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17189308e3a88/Desktop/my_depos/Kickstarter-Analysis/"/>
    </mc:Choice>
  </mc:AlternateContent>
  <xr:revisionPtr revIDLastSave="28" documentId="14_{6DD9C891-EA3C-43E0-A0D5-D7A1761DFD71}" xr6:coauthVersionLast="47" xr6:coauthVersionMax="47" xr10:uidLastSave="{8609DB04-2D37-4B87-824D-81161B97F6D5}"/>
  <bookViews>
    <workbookView xWindow="-51720" yWindow="-2805" windowWidth="51840" windowHeight="21240" activeTab="3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  <sheet name="Extra 1" sheetId="17" r:id="rId4"/>
    <sheet name="Extra 2" sheetId="14" r:id="rId5"/>
    <sheet name="Extra 3" sheetId="15" r:id="rId6"/>
  </sheets>
  <definedNames>
    <definedName name="_xlnm._FilterDatabase" localSheetId="0" hidden="1">Kickstarter!$A$1:$X$4115</definedName>
    <definedName name="_xlchart.v5.0" hidden="1">'Extra 1'!$D$5</definedName>
    <definedName name="_xlchart.v5.1" hidden="1">'Extra 1'!$E$2</definedName>
    <definedName name="_xlchart.v5.10" hidden="1">'Extra 1'!$F$2:$AA$2</definedName>
    <definedName name="_xlchart.v5.11" hidden="1">'Extra 1'!$F$3:$AA$3</definedName>
    <definedName name="_xlchart.v5.12" hidden="1">'Extra 1'!$E$5</definedName>
    <definedName name="_xlchart.v5.13" hidden="1">'Extra 1'!$F$5</definedName>
    <definedName name="_xlchart.v5.14" hidden="1">'Extra 1'!$F$6</definedName>
    <definedName name="_xlchart.v5.15" hidden="1">'Extra 1'!$G$5:$I$5</definedName>
    <definedName name="_xlchart.v5.16" hidden="1">'Extra 1'!$G$6:$I$6</definedName>
    <definedName name="_xlchart.v5.2" hidden="1">'Extra 1'!$E$3</definedName>
    <definedName name="_xlchart.v5.3" hidden="1">'Extra 1'!$E$5</definedName>
    <definedName name="_xlchart.v5.4" hidden="1">'Extra 1'!$F$2:$AA$2</definedName>
    <definedName name="_xlchart.v5.5" hidden="1">'Extra 1'!$F$3:$AA$3</definedName>
    <definedName name="_xlchart.v5.6" hidden="1">'Extra 1'!$D$5</definedName>
    <definedName name="_xlchart.v5.7" hidden="1">'Extra 1'!$E$2</definedName>
    <definedName name="_xlchart.v5.8" hidden="1">'Extra 1'!$E$3</definedName>
    <definedName name="_xlchart.v5.9" hidden="1">'Extra 1'!$E$5</definedName>
    <definedName name="_xlcn.WorksheetConnection_Sheet2G5J61" hidden="1">'Extra 1'!$G$5:$J$6</definedName>
  </definedNames>
  <calcPr calcId="191029"/>
  <pivotCaches>
    <pivotCache cacheId="1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2!$G$5:$J$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7" l="1"/>
  <c r="D19" i="13"/>
  <c r="D18" i="13"/>
  <c r="D17" i="13"/>
  <c r="D16" i="13"/>
  <c r="D15" i="13"/>
  <c r="D14" i="13"/>
  <c r="D13" i="13"/>
  <c r="D12" i="13"/>
  <c r="D11" i="13"/>
  <c r="D10" i="13"/>
  <c r="D9" i="13"/>
  <c r="D8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G6" i="17" l="1"/>
  <c r="H6" i="17"/>
  <c r="I6" i="17"/>
  <c r="I3" i="17"/>
  <c r="M3" i="17"/>
  <c r="Q3" i="17"/>
  <c r="J3" i="17"/>
  <c r="R3" i="17"/>
  <c r="G3" i="17"/>
  <c r="K3" i="17"/>
  <c r="O3" i="17"/>
  <c r="S3" i="17"/>
  <c r="N3" i="17"/>
  <c r="H3" i="17"/>
  <c r="L3" i="17"/>
  <c r="P3" i="17"/>
  <c r="E11" i="13"/>
  <c r="G11" i="13" s="1"/>
  <c r="E12" i="13"/>
  <c r="F12" i="13" s="1"/>
  <c r="E16" i="13"/>
  <c r="F16" i="13" s="1"/>
  <c r="E10" i="13"/>
  <c r="H10" i="13" s="1"/>
  <c r="E17" i="13"/>
  <c r="G17" i="13" s="1"/>
  <c r="E9" i="13"/>
  <c r="G9" i="13" s="1"/>
  <c r="E18" i="13"/>
  <c r="G18" i="13" s="1"/>
  <c r="E19" i="13"/>
  <c r="G19" i="13" s="1"/>
  <c r="E15" i="13"/>
  <c r="G15" i="13" s="1"/>
  <c r="H9" i="13"/>
  <c r="H11" i="13"/>
  <c r="G12" i="13"/>
  <c r="E13" i="13"/>
  <c r="G13" i="13" s="1"/>
  <c r="E14" i="13"/>
  <c r="H14" i="13" s="1"/>
  <c r="H12" i="13"/>
  <c r="F11" i="13"/>
  <c r="E8" i="13"/>
  <c r="F8" i="13" s="1"/>
  <c r="W293" i="1"/>
  <c r="W342" i="1"/>
  <c r="W95" i="1"/>
  <c r="W3858" i="1"/>
  <c r="W2831" i="1"/>
  <c r="W2602" i="1"/>
  <c r="W1576" i="1"/>
  <c r="W94" i="1"/>
  <c r="W375" i="1"/>
  <c r="W3289" i="1"/>
  <c r="W297" i="1"/>
  <c r="W2564" i="1"/>
  <c r="W292" i="1"/>
  <c r="W130" i="1"/>
  <c r="W2185" i="1"/>
  <c r="W3288" i="1"/>
  <c r="W1825" i="1"/>
  <c r="W2396" i="1"/>
  <c r="W2588" i="1"/>
  <c r="W309" i="1"/>
  <c r="W1575" i="1"/>
  <c r="W1574" i="1"/>
  <c r="W355" i="1"/>
  <c r="W2830" i="1"/>
  <c r="W2228" i="1"/>
  <c r="W3438" i="1"/>
  <c r="W3134" i="1"/>
  <c r="W3533" i="1"/>
  <c r="W2184" i="1"/>
  <c r="W711" i="1"/>
  <c r="W3287" i="1"/>
  <c r="W2537" i="1"/>
  <c r="W2829" i="1"/>
  <c r="W1573" i="1"/>
  <c r="W1146" i="1"/>
  <c r="W880" i="1"/>
  <c r="W651" i="1"/>
  <c r="W2828" i="1"/>
  <c r="W4063" i="1"/>
  <c r="W2827" i="1"/>
  <c r="W3099" i="1"/>
  <c r="W3532" i="1"/>
  <c r="W3098" i="1"/>
  <c r="W3531" i="1"/>
  <c r="W344" i="1"/>
  <c r="W2227" i="1"/>
  <c r="W3097" i="1"/>
  <c r="W2321" i="1"/>
  <c r="W2536" i="1"/>
  <c r="W1572" i="1"/>
  <c r="W879" i="1"/>
  <c r="W3096" i="1"/>
  <c r="W710" i="1"/>
  <c r="W1166" i="1"/>
  <c r="W3286" i="1"/>
  <c r="W878" i="1"/>
  <c r="W3437" i="1"/>
  <c r="W1571" i="1"/>
  <c r="W4007" i="1"/>
  <c r="W3960" i="1"/>
  <c r="W2183" i="1"/>
  <c r="W291" i="1"/>
  <c r="W2851" i="1"/>
  <c r="W1824" i="1"/>
  <c r="W3436" i="1"/>
  <c r="W374" i="1"/>
  <c r="W68" i="1"/>
  <c r="W3959" i="1"/>
  <c r="W4102" i="1"/>
  <c r="W3857" i="1"/>
  <c r="W2587" i="1"/>
  <c r="W4096" i="1"/>
  <c r="W3776" i="1"/>
  <c r="W3435" i="1"/>
  <c r="W129" i="1"/>
  <c r="W4114" i="1"/>
  <c r="W2826" i="1"/>
  <c r="W3871" i="1"/>
  <c r="W3095" i="1"/>
  <c r="W4109" i="1"/>
  <c r="W3775" i="1"/>
  <c r="W1570" i="1"/>
  <c r="W2825" i="1"/>
  <c r="W3774" i="1"/>
  <c r="W3530" i="1"/>
  <c r="W2226" i="1"/>
  <c r="W4006" i="1"/>
  <c r="W1569" i="1"/>
  <c r="W1373" i="1"/>
  <c r="W650" i="1"/>
  <c r="W2600" i="1"/>
  <c r="W1873" i="1"/>
  <c r="W1145" i="1"/>
  <c r="W2535" i="1"/>
  <c r="W709" i="1"/>
  <c r="W877" i="1"/>
  <c r="W3958" i="1"/>
  <c r="W2534" i="1"/>
  <c r="W3175" i="1"/>
  <c r="W1823" i="1"/>
  <c r="W2182" i="1"/>
  <c r="W2824" i="1"/>
  <c r="W1594" i="1"/>
  <c r="W930" i="1"/>
  <c r="W2237" i="1"/>
  <c r="W5" i="1"/>
  <c r="W3094" i="1"/>
  <c r="W3529" i="1"/>
  <c r="W4084" i="1"/>
  <c r="W2823" i="1"/>
  <c r="W1568" i="1"/>
  <c r="W2822" i="1"/>
  <c r="W2320" i="1"/>
  <c r="W3093" i="1"/>
  <c r="W2821" i="1"/>
  <c r="W3878" i="1"/>
  <c r="W2820" i="1"/>
  <c r="W2533" i="1"/>
  <c r="W3528" i="1"/>
  <c r="W3587" i="1"/>
  <c r="W3637" i="1"/>
  <c r="W3285" i="1"/>
  <c r="W3957" i="1"/>
  <c r="W3956" i="1"/>
  <c r="W2181" i="1"/>
  <c r="W3306" i="1"/>
  <c r="W4019" i="1"/>
  <c r="W669" i="1"/>
  <c r="W3955" i="1"/>
  <c r="W3284" i="1"/>
  <c r="W3642" i="1"/>
  <c r="W2395" i="1"/>
  <c r="W3586" i="1"/>
  <c r="W2819" i="1"/>
  <c r="W2818" i="1"/>
  <c r="W2532" i="1"/>
  <c r="W2817" i="1"/>
  <c r="W3283" i="1"/>
  <c r="W1567" i="1"/>
  <c r="W649" i="1"/>
  <c r="W2531" i="1"/>
  <c r="W3092" i="1"/>
  <c r="W3091" i="1"/>
  <c r="W3773" i="1"/>
  <c r="W2948" i="1"/>
  <c r="W1822" i="1"/>
  <c r="W3975" i="1"/>
  <c r="W3544" i="1"/>
  <c r="W1834" i="1"/>
  <c r="W4085" i="1"/>
  <c r="W3527" i="1"/>
  <c r="W3526" i="1"/>
  <c r="W3970" i="1"/>
  <c r="W1337" i="1"/>
  <c r="W2816" i="1"/>
  <c r="W1144" i="1"/>
  <c r="W3434" i="1"/>
  <c r="W648" i="1"/>
  <c r="W41" i="1"/>
  <c r="W4013" i="1"/>
  <c r="W67" i="1"/>
  <c r="W876" i="1"/>
  <c r="W3449" i="1"/>
  <c r="W2815" i="1"/>
  <c r="W647" i="1"/>
  <c r="W1143" i="1"/>
  <c r="W3772" i="1"/>
  <c r="W4071" i="1"/>
  <c r="W1566" i="1"/>
  <c r="W2225" i="1"/>
  <c r="W2180" i="1"/>
  <c r="W1142" i="1"/>
  <c r="W3090" i="1"/>
  <c r="W2348" i="1"/>
  <c r="W3988" i="1"/>
  <c r="W1587" i="1"/>
  <c r="W1141" i="1"/>
  <c r="W4018" i="1"/>
  <c r="W2530" i="1"/>
  <c r="W21" i="1"/>
  <c r="W96" i="1"/>
  <c r="W2814" i="1"/>
  <c r="W4051" i="1"/>
  <c r="W3089" i="1"/>
  <c r="W1565" i="1"/>
  <c r="W2562" i="1"/>
  <c r="W875" i="1"/>
  <c r="W1564" i="1"/>
  <c r="W2813" i="1"/>
  <c r="W1821" i="1"/>
  <c r="W646" i="1"/>
  <c r="W1563" i="1"/>
  <c r="W2812" i="1"/>
  <c r="W2179" i="1"/>
  <c r="W2178" i="1"/>
  <c r="W2394" i="1"/>
  <c r="W2224" i="1"/>
  <c r="W1140" i="1"/>
  <c r="W3982" i="1"/>
  <c r="W4058" i="1"/>
  <c r="W2319" i="1"/>
  <c r="W290" i="1"/>
  <c r="W3088" i="1"/>
  <c r="W15" i="1"/>
  <c r="W708" i="1"/>
  <c r="W296" i="1"/>
  <c r="W874" i="1"/>
  <c r="W707" i="1"/>
  <c r="W909" i="1"/>
  <c r="W3525" i="1"/>
  <c r="W1820" i="1"/>
  <c r="W406" i="1"/>
  <c r="W3282" i="1"/>
  <c r="W2318" i="1"/>
  <c r="W1698" i="1"/>
  <c r="W11" i="1"/>
  <c r="W645" i="1"/>
  <c r="W873" i="1"/>
  <c r="W1139" i="1"/>
  <c r="W1180" i="1"/>
  <c r="W2177" i="1"/>
  <c r="W2811" i="1"/>
  <c r="W1138" i="1"/>
  <c r="W4113" i="1"/>
  <c r="W3591" i="1"/>
  <c r="W2176" i="1"/>
  <c r="W2317" i="1"/>
  <c r="W3433" i="1"/>
  <c r="W2964" i="1"/>
  <c r="W2566" i="1"/>
  <c r="W4037" i="1"/>
  <c r="W456" i="1"/>
  <c r="W3986" i="1"/>
  <c r="W1886" i="1"/>
  <c r="W2947" i="1"/>
  <c r="W872" i="1"/>
  <c r="W3636" i="1"/>
  <c r="W2810" i="1"/>
  <c r="W644" i="1"/>
  <c r="W2946" i="1"/>
  <c r="W3771" i="1"/>
  <c r="W1819" i="1"/>
  <c r="W896" i="1"/>
  <c r="W1336" i="1"/>
  <c r="W2833" i="1"/>
  <c r="W1335" i="1"/>
  <c r="W3432" i="1"/>
  <c r="W1334" i="1"/>
  <c r="W3770" i="1"/>
  <c r="W2175" i="1"/>
  <c r="W4083" i="1"/>
  <c r="W1137" i="1"/>
  <c r="W2316" i="1"/>
  <c r="W2586" i="1"/>
  <c r="W2809" i="1"/>
  <c r="W2188" i="1"/>
  <c r="W3156" i="1"/>
  <c r="W2351" i="1"/>
  <c r="W2347" i="1"/>
  <c r="W3431" i="1"/>
  <c r="W3430" i="1"/>
  <c r="W2591" i="1"/>
  <c r="W1818" i="1"/>
  <c r="W289" i="1"/>
  <c r="W2174" i="1"/>
  <c r="W3635" i="1"/>
  <c r="W1562" i="1"/>
  <c r="W1586" i="1"/>
  <c r="W3429" i="1"/>
  <c r="W2808" i="1"/>
  <c r="W666" i="1"/>
  <c r="W308" i="1"/>
  <c r="W36" i="1"/>
  <c r="W643" i="1"/>
  <c r="W1817" i="1"/>
  <c r="W665" i="1"/>
  <c r="W3634" i="1"/>
  <c r="W2807" i="1"/>
  <c r="W2806" i="1"/>
  <c r="W1697" i="1"/>
  <c r="W1333" i="1"/>
  <c r="W1839" i="1"/>
  <c r="W288" i="1"/>
  <c r="W1332" i="1"/>
  <c r="W2914" i="1"/>
  <c r="W1561" i="1"/>
  <c r="W20" i="1"/>
  <c r="W2173" i="1"/>
  <c r="W444" i="1"/>
  <c r="W738" i="1"/>
  <c r="W287" i="1"/>
  <c r="W3281" i="1"/>
  <c r="W2393" i="1"/>
  <c r="W2223" i="1"/>
  <c r="W1605" i="1"/>
  <c r="W871" i="1"/>
  <c r="W3954" i="1"/>
  <c r="W1331" i="1"/>
  <c r="W1376" i="1"/>
  <c r="W3087" i="1"/>
  <c r="W2346" i="1"/>
  <c r="W1560" i="1"/>
  <c r="W642" i="1"/>
  <c r="W2172" i="1"/>
  <c r="W3133" i="1"/>
  <c r="W1330" i="1"/>
  <c r="W1816" i="1"/>
  <c r="W2171" i="1"/>
  <c r="W1696" i="1"/>
  <c r="W1165" i="1"/>
  <c r="W706" i="1"/>
  <c r="W3953" i="1"/>
  <c r="W4082" i="1"/>
  <c r="W3952" i="1"/>
  <c r="W3280" i="1"/>
  <c r="W2170" i="1"/>
  <c r="W3428" i="1"/>
  <c r="W2169" i="1"/>
  <c r="W3856" i="1"/>
  <c r="W164" i="1"/>
  <c r="W2168" i="1"/>
  <c r="W295" i="1"/>
  <c r="W2805" i="1"/>
  <c r="W2804" i="1"/>
  <c r="W3870" i="1"/>
  <c r="W2951" i="1"/>
  <c r="W93" i="1"/>
  <c r="W870" i="1"/>
  <c r="W3835" i="1"/>
  <c r="W2585" i="1"/>
  <c r="W3951" i="1"/>
  <c r="W163" i="1"/>
  <c r="W1329" i="1"/>
  <c r="W2803" i="1"/>
  <c r="W3427" i="1"/>
  <c r="W3769" i="1"/>
  <c r="W405" i="1"/>
  <c r="W2447" i="1"/>
  <c r="W3656" i="1"/>
  <c r="W2446" i="1"/>
  <c r="W2397" i="1"/>
  <c r="W2167" i="1"/>
  <c r="W2963" i="1"/>
  <c r="W2802" i="1"/>
  <c r="W2392" i="1"/>
  <c r="W3524" i="1"/>
  <c r="W4112" i="1"/>
  <c r="W2801" i="1"/>
  <c r="W641" i="1"/>
  <c r="W2913" i="1"/>
  <c r="W3768" i="1"/>
  <c r="W2800" i="1"/>
  <c r="W869" i="1"/>
  <c r="W1136" i="1"/>
  <c r="W2315" i="1"/>
  <c r="W2445" i="1"/>
  <c r="W3950" i="1"/>
  <c r="W307" i="1"/>
  <c r="W3279" i="1"/>
  <c r="W3278" i="1"/>
  <c r="W162" i="1"/>
  <c r="W171" i="1"/>
  <c r="W2391" i="1"/>
  <c r="W640" i="1"/>
  <c r="W1559" i="1"/>
  <c r="W2166" i="1"/>
  <c r="W2345" i="1"/>
  <c r="W3443" i="1"/>
  <c r="W4005" i="1"/>
  <c r="W2799" i="1"/>
  <c r="W4061" i="1"/>
  <c r="W4101" i="1"/>
  <c r="W1558" i="1"/>
  <c r="W2529" i="1"/>
  <c r="W3458" i="1"/>
  <c r="W66" i="1"/>
  <c r="W4110" i="1"/>
  <c r="W4100" i="1"/>
  <c r="W3767" i="1"/>
  <c r="W3426" i="1"/>
  <c r="W3766" i="1"/>
  <c r="W2931" i="1"/>
  <c r="W2314" i="1"/>
  <c r="W2798" i="1"/>
  <c r="W4105" i="1"/>
  <c r="W639" i="1"/>
  <c r="W868" i="1"/>
  <c r="W2165" i="1"/>
  <c r="W638" i="1"/>
  <c r="W4081" i="1"/>
  <c r="W867" i="1"/>
  <c r="W2313" i="1"/>
  <c r="W667" i="1"/>
  <c r="W3893" i="1"/>
  <c r="W3126" i="1"/>
  <c r="W4104" i="1"/>
  <c r="W2164" i="1"/>
  <c r="W2163" i="1"/>
  <c r="W2390" i="1"/>
  <c r="W2222" i="1"/>
  <c r="W4036" i="1"/>
  <c r="W3788" i="1"/>
  <c r="W1557" i="1"/>
  <c r="W2162" i="1"/>
  <c r="W3837" i="1"/>
  <c r="W705" i="1"/>
  <c r="W341" i="1"/>
  <c r="W3277" i="1"/>
  <c r="W1815" i="1"/>
  <c r="W4115" i="1"/>
  <c r="W1328" i="1"/>
  <c r="W866" i="1"/>
  <c r="W2161" i="1"/>
  <c r="W2389" i="1"/>
  <c r="W286" i="1"/>
  <c r="W4035" i="1"/>
  <c r="W2912" i="1"/>
  <c r="W3086" i="1"/>
  <c r="W2444" i="1"/>
  <c r="W1327" i="1"/>
  <c r="W2160" i="1"/>
  <c r="W3309" i="1"/>
  <c r="W637" i="1"/>
  <c r="W3425" i="1"/>
  <c r="W1556" i="1"/>
  <c r="W3765" i="1"/>
  <c r="W636" i="1"/>
  <c r="W3276" i="1"/>
  <c r="W3424" i="1"/>
  <c r="W3423" i="1"/>
  <c r="W3523" i="1"/>
  <c r="W298" i="1"/>
  <c r="W3522" i="1"/>
  <c r="W3585" i="1"/>
  <c r="W3869" i="1"/>
  <c r="W3888" i="1"/>
  <c r="W3584" i="1"/>
  <c r="W3764" i="1"/>
  <c r="W1695" i="1"/>
  <c r="W285" i="1"/>
  <c r="W2312" i="1"/>
  <c r="W635" i="1"/>
  <c r="W2159" i="1"/>
  <c r="W1135" i="1"/>
  <c r="W634" i="1"/>
  <c r="W1872" i="1"/>
  <c r="W1555" i="1"/>
  <c r="W1371" i="1"/>
  <c r="W3116" i="1"/>
  <c r="W435" i="1"/>
  <c r="W2443" i="1"/>
  <c r="W1554" i="1"/>
  <c r="W3085" i="1"/>
  <c r="W3949" i="1"/>
  <c r="W2945" i="1"/>
  <c r="W284" i="1"/>
  <c r="W2311" i="1"/>
  <c r="W3855" i="1"/>
  <c r="W3422" i="1"/>
  <c r="W633" i="1"/>
  <c r="W1326" i="1"/>
  <c r="W1134" i="1"/>
  <c r="W4012" i="1"/>
  <c r="W1325" i="1"/>
  <c r="W4095" i="1"/>
  <c r="W2158" i="1"/>
  <c r="W4106" i="1"/>
  <c r="W2442" i="1"/>
  <c r="W2584" i="1"/>
  <c r="W1553" i="1"/>
  <c r="W3868" i="1"/>
  <c r="W2157" i="1"/>
  <c r="W3155" i="1"/>
  <c r="W4050" i="1"/>
  <c r="W3084" i="1"/>
  <c r="W3815" i="1"/>
  <c r="W1604" i="1"/>
  <c r="W652" i="1"/>
  <c r="W2928" i="1"/>
  <c r="W2324" i="1"/>
  <c r="W3763" i="1"/>
  <c r="W1552" i="1"/>
  <c r="W3521" i="1"/>
  <c r="W4094" i="1"/>
  <c r="W2911" i="1"/>
  <c r="W1133" i="1"/>
  <c r="W2797" i="1"/>
  <c r="W1324" i="1"/>
  <c r="W434" i="1"/>
  <c r="W2962" i="1"/>
  <c r="W3948" i="1"/>
  <c r="W2156" i="1"/>
  <c r="W92" i="1"/>
  <c r="W35" i="1"/>
  <c r="W865" i="1"/>
  <c r="W3166" i="1"/>
  <c r="W283" i="1"/>
  <c r="W3421" i="1"/>
  <c r="W3814" i="1"/>
  <c r="W864" i="1"/>
  <c r="W49" i="1"/>
  <c r="W3762" i="1"/>
  <c r="W2796" i="1"/>
  <c r="W4004" i="1"/>
  <c r="W3154" i="1"/>
  <c r="W2155" i="1"/>
  <c r="W3305" i="1"/>
  <c r="W39" i="1"/>
  <c r="W3132" i="1"/>
  <c r="W3969" i="1"/>
  <c r="W1323" i="1"/>
  <c r="W632" i="1"/>
  <c r="W3968" i="1"/>
  <c r="W3761" i="1"/>
  <c r="W1132" i="1"/>
  <c r="W1551" i="1"/>
  <c r="W1131" i="1"/>
  <c r="W1130" i="1"/>
  <c r="W1129" i="1"/>
  <c r="W2154" i="1"/>
  <c r="W863" i="1"/>
  <c r="W2441" i="1"/>
  <c r="W2795" i="1"/>
  <c r="W1550" i="1"/>
  <c r="W282" i="1"/>
  <c r="W3760" i="1"/>
  <c r="W1549" i="1"/>
  <c r="W631" i="1"/>
  <c r="W3420" i="1"/>
  <c r="W3275" i="1"/>
  <c r="W2794" i="1"/>
  <c r="W630" i="1"/>
  <c r="W1128" i="1"/>
  <c r="W2153" i="1"/>
  <c r="W457" i="1"/>
  <c r="W3854" i="1"/>
  <c r="W2528" i="1"/>
  <c r="W1154" i="1"/>
  <c r="W629" i="1"/>
  <c r="W2933" i="1"/>
  <c r="W1835" i="1"/>
  <c r="W409" i="1"/>
  <c r="W3520" i="1"/>
  <c r="W2152" i="1"/>
  <c r="W3759" i="1"/>
  <c r="W404" i="1"/>
  <c r="W2151" i="1"/>
  <c r="W3153" i="1"/>
  <c r="W1548" i="1"/>
  <c r="W2388" i="1"/>
  <c r="W3274" i="1"/>
  <c r="W281" i="1"/>
  <c r="W3758" i="1"/>
  <c r="W3457" i="1"/>
  <c r="W3273" i="1"/>
  <c r="W1547" i="1"/>
  <c r="W3813" i="1"/>
  <c r="W628" i="1"/>
  <c r="W280" i="1"/>
  <c r="W4034" i="1"/>
  <c r="W1378" i="1"/>
  <c r="W2793" i="1"/>
  <c r="W1694" i="1"/>
  <c r="W1546" i="1"/>
  <c r="W433" i="1"/>
  <c r="W2527" i="1"/>
  <c r="W1693" i="1"/>
  <c r="W3152" i="1"/>
  <c r="W2150" i="1"/>
  <c r="W279" i="1"/>
  <c r="W340" i="1"/>
  <c r="W34" i="1"/>
  <c r="W862" i="1"/>
  <c r="W3519" i="1"/>
  <c r="W722" i="1"/>
  <c r="W861" i="1"/>
  <c r="W3419" i="1"/>
  <c r="W3418" i="1"/>
  <c r="W65" i="1"/>
  <c r="W627" i="1"/>
  <c r="W1545" i="1"/>
  <c r="W860" i="1"/>
  <c r="W3757" i="1"/>
  <c r="W2149" i="1"/>
  <c r="W2148" i="1"/>
  <c r="W3304" i="1"/>
  <c r="W6" i="1"/>
  <c r="W3272" i="1"/>
  <c r="W3641" i="1"/>
  <c r="W3271" i="1"/>
  <c r="W1322" i="1"/>
  <c r="W2186" i="1"/>
  <c r="W2792" i="1"/>
  <c r="W1170" i="1"/>
  <c r="W4011" i="1"/>
  <c r="W1127" i="1"/>
  <c r="W2310" i="1"/>
  <c r="W403" i="1"/>
  <c r="W351" i="1"/>
  <c r="W9" i="1"/>
  <c r="W3597" i="1"/>
  <c r="W2860" i="1"/>
  <c r="W2147" i="1"/>
  <c r="W626" i="1"/>
  <c r="W2146" i="1"/>
  <c r="W2145" i="1"/>
  <c r="W2791" i="1"/>
  <c r="W2790" i="1"/>
  <c r="W1842" i="1"/>
  <c r="W4080" i="1"/>
  <c r="W1544" i="1"/>
  <c r="W3834" i="1"/>
  <c r="W3083" i="1"/>
  <c r="W2144" i="1"/>
  <c r="W1126" i="1"/>
  <c r="W1828" i="1"/>
  <c r="W2143" i="1"/>
  <c r="W2142" i="1"/>
  <c r="W2141" i="1"/>
  <c r="W3882" i="1"/>
  <c r="W2526" i="1"/>
  <c r="W3967" i="1"/>
  <c r="W625" i="1"/>
  <c r="W3827" i="1"/>
  <c r="W3947" i="1"/>
  <c r="W8" i="1"/>
  <c r="W10" i="1"/>
  <c r="W3981" i="1"/>
  <c r="W1603" i="1"/>
  <c r="W2140" i="1"/>
  <c r="W48" i="1"/>
  <c r="W373" i="1"/>
  <c r="W859" i="1"/>
  <c r="W624" i="1"/>
  <c r="W170" i="1"/>
  <c r="W3270" i="1"/>
  <c r="W908" i="1"/>
  <c r="W3082" i="1"/>
  <c r="W1543" i="1"/>
  <c r="W2910" i="1"/>
  <c r="W3151" i="1"/>
  <c r="W858" i="1"/>
  <c r="W3756" i="1"/>
  <c r="W3269" i="1"/>
  <c r="W623" i="1"/>
  <c r="W2789" i="1"/>
  <c r="W4093" i="1"/>
  <c r="W2139" i="1"/>
  <c r="W4033" i="1"/>
  <c r="W91" i="1"/>
  <c r="W3268" i="1"/>
  <c r="W3966" i="1"/>
  <c r="W2788" i="1"/>
  <c r="W47" i="1"/>
  <c r="W4017" i="1"/>
  <c r="W3755" i="1"/>
  <c r="W2138" i="1"/>
  <c r="W278" i="1"/>
  <c r="W1542" i="1"/>
  <c r="W1125" i="1"/>
  <c r="W2440" i="1"/>
  <c r="W1321" i="1"/>
  <c r="W3754" i="1"/>
  <c r="W2787" i="1"/>
  <c r="W2137" i="1"/>
  <c r="W2136" i="1"/>
  <c r="W1124" i="1"/>
  <c r="W1541" i="1"/>
  <c r="W3267" i="1"/>
  <c r="W1123" i="1"/>
  <c r="W2135" i="1"/>
  <c r="W1540" i="1"/>
  <c r="W3417" i="1"/>
  <c r="W1539" i="1"/>
  <c r="W721" i="1"/>
  <c r="W277" i="1"/>
  <c r="W4079" i="1"/>
  <c r="W622" i="1"/>
  <c r="W3081" i="1"/>
  <c r="W3442" i="1"/>
  <c r="W1814" i="1"/>
  <c r="W1320" i="1"/>
  <c r="W1538" i="1"/>
  <c r="W276" i="1"/>
  <c r="W621" i="1"/>
  <c r="W1319" i="1"/>
  <c r="W1122" i="1"/>
  <c r="W3946" i="1"/>
  <c r="W620" i="1"/>
  <c r="W4003" i="1"/>
  <c r="W2134" i="1"/>
  <c r="W1591" i="1"/>
  <c r="W1692" i="1"/>
  <c r="W1537" i="1"/>
  <c r="W3266" i="1"/>
  <c r="W3583" i="1"/>
  <c r="W275" i="1"/>
  <c r="W3080" i="1"/>
  <c r="W2309" i="1"/>
  <c r="W704" i="1"/>
  <c r="W1357" i="1"/>
  <c r="W3416" i="1"/>
  <c r="W2133" i="1"/>
  <c r="W64" i="1"/>
  <c r="W2387" i="1"/>
  <c r="W1871" i="1"/>
  <c r="W2558" i="1"/>
  <c r="W3600" i="1"/>
  <c r="W1121" i="1"/>
  <c r="W3945" i="1"/>
  <c r="W4087" i="1"/>
  <c r="W3753" i="1"/>
  <c r="W857" i="1"/>
  <c r="W3265" i="1"/>
  <c r="W1701" i="1"/>
  <c r="W4009" i="1"/>
  <c r="W3415" i="1"/>
  <c r="W3414" i="1"/>
  <c r="W3413" i="1"/>
  <c r="W3890" i="1"/>
  <c r="W2525" i="1"/>
  <c r="W1813" i="1"/>
  <c r="W1606" i="1"/>
  <c r="W1878" i="1"/>
  <c r="W1691" i="1"/>
  <c r="W2854" i="1"/>
  <c r="W14" i="1"/>
  <c r="W4049" i="1"/>
  <c r="W274" i="1"/>
  <c r="W306" i="1"/>
  <c r="W2132" i="1"/>
  <c r="W3079" i="1"/>
  <c r="W3112" i="1"/>
  <c r="W13" i="1"/>
  <c r="W1812" i="1"/>
  <c r="W3980" i="1"/>
  <c r="W2131" i="1"/>
  <c r="W1690" i="1"/>
  <c r="W1709" i="1"/>
  <c r="W1844" i="1"/>
  <c r="W4064" i="1"/>
  <c r="W3752" i="1"/>
  <c r="W3264" i="1"/>
  <c r="W619" i="1"/>
  <c r="W856" i="1"/>
  <c r="W1710" i="1"/>
  <c r="W1811" i="1"/>
  <c r="W4062" i="1"/>
  <c r="W2130" i="1"/>
  <c r="W1618" i="1"/>
  <c r="W1120" i="1"/>
  <c r="W2927" i="1"/>
  <c r="W1119" i="1"/>
  <c r="W2524" i="1"/>
  <c r="W3823" i="1"/>
  <c r="W2308" i="1"/>
  <c r="W1810" i="1"/>
  <c r="W402" i="1"/>
  <c r="W3812" i="1"/>
  <c r="W2439" i="1"/>
  <c r="W2129" i="1"/>
  <c r="W2128" i="1"/>
  <c r="W3078" i="1"/>
  <c r="W1318" i="1"/>
  <c r="W2523" i="1"/>
  <c r="W1689" i="1"/>
  <c r="W618" i="1"/>
  <c r="W2127" i="1"/>
  <c r="W3811" i="1"/>
  <c r="W1536" i="1"/>
  <c r="W855" i="1"/>
  <c r="W2786" i="1"/>
  <c r="W1317" i="1"/>
  <c r="W2126" i="1"/>
  <c r="W3780" i="1"/>
  <c r="W1535" i="1"/>
  <c r="W2522" i="1"/>
  <c r="W2125" i="1"/>
  <c r="W1356" i="1"/>
  <c r="W1688" i="1"/>
  <c r="W854" i="1"/>
  <c r="W3751" i="1"/>
  <c r="W1118" i="1"/>
  <c r="W617" i="1"/>
  <c r="W3944" i="1"/>
  <c r="W3412" i="1"/>
  <c r="W616" i="1"/>
  <c r="W128" i="1"/>
  <c r="W2438" i="1"/>
  <c r="W737" i="1"/>
  <c r="W1534" i="1"/>
  <c r="W1355" i="1"/>
  <c r="W2124" i="1"/>
  <c r="W1809" i="1"/>
  <c r="W3973" i="1"/>
  <c r="W615" i="1"/>
  <c r="W2785" i="1"/>
  <c r="W339" i="1"/>
  <c r="W614" i="1"/>
  <c r="W3518" i="1"/>
  <c r="W1687" i="1"/>
  <c r="W1164" i="1"/>
  <c r="W3822" i="1"/>
  <c r="W1117" i="1"/>
  <c r="W613" i="1"/>
  <c r="W3943" i="1"/>
  <c r="W3867" i="1"/>
  <c r="W3263" i="1"/>
  <c r="W1870" i="1"/>
  <c r="W2221" i="1"/>
  <c r="W612" i="1"/>
  <c r="W2123" i="1"/>
  <c r="W853" i="1"/>
  <c r="W2970" i="1"/>
  <c r="W3262" i="1"/>
  <c r="W3517" i="1"/>
  <c r="W3516" i="1"/>
  <c r="W2784" i="1"/>
  <c r="W3077" i="1"/>
  <c r="W3942" i="1"/>
  <c r="W4088" i="1"/>
  <c r="W3515" i="1"/>
  <c r="W273" i="1"/>
  <c r="W2122" i="1"/>
  <c r="W3750" i="1"/>
  <c r="W1533" i="1"/>
  <c r="W3076" i="1"/>
  <c r="W2386" i="1"/>
  <c r="W2521" i="1"/>
  <c r="W611" i="1"/>
  <c r="W2121" i="1"/>
  <c r="W1686" i="1"/>
  <c r="W3655" i="1"/>
  <c r="W852" i="1"/>
  <c r="W4041" i="1"/>
  <c r="W851" i="1"/>
  <c r="W4086" i="1"/>
  <c r="W610" i="1"/>
  <c r="W3075" i="1"/>
  <c r="W2909" i="1"/>
  <c r="W338" i="1"/>
  <c r="W3941" i="1"/>
  <c r="W2557" i="1"/>
  <c r="W891" i="1"/>
  <c r="W2783" i="1"/>
  <c r="W2120" i="1"/>
  <c r="W3853" i="1"/>
  <c r="W2119" i="1"/>
  <c r="W850" i="1"/>
  <c r="W2908" i="1"/>
  <c r="W3810" i="1"/>
  <c r="W2907" i="1"/>
  <c r="W1316" i="1"/>
  <c r="W2118" i="1"/>
  <c r="W3633" i="1"/>
  <c r="W3749" i="1"/>
  <c r="W609" i="1"/>
  <c r="W2930" i="1"/>
  <c r="W2520" i="1"/>
  <c r="W3074" i="1"/>
  <c r="W2519" i="1"/>
  <c r="W2782" i="1"/>
  <c r="W1869" i="1"/>
  <c r="W3073" i="1"/>
  <c r="W3261" i="1"/>
  <c r="W2781" i="1"/>
  <c r="W2780" i="1"/>
  <c r="W1532" i="1"/>
  <c r="W1531" i="1"/>
  <c r="W2385" i="1"/>
  <c r="W1315" i="1"/>
  <c r="W608" i="1"/>
  <c r="W2117" i="1"/>
  <c r="W353" i="1"/>
  <c r="W372" i="1"/>
  <c r="W1116" i="1"/>
  <c r="W3072" i="1"/>
  <c r="W401" i="1"/>
  <c r="W3071" i="1"/>
  <c r="W3940" i="1"/>
  <c r="W2565" i="1"/>
  <c r="W3260" i="1"/>
  <c r="W1530" i="1"/>
  <c r="W16" i="1"/>
  <c r="W400" i="1"/>
  <c r="W4" i="1"/>
  <c r="W4002" i="1"/>
  <c r="W2116" i="1"/>
  <c r="W1808" i="1"/>
  <c r="W2115" i="1"/>
  <c r="W2518" i="1"/>
  <c r="W2779" i="1"/>
  <c r="W3852" i="1"/>
  <c r="W1314" i="1"/>
  <c r="W895" i="1"/>
  <c r="W1807" i="1"/>
  <c r="W272" i="1"/>
  <c r="W63" i="1"/>
  <c r="W19" i="1"/>
  <c r="W3582" i="1"/>
  <c r="W2609" i="1"/>
  <c r="W2778" i="1"/>
  <c r="W1313" i="1"/>
  <c r="W3303" i="1"/>
  <c r="W271" i="1"/>
  <c r="W3809" i="1"/>
  <c r="W3070" i="1"/>
  <c r="W607" i="1"/>
  <c r="W606" i="1"/>
  <c r="W3069" i="1"/>
  <c r="W3748" i="1"/>
  <c r="W927" i="1"/>
  <c r="W3747" i="1"/>
  <c r="W849" i="1"/>
  <c r="W18" i="1"/>
  <c r="W2777" i="1"/>
  <c r="W3746" i="1"/>
  <c r="W1529" i="1"/>
  <c r="W3581" i="1"/>
  <c r="W1590" i="1"/>
  <c r="W4078" i="1"/>
  <c r="W3745" i="1"/>
  <c r="W3259" i="1"/>
  <c r="W2220" i="1"/>
  <c r="W2776" i="1"/>
  <c r="W2775" i="1"/>
  <c r="W605" i="1"/>
  <c r="W371" i="1"/>
  <c r="W90" i="1"/>
  <c r="W604" i="1"/>
  <c r="W2916" i="1"/>
  <c r="W2853" i="1"/>
  <c r="W1528" i="1"/>
  <c r="W4099" i="1"/>
  <c r="W3411" i="1"/>
  <c r="W2774" i="1"/>
  <c r="W1312" i="1"/>
  <c r="W603" i="1"/>
  <c r="W848" i="1"/>
  <c r="W1349" i="1"/>
  <c r="W2773" i="1"/>
  <c r="W3640" i="1"/>
  <c r="W3514" i="1"/>
  <c r="W907" i="1"/>
  <c r="W2307" i="1"/>
  <c r="W127" i="1"/>
  <c r="W3965" i="1"/>
  <c r="W2114" i="1"/>
  <c r="W3601" i="1"/>
  <c r="W2589" i="1"/>
  <c r="W3513" i="1"/>
  <c r="W1115" i="1"/>
  <c r="W2906" i="1"/>
  <c r="W4069" i="1"/>
  <c r="W3896" i="1"/>
  <c r="W2772" i="1"/>
  <c r="W602" i="1"/>
  <c r="W1527" i="1"/>
  <c r="W1311" i="1"/>
  <c r="W1708" i="1"/>
  <c r="W847" i="1"/>
  <c r="W2113" i="1"/>
  <c r="W2771" i="1"/>
  <c r="W2770" i="1"/>
  <c r="W601" i="1"/>
  <c r="W337" i="1"/>
  <c r="W270" i="1"/>
  <c r="W1114" i="1"/>
  <c r="W2112" i="1"/>
  <c r="W600" i="1"/>
  <c r="W269" i="1"/>
  <c r="W33" i="1"/>
  <c r="W2769" i="1"/>
  <c r="W2111" i="1"/>
  <c r="W2768" i="1"/>
  <c r="W3632" i="1"/>
  <c r="W1806" i="1"/>
  <c r="W1310" i="1"/>
  <c r="W703" i="1"/>
  <c r="W3512" i="1"/>
  <c r="W1113" i="1"/>
  <c r="W3744" i="1"/>
  <c r="W1309" i="1"/>
  <c r="W3410" i="1"/>
  <c r="W3866" i="1"/>
  <c r="W1805" i="1"/>
  <c r="W3258" i="1"/>
  <c r="W2110" i="1"/>
  <c r="W2109" i="1"/>
  <c r="W1526" i="1"/>
  <c r="W399" i="1"/>
  <c r="W1868" i="1"/>
  <c r="W23" i="1"/>
  <c r="W2767" i="1"/>
  <c r="W3257" i="1"/>
  <c r="W2306" i="1"/>
  <c r="W2766" i="1"/>
  <c r="W3302" i="1"/>
  <c r="W599" i="1"/>
  <c r="W2108" i="1"/>
  <c r="W3409" i="1"/>
  <c r="W3663" i="1"/>
  <c r="W2905" i="1"/>
  <c r="W12" i="1"/>
  <c r="W3580" i="1"/>
  <c r="W2765" i="1"/>
  <c r="W2517" i="1"/>
  <c r="W3408" i="1"/>
  <c r="W1525" i="1"/>
  <c r="W3165" i="1"/>
  <c r="W3068" i="1"/>
  <c r="W1867" i="1"/>
  <c r="W268" i="1"/>
  <c r="W2107" i="1"/>
  <c r="W2305" i="1"/>
  <c r="W3511" i="1"/>
  <c r="W2764" i="1"/>
  <c r="W598" i="1"/>
  <c r="W1804" i="1"/>
  <c r="W1711" i="1"/>
  <c r="W2344" i="1"/>
  <c r="W2106" i="1"/>
  <c r="W664" i="1"/>
  <c r="W267" i="1"/>
  <c r="W3256" i="1"/>
  <c r="W1699" i="1"/>
  <c r="W52" i="1"/>
  <c r="W597" i="1"/>
  <c r="W2516" i="1"/>
  <c r="W3654" i="1"/>
  <c r="W3808" i="1"/>
  <c r="W22" i="1"/>
  <c r="W3653" i="1"/>
  <c r="W166" i="1"/>
  <c r="W89" i="1"/>
  <c r="W1112" i="1"/>
  <c r="W305" i="1"/>
  <c r="W3407" i="1"/>
  <c r="W32" i="1"/>
  <c r="W3979" i="1"/>
  <c r="W3067" i="1"/>
  <c r="W2763" i="1"/>
  <c r="W3255" i="1"/>
  <c r="W3406" i="1"/>
  <c r="W1308" i="1"/>
  <c r="W3579" i="1"/>
  <c r="W1524" i="1"/>
  <c r="W1307" i="1"/>
  <c r="W1111" i="1"/>
  <c r="W3821" i="1"/>
  <c r="W3066" i="1"/>
  <c r="W4097" i="1"/>
  <c r="W596" i="1"/>
  <c r="W31" i="1"/>
  <c r="W846" i="1"/>
  <c r="W62" i="1"/>
  <c r="W161" i="1"/>
  <c r="W266" i="1"/>
  <c r="W595" i="1"/>
  <c r="W443" i="1"/>
  <c r="W1110" i="1"/>
  <c r="W2105" i="1"/>
  <c r="W3631" i="1"/>
  <c r="W1523" i="1"/>
  <c r="W2762" i="1"/>
  <c r="W2599" i="1"/>
  <c r="W1306" i="1"/>
  <c r="W3807" i="1"/>
  <c r="W1305" i="1"/>
  <c r="W2961" i="1"/>
  <c r="W265" i="1"/>
  <c r="W294" i="1"/>
  <c r="W264" i="1"/>
  <c r="W1109" i="1"/>
  <c r="W2761" i="1"/>
  <c r="W4048" i="1"/>
  <c r="W594" i="1"/>
  <c r="W432" i="1"/>
  <c r="W3877" i="1"/>
  <c r="W922" i="1"/>
  <c r="W2343" i="1"/>
  <c r="W2104" i="1"/>
  <c r="W1522" i="1"/>
  <c r="W3865" i="1"/>
  <c r="W370" i="1"/>
  <c r="W2103" i="1"/>
  <c r="W1108" i="1"/>
  <c r="W2350" i="1"/>
  <c r="W2102" i="1"/>
  <c r="W160" i="1"/>
  <c r="W1707" i="1"/>
  <c r="W3405" i="1"/>
  <c r="W2760" i="1"/>
  <c r="W3743" i="1"/>
  <c r="W3787" i="1"/>
  <c r="W593" i="1"/>
  <c r="W50" i="1"/>
  <c r="W3254" i="1"/>
  <c r="W30" i="1"/>
  <c r="W3599" i="1"/>
  <c r="W2304" i="1"/>
  <c r="W2101" i="1"/>
  <c r="W408" i="1"/>
  <c r="W592" i="1"/>
  <c r="W159" i="1"/>
  <c r="W442" i="1"/>
  <c r="W890" i="1"/>
  <c r="W263" i="1"/>
  <c r="W3742" i="1"/>
  <c r="W2759" i="1"/>
  <c r="W845" i="1"/>
  <c r="W4047" i="1"/>
  <c r="W2904" i="1"/>
  <c r="W3253" i="1"/>
  <c r="W2100" i="1"/>
  <c r="W591" i="1"/>
  <c r="W4077" i="1"/>
  <c r="W29" i="1"/>
  <c r="W2219" i="1"/>
  <c r="W46" i="1"/>
  <c r="W1350" i="1"/>
  <c r="W169" i="1"/>
  <c r="W2303" i="1"/>
  <c r="W3652" i="1"/>
  <c r="W3651" i="1"/>
  <c r="W2099" i="1"/>
  <c r="W3404" i="1"/>
  <c r="W2384" i="1"/>
  <c r="W51" i="1"/>
  <c r="W2515" i="1"/>
  <c r="W3065" i="1"/>
  <c r="W2302" i="1"/>
  <c r="W45" i="1"/>
  <c r="W2514" i="1"/>
  <c r="W1717" i="1"/>
  <c r="W2342" i="1"/>
  <c r="W3403" i="1"/>
  <c r="W2950" i="1"/>
  <c r="W61" i="1"/>
  <c r="W2513" i="1"/>
  <c r="W4032" i="1"/>
  <c r="W60" i="1"/>
  <c r="W1107" i="1"/>
  <c r="W2512" i="1"/>
  <c r="W590" i="1"/>
  <c r="W1106" i="1"/>
  <c r="W59" i="1"/>
  <c r="W3456" i="1"/>
  <c r="W2556" i="1"/>
  <c r="W702" i="1"/>
  <c r="W1521" i="1"/>
  <c r="W889" i="1"/>
  <c r="W589" i="1"/>
  <c r="W923" i="1"/>
  <c r="W262" i="1"/>
  <c r="W3939" i="1"/>
  <c r="W3064" i="1"/>
  <c r="W58" i="1"/>
  <c r="W2903" i="1"/>
  <c r="W2449" i="1"/>
  <c r="W588" i="1"/>
  <c r="W1369" i="1"/>
  <c r="W3252" i="1"/>
  <c r="W3063" i="1"/>
  <c r="W2098" i="1"/>
  <c r="W1105" i="1"/>
  <c r="W1520" i="1"/>
  <c r="W2341" i="1"/>
  <c r="W3838" i="1"/>
  <c r="W1104" i="1"/>
  <c r="W1602" i="1"/>
  <c r="W2187" i="1"/>
  <c r="W3971" i="1"/>
  <c r="W2583" i="1"/>
  <c r="W2097" i="1"/>
  <c r="W336" i="1"/>
  <c r="W28" i="1"/>
  <c r="W587" i="1"/>
  <c r="W1103" i="1"/>
  <c r="W1803" i="1"/>
  <c r="W3938" i="1"/>
  <c r="W44" i="1"/>
  <c r="W3251" i="1"/>
  <c r="W2301" i="1"/>
  <c r="W2902" i="1"/>
  <c r="W70" i="1"/>
  <c r="W1102" i="1"/>
  <c r="W1802" i="1"/>
  <c r="W2096" i="1"/>
  <c r="W1101" i="1"/>
  <c r="W3535" i="1"/>
  <c r="W261" i="1"/>
  <c r="W2095" i="1"/>
  <c r="W2582" i="1"/>
  <c r="W69" i="1"/>
  <c r="W2969" i="1"/>
  <c r="W2511" i="1"/>
  <c r="W3062" i="1"/>
  <c r="W3324" i="1"/>
  <c r="W2758" i="1"/>
  <c r="W2094" i="1"/>
  <c r="W88" i="1"/>
  <c r="W87" i="1"/>
  <c r="W86" i="1"/>
  <c r="W586" i="1"/>
  <c r="W3937" i="1"/>
  <c r="W3876" i="1"/>
  <c r="W3889" i="1"/>
  <c r="W2437" i="1"/>
  <c r="W4031" i="1"/>
  <c r="W585" i="1"/>
  <c r="W3462" i="1"/>
  <c r="W2093" i="1"/>
  <c r="W1100" i="1"/>
  <c r="W85" i="1"/>
  <c r="W398" i="1"/>
  <c r="W1304" i="1"/>
  <c r="W3741" i="1"/>
  <c r="W260" i="1"/>
  <c r="W3806" i="1"/>
  <c r="W431" i="1"/>
  <c r="W2092" i="1"/>
  <c r="W259" i="1"/>
  <c r="W3402" i="1"/>
  <c r="W2510" i="1"/>
  <c r="W3740" i="1"/>
  <c r="W84" i="1"/>
  <c r="W3401" i="1"/>
  <c r="W1303" i="1"/>
  <c r="W2601" i="1"/>
  <c r="W1801" i="1"/>
  <c r="W2757" i="1"/>
  <c r="W83" i="1"/>
  <c r="W844" i="1"/>
  <c r="W3833" i="1"/>
  <c r="W1829" i="1"/>
  <c r="W2091" i="1"/>
  <c r="W57" i="1"/>
  <c r="W2509" i="1"/>
  <c r="W2756" i="1"/>
  <c r="W3250" i="1"/>
  <c r="W3537" i="1"/>
  <c r="W56" i="1"/>
  <c r="W4030" i="1"/>
  <c r="W1099" i="1"/>
  <c r="W3400" i="1"/>
  <c r="W82" i="1"/>
  <c r="W3061" i="1"/>
  <c r="W1519" i="1"/>
  <c r="W3936" i="1"/>
  <c r="W3739" i="1"/>
  <c r="W397" i="1"/>
  <c r="W2850" i="1"/>
  <c r="W3738" i="1"/>
  <c r="W2755" i="1"/>
  <c r="W1098" i="1"/>
  <c r="W3060" i="1"/>
  <c r="W37" i="1"/>
  <c r="W584" i="1"/>
  <c r="W1518" i="1"/>
  <c r="W27" i="1"/>
  <c r="W701" i="1"/>
  <c r="W3399" i="1"/>
  <c r="W3578" i="1"/>
  <c r="W258" i="1"/>
  <c r="W2754" i="1"/>
  <c r="W1302" i="1"/>
  <c r="W126" i="1"/>
  <c r="W335" i="1"/>
  <c r="W2753" i="1"/>
  <c r="W125" i="1"/>
  <c r="W124" i="1"/>
  <c r="W123" i="1"/>
  <c r="W122" i="1"/>
  <c r="W3510" i="1"/>
  <c r="W1301" i="1"/>
  <c r="W40" i="1"/>
  <c r="W121" i="1"/>
  <c r="W2581" i="1"/>
  <c r="W3059" i="1"/>
  <c r="W843" i="1"/>
  <c r="W3935" i="1"/>
  <c r="W120" i="1"/>
  <c r="W3398" i="1"/>
  <c r="W3864" i="1"/>
  <c r="W119" i="1"/>
  <c r="W2508" i="1"/>
  <c r="W118" i="1"/>
  <c r="W2436" i="1"/>
  <c r="W117" i="1"/>
  <c r="W583" i="1"/>
  <c r="W55" i="1"/>
  <c r="W2383" i="1"/>
  <c r="W2090" i="1"/>
  <c r="W2300" i="1"/>
  <c r="W2752" i="1"/>
  <c r="W2507" i="1"/>
  <c r="W1517" i="1"/>
  <c r="W1516" i="1"/>
  <c r="W3058" i="1"/>
  <c r="W2751" i="1"/>
  <c r="W4039" i="1"/>
  <c r="W3805" i="1"/>
  <c r="W2089" i="1"/>
  <c r="W3323" i="1"/>
  <c r="W1866" i="1"/>
  <c r="W116" i="1"/>
  <c r="W2299" i="1"/>
  <c r="W455" i="1"/>
  <c r="W4076" i="1"/>
  <c r="W3881" i="1"/>
  <c r="W1168" i="1"/>
  <c r="W81" i="1"/>
  <c r="W2555" i="1"/>
  <c r="W4029" i="1"/>
  <c r="W146" i="1"/>
  <c r="W257" i="1"/>
  <c r="W133" i="1"/>
  <c r="W145" i="1"/>
  <c r="W1097" i="1"/>
  <c r="W3804" i="1"/>
  <c r="W3737" i="1"/>
  <c r="W144" i="1"/>
  <c r="W3057" i="1"/>
  <c r="W3736" i="1"/>
  <c r="W1685" i="1"/>
  <c r="W2088" i="1"/>
  <c r="W2087" i="1"/>
  <c r="W115" i="1"/>
  <c r="W114" i="1"/>
  <c r="W80" i="1"/>
  <c r="W2750" i="1"/>
  <c r="W113" i="1"/>
  <c r="W2340" i="1"/>
  <c r="W4103" i="1"/>
  <c r="W112" i="1"/>
  <c r="W3577" i="1"/>
  <c r="W1096" i="1"/>
  <c r="W1684" i="1"/>
  <c r="W350" i="1"/>
  <c r="W111" i="1"/>
  <c r="W2435" i="1"/>
  <c r="W1095" i="1"/>
  <c r="W110" i="1"/>
  <c r="W79" i="1"/>
  <c r="W3735" i="1"/>
  <c r="W1592" i="1"/>
  <c r="W1683" i="1"/>
  <c r="W1300" i="1"/>
  <c r="W158" i="1"/>
  <c r="W3056" i="1"/>
  <c r="W3734" i="1"/>
  <c r="W109" i="1"/>
  <c r="W582" i="1"/>
  <c r="W700" i="1"/>
  <c r="W2749" i="1"/>
  <c r="W2086" i="1"/>
  <c r="W3055" i="1"/>
  <c r="W1515" i="1"/>
  <c r="W3733" i="1"/>
  <c r="W3732" i="1"/>
  <c r="W108" i="1"/>
  <c r="W901" i="1"/>
  <c r="W3731" i="1"/>
  <c r="W143" i="1"/>
  <c r="W3249" i="1"/>
  <c r="W2322" i="1"/>
  <c r="W1514" i="1"/>
  <c r="W157" i="1"/>
  <c r="W581" i="1"/>
  <c r="W2085" i="1"/>
  <c r="W54" i="1"/>
  <c r="W38" i="1"/>
  <c r="W906" i="1"/>
  <c r="W165" i="1"/>
  <c r="W3887" i="1"/>
  <c r="W2506" i="1"/>
  <c r="W156" i="1"/>
  <c r="W2084" i="1"/>
  <c r="W3934" i="1"/>
  <c r="W842" i="1"/>
  <c r="W720" i="1"/>
  <c r="W107" i="1"/>
  <c r="W132" i="1"/>
  <c r="W396" i="1"/>
  <c r="W155" i="1"/>
  <c r="W3630" i="1"/>
  <c r="W3397" i="1"/>
  <c r="W2748" i="1"/>
  <c r="W154" i="1"/>
  <c r="W1367" i="1"/>
  <c r="W1094" i="1"/>
  <c r="W1299" i="1"/>
  <c r="W153" i="1"/>
  <c r="W2083" i="1"/>
  <c r="W2323" i="1"/>
  <c r="W1298" i="1"/>
  <c r="W152" i="1"/>
  <c r="W3054" i="1"/>
  <c r="W2949" i="1"/>
  <c r="W699" i="1"/>
  <c r="W3248" i="1"/>
  <c r="W841" i="1"/>
  <c r="W2230" i="1"/>
  <c r="W78" i="1"/>
  <c r="W3053" i="1"/>
  <c r="W3396" i="1"/>
  <c r="W142" i="1"/>
  <c r="W106" i="1"/>
  <c r="W3590" i="1"/>
  <c r="W151" i="1"/>
  <c r="W2747" i="1"/>
  <c r="W3933" i="1"/>
  <c r="W131" i="1"/>
  <c r="W1826" i="1"/>
  <c r="W2082" i="1"/>
  <c r="W1800" i="1"/>
  <c r="W395" i="1"/>
  <c r="W2746" i="1"/>
  <c r="W3786" i="1"/>
  <c r="W141" i="1"/>
  <c r="W168" i="1"/>
  <c r="W3247" i="1"/>
  <c r="W2081" i="1"/>
  <c r="W2080" i="1"/>
  <c r="W3246" i="1"/>
  <c r="W105" i="1"/>
  <c r="W1513" i="1"/>
  <c r="W3851" i="1"/>
  <c r="W256" i="1"/>
  <c r="W255" i="1"/>
  <c r="W254" i="1"/>
  <c r="W253" i="1"/>
  <c r="W252" i="1"/>
  <c r="W251" i="1"/>
  <c r="W250" i="1"/>
  <c r="W2218" i="1"/>
  <c r="W140" i="1"/>
  <c r="W249" i="1"/>
  <c r="W248" i="1"/>
  <c r="W247" i="1"/>
  <c r="W246" i="1"/>
  <c r="W3932" i="1"/>
  <c r="W245" i="1"/>
  <c r="W139" i="1"/>
  <c r="W1297" i="1"/>
  <c r="W77" i="1"/>
  <c r="W2745" i="1"/>
  <c r="W1512" i="1"/>
  <c r="W3395" i="1"/>
  <c r="W244" i="1"/>
  <c r="W243" i="1"/>
  <c r="W3052" i="1"/>
  <c r="W242" i="1"/>
  <c r="W241" i="1"/>
  <c r="W3111" i="1"/>
  <c r="W240" i="1"/>
  <c r="W2849" i="1"/>
  <c r="W239" i="1"/>
  <c r="W104" i="1"/>
  <c r="W238" i="1"/>
  <c r="W2079" i="1"/>
  <c r="W237" i="1"/>
  <c r="W236" i="1"/>
  <c r="W2078" i="1"/>
  <c r="W2298" i="1"/>
  <c r="W235" i="1"/>
  <c r="W234" i="1"/>
  <c r="W233" i="1"/>
  <c r="W232" i="1"/>
  <c r="W2744" i="1"/>
  <c r="W1093" i="1"/>
  <c r="W231" i="1"/>
  <c r="W76" i="1"/>
  <c r="W138" i="1"/>
  <c r="W103" i="1"/>
  <c r="W2077" i="1"/>
  <c r="W230" i="1"/>
  <c r="W2901" i="1"/>
  <c r="W1882" i="1"/>
  <c r="W229" i="1"/>
  <c r="W228" i="1"/>
  <c r="W2076" i="1"/>
  <c r="W1092" i="1"/>
  <c r="W102" i="1"/>
  <c r="W137" i="1"/>
  <c r="W172" i="1"/>
  <c r="W4075" i="1"/>
  <c r="W2217" i="1"/>
  <c r="W1296" i="1"/>
  <c r="W1091" i="1"/>
  <c r="W227" i="1"/>
  <c r="W226" i="1"/>
  <c r="W225" i="1"/>
  <c r="W2297" i="1"/>
  <c r="W75" i="1"/>
  <c r="W224" i="1"/>
  <c r="W223" i="1"/>
  <c r="W1799" i="1"/>
  <c r="W2296" i="1"/>
  <c r="W1090" i="1"/>
  <c r="W304" i="1"/>
  <c r="W3245" i="1"/>
  <c r="W3576" i="1"/>
  <c r="W136" i="1"/>
  <c r="W2075" i="1"/>
  <c r="W1511" i="1"/>
  <c r="W4001" i="1"/>
  <c r="W3051" i="1"/>
  <c r="W3244" i="1"/>
  <c r="W303" i="1"/>
  <c r="W135" i="1"/>
  <c r="W74" i="1"/>
  <c r="W53" i="1"/>
  <c r="W3243" i="1"/>
  <c r="W222" i="1"/>
  <c r="W221" i="1"/>
  <c r="W334" i="1"/>
  <c r="W2840" i="1"/>
  <c r="W333" i="1"/>
  <c r="W4068" i="1"/>
  <c r="W73" i="1"/>
  <c r="W72" i="1"/>
  <c r="W220" i="1"/>
  <c r="W219" i="1"/>
  <c r="W3588" i="1"/>
  <c r="W218" i="1"/>
  <c r="W3394" i="1"/>
  <c r="W332" i="1"/>
  <c r="W217" i="1"/>
  <c r="W580" i="1"/>
  <c r="W331" i="1"/>
  <c r="W216" i="1"/>
  <c r="W730" i="1"/>
  <c r="W2216" i="1"/>
  <c r="W330" i="1"/>
  <c r="W215" i="1"/>
  <c r="W3242" i="1"/>
  <c r="W1682" i="1"/>
  <c r="W1510" i="1"/>
  <c r="W2074" i="1"/>
  <c r="W174" i="1"/>
  <c r="W214" i="1"/>
  <c r="W213" i="1"/>
  <c r="W212" i="1"/>
  <c r="W167" i="1"/>
  <c r="W211" i="1"/>
  <c r="W134" i="1"/>
  <c r="W1295" i="1"/>
  <c r="W329" i="1"/>
  <c r="W3803" i="1"/>
  <c r="W210" i="1"/>
  <c r="W3662" i="1"/>
  <c r="W209" i="1"/>
  <c r="W208" i="1"/>
  <c r="W1681" i="1"/>
  <c r="W3241" i="1"/>
  <c r="W3974" i="1"/>
  <c r="W1509" i="1"/>
  <c r="W1089" i="1"/>
  <c r="W1088" i="1"/>
  <c r="W207" i="1"/>
  <c r="W1153" i="1"/>
  <c r="W1827" i="1"/>
  <c r="W4107" i="1"/>
  <c r="W1181" i="1"/>
  <c r="W206" i="1"/>
  <c r="W205" i="1"/>
  <c r="W2295" i="1"/>
  <c r="W2743" i="1"/>
  <c r="W2073" i="1"/>
  <c r="W2072" i="1"/>
  <c r="W1881" i="1"/>
  <c r="W1294" i="1"/>
  <c r="W921" i="1"/>
  <c r="W349" i="1"/>
  <c r="W204" i="1"/>
  <c r="W203" i="1"/>
  <c r="W202" i="1"/>
  <c r="W2434" i="1"/>
  <c r="W3730" i="1"/>
  <c r="W1293" i="1"/>
  <c r="W201" i="1"/>
  <c r="W2900" i="1"/>
  <c r="W840" i="1"/>
  <c r="W3441" i="1"/>
  <c r="W150" i="1"/>
  <c r="W328" i="1"/>
  <c r="W200" i="1"/>
  <c r="W3050" i="1"/>
  <c r="W199" i="1"/>
  <c r="W3729" i="1"/>
  <c r="W198" i="1"/>
  <c r="W369" i="1"/>
  <c r="W4028" i="1"/>
  <c r="W1366" i="1"/>
  <c r="W368" i="1"/>
  <c r="W327" i="1"/>
  <c r="W1292" i="1"/>
  <c r="W302" i="1"/>
  <c r="W343" i="1"/>
  <c r="W719" i="1"/>
  <c r="W326" i="1"/>
  <c r="W698" i="1"/>
  <c r="W2382" i="1"/>
  <c r="W325" i="1"/>
  <c r="W367" i="1"/>
  <c r="W366" i="1"/>
  <c r="W1617" i="1"/>
  <c r="W365" i="1"/>
  <c r="W2742" i="1"/>
  <c r="W197" i="1"/>
  <c r="W1087" i="1"/>
  <c r="W364" i="1"/>
  <c r="W1508" i="1"/>
  <c r="W1291" i="1"/>
  <c r="W3393" i="1"/>
  <c r="W1354" i="1"/>
  <c r="W196" i="1"/>
  <c r="W1290" i="1"/>
  <c r="W2071" i="1"/>
  <c r="W324" i="1"/>
  <c r="W579" i="1"/>
  <c r="W101" i="1"/>
  <c r="W195" i="1"/>
  <c r="W394" i="1"/>
  <c r="W1680" i="1"/>
  <c r="W194" i="1"/>
  <c r="W348" i="1"/>
  <c r="W1679" i="1"/>
  <c r="W323" i="1"/>
  <c r="W352" i="1"/>
  <c r="W2839" i="1"/>
  <c r="W407" i="1"/>
  <c r="W1678" i="1"/>
  <c r="W393" i="1"/>
  <c r="W322" i="1"/>
  <c r="W321" i="1"/>
  <c r="W301" i="1"/>
  <c r="W377" i="1"/>
  <c r="W3820" i="1"/>
  <c r="W193" i="1"/>
  <c r="W839" i="1"/>
  <c r="W3240" i="1"/>
  <c r="W392" i="1"/>
  <c r="W2070" i="1"/>
  <c r="W100" i="1"/>
  <c r="W3509" i="1"/>
  <c r="W430" i="1"/>
  <c r="W3832" i="1"/>
  <c r="W1841" i="1"/>
  <c r="W2069" i="1"/>
  <c r="W320" i="1"/>
  <c r="W1507" i="1"/>
  <c r="W319" i="1"/>
  <c r="W1798" i="1"/>
  <c r="W2899" i="1"/>
  <c r="W429" i="1"/>
  <c r="W1506" i="1"/>
  <c r="W428" i="1"/>
  <c r="W427" i="1"/>
  <c r="W363" i="1"/>
  <c r="W192" i="1"/>
  <c r="W1289" i="1"/>
  <c r="W300" i="1"/>
  <c r="W426" i="1"/>
  <c r="W318" i="1"/>
  <c r="W2068" i="1"/>
  <c r="W2741" i="1"/>
  <c r="W362" i="1"/>
  <c r="W71" i="1"/>
  <c r="W1677" i="1"/>
  <c r="W191" i="1"/>
  <c r="W3110" i="1"/>
  <c r="W3049" i="1"/>
  <c r="W425" i="1"/>
  <c r="W3629" i="1"/>
  <c r="W441" i="1"/>
  <c r="W391" i="1"/>
  <c r="W1797" i="1"/>
  <c r="W1163" i="1"/>
  <c r="W1288" i="1"/>
  <c r="W1287" i="1"/>
  <c r="W3802" i="1"/>
  <c r="W718" i="1"/>
  <c r="W2215" i="1"/>
  <c r="W299" i="1"/>
  <c r="W3728" i="1"/>
  <c r="W3508" i="1"/>
  <c r="W2339" i="1"/>
  <c r="W99" i="1"/>
  <c r="W2740" i="1"/>
  <c r="W424" i="1"/>
  <c r="W149" i="1"/>
  <c r="W2233" i="1"/>
  <c r="W3964" i="1"/>
  <c r="W376" i="1"/>
  <c r="W2067" i="1"/>
  <c r="W3301" i="1"/>
  <c r="W2452" i="1"/>
  <c r="W3931" i="1"/>
  <c r="W26" i="1"/>
  <c r="W317" i="1"/>
  <c r="W3048" i="1"/>
  <c r="W390" i="1"/>
  <c r="W423" i="1"/>
  <c r="W2294" i="1"/>
  <c r="W1833" i="1"/>
  <c r="W1375" i="1"/>
  <c r="W389" i="1"/>
  <c r="W422" i="1"/>
  <c r="W454" i="1"/>
  <c r="W190" i="1"/>
  <c r="W2898" i="1"/>
  <c r="W453" i="1"/>
  <c r="W926" i="1"/>
  <c r="W1286" i="1"/>
  <c r="W1348" i="1"/>
  <c r="W1796" i="1"/>
  <c r="W3109" i="1"/>
  <c r="W316" i="1"/>
  <c r="W388" i="1"/>
  <c r="W189" i="1"/>
  <c r="W440" i="1"/>
  <c r="W421" i="1"/>
  <c r="W1505" i="1"/>
  <c r="W436" i="1"/>
  <c r="W2066" i="1"/>
  <c r="W188" i="1"/>
  <c r="W1285" i="1"/>
  <c r="W361" i="1"/>
  <c r="W43" i="1"/>
  <c r="W387" i="1"/>
  <c r="W3930" i="1"/>
  <c r="W3801" i="1"/>
  <c r="W2433" i="1"/>
  <c r="W452" i="1"/>
  <c r="W458" i="1"/>
  <c r="W3507" i="1"/>
  <c r="W3727" i="1"/>
  <c r="W2580" i="1"/>
  <c r="W2739" i="1"/>
  <c r="W578" i="1"/>
  <c r="W577" i="1"/>
  <c r="W576" i="1"/>
  <c r="W575" i="1"/>
  <c r="W574" i="1"/>
  <c r="W573" i="1"/>
  <c r="W572" i="1"/>
  <c r="W3892" i="1"/>
  <c r="W571" i="1"/>
  <c r="W570" i="1"/>
  <c r="W569" i="1"/>
  <c r="W568" i="1"/>
  <c r="W567" i="1"/>
  <c r="W420" i="1"/>
  <c r="W566" i="1"/>
  <c r="W565" i="1"/>
  <c r="W386" i="1"/>
  <c r="W419" i="1"/>
  <c r="W564" i="1"/>
  <c r="W2381" i="1"/>
  <c r="W563" i="1"/>
  <c r="W24" i="1"/>
  <c r="W2065" i="1"/>
  <c r="W562" i="1"/>
  <c r="W561" i="1"/>
  <c r="W560" i="1"/>
  <c r="W838" i="1"/>
  <c r="W187" i="1"/>
  <c r="W559" i="1"/>
  <c r="W558" i="1"/>
  <c r="W557" i="1"/>
  <c r="W556" i="1"/>
  <c r="W555" i="1"/>
  <c r="W3800" i="1"/>
  <c r="W3150" i="1"/>
  <c r="W554" i="1"/>
  <c r="W3831" i="1"/>
  <c r="W451" i="1"/>
  <c r="W553" i="1"/>
  <c r="W4000" i="1"/>
  <c r="W552" i="1"/>
  <c r="W3506" i="1"/>
  <c r="W418" i="1"/>
  <c r="W551" i="1"/>
  <c r="W550" i="1"/>
  <c r="W549" i="1"/>
  <c r="W548" i="1"/>
  <c r="W547" i="1"/>
  <c r="W450" i="1"/>
  <c r="W417" i="1"/>
  <c r="W3392" i="1"/>
  <c r="W2563" i="1"/>
  <c r="W546" i="1"/>
  <c r="W545" i="1"/>
  <c r="W544" i="1"/>
  <c r="W385" i="1"/>
  <c r="W543" i="1"/>
  <c r="W462" i="1"/>
  <c r="W2738" i="1"/>
  <c r="W148" i="1"/>
  <c r="W2737" i="1"/>
  <c r="W542" i="1"/>
  <c r="W98" i="1"/>
  <c r="W186" i="1"/>
  <c r="W416" i="1"/>
  <c r="W541" i="1"/>
  <c r="W1152" i="1"/>
  <c r="W2293" i="1"/>
  <c r="W3047" i="1"/>
  <c r="W540" i="1"/>
  <c r="W539" i="1"/>
  <c r="W2064" i="1"/>
  <c r="W415" i="1"/>
  <c r="W185" i="1"/>
  <c r="W449" i="1"/>
  <c r="W538" i="1"/>
  <c r="W173" i="1"/>
  <c r="W3391" i="1"/>
  <c r="W184" i="1"/>
  <c r="W537" i="1"/>
  <c r="W315" i="1"/>
  <c r="W536" i="1"/>
  <c r="W3628" i="1"/>
  <c r="W535" i="1"/>
  <c r="W347" i="1"/>
  <c r="W534" i="1"/>
  <c r="W533" i="1"/>
  <c r="W183" i="1"/>
  <c r="W532" i="1"/>
  <c r="W3726" i="1"/>
  <c r="W2063" i="1"/>
  <c r="W663" i="1"/>
  <c r="W4111" i="1"/>
  <c r="W531" i="1"/>
  <c r="W530" i="1"/>
  <c r="W2432" i="1"/>
  <c r="W2380" i="1"/>
  <c r="W182" i="1"/>
  <c r="W529" i="1"/>
  <c r="W3461" i="1"/>
  <c r="W528" i="1"/>
  <c r="W346" i="1"/>
  <c r="W181" i="1"/>
  <c r="W654" i="1"/>
  <c r="W527" i="1"/>
  <c r="W526" i="1"/>
  <c r="W314" i="1"/>
  <c r="W662" i="1"/>
  <c r="W1504" i="1"/>
  <c r="W2062" i="1"/>
  <c r="W525" i="1"/>
  <c r="W661" i="1"/>
  <c r="W524" i="1"/>
  <c r="W3929" i="1"/>
  <c r="W2736" i="1"/>
  <c r="W384" i="1"/>
  <c r="W459" i="1"/>
  <c r="W1503" i="1"/>
  <c r="W2735" i="1"/>
  <c r="W523" i="1"/>
  <c r="W3171" i="1"/>
  <c r="W522" i="1"/>
  <c r="W521" i="1"/>
  <c r="W1284" i="1"/>
  <c r="W520" i="1"/>
  <c r="W519" i="1"/>
  <c r="W3505" i="1"/>
  <c r="W2379" i="1"/>
  <c r="W3725" i="1"/>
  <c r="W25" i="1"/>
  <c r="W518" i="1"/>
  <c r="W1502" i="1"/>
  <c r="W3046" i="1"/>
  <c r="W448" i="1"/>
  <c r="W517" i="1"/>
  <c r="W516" i="1"/>
  <c r="W3928" i="1"/>
  <c r="W660" i="1"/>
  <c r="W1795" i="1"/>
  <c r="W515" i="1"/>
  <c r="W180" i="1"/>
  <c r="W514" i="1"/>
  <c r="W697" i="1"/>
  <c r="W360" i="1"/>
  <c r="W513" i="1"/>
  <c r="W447" i="1"/>
  <c r="W696" i="1"/>
  <c r="W439" i="1"/>
  <c r="W695" i="1"/>
  <c r="W2061" i="1"/>
  <c r="W512" i="1"/>
  <c r="W694" i="1"/>
  <c r="W460" i="1"/>
  <c r="W3724" i="1"/>
  <c r="W3390" i="1"/>
  <c r="W354" i="1"/>
  <c r="W511" i="1"/>
  <c r="W383" i="1"/>
  <c r="W4046" i="1"/>
  <c r="W3504" i="1"/>
  <c r="W359" i="1"/>
  <c r="W693" i="1"/>
  <c r="W438" i="1"/>
  <c r="W3389" i="1"/>
  <c r="W692" i="1"/>
  <c r="W2734" i="1"/>
  <c r="W414" i="1"/>
  <c r="W717" i="1"/>
  <c r="W691" i="1"/>
  <c r="W3785" i="1"/>
  <c r="W659" i="1"/>
  <c r="W690" i="1"/>
  <c r="W510" i="1"/>
  <c r="W509" i="1"/>
  <c r="W689" i="1"/>
  <c r="W358" i="1"/>
  <c r="W508" i="1"/>
  <c r="W507" i="1"/>
  <c r="W313" i="1"/>
  <c r="W506" i="1"/>
  <c r="W505" i="1"/>
  <c r="W1676" i="1"/>
  <c r="W504" i="1"/>
  <c r="W503" i="1"/>
  <c r="W502" i="1"/>
  <c r="W382" i="1"/>
  <c r="W1579" i="1"/>
  <c r="W446" i="1"/>
  <c r="W2897" i="1"/>
  <c r="W653" i="1"/>
  <c r="W3045" i="1"/>
  <c r="W3239" i="1"/>
  <c r="W716" i="1"/>
  <c r="W2505" i="1"/>
  <c r="W729" i="1"/>
  <c r="W1086" i="1"/>
  <c r="W3886" i="1"/>
  <c r="W3238" i="1"/>
  <c r="W501" i="1"/>
  <c r="W1501" i="1"/>
  <c r="W715" i="1"/>
  <c r="W658" i="1"/>
  <c r="W2455" i="1"/>
  <c r="W500" i="1"/>
  <c r="W714" i="1"/>
  <c r="W499" i="1"/>
  <c r="W688" i="1"/>
  <c r="W668" i="1"/>
  <c r="W3044" i="1"/>
  <c r="W3666" i="1"/>
  <c r="W3043" i="1"/>
  <c r="W498" i="1"/>
  <c r="W657" i="1"/>
  <c r="W1589" i="1"/>
  <c r="W497" i="1"/>
  <c r="W496" i="1"/>
  <c r="W1085" i="1"/>
  <c r="W17" i="1"/>
  <c r="W413" i="1"/>
  <c r="W495" i="1"/>
  <c r="W713" i="1"/>
  <c r="W2060" i="1"/>
  <c r="W687" i="1"/>
  <c r="W412" i="1"/>
  <c r="W731" i="1"/>
  <c r="W3999" i="1"/>
  <c r="W728" i="1"/>
  <c r="W686" i="1"/>
  <c r="W97" i="1"/>
  <c r="W494" i="1"/>
  <c r="W2598" i="1"/>
  <c r="W493" i="1"/>
  <c r="W2858" i="1"/>
  <c r="W3388" i="1"/>
  <c r="W3450" i="1"/>
  <c r="W381" i="1"/>
  <c r="W727" i="1"/>
  <c r="W734" i="1"/>
  <c r="W1593" i="1"/>
  <c r="W1500" i="1"/>
  <c r="W685" i="1"/>
  <c r="W2059" i="1"/>
  <c r="W2214" i="1"/>
  <c r="W2896" i="1"/>
  <c r="W445" i="1"/>
  <c r="W1714" i="1"/>
  <c r="W2213" i="1"/>
  <c r="W3543" i="1"/>
  <c r="W736" i="1"/>
  <c r="W4090" i="1"/>
  <c r="W42" i="1"/>
  <c r="W411" i="1"/>
  <c r="W684" i="1"/>
  <c r="W2733" i="1"/>
  <c r="W492" i="1"/>
  <c r="W3149" i="1"/>
  <c r="W491" i="1"/>
  <c r="W490" i="1"/>
  <c r="W3998" i="1"/>
  <c r="W1499" i="1"/>
  <c r="W2058" i="1"/>
  <c r="W1675" i="1"/>
  <c r="W655" i="1"/>
  <c r="W3927" i="1"/>
  <c r="W380" i="1"/>
  <c r="W2732" i="1"/>
  <c r="W3790" i="1"/>
  <c r="W2731" i="1"/>
  <c r="W837" i="1"/>
  <c r="W836" i="1"/>
  <c r="W835" i="1"/>
  <c r="W834" i="1"/>
  <c r="W683" i="1"/>
  <c r="W833" i="1"/>
  <c r="W739" i="1"/>
  <c r="W832" i="1"/>
  <c r="W831" i="1"/>
  <c r="W830" i="1"/>
  <c r="W829" i="1"/>
  <c r="W682" i="1"/>
  <c r="W828" i="1"/>
  <c r="W2730" i="1"/>
  <c r="W681" i="1"/>
  <c r="W827" i="1"/>
  <c r="W826" i="1"/>
  <c r="W726" i="1"/>
  <c r="W825" i="1"/>
  <c r="W824" i="1"/>
  <c r="W823" i="1"/>
  <c r="W822" i="1"/>
  <c r="W2057" i="1"/>
  <c r="W821" i="1"/>
  <c r="W820" i="1"/>
  <c r="W819" i="1"/>
  <c r="W2431" i="1"/>
  <c r="W818" i="1"/>
  <c r="W3723" i="1"/>
  <c r="W489" i="1"/>
  <c r="W2729" i="1"/>
  <c r="W488" i="1"/>
  <c r="W817" i="1"/>
  <c r="W312" i="1"/>
  <c r="W816" i="1"/>
  <c r="W815" i="1"/>
  <c r="W487" i="1"/>
  <c r="W2579" i="1"/>
  <c r="W680" i="1"/>
  <c r="W4074" i="1"/>
  <c r="W735" i="1"/>
  <c r="W814" i="1"/>
  <c r="W2430" i="1"/>
  <c r="W813" i="1"/>
  <c r="W812" i="1"/>
  <c r="W179" i="1"/>
  <c r="W811" i="1"/>
  <c r="W679" i="1"/>
  <c r="W810" i="1"/>
  <c r="W678" i="1"/>
  <c r="W809" i="1"/>
  <c r="W1615" i="1"/>
  <c r="W147" i="1"/>
  <c r="W3879" i="1"/>
  <c r="W2292" i="1"/>
  <c r="W178" i="1"/>
  <c r="W3042" i="1"/>
  <c r="W2968" i="1"/>
  <c r="W808" i="1"/>
  <c r="W807" i="1"/>
  <c r="W2728" i="1"/>
  <c r="W1084" i="1"/>
  <c r="W806" i="1"/>
  <c r="W805" i="1"/>
  <c r="W804" i="1"/>
  <c r="W803" i="1"/>
  <c r="W732" i="1"/>
  <c r="W3237" i="1"/>
  <c r="W486" i="1"/>
  <c r="W802" i="1"/>
  <c r="W883" i="1"/>
  <c r="W485" i="1"/>
  <c r="W801" i="1"/>
  <c r="W677" i="1"/>
  <c r="W484" i="1"/>
  <c r="W483" i="1"/>
  <c r="W800" i="1"/>
  <c r="W3503" i="1"/>
  <c r="W799" i="1"/>
  <c r="W3542" i="1"/>
  <c r="W888" i="1"/>
  <c r="W798" i="1"/>
  <c r="W797" i="1"/>
  <c r="W725" i="1"/>
  <c r="W3293" i="1"/>
  <c r="W796" i="1"/>
  <c r="W1794" i="1"/>
  <c r="W894" i="1"/>
  <c r="W795" i="1"/>
  <c r="W794" i="1"/>
  <c r="W793" i="1"/>
  <c r="W482" i="1"/>
  <c r="W792" i="1"/>
  <c r="W893" i="1"/>
  <c r="W791" i="1"/>
  <c r="W2727" i="1"/>
  <c r="W882" i="1"/>
  <c r="W410" i="1"/>
  <c r="W790" i="1"/>
  <c r="W892" i="1"/>
  <c r="W2895" i="1"/>
  <c r="W2838" i="1"/>
  <c r="W1674" i="1"/>
  <c r="W2291" i="1"/>
  <c r="W724" i="1"/>
  <c r="W900" i="1"/>
  <c r="W3661" i="1"/>
  <c r="W481" i="1"/>
  <c r="W3440" i="1"/>
  <c r="W789" i="1"/>
  <c r="W2726" i="1"/>
  <c r="W788" i="1"/>
  <c r="W676" i="1"/>
  <c r="W3115" i="1"/>
  <c r="W2399" i="1"/>
  <c r="W3850" i="1"/>
  <c r="W357" i="1"/>
  <c r="W2504" i="1"/>
  <c r="W311" i="1"/>
  <c r="W3664" i="1"/>
  <c r="W2056" i="1"/>
  <c r="W787" i="1"/>
  <c r="W3148" i="1"/>
  <c r="W1793" i="1"/>
  <c r="W675" i="1"/>
  <c r="W786" i="1"/>
  <c r="W905" i="1"/>
  <c r="W785" i="1"/>
  <c r="W2894" i="1"/>
  <c r="W2055" i="1"/>
  <c r="W784" i="1"/>
  <c r="W3575" i="1"/>
  <c r="W2848" i="1"/>
  <c r="W783" i="1"/>
  <c r="W782" i="1"/>
  <c r="W4108" i="1"/>
  <c r="W920" i="1"/>
  <c r="W3387" i="1"/>
  <c r="W919" i="1"/>
  <c r="W781" i="1"/>
  <c r="W780" i="1"/>
  <c r="W3236" i="1"/>
  <c r="W3041" i="1"/>
  <c r="W779" i="1"/>
  <c r="W2893" i="1"/>
  <c r="W918" i="1"/>
  <c r="W3502" i="1"/>
  <c r="W778" i="1"/>
  <c r="W723" i="1"/>
  <c r="W884" i="1"/>
  <c r="W310" i="1"/>
  <c r="W480" i="1"/>
  <c r="W479" i="1"/>
  <c r="W899" i="1"/>
  <c r="W3235" i="1"/>
  <c r="W2725" i="1"/>
  <c r="W904" i="1"/>
  <c r="W3926" i="1"/>
  <c r="W898" i="1"/>
  <c r="W478" i="1"/>
  <c r="W477" i="1"/>
  <c r="W777" i="1"/>
  <c r="W3234" i="1"/>
  <c r="W3501" i="1"/>
  <c r="W776" i="1"/>
  <c r="W674" i="1"/>
  <c r="W476" i="1"/>
  <c r="W3500" i="1"/>
  <c r="W3386" i="1"/>
  <c r="W2724" i="1"/>
  <c r="W3233" i="1"/>
  <c r="W775" i="1"/>
  <c r="W774" i="1"/>
  <c r="W773" i="1"/>
  <c r="W897" i="1"/>
  <c r="W3722" i="1"/>
  <c r="W712" i="1"/>
  <c r="W917" i="1"/>
  <c r="W772" i="1"/>
  <c r="W903" i="1"/>
  <c r="W3385" i="1"/>
  <c r="W771" i="1"/>
  <c r="W3499" i="1"/>
  <c r="W2054" i="1"/>
  <c r="W770" i="1"/>
  <c r="W1083" i="1"/>
  <c r="W1082" i="1"/>
  <c r="W1081" i="1"/>
  <c r="W1080" i="1"/>
  <c r="W1079" i="1"/>
  <c r="W1078" i="1"/>
  <c r="W769" i="1"/>
  <c r="W1077" i="1"/>
  <c r="W1076" i="1"/>
  <c r="W1075" i="1"/>
  <c r="W768" i="1"/>
  <c r="W1074" i="1"/>
  <c r="W1073" i="1"/>
  <c r="W1072" i="1"/>
  <c r="W1071" i="1"/>
  <c r="W2053" i="1"/>
  <c r="W767" i="1"/>
  <c r="W1070" i="1"/>
  <c r="W1069" i="1"/>
  <c r="W1068" i="1"/>
  <c r="W1067" i="1"/>
  <c r="W3989" i="1"/>
  <c r="W1066" i="1"/>
  <c r="W1065" i="1"/>
  <c r="W1064" i="1"/>
  <c r="W1063" i="1"/>
  <c r="W1062" i="1"/>
  <c r="W1061" i="1"/>
  <c r="W887" i="1"/>
  <c r="W1060" i="1"/>
  <c r="W1059" i="1"/>
  <c r="W1058" i="1"/>
  <c r="W1057" i="1"/>
  <c r="W1056" i="1"/>
  <c r="W1055" i="1"/>
  <c r="W1054" i="1"/>
  <c r="W4016" i="1"/>
  <c r="W1053" i="1"/>
  <c r="W1052" i="1"/>
  <c r="W1051" i="1"/>
  <c r="W1050" i="1"/>
  <c r="W1049" i="1"/>
  <c r="W1048" i="1"/>
  <c r="W1047" i="1"/>
  <c r="W4015" i="1"/>
  <c r="W1046" i="1"/>
  <c r="W2965" i="1"/>
  <c r="W1045" i="1"/>
  <c r="W1044" i="1"/>
  <c r="W1043" i="1"/>
  <c r="W1042" i="1"/>
  <c r="W475" i="1"/>
  <c r="W1041" i="1"/>
  <c r="W1040" i="1"/>
  <c r="W1039" i="1"/>
  <c r="W1038" i="1"/>
  <c r="W1037" i="1"/>
  <c r="W1036" i="1"/>
  <c r="W1035" i="1"/>
  <c r="W766" i="1"/>
  <c r="W3925" i="1"/>
  <c r="W474" i="1"/>
  <c r="W1034" i="1"/>
  <c r="W1033" i="1"/>
  <c r="W765" i="1"/>
  <c r="W1716" i="1"/>
  <c r="W1032" i="1"/>
  <c r="W1031" i="1"/>
  <c r="W1030" i="1"/>
  <c r="W1029" i="1"/>
  <c r="W461" i="1"/>
  <c r="W1673" i="1"/>
  <c r="W2429" i="1"/>
  <c r="W2723" i="1"/>
  <c r="W1028" i="1"/>
  <c r="W1027" i="1"/>
  <c r="W916" i="1"/>
  <c r="W1026" i="1"/>
  <c r="W673" i="1"/>
  <c r="W3232" i="1"/>
  <c r="W915" i="1"/>
  <c r="W1025" i="1"/>
  <c r="W1024" i="1"/>
  <c r="W1023" i="1"/>
  <c r="W929" i="1"/>
  <c r="W356" i="1"/>
  <c r="W1022" i="1"/>
  <c r="W3231" i="1"/>
  <c r="W1021" i="1"/>
  <c r="W1020" i="1"/>
  <c r="W764" i="1"/>
  <c r="W1019" i="1"/>
  <c r="W4092" i="1"/>
  <c r="W1018" i="1"/>
  <c r="W1017" i="1"/>
  <c r="W473" i="1"/>
  <c r="W3924" i="1"/>
  <c r="W3498" i="1"/>
  <c r="W1838" i="1"/>
  <c r="W1151" i="1"/>
  <c r="W1016" i="1"/>
  <c r="W2944" i="1"/>
  <c r="W1015" i="1"/>
  <c r="W2960" i="1"/>
  <c r="W1014" i="1"/>
  <c r="W1013" i="1"/>
  <c r="W1150" i="1"/>
  <c r="W763" i="1"/>
  <c r="W1012" i="1"/>
  <c r="W1011" i="1"/>
  <c r="W762" i="1"/>
  <c r="W1010" i="1"/>
  <c r="W1009" i="1"/>
  <c r="W1008" i="1"/>
  <c r="W1007" i="1"/>
  <c r="W886" i="1"/>
  <c r="W1006" i="1"/>
  <c r="W2892" i="1"/>
  <c r="W1005" i="1"/>
  <c r="W1004" i="1"/>
  <c r="W2847" i="1"/>
  <c r="W1003" i="1"/>
  <c r="W1002" i="1"/>
  <c r="W761" i="1"/>
  <c r="W1001" i="1"/>
  <c r="W1000" i="1"/>
  <c r="W760" i="1"/>
  <c r="W925" i="1"/>
  <c r="W3108" i="1"/>
  <c r="W999" i="1"/>
  <c r="W998" i="1"/>
  <c r="W997" i="1"/>
  <c r="W472" i="1"/>
  <c r="W2338" i="1"/>
  <c r="W885" i="1"/>
  <c r="W3627" i="1"/>
  <c r="W996" i="1"/>
  <c r="W995" i="1"/>
  <c r="W1162" i="1"/>
  <c r="W902" i="1"/>
  <c r="W994" i="1"/>
  <c r="W993" i="1"/>
  <c r="W759" i="1"/>
  <c r="W2052" i="1"/>
  <c r="W992" i="1"/>
  <c r="W914" i="1"/>
  <c r="W991" i="1"/>
  <c r="W3040" i="1"/>
  <c r="W990" i="1"/>
  <c r="W989" i="1"/>
  <c r="W988" i="1"/>
  <c r="W987" i="1"/>
  <c r="W758" i="1"/>
  <c r="W2051" i="1"/>
  <c r="W986" i="1"/>
  <c r="W3039" i="1"/>
  <c r="W2722" i="1"/>
  <c r="W2050" i="1"/>
  <c r="W985" i="1"/>
  <c r="W177" i="1"/>
  <c r="W3541" i="1"/>
  <c r="W984" i="1"/>
  <c r="W1149" i="1"/>
  <c r="W983" i="1"/>
  <c r="W2049" i="1"/>
  <c r="W982" i="1"/>
  <c r="W981" i="1"/>
  <c r="W980" i="1"/>
  <c r="W1161" i="1"/>
  <c r="W757" i="1"/>
  <c r="W979" i="1"/>
  <c r="W2212" i="1"/>
  <c r="W978" i="1"/>
  <c r="W977" i="1"/>
  <c r="W976" i="1"/>
  <c r="W913" i="1"/>
  <c r="W1160" i="1"/>
  <c r="W3125" i="1"/>
  <c r="W2891" i="1"/>
  <c r="W3384" i="1"/>
  <c r="W912" i="1"/>
  <c r="W1159" i="1"/>
  <c r="W2428" i="1"/>
  <c r="W756" i="1"/>
  <c r="W975" i="1"/>
  <c r="W974" i="1"/>
  <c r="W1158" i="1"/>
  <c r="W973" i="1"/>
  <c r="W2048" i="1"/>
  <c r="W755" i="1"/>
  <c r="W1179" i="1"/>
  <c r="W1178" i="1"/>
  <c r="W972" i="1"/>
  <c r="W971" i="1"/>
  <c r="W970" i="1"/>
  <c r="W969" i="1"/>
  <c r="W968" i="1"/>
  <c r="W967" i="1"/>
  <c r="W2290" i="1"/>
  <c r="W1157" i="1"/>
  <c r="W966" i="1"/>
  <c r="W3230" i="1"/>
  <c r="W2234" i="1"/>
  <c r="W2289" i="1"/>
  <c r="W3923" i="1"/>
  <c r="W1372" i="1"/>
  <c r="W3598" i="1"/>
  <c r="W2503" i="1"/>
  <c r="W1283" i="1"/>
  <c r="W1282" i="1"/>
  <c r="W1281" i="1"/>
  <c r="W1280" i="1"/>
  <c r="W1279" i="1"/>
  <c r="W1278" i="1"/>
  <c r="W1277" i="1"/>
  <c r="W754" i="1"/>
  <c r="W1276" i="1"/>
  <c r="W3118" i="1"/>
  <c r="W1275" i="1"/>
  <c r="W1274" i="1"/>
  <c r="W965" i="1"/>
  <c r="W964" i="1"/>
  <c r="W963" i="1"/>
  <c r="W1273" i="1"/>
  <c r="W962" i="1"/>
  <c r="W1272" i="1"/>
  <c r="W1271" i="1"/>
  <c r="W1177" i="1"/>
  <c r="W2378" i="1"/>
  <c r="W3038" i="1"/>
  <c r="W1270" i="1"/>
  <c r="W2926" i="1"/>
  <c r="W1176" i="1"/>
  <c r="W1269" i="1"/>
  <c r="W1268" i="1"/>
  <c r="W2047" i="1"/>
  <c r="W2959" i="1"/>
  <c r="W961" i="1"/>
  <c r="W1267" i="1"/>
  <c r="W1266" i="1"/>
  <c r="W2211" i="1"/>
  <c r="W3229" i="1"/>
  <c r="W1265" i="1"/>
  <c r="W960" i="1"/>
  <c r="W1264" i="1"/>
  <c r="W753" i="1"/>
  <c r="W1263" i="1"/>
  <c r="W959" i="1"/>
  <c r="W1262" i="1"/>
  <c r="W1261" i="1"/>
  <c r="W1260" i="1"/>
  <c r="W1259" i="1"/>
  <c r="W958" i="1"/>
  <c r="W1258" i="1"/>
  <c r="W1257" i="1"/>
  <c r="W752" i="1"/>
  <c r="W672" i="1"/>
  <c r="W1256" i="1"/>
  <c r="W1255" i="1"/>
  <c r="W1254" i="1"/>
  <c r="W1182" i="1"/>
  <c r="W751" i="1"/>
  <c r="W1253" i="1"/>
  <c r="W1252" i="1"/>
  <c r="W1251" i="1"/>
  <c r="W1250" i="1"/>
  <c r="W1249" i="1"/>
  <c r="W3922" i="1"/>
  <c r="W2046" i="1"/>
  <c r="W1248" i="1"/>
  <c r="W957" i="1"/>
  <c r="W1247" i="1"/>
  <c r="W750" i="1"/>
  <c r="W1246" i="1"/>
  <c r="W1245" i="1"/>
  <c r="W749" i="1"/>
  <c r="W3383" i="1"/>
  <c r="W1338" i="1"/>
  <c r="W911" i="1"/>
  <c r="W956" i="1"/>
  <c r="W1244" i="1"/>
  <c r="W1243" i="1"/>
  <c r="W345" i="1"/>
  <c r="W1242" i="1"/>
  <c r="W1241" i="1"/>
  <c r="W1240" i="1"/>
  <c r="W3897" i="1"/>
  <c r="W1239" i="1"/>
  <c r="W955" i="1"/>
  <c r="W1238" i="1"/>
  <c r="W1148" i="1"/>
  <c r="W1344" i="1"/>
  <c r="W3721" i="1"/>
  <c r="W1237" i="1"/>
  <c r="W2337" i="1"/>
  <c r="W1236" i="1"/>
  <c r="W1235" i="1"/>
  <c r="W1234" i="1"/>
  <c r="W748" i="1"/>
  <c r="W4066" i="1"/>
  <c r="W1233" i="1"/>
  <c r="W3497" i="1"/>
  <c r="W2045" i="1"/>
  <c r="W1232" i="1"/>
  <c r="W1231" i="1"/>
  <c r="W924" i="1"/>
  <c r="W1230" i="1"/>
  <c r="W2915" i="1"/>
  <c r="W1353" i="1"/>
  <c r="W1229" i="1"/>
  <c r="W1228" i="1"/>
  <c r="W2336" i="1"/>
  <c r="W954" i="1"/>
  <c r="W2890" i="1"/>
  <c r="W1227" i="1"/>
  <c r="W953" i="1"/>
  <c r="W1226" i="1"/>
  <c r="W2288" i="1"/>
  <c r="W1352" i="1"/>
  <c r="W952" i="1"/>
  <c r="W951" i="1"/>
  <c r="W1174" i="1"/>
  <c r="W3382" i="1"/>
  <c r="W1225" i="1"/>
  <c r="W747" i="1"/>
  <c r="W3921" i="1"/>
  <c r="W1224" i="1"/>
  <c r="W1343" i="1"/>
  <c r="W950" i="1"/>
  <c r="W1223" i="1"/>
  <c r="W471" i="1"/>
  <c r="W3037" i="1"/>
  <c r="W1169" i="1"/>
  <c r="W437" i="1"/>
  <c r="W1173" i="1"/>
  <c r="W746" i="1"/>
  <c r="W3997" i="1"/>
  <c r="W949" i="1"/>
  <c r="W1347" i="1"/>
  <c r="W1370" i="1"/>
  <c r="W470" i="1"/>
  <c r="W1351" i="1"/>
  <c r="W745" i="1"/>
  <c r="W948" i="1"/>
  <c r="W1222" i="1"/>
  <c r="W1346" i="1"/>
  <c r="W1221" i="1"/>
  <c r="W1374" i="1"/>
  <c r="W2608" i="1"/>
  <c r="W2044" i="1"/>
  <c r="W3799" i="1"/>
  <c r="W1220" i="1"/>
  <c r="W2502" i="1"/>
  <c r="W3824" i="1"/>
  <c r="W1219" i="1"/>
  <c r="W1218" i="1"/>
  <c r="W1217" i="1"/>
  <c r="W1498" i="1"/>
  <c r="W1497" i="1"/>
  <c r="W1496" i="1"/>
  <c r="W1495" i="1"/>
  <c r="W1494" i="1"/>
  <c r="W2043" i="1"/>
  <c r="W3124" i="1"/>
  <c r="W1493" i="1"/>
  <c r="W1492" i="1"/>
  <c r="W928" i="1"/>
  <c r="W1216" i="1"/>
  <c r="W1215" i="1"/>
  <c r="W1491" i="1"/>
  <c r="W947" i="1"/>
  <c r="W1490" i="1"/>
  <c r="W1365" i="1"/>
  <c r="W1489" i="1"/>
  <c r="W1488" i="1"/>
  <c r="W1214" i="1"/>
  <c r="W1487" i="1"/>
  <c r="W1486" i="1"/>
  <c r="W1485" i="1"/>
  <c r="W2889" i="1"/>
  <c r="W1484" i="1"/>
  <c r="W1483" i="1"/>
  <c r="W1482" i="1"/>
  <c r="W1481" i="1"/>
  <c r="W1480" i="1"/>
  <c r="W1368" i="1"/>
  <c r="W2042" i="1"/>
  <c r="W1479" i="1"/>
  <c r="W1213" i="1"/>
  <c r="W1478" i="1"/>
  <c r="W1477" i="1"/>
  <c r="W1476" i="1"/>
  <c r="W1364" i="1"/>
  <c r="W1475" i="1"/>
  <c r="W2721" i="1"/>
  <c r="W1212" i="1"/>
  <c r="W1474" i="1"/>
  <c r="W946" i="1"/>
  <c r="W1211" i="1"/>
  <c r="W1473" i="1"/>
  <c r="W1472" i="1"/>
  <c r="W1342" i="1"/>
  <c r="W1471" i="1"/>
  <c r="W1470" i="1"/>
  <c r="W945" i="1"/>
  <c r="W1469" i="1"/>
  <c r="W3228" i="1"/>
  <c r="W1468" i="1"/>
  <c r="W1467" i="1"/>
  <c r="W1210" i="1"/>
  <c r="W1209" i="1"/>
  <c r="W1208" i="1"/>
  <c r="W671" i="1"/>
  <c r="W2720" i="1"/>
  <c r="W1466" i="1"/>
  <c r="W1465" i="1"/>
  <c r="W1464" i="1"/>
  <c r="W1363" i="1"/>
  <c r="W1463" i="1"/>
  <c r="W1462" i="1"/>
  <c r="W3036" i="1"/>
  <c r="W944" i="1"/>
  <c r="W1461" i="1"/>
  <c r="W1460" i="1"/>
  <c r="W1207" i="1"/>
  <c r="W3035" i="1"/>
  <c r="W1362" i="1"/>
  <c r="W1459" i="1"/>
  <c r="W3849" i="1"/>
  <c r="W881" i="1"/>
  <c r="W1458" i="1"/>
  <c r="W1457" i="1"/>
  <c r="W3798" i="1"/>
  <c r="W2501" i="1"/>
  <c r="W1456" i="1"/>
  <c r="W1585" i="1"/>
  <c r="W1584" i="1"/>
  <c r="W943" i="1"/>
  <c r="W3227" i="1"/>
  <c r="W1455" i="1"/>
  <c r="W1454" i="1"/>
  <c r="W1156" i="1"/>
  <c r="W1453" i="1"/>
  <c r="W1206" i="1"/>
  <c r="W1452" i="1"/>
  <c r="W1451" i="1"/>
  <c r="W1450" i="1"/>
  <c r="W1449" i="1"/>
  <c r="W1448" i="1"/>
  <c r="W1447" i="1"/>
  <c r="W1578" i="1"/>
  <c r="W1446" i="1"/>
  <c r="W1583" i="1"/>
  <c r="W1445" i="1"/>
  <c r="W1444" i="1"/>
  <c r="W1443" i="1"/>
  <c r="W1442" i="1"/>
  <c r="W1441" i="1"/>
  <c r="W1440" i="1"/>
  <c r="W1439" i="1"/>
  <c r="W3147" i="1"/>
  <c r="W1205" i="1"/>
  <c r="W176" i="1"/>
  <c r="W1361" i="1"/>
  <c r="W1601" i="1"/>
  <c r="W3720" i="1"/>
  <c r="W1377" i="1"/>
  <c r="W1438" i="1"/>
  <c r="W2719" i="1"/>
  <c r="W1437" i="1"/>
  <c r="W1436" i="1"/>
  <c r="W1435" i="1"/>
  <c r="W1434" i="1"/>
  <c r="W1609" i="1"/>
  <c r="W1600" i="1"/>
  <c r="W1433" i="1"/>
  <c r="W1432" i="1"/>
  <c r="W1582" i="1"/>
  <c r="W1431" i="1"/>
  <c r="W1599" i="1"/>
  <c r="W1430" i="1"/>
  <c r="W1204" i="1"/>
  <c r="W1608" i="1"/>
  <c r="W1429" i="1"/>
  <c r="W1428" i="1"/>
  <c r="W744" i="1"/>
  <c r="W3797" i="1"/>
  <c r="W1341" i="1"/>
  <c r="W1577" i="1"/>
  <c r="W1147" i="1"/>
  <c r="W1588" i="1"/>
  <c r="W1203" i="1"/>
  <c r="W1581" i="1"/>
  <c r="W2210" i="1"/>
  <c r="W1427" i="1"/>
  <c r="W3779" i="1"/>
  <c r="W3381" i="1"/>
  <c r="W3173" i="1"/>
  <c r="W4045" i="1"/>
  <c r="W1360" i="1"/>
  <c r="W1426" i="1"/>
  <c r="W1425" i="1"/>
  <c r="W2718" i="1"/>
  <c r="W1598" i="1"/>
  <c r="W942" i="1"/>
  <c r="W1424" i="1"/>
  <c r="W1423" i="1"/>
  <c r="W1422" i="1"/>
  <c r="W3719" i="1"/>
  <c r="W1202" i="1"/>
  <c r="W1580" i="1"/>
  <c r="W1421" i="1"/>
  <c r="W1420" i="1"/>
  <c r="W1201" i="1"/>
  <c r="W941" i="1"/>
  <c r="W743" i="1"/>
  <c r="W1672" i="1"/>
  <c r="W1671" i="1"/>
  <c r="W1419" i="1"/>
  <c r="W1614" i="1"/>
  <c r="W1172" i="1"/>
  <c r="W1670" i="1"/>
  <c r="W1669" i="1"/>
  <c r="W2041" i="1"/>
  <c r="W1668" i="1"/>
  <c r="W1667" i="1"/>
  <c r="W1666" i="1"/>
  <c r="W1665" i="1"/>
  <c r="W1418" i="1"/>
  <c r="W3920" i="1"/>
  <c r="W1417" i="1"/>
  <c r="W3226" i="1"/>
  <c r="W1359" i="1"/>
  <c r="W1416" i="1"/>
  <c r="W1664" i="1"/>
  <c r="W2377" i="1"/>
  <c r="W1415" i="1"/>
  <c r="W1663" i="1"/>
  <c r="W1414" i="1"/>
  <c r="W1662" i="1"/>
  <c r="W1413" i="1"/>
  <c r="W1661" i="1"/>
  <c r="W1660" i="1"/>
  <c r="W1659" i="1"/>
  <c r="W1616" i="1"/>
  <c r="W1658" i="1"/>
  <c r="W1412" i="1"/>
  <c r="W2717" i="1"/>
  <c r="W742" i="1"/>
  <c r="W1411" i="1"/>
  <c r="W1657" i="1"/>
  <c r="W1656" i="1"/>
  <c r="W1410" i="1"/>
  <c r="W1655" i="1"/>
  <c r="W1654" i="1"/>
  <c r="W1653" i="1"/>
  <c r="W1409" i="1"/>
  <c r="W1597" i="1"/>
  <c r="W1652" i="1"/>
  <c r="W1408" i="1"/>
  <c r="W1702" i="1"/>
  <c r="W3848" i="1"/>
  <c r="W1407" i="1"/>
  <c r="W1200" i="1"/>
  <c r="W1651" i="1"/>
  <c r="W1650" i="1"/>
  <c r="W1649" i="1"/>
  <c r="W1713" i="1"/>
  <c r="W469" i="1"/>
  <c r="W1648" i="1"/>
  <c r="W2852" i="1"/>
  <c r="W1647" i="1"/>
  <c r="W1646" i="1"/>
  <c r="W1596" i="1"/>
  <c r="W2040" i="1"/>
  <c r="W940" i="1"/>
  <c r="W1406" i="1"/>
  <c r="W1645" i="1"/>
  <c r="W1644" i="1"/>
  <c r="W1171" i="1"/>
  <c r="W1718" i="1"/>
  <c r="W1405" i="1"/>
  <c r="W1404" i="1"/>
  <c r="W1167" i="1"/>
  <c r="W1643" i="1"/>
  <c r="W1642" i="1"/>
  <c r="W2846" i="1"/>
  <c r="W1792" i="1"/>
  <c r="W1706" i="1"/>
  <c r="W1791" i="1"/>
  <c r="W1712" i="1"/>
  <c r="W1790" i="1"/>
  <c r="W1789" i="1"/>
  <c r="W1403" i="1"/>
  <c r="W1788" i="1"/>
  <c r="W1641" i="1"/>
  <c r="W1787" i="1"/>
  <c r="W1786" i="1"/>
  <c r="W1640" i="1"/>
  <c r="W1199" i="1"/>
  <c r="W1785" i="1"/>
  <c r="W1784" i="1"/>
  <c r="W1783" i="1"/>
  <c r="W1782" i="1"/>
  <c r="W1781" i="1"/>
  <c r="W1639" i="1"/>
  <c r="W1705" i="1"/>
  <c r="W1613" i="1"/>
  <c r="W1402" i="1"/>
  <c r="W1780" i="1"/>
  <c r="W1704" i="1"/>
  <c r="W1779" i="1"/>
  <c r="W1778" i="1"/>
  <c r="W2605" i="1"/>
  <c r="W939" i="1"/>
  <c r="W1777" i="1"/>
  <c r="W1776" i="1"/>
  <c r="W1775" i="1"/>
  <c r="W1401" i="1"/>
  <c r="W1774" i="1"/>
  <c r="W1773" i="1"/>
  <c r="W2958" i="1"/>
  <c r="W1772" i="1"/>
  <c r="W1771" i="1"/>
  <c r="W1400" i="1"/>
  <c r="W2841" i="1"/>
  <c r="W1175" i="1"/>
  <c r="W1770" i="1"/>
  <c r="W1769" i="1"/>
  <c r="W1399" i="1"/>
  <c r="W1398" i="1"/>
  <c r="W1768" i="1"/>
  <c r="W1198" i="1"/>
  <c r="W1638" i="1"/>
  <c r="W2376" i="1"/>
  <c r="W1397" i="1"/>
  <c r="W1637" i="1"/>
  <c r="W1636" i="1"/>
  <c r="W1767" i="1"/>
  <c r="W3170" i="1"/>
  <c r="W1766" i="1"/>
  <c r="W1765" i="1"/>
  <c r="W1635" i="1"/>
  <c r="W656" i="1"/>
  <c r="W1832" i="1"/>
  <c r="W1764" i="1"/>
  <c r="W1396" i="1"/>
  <c r="W1763" i="1"/>
  <c r="W1762" i="1"/>
  <c r="W1634" i="1"/>
  <c r="W1633" i="1"/>
  <c r="W1761" i="1"/>
  <c r="W1760" i="1"/>
  <c r="W1759" i="1"/>
  <c r="W2716" i="1"/>
  <c r="W1758" i="1"/>
  <c r="W1339" i="1"/>
  <c r="W1632" i="1"/>
  <c r="W1612" i="1"/>
  <c r="W3225" i="1"/>
  <c r="W1197" i="1"/>
  <c r="W1631" i="1"/>
  <c r="W1757" i="1"/>
  <c r="W1630" i="1"/>
  <c r="W3380" i="1"/>
  <c r="W1395" i="1"/>
  <c r="W938" i="1"/>
  <c r="W175" i="1"/>
  <c r="W1720" i="1"/>
  <c r="W1629" i="1"/>
  <c r="W1394" i="1"/>
  <c r="W1756" i="1"/>
  <c r="W1837" i="1"/>
  <c r="W1755" i="1"/>
  <c r="W1345" i="1"/>
  <c r="W1754" i="1"/>
  <c r="W1628" i="1"/>
  <c r="W1753" i="1"/>
  <c r="W2925" i="1"/>
  <c r="W1865" i="1"/>
  <c r="W1864" i="1"/>
  <c r="W1752" i="1"/>
  <c r="W1863" i="1"/>
  <c r="W1751" i="1"/>
  <c r="W1862" i="1"/>
  <c r="W1750" i="1"/>
  <c r="W1861" i="1"/>
  <c r="W1340" i="1"/>
  <c r="W1860" i="1"/>
  <c r="W1749" i="1"/>
  <c r="W1748" i="1"/>
  <c r="W1859" i="1"/>
  <c r="W1843" i="1"/>
  <c r="W1627" i="1"/>
  <c r="W1858" i="1"/>
  <c r="W3034" i="1"/>
  <c r="W1857" i="1"/>
  <c r="W1393" i="1"/>
  <c r="W1856" i="1"/>
  <c r="W1836" i="1"/>
  <c r="W3033" i="1"/>
  <c r="W3962" i="1"/>
  <c r="W3032" i="1"/>
  <c r="W1392" i="1"/>
  <c r="W1391" i="1"/>
  <c r="W1855" i="1"/>
  <c r="W1390" i="1"/>
  <c r="W1854" i="1"/>
  <c r="W2335" i="1"/>
  <c r="W4027" i="1"/>
  <c r="W1155" i="1"/>
  <c r="W1626" i="1"/>
  <c r="W1747" i="1"/>
  <c r="W3996" i="1"/>
  <c r="W937" i="1"/>
  <c r="W1746" i="1"/>
  <c r="W1831" i="1"/>
  <c r="W1745" i="1"/>
  <c r="W1853" i="1"/>
  <c r="W741" i="1"/>
  <c r="W1625" i="1"/>
  <c r="W1840" i="1"/>
  <c r="W3320" i="1"/>
  <c r="W1875" i="1"/>
  <c r="W3031" i="1"/>
  <c r="W1196" i="1"/>
  <c r="W1885" i="1"/>
  <c r="W4038" i="1"/>
  <c r="W3718" i="1"/>
  <c r="W1852" i="1"/>
  <c r="W3574" i="1"/>
  <c r="W3379" i="1"/>
  <c r="W1877" i="1"/>
  <c r="W2039" i="1"/>
  <c r="W2038" i="1"/>
  <c r="W2037" i="1"/>
  <c r="W2036" i="1"/>
  <c r="W2035" i="1"/>
  <c r="W2034" i="1"/>
  <c r="W2033" i="1"/>
  <c r="W2032" i="1"/>
  <c r="W3717" i="1"/>
  <c r="W2031" i="1"/>
  <c r="W2030" i="1"/>
  <c r="W2029" i="1"/>
  <c r="W2028" i="1"/>
  <c r="W2027" i="1"/>
  <c r="W2026" i="1"/>
  <c r="W2025" i="1"/>
  <c r="W1744" i="1"/>
  <c r="W2024" i="1"/>
  <c r="W1743" i="1"/>
  <c r="W2023" i="1"/>
  <c r="W2022" i="1"/>
  <c r="W3995" i="1"/>
  <c r="W1851" i="1"/>
  <c r="W2021" i="1"/>
  <c r="W1850" i="1"/>
  <c r="W2020" i="1"/>
  <c r="W2019" i="1"/>
  <c r="W2018" i="1"/>
  <c r="W468" i="1"/>
  <c r="W936" i="1"/>
  <c r="W1742" i="1"/>
  <c r="W1595" i="1"/>
  <c r="W2017" i="1"/>
  <c r="W1741" i="1"/>
  <c r="W2016" i="1"/>
  <c r="W2015" i="1"/>
  <c r="W2014" i="1"/>
  <c r="W2013" i="1"/>
  <c r="W2012" i="1"/>
  <c r="W2011" i="1"/>
  <c r="W2010" i="1"/>
  <c r="W1740" i="1"/>
  <c r="W2009" i="1"/>
  <c r="W2008" i="1"/>
  <c r="W2007" i="1"/>
  <c r="W2006" i="1"/>
  <c r="W2005" i="1"/>
  <c r="W2004" i="1"/>
  <c r="W2003" i="1"/>
  <c r="W2002" i="1"/>
  <c r="W3224" i="1"/>
  <c r="W1849" i="1"/>
  <c r="W1848" i="1"/>
  <c r="W2001" i="1"/>
  <c r="W2000" i="1"/>
  <c r="W1739" i="1"/>
  <c r="W1999" i="1"/>
  <c r="W4053" i="1"/>
  <c r="W1998" i="1"/>
  <c r="W1997" i="1"/>
  <c r="W1996" i="1"/>
  <c r="W1995" i="1"/>
  <c r="W3716" i="1"/>
  <c r="W1847" i="1"/>
  <c r="W1879" i="1"/>
  <c r="W1994" i="1"/>
  <c r="W1993" i="1"/>
  <c r="W1992" i="1"/>
  <c r="W1991" i="1"/>
  <c r="W1990" i="1"/>
  <c r="W1989" i="1"/>
  <c r="W1988" i="1"/>
  <c r="W1738" i="1"/>
  <c r="W1987" i="1"/>
  <c r="W1737" i="1"/>
  <c r="W1874" i="1"/>
  <c r="W1389" i="1"/>
  <c r="W3223" i="1"/>
  <c r="W1986" i="1"/>
  <c r="W1830" i="1"/>
  <c r="W1985" i="1"/>
  <c r="W1984" i="1"/>
  <c r="W1607" i="1"/>
  <c r="W1983" i="1"/>
  <c r="W2190" i="1"/>
  <c r="W1715" i="1"/>
  <c r="W1982" i="1"/>
  <c r="W2287" i="1"/>
  <c r="W1981" i="1"/>
  <c r="W1980" i="1"/>
  <c r="W3131" i="1"/>
  <c r="W1979" i="1"/>
  <c r="W1846" i="1"/>
  <c r="W1978" i="1"/>
  <c r="W1624" i="1"/>
  <c r="W935" i="1"/>
  <c r="W3573" i="1"/>
  <c r="W1977" i="1"/>
  <c r="W3123" i="1"/>
  <c r="W1976" i="1"/>
  <c r="W934" i="1"/>
  <c r="W1623" i="1"/>
  <c r="W3101" i="1"/>
  <c r="W1736" i="1"/>
  <c r="W1975" i="1"/>
  <c r="W1735" i="1"/>
  <c r="W1974" i="1"/>
  <c r="W1973" i="1"/>
  <c r="W1972" i="1"/>
  <c r="W1734" i="1"/>
  <c r="W2209" i="1"/>
  <c r="W1971" i="1"/>
  <c r="W2208" i="1"/>
  <c r="W1970" i="1"/>
  <c r="W1195" i="1"/>
  <c r="W1969" i="1"/>
  <c r="W2207" i="1"/>
  <c r="W1968" i="1"/>
  <c r="W1876" i="1"/>
  <c r="W1967" i="1"/>
  <c r="W1966" i="1"/>
  <c r="W1965" i="1"/>
  <c r="W3300" i="1"/>
  <c r="W1964" i="1"/>
  <c r="W933" i="1"/>
  <c r="W2206" i="1"/>
  <c r="W1963" i="1"/>
  <c r="W1622" i="1"/>
  <c r="W2205" i="1"/>
  <c r="W1887" i="1"/>
  <c r="W2189" i="1"/>
  <c r="W3496" i="1"/>
  <c r="W2204" i="1"/>
  <c r="W1962" i="1"/>
  <c r="W1961" i="1"/>
  <c r="W2203" i="1"/>
  <c r="W1960" i="1"/>
  <c r="W2202" i="1"/>
  <c r="W1733" i="1"/>
  <c r="W1959" i="1"/>
  <c r="W740" i="1"/>
  <c r="W1958" i="1"/>
  <c r="W1957" i="1"/>
  <c r="W3448" i="1"/>
  <c r="W1956" i="1"/>
  <c r="W1955" i="1"/>
  <c r="W1954" i="1"/>
  <c r="W1388" i="1"/>
  <c r="W3715" i="1"/>
  <c r="W2201" i="1"/>
  <c r="W1953" i="1"/>
  <c r="W1952" i="1"/>
  <c r="W1387" i="1"/>
  <c r="W1951" i="1"/>
  <c r="W1950" i="1"/>
  <c r="W2200" i="1"/>
  <c r="W3378" i="1"/>
  <c r="W2192" i="1"/>
  <c r="W3714" i="1"/>
  <c r="W3777" i="1"/>
  <c r="W2888" i="1"/>
  <c r="W1732" i="1"/>
  <c r="W1621" i="1"/>
  <c r="W1949" i="1"/>
  <c r="W1731" i="1"/>
  <c r="W1948" i="1"/>
  <c r="W2236" i="1"/>
  <c r="W2286" i="1"/>
  <c r="W2285" i="1"/>
  <c r="W2284" i="1"/>
  <c r="W1194" i="1"/>
  <c r="W1947" i="1"/>
  <c r="W2283" i="1"/>
  <c r="W1946" i="1"/>
  <c r="W2282" i="1"/>
  <c r="W4070" i="1"/>
  <c r="W1945" i="1"/>
  <c r="W2281" i="1"/>
  <c r="W2280" i="1"/>
  <c r="W1944" i="1"/>
  <c r="W2279" i="1"/>
  <c r="W1880" i="1"/>
  <c r="W1943" i="1"/>
  <c r="W670" i="1"/>
  <c r="W2229" i="1"/>
  <c r="W2278" i="1"/>
  <c r="W2277" i="1"/>
  <c r="W1942" i="1"/>
  <c r="W2276" i="1"/>
  <c r="W1941" i="1"/>
  <c r="W3316" i="1"/>
  <c r="W1386" i="1"/>
  <c r="W2275" i="1"/>
  <c r="W1940" i="1"/>
  <c r="W2274" i="1"/>
  <c r="W2273" i="1"/>
  <c r="W2272" i="1"/>
  <c r="W2271" i="1"/>
  <c r="W2270" i="1"/>
  <c r="W2269" i="1"/>
  <c r="W3315" i="1"/>
  <c r="W1939" i="1"/>
  <c r="W3626" i="1"/>
  <c r="W3317" i="1"/>
  <c r="W2268" i="1"/>
  <c r="W2232" i="1"/>
  <c r="W1938" i="1"/>
  <c r="W1730" i="1"/>
  <c r="W2235" i="1"/>
  <c r="W1385" i="1"/>
  <c r="W2267" i="1"/>
  <c r="W1611" i="1"/>
  <c r="W2266" i="1"/>
  <c r="W1937" i="1"/>
  <c r="W1729" i="1"/>
  <c r="W2265" i="1"/>
  <c r="W3107" i="1"/>
  <c r="W1936" i="1"/>
  <c r="W1935" i="1"/>
  <c r="W1934" i="1"/>
  <c r="W3030" i="1"/>
  <c r="W1933" i="1"/>
  <c r="W2264" i="1"/>
  <c r="W2263" i="1"/>
  <c r="W2262" i="1"/>
  <c r="W3495" i="1"/>
  <c r="W3650" i="1"/>
  <c r="W1932" i="1"/>
  <c r="W2261" i="1"/>
  <c r="W2260" i="1"/>
  <c r="W2259" i="1"/>
  <c r="W2258" i="1"/>
  <c r="W2334" i="1"/>
  <c r="W1931" i="1"/>
  <c r="W2333" i="1"/>
  <c r="W2325" i="1"/>
  <c r="W3029" i="1"/>
  <c r="W2199" i="1"/>
  <c r="W2257" i="1"/>
  <c r="W3784" i="1"/>
  <c r="W2332" i="1"/>
  <c r="W3713" i="1"/>
  <c r="W2198" i="1"/>
  <c r="W3712" i="1"/>
  <c r="W2231" i="1"/>
  <c r="W2197" i="1"/>
  <c r="W3445" i="1"/>
  <c r="W2331" i="1"/>
  <c r="W2191" i="1"/>
  <c r="W2256" i="1"/>
  <c r="W3711" i="1"/>
  <c r="W1930" i="1"/>
  <c r="W2715" i="1"/>
  <c r="W3122" i="1"/>
  <c r="W2255" i="1"/>
  <c r="W1929" i="1"/>
  <c r="W1928" i="1"/>
  <c r="W2714" i="1"/>
  <c r="W3783" i="1"/>
  <c r="W932" i="1"/>
  <c r="W1728" i="1"/>
  <c r="W2254" i="1"/>
  <c r="W2253" i="1"/>
  <c r="W3222" i="1"/>
  <c r="W3710" i="1"/>
  <c r="W2375" i="1"/>
  <c r="W2374" i="1"/>
  <c r="W733" i="1"/>
  <c r="W2252" i="1"/>
  <c r="W2352" i="1"/>
  <c r="W2373" i="1"/>
  <c r="W1927" i="1"/>
  <c r="W2326" i="1"/>
  <c r="W2372" i="1"/>
  <c r="W2251" i="1"/>
  <c r="W1926" i="1"/>
  <c r="W2330" i="1"/>
  <c r="W2371" i="1"/>
  <c r="W2887" i="1"/>
  <c r="W2370" i="1"/>
  <c r="W2196" i="1"/>
  <c r="W1884" i="1"/>
  <c r="W1925" i="1"/>
  <c r="W2195" i="1"/>
  <c r="W1924" i="1"/>
  <c r="W1183" i="1"/>
  <c r="W379" i="1"/>
  <c r="W2369" i="1"/>
  <c r="W3377" i="1"/>
  <c r="W2368" i="1"/>
  <c r="W2367" i="1"/>
  <c r="W1923" i="1"/>
  <c r="W2250" i="1"/>
  <c r="W1922" i="1"/>
  <c r="W2924" i="1"/>
  <c r="W1384" i="1"/>
  <c r="W2353" i="1"/>
  <c r="W3596" i="1"/>
  <c r="W2366" i="1"/>
  <c r="W2427" i="1"/>
  <c r="W2426" i="1"/>
  <c r="W2365" i="1"/>
  <c r="W3028" i="1"/>
  <c r="W2713" i="1"/>
  <c r="W1193" i="1"/>
  <c r="W2249" i="1"/>
  <c r="W2425" i="1"/>
  <c r="W2364" i="1"/>
  <c r="W2363" i="1"/>
  <c r="W2424" i="1"/>
  <c r="W2423" i="1"/>
  <c r="W3863" i="1"/>
  <c r="W2248" i="1"/>
  <c r="W1845" i="1"/>
  <c r="W2422" i="1"/>
  <c r="W2421" i="1"/>
  <c r="W2362" i="1"/>
  <c r="W2448" i="1"/>
  <c r="W2361" i="1"/>
  <c r="W3625" i="1"/>
  <c r="W2420" i="1"/>
  <c r="W2419" i="1"/>
  <c r="W3494" i="1"/>
  <c r="W467" i="1"/>
  <c r="W1921" i="1"/>
  <c r="W2418" i="1"/>
  <c r="W3221" i="1"/>
  <c r="W2247" i="1"/>
  <c r="W2450" i="1"/>
  <c r="W3572" i="1"/>
  <c r="W1610" i="1"/>
  <c r="W2246" i="1"/>
  <c r="W2360" i="1"/>
  <c r="W3624" i="1"/>
  <c r="W2417" i="1"/>
  <c r="W2245" i="1"/>
  <c r="W2359" i="1"/>
  <c r="W2358" i="1"/>
  <c r="W2416" i="1"/>
  <c r="W2500" i="1"/>
  <c r="W2415" i="1"/>
  <c r="W2499" i="1"/>
  <c r="W1383" i="1"/>
  <c r="W2498" i="1"/>
  <c r="W2497" i="1"/>
  <c r="W2496" i="1"/>
  <c r="W2357" i="1"/>
  <c r="W466" i="1"/>
  <c r="W2495" i="1"/>
  <c r="W3455" i="1"/>
  <c r="W3885" i="1"/>
  <c r="W2494" i="1"/>
  <c r="W2493" i="1"/>
  <c r="W2414" i="1"/>
  <c r="W2492" i="1"/>
  <c r="W2454" i="1"/>
  <c r="W1727" i="1"/>
  <c r="W2413" i="1"/>
  <c r="W2491" i="1"/>
  <c r="W2490" i="1"/>
  <c r="W2489" i="1"/>
  <c r="W2398" i="1"/>
  <c r="W2329" i="1"/>
  <c r="W1920" i="1"/>
  <c r="W2488" i="1"/>
  <c r="W1192" i="1"/>
  <c r="W3872" i="1"/>
  <c r="W3308" i="1"/>
  <c r="W2412" i="1"/>
  <c r="W2487" i="1"/>
  <c r="W2486" i="1"/>
  <c r="W2485" i="1"/>
  <c r="W2484" i="1"/>
  <c r="W2483" i="1"/>
  <c r="W2482" i="1"/>
  <c r="W3571" i="1"/>
  <c r="W1919" i="1"/>
  <c r="W2411" i="1"/>
  <c r="W1191" i="1"/>
  <c r="W2244" i="1"/>
  <c r="W3593" i="1"/>
  <c r="W1918" i="1"/>
  <c r="W2481" i="1"/>
  <c r="W2480" i="1"/>
  <c r="W2479" i="1"/>
  <c r="W1917" i="1"/>
  <c r="W1916" i="1"/>
  <c r="W2478" i="1"/>
  <c r="W1382" i="1"/>
  <c r="W3847" i="1"/>
  <c r="W2477" i="1"/>
  <c r="W2243" i="1"/>
  <c r="W2476" i="1"/>
  <c r="W3919" i="1"/>
  <c r="W2475" i="1"/>
  <c r="W2554" i="1"/>
  <c r="W2474" i="1"/>
  <c r="W3862" i="1"/>
  <c r="W2473" i="1"/>
  <c r="W3376" i="1"/>
  <c r="W2553" i="1"/>
  <c r="W1915" i="1"/>
  <c r="W2410" i="1"/>
  <c r="W2542" i="1"/>
  <c r="W1914" i="1"/>
  <c r="W2552" i="1"/>
  <c r="W3127" i="1"/>
  <c r="W2472" i="1"/>
  <c r="W2551" i="1"/>
  <c r="W2409" i="1"/>
  <c r="W1913" i="1"/>
  <c r="W2541" i="1"/>
  <c r="W2550" i="1"/>
  <c r="W1912" i="1"/>
  <c r="W910" i="1"/>
  <c r="W3709" i="1"/>
  <c r="W3791" i="1"/>
  <c r="W2471" i="1"/>
  <c r="W3623" i="1"/>
  <c r="W2470" i="1"/>
  <c r="W2469" i="1"/>
  <c r="W1190" i="1"/>
  <c r="W2567" i="1"/>
  <c r="W2578" i="1"/>
  <c r="W2561" i="1"/>
  <c r="W1620" i="1"/>
  <c r="W2577" i="1"/>
  <c r="W2468" i="1"/>
  <c r="W2576" i="1"/>
  <c r="W2540" i="1"/>
  <c r="W2467" i="1"/>
  <c r="W2590" i="1"/>
  <c r="W1911" i="1"/>
  <c r="W3" i="1"/>
  <c r="W2575" i="1"/>
  <c r="W1703" i="1"/>
  <c r="W2574" i="1"/>
  <c r="W2408" i="1"/>
  <c r="W2549" i="1"/>
  <c r="W3146" i="1"/>
  <c r="W1910" i="1"/>
  <c r="W2573" i="1"/>
  <c r="W3657" i="1"/>
  <c r="W3622" i="1"/>
  <c r="W2407" i="1"/>
  <c r="W2242" i="1"/>
  <c r="W2597" i="1"/>
  <c r="W2596" i="1"/>
  <c r="W2595" i="1"/>
  <c r="W2572" i="1"/>
  <c r="W2594" i="1"/>
  <c r="W2406" i="1"/>
  <c r="W2548" i="1"/>
  <c r="W2466" i="1"/>
  <c r="W3375" i="1"/>
  <c r="W2712" i="1"/>
  <c r="W2711" i="1"/>
  <c r="W2539" i="1"/>
  <c r="W1909" i="1"/>
  <c r="W2710" i="1"/>
  <c r="W2709" i="1"/>
  <c r="W2708" i="1"/>
  <c r="W2707" i="1"/>
  <c r="W2706" i="1"/>
  <c r="W3493" i="1"/>
  <c r="W2241" i="1"/>
  <c r="W2705" i="1"/>
  <c r="W2704" i="1"/>
  <c r="W1381" i="1"/>
  <c r="W2328" i="1"/>
  <c r="W1908" i="1"/>
  <c r="W1907" i="1"/>
  <c r="W2703" i="1"/>
  <c r="W2702" i="1"/>
  <c r="W2701" i="1"/>
  <c r="W2700" i="1"/>
  <c r="W2699" i="1"/>
  <c r="W2698" i="1"/>
  <c r="W2697" i="1"/>
  <c r="W2696" i="1"/>
  <c r="W2695" i="1"/>
  <c r="W2694" i="1"/>
  <c r="W2405" i="1"/>
  <c r="W2465" i="1"/>
  <c r="W2356" i="1"/>
  <c r="W1906" i="1"/>
  <c r="W2693" i="1"/>
  <c r="W2692" i="1"/>
  <c r="W2691" i="1"/>
  <c r="W2690" i="1"/>
  <c r="W2689" i="1"/>
  <c r="W2688" i="1"/>
  <c r="W2687" i="1"/>
  <c r="W2686" i="1"/>
  <c r="W2685" i="1"/>
  <c r="W2684" i="1"/>
  <c r="W2240" i="1"/>
  <c r="W2683" i="1"/>
  <c r="W2682" i="1"/>
  <c r="W2681" i="1"/>
  <c r="W2464" i="1"/>
  <c r="W2355" i="1"/>
  <c r="W2680" i="1"/>
  <c r="W2679" i="1"/>
  <c r="W2837" i="1"/>
  <c r="W2678" i="1"/>
  <c r="W1380" i="1"/>
  <c r="W2677" i="1"/>
  <c r="W2676" i="1"/>
  <c r="W2675" i="1"/>
  <c r="W2674" i="1"/>
  <c r="W1726" i="1"/>
  <c r="W2673" i="1"/>
  <c r="W2547" i="1"/>
  <c r="W1905" i="1"/>
  <c r="W1189" i="1"/>
  <c r="W2672" i="1"/>
  <c r="W2546" i="1"/>
  <c r="W2836" i="1"/>
  <c r="W2671" i="1"/>
  <c r="W3708" i="1"/>
  <c r="W2670" i="1"/>
  <c r="W2239" i="1"/>
  <c r="W2669" i="1"/>
  <c r="W3707" i="1"/>
  <c r="W931" i="1"/>
  <c r="W3454" i="1"/>
  <c r="W2668" i="1"/>
  <c r="W378" i="1"/>
  <c r="W3621" i="1"/>
  <c r="W2835" i="1"/>
  <c r="W2667" i="1"/>
  <c r="W2666" i="1"/>
  <c r="W2559" i="1"/>
  <c r="W2665" i="1"/>
  <c r="W2664" i="1"/>
  <c r="W2663" i="1"/>
  <c r="W2662" i="1"/>
  <c r="W1725" i="1"/>
  <c r="W4098" i="1"/>
  <c r="W2661" i="1"/>
  <c r="W2404" i="1"/>
  <c r="W2660" i="1"/>
  <c r="W1719" i="1"/>
  <c r="W2593" i="1"/>
  <c r="W1700" i="1"/>
  <c r="W2571" i="1"/>
  <c r="W2659" i="1"/>
  <c r="W2451" i="1"/>
  <c r="W2658" i="1"/>
  <c r="W2545" i="1"/>
  <c r="W4040" i="1"/>
  <c r="W2657" i="1"/>
  <c r="W4026" i="1"/>
  <c r="W2656" i="1"/>
  <c r="W2857" i="1"/>
  <c r="W2403" i="1"/>
  <c r="W2655" i="1"/>
  <c r="W2463" i="1"/>
  <c r="W2654" i="1"/>
  <c r="W3453" i="1"/>
  <c r="W2653" i="1"/>
  <c r="W2544" i="1"/>
  <c r="W2402" i="1"/>
  <c r="W2652" i="1"/>
  <c r="W3994" i="1"/>
  <c r="W2651" i="1"/>
  <c r="W465" i="1"/>
  <c r="W1904" i="1"/>
  <c r="W2859" i="1"/>
  <c r="W2462" i="1"/>
  <c r="W2650" i="1"/>
  <c r="W3492" i="1"/>
  <c r="W2649" i="1"/>
  <c r="W3491" i="1"/>
  <c r="W3918" i="1"/>
  <c r="W2543" i="1"/>
  <c r="W2648" i="1"/>
  <c r="W2886" i="1"/>
  <c r="W2603" i="1"/>
  <c r="W2885" i="1"/>
  <c r="W2461" i="1"/>
  <c r="W2855" i="1"/>
  <c r="W2884" i="1"/>
  <c r="W2647" i="1"/>
  <c r="W2883" i="1"/>
  <c r="W2882" i="1"/>
  <c r="W2845" i="1"/>
  <c r="W2646" i="1"/>
  <c r="W2645" i="1"/>
  <c r="W2881" i="1"/>
  <c r="W2644" i="1"/>
  <c r="W2880" i="1"/>
  <c r="W2879" i="1"/>
  <c r="W2878" i="1"/>
  <c r="W1903" i="1"/>
  <c r="W2643" i="1"/>
  <c r="W2877" i="1"/>
  <c r="W2642" i="1"/>
  <c r="W2641" i="1"/>
  <c r="W2832" i="1"/>
  <c r="W1188" i="1"/>
  <c r="W3620" i="1"/>
  <c r="W3145" i="1"/>
  <c r="W2923" i="1"/>
  <c r="W2917" i="1"/>
  <c r="W1902" i="1"/>
  <c r="W2876" i="1"/>
  <c r="W2640" i="1"/>
  <c r="W2842" i="1"/>
  <c r="W3706" i="1"/>
  <c r="W2639" i="1"/>
  <c r="W2638" i="1"/>
  <c r="W2637" i="1"/>
  <c r="W3796" i="1"/>
  <c r="W2875" i="1"/>
  <c r="W2856" i="1"/>
  <c r="W2918" i="1"/>
  <c r="W2606" i="1"/>
  <c r="W2922" i="1"/>
  <c r="W2943" i="1"/>
  <c r="W1901" i="1"/>
  <c r="W2874" i="1"/>
  <c r="W2942" i="1"/>
  <c r="W2921" i="1"/>
  <c r="W2570" i="1"/>
  <c r="W2873" i="1"/>
  <c r="W2941" i="1"/>
  <c r="W3490" i="1"/>
  <c r="W2349" i="1"/>
  <c r="W2940" i="1"/>
  <c r="W2932" i="1"/>
  <c r="W2560" i="1"/>
  <c r="W2636" i="1"/>
  <c r="W1900" i="1"/>
  <c r="W464" i="1"/>
  <c r="W2635" i="1"/>
  <c r="W2920" i="1"/>
  <c r="W3705" i="1"/>
  <c r="W2538" i="1"/>
  <c r="W2872" i="1"/>
  <c r="W3322" i="1"/>
  <c r="W1724" i="1"/>
  <c r="W2929" i="1"/>
  <c r="W2871" i="1"/>
  <c r="W3489" i="1"/>
  <c r="W1899" i="1"/>
  <c r="W2844" i="1"/>
  <c r="W1898" i="1"/>
  <c r="W2870" i="1"/>
  <c r="W3704" i="1"/>
  <c r="W3987" i="1"/>
  <c r="W2634" i="1"/>
  <c r="W2939" i="1"/>
  <c r="W2633" i="1"/>
  <c r="W3220" i="1"/>
  <c r="W2834" i="1"/>
  <c r="W2938" i="1"/>
  <c r="W1358" i="1"/>
  <c r="W2453" i="1"/>
  <c r="W3027" i="1"/>
  <c r="W1897" i="1"/>
  <c r="W3026" i="1"/>
  <c r="W3025" i="1"/>
  <c r="W3024" i="1"/>
  <c r="W3023" i="1"/>
  <c r="W3022" i="1"/>
  <c r="W3021" i="1"/>
  <c r="W1896" i="1"/>
  <c r="W3374" i="1"/>
  <c r="W3020" i="1"/>
  <c r="W3019" i="1"/>
  <c r="W3018" i="1"/>
  <c r="W3017" i="1"/>
  <c r="W3016" i="1"/>
  <c r="W3917" i="1"/>
  <c r="W2937" i="1"/>
  <c r="W2632" i="1"/>
  <c r="W3015" i="1"/>
  <c r="W2569" i="1"/>
  <c r="W2631" i="1"/>
  <c r="W3014" i="1"/>
  <c r="W3013" i="1"/>
  <c r="W2630" i="1"/>
  <c r="W3012" i="1"/>
  <c r="W3011" i="1"/>
  <c r="W3010" i="1"/>
  <c r="W2957" i="1"/>
  <c r="W2956" i="1"/>
  <c r="W2629" i="1"/>
  <c r="W3009" i="1"/>
  <c r="W2628" i="1"/>
  <c r="W3008" i="1"/>
  <c r="W3100" i="1"/>
  <c r="W3007" i="1"/>
  <c r="W1379" i="1"/>
  <c r="W3006" i="1"/>
  <c r="W3005" i="1"/>
  <c r="W3619" i="1"/>
  <c r="W1187" i="1"/>
  <c r="W3004" i="1"/>
  <c r="W2627" i="1"/>
  <c r="W2955" i="1"/>
  <c r="W3003" i="1"/>
  <c r="W3002" i="1"/>
  <c r="W3106" i="1"/>
  <c r="W3001" i="1"/>
  <c r="W2194" i="1"/>
  <c r="W3000" i="1"/>
  <c r="W2999" i="1"/>
  <c r="W2998" i="1"/>
  <c r="W2997" i="1"/>
  <c r="W2996" i="1"/>
  <c r="W2995" i="1"/>
  <c r="W3105" i="1"/>
  <c r="W2994" i="1"/>
  <c r="W3113" i="1"/>
  <c r="W2869" i="1"/>
  <c r="W1186" i="1"/>
  <c r="W4057" i="1"/>
  <c r="W2626" i="1"/>
  <c r="W2993" i="1"/>
  <c r="W3993" i="1"/>
  <c r="W3104" i="1"/>
  <c r="W2625" i="1"/>
  <c r="W3103" i="1"/>
  <c r="W2592" i="1"/>
  <c r="W2868" i="1"/>
  <c r="W2992" i="1"/>
  <c r="W3117" i="1"/>
  <c r="W2991" i="1"/>
  <c r="W2990" i="1"/>
  <c r="W3128" i="1"/>
  <c r="W2989" i="1"/>
  <c r="W3830" i="1"/>
  <c r="W3373" i="1"/>
  <c r="W2988" i="1"/>
  <c r="W1895" i="1"/>
  <c r="W3121" i="1"/>
  <c r="W2967" i="1"/>
  <c r="W2624" i="1"/>
  <c r="W2460" i="1"/>
  <c r="W2327" i="1"/>
  <c r="W2936" i="1"/>
  <c r="W3130" i="1"/>
  <c r="W2987" i="1"/>
  <c r="W3144" i="1"/>
  <c r="W3120" i="1"/>
  <c r="W2986" i="1"/>
  <c r="W3143" i="1"/>
  <c r="W3142" i="1"/>
  <c r="W3163" i="1"/>
  <c r="W463" i="1"/>
  <c r="W1894" i="1"/>
  <c r="W2985" i="1"/>
  <c r="W3162" i="1"/>
  <c r="W3169" i="1"/>
  <c r="W3703" i="1"/>
  <c r="W2623" i="1"/>
  <c r="W3161" i="1"/>
  <c r="W3702" i="1"/>
  <c r="W3846" i="1"/>
  <c r="W3141" i="1"/>
  <c r="W1619" i="1"/>
  <c r="W3665" i="1"/>
  <c r="W4056" i="1"/>
  <c r="W4089" i="1"/>
  <c r="W2954" i="1"/>
  <c r="W2935" i="1"/>
  <c r="W3219" i="1"/>
  <c r="W3218" i="1"/>
  <c r="W3217" i="1"/>
  <c r="W3216" i="1"/>
  <c r="W3215" i="1"/>
  <c r="W3214" i="1"/>
  <c r="W3213" i="1"/>
  <c r="W3160" i="1"/>
  <c r="W3212" i="1"/>
  <c r="W3140" i="1"/>
  <c r="W3211" i="1"/>
  <c r="W2953" i="1"/>
  <c r="W3164" i="1"/>
  <c r="W2934" i="1"/>
  <c r="W3159" i="1"/>
  <c r="W3372" i="1"/>
  <c r="W3139" i="1"/>
  <c r="W3172" i="1"/>
  <c r="W2984" i="1"/>
  <c r="W3210" i="1"/>
  <c r="W3209" i="1"/>
  <c r="W3208" i="1"/>
  <c r="W3207" i="1"/>
  <c r="W3845" i="1"/>
  <c r="W3539" i="1"/>
  <c r="W3649" i="1"/>
  <c r="W3206" i="1"/>
  <c r="W3205" i="1"/>
  <c r="W3204" i="1"/>
  <c r="W3701" i="1"/>
  <c r="W3138" i="1"/>
  <c r="W3203" i="1"/>
  <c r="W3202" i="1"/>
  <c r="W2867" i="1"/>
  <c r="W3129" i="1"/>
  <c r="W3201" i="1"/>
  <c r="W3137" i="1"/>
  <c r="W3200" i="1"/>
  <c r="W3292" i="1"/>
  <c r="W2983" i="1"/>
  <c r="W3136" i="1"/>
  <c r="W3291" i="1"/>
  <c r="W3199" i="1"/>
  <c r="W3198" i="1"/>
  <c r="W3570" i="1"/>
  <c r="W3174" i="1"/>
  <c r="W2982" i="1"/>
  <c r="W3299" i="1"/>
  <c r="W3197" i="1"/>
  <c r="W3298" i="1"/>
  <c r="W3196" i="1"/>
  <c r="W3307" i="1"/>
  <c r="W2" i="1"/>
  <c r="W2193" i="1"/>
  <c r="W3195" i="1"/>
  <c r="W2400" i="1"/>
  <c r="W3297" i="1"/>
  <c r="W3158" i="1"/>
  <c r="W3296" i="1"/>
  <c r="W1723" i="1"/>
  <c r="W3194" i="1"/>
  <c r="W3314" i="1"/>
  <c r="W3193" i="1"/>
  <c r="W4059" i="1"/>
  <c r="W3168" i="1"/>
  <c r="W1893" i="1"/>
  <c r="W2981" i="1"/>
  <c r="W2622" i="1"/>
  <c r="W2980" i="1"/>
  <c r="W3313" i="1"/>
  <c r="W3295" i="1"/>
  <c r="W2568" i="1"/>
  <c r="W3894" i="1"/>
  <c r="W3700" i="1"/>
  <c r="W1892" i="1"/>
  <c r="W3371" i="1"/>
  <c r="W3370" i="1"/>
  <c r="W4073" i="1"/>
  <c r="W3369" i="1"/>
  <c r="W3321" i="1"/>
  <c r="W3368" i="1"/>
  <c r="W3367" i="1"/>
  <c r="W2621" i="1"/>
  <c r="W3366" i="1"/>
  <c r="W2866" i="1"/>
  <c r="W3365" i="1"/>
  <c r="W3789" i="1"/>
  <c r="W3192" i="1"/>
  <c r="W3364" i="1"/>
  <c r="W3114" i="1"/>
  <c r="W2979" i="1"/>
  <c r="W3363" i="1"/>
  <c r="W3362" i="1"/>
  <c r="W3191" i="1"/>
  <c r="W3361" i="1"/>
  <c r="W3884" i="1"/>
  <c r="W3439" i="1"/>
  <c r="W3190" i="1"/>
  <c r="W2978" i="1"/>
  <c r="W3360" i="1"/>
  <c r="W3359" i="1"/>
  <c r="W3358" i="1"/>
  <c r="W3357" i="1"/>
  <c r="W3356" i="1"/>
  <c r="W3119" i="1"/>
  <c r="W3355" i="1"/>
  <c r="W3444" i="1"/>
  <c r="W3354" i="1"/>
  <c r="W3189" i="1"/>
  <c r="W3312" i="1"/>
  <c r="W3353" i="1"/>
  <c r="W3311" i="1"/>
  <c r="W3699" i="1"/>
  <c r="W3319" i="1"/>
  <c r="W2459" i="1"/>
  <c r="W1722" i="1"/>
  <c r="W3352" i="1"/>
  <c r="W2977" i="1"/>
  <c r="W2620" i="1"/>
  <c r="W3459" i="1"/>
  <c r="W3351" i="1"/>
  <c r="W3350" i="1"/>
  <c r="W3452" i="1"/>
  <c r="W2619" i="1"/>
  <c r="W3569" i="1"/>
  <c r="W3349" i="1"/>
  <c r="W3348" i="1"/>
  <c r="W3347" i="1"/>
  <c r="W3346" i="1"/>
  <c r="W3345" i="1"/>
  <c r="W3344" i="1"/>
  <c r="W3343" i="1"/>
  <c r="W2865" i="1"/>
  <c r="W2618" i="1"/>
  <c r="W3985" i="1"/>
  <c r="W3460" i="1"/>
  <c r="W3318" i="1"/>
  <c r="W3488" i="1"/>
  <c r="W2976" i="1"/>
  <c r="W1185" i="1"/>
  <c r="W3487" i="1"/>
  <c r="W2975" i="1"/>
  <c r="W7" i="1"/>
  <c r="W3342" i="1"/>
  <c r="W3486" i="1"/>
  <c r="W3485" i="1"/>
  <c r="W3484" i="1"/>
  <c r="W3961" i="1"/>
  <c r="W2974" i="1"/>
  <c r="W2617" i="1"/>
  <c r="W3483" i="1"/>
  <c r="W3880" i="1"/>
  <c r="W3341" i="1"/>
  <c r="W3482" i="1"/>
  <c r="W2401" i="1"/>
  <c r="W3481" i="1"/>
  <c r="W3480" i="1"/>
  <c r="W3479" i="1"/>
  <c r="W3340" i="1"/>
  <c r="W2864" i="1"/>
  <c r="W3534" i="1"/>
  <c r="W3478" i="1"/>
  <c r="W3339" i="1"/>
  <c r="W2952" i="1"/>
  <c r="W2863" i="1"/>
  <c r="W3310" i="1"/>
  <c r="W2458" i="1"/>
  <c r="W3338" i="1"/>
  <c r="W3451" i="1"/>
  <c r="W3477" i="1"/>
  <c r="W3337" i="1"/>
  <c r="W3536" i="1"/>
  <c r="W3336" i="1"/>
  <c r="W3476" i="1"/>
  <c r="W3102" i="1"/>
  <c r="W3875" i="1"/>
  <c r="W2457" i="1"/>
  <c r="W3916" i="1"/>
  <c r="W2973" i="1"/>
  <c r="W3538" i="1"/>
  <c r="W3545" i="1"/>
  <c r="W3335" i="1"/>
  <c r="W3334" i="1"/>
  <c r="W3167" i="1"/>
  <c r="W3568" i="1"/>
  <c r="W3795" i="1"/>
  <c r="W3567" i="1"/>
  <c r="W3566" i="1"/>
  <c r="W3188" i="1"/>
  <c r="W3915" i="1"/>
  <c r="W3475" i="1"/>
  <c r="W3565" i="1"/>
  <c r="W3564" i="1"/>
  <c r="W3563" i="1"/>
  <c r="W3562" i="1"/>
  <c r="W3474" i="1"/>
  <c r="W3561" i="1"/>
  <c r="W2972" i="1"/>
  <c r="W3560" i="1"/>
  <c r="W3595" i="1"/>
  <c r="W3333" i="1"/>
  <c r="W3559" i="1"/>
  <c r="W2862" i="1"/>
  <c r="W2966" i="1"/>
  <c r="W3558" i="1"/>
  <c r="W1891" i="1"/>
  <c r="W3473" i="1"/>
  <c r="W2604" i="1"/>
  <c r="W2238" i="1"/>
  <c r="W3557" i="1"/>
  <c r="W3556" i="1"/>
  <c r="W3592" i="1"/>
  <c r="W3891" i="1"/>
  <c r="W1883" i="1"/>
  <c r="W3618" i="1"/>
  <c r="W2919" i="1"/>
  <c r="W3294" i="1"/>
  <c r="W3914" i="1"/>
  <c r="W3187" i="1"/>
  <c r="W3447" i="1"/>
  <c r="W3555" i="1"/>
  <c r="W4025" i="1"/>
  <c r="W3589" i="1"/>
  <c r="W3617" i="1"/>
  <c r="W3616" i="1"/>
  <c r="W4060" i="1"/>
  <c r="W4072" i="1"/>
  <c r="W3615" i="1"/>
  <c r="W3614" i="1"/>
  <c r="W4024" i="1"/>
  <c r="W3472" i="1"/>
  <c r="W3546" i="1"/>
  <c r="W3554" i="1"/>
  <c r="W3553" i="1"/>
  <c r="W3613" i="1"/>
  <c r="W3332" i="1"/>
  <c r="W1184" i="1"/>
  <c r="W3612" i="1"/>
  <c r="W3648" i="1"/>
  <c r="W3446" i="1"/>
  <c r="W3611" i="1"/>
  <c r="W3647" i="1"/>
  <c r="W3186" i="1"/>
  <c r="W3844" i="1"/>
  <c r="W3552" i="1"/>
  <c r="W2616" i="1"/>
  <c r="W3610" i="1"/>
  <c r="W3645" i="1"/>
  <c r="W3660" i="1"/>
  <c r="W3331" i="1"/>
  <c r="W2615" i="1"/>
  <c r="W3471" i="1"/>
  <c r="W3330" i="1"/>
  <c r="W3639" i="1"/>
  <c r="W3609" i="1"/>
  <c r="W3470" i="1"/>
  <c r="W3698" i="1"/>
  <c r="W3697" i="1"/>
  <c r="W3185" i="1"/>
  <c r="W3696" i="1"/>
  <c r="W3608" i="1"/>
  <c r="W3695" i="1"/>
  <c r="W3694" i="1"/>
  <c r="W3693" i="1"/>
  <c r="W3692" i="1"/>
  <c r="W3691" i="1"/>
  <c r="W3607" i="1"/>
  <c r="W3690" i="1"/>
  <c r="W3606" i="1"/>
  <c r="W3826" i="1"/>
  <c r="W2614" i="1"/>
  <c r="W3689" i="1"/>
  <c r="W3658" i="1"/>
  <c r="W3644" i="1"/>
  <c r="W3782" i="1"/>
  <c r="W3688" i="1"/>
  <c r="W3551" i="1"/>
  <c r="W3184" i="1"/>
  <c r="W1890" i="1"/>
  <c r="W3183" i="1"/>
  <c r="W4044" i="1"/>
  <c r="W3469" i="1"/>
  <c r="W3687" i="1"/>
  <c r="W3605" i="1"/>
  <c r="W3686" i="1"/>
  <c r="W3468" i="1"/>
  <c r="W3685" i="1"/>
  <c r="W3684" i="1"/>
  <c r="W3550" i="1"/>
  <c r="W3643" i="1"/>
  <c r="W3792" i="1"/>
  <c r="W3135" i="1"/>
  <c r="W3683" i="1"/>
  <c r="W3682" i="1"/>
  <c r="W3646" i="1"/>
  <c r="W3819" i="1"/>
  <c r="W3818" i="1"/>
  <c r="W3681" i="1"/>
  <c r="W2971" i="1"/>
  <c r="W3549" i="1"/>
  <c r="W3817" i="1"/>
  <c r="W3963" i="1"/>
  <c r="W3329" i="1"/>
  <c r="W3467" i="1"/>
  <c r="W3182" i="1"/>
  <c r="W3540" i="1"/>
  <c r="W3328" i="1"/>
  <c r="W3181" i="1"/>
  <c r="W3327" i="1"/>
  <c r="W3180" i="1"/>
  <c r="W3843" i="1"/>
  <c r="W3680" i="1"/>
  <c r="W3829" i="1"/>
  <c r="W3842" i="1"/>
  <c r="W3836" i="1"/>
  <c r="W3157" i="1"/>
  <c r="W3604" i="1"/>
  <c r="W4043" i="1"/>
  <c r="W3594" i="1"/>
  <c r="W3828" i="1"/>
  <c r="W3913" i="1"/>
  <c r="W3978" i="1"/>
  <c r="W3874" i="1"/>
  <c r="W3778" i="1"/>
  <c r="W2613" i="1"/>
  <c r="W3794" i="1"/>
  <c r="W1889" i="1"/>
  <c r="W3816" i="1"/>
  <c r="W3466" i="1"/>
  <c r="W3659" i="1"/>
  <c r="W4010" i="1"/>
  <c r="W3841" i="1"/>
  <c r="W3912" i="1"/>
  <c r="W2354" i="1"/>
  <c r="W3911" i="1"/>
  <c r="W3895" i="1"/>
  <c r="W3179" i="1"/>
  <c r="W3910" i="1"/>
  <c r="W1721" i="1"/>
  <c r="W3840" i="1"/>
  <c r="W3679" i="1"/>
  <c r="W3548" i="1"/>
  <c r="W3984" i="1"/>
  <c r="W3909" i="1"/>
  <c r="W3678" i="1"/>
  <c r="W2456" i="1"/>
  <c r="W2612" i="1"/>
  <c r="W3908" i="1"/>
  <c r="W3907" i="1"/>
  <c r="W3906" i="1"/>
  <c r="W4023" i="1"/>
  <c r="W3178" i="1"/>
  <c r="W3839" i="1"/>
  <c r="W3677" i="1"/>
  <c r="W3905" i="1"/>
  <c r="W3825" i="1"/>
  <c r="W3676" i="1"/>
  <c r="W3904" i="1"/>
  <c r="W3873" i="1"/>
  <c r="W2861" i="1"/>
  <c r="W2611" i="1"/>
  <c r="W3465" i="1"/>
  <c r="W3983" i="1"/>
  <c r="W3675" i="1"/>
  <c r="W3903" i="1"/>
  <c r="W4022" i="1"/>
  <c r="W4055" i="1"/>
  <c r="W3674" i="1"/>
  <c r="W3902" i="1"/>
  <c r="W3992" i="1"/>
  <c r="W3861" i="1"/>
  <c r="W3901" i="1"/>
  <c r="W3638" i="1"/>
  <c r="W2607" i="1"/>
  <c r="W3860" i="1"/>
  <c r="W3991" i="1"/>
  <c r="W3972" i="1"/>
  <c r="W3977" i="1"/>
  <c r="W2610" i="1"/>
  <c r="W3990" i="1"/>
  <c r="W3793" i="1"/>
  <c r="W3673" i="1"/>
  <c r="W3672" i="1"/>
  <c r="W3326" i="1"/>
  <c r="W3547" i="1"/>
  <c r="W3603" i="1"/>
  <c r="W3290" i="1"/>
  <c r="W3671" i="1"/>
  <c r="W3177" i="1"/>
  <c r="W4065" i="1"/>
  <c r="W3900" i="1"/>
  <c r="W3781" i="1"/>
  <c r="W4021" i="1"/>
  <c r="W3883" i="1"/>
  <c r="W3325" i="1"/>
  <c r="W3464" i="1"/>
  <c r="W3176" i="1"/>
  <c r="W3859" i="1"/>
  <c r="W2843" i="1"/>
  <c r="W3602" i="1"/>
  <c r="W4042" i="1"/>
  <c r="W4091" i="1"/>
  <c r="W3899" i="1"/>
  <c r="W3670" i="1"/>
  <c r="W3976" i="1"/>
  <c r="W3669" i="1"/>
  <c r="W4054" i="1"/>
  <c r="W4052" i="1"/>
  <c r="W4020" i="1"/>
  <c r="W3668" i="1"/>
  <c r="W3667" i="1"/>
  <c r="W4008" i="1"/>
  <c r="W3898" i="1"/>
  <c r="W4014" i="1"/>
  <c r="W4067" i="1"/>
  <c r="W1888" i="1"/>
  <c r="W3463" i="1"/>
  <c r="U293" i="1"/>
  <c r="U342" i="1"/>
  <c r="U95" i="1"/>
  <c r="U3858" i="1"/>
  <c r="U2831" i="1"/>
  <c r="U2602" i="1"/>
  <c r="U1576" i="1"/>
  <c r="U94" i="1"/>
  <c r="U375" i="1"/>
  <c r="U3289" i="1"/>
  <c r="U297" i="1"/>
  <c r="U2564" i="1"/>
  <c r="U292" i="1"/>
  <c r="U130" i="1"/>
  <c r="U2185" i="1"/>
  <c r="U3288" i="1"/>
  <c r="U1825" i="1"/>
  <c r="U2396" i="1"/>
  <c r="U2588" i="1"/>
  <c r="U309" i="1"/>
  <c r="U1575" i="1"/>
  <c r="U1574" i="1"/>
  <c r="U355" i="1"/>
  <c r="U2830" i="1"/>
  <c r="U2228" i="1"/>
  <c r="U3438" i="1"/>
  <c r="U3134" i="1"/>
  <c r="U3533" i="1"/>
  <c r="U2184" i="1"/>
  <c r="U711" i="1"/>
  <c r="U3287" i="1"/>
  <c r="U2537" i="1"/>
  <c r="U2829" i="1"/>
  <c r="U1573" i="1"/>
  <c r="U1146" i="1"/>
  <c r="U880" i="1"/>
  <c r="U651" i="1"/>
  <c r="U2828" i="1"/>
  <c r="U4063" i="1"/>
  <c r="U2827" i="1"/>
  <c r="U3099" i="1"/>
  <c r="U3532" i="1"/>
  <c r="U3098" i="1"/>
  <c r="U3531" i="1"/>
  <c r="U344" i="1"/>
  <c r="U2227" i="1"/>
  <c r="U3097" i="1"/>
  <c r="U2321" i="1"/>
  <c r="U2536" i="1"/>
  <c r="U1572" i="1"/>
  <c r="U879" i="1"/>
  <c r="U3096" i="1"/>
  <c r="U710" i="1"/>
  <c r="U1166" i="1"/>
  <c r="U3286" i="1"/>
  <c r="U878" i="1"/>
  <c r="U3437" i="1"/>
  <c r="U1571" i="1"/>
  <c r="U4007" i="1"/>
  <c r="U3960" i="1"/>
  <c r="U2183" i="1"/>
  <c r="U291" i="1"/>
  <c r="U2851" i="1"/>
  <c r="U1824" i="1"/>
  <c r="U3436" i="1"/>
  <c r="U374" i="1"/>
  <c r="U68" i="1"/>
  <c r="U3959" i="1"/>
  <c r="U4102" i="1"/>
  <c r="U3857" i="1"/>
  <c r="U2587" i="1"/>
  <c r="U4096" i="1"/>
  <c r="U3776" i="1"/>
  <c r="U3435" i="1"/>
  <c r="U129" i="1"/>
  <c r="U4114" i="1"/>
  <c r="U2826" i="1"/>
  <c r="U3871" i="1"/>
  <c r="U3095" i="1"/>
  <c r="U4109" i="1"/>
  <c r="U3775" i="1"/>
  <c r="U1570" i="1"/>
  <c r="U2825" i="1"/>
  <c r="U3774" i="1"/>
  <c r="U3530" i="1"/>
  <c r="U2226" i="1"/>
  <c r="U4006" i="1"/>
  <c r="U1569" i="1"/>
  <c r="U1373" i="1"/>
  <c r="U650" i="1"/>
  <c r="U2600" i="1"/>
  <c r="U1873" i="1"/>
  <c r="U1145" i="1"/>
  <c r="U2535" i="1"/>
  <c r="U709" i="1"/>
  <c r="U877" i="1"/>
  <c r="U3958" i="1"/>
  <c r="U2534" i="1"/>
  <c r="U3175" i="1"/>
  <c r="U1823" i="1"/>
  <c r="U2182" i="1"/>
  <c r="U2824" i="1"/>
  <c r="U1594" i="1"/>
  <c r="U930" i="1"/>
  <c r="U2237" i="1"/>
  <c r="U5" i="1"/>
  <c r="U3094" i="1"/>
  <c r="U3529" i="1"/>
  <c r="U4084" i="1"/>
  <c r="U2823" i="1"/>
  <c r="U1568" i="1"/>
  <c r="U2822" i="1"/>
  <c r="U2320" i="1"/>
  <c r="U3093" i="1"/>
  <c r="U2821" i="1"/>
  <c r="U3878" i="1"/>
  <c r="U2820" i="1"/>
  <c r="U2533" i="1"/>
  <c r="U3528" i="1"/>
  <c r="U3587" i="1"/>
  <c r="U3637" i="1"/>
  <c r="U3285" i="1"/>
  <c r="U3957" i="1"/>
  <c r="U3956" i="1"/>
  <c r="U2181" i="1"/>
  <c r="U3306" i="1"/>
  <c r="U4019" i="1"/>
  <c r="U669" i="1"/>
  <c r="U3955" i="1"/>
  <c r="U3284" i="1"/>
  <c r="U3642" i="1"/>
  <c r="U2395" i="1"/>
  <c r="U3586" i="1"/>
  <c r="U2819" i="1"/>
  <c r="U2818" i="1"/>
  <c r="U2532" i="1"/>
  <c r="U2817" i="1"/>
  <c r="U3283" i="1"/>
  <c r="U1567" i="1"/>
  <c r="U649" i="1"/>
  <c r="U2531" i="1"/>
  <c r="U3092" i="1"/>
  <c r="U3091" i="1"/>
  <c r="U3773" i="1"/>
  <c r="U2948" i="1"/>
  <c r="U1822" i="1"/>
  <c r="U3975" i="1"/>
  <c r="U3544" i="1"/>
  <c r="U1834" i="1"/>
  <c r="U4085" i="1"/>
  <c r="U3527" i="1"/>
  <c r="U3526" i="1"/>
  <c r="U3970" i="1"/>
  <c r="U1337" i="1"/>
  <c r="U2816" i="1"/>
  <c r="U1144" i="1"/>
  <c r="U3434" i="1"/>
  <c r="U648" i="1"/>
  <c r="U41" i="1"/>
  <c r="U4013" i="1"/>
  <c r="U67" i="1"/>
  <c r="U876" i="1"/>
  <c r="U3449" i="1"/>
  <c r="U2815" i="1"/>
  <c r="U647" i="1"/>
  <c r="U1143" i="1"/>
  <c r="U3772" i="1"/>
  <c r="U4071" i="1"/>
  <c r="U1566" i="1"/>
  <c r="U2225" i="1"/>
  <c r="U2180" i="1"/>
  <c r="U1142" i="1"/>
  <c r="U3090" i="1"/>
  <c r="U2348" i="1"/>
  <c r="U3988" i="1"/>
  <c r="U1587" i="1"/>
  <c r="U1141" i="1"/>
  <c r="U4018" i="1"/>
  <c r="U2530" i="1"/>
  <c r="U21" i="1"/>
  <c r="U96" i="1"/>
  <c r="U2814" i="1"/>
  <c r="U4051" i="1"/>
  <c r="U3089" i="1"/>
  <c r="U1565" i="1"/>
  <c r="U2562" i="1"/>
  <c r="U875" i="1"/>
  <c r="U1564" i="1"/>
  <c r="U2813" i="1"/>
  <c r="U1821" i="1"/>
  <c r="U646" i="1"/>
  <c r="U1563" i="1"/>
  <c r="U2812" i="1"/>
  <c r="U2179" i="1"/>
  <c r="U2178" i="1"/>
  <c r="U2394" i="1"/>
  <c r="U2224" i="1"/>
  <c r="U1140" i="1"/>
  <c r="U3982" i="1"/>
  <c r="U4058" i="1"/>
  <c r="U2319" i="1"/>
  <c r="U290" i="1"/>
  <c r="U3088" i="1"/>
  <c r="U15" i="1"/>
  <c r="U708" i="1"/>
  <c r="U296" i="1"/>
  <c r="U874" i="1"/>
  <c r="U707" i="1"/>
  <c r="U909" i="1"/>
  <c r="U3525" i="1"/>
  <c r="U1820" i="1"/>
  <c r="U406" i="1"/>
  <c r="U3282" i="1"/>
  <c r="U2318" i="1"/>
  <c r="U1698" i="1"/>
  <c r="U11" i="1"/>
  <c r="U645" i="1"/>
  <c r="U873" i="1"/>
  <c r="U1139" i="1"/>
  <c r="U1180" i="1"/>
  <c r="U2177" i="1"/>
  <c r="U2811" i="1"/>
  <c r="U1138" i="1"/>
  <c r="U4113" i="1"/>
  <c r="U3591" i="1"/>
  <c r="U2176" i="1"/>
  <c r="U2317" i="1"/>
  <c r="U3433" i="1"/>
  <c r="U2964" i="1"/>
  <c r="U2566" i="1"/>
  <c r="U4037" i="1"/>
  <c r="U456" i="1"/>
  <c r="U3986" i="1"/>
  <c r="U1886" i="1"/>
  <c r="U2947" i="1"/>
  <c r="U872" i="1"/>
  <c r="U3636" i="1"/>
  <c r="U2810" i="1"/>
  <c r="U644" i="1"/>
  <c r="U2946" i="1"/>
  <c r="U3771" i="1"/>
  <c r="U1819" i="1"/>
  <c r="U896" i="1"/>
  <c r="U1336" i="1"/>
  <c r="U2833" i="1"/>
  <c r="U1335" i="1"/>
  <c r="U3432" i="1"/>
  <c r="U1334" i="1"/>
  <c r="U3770" i="1"/>
  <c r="U2175" i="1"/>
  <c r="U4083" i="1"/>
  <c r="U1137" i="1"/>
  <c r="U2316" i="1"/>
  <c r="U2586" i="1"/>
  <c r="U2809" i="1"/>
  <c r="U2188" i="1"/>
  <c r="U3156" i="1"/>
  <c r="U2351" i="1"/>
  <c r="U2347" i="1"/>
  <c r="U3431" i="1"/>
  <c r="U3430" i="1"/>
  <c r="U2591" i="1"/>
  <c r="U1818" i="1"/>
  <c r="U289" i="1"/>
  <c r="U2174" i="1"/>
  <c r="U3635" i="1"/>
  <c r="U1562" i="1"/>
  <c r="U1586" i="1"/>
  <c r="U3429" i="1"/>
  <c r="U2808" i="1"/>
  <c r="U666" i="1"/>
  <c r="U308" i="1"/>
  <c r="U36" i="1"/>
  <c r="U643" i="1"/>
  <c r="U1817" i="1"/>
  <c r="U665" i="1"/>
  <c r="U3634" i="1"/>
  <c r="U2807" i="1"/>
  <c r="U2806" i="1"/>
  <c r="U1697" i="1"/>
  <c r="U1333" i="1"/>
  <c r="U1839" i="1"/>
  <c r="U288" i="1"/>
  <c r="U1332" i="1"/>
  <c r="U2914" i="1"/>
  <c r="U1561" i="1"/>
  <c r="U20" i="1"/>
  <c r="U2173" i="1"/>
  <c r="U444" i="1"/>
  <c r="U738" i="1"/>
  <c r="U287" i="1"/>
  <c r="U3281" i="1"/>
  <c r="U2393" i="1"/>
  <c r="U2223" i="1"/>
  <c r="U1605" i="1"/>
  <c r="U871" i="1"/>
  <c r="U3954" i="1"/>
  <c r="U1331" i="1"/>
  <c r="U1376" i="1"/>
  <c r="U3087" i="1"/>
  <c r="U2346" i="1"/>
  <c r="U1560" i="1"/>
  <c r="U642" i="1"/>
  <c r="U2172" i="1"/>
  <c r="U3133" i="1"/>
  <c r="U1330" i="1"/>
  <c r="U1816" i="1"/>
  <c r="U2171" i="1"/>
  <c r="U1696" i="1"/>
  <c r="U1165" i="1"/>
  <c r="U706" i="1"/>
  <c r="U3953" i="1"/>
  <c r="U4082" i="1"/>
  <c r="U3952" i="1"/>
  <c r="U3280" i="1"/>
  <c r="U2170" i="1"/>
  <c r="U3428" i="1"/>
  <c r="U2169" i="1"/>
  <c r="U3856" i="1"/>
  <c r="U164" i="1"/>
  <c r="U2168" i="1"/>
  <c r="U295" i="1"/>
  <c r="U2805" i="1"/>
  <c r="U2804" i="1"/>
  <c r="U3870" i="1"/>
  <c r="U2951" i="1"/>
  <c r="U93" i="1"/>
  <c r="U870" i="1"/>
  <c r="U3835" i="1"/>
  <c r="U2585" i="1"/>
  <c r="U3951" i="1"/>
  <c r="U163" i="1"/>
  <c r="U1329" i="1"/>
  <c r="U2803" i="1"/>
  <c r="U3427" i="1"/>
  <c r="U3769" i="1"/>
  <c r="U405" i="1"/>
  <c r="U2447" i="1"/>
  <c r="U3656" i="1"/>
  <c r="U2446" i="1"/>
  <c r="U2397" i="1"/>
  <c r="U2167" i="1"/>
  <c r="U2963" i="1"/>
  <c r="U2802" i="1"/>
  <c r="U2392" i="1"/>
  <c r="U3524" i="1"/>
  <c r="U4112" i="1"/>
  <c r="U2801" i="1"/>
  <c r="U641" i="1"/>
  <c r="U2913" i="1"/>
  <c r="U3768" i="1"/>
  <c r="U2800" i="1"/>
  <c r="U869" i="1"/>
  <c r="U1136" i="1"/>
  <c r="U2315" i="1"/>
  <c r="U2445" i="1"/>
  <c r="U3950" i="1"/>
  <c r="U307" i="1"/>
  <c r="U3279" i="1"/>
  <c r="U3278" i="1"/>
  <c r="U162" i="1"/>
  <c r="U171" i="1"/>
  <c r="U2391" i="1"/>
  <c r="U640" i="1"/>
  <c r="U1559" i="1"/>
  <c r="U2166" i="1"/>
  <c r="U2345" i="1"/>
  <c r="U3443" i="1"/>
  <c r="U4005" i="1"/>
  <c r="U2799" i="1"/>
  <c r="U4061" i="1"/>
  <c r="U4101" i="1"/>
  <c r="U1558" i="1"/>
  <c r="U2529" i="1"/>
  <c r="U3458" i="1"/>
  <c r="U66" i="1"/>
  <c r="U4110" i="1"/>
  <c r="U4100" i="1"/>
  <c r="U3767" i="1"/>
  <c r="U3426" i="1"/>
  <c r="U3766" i="1"/>
  <c r="U2931" i="1"/>
  <c r="U2314" i="1"/>
  <c r="U2798" i="1"/>
  <c r="U4105" i="1"/>
  <c r="U639" i="1"/>
  <c r="U868" i="1"/>
  <c r="U2165" i="1"/>
  <c r="U638" i="1"/>
  <c r="U4081" i="1"/>
  <c r="U867" i="1"/>
  <c r="U2313" i="1"/>
  <c r="U667" i="1"/>
  <c r="U3893" i="1"/>
  <c r="U3126" i="1"/>
  <c r="U4104" i="1"/>
  <c r="U2164" i="1"/>
  <c r="U2163" i="1"/>
  <c r="U2390" i="1"/>
  <c r="U2222" i="1"/>
  <c r="U4036" i="1"/>
  <c r="U3788" i="1"/>
  <c r="U1557" i="1"/>
  <c r="U2162" i="1"/>
  <c r="U3837" i="1"/>
  <c r="U705" i="1"/>
  <c r="U341" i="1"/>
  <c r="U3277" i="1"/>
  <c r="U1815" i="1"/>
  <c r="U4115" i="1"/>
  <c r="U1328" i="1"/>
  <c r="U866" i="1"/>
  <c r="U2161" i="1"/>
  <c r="U2389" i="1"/>
  <c r="U286" i="1"/>
  <c r="U4035" i="1"/>
  <c r="U2912" i="1"/>
  <c r="U3086" i="1"/>
  <c r="U2444" i="1"/>
  <c r="U1327" i="1"/>
  <c r="U2160" i="1"/>
  <c r="U3309" i="1"/>
  <c r="U637" i="1"/>
  <c r="U3425" i="1"/>
  <c r="U1556" i="1"/>
  <c r="U3765" i="1"/>
  <c r="U636" i="1"/>
  <c r="U3276" i="1"/>
  <c r="U3424" i="1"/>
  <c r="U3423" i="1"/>
  <c r="U3523" i="1"/>
  <c r="U298" i="1"/>
  <c r="U3522" i="1"/>
  <c r="U3585" i="1"/>
  <c r="U3869" i="1"/>
  <c r="U3888" i="1"/>
  <c r="U3584" i="1"/>
  <c r="U3764" i="1"/>
  <c r="U1695" i="1"/>
  <c r="U285" i="1"/>
  <c r="U2312" i="1"/>
  <c r="U635" i="1"/>
  <c r="U2159" i="1"/>
  <c r="U1135" i="1"/>
  <c r="U634" i="1"/>
  <c r="U1872" i="1"/>
  <c r="U1555" i="1"/>
  <c r="U1371" i="1"/>
  <c r="U3116" i="1"/>
  <c r="U435" i="1"/>
  <c r="U2443" i="1"/>
  <c r="U1554" i="1"/>
  <c r="U3085" i="1"/>
  <c r="U3949" i="1"/>
  <c r="U2945" i="1"/>
  <c r="U284" i="1"/>
  <c r="U2311" i="1"/>
  <c r="U3855" i="1"/>
  <c r="U3422" i="1"/>
  <c r="U633" i="1"/>
  <c r="U1326" i="1"/>
  <c r="U1134" i="1"/>
  <c r="U4012" i="1"/>
  <c r="U1325" i="1"/>
  <c r="U4095" i="1"/>
  <c r="U2158" i="1"/>
  <c r="U4106" i="1"/>
  <c r="U2442" i="1"/>
  <c r="U2584" i="1"/>
  <c r="U1553" i="1"/>
  <c r="U3868" i="1"/>
  <c r="U2157" i="1"/>
  <c r="U3155" i="1"/>
  <c r="U4050" i="1"/>
  <c r="U3084" i="1"/>
  <c r="U3815" i="1"/>
  <c r="U1604" i="1"/>
  <c r="U652" i="1"/>
  <c r="U2928" i="1"/>
  <c r="U2324" i="1"/>
  <c r="U3763" i="1"/>
  <c r="U1552" i="1"/>
  <c r="U3521" i="1"/>
  <c r="U4094" i="1"/>
  <c r="U2911" i="1"/>
  <c r="U1133" i="1"/>
  <c r="U2797" i="1"/>
  <c r="U1324" i="1"/>
  <c r="U434" i="1"/>
  <c r="U2962" i="1"/>
  <c r="U3948" i="1"/>
  <c r="U2156" i="1"/>
  <c r="U92" i="1"/>
  <c r="U35" i="1"/>
  <c r="U865" i="1"/>
  <c r="U3166" i="1"/>
  <c r="U283" i="1"/>
  <c r="U3421" i="1"/>
  <c r="U3814" i="1"/>
  <c r="U864" i="1"/>
  <c r="U49" i="1"/>
  <c r="U3762" i="1"/>
  <c r="U2796" i="1"/>
  <c r="U4004" i="1"/>
  <c r="U3154" i="1"/>
  <c r="U2155" i="1"/>
  <c r="U3305" i="1"/>
  <c r="U39" i="1"/>
  <c r="U3132" i="1"/>
  <c r="U3969" i="1"/>
  <c r="U1323" i="1"/>
  <c r="U632" i="1"/>
  <c r="U3968" i="1"/>
  <c r="U3761" i="1"/>
  <c r="U1132" i="1"/>
  <c r="U1551" i="1"/>
  <c r="U1131" i="1"/>
  <c r="U1130" i="1"/>
  <c r="U1129" i="1"/>
  <c r="U2154" i="1"/>
  <c r="U863" i="1"/>
  <c r="U2441" i="1"/>
  <c r="U2795" i="1"/>
  <c r="U1550" i="1"/>
  <c r="U282" i="1"/>
  <c r="U3760" i="1"/>
  <c r="U1549" i="1"/>
  <c r="U631" i="1"/>
  <c r="U3420" i="1"/>
  <c r="U3275" i="1"/>
  <c r="U2794" i="1"/>
  <c r="U630" i="1"/>
  <c r="U1128" i="1"/>
  <c r="U2153" i="1"/>
  <c r="U457" i="1"/>
  <c r="U3854" i="1"/>
  <c r="U2528" i="1"/>
  <c r="U1154" i="1"/>
  <c r="U629" i="1"/>
  <c r="U2933" i="1"/>
  <c r="U1835" i="1"/>
  <c r="U409" i="1"/>
  <c r="U3520" i="1"/>
  <c r="U2152" i="1"/>
  <c r="U3759" i="1"/>
  <c r="U404" i="1"/>
  <c r="U2151" i="1"/>
  <c r="U3153" i="1"/>
  <c r="U1548" i="1"/>
  <c r="U2388" i="1"/>
  <c r="U3274" i="1"/>
  <c r="U281" i="1"/>
  <c r="U3758" i="1"/>
  <c r="U3457" i="1"/>
  <c r="U3273" i="1"/>
  <c r="U1547" i="1"/>
  <c r="U3813" i="1"/>
  <c r="U628" i="1"/>
  <c r="U280" i="1"/>
  <c r="U4034" i="1"/>
  <c r="U1378" i="1"/>
  <c r="U2793" i="1"/>
  <c r="U1694" i="1"/>
  <c r="U1546" i="1"/>
  <c r="U433" i="1"/>
  <c r="U2527" i="1"/>
  <c r="U1693" i="1"/>
  <c r="U3152" i="1"/>
  <c r="U2150" i="1"/>
  <c r="U279" i="1"/>
  <c r="U340" i="1"/>
  <c r="U34" i="1"/>
  <c r="U862" i="1"/>
  <c r="U3519" i="1"/>
  <c r="U722" i="1"/>
  <c r="U861" i="1"/>
  <c r="U3419" i="1"/>
  <c r="U3418" i="1"/>
  <c r="U65" i="1"/>
  <c r="U627" i="1"/>
  <c r="U1545" i="1"/>
  <c r="U860" i="1"/>
  <c r="U3757" i="1"/>
  <c r="U2149" i="1"/>
  <c r="U2148" i="1"/>
  <c r="U3304" i="1"/>
  <c r="U6" i="1"/>
  <c r="U3272" i="1"/>
  <c r="U3641" i="1"/>
  <c r="U3271" i="1"/>
  <c r="U1322" i="1"/>
  <c r="U2186" i="1"/>
  <c r="U2792" i="1"/>
  <c r="U1170" i="1"/>
  <c r="U4011" i="1"/>
  <c r="U1127" i="1"/>
  <c r="U2310" i="1"/>
  <c r="U403" i="1"/>
  <c r="U351" i="1"/>
  <c r="U9" i="1"/>
  <c r="U3597" i="1"/>
  <c r="U2860" i="1"/>
  <c r="U2147" i="1"/>
  <c r="U626" i="1"/>
  <c r="U2146" i="1"/>
  <c r="U2145" i="1"/>
  <c r="U2791" i="1"/>
  <c r="U2790" i="1"/>
  <c r="U1842" i="1"/>
  <c r="U4080" i="1"/>
  <c r="U1544" i="1"/>
  <c r="U3834" i="1"/>
  <c r="U3083" i="1"/>
  <c r="U2144" i="1"/>
  <c r="U1126" i="1"/>
  <c r="U1828" i="1"/>
  <c r="U2143" i="1"/>
  <c r="U2142" i="1"/>
  <c r="U2141" i="1"/>
  <c r="U3882" i="1"/>
  <c r="U2526" i="1"/>
  <c r="U3967" i="1"/>
  <c r="U625" i="1"/>
  <c r="U3827" i="1"/>
  <c r="U3947" i="1"/>
  <c r="U8" i="1"/>
  <c r="U10" i="1"/>
  <c r="U3981" i="1"/>
  <c r="U1603" i="1"/>
  <c r="U2140" i="1"/>
  <c r="U48" i="1"/>
  <c r="U373" i="1"/>
  <c r="U859" i="1"/>
  <c r="U624" i="1"/>
  <c r="U170" i="1"/>
  <c r="U3270" i="1"/>
  <c r="U908" i="1"/>
  <c r="U3082" i="1"/>
  <c r="U1543" i="1"/>
  <c r="U2910" i="1"/>
  <c r="U3151" i="1"/>
  <c r="U858" i="1"/>
  <c r="U3756" i="1"/>
  <c r="U3269" i="1"/>
  <c r="U623" i="1"/>
  <c r="U2789" i="1"/>
  <c r="U4093" i="1"/>
  <c r="U2139" i="1"/>
  <c r="U4033" i="1"/>
  <c r="U91" i="1"/>
  <c r="U3268" i="1"/>
  <c r="U3966" i="1"/>
  <c r="U2788" i="1"/>
  <c r="U47" i="1"/>
  <c r="U4017" i="1"/>
  <c r="U3755" i="1"/>
  <c r="U2138" i="1"/>
  <c r="U278" i="1"/>
  <c r="U1542" i="1"/>
  <c r="U1125" i="1"/>
  <c r="U2440" i="1"/>
  <c r="U1321" i="1"/>
  <c r="U3754" i="1"/>
  <c r="U2787" i="1"/>
  <c r="U2137" i="1"/>
  <c r="U2136" i="1"/>
  <c r="U1124" i="1"/>
  <c r="U1541" i="1"/>
  <c r="U3267" i="1"/>
  <c r="U1123" i="1"/>
  <c r="U2135" i="1"/>
  <c r="U1540" i="1"/>
  <c r="U3417" i="1"/>
  <c r="U1539" i="1"/>
  <c r="U721" i="1"/>
  <c r="U277" i="1"/>
  <c r="U4079" i="1"/>
  <c r="U622" i="1"/>
  <c r="U3081" i="1"/>
  <c r="U3442" i="1"/>
  <c r="U1814" i="1"/>
  <c r="U1320" i="1"/>
  <c r="U1538" i="1"/>
  <c r="U276" i="1"/>
  <c r="U621" i="1"/>
  <c r="U1319" i="1"/>
  <c r="U1122" i="1"/>
  <c r="U3946" i="1"/>
  <c r="U620" i="1"/>
  <c r="U4003" i="1"/>
  <c r="U2134" i="1"/>
  <c r="U1591" i="1"/>
  <c r="U1692" i="1"/>
  <c r="U1537" i="1"/>
  <c r="U3266" i="1"/>
  <c r="U3583" i="1"/>
  <c r="U275" i="1"/>
  <c r="U3080" i="1"/>
  <c r="U2309" i="1"/>
  <c r="U704" i="1"/>
  <c r="U1357" i="1"/>
  <c r="U3416" i="1"/>
  <c r="U2133" i="1"/>
  <c r="U64" i="1"/>
  <c r="U2387" i="1"/>
  <c r="U1871" i="1"/>
  <c r="U2558" i="1"/>
  <c r="U3600" i="1"/>
  <c r="U1121" i="1"/>
  <c r="U3945" i="1"/>
  <c r="U4087" i="1"/>
  <c r="U3753" i="1"/>
  <c r="U857" i="1"/>
  <c r="U3265" i="1"/>
  <c r="U1701" i="1"/>
  <c r="U4009" i="1"/>
  <c r="U3415" i="1"/>
  <c r="U3414" i="1"/>
  <c r="U3413" i="1"/>
  <c r="U3890" i="1"/>
  <c r="U2525" i="1"/>
  <c r="U1813" i="1"/>
  <c r="U1606" i="1"/>
  <c r="U1878" i="1"/>
  <c r="U1691" i="1"/>
  <c r="U2854" i="1"/>
  <c r="U14" i="1"/>
  <c r="U4049" i="1"/>
  <c r="U274" i="1"/>
  <c r="U306" i="1"/>
  <c r="U2132" i="1"/>
  <c r="U3079" i="1"/>
  <c r="U3112" i="1"/>
  <c r="U13" i="1"/>
  <c r="U1812" i="1"/>
  <c r="U3980" i="1"/>
  <c r="U2131" i="1"/>
  <c r="U1690" i="1"/>
  <c r="U1709" i="1"/>
  <c r="U1844" i="1"/>
  <c r="U4064" i="1"/>
  <c r="U3752" i="1"/>
  <c r="U3264" i="1"/>
  <c r="U619" i="1"/>
  <c r="U856" i="1"/>
  <c r="U1710" i="1"/>
  <c r="U1811" i="1"/>
  <c r="U4062" i="1"/>
  <c r="U2130" i="1"/>
  <c r="U1618" i="1"/>
  <c r="U1120" i="1"/>
  <c r="U2927" i="1"/>
  <c r="U1119" i="1"/>
  <c r="U2524" i="1"/>
  <c r="U3823" i="1"/>
  <c r="U2308" i="1"/>
  <c r="U1810" i="1"/>
  <c r="U402" i="1"/>
  <c r="U3812" i="1"/>
  <c r="U2439" i="1"/>
  <c r="U2129" i="1"/>
  <c r="U2128" i="1"/>
  <c r="U3078" i="1"/>
  <c r="U1318" i="1"/>
  <c r="U2523" i="1"/>
  <c r="U1689" i="1"/>
  <c r="U618" i="1"/>
  <c r="U2127" i="1"/>
  <c r="U3811" i="1"/>
  <c r="U1536" i="1"/>
  <c r="U855" i="1"/>
  <c r="U2786" i="1"/>
  <c r="U1317" i="1"/>
  <c r="U2126" i="1"/>
  <c r="U3780" i="1"/>
  <c r="U1535" i="1"/>
  <c r="U2522" i="1"/>
  <c r="U2125" i="1"/>
  <c r="U1356" i="1"/>
  <c r="U1688" i="1"/>
  <c r="U854" i="1"/>
  <c r="U3751" i="1"/>
  <c r="U1118" i="1"/>
  <c r="U617" i="1"/>
  <c r="U3944" i="1"/>
  <c r="U3412" i="1"/>
  <c r="U616" i="1"/>
  <c r="U128" i="1"/>
  <c r="U2438" i="1"/>
  <c r="U737" i="1"/>
  <c r="U1534" i="1"/>
  <c r="U1355" i="1"/>
  <c r="U2124" i="1"/>
  <c r="U1809" i="1"/>
  <c r="U3973" i="1"/>
  <c r="U615" i="1"/>
  <c r="U2785" i="1"/>
  <c r="U339" i="1"/>
  <c r="U614" i="1"/>
  <c r="U3518" i="1"/>
  <c r="U1687" i="1"/>
  <c r="U1164" i="1"/>
  <c r="U3822" i="1"/>
  <c r="U1117" i="1"/>
  <c r="U613" i="1"/>
  <c r="U3943" i="1"/>
  <c r="U3867" i="1"/>
  <c r="U3263" i="1"/>
  <c r="U1870" i="1"/>
  <c r="U2221" i="1"/>
  <c r="U612" i="1"/>
  <c r="U2123" i="1"/>
  <c r="U853" i="1"/>
  <c r="U2970" i="1"/>
  <c r="U3262" i="1"/>
  <c r="U3517" i="1"/>
  <c r="U3516" i="1"/>
  <c r="U2784" i="1"/>
  <c r="U3077" i="1"/>
  <c r="U3942" i="1"/>
  <c r="U4088" i="1"/>
  <c r="U3515" i="1"/>
  <c r="U273" i="1"/>
  <c r="U2122" i="1"/>
  <c r="U3750" i="1"/>
  <c r="U1533" i="1"/>
  <c r="U3076" i="1"/>
  <c r="U2386" i="1"/>
  <c r="U2521" i="1"/>
  <c r="U611" i="1"/>
  <c r="U2121" i="1"/>
  <c r="U1686" i="1"/>
  <c r="U3655" i="1"/>
  <c r="U852" i="1"/>
  <c r="U4041" i="1"/>
  <c r="U851" i="1"/>
  <c r="U4086" i="1"/>
  <c r="U610" i="1"/>
  <c r="U3075" i="1"/>
  <c r="U2909" i="1"/>
  <c r="U338" i="1"/>
  <c r="U3941" i="1"/>
  <c r="U2557" i="1"/>
  <c r="U891" i="1"/>
  <c r="U2783" i="1"/>
  <c r="U2120" i="1"/>
  <c r="U3853" i="1"/>
  <c r="U2119" i="1"/>
  <c r="U850" i="1"/>
  <c r="U2908" i="1"/>
  <c r="U3810" i="1"/>
  <c r="U2907" i="1"/>
  <c r="U1316" i="1"/>
  <c r="U2118" i="1"/>
  <c r="U3633" i="1"/>
  <c r="U3749" i="1"/>
  <c r="U609" i="1"/>
  <c r="U2930" i="1"/>
  <c r="U2520" i="1"/>
  <c r="U3074" i="1"/>
  <c r="U2519" i="1"/>
  <c r="U2782" i="1"/>
  <c r="U1869" i="1"/>
  <c r="U3073" i="1"/>
  <c r="U3261" i="1"/>
  <c r="U2781" i="1"/>
  <c r="U2780" i="1"/>
  <c r="U1532" i="1"/>
  <c r="U1531" i="1"/>
  <c r="U2385" i="1"/>
  <c r="U1315" i="1"/>
  <c r="U608" i="1"/>
  <c r="U2117" i="1"/>
  <c r="U353" i="1"/>
  <c r="U372" i="1"/>
  <c r="U1116" i="1"/>
  <c r="U3072" i="1"/>
  <c r="U401" i="1"/>
  <c r="U3071" i="1"/>
  <c r="U3940" i="1"/>
  <c r="U2565" i="1"/>
  <c r="U3260" i="1"/>
  <c r="U1530" i="1"/>
  <c r="U16" i="1"/>
  <c r="U400" i="1"/>
  <c r="U4" i="1"/>
  <c r="U4002" i="1"/>
  <c r="U2116" i="1"/>
  <c r="U1808" i="1"/>
  <c r="U2115" i="1"/>
  <c r="U2518" i="1"/>
  <c r="U2779" i="1"/>
  <c r="U3852" i="1"/>
  <c r="U1314" i="1"/>
  <c r="U895" i="1"/>
  <c r="U1807" i="1"/>
  <c r="U272" i="1"/>
  <c r="U63" i="1"/>
  <c r="U19" i="1"/>
  <c r="U3582" i="1"/>
  <c r="U2609" i="1"/>
  <c r="U2778" i="1"/>
  <c r="U1313" i="1"/>
  <c r="U3303" i="1"/>
  <c r="U271" i="1"/>
  <c r="U3809" i="1"/>
  <c r="U3070" i="1"/>
  <c r="U607" i="1"/>
  <c r="U606" i="1"/>
  <c r="U3069" i="1"/>
  <c r="U3748" i="1"/>
  <c r="U927" i="1"/>
  <c r="U3747" i="1"/>
  <c r="U849" i="1"/>
  <c r="U18" i="1"/>
  <c r="U2777" i="1"/>
  <c r="U3746" i="1"/>
  <c r="U1529" i="1"/>
  <c r="U3581" i="1"/>
  <c r="U1590" i="1"/>
  <c r="U4078" i="1"/>
  <c r="U3745" i="1"/>
  <c r="U3259" i="1"/>
  <c r="U2220" i="1"/>
  <c r="U2776" i="1"/>
  <c r="U2775" i="1"/>
  <c r="U605" i="1"/>
  <c r="U371" i="1"/>
  <c r="U90" i="1"/>
  <c r="U604" i="1"/>
  <c r="U2916" i="1"/>
  <c r="U2853" i="1"/>
  <c r="U1528" i="1"/>
  <c r="U4099" i="1"/>
  <c r="U3411" i="1"/>
  <c r="U2774" i="1"/>
  <c r="U1312" i="1"/>
  <c r="U603" i="1"/>
  <c r="U848" i="1"/>
  <c r="U1349" i="1"/>
  <c r="U2773" i="1"/>
  <c r="U3640" i="1"/>
  <c r="U3514" i="1"/>
  <c r="U907" i="1"/>
  <c r="U2307" i="1"/>
  <c r="U127" i="1"/>
  <c r="U3965" i="1"/>
  <c r="U2114" i="1"/>
  <c r="U3601" i="1"/>
  <c r="U2589" i="1"/>
  <c r="U3513" i="1"/>
  <c r="U1115" i="1"/>
  <c r="U2906" i="1"/>
  <c r="U4069" i="1"/>
  <c r="U3896" i="1"/>
  <c r="U2772" i="1"/>
  <c r="U602" i="1"/>
  <c r="U1527" i="1"/>
  <c r="U1311" i="1"/>
  <c r="U1708" i="1"/>
  <c r="U847" i="1"/>
  <c r="U2113" i="1"/>
  <c r="U2771" i="1"/>
  <c r="U2770" i="1"/>
  <c r="U601" i="1"/>
  <c r="U337" i="1"/>
  <c r="U270" i="1"/>
  <c r="U1114" i="1"/>
  <c r="U2112" i="1"/>
  <c r="U600" i="1"/>
  <c r="U269" i="1"/>
  <c r="U33" i="1"/>
  <c r="U2769" i="1"/>
  <c r="U2111" i="1"/>
  <c r="U2768" i="1"/>
  <c r="U3632" i="1"/>
  <c r="U1806" i="1"/>
  <c r="U1310" i="1"/>
  <c r="U703" i="1"/>
  <c r="U3512" i="1"/>
  <c r="U1113" i="1"/>
  <c r="U3744" i="1"/>
  <c r="U1309" i="1"/>
  <c r="U3410" i="1"/>
  <c r="U3866" i="1"/>
  <c r="U1805" i="1"/>
  <c r="U3258" i="1"/>
  <c r="U2110" i="1"/>
  <c r="U2109" i="1"/>
  <c r="U1526" i="1"/>
  <c r="U399" i="1"/>
  <c r="U1868" i="1"/>
  <c r="U23" i="1"/>
  <c r="U2767" i="1"/>
  <c r="U3257" i="1"/>
  <c r="U2306" i="1"/>
  <c r="U2766" i="1"/>
  <c r="U3302" i="1"/>
  <c r="U599" i="1"/>
  <c r="U2108" i="1"/>
  <c r="U3409" i="1"/>
  <c r="U3663" i="1"/>
  <c r="U2905" i="1"/>
  <c r="U12" i="1"/>
  <c r="U3580" i="1"/>
  <c r="U2765" i="1"/>
  <c r="U2517" i="1"/>
  <c r="U3408" i="1"/>
  <c r="U1525" i="1"/>
  <c r="U3165" i="1"/>
  <c r="U3068" i="1"/>
  <c r="U1867" i="1"/>
  <c r="U268" i="1"/>
  <c r="U2107" i="1"/>
  <c r="U2305" i="1"/>
  <c r="U3511" i="1"/>
  <c r="U2764" i="1"/>
  <c r="U598" i="1"/>
  <c r="U1804" i="1"/>
  <c r="U1711" i="1"/>
  <c r="U2344" i="1"/>
  <c r="U2106" i="1"/>
  <c r="U664" i="1"/>
  <c r="U267" i="1"/>
  <c r="U3256" i="1"/>
  <c r="U1699" i="1"/>
  <c r="U52" i="1"/>
  <c r="U597" i="1"/>
  <c r="U2516" i="1"/>
  <c r="U3654" i="1"/>
  <c r="U3808" i="1"/>
  <c r="U22" i="1"/>
  <c r="U3653" i="1"/>
  <c r="U166" i="1"/>
  <c r="U89" i="1"/>
  <c r="U1112" i="1"/>
  <c r="U305" i="1"/>
  <c r="U3407" i="1"/>
  <c r="U32" i="1"/>
  <c r="U3979" i="1"/>
  <c r="U3067" i="1"/>
  <c r="U2763" i="1"/>
  <c r="U3255" i="1"/>
  <c r="U3406" i="1"/>
  <c r="U1308" i="1"/>
  <c r="U3579" i="1"/>
  <c r="U1524" i="1"/>
  <c r="U1307" i="1"/>
  <c r="U1111" i="1"/>
  <c r="U3821" i="1"/>
  <c r="U3066" i="1"/>
  <c r="U4097" i="1"/>
  <c r="U596" i="1"/>
  <c r="U31" i="1"/>
  <c r="U846" i="1"/>
  <c r="U62" i="1"/>
  <c r="U161" i="1"/>
  <c r="U266" i="1"/>
  <c r="U595" i="1"/>
  <c r="U443" i="1"/>
  <c r="U1110" i="1"/>
  <c r="U2105" i="1"/>
  <c r="U3631" i="1"/>
  <c r="U1523" i="1"/>
  <c r="U2762" i="1"/>
  <c r="U2599" i="1"/>
  <c r="U1306" i="1"/>
  <c r="U3807" i="1"/>
  <c r="U1305" i="1"/>
  <c r="U2961" i="1"/>
  <c r="U265" i="1"/>
  <c r="U294" i="1"/>
  <c r="U264" i="1"/>
  <c r="U1109" i="1"/>
  <c r="U2761" i="1"/>
  <c r="U4048" i="1"/>
  <c r="U594" i="1"/>
  <c r="U432" i="1"/>
  <c r="U3877" i="1"/>
  <c r="U922" i="1"/>
  <c r="U2343" i="1"/>
  <c r="U2104" i="1"/>
  <c r="U1522" i="1"/>
  <c r="U3865" i="1"/>
  <c r="U370" i="1"/>
  <c r="U2103" i="1"/>
  <c r="U1108" i="1"/>
  <c r="U2350" i="1"/>
  <c r="U2102" i="1"/>
  <c r="U160" i="1"/>
  <c r="U1707" i="1"/>
  <c r="U3405" i="1"/>
  <c r="U2760" i="1"/>
  <c r="U3743" i="1"/>
  <c r="U3787" i="1"/>
  <c r="U593" i="1"/>
  <c r="U50" i="1"/>
  <c r="U3254" i="1"/>
  <c r="U30" i="1"/>
  <c r="U3599" i="1"/>
  <c r="U2304" i="1"/>
  <c r="U2101" i="1"/>
  <c r="U408" i="1"/>
  <c r="U592" i="1"/>
  <c r="U159" i="1"/>
  <c r="U442" i="1"/>
  <c r="U890" i="1"/>
  <c r="U263" i="1"/>
  <c r="U3742" i="1"/>
  <c r="U2759" i="1"/>
  <c r="U845" i="1"/>
  <c r="U4047" i="1"/>
  <c r="U2904" i="1"/>
  <c r="U3253" i="1"/>
  <c r="U2100" i="1"/>
  <c r="U591" i="1"/>
  <c r="U4077" i="1"/>
  <c r="U29" i="1"/>
  <c r="U2219" i="1"/>
  <c r="U46" i="1"/>
  <c r="U1350" i="1"/>
  <c r="U169" i="1"/>
  <c r="U2303" i="1"/>
  <c r="U3652" i="1"/>
  <c r="U3651" i="1"/>
  <c r="U2099" i="1"/>
  <c r="U3404" i="1"/>
  <c r="U2384" i="1"/>
  <c r="U51" i="1"/>
  <c r="U2515" i="1"/>
  <c r="U3065" i="1"/>
  <c r="U2302" i="1"/>
  <c r="U45" i="1"/>
  <c r="U2514" i="1"/>
  <c r="U1717" i="1"/>
  <c r="U2342" i="1"/>
  <c r="U3403" i="1"/>
  <c r="U2950" i="1"/>
  <c r="U61" i="1"/>
  <c r="U2513" i="1"/>
  <c r="U4032" i="1"/>
  <c r="U60" i="1"/>
  <c r="U1107" i="1"/>
  <c r="U2512" i="1"/>
  <c r="U590" i="1"/>
  <c r="U1106" i="1"/>
  <c r="U59" i="1"/>
  <c r="U3456" i="1"/>
  <c r="U2556" i="1"/>
  <c r="U702" i="1"/>
  <c r="U1521" i="1"/>
  <c r="U889" i="1"/>
  <c r="U589" i="1"/>
  <c r="U923" i="1"/>
  <c r="U262" i="1"/>
  <c r="U3939" i="1"/>
  <c r="U3064" i="1"/>
  <c r="U58" i="1"/>
  <c r="U2903" i="1"/>
  <c r="U2449" i="1"/>
  <c r="U588" i="1"/>
  <c r="U1369" i="1"/>
  <c r="U3252" i="1"/>
  <c r="U3063" i="1"/>
  <c r="U2098" i="1"/>
  <c r="U1105" i="1"/>
  <c r="U1520" i="1"/>
  <c r="U2341" i="1"/>
  <c r="U3838" i="1"/>
  <c r="U1104" i="1"/>
  <c r="U1602" i="1"/>
  <c r="U2187" i="1"/>
  <c r="U3971" i="1"/>
  <c r="U2583" i="1"/>
  <c r="U2097" i="1"/>
  <c r="U336" i="1"/>
  <c r="U28" i="1"/>
  <c r="U587" i="1"/>
  <c r="U1103" i="1"/>
  <c r="U1803" i="1"/>
  <c r="U3938" i="1"/>
  <c r="U44" i="1"/>
  <c r="U3251" i="1"/>
  <c r="U2301" i="1"/>
  <c r="U2902" i="1"/>
  <c r="U70" i="1"/>
  <c r="U1102" i="1"/>
  <c r="U1802" i="1"/>
  <c r="U2096" i="1"/>
  <c r="U1101" i="1"/>
  <c r="U3535" i="1"/>
  <c r="U261" i="1"/>
  <c r="U2095" i="1"/>
  <c r="U2582" i="1"/>
  <c r="U69" i="1"/>
  <c r="U2969" i="1"/>
  <c r="U2511" i="1"/>
  <c r="U3062" i="1"/>
  <c r="U3324" i="1"/>
  <c r="U2758" i="1"/>
  <c r="U2094" i="1"/>
  <c r="U88" i="1"/>
  <c r="U87" i="1"/>
  <c r="U86" i="1"/>
  <c r="U586" i="1"/>
  <c r="U3937" i="1"/>
  <c r="U3876" i="1"/>
  <c r="U3889" i="1"/>
  <c r="U2437" i="1"/>
  <c r="U4031" i="1"/>
  <c r="U585" i="1"/>
  <c r="U3462" i="1"/>
  <c r="U2093" i="1"/>
  <c r="U1100" i="1"/>
  <c r="U85" i="1"/>
  <c r="U398" i="1"/>
  <c r="U1304" i="1"/>
  <c r="U3741" i="1"/>
  <c r="U260" i="1"/>
  <c r="U3806" i="1"/>
  <c r="U431" i="1"/>
  <c r="U2092" i="1"/>
  <c r="U259" i="1"/>
  <c r="U3402" i="1"/>
  <c r="U2510" i="1"/>
  <c r="U3740" i="1"/>
  <c r="U84" i="1"/>
  <c r="U3401" i="1"/>
  <c r="U1303" i="1"/>
  <c r="U2601" i="1"/>
  <c r="U1801" i="1"/>
  <c r="U2757" i="1"/>
  <c r="U83" i="1"/>
  <c r="U844" i="1"/>
  <c r="U3833" i="1"/>
  <c r="U1829" i="1"/>
  <c r="U2091" i="1"/>
  <c r="U57" i="1"/>
  <c r="U2509" i="1"/>
  <c r="U2756" i="1"/>
  <c r="U3250" i="1"/>
  <c r="U3537" i="1"/>
  <c r="U56" i="1"/>
  <c r="U4030" i="1"/>
  <c r="U1099" i="1"/>
  <c r="U3400" i="1"/>
  <c r="U82" i="1"/>
  <c r="U3061" i="1"/>
  <c r="U1519" i="1"/>
  <c r="U3936" i="1"/>
  <c r="U3739" i="1"/>
  <c r="U397" i="1"/>
  <c r="U2850" i="1"/>
  <c r="U3738" i="1"/>
  <c r="U2755" i="1"/>
  <c r="U1098" i="1"/>
  <c r="U3060" i="1"/>
  <c r="U37" i="1"/>
  <c r="U584" i="1"/>
  <c r="U1518" i="1"/>
  <c r="U27" i="1"/>
  <c r="U701" i="1"/>
  <c r="U3399" i="1"/>
  <c r="U3578" i="1"/>
  <c r="U258" i="1"/>
  <c r="U2754" i="1"/>
  <c r="U1302" i="1"/>
  <c r="U126" i="1"/>
  <c r="U335" i="1"/>
  <c r="U2753" i="1"/>
  <c r="U125" i="1"/>
  <c r="U124" i="1"/>
  <c r="U123" i="1"/>
  <c r="U122" i="1"/>
  <c r="U3510" i="1"/>
  <c r="U1301" i="1"/>
  <c r="U40" i="1"/>
  <c r="U121" i="1"/>
  <c r="U2581" i="1"/>
  <c r="U3059" i="1"/>
  <c r="U843" i="1"/>
  <c r="U3935" i="1"/>
  <c r="U120" i="1"/>
  <c r="U3398" i="1"/>
  <c r="U3864" i="1"/>
  <c r="U119" i="1"/>
  <c r="U2508" i="1"/>
  <c r="U118" i="1"/>
  <c r="U2436" i="1"/>
  <c r="U117" i="1"/>
  <c r="U583" i="1"/>
  <c r="U55" i="1"/>
  <c r="U2383" i="1"/>
  <c r="U2090" i="1"/>
  <c r="U2300" i="1"/>
  <c r="U2752" i="1"/>
  <c r="U2507" i="1"/>
  <c r="U1517" i="1"/>
  <c r="U1516" i="1"/>
  <c r="U3058" i="1"/>
  <c r="U2751" i="1"/>
  <c r="U4039" i="1"/>
  <c r="U3805" i="1"/>
  <c r="U2089" i="1"/>
  <c r="U3323" i="1"/>
  <c r="U1866" i="1"/>
  <c r="U116" i="1"/>
  <c r="U2299" i="1"/>
  <c r="U455" i="1"/>
  <c r="U4076" i="1"/>
  <c r="U3881" i="1"/>
  <c r="U1168" i="1"/>
  <c r="U81" i="1"/>
  <c r="U2555" i="1"/>
  <c r="U4029" i="1"/>
  <c r="U146" i="1"/>
  <c r="U257" i="1"/>
  <c r="U133" i="1"/>
  <c r="U145" i="1"/>
  <c r="U1097" i="1"/>
  <c r="U3804" i="1"/>
  <c r="U3737" i="1"/>
  <c r="U144" i="1"/>
  <c r="U3057" i="1"/>
  <c r="U3736" i="1"/>
  <c r="U1685" i="1"/>
  <c r="U2088" i="1"/>
  <c r="U2087" i="1"/>
  <c r="U115" i="1"/>
  <c r="U114" i="1"/>
  <c r="U80" i="1"/>
  <c r="U2750" i="1"/>
  <c r="U113" i="1"/>
  <c r="U2340" i="1"/>
  <c r="U4103" i="1"/>
  <c r="U112" i="1"/>
  <c r="U3577" i="1"/>
  <c r="U1096" i="1"/>
  <c r="U1684" i="1"/>
  <c r="U350" i="1"/>
  <c r="U111" i="1"/>
  <c r="U2435" i="1"/>
  <c r="U1095" i="1"/>
  <c r="U110" i="1"/>
  <c r="U79" i="1"/>
  <c r="U3735" i="1"/>
  <c r="U1592" i="1"/>
  <c r="U1683" i="1"/>
  <c r="U1300" i="1"/>
  <c r="U158" i="1"/>
  <c r="U3056" i="1"/>
  <c r="U3734" i="1"/>
  <c r="U109" i="1"/>
  <c r="U582" i="1"/>
  <c r="U700" i="1"/>
  <c r="U2749" i="1"/>
  <c r="U2086" i="1"/>
  <c r="U3055" i="1"/>
  <c r="U1515" i="1"/>
  <c r="U3733" i="1"/>
  <c r="U3732" i="1"/>
  <c r="U108" i="1"/>
  <c r="U901" i="1"/>
  <c r="U3731" i="1"/>
  <c r="U143" i="1"/>
  <c r="U3249" i="1"/>
  <c r="U2322" i="1"/>
  <c r="U1514" i="1"/>
  <c r="U157" i="1"/>
  <c r="U581" i="1"/>
  <c r="U2085" i="1"/>
  <c r="U54" i="1"/>
  <c r="U38" i="1"/>
  <c r="U906" i="1"/>
  <c r="U165" i="1"/>
  <c r="U3887" i="1"/>
  <c r="U2506" i="1"/>
  <c r="U156" i="1"/>
  <c r="U2084" i="1"/>
  <c r="U3934" i="1"/>
  <c r="U842" i="1"/>
  <c r="U720" i="1"/>
  <c r="U107" i="1"/>
  <c r="U132" i="1"/>
  <c r="U396" i="1"/>
  <c r="U155" i="1"/>
  <c r="U3630" i="1"/>
  <c r="U3397" i="1"/>
  <c r="U2748" i="1"/>
  <c r="U154" i="1"/>
  <c r="U1367" i="1"/>
  <c r="U1094" i="1"/>
  <c r="U1299" i="1"/>
  <c r="U153" i="1"/>
  <c r="U2083" i="1"/>
  <c r="U2323" i="1"/>
  <c r="U1298" i="1"/>
  <c r="U152" i="1"/>
  <c r="U3054" i="1"/>
  <c r="U2949" i="1"/>
  <c r="U699" i="1"/>
  <c r="U3248" i="1"/>
  <c r="U841" i="1"/>
  <c r="U2230" i="1"/>
  <c r="U78" i="1"/>
  <c r="U3053" i="1"/>
  <c r="U3396" i="1"/>
  <c r="U142" i="1"/>
  <c r="U106" i="1"/>
  <c r="U3590" i="1"/>
  <c r="U151" i="1"/>
  <c r="U2747" i="1"/>
  <c r="U3933" i="1"/>
  <c r="U131" i="1"/>
  <c r="U1826" i="1"/>
  <c r="U2082" i="1"/>
  <c r="U1800" i="1"/>
  <c r="U395" i="1"/>
  <c r="U2746" i="1"/>
  <c r="U3786" i="1"/>
  <c r="U141" i="1"/>
  <c r="U168" i="1"/>
  <c r="U3247" i="1"/>
  <c r="U2081" i="1"/>
  <c r="U2080" i="1"/>
  <c r="U3246" i="1"/>
  <c r="U105" i="1"/>
  <c r="U1513" i="1"/>
  <c r="U3851" i="1"/>
  <c r="U256" i="1"/>
  <c r="U255" i="1"/>
  <c r="U254" i="1"/>
  <c r="U253" i="1"/>
  <c r="U252" i="1"/>
  <c r="U251" i="1"/>
  <c r="U250" i="1"/>
  <c r="U2218" i="1"/>
  <c r="U140" i="1"/>
  <c r="U249" i="1"/>
  <c r="U248" i="1"/>
  <c r="U247" i="1"/>
  <c r="U246" i="1"/>
  <c r="U3932" i="1"/>
  <c r="U245" i="1"/>
  <c r="U139" i="1"/>
  <c r="U1297" i="1"/>
  <c r="U77" i="1"/>
  <c r="U2745" i="1"/>
  <c r="U1512" i="1"/>
  <c r="U3395" i="1"/>
  <c r="U244" i="1"/>
  <c r="U243" i="1"/>
  <c r="U3052" i="1"/>
  <c r="U242" i="1"/>
  <c r="U241" i="1"/>
  <c r="U3111" i="1"/>
  <c r="U240" i="1"/>
  <c r="U2849" i="1"/>
  <c r="U239" i="1"/>
  <c r="U104" i="1"/>
  <c r="U238" i="1"/>
  <c r="U2079" i="1"/>
  <c r="U237" i="1"/>
  <c r="U236" i="1"/>
  <c r="U2078" i="1"/>
  <c r="U2298" i="1"/>
  <c r="U235" i="1"/>
  <c r="U234" i="1"/>
  <c r="U233" i="1"/>
  <c r="U232" i="1"/>
  <c r="U2744" i="1"/>
  <c r="U1093" i="1"/>
  <c r="U231" i="1"/>
  <c r="U76" i="1"/>
  <c r="U138" i="1"/>
  <c r="U103" i="1"/>
  <c r="U2077" i="1"/>
  <c r="U230" i="1"/>
  <c r="U2901" i="1"/>
  <c r="U1882" i="1"/>
  <c r="U229" i="1"/>
  <c r="U228" i="1"/>
  <c r="U2076" i="1"/>
  <c r="U1092" i="1"/>
  <c r="U102" i="1"/>
  <c r="U137" i="1"/>
  <c r="U172" i="1"/>
  <c r="U4075" i="1"/>
  <c r="U2217" i="1"/>
  <c r="U1296" i="1"/>
  <c r="U1091" i="1"/>
  <c r="U227" i="1"/>
  <c r="U226" i="1"/>
  <c r="U225" i="1"/>
  <c r="U2297" i="1"/>
  <c r="U75" i="1"/>
  <c r="U224" i="1"/>
  <c r="U223" i="1"/>
  <c r="U1799" i="1"/>
  <c r="U2296" i="1"/>
  <c r="U1090" i="1"/>
  <c r="U304" i="1"/>
  <c r="U3245" i="1"/>
  <c r="U3576" i="1"/>
  <c r="U136" i="1"/>
  <c r="U2075" i="1"/>
  <c r="U1511" i="1"/>
  <c r="U4001" i="1"/>
  <c r="U3051" i="1"/>
  <c r="U3244" i="1"/>
  <c r="U303" i="1"/>
  <c r="U135" i="1"/>
  <c r="U74" i="1"/>
  <c r="U53" i="1"/>
  <c r="U3243" i="1"/>
  <c r="U222" i="1"/>
  <c r="U221" i="1"/>
  <c r="U334" i="1"/>
  <c r="U2840" i="1"/>
  <c r="U333" i="1"/>
  <c r="U4068" i="1"/>
  <c r="U73" i="1"/>
  <c r="U72" i="1"/>
  <c r="U220" i="1"/>
  <c r="U219" i="1"/>
  <c r="U3588" i="1"/>
  <c r="U218" i="1"/>
  <c r="U3394" i="1"/>
  <c r="U332" i="1"/>
  <c r="U217" i="1"/>
  <c r="U580" i="1"/>
  <c r="U331" i="1"/>
  <c r="U216" i="1"/>
  <c r="U730" i="1"/>
  <c r="U2216" i="1"/>
  <c r="U330" i="1"/>
  <c r="U215" i="1"/>
  <c r="U3242" i="1"/>
  <c r="U1682" i="1"/>
  <c r="U1510" i="1"/>
  <c r="U2074" i="1"/>
  <c r="U174" i="1"/>
  <c r="U214" i="1"/>
  <c r="U213" i="1"/>
  <c r="U212" i="1"/>
  <c r="U167" i="1"/>
  <c r="U211" i="1"/>
  <c r="U134" i="1"/>
  <c r="U1295" i="1"/>
  <c r="U329" i="1"/>
  <c r="U3803" i="1"/>
  <c r="U210" i="1"/>
  <c r="U3662" i="1"/>
  <c r="U209" i="1"/>
  <c r="U208" i="1"/>
  <c r="U1681" i="1"/>
  <c r="U3241" i="1"/>
  <c r="U3974" i="1"/>
  <c r="U1509" i="1"/>
  <c r="U1089" i="1"/>
  <c r="U1088" i="1"/>
  <c r="U207" i="1"/>
  <c r="U1153" i="1"/>
  <c r="U1827" i="1"/>
  <c r="U4107" i="1"/>
  <c r="U1181" i="1"/>
  <c r="U206" i="1"/>
  <c r="U205" i="1"/>
  <c r="U2295" i="1"/>
  <c r="U2743" i="1"/>
  <c r="U2073" i="1"/>
  <c r="U2072" i="1"/>
  <c r="U1881" i="1"/>
  <c r="U1294" i="1"/>
  <c r="U921" i="1"/>
  <c r="U349" i="1"/>
  <c r="U204" i="1"/>
  <c r="U203" i="1"/>
  <c r="U202" i="1"/>
  <c r="U2434" i="1"/>
  <c r="U3730" i="1"/>
  <c r="U1293" i="1"/>
  <c r="U201" i="1"/>
  <c r="U2900" i="1"/>
  <c r="U840" i="1"/>
  <c r="U3441" i="1"/>
  <c r="U150" i="1"/>
  <c r="U328" i="1"/>
  <c r="U200" i="1"/>
  <c r="U3050" i="1"/>
  <c r="U199" i="1"/>
  <c r="U3729" i="1"/>
  <c r="U198" i="1"/>
  <c r="U369" i="1"/>
  <c r="U4028" i="1"/>
  <c r="U1366" i="1"/>
  <c r="U368" i="1"/>
  <c r="U327" i="1"/>
  <c r="U1292" i="1"/>
  <c r="U302" i="1"/>
  <c r="U343" i="1"/>
  <c r="U719" i="1"/>
  <c r="U326" i="1"/>
  <c r="U698" i="1"/>
  <c r="U2382" i="1"/>
  <c r="U325" i="1"/>
  <c r="U367" i="1"/>
  <c r="U366" i="1"/>
  <c r="U1617" i="1"/>
  <c r="U365" i="1"/>
  <c r="U2742" i="1"/>
  <c r="U197" i="1"/>
  <c r="U1087" i="1"/>
  <c r="U364" i="1"/>
  <c r="U1508" i="1"/>
  <c r="U1291" i="1"/>
  <c r="U3393" i="1"/>
  <c r="U1354" i="1"/>
  <c r="U196" i="1"/>
  <c r="U1290" i="1"/>
  <c r="U2071" i="1"/>
  <c r="U324" i="1"/>
  <c r="U579" i="1"/>
  <c r="U101" i="1"/>
  <c r="U195" i="1"/>
  <c r="U394" i="1"/>
  <c r="U1680" i="1"/>
  <c r="U194" i="1"/>
  <c r="U348" i="1"/>
  <c r="U1679" i="1"/>
  <c r="U323" i="1"/>
  <c r="U352" i="1"/>
  <c r="U2839" i="1"/>
  <c r="U407" i="1"/>
  <c r="U1678" i="1"/>
  <c r="U393" i="1"/>
  <c r="U322" i="1"/>
  <c r="U321" i="1"/>
  <c r="U301" i="1"/>
  <c r="U377" i="1"/>
  <c r="U3820" i="1"/>
  <c r="U193" i="1"/>
  <c r="U839" i="1"/>
  <c r="U3240" i="1"/>
  <c r="U392" i="1"/>
  <c r="U2070" i="1"/>
  <c r="U100" i="1"/>
  <c r="U3509" i="1"/>
  <c r="U430" i="1"/>
  <c r="U3832" i="1"/>
  <c r="U1841" i="1"/>
  <c r="U2069" i="1"/>
  <c r="U320" i="1"/>
  <c r="U1507" i="1"/>
  <c r="U319" i="1"/>
  <c r="U1798" i="1"/>
  <c r="U2899" i="1"/>
  <c r="U429" i="1"/>
  <c r="U1506" i="1"/>
  <c r="U428" i="1"/>
  <c r="U427" i="1"/>
  <c r="U363" i="1"/>
  <c r="U192" i="1"/>
  <c r="U1289" i="1"/>
  <c r="U300" i="1"/>
  <c r="U426" i="1"/>
  <c r="U318" i="1"/>
  <c r="U2068" i="1"/>
  <c r="U2741" i="1"/>
  <c r="U362" i="1"/>
  <c r="U71" i="1"/>
  <c r="U1677" i="1"/>
  <c r="U191" i="1"/>
  <c r="U3110" i="1"/>
  <c r="U3049" i="1"/>
  <c r="U425" i="1"/>
  <c r="U3629" i="1"/>
  <c r="U441" i="1"/>
  <c r="U391" i="1"/>
  <c r="U1797" i="1"/>
  <c r="U1163" i="1"/>
  <c r="U1288" i="1"/>
  <c r="U1287" i="1"/>
  <c r="U3802" i="1"/>
  <c r="U718" i="1"/>
  <c r="U2215" i="1"/>
  <c r="U299" i="1"/>
  <c r="U3728" i="1"/>
  <c r="U3508" i="1"/>
  <c r="U2339" i="1"/>
  <c r="U99" i="1"/>
  <c r="U2740" i="1"/>
  <c r="U424" i="1"/>
  <c r="U149" i="1"/>
  <c r="U2233" i="1"/>
  <c r="U3964" i="1"/>
  <c r="U376" i="1"/>
  <c r="U2067" i="1"/>
  <c r="U3301" i="1"/>
  <c r="U2452" i="1"/>
  <c r="U3931" i="1"/>
  <c r="U26" i="1"/>
  <c r="U317" i="1"/>
  <c r="U3048" i="1"/>
  <c r="U390" i="1"/>
  <c r="U423" i="1"/>
  <c r="U2294" i="1"/>
  <c r="U1833" i="1"/>
  <c r="U1375" i="1"/>
  <c r="U389" i="1"/>
  <c r="U422" i="1"/>
  <c r="U454" i="1"/>
  <c r="U190" i="1"/>
  <c r="U2898" i="1"/>
  <c r="U453" i="1"/>
  <c r="U926" i="1"/>
  <c r="U1286" i="1"/>
  <c r="U1348" i="1"/>
  <c r="U1796" i="1"/>
  <c r="U3109" i="1"/>
  <c r="U316" i="1"/>
  <c r="U388" i="1"/>
  <c r="U189" i="1"/>
  <c r="U440" i="1"/>
  <c r="U421" i="1"/>
  <c r="U1505" i="1"/>
  <c r="U436" i="1"/>
  <c r="U2066" i="1"/>
  <c r="U188" i="1"/>
  <c r="U1285" i="1"/>
  <c r="U361" i="1"/>
  <c r="U43" i="1"/>
  <c r="U387" i="1"/>
  <c r="U3930" i="1"/>
  <c r="U3801" i="1"/>
  <c r="U2433" i="1"/>
  <c r="U452" i="1"/>
  <c r="U458" i="1"/>
  <c r="U3507" i="1"/>
  <c r="U3727" i="1"/>
  <c r="U2580" i="1"/>
  <c r="U2739" i="1"/>
  <c r="U578" i="1"/>
  <c r="U577" i="1"/>
  <c r="U576" i="1"/>
  <c r="U575" i="1"/>
  <c r="U574" i="1"/>
  <c r="U573" i="1"/>
  <c r="U572" i="1"/>
  <c r="U3892" i="1"/>
  <c r="U571" i="1"/>
  <c r="U570" i="1"/>
  <c r="U569" i="1"/>
  <c r="U568" i="1"/>
  <c r="U567" i="1"/>
  <c r="U420" i="1"/>
  <c r="U566" i="1"/>
  <c r="U565" i="1"/>
  <c r="U386" i="1"/>
  <c r="U419" i="1"/>
  <c r="U564" i="1"/>
  <c r="U2381" i="1"/>
  <c r="U563" i="1"/>
  <c r="U24" i="1"/>
  <c r="U2065" i="1"/>
  <c r="U562" i="1"/>
  <c r="U561" i="1"/>
  <c r="U560" i="1"/>
  <c r="U838" i="1"/>
  <c r="U187" i="1"/>
  <c r="U559" i="1"/>
  <c r="U558" i="1"/>
  <c r="U557" i="1"/>
  <c r="U556" i="1"/>
  <c r="U555" i="1"/>
  <c r="U3800" i="1"/>
  <c r="U3150" i="1"/>
  <c r="U554" i="1"/>
  <c r="U3831" i="1"/>
  <c r="U451" i="1"/>
  <c r="U553" i="1"/>
  <c r="U4000" i="1"/>
  <c r="U552" i="1"/>
  <c r="U3506" i="1"/>
  <c r="U418" i="1"/>
  <c r="U551" i="1"/>
  <c r="U550" i="1"/>
  <c r="U549" i="1"/>
  <c r="U548" i="1"/>
  <c r="U547" i="1"/>
  <c r="U450" i="1"/>
  <c r="U417" i="1"/>
  <c r="U3392" i="1"/>
  <c r="U2563" i="1"/>
  <c r="U546" i="1"/>
  <c r="U545" i="1"/>
  <c r="U544" i="1"/>
  <c r="U385" i="1"/>
  <c r="U543" i="1"/>
  <c r="U462" i="1"/>
  <c r="U2738" i="1"/>
  <c r="U148" i="1"/>
  <c r="U2737" i="1"/>
  <c r="U542" i="1"/>
  <c r="U98" i="1"/>
  <c r="U186" i="1"/>
  <c r="U416" i="1"/>
  <c r="U541" i="1"/>
  <c r="U1152" i="1"/>
  <c r="U2293" i="1"/>
  <c r="U3047" i="1"/>
  <c r="U540" i="1"/>
  <c r="U539" i="1"/>
  <c r="U2064" i="1"/>
  <c r="U415" i="1"/>
  <c r="U185" i="1"/>
  <c r="U449" i="1"/>
  <c r="U538" i="1"/>
  <c r="U173" i="1"/>
  <c r="U3391" i="1"/>
  <c r="U184" i="1"/>
  <c r="U537" i="1"/>
  <c r="U315" i="1"/>
  <c r="U536" i="1"/>
  <c r="U3628" i="1"/>
  <c r="U535" i="1"/>
  <c r="U347" i="1"/>
  <c r="U534" i="1"/>
  <c r="U533" i="1"/>
  <c r="U183" i="1"/>
  <c r="U532" i="1"/>
  <c r="U3726" i="1"/>
  <c r="U2063" i="1"/>
  <c r="U663" i="1"/>
  <c r="U4111" i="1"/>
  <c r="U531" i="1"/>
  <c r="U530" i="1"/>
  <c r="U2432" i="1"/>
  <c r="U2380" i="1"/>
  <c r="U182" i="1"/>
  <c r="U529" i="1"/>
  <c r="U3461" i="1"/>
  <c r="U528" i="1"/>
  <c r="U346" i="1"/>
  <c r="U181" i="1"/>
  <c r="U654" i="1"/>
  <c r="U527" i="1"/>
  <c r="U526" i="1"/>
  <c r="U314" i="1"/>
  <c r="U662" i="1"/>
  <c r="U1504" i="1"/>
  <c r="U2062" i="1"/>
  <c r="U525" i="1"/>
  <c r="U661" i="1"/>
  <c r="U524" i="1"/>
  <c r="U3929" i="1"/>
  <c r="U2736" i="1"/>
  <c r="U384" i="1"/>
  <c r="U459" i="1"/>
  <c r="U1503" i="1"/>
  <c r="U2735" i="1"/>
  <c r="U523" i="1"/>
  <c r="U3171" i="1"/>
  <c r="U522" i="1"/>
  <c r="U521" i="1"/>
  <c r="U1284" i="1"/>
  <c r="U520" i="1"/>
  <c r="U519" i="1"/>
  <c r="U3505" i="1"/>
  <c r="U2379" i="1"/>
  <c r="U3725" i="1"/>
  <c r="U25" i="1"/>
  <c r="U518" i="1"/>
  <c r="U1502" i="1"/>
  <c r="U3046" i="1"/>
  <c r="U448" i="1"/>
  <c r="U517" i="1"/>
  <c r="U516" i="1"/>
  <c r="U3928" i="1"/>
  <c r="U660" i="1"/>
  <c r="U1795" i="1"/>
  <c r="U515" i="1"/>
  <c r="U180" i="1"/>
  <c r="U514" i="1"/>
  <c r="U697" i="1"/>
  <c r="U360" i="1"/>
  <c r="U513" i="1"/>
  <c r="U447" i="1"/>
  <c r="U696" i="1"/>
  <c r="U439" i="1"/>
  <c r="U695" i="1"/>
  <c r="U2061" i="1"/>
  <c r="U512" i="1"/>
  <c r="U694" i="1"/>
  <c r="U460" i="1"/>
  <c r="U3724" i="1"/>
  <c r="U3390" i="1"/>
  <c r="U354" i="1"/>
  <c r="U511" i="1"/>
  <c r="U383" i="1"/>
  <c r="U4046" i="1"/>
  <c r="U3504" i="1"/>
  <c r="U359" i="1"/>
  <c r="U693" i="1"/>
  <c r="U438" i="1"/>
  <c r="U3389" i="1"/>
  <c r="U692" i="1"/>
  <c r="U2734" i="1"/>
  <c r="U414" i="1"/>
  <c r="U717" i="1"/>
  <c r="U691" i="1"/>
  <c r="U3785" i="1"/>
  <c r="U659" i="1"/>
  <c r="U690" i="1"/>
  <c r="U510" i="1"/>
  <c r="U509" i="1"/>
  <c r="U689" i="1"/>
  <c r="U358" i="1"/>
  <c r="U508" i="1"/>
  <c r="U507" i="1"/>
  <c r="U313" i="1"/>
  <c r="U506" i="1"/>
  <c r="U505" i="1"/>
  <c r="U1676" i="1"/>
  <c r="U504" i="1"/>
  <c r="U503" i="1"/>
  <c r="U502" i="1"/>
  <c r="U382" i="1"/>
  <c r="U1579" i="1"/>
  <c r="U446" i="1"/>
  <c r="U2897" i="1"/>
  <c r="U653" i="1"/>
  <c r="U3045" i="1"/>
  <c r="U3239" i="1"/>
  <c r="U716" i="1"/>
  <c r="U2505" i="1"/>
  <c r="U729" i="1"/>
  <c r="U1086" i="1"/>
  <c r="U3886" i="1"/>
  <c r="U3238" i="1"/>
  <c r="U501" i="1"/>
  <c r="U1501" i="1"/>
  <c r="U715" i="1"/>
  <c r="U658" i="1"/>
  <c r="U2455" i="1"/>
  <c r="U500" i="1"/>
  <c r="U714" i="1"/>
  <c r="U499" i="1"/>
  <c r="U688" i="1"/>
  <c r="U668" i="1"/>
  <c r="U3044" i="1"/>
  <c r="U3666" i="1"/>
  <c r="U3043" i="1"/>
  <c r="U498" i="1"/>
  <c r="U657" i="1"/>
  <c r="U1589" i="1"/>
  <c r="U497" i="1"/>
  <c r="U496" i="1"/>
  <c r="U1085" i="1"/>
  <c r="U17" i="1"/>
  <c r="U413" i="1"/>
  <c r="U495" i="1"/>
  <c r="U713" i="1"/>
  <c r="U2060" i="1"/>
  <c r="U687" i="1"/>
  <c r="U412" i="1"/>
  <c r="U731" i="1"/>
  <c r="U3999" i="1"/>
  <c r="U728" i="1"/>
  <c r="U686" i="1"/>
  <c r="U97" i="1"/>
  <c r="U494" i="1"/>
  <c r="U2598" i="1"/>
  <c r="U493" i="1"/>
  <c r="U2858" i="1"/>
  <c r="U3388" i="1"/>
  <c r="U3450" i="1"/>
  <c r="U381" i="1"/>
  <c r="U727" i="1"/>
  <c r="U734" i="1"/>
  <c r="U1593" i="1"/>
  <c r="U1500" i="1"/>
  <c r="U685" i="1"/>
  <c r="U2059" i="1"/>
  <c r="U2214" i="1"/>
  <c r="U2896" i="1"/>
  <c r="U445" i="1"/>
  <c r="U1714" i="1"/>
  <c r="U2213" i="1"/>
  <c r="U3543" i="1"/>
  <c r="U736" i="1"/>
  <c r="U4090" i="1"/>
  <c r="U42" i="1"/>
  <c r="U411" i="1"/>
  <c r="U684" i="1"/>
  <c r="U2733" i="1"/>
  <c r="U492" i="1"/>
  <c r="U3149" i="1"/>
  <c r="U491" i="1"/>
  <c r="U490" i="1"/>
  <c r="U3998" i="1"/>
  <c r="U1499" i="1"/>
  <c r="U2058" i="1"/>
  <c r="U1675" i="1"/>
  <c r="U655" i="1"/>
  <c r="U3927" i="1"/>
  <c r="U380" i="1"/>
  <c r="U2732" i="1"/>
  <c r="U3790" i="1"/>
  <c r="U2731" i="1"/>
  <c r="U837" i="1"/>
  <c r="U836" i="1"/>
  <c r="U835" i="1"/>
  <c r="U834" i="1"/>
  <c r="U683" i="1"/>
  <c r="U833" i="1"/>
  <c r="U739" i="1"/>
  <c r="U832" i="1"/>
  <c r="U831" i="1"/>
  <c r="U830" i="1"/>
  <c r="U829" i="1"/>
  <c r="U682" i="1"/>
  <c r="U828" i="1"/>
  <c r="U2730" i="1"/>
  <c r="U681" i="1"/>
  <c r="U827" i="1"/>
  <c r="U826" i="1"/>
  <c r="U726" i="1"/>
  <c r="U825" i="1"/>
  <c r="U824" i="1"/>
  <c r="U823" i="1"/>
  <c r="U822" i="1"/>
  <c r="U2057" i="1"/>
  <c r="U821" i="1"/>
  <c r="U820" i="1"/>
  <c r="U819" i="1"/>
  <c r="U2431" i="1"/>
  <c r="U818" i="1"/>
  <c r="U3723" i="1"/>
  <c r="U489" i="1"/>
  <c r="U2729" i="1"/>
  <c r="U488" i="1"/>
  <c r="U817" i="1"/>
  <c r="U312" i="1"/>
  <c r="U816" i="1"/>
  <c r="U815" i="1"/>
  <c r="U487" i="1"/>
  <c r="U2579" i="1"/>
  <c r="U680" i="1"/>
  <c r="U4074" i="1"/>
  <c r="U735" i="1"/>
  <c r="U814" i="1"/>
  <c r="U2430" i="1"/>
  <c r="U813" i="1"/>
  <c r="U812" i="1"/>
  <c r="U179" i="1"/>
  <c r="U811" i="1"/>
  <c r="U679" i="1"/>
  <c r="U810" i="1"/>
  <c r="U678" i="1"/>
  <c r="U809" i="1"/>
  <c r="U1615" i="1"/>
  <c r="U147" i="1"/>
  <c r="U3879" i="1"/>
  <c r="U2292" i="1"/>
  <c r="U178" i="1"/>
  <c r="U3042" i="1"/>
  <c r="U2968" i="1"/>
  <c r="U808" i="1"/>
  <c r="U807" i="1"/>
  <c r="U2728" i="1"/>
  <c r="U1084" i="1"/>
  <c r="U806" i="1"/>
  <c r="U805" i="1"/>
  <c r="U804" i="1"/>
  <c r="U803" i="1"/>
  <c r="U732" i="1"/>
  <c r="U3237" i="1"/>
  <c r="U486" i="1"/>
  <c r="U802" i="1"/>
  <c r="U883" i="1"/>
  <c r="U485" i="1"/>
  <c r="U801" i="1"/>
  <c r="U677" i="1"/>
  <c r="U484" i="1"/>
  <c r="U483" i="1"/>
  <c r="U800" i="1"/>
  <c r="U3503" i="1"/>
  <c r="U799" i="1"/>
  <c r="U3542" i="1"/>
  <c r="U888" i="1"/>
  <c r="U798" i="1"/>
  <c r="U797" i="1"/>
  <c r="U725" i="1"/>
  <c r="U3293" i="1"/>
  <c r="U796" i="1"/>
  <c r="U1794" i="1"/>
  <c r="U894" i="1"/>
  <c r="U795" i="1"/>
  <c r="U794" i="1"/>
  <c r="U793" i="1"/>
  <c r="U482" i="1"/>
  <c r="U792" i="1"/>
  <c r="U893" i="1"/>
  <c r="U791" i="1"/>
  <c r="U2727" i="1"/>
  <c r="U882" i="1"/>
  <c r="U410" i="1"/>
  <c r="U790" i="1"/>
  <c r="U892" i="1"/>
  <c r="U2895" i="1"/>
  <c r="U2838" i="1"/>
  <c r="U1674" i="1"/>
  <c r="U2291" i="1"/>
  <c r="U724" i="1"/>
  <c r="U900" i="1"/>
  <c r="U3661" i="1"/>
  <c r="U481" i="1"/>
  <c r="U3440" i="1"/>
  <c r="U789" i="1"/>
  <c r="U2726" i="1"/>
  <c r="U788" i="1"/>
  <c r="U676" i="1"/>
  <c r="U3115" i="1"/>
  <c r="U2399" i="1"/>
  <c r="U3850" i="1"/>
  <c r="U357" i="1"/>
  <c r="U2504" i="1"/>
  <c r="U311" i="1"/>
  <c r="U3664" i="1"/>
  <c r="U2056" i="1"/>
  <c r="U787" i="1"/>
  <c r="U3148" i="1"/>
  <c r="U1793" i="1"/>
  <c r="U675" i="1"/>
  <c r="U786" i="1"/>
  <c r="U905" i="1"/>
  <c r="U785" i="1"/>
  <c r="U2894" i="1"/>
  <c r="U2055" i="1"/>
  <c r="U784" i="1"/>
  <c r="U3575" i="1"/>
  <c r="U2848" i="1"/>
  <c r="U783" i="1"/>
  <c r="U782" i="1"/>
  <c r="U4108" i="1"/>
  <c r="U920" i="1"/>
  <c r="U3387" i="1"/>
  <c r="U919" i="1"/>
  <c r="U781" i="1"/>
  <c r="U780" i="1"/>
  <c r="U3236" i="1"/>
  <c r="U3041" i="1"/>
  <c r="U779" i="1"/>
  <c r="U2893" i="1"/>
  <c r="U918" i="1"/>
  <c r="U3502" i="1"/>
  <c r="U778" i="1"/>
  <c r="U723" i="1"/>
  <c r="U884" i="1"/>
  <c r="U310" i="1"/>
  <c r="U480" i="1"/>
  <c r="U479" i="1"/>
  <c r="U899" i="1"/>
  <c r="U3235" i="1"/>
  <c r="U2725" i="1"/>
  <c r="U904" i="1"/>
  <c r="U3926" i="1"/>
  <c r="U898" i="1"/>
  <c r="U478" i="1"/>
  <c r="U477" i="1"/>
  <c r="U777" i="1"/>
  <c r="U3234" i="1"/>
  <c r="U3501" i="1"/>
  <c r="U776" i="1"/>
  <c r="U674" i="1"/>
  <c r="U476" i="1"/>
  <c r="U3500" i="1"/>
  <c r="U3386" i="1"/>
  <c r="U2724" i="1"/>
  <c r="U3233" i="1"/>
  <c r="U775" i="1"/>
  <c r="U774" i="1"/>
  <c r="U773" i="1"/>
  <c r="U897" i="1"/>
  <c r="U3722" i="1"/>
  <c r="U712" i="1"/>
  <c r="U917" i="1"/>
  <c r="U772" i="1"/>
  <c r="U903" i="1"/>
  <c r="U3385" i="1"/>
  <c r="U771" i="1"/>
  <c r="U3499" i="1"/>
  <c r="U2054" i="1"/>
  <c r="U770" i="1"/>
  <c r="U1083" i="1"/>
  <c r="U1082" i="1"/>
  <c r="U1081" i="1"/>
  <c r="U1080" i="1"/>
  <c r="U1079" i="1"/>
  <c r="U1078" i="1"/>
  <c r="U769" i="1"/>
  <c r="U1077" i="1"/>
  <c r="U1076" i="1"/>
  <c r="U1075" i="1"/>
  <c r="U768" i="1"/>
  <c r="U1074" i="1"/>
  <c r="U1073" i="1"/>
  <c r="U1072" i="1"/>
  <c r="U1071" i="1"/>
  <c r="U2053" i="1"/>
  <c r="U767" i="1"/>
  <c r="U1070" i="1"/>
  <c r="U1069" i="1"/>
  <c r="U1068" i="1"/>
  <c r="U1067" i="1"/>
  <c r="U3989" i="1"/>
  <c r="U1066" i="1"/>
  <c r="U1065" i="1"/>
  <c r="U1064" i="1"/>
  <c r="U1063" i="1"/>
  <c r="U1062" i="1"/>
  <c r="U1061" i="1"/>
  <c r="U887" i="1"/>
  <c r="U1060" i="1"/>
  <c r="U1059" i="1"/>
  <c r="U1058" i="1"/>
  <c r="U1057" i="1"/>
  <c r="U1056" i="1"/>
  <c r="U1055" i="1"/>
  <c r="U1054" i="1"/>
  <c r="U4016" i="1"/>
  <c r="U1053" i="1"/>
  <c r="U1052" i="1"/>
  <c r="U1051" i="1"/>
  <c r="U1050" i="1"/>
  <c r="U1049" i="1"/>
  <c r="U1048" i="1"/>
  <c r="U1047" i="1"/>
  <c r="U4015" i="1"/>
  <c r="U1046" i="1"/>
  <c r="U2965" i="1"/>
  <c r="U1045" i="1"/>
  <c r="U1044" i="1"/>
  <c r="U1043" i="1"/>
  <c r="U1042" i="1"/>
  <c r="U475" i="1"/>
  <c r="U1041" i="1"/>
  <c r="U1040" i="1"/>
  <c r="U1039" i="1"/>
  <c r="U1038" i="1"/>
  <c r="U1037" i="1"/>
  <c r="U1036" i="1"/>
  <c r="U1035" i="1"/>
  <c r="U766" i="1"/>
  <c r="U3925" i="1"/>
  <c r="U474" i="1"/>
  <c r="U1034" i="1"/>
  <c r="U1033" i="1"/>
  <c r="U765" i="1"/>
  <c r="U1716" i="1"/>
  <c r="U1032" i="1"/>
  <c r="U1031" i="1"/>
  <c r="U1030" i="1"/>
  <c r="U1029" i="1"/>
  <c r="U461" i="1"/>
  <c r="U1673" i="1"/>
  <c r="U2429" i="1"/>
  <c r="U2723" i="1"/>
  <c r="U1028" i="1"/>
  <c r="U1027" i="1"/>
  <c r="U916" i="1"/>
  <c r="U1026" i="1"/>
  <c r="U673" i="1"/>
  <c r="U3232" i="1"/>
  <c r="U915" i="1"/>
  <c r="U1025" i="1"/>
  <c r="U1024" i="1"/>
  <c r="U1023" i="1"/>
  <c r="U929" i="1"/>
  <c r="U356" i="1"/>
  <c r="U1022" i="1"/>
  <c r="U3231" i="1"/>
  <c r="U1021" i="1"/>
  <c r="U1020" i="1"/>
  <c r="U764" i="1"/>
  <c r="U1019" i="1"/>
  <c r="U4092" i="1"/>
  <c r="U1018" i="1"/>
  <c r="U1017" i="1"/>
  <c r="U473" i="1"/>
  <c r="U3924" i="1"/>
  <c r="U3498" i="1"/>
  <c r="U1838" i="1"/>
  <c r="U1151" i="1"/>
  <c r="U1016" i="1"/>
  <c r="U2944" i="1"/>
  <c r="U1015" i="1"/>
  <c r="U2960" i="1"/>
  <c r="U1014" i="1"/>
  <c r="U1013" i="1"/>
  <c r="U1150" i="1"/>
  <c r="U763" i="1"/>
  <c r="U1012" i="1"/>
  <c r="U1011" i="1"/>
  <c r="U762" i="1"/>
  <c r="U1010" i="1"/>
  <c r="U1009" i="1"/>
  <c r="U1008" i="1"/>
  <c r="U1007" i="1"/>
  <c r="U886" i="1"/>
  <c r="U1006" i="1"/>
  <c r="U2892" i="1"/>
  <c r="U1005" i="1"/>
  <c r="U1004" i="1"/>
  <c r="U2847" i="1"/>
  <c r="U1003" i="1"/>
  <c r="U1002" i="1"/>
  <c r="U761" i="1"/>
  <c r="U1001" i="1"/>
  <c r="U1000" i="1"/>
  <c r="U760" i="1"/>
  <c r="U925" i="1"/>
  <c r="U3108" i="1"/>
  <c r="U999" i="1"/>
  <c r="U998" i="1"/>
  <c r="U997" i="1"/>
  <c r="U472" i="1"/>
  <c r="U2338" i="1"/>
  <c r="U885" i="1"/>
  <c r="U3627" i="1"/>
  <c r="U996" i="1"/>
  <c r="U995" i="1"/>
  <c r="U1162" i="1"/>
  <c r="U902" i="1"/>
  <c r="U994" i="1"/>
  <c r="U993" i="1"/>
  <c r="U759" i="1"/>
  <c r="U2052" i="1"/>
  <c r="U992" i="1"/>
  <c r="U914" i="1"/>
  <c r="U991" i="1"/>
  <c r="U3040" i="1"/>
  <c r="U990" i="1"/>
  <c r="U989" i="1"/>
  <c r="U988" i="1"/>
  <c r="U987" i="1"/>
  <c r="U758" i="1"/>
  <c r="U2051" i="1"/>
  <c r="U986" i="1"/>
  <c r="U3039" i="1"/>
  <c r="U2722" i="1"/>
  <c r="U2050" i="1"/>
  <c r="U985" i="1"/>
  <c r="U177" i="1"/>
  <c r="U3541" i="1"/>
  <c r="U984" i="1"/>
  <c r="U1149" i="1"/>
  <c r="U983" i="1"/>
  <c r="U2049" i="1"/>
  <c r="U982" i="1"/>
  <c r="U981" i="1"/>
  <c r="U980" i="1"/>
  <c r="U1161" i="1"/>
  <c r="U757" i="1"/>
  <c r="U979" i="1"/>
  <c r="U2212" i="1"/>
  <c r="U978" i="1"/>
  <c r="U977" i="1"/>
  <c r="U976" i="1"/>
  <c r="U913" i="1"/>
  <c r="U1160" i="1"/>
  <c r="U3125" i="1"/>
  <c r="U2891" i="1"/>
  <c r="U3384" i="1"/>
  <c r="U912" i="1"/>
  <c r="U1159" i="1"/>
  <c r="U2428" i="1"/>
  <c r="U756" i="1"/>
  <c r="U975" i="1"/>
  <c r="U974" i="1"/>
  <c r="U1158" i="1"/>
  <c r="U973" i="1"/>
  <c r="U2048" i="1"/>
  <c r="U755" i="1"/>
  <c r="U1179" i="1"/>
  <c r="U1178" i="1"/>
  <c r="U972" i="1"/>
  <c r="U971" i="1"/>
  <c r="U970" i="1"/>
  <c r="U969" i="1"/>
  <c r="U968" i="1"/>
  <c r="U967" i="1"/>
  <c r="U2290" i="1"/>
  <c r="U1157" i="1"/>
  <c r="U966" i="1"/>
  <c r="U3230" i="1"/>
  <c r="U2234" i="1"/>
  <c r="U2289" i="1"/>
  <c r="U3923" i="1"/>
  <c r="U1372" i="1"/>
  <c r="U3598" i="1"/>
  <c r="U2503" i="1"/>
  <c r="U1283" i="1"/>
  <c r="U1282" i="1"/>
  <c r="U1281" i="1"/>
  <c r="U1280" i="1"/>
  <c r="U1279" i="1"/>
  <c r="U1278" i="1"/>
  <c r="U1277" i="1"/>
  <c r="U754" i="1"/>
  <c r="U1276" i="1"/>
  <c r="U3118" i="1"/>
  <c r="U1275" i="1"/>
  <c r="U1274" i="1"/>
  <c r="U965" i="1"/>
  <c r="U964" i="1"/>
  <c r="U963" i="1"/>
  <c r="U1273" i="1"/>
  <c r="U962" i="1"/>
  <c r="U1272" i="1"/>
  <c r="U1271" i="1"/>
  <c r="U1177" i="1"/>
  <c r="U2378" i="1"/>
  <c r="U3038" i="1"/>
  <c r="U1270" i="1"/>
  <c r="U2926" i="1"/>
  <c r="U1176" i="1"/>
  <c r="U1269" i="1"/>
  <c r="U1268" i="1"/>
  <c r="U2047" i="1"/>
  <c r="U2959" i="1"/>
  <c r="U961" i="1"/>
  <c r="U1267" i="1"/>
  <c r="U1266" i="1"/>
  <c r="U2211" i="1"/>
  <c r="U3229" i="1"/>
  <c r="U1265" i="1"/>
  <c r="U960" i="1"/>
  <c r="U1264" i="1"/>
  <c r="U753" i="1"/>
  <c r="U1263" i="1"/>
  <c r="U959" i="1"/>
  <c r="U1262" i="1"/>
  <c r="U1261" i="1"/>
  <c r="U1260" i="1"/>
  <c r="U1259" i="1"/>
  <c r="U958" i="1"/>
  <c r="U1258" i="1"/>
  <c r="U1257" i="1"/>
  <c r="U752" i="1"/>
  <c r="U672" i="1"/>
  <c r="U1256" i="1"/>
  <c r="U1255" i="1"/>
  <c r="U1254" i="1"/>
  <c r="U1182" i="1"/>
  <c r="U751" i="1"/>
  <c r="U1253" i="1"/>
  <c r="U1252" i="1"/>
  <c r="U1251" i="1"/>
  <c r="U1250" i="1"/>
  <c r="U1249" i="1"/>
  <c r="U3922" i="1"/>
  <c r="U2046" i="1"/>
  <c r="U1248" i="1"/>
  <c r="U957" i="1"/>
  <c r="U1247" i="1"/>
  <c r="U750" i="1"/>
  <c r="U1246" i="1"/>
  <c r="U1245" i="1"/>
  <c r="U749" i="1"/>
  <c r="U3383" i="1"/>
  <c r="U1338" i="1"/>
  <c r="U911" i="1"/>
  <c r="U956" i="1"/>
  <c r="U1244" i="1"/>
  <c r="U1243" i="1"/>
  <c r="U345" i="1"/>
  <c r="U1242" i="1"/>
  <c r="U1241" i="1"/>
  <c r="U1240" i="1"/>
  <c r="U3897" i="1"/>
  <c r="U1239" i="1"/>
  <c r="U955" i="1"/>
  <c r="U1238" i="1"/>
  <c r="U1148" i="1"/>
  <c r="U1344" i="1"/>
  <c r="U3721" i="1"/>
  <c r="U1237" i="1"/>
  <c r="U2337" i="1"/>
  <c r="U1236" i="1"/>
  <c r="U1235" i="1"/>
  <c r="U1234" i="1"/>
  <c r="U748" i="1"/>
  <c r="U4066" i="1"/>
  <c r="U1233" i="1"/>
  <c r="U3497" i="1"/>
  <c r="U2045" i="1"/>
  <c r="U1232" i="1"/>
  <c r="U1231" i="1"/>
  <c r="U924" i="1"/>
  <c r="U1230" i="1"/>
  <c r="U2915" i="1"/>
  <c r="U1353" i="1"/>
  <c r="U1229" i="1"/>
  <c r="U1228" i="1"/>
  <c r="U2336" i="1"/>
  <c r="U954" i="1"/>
  <c r="U2890" i="1"/>
  <c r="U1227" i="1"/>
  <c r="U953" i="1"/>
  <c r="U1226" i="1"/>
  <c r="U2288" i="1"/>
  <c r="U1352" i="1"/>
  <c r="U952" i="1"/>
  <c r="U951" i="1"/>
  <c r="U1174" i="1"/>
  <c r="U3382" i="1"/>
  <c r="U1225" i="1"/>
  <c r="U747" i="1"/>
  <c r="U3921" i="1"/>
  <c r="U1224" i="1"/>
  <c r="U1343" i="1"/>
  <c r="U950" i="1"/>
  <c r="U1223" i="1"/>
  <c r="U471" i="1"/>
  <c r="U3037" i="1"/>
  <c r="U1169" i="1"/>
  <c r="U437" i="1"/>
  <c r="U1173" i="1"/>
  <c r="U746" i="1"/>
  <c r="U3997" i="1"/>
  <c r="U949" i="1"/>
  <c r="U1347" i="1"/>
  <c r="U1370" i="1"/>
  <c r="U470" i="1"/>
  <c r="U1351" i="1"/>
  <c r="U745" i="1"/>
  <c r="U948" i="1"/>
  <c r="U1222" i="1"/>
  <c r="U1346" i="1"/>
  <c r="U1221" i="1"/>
  <c r="U1374" i="1"/>
  <c r="U2608" i="1"/>
  <c r="U2044" i="1"/>
  <c r="U3799" i="1"/>
  <c r="U1220" i="1"/>
  <c r="U2502" i="1"/>
  <c r="U3824" i="1"/>
  <c r="U1219" i="1"/>
  <c r="U1218" i="1"/>
  <c r="U1217" i="1"/>
  <c r="U1498" i="1"/>
  <c r="U1497" i="1"/>
  <c r="U1496" i="1"/>
  <c r="U1495" i="1"/>
  <c r="U1494" i="1"/>
  <c r="U2043" i="1"/>
  <c r="U3124" i="1"/>
  <c r="U1493" i="1"/>
  <c r="U1492" i="1"/>
  <c r="U928" i="1"/>
  <c r="U1216" i="1"/>
  <c r="U1215" i="1"/>
  <c r="U1491" i="1"/>
  <c r="U947" i="1"/>
  <c r="U1490" i="1"/>
  <c r="U1365" i="1"/>
  <c r="U1489" i="1"/>
  <c r="U1488" i="1"/>
  <c r="U1214" i="1"/>
  <c r="U1487" i="1"/>
  <c r="U1486" i="1"/>
  <c r="U1485" i="1"/>
  <c r="U2889" i="1"/>
  <c r="U1484" i="1"/>
  <c r="U1483" i="1"/>
  <c r="U1482" i="1"/>
  <c r="U1481" i="1"/>
  <c r="U1480" i="1"/>
  <c r="U1368" i="1"/>
  <c r="U2042" i="1"/>
  <c r="U1479" i="1"/>
  <c r="U1213" i="1"/>
  <c r="U1478" i="1"/>
  <c r="U1477" i="1"/>
  <c r="U1476" i="1"/>
  <c r="U1364" i="1"/>
  <c r="U1475" i="1"/>
  <c r="U2721" i="1"/>
  <c r="U1212" i="1"/>
  <c r="U1474" i="1"/>
  <c r="U946" i="1"/>
  <c r="U1211" i="1"/>
  <c r="U1473" i="1"/>
  <c r="U1472" i="1"/>
  <c r="U1342" i="1"/>
  <c r="U1471" i="1"/>
  <c r="U1470" i="1"/>
  <c r="U945" i="1"/>
  <c r="U1469" i="1"/>
  <c r="U3228" i="1"/>
  <c r="U1468" i="1"/>
  <c r="U1467" i="1"/>
  <c r="U1210" i="1"/>
  <c r="U1209" i="1"/>
  <c r="U1208" i="1"/>
  <c r="U671" i="1"/>
  <c r="U2720" i="1"/>
  <c r="U1466" i="1"/>
  <c r="U1465" i="1"/>
  <c r="U1464" i="1"/>
  <c r="U1363" i="1"/>
  <c r="U1463" i="1"/>
  <c r="U1462" i="1"/>
  <c r="U3036" i="1"/>
  <c r="U944" i="1"/>
  <c r="U1461" i="1"/>
  <c r="U1460" i="1"/>
  <c r="U1207" i="1"/>
  <c r="U3035" i="1"/>
  <c r="U1362" i="1"/>
  <c r="U1459" i="1"/>
  <c r="U3849" i="1"/>
  <c r="U881" i="1"/>
  <c r="U1458" i="1"/>
  <c r="U1457" i="1"/>
  <c r="U3798" i="1"/>
  <c r="U2501" i="1"/>
  <c r="U1456" i="1"/>
  <c r="U1585" i="1"/>
  <c r="U1584" i="1"/>
  <c r="U943" i="1"/>
  <c r="U3227" i="1"/>
  <c r="U1455" i="1"/>
  <c r="U1454" i="1"/>
  <c r="U1156" i="1"/>
  <c r="U1453" i="1"/>
  <c r="U1206" i="1"/>
  <c r="U1452" i="1"/>
  <c r="U1451" i="1"/>
  <c r="U1450" i="1"/>
  <c r="U1449" i="1"/>
  <c r="U1448" i="1"/>
  <c r="U1447" i="1"/>
  <c r="U1578" i="1"/>
  <c r="U1446" i="1"/>
  <c r="U1583" i="1"/>
  <c r="U1445" i="1"/>
  <c r="U1444" i="1"/>
  <c r="U1443" i="1"/>
  <c r="U1442" i="1"/>
  <c r="U1441" i="1"/>
  <c r="U1440" i="1"/>
  <c r="U1439" i="1"/>
  <c r="U3147" i="1"/>
  <c r="U1205" i="1"/>
  <c r="U176" i="1"/>
  <c r="U1361" i="1"/>
  <c r="U1601" i="1"/>
  <c r="U3720" i="1"/>
  <c r="U1377" i="1"/>
  <c r="U1438" i="1"/>
  <c r="U2719" i="1"/>
  <c r="U1437" i="1"/>
  <c r="U1436" i="1"/>
  <c r="U1435" i="1"/>
  <c r="U1434" i="1"/>
  <c r="U1609" i="1"/>
  <c r="U1600" i="1"/>
  <c r="U1433" i="1"/>
  <c r="U1432" i="1"/>
  <c r="U1582" i="1"/>
  <c r="U1431" i="1"/>
  <c r="U1599" i="1"/>
  <c r="U1430" i="1"/>
  <c r="U1204" i="1"/>
  <c r="U1608" i="1"/>
  <c r="U1429" i="1"/>
  <c r="U1428" i="1"/>
  <c r="U744" i="1"/>
  <c r="U3797" i="1"/>
  <c r="U1341" i="1"/>
  <c r="U1577" i="1"/>
  <c r="U1147" i="1"/>
  <c r="U1588" i="1"/>
  <c r="U1203" i="1"/>
  <c r="U1581" i="1"/>
  <c r="U2210" i="1"/>
  <c r="U1427" i="1"/>
  <c r="U3779" i="1"/>
  <c r="U3381" i="1"/>
  <c r="U3173" i="1"/>
  <c r="U4045" i="1"/>
  <c r="U1360" i="1"/>
  <c r="U1426" i="1"/>
  <c r="U1425" i="1"/>
  <c r="U2718" i="1"/>
  <c r="U1598" i="1"/>
  <c r="U942" i="1"/>
  <c r="U1424" i="1"/>
  <c r="U1423" i="1"/>
  <c r="U1422" i="1"/>
  <c r="U3719" i="1"/>
  <c r="U1202" i="1"/>
  <c r="U1580" i="1"/>
  <c r="U1421" i="1"/>
  <c r="U1420" i="1"/>
  <c r="U1201" i="1"/>
  <c r="U941" i="1"/>
  <c r="U743" i="1"/>
  <c r="U1672" i="1"/>
  <c r="U1671" i="1"/>
  <c r="U1419" i="1"/>
  <c r="U1614" i="1"/>
  <c r="U1172" i="1"/>
  <c r="U1670" i="1"/>
  <c r="U1669" i="1"/>
  <c r="U2041" i="1"/>
  <c r="U1668" i="1"/>
  <c r="U1667" i="1"/>
  <c r="U1666" i="1"/>
  <c r="U1665" i="1"/>
  <c r="U1418" i="1"/>
  <c r="U3920" i="1"/>
  <c r="U1417" i="1"/>
  <c r="U3226" i="1"/>
  <c r="U1359" i="1"/>
  <c r="U1416" i="1"/>
  <c r="U1664" i="1"/>
  <c r="U2377" i="1"/>
  <c r="U1415" i="1"/>
  <c r="U1663" i="1"/>
  <c r="U1414" i="1"/>
  <c r="U1662" i="1"/>
  <c r="U1413" i="1"/>
  <c r="U1661" i="1"/>
  <c r="U1660" i="1"/>
  <c r="U1659" i="1"/>
  <c r="U1616" i="1"/>
  <c r="U1658" i="1"/>
  <c r="U1412" i="1"/>
  <c r="U2717" i="1"/>
  <c r="U742" i="1"/>
  <c r="U1411" i="1"/>
  <c r="U1657" i="1"/>
  <c r="U1656" i="1"/>
  <c r="U1410" i="1"/>
  <c r="U1655" i="1"/>
  <c r="U1654" i="1"/>
  <c r="U1653" i="1"/>
  <c r="U1409" i="1"/>
  <c r="U1597" i="1"/>
  <c r="U1652" i="1"/>
  <c r="U1408" i="1"/>
  <c r="U1702" i="1"/>
  <c r="U3848" i="1"/>
  <c r="U1407" i="1"/>
  <c r="U1200" i="1"/>
  <c r="U1651" i="1"/>
  <c r="U1650" i="1"/>
  <c r="U1649" i="1"/>
  <c r="U1713" i="1"/>
  <c r="U469" i="1"/>
  <c r="U1648" i="1"/>
  <c r="U2852" i="1"/>
  <c r="U1647" i="1"/>
  <c r="U1646" i="1"/>
  <c r="U1596" i="1"/>
  <c r="U2040" i="1"/>
  <c r="U940" i="1"/>
  <c r="U1406" i="1"/>
  <c r="U1645" i="1"/>
  <c r="U1644" i="1"/>
  <c r="U1171" i="1"/>
  <c r="U1718" i="1"/>
  <c r="U1405" i="1"/>
  <c r="U1404" i="1"/>
  <c r="U1167" i="1"/>
  <c r="U1643" i="1"/>
  <c r="U1642" i="1"/>
  <c r="U2846" i="1"/>
  <c r="U1792" i="1"/>
  <c r="U1706" i="1"/>
  <c r="U1791" i="1"/>
  <c r="U1712" i="1"/>
  <c r="U1790" i="1"/>
  <c r="U1789" i="1"/>
  <c r="U1403" i="1"/>
  <c r="U1788" i="1"/>
  <c r="U1641" i="1"/>
  <c r="U1787" i="1"/>
  <c r="U1786" i="1"/>
  <c r="U1640" i="1"/>
  <c r="U1199" i="1"/>
  <c r="U1785" i="1"/>
  <c r="U1784" i="1"/>
  <c r="U1783" i="1"/>
  <c r="U1782" i="1"/>
  <c r="U1781" i="1"/>
  <c r="U1639" i="1"/>
  <c r="U1705" i="1"/>
  <c r="U1613" i="1"/>
  <c r="U1402" i="1"/>
  <c r="U1780" i="1"/>
  <c r="U1704" i="1"/>
  <c r="U1779" i="1"/>
  <c r="U1778" i="1"/>
  <c r="U2605" i="1"/>
  <c r="U939" i="1"/>
  <c r="U1777" i="1"/>
  <c r="U1776" i="1"/>
  <c r="U1775" i="1"/>
  <c r="U1401" i="1"/>
  <c r="U1774" i="1"/>
  <c r="U1773" i="1"/>
  <c r="U2958" i="1"/>
  <c r="U1772" i="1"/>
  <c r="U1771" i="1"/>
  <c r="U1400" i="1"/>
  <c r="U2841" i="1"/>
  <c r="U1175" i="1"/>
  <c r="U1770" i="1"/>
  <c r="U1769" i="1"/>
  <c r="U1399" i="1"/>
  <c r="U1398" i="1"/>
  <c r="U1768" i="1"/>
  <c r="U1198" i="1"/>
  <c r="U1638" i="1"/>
  <c r="U2376" i="1"/>
  <c r="U1397" i="1"/>
  <c r="U1637" i="1"/>
  <c r="U1636" i="1"/>
  <c r="U1767" i="1"/>
  <c r="U3170" i="1"/>
  <c r="U1766" i="1"/>
  <c r="U1765" i="1"/>
  <c r="U1635" i="1"/>
  <c r="U656" i="1"/>
  <c r="U1832" i="1"/>
  <c r="U1764" i="1"/>
  <c r="U1396" i="1"/>
  <c r="U1763" i="1"/>
  <c r="U1762" i="1"/>
  <c r="U1634" i="1"/>
  <c r="U1633" i="1"/>
  <c r="U1761" i="1"/>
  <c r="U1760" i="1"/>
  <c r="U1759" i="1"/>
  <c r="U2716" i="1"/>
  <c r="U1758" i="1"/>
  <c r="U1339" i="1"/>
  <c r="U1632" i="1"/>
  <c r="U1612" i="1"/>
  <c r="U3225" i="1"/>
  <c r="U1197" i="1"/>
  <c r="U1631" i="1"/>
  <c r="U1757" i="1"/>
  <c r="U1630" i="1"/>
  <c r="U3380" i="1"/>
  <c r="U1395" i="1"/>
  <c r="U938" i="1"/>
  <c r="U175" i="1"/>
  <c r="U1720" i="1"/>
  <c r="U1629" i="1"/>
  <c r="U1394" i="1"/>
  <c r="U1756" i="1"/>
  <c r="U1837" i="1"/>
  <c r="U1755" i="1"/>
  <c r="U1345" i="1"/>
  <c r="U1754" i="1"/>
  <c r="U1628" i="1"/>
  <c r="U1753" i="1"/>
  <c r="U2925" i="1"/>
  <c r="U1865" i="1"/>
  <c r="U1864" i="1"/>
  <c r="U1752" i="1"/>
  <c r="U1863" i="1"/>
  <c r="U1751" i="1"/>
  <c r="U1862" i="1"/>
  <c r="U1750" i="1"/>
  <c r="U1861" i="1"/>
  <c r="U1340" i="1"/>
  <c r="U1860" i="1"/>
  <c r="U1749" i="1"/>
  <c r="U1748" i="1"/>
  <c r="U1859" i="1"/>
  <c r="U1843" i="1"/>
  <c r="U1627" i="1"/>
  <c r="U1858" i="1"/>
  <c r="U3034" i="1"/>
  <c r="U1857" i="1"/>
  <c r="U1393" i="1"/>
  <c r="U1856" i="1"/>
  <c r="U1836" i="1"/>
  <c r="U3033" i="1"/>
  <c r="U3962" i="1"/>
  <c r="U3032" i="1"/>
  <c r="U1392" i="1"/>
  <c r="U1391" i="1"/>
  <c r="U1855" i="1"/>
  <c r="U1390" i="1"/>
  <c r="U1854" i="1"/>
  <c r="U2335" i="1"/>
  <c r="U4027" i="1"/>
  <c r="U1155" i="1"/>
  <c r="U1626" i="1"/>
  <c r="U1747" i="1"/>
  <c r="U3996" i="1"/>
  <c r="U937" i="1"/>
  <c r="U1746" i="1"/>
  <c r="U1831" i="1"/>
  <c r="U1745" i="1"/>
  <c r="U1853" i="1"/>
  <c r="U741" i="1"/>
  <c r="U1625" i="1"/>
  <c r="U1840" i="1"/>
  <c r="U3320" i="1"/>
  <c r="U1875" i="1"/>
  <c r="U3031" i="1"/>
  <c r="U1196" i="1"/>
  <c r="U1885" i="1"/>
  <c r="U4038" i="1"/>
  <c r="U3718" i="1"/>
  <c r="U1852" i="1"/>
  <c r="U3574" i="1"/>
  <c r="U3379" i="1"/>
  <c r="U1877" i="1"/>
  <c r="U2039" i="1"/>
  <c r="U2038" i="1"/>
  <c r="U2037" i="1"/>
  <c r="U2036" i="1"/>
  <c r="U2035" i="1"/>
  <c r="U2034" i="1"/>
  <c r="U2033" i="1"/>
  <c r="U2032" i="1"/>
  <c r="U3717" i="1"/>
  <c r="U2031" i="1"/>
  <c r="U2030" i="1"/>
  <c r="U2029" i="1"/>
  <c r="U2028" i="1"/>
  <c r="U2027" i="1"/>
  <c r="U2026" i="1"/>
  <c r="U2025" i="1"/>
  <c r="U1744" i="1"/>
  <c r="U2024" i="1"/>
  <c r="U1743" i="1"/>
  <c r="U2023" i="1"/>
  <c r="U2022" i="1"/>
  <c r="U3995" i="1"/>
  <c r="U1851" i="1"/>
  <c r="U2021" i="1"/>
  <c r="U1850" i="1"/>
  <c r="U2020" i="1"/>
  <c r="U2019" i="1"/>
  <c r="U2018" i="1"/>
  <c r="U468" i="1"/>
  <c r="U936" i="1"/>
  <c r="U1742" i="1"/>
  <c r="U1595" i="1"/>
  <c r="U2017" i="1"/>
  <c r="U1741" i="1"/>
  <c r="U2016" i="1"/>
  <c r="U2015" i="1"/>
  <c r="U2014" i="1"/>
  <c r="U2013" i="1"/>
  <c r="U2012" i="1"/>
  <c r="U2011" i="1"/>
  <c r="U2010" i="1"/>
  <c r="U1740" i="1"/>
  <c r="U2009" i="1"/>
  <c r="U2008" i="1"/>
  <c r="U2007" i="1"/>
  <c r="U2006" i="1"/>
  <c r="U2005" i="1"/>
  <c r="U2004" i="1"/>
  <c r="U2003" i="1"/>
  <c r="U2002" i="1"/>
  <c r="U3224" i="1"/>
  <c r="U1849" i="1"/>
  <c r="U1848" i="1"/>
  <c r="U2001" i="1"/>
  <c r="U2000" i="1"/>
  <c r="U1739" i="1"/>
  <c r="U1999" i="1"/>
  <c r="U4053" i="1"/>
  <c r="U1998" i="1"/>
  <c r="U1997" i="1"/>
  <c r="U1996" i="1"/>
  <c r="U1995" i="1"/>
  <c r="U3716" i="1"/>
  <c r="U1847" i="1"/>
  <c r="U1879" i="1"/>
  <c r="U1994" i="1"/>
  <c r="U1993" i="1"/>
  <c r="U1992" i="1"/>
  <c r="U1991" i="1"/>
  <c r="U1990" i="1"/>
  <c r="U1989" i="1"/>
  <c r="U1988" i="1"/>
  <c r="U1738" i="1"/>
  <c r="U1987" i="1"/>
  <c r="U1737" i="1"/>
  <c r="U1874" i="1"/>
  <c r="U1389" i="1"/>
  <c r="U3223" i="1"/>
  <c r="U1986" i="1"/>
  <c r="U1830" i="1"/>
  <c r="U1985" i="1"/>
  <c r="U1984" i="1"/>
  <c r="U1607" i="1"/>
  <c r="U1983" i="1"/>
  <c r="U2190" i="1"/>
  <c r="U1715" i="1"/>
  <c r="U1982" i="1"/>
  <c r="U2287" i="1"/>
  <c r="U1981" i="1"/>
  <c r="U1980" i="1"/>
  <c r="U3131" i="1"/>
  <c r="U1979" i="1"/>
  <c r="U1846" i="1"/>
  <c r="U1978" i="1"/>
  <c r="U1624" i="1"/>
  <c r="U935" i="1"/>
  <c r="U3573" i="1"/>
  <c r="U1977" i="1"/>
  <c r="U3123" i="1"/>
  <c r="U1976" i="1"/>
  <c r="U934" i="1"/>
  <c r="U1623" i="1"/>
  <c r="U3101" i="1"/>
  <c r="U1736" i="1"/>
  <c r="U1975" i="1"/>
  <c r="U1735" i="1"/>
  <c r="U1974" i="1"/>
  <c r="U1973" i="1"/>
  <c r="U1972" i="1"/>
  <c r="U1734" i="1"/>
  <c r="U2209" i="1"/>
  <c r="U1971" i="1"/>
  <c r="U2208" i="1"/>
  <c r="U1970" i="1"/>
  <c r="U1195" i="1"/>
  <c r="U1969" i="1"/>
  <c r="U2207" i="1"/>
  <c r="U1968" i="1"/>
  <c r="U1876" i="1"/>
  <c r="U1967" i="1"/>
  <c r="U1966" i="1"/>
  <c r="U1965" i="1"/>
  <c r="U3300" i="1"/>
  <c r="U1964" i="1"/>
  <c r="U933" i="1"/>
  <c r="U2206" i="1"/>
  <c r="U1963" i="1"/>
  <c r="U1622" i="1"/>
  <c r="U2205" i="1"/>
  <c r="U1887" i="1"/>
  <c r="U2189" i="1"/>
  <c r="U3496" i="1"/>
  <c r="U2204" i="1"/>
  <c r="U1962" i="1"/>
  <c r="U1961" i="1"/>
  <c r="U2203" i="1"/>
  <c r="U1960" i="1"/>
  <c r="U2202" i="1"/>
  <c r="U1733" i="1"/>
  <c r="U1959" i="1"/>
  <c r="U740" i="1"/>
  <c r="U1958" i="1"/>
  <c r="U1957" i="1"/>
  <c r="U3448" i="1"/>
  <c r="U1956" i="1"/>
  <c r="U1955" i="1"/>
  <c r="U1954" i="1"/>
  <c r="U1388" i="1"/>
  <c r="U3715" i="1"/>
  <c r="U2201" i="1"/>
  <c r="U1953" i="1"/>
  <c r="U1952" i="1"/>
  <c r="U1387" i="1"/>
  <c r="U1951" i="1"/>
  <c r="U1950" i="1"/>
  <c r="U2200" i="1"/>
  <c r="U3378" i="1"/>
  <c r="U2192" i="1"/>
  <c r="U3714" i="1"/>
  <c r="U3777" i="1"/>
  <c r="U2888" i="1"/>
  <c r="U1732" i="1"/>
  <c r="U1621" i="1"/>
  <c r="U1949" i="1"/>
  <c r="U1731" i="1"/>
  <c r="U1948" i="1"/>
  <c r="U2236" i="1"/>
  <c r="U2286" i="1"/>
  <c r="U2285" i="1"/>
  <c r="U2284" i="1"/>
  <c r="U1194" i="1"/>
  <c r="U1947" i="1"/>
  <c r="U2283" i="1"/>
  <c r="U1946" i="1"/>
  <c r="U2282" i="1"/>
  <c r="U4070" i="1"/>
  <c r="U1945" i="1"/>
  <c r="U2281" i="1"/>
  <c r="U2280" i="1"/>
  <c r="U1944" i="1"/>
  <c r="U2279" i="1"/>
  <c r="U1880" i="1"/>
  <c r="U1943" i="1"/>
  <c r="U670" i="1"/>
  <c r="U2229" i="1"/>
  <c r="U2278" i="1"/>
  <c r="U2277" i="1"/>
  <c r="U1942" i="1"/>
  <c r="U2276" i="1"/>
  <c r="U1941" i="1"/>
  <c r="U3316" i="1"/>
  <c r="U1386" i="1"/>
  <c r="U2275" i="1"/>
  <c r="U1940" i="1"/>
  <c r="U2274" i="1"/>
  <c r="U2273" i="1"/>
  <c r="U2272" i="1"/>
  <c r="U2271" i="1"/>
  <c r="U2270" i="1"/>
  <c r="U2269" i="1"/>
  <c r="U3315" i="1"/>
  <c r="U1939" i="1"/>
  <c r="U3626" i="1"/>
  <c r="U3317" i="1"/>
  <c r="U2268" i="1"/>
  <c r="U2232" i="1"/>
  <c r="U1938" i="1"/>
  <c r="U1730" i="1"/>
  <c r="U2235" i="1"/>
  <c r="U1385" i="1"/>
  <c r="U2267" i="1"/>
  <c r="U1611" i="1"/>
  <c r="U2266" i="1"/>
  <c r="U1937" i="1"/>
  <c r="U1729" i="1"/>
  <c r="U2265" i="1"/>
  <c r="U3107" i="1"/>
  <c r="U1936" i="1"/>
  <c r="U1935" i="1"/>
  <c r="U1934" i="1"/>
  <c r="U3030" i="1"/>
  <c r="U1933" i="1"/>
  <c r="U2264" i="1"/>
  <c r="U2263" i="1"/>
  <c r="U2262" i="1"/>
  <c r="U3495" i="1"/>
  <c r="U3650" i="1"/>
  <c r="U1932" i="1"/>
  <c r="U2261" i="1"/>
  <c r="U2260" i="1"/>
  <c r="U2259" i="1"/>
  <c r="U2258" i="1"/>
  <c r="U2334" i="1"/>
  <c r="U1931" i="1"/>
  <c r="U2333" i="1"/>
  <c r="U2325" i="1"/>
  <c r="U3029" i="1"/>
  <c r="U2199" i="1"/>
  <c r="U2257" i="1"/>
  <c r="U3784" i="1"/>
  <c r="U2332" i="1"/>
  <c r="U3713" i="1"/>
  <c r="U2198" i="1"/>
  <c r="U3712" i="1"/>
  <c r="U2231" i="1"/>
  <c r="U2197" i="1"/>
  <c r="U3445" i="1"/>
  <c r="U2331" i="1"/>
  <c r="U2191" i="1"/>
  <c r="U2256" i="1"/>
  <c r="U3711" i="1"/>
  <c r="U1930" i="1"/>
  <c r="U2715" i="1"/>
  <c r="U3122" i="1"/>
  <c r="U2255" i="1"/>
  <c r="U1929" i="1"/>
  <c r="U1928" i="1"/>
  <c r="U2714" i="1"/>
  <c r="U3783" i="1"/>
  <c r="U932" i="1"/>
  <c r="U1728" i="1"/>
  <c r="U2254" i="1"/>
  <c r="U2253" i="1"/>
  <c r="U3222" i="1"/>
  <c r="U3710" i="1"/>
  <c r="U2375" i="1"/>
  <c r="U2374" i="1"/>
  <c r="U733" i="1"/>
  <c r="U2252" i="1"/>
  <c r="U2352" i="1"/>
  <c r="U2373" i="1"/>
  <c r="U1927" i="1"/>
  <c r="U2326" i="1"/>
  <c r="U2372" i="1"/>
  <c r="U2251" i="1"/>
  <c r="U1926" i="1"/>
  <c r="U2330" i="1"/>
  <c r="U2371" i="1"/>
  <c r="U2887" i="1"/>
  <c r="U2370" i="1"/>
  <c r="U2196" i="1"/>
  <c r="U1884" i="1"/>
  <c r="U1925" i="1"/>
  <c r="U2195" i="1"/>
  <c r="U1924" i="1"/>
  <c r="U1183" i="1"/>
  <c r="U379" i="1"/>
  <c r="U2369" i="1"/>
  <c r="U3377" i="1"/>
  <c r="U2368" i="1"/>
  <c r="U2367" i="1"/>
  <c r="U1923" i="1"/>
  <c r="U2250" i="1"/>
  <c r="U1922" i="1"/>
  <c r="U2924" i="1"/>
  <c r="U1384" i="1"/>
  <c r="U2353" i="1"/>
  <c r="U3596" i="1"/>
  <c r="U2366" i="1"/>
  <c r="U2427" i="1"/>
  <c r="U2426" i="1"/>
  <c r="U2365" i="1"/>
  <c r="U3028" i="1"/>
  <c r="U2713" i="1"/>
  <c r="U1193" i="1"/>
  <c r="U2249" i="1"/>
  <c r="U2425" i="1"/>
  <c r="U2364" i="1"/>
  <c r="U2363" i="1"/>
  <c r="U2424" i="1"/>
  <c r="U2423" i="1"/>
  <c r="U3863" i="1"/>
  <c r="U2248" i="1"/>
  <c r="U1845" i="1"/>
  <c r="U2422" i="1"/>
  <c r="U2421" i="1"/>
  <c r="U2362" i="1"/>
  <c r="U2448" i="1"/>
  <c r="U2361" i="1"/>
  <c r="U3625" i="1"/>
  <c r="U2420" i="1"/>
  <c r="U2419" i="1"/>
  <c r="U3494" i="1"/>
  <c r="U467" i="1"/>
  <c r="U1921" i="1"/>
  <c r="U2418" i="1"/>
  <c r="U3221" i="1"/>
  <c r="U2247" i="1"/>
  <c r="U2450" i="1"/>
  <c r="U3572" i="1"/>
  <c r="U1610" i="1"/>
  <c r="U2246" i="1"/>
  <c r="U2360" i="1"/>
  <c r="U3624" i="1"/>
  <c r="U2417" i="1"/>
  <c r="U2245" i="1"/>
  <c r="U2359" i="1"/>
  <c r="U2358" i="1"/>
  <c r="U2416" i="1"/>
  <c r="U2500" i="1"/>
  <c r="U2415" i="1"/>
  <c r="U2499" i="1"/>
  <c r="U1383" i="1"/>
  <c r="U2498" i="1"/>
  <c r="U2497" i="1"/>
  <c r="U2496" i="1"/>
  <c r="U2357" i="1"/>
  <c r="U466" i="1"/>
  <c r="U2495" i="1"/>
  <c r="U3455" i="1"/>
  <c r="U3885" i="1"/>
  <c r="U2494" i="1"/>
  <c r="U2493" i="1"/>
  <c r="U2414" i="1"/>
  <c r="U2492" i="1"/>
  <c r="U2454" i="1"/>
  <c r="U1727" i="1"/>
  <c r="U2413" i="1"/>
  <c r="U2491" i="1"/>
  <c r="U2490" i="1"/>
  <c r="U2489" i="1"/>
  <c r="U2398" i="1"/>
  <c r="U2329" i="1"/>
  <c r="U1920" i="1"/>
  <c r="U2488" i="1"/>
  <c r="U1192" i="1"/>
  <c r="U3872" i="1"/>
  <c r="U3308" i="1"/>
  <c r="U2412" i="1"/>
  <c r="U2487" i="1"/>
  <c r="U2486" i="1"/>
  <c r="U2485" i="1"/>
  <c r="U2484" i="1"/>
  <c r="U2483" i="1"/>
  <c r="U2482" i="1"/>
  <c r="U3571" i="1"/>
  <c r="U1919" i="1"/>
  <c r="U2411" i="1"/>
  <c r="U1191" i="1"/>
  <c r="U2244" i="1"/>
  <c r="U3593" i="1"/>
  <c r="U1918" i="1"/>
  <c r="U2481" i="1"/>
  <c r="U2480" i="1"/>
  <c r="U2479" i="1"/>
  <c r="U1917" i="1"/>
  <c r="U1916" i="1"/>
  <c r="U2478" i="1"/>
  <c r="U1382" i="1"/>
  <c r="U3847" i="1"/>
  <c r="U2477" i="1"/>
  <c r="U2243" i="1"/>
  <c r="U2476" i="1"/>
  <c r="U3919" i="1"/>
  <c r="U2475" i="1"/>
  <c r="U2554" i="1"/>
  <c r="U2474" i="1"/>
  <c r="U3862" i="1"/>
  <c r="U2473" i="1"/>
  <c r="U3376" i="1"/>
  <c r="U2553" i="1"/>
  <c r="U1915" i="1"/>
  <c r="U2410" i="1"/>
  <c r="U2542" i="1"/>
  <c r="U1914" i="1"/>
  <c r="U2552" i="1"/>
  <c r="U3127" i="1"/>
  <c r="U2472" i="1"/>
  <c r="U2551" i="1"/>
  <c r="U2409" i="1"/>
  <c r="U1913" i="1"/>
  <c r="U2541" i="1"/>
  <c r="U2550" i="1"/>
  <c r="U1912" i="1"/>
  <c r="U910" i="1"/>
  <c r="U3709" i="1"/>
  <c r="U3791" i="1"/>
  <c r="U2471" i="1"/>
  <c r="U3623" i="1"/>
  <c r="U2470" i="1"/>
  <c r="U2469" i="1"/>
  <c r="U1190" i="1"/>
  <c r="U2567" i="1"/>
  <c r="U2578" i="1"/>
  <c r="U2561" i="1"/>
  <c r="U1620" i="1"/>
  <c r="U2577" i="1"/>
  <c r="U2468" i="1"/>
  <c r="U2576" i="1"/>
  <c r="U2540" i="1"/>
  <c r="U2467" i="1"/>
  <c r="U2590" i="1"/>
  <c r="U1911" i="1"/>
  <c r="U3" i="1"/>
  <c r="U2575" i="1"/>
  <c r="U1703" i="1"/>
  <c r="U2574" i="1"/>
  <c r="U2408" i="1"/>
  <c r="U2549" i="1"/>
  <c r="U3146" i="1"/>
  <c r="U1910" i="1"/>
  <c r="U2573" i="1"/>
  <c r="U3657" i="1"/>
  <c r="U3622" i="1"/>
  <c r="U2407" i="1"/>
  <c r="U2242" i="1"/>
  <c r="U2597" i="1"/>
  <c r="U2596" i="1"/>
  <c r="U2595" i="1"/>
  <c r="U2572" i="1"/>
  <c r="U2594" i="1"/>
  <c r="U2406" i="1"/>
  <c r="U2548" i="1"/>
  <c r="U2466" i="1"/>
  <c r="U3375" i="1"/>
  <c r="U2712" i="1"/>
  <c r="U2711" i="1"/>
  <c r="U2539" i="1"/>
  <c r="U1909" i="1"/>
  <c r="U2710" i="1"/>
  <c r="U2709" i="1"/>
  <c r="U2708" i="1"/>
  <c r="U2707" i="1"/>
  <c r="U2706" i="1"/>
  <c r="U3493" i="1"/>
  <c r="U2241" i="1"/>
  <c r="U2705" i="1"/>
  <c r="U2704" i="1"/>
  <c r="U1381" i="1"/>
  <c r="U2328" i="1"/>
  <c r="U1908" i="1"/>
  <c r="U1907" i="1"/>
  <c r="U2703" i="1"/>
  <c r="U2702" i="1"/>
  <c r="U2701" i="1"/>
  <c r="U2700" i="1"/>
  <c r="U2699" i="1"/>
  <c r="U2698" i="1"/>
  <c r="U2697" i="1"/>
  <c r="U2696" i="1"/>
  <c r="U2695" i="1"/>
  <c r="U2694" i="1"/>
  <c r="U2405" i="1"/>
  <c r="U2465" i="1"/>
  <c r="U2356" i="1"/>
  <c r="U1906" i="1"/>
  <c r="U2693" i="1"/>
  <c r="U2692" i="1"/>
  <c r="U2691" i="1"/>
  <c r="U2690" i="1"/>
  <c r="U2689" i="1"/>
  <c r="U2688" i="1"/>
  <c r="U2687" i="1"/>
  <c r="U2686" i="1"/>
  <c r="U2685" i="1"/>
  <c r="U2684" i="1"/>
  <c r="U2240" i="1"/>
  <c r="U2683" i="1"/>
  <c r="U2682" i="1"/>
  <c r="U2681" i="1"/>
  <c r="U2464" i="1"/>
  <c r="U2355" i="1"/>
  <c r="U2680" i="1"/>
  <c r="U2679" i="1"/>
  <c r="U2837" i="1"/>
  <c r="U2678" i="1"/>
  <c r="U1380" i="1"/>
  <c r="U2677" i="1"/>
  <c r="U2676" i="1"/>
  <c r="U2675" i="1"/>
  <c r="U2674" i="1"/>
  <c r="U1726" i="1"/>
  <c r="U2673" i="1"/>
  <c r="U2547" i="1"/>
  <c r="U1905" i="1"/>
  <c r="U1189" i="1"/>
  <c r="U2672" i="1"/>
  <c r="U2546" i="1"/>
  <c r="U2836" i="1"/>
  <c r="U2671" i="1"/>
  <c r="U3708" i="1"/>
  <c r="U2670" i="1"/>
  <c r="U2239" i="1"/>
  <c r="U2669" i="1"/>
  <c r="U3707" i="1"/>
  <c r="U931" i="1"/>
  <c r="U3454" i="1"/>
  <c r="U2668" i="1"/>
  <c r="U378" i="1"/>
  <c r="U3621" i="1"/>
  <c r="U2835" i="1"/>
  <c r="U2667" i="1"/>
  <c r="U2666" i="1"/>
  <c r="U2559" i="1"/>
  <c r="U2665" i="1"/>
  <c r="U2664" i="1"/>
  <c r="U2663" i="1"/>
  <c r="U2662" i="1"/>
  <c r="U1725" i="1"/>
  <c r="U4098" i="1"/>
  <c r="U2661" i="1"/>
  <c r="U2404" i="1"/>
  <c r="U2660" i="1"/>
  <c r="U1719" i="1"/>
  <c r="U2593" i="1"/>
  <c r="U1700" i="1"/>
  <c r="U2571" i="1"/>
  <c r="U2659" i="1"/>
  <c r="U2451" i="1"/>
  <c r="U2658" i="1"/>
  <c r="U2545" i="1"/>
  <c r="U4040" i="1"/>
  <c r="U2657" i="1"/>
  <c r="U4026" i="1"/>
  <c r="U2656" i="1"/>
  <c r="U2857" i="1"/>
  <c r="U2403" i="1"/>
  <c r="U2655" i="1"/>
  <c r="U2463" i="1"/>
  <c r="U2654" i="1"/>
  <c r="U3453" i="1"/>
  <c r="U2653" i="1"/>
  <c r="U2544" i="1"/>
  <c r="U2402" i="1"/>
  <c r="U2652" i="1"/>
  <c r="U3994" i="1"/>
  <c r="U2651" i="1"/>
  <c r="U465" i="1"/>
  <c r="U1904" i="1"/>
  <c r="U2859" i="1"/>
  <c r="U2462" i="1"/>
  <c r="U2650" i="1"/>
  <c r="U3492" i="1"/>
  <c r="U2649" i="1"/>
  <c r="U3491" i="1"/>
  <c r="U3918" i="1"/>
  <c r="U2543" i="1"/>
  <c r="U2648" i="1"/>
  <c r="U2886" i="1"/>
  <c r="U2603" i="1"/>
  <c r="U2885" i="1"/>
  <c r="U2461" i="1"/>
  <c r="U2855" i="1"/>
  <c r="U2884" i="1"/>
  <c r="U2647" i="1"/>
  <c r="U2883" i="1"/>
  <c r="U2882" i="1"/>
  <c r="U2845" i="1"/>
  <c r="U2646" i="1"/>
  <c r="U2645" i="1"/>
  <c r="U2881" i="1"/>
  <c r="U2644" i="1"/>
  <c r="U2880" i="1"/>
  <c r="U2879" i="1"/>
  <c r="U2878" i="1"/>
  <c r="U1903" i="1"/>
  <c r="U2643" i="1"/>
  <c r="U2877" i="1"/>
  <c r="U2642" i="1"/>
  <c r="U2641" i="1"/>
  <c r="U2832" i="1"/>
  <c r="U1188" i="1"/>
  <c r="U3620" i="1"/>
  <c r="U3145" i="1"/>
  <c r="U2923" i="1"/>
  <c r="U2917" i="1"/>
  <c r="U1902" i="1"/>
  <c r="U2876" i="1"/>
  <c r="U2640" i="1"/>
  <c r="U2842" i="1"/>
  <c r="U3706" i="1"/>
  <c r="U2639" i="1"/>
  <c r="U2638" i="1"/>
  <c r="U2637" i="1"/>
  <c r="U3796" i="1"/>
  <c r="U2875" i="1"/>
  <c r="U2856" i="1"/>
  <c r="U2918" i="1"/>
  <c r="U2606" i="1"/>
  <c r="U2922" i="1"/>
  <c r="U2943" i="1"/>
  <c r="U1901" i="1"/>
  <c r="U2874" i="1"/>
  <c r="U2942" i="1"/>
  <c r="U2921" i="1"/>
  <c r="U2570" i="1"/>
  <c r="U2873" i="1"/>
  <c r="U2941" i="1"/>
  <c r="U3490" i="1"/>
  <c r="U2349" i="1"/>
  <c r="U2940" i="1"/>
  <c r="U2932" i="1"/>
  <c r="U2560" i="1"/>
  <c r="U2636" i="1"/>
  <c r="U1900" i="1"/>
  <c r="U464" i="1"/>
  <c r="U2635" i="1"/>
  <c r="U2920" i="1"/>
  <c r="U3705" i="1"/>
  <c r="U2538" i="1"/>
  <c r="U2872" i="1"/>
  <c r="U3322" i="1"/>
  <c r="U1724" i="1"/>
  <c r="U2929" i="1"/>
  <c r="U2871" i="1"/>
  <c r="U3489" i="1"/>
  <c r="U1899" i="1"/>
  <c r="U2844" i="1"/>
  <c r="U1898" i="1"/>
  <c r="U2870" i="1"/>
  <c r="U3704" i="1"/>
  <c r="U3987" i="1"/>
  <c r="U2634" i="1"/>
  <c r="U2939" i="1"/>
  <c r="U2633" i="1"/>
  <c r="U3220" i="1"/>
  <c r="U2834" i="1"/>
  <c r="U2938" i="1"/>
  <c r="U1358" i="1"/>
  <c r="U2453" i="1"/>
  <c r="U3027" i="1"/>
  <c r="U1897" i="1"/>
  <c r="U3026" i="1"/>
  <c r="U3025" i="1"/>
  <c r="U3024" i="1"/>
  <c r="U3023" i="1"/>
  <c r="U3022" i="1"/>
  <c r="U3021" i="1"/>
  <c r="U1896" i="1"/>
  <c r="U3374" i="1"/>
  <c r="U3020" i="1"/>
  <c r="U3019" i="1"/>
  <c r="U3018" i="1"/>
  <c r="U3017" i="1"/>
  <c r="U3016" i="1"/>
  <c r="U3917" i="1"/>
  <c r="U2937" i="1"/>
  <c r="U2632" i="1"/>
  <c r="U3015" i="1"/>
  <c r="U2569" i="1"/>
  <c r="U2631" i="1"/>
  <c r="U3014" i="1"/>
  <c r="U3013" i="1"/>
  <c r="U2630" i="1"/>
  <c r="U3012" i="1"/>
  <c r="U3011" i="1"/>
  <c r="U3010" i="1"/>
  <c r="U2957" i="1"/>
  <c r="U2956" i="1"/>
  <c r="U2629" i="1"/>
  <c r="U3009" i="1"/>
  <c r="U2628" i="1"/>
  <c r="U3008" i="1"/>
  <c r="U3100" i="1"/>
  <c r="U3007" i="1"/>
  <c r="U1379" i="1"/>
  <c r="U3006" i="1"/>
  <c r="U3005" i="1"/>
  <c r="U3619" i="1"/>
  <c r="U1187" i="1"/>
  <c r="U3004" i="1"/>
  <c r="U2627" i="1"/>
  <c r="U2955" i="1"/>
  <c r="U3003" i="1"/>
  <c r="U3002" i="1"/>
  <c r="U3106" i="1"/>
  <c r="U3001" i="1"/>
  <c r="U2194" i="1"/>
  <c r="U3000" i="1"/>
  <c r="U2999" i="1"/>
  <c r="U2998" i="1"/>
  <c r="U2997" i="1"/>
  <c r="U2996" i="1"/>
  <c r="U2995" i="1"/>
  <c r="U3105" i="1"/>
  <c r="U2994" i="1"/>
  <c r="U3113" i="1"/>
  <c r="U2869" i="1"/>
  <c r="U1186" i="1"/>
  <c r="U4057" i="1"/>
  <c r="U2626" i="1"/>
  <c r="U2993" i="1"/>
  <c r="U3993" i="1"/>
  <c r="U3104" i="1"/>
  <c r="U2625" i="1"/>
  <c r="U3103" i="1"/>
  <c r="U2592" i="1"/>
  <c r="U2868" i="1"/>
  <c r="U2992" i="1"/>
  <c r="U3117" i="1"/>
  <c r="U2991" i="1"/>
  <c r="U2990" i="1"/>
  <c r="U3128" i="1"/>
  <c r="U2989" i="1"/>
  <c r="U3830" i="1"/>
  <c r="U3373" i="1"/>
  <c r="U2988" i="1"/>
  <c r="U1895" i="1"/>
  <c r="U3121" i="1"/>
  <c r="U2967" i="1"/>
  <c r="U2624" i="1"/>
  <c r="U2460" i="1"/>
  <c r="U2327" i="1"/>
  <c r="U2936" i="1"/>
  <c r="U3130" i="1"/>
  <c r="U2987" i="1"/>
  <c r="U3144" i="1"/>
  <c r="U3120" i="1"/>
  <c r="U2986" i="1"/>
  <c r="U3143" i="1"/>
  <c r="U3142" i="1"/>
  <c r="U3163" i="1"/>
  <c r="U463" i="1"/>
  <c r="U1894" i="1"/>
  <c r="U2985" i="1"/>
  <c r="U3162" i="1"/>
  <c r="U3169" i="1"/>
  <c r="U3703" i="1"/>
  <c r="U2623" i="1"/>
  <c r="U3161" i="1"/>
  <c r="U3702" i="1"/>
  <c r="U3846" i="1"/>
  <c r="U3141" i="1"/>
  <c r="U1619" i="1"/>
  <c r="U3665" i="1"/>
  <c r="U4056" i="1"/>
  <c r="U4089" i="1"/>
  <c r="U2954" i="1"/>
  <c r="U2935" i="1"/>
  <c r="U3219" i="1"/>
  <c r="U3218" i="1"/>
  <c r="U3217" i="1"/>
  <c r="U3216" i="1"/>
  <c r="U3215" i="1"/>
  <c r="U3214" i="1"/>
  <c r="U3213" i="1"/>
  <c r="U3160" i="1"/>
  <c r="U3212" i="1"/>
  <c r="U3140" i="1"/>
  <c r="U3211" i="1"/>
  <c r="U2953" i="1"/>
  <c r="U3164" i="1"/>
  <c r="U2934" i="1"/>
  <c r="U3159" i="1"/>
  <c r="U3372" i="1"/>
  <c r="U3139" i="1"/>
  <c r="U3172" i="1"/>
  <c r="U2984" i="1"/>
  <c r="U3210" i="1"/>
  <c r="U3209" i="1"/>
  <c r="U3208" i="1"/>
  <c r="U3207" i="1"/>
  <c r="U3845" i="1"/>
  <c r="U3539" i="1"/>
  <c r="U3649" i="1"/>
  <c r="U3206" i="1"/>
  <c r="U3205" i="1"/>
  <c r="U3204" i="1"/>
  <c r="U3701" i="1"/>
  <c r="U3138" i="1"/>
  <c r="U3203" i="1"/>
  <c r="U3202" i="1"/>
  <c r="U2867" i="1"/>
  <c r="U3129" i="1"/>
  <c r="U3201" i="1"/>
  <c r="U3137" i="1"/>
  <c r="U3200" i="1"/>
  <c r="U3292" i="1"/>
  <c r="U2983" i="1"/>
  <c r="U3136" i="1"/>
  <c r="U3291" i="1"/>
  <c r="U3199" i="1"/>
  <c r="U3198" i="1"/>
  <c r="U3570" i="1"/>
  <c r="U3174" i="1"/>
  <c r="U2982" i="1"/>
  <c r="U3299" i="1"/>
  <c r="U3197" i="1"/>
  <c r="U3298" i="1"/>
  <c r="U3196" i="1"/>
  <c r="U3307" i="1"/>
  <c r="U2" i="1"/>
  <c r="U2193" i="1"/>
  <c r="U3195" i="1"/>
  <c r="U2400" i="1"/>
  <c r="U3297" i="1"/>
  <c r="U3158" i="1"/>
  <c r="U3296" i="1"/>
  <c r="U1723" i="1"/>
  <c r="U3194" i="1"/>
  <c r="U3314" i="1"/>
  <c r="U3193" i="1"/>
  <c r="U4059" i="1"/>
  <c r="U3168" i="1"/>
  <c r="U1893" i="1"/>
  <c r="U2981" i="1"/>
  <c r="U2622" i="1"/>
  <c r="U2980" i="1"/>
  <c r="U3313" i="1"/>
  <c r="U3295" i="1"/>
  <c r="U2568" i="1"/>
  <c r="U3894" i="1"/>
  <c r="U3700" i="1"/>
  <c r="U1892" i="1"/>
  <c r="U3371" i="1"/>
  <c r="U3370" i="1"/>
  <c r="U4073" i="1"/>
  <c r="U3369" i="1"/>
  <c r="U3321" i="1"/>
  <c r="U3368" i="1"/>
  <c r="U3367" i="1"/>
  <c r="U2621" i="1"/>
  <c r="U3366" i="1"/>
  <c r="U2866" i="1"/>
  <c r="U3365" i="1"/>
  <c r="U3789" i="1"/>
  <c r="U3192" i="1"/>
  <c r="U3364" i="1"/>
  <c r="U3114" i="1"/>
  <c r="U2979" i="1"/>
  <c r="U3363" i="1"/>
  <c r="U3362" i="1"/>
  <c r="U3191" i="1"/>
  <c r="U3361" i="1"/>
  <c r="U3884" i="1"/>
  <c r="U3439" i="1"/>
  <c r="U3190" i="1"/>
  <c r="U2978" i="1"/>
  <c r="U3360" i="1"/>
  <c r="U3359" i="1"/>
  <c r="U3358" i="1"/>
  <c r="U3357" i="1"/>
  <c r="U3356" i="1"/>
  <c r="U3119" i="1"/>
  <c r="U3355" i="1"/>
  <c r="U3444" i="1"/>
  <c r="U3354" i="1"/>
  <c r="U3189" i="1"/>
  <c r="U3312" i="1"/>
  <c r="U3353" i="1"/>
  <c r="U3311" i="1"/>
  <c r="U3699" i="1"/>
  <c r="U3319" i="1"/>
  <c r="U2459" i="1"/>
  <c r="U1722" i="1"/>
  <c r="U3352" i="1"/>
  <c r="U2977" i="1"/>
  <c r="U2620" i="1"/>
  <c r="U3459" i="1"/>
  <c r="U3351" i="1"/>
  <c r="U3350" i="1"/>
  <c r="U3452" i="1"/>
  <c r="U2619" i="1"/>
  <c r="U3569" i="1"/>
  <c r="U3349" i="1"/>
  <c r="U3348" i="1"/>
  <c r="U3347" i="1"/>
  <c r="U3346" i="1"/>
  <c r="U3345" i="1"/>
  <c r="U3344" i="1"/>
  <c r="U3343" i="1"/>
  <c r="U2865" i="1"/>
  <c r="U2618" i="1"/>
  <c r="U3985" i="1"/>
  <c r="U3460" i="1"/>
  <c r="U3318" i="1"/>
  <c r="U3488" i="1"/>
  <c r="U2976" i="1"/>
  <c r="U1185" i="1"/>
  <c r="U3487" i="1"/>
  <c r="U2975" i="1"/>
  <c r="U7" i="1"/>
  <c r="U3342" i="1"/>
  <c r="U3486" i="1"/>
  <c r="U3485" i="1"/>
  <c r="U3484" i="1"/>
  <c r="U3961" i="1"/>
  <c r="U2974" i="1"/>
  <c r="U2617" i="1"/>
  <c r="U3483" i="1"/>
  <c r="U3880" i="1"/>
  <c r="U3341" i="1"/>
  <c r="U3482" i="1"/>
  <c r="U2401" i="1"/>
  <c r="U3481" i="1"/>
  <c r="U3480" i="1"/>
  <c r="U3479" i="1"/>
  <c r="U3340" i="1"/>
  <c r="U2864" i="1"/>
  <c r="U3534" i="1"/>
  <c r="U3478" i="1"/>
  <c r="U3339" i="1"/>
  <c r="U2952" i="1"/>
  <c r="U2863" i="1"/>
  <c r="U3310" i="1"/>
  <c r="U2458" i="1"/>
  <c r="U3338" i="1"/>
  <c r="U3451" i="1"/>
  <c r="U3477" i="1"/>
  <c r="U3337" i="1"/>
  <c r="U3536" i="1"/>
  <c r="U3336" i="1"/>
  <c r="U3476" i="1"/>
  <c r="U3102" i="1"/>
  <c r="U3875" i="1"/>
  <c r="U2457" i="1"/>
  <c r="U3916" i="1"/>
  <c r="U2973" i="1"/>
  <c r="U3538" i="1"/>
  <c r="U3545" i="1"/>
  <c r="U3335" i="1"/>
  <c r="U3334" i="1"/>
  <c r="U3167" i="1"/>
  <c r="U3568" i="1"/>
  <c r="U3795" i="1"/>
  <c r="U3567" i="1"/>
  <c r="U3566" i="1"/>
  <c r="U3188" i="1"/>
  <c r="U3915" i="1"/>
  <c r="U3475" i="1"/>
  <c r="U3565" i="1"/>
  <c r="U3564" i="1"/>
  <c r="U3563" i="1"/>
  <c r="U3562" i="1"/>
  <c r="U3474" i="1"/>
  <c r="U3561" i="1"/>
  <c r="U2972" i="1"/>
  <c r="U3560" i="1"/>
  <c r="U3595" i="1"/>
  <c r="U3333" i="1"/>
  <c r="U3559" i="1"/>
  <c r="U2862" i="1"/>
  <c r="U2966" i="1"/>
  <c r="U3558" i="1"/>
  <c r="U1891" i="1"/>
  <c r="U3473" i="1"/>
  <c r="U2604" i="1"/>
  <c r="U2238" i="1"/>
  <c r="U3557" i="1"/>
  <c r="U3556" i="1"/>
  <c r="U3592" i="1"/>
  <c r="U3891" i="1"/>
  <c r="U1883" i="1"/>
  <c r="U3618" i="1"/>
  <c r="U2919" i="1"/>
  <c r="U3294" i="1"/>
  <c r="U3914" i="1"/>
  <c r="U3187" i="1"/>
  <c r="U3447" i="1"/>
  <c r="U3555" i="1"/>
  <c r="U4025" i="1"/>
  <c r="U3589" i="1"/>
  <c r="U3617" i="1"/>
  <c r="U3616" i="1"/>
  <c r="U4060" i="1"/>
  <c r="U4072" i="1"/>
  <c r="U3615" i="1"/>
  <c r="U3614" i="1"/>
  <c r="U4024" i="1"/>
  <c r="U3472" i="1"/>
  <c r="U3546" i="1"/>
  <c r="U3554" i="1"/>
  <c r="U3553" i="1"/>
  <c r="U3613" i="1"/>
  <c r="U3332" i="1"/>
  <c r="U1184" i="1"/>
  <c r="U3612" i="1"/>
  <c r="U3648" i="1"/>
  <c r="U3446" i="1"/>
  <c r="U3611" i="1"/>
  <c r="U3647" i="1"/>
  <c r="U3186" i="1"/>
  <c r="U3844" i="1"/>
  <c r="U3552" i="1"/>
  <c r="U2616" i="1"/>
  <c r="U3610" i="1"/>
  <c r="U3645" i="1"/>
  <c r="U3660" i="1"/>
  <c r="U3331" i="1"/>
  <c r="U2615" i="1"/>
  <c r="U3471" i="1"/>
  <c r="U3330" i="1"/>
  <c r="U3639" i="1"/>
  <c r="U3609" i="1"/>
  <c r="U3470" i="1"/>
  <c r="U3698" i="1"/>
  <c r="U3697" i="1"/>
  <c r="U3185" i="1"/>
  <c r="U3696" i="1"/>
  <c r="U3608" i="1"/>
  <c r="U3695" i="1"/>
  <c r="U3694" i="1"/>
  <c r="U3693" i="1"/>
  <c r="U3692" i="1"/>
  <c r="U3691" i="1"/>
  <c r="U3607" i="1"/>
  <c r="U3690" i="1"/>
  <c r="U3606" i="1"/>
  <c r="U3826" i="1"/>
  <c r="U2614" i="1"/>
  <c r="U3689" i="1"/>
  <c r="U3658" i="1"/>
  <c r="U3644" i="1"/>
  <c r="U3782" i="1"/>
  <c r="U3688" i="1"/>
  <c r="U3551" i="1"/>
  <c r="U3184" i="1"/>
  <c r="U1890" i="1"/>
  <c r="U3183" i="1"/>
  <c r="U4044" i="1"/>
  <c r="U3469" i="1"/>
  <c r="U3687" i="1"/>
  <c r="U3605" i="1"/>
  <c r="U3686" i="1"/>
  <c r="U3468" i="1"/>
  <c r="U3685" i="1"/>
  <c r="U3684" i="1"/>
  <c r="U3550" i="1"/>
  <c r="U3643" i="1"/>
  <c r="U3792" i="1"/>
  <c r="U3135" i="1"/>
  <c r="U3683" i="1"/>
  <c r="U3682" i="1"/>
  <c r="U3646" i="1"/>
  <c r="U3819" i="1"/>
  <c r="U3818" i="1"/>
  <c r="U3681" i="1"/>
  <c r="U2971" i="1"/>
  <c r="U3549" i="1"/>
  <c r="U3817" i="1"/>
  <c r="U3963" i="1"/>
  <c r="U3329" i="1"/>
  <c r="U3467" i="1"/>
  <c r="U3182" i="1"/>
  <c r="U3540" i="1"/>
  <c r="U3328" i="1"/>
  <c r="U3181" i="1"/>
  <c r="U3327" i="1"/>
  <c r="U3180" i="1"/>
  <c r="U3843" i="1"/>
  <c r="U3680" i="1"/>
  <c r="U3829" i="1"/>
  <c r="U3842" i="1"/>
  <c r="U3836" i="1"/>
  <c r="U3157" i="1"/>
  <c r="U3604" i="1"/>
  <c r="U4043" i="1"/>
  <c r="U3594" i="1"/>
  <c r="U3828" i="1"/>
  <c r="U3913" i="1"/>
  <c r="U3978" i="1"/>
  <c r="U3874" i="1"/>
  <c r="U3778" i="1"/>
  <c r="U2613" i="1"/>
  <c r="U3794" i="1"/>
  <c r="U1889" i="1"/>
  <c r="U3816" i="1"/>
  <c r="U3466" i="1"/>
  <c r="U3659" i="1"/>
  <c r="U4010" i="1"/>
  <c r="U3841" i="1"/>
  <c r="U3912" i="1"/>
  <c r="U2354" i="1"/>
  <c r="U3911" i="1"/>
  <c r="U3895" i="1"/>
  <c r="U3179" i="1"/>
  <c r="U3910" i="1"/>
  <c r="U1721" i="1"/>
  <c r="U3840" i="1"/>
  <c r="U3679" i="1"/>
  <c r="U3548" i="1"/>
  <c r="U3984" i="1"/>
  <c r="U3909" i="1"/>
  <c r="U3678" i="1"/>
  <c r="U2456" i="1"/>
  <c r="U2612" i="1"/>
  <c r="U3908" i="1"/>
  <c r="U3907" i="1"/>
  <c r="U3906" i="1"/>
  <c r="U4023" i="1"/>
  <c r="U3178" i="1"/>
  <c r="U3839" i="1"/>
  <c r="U3677" i="1"/>
  <c r="U3905" i="1"/>
  <c r="U3825" i="1"/>
  <c r="U3676" i="1"/>
  <c r="U3904" i="1"/>
  <c r="U3873" i="1"/>
  <c r="U2861" i="1"/>
  <c r="U2611" i="1"/>
  <c r="U3465" i="1"/>
  <c r="U3983" i="1"/>
  <c r="U3675" i="1"/>
  <c r="U3903" i="1"/>
  <c r="U4022" i="1"/>
  <c r="U4055" i="1"/>
  <c r="U3674" i="1"/>
  <c r="U3902" i="1"/>
  <c r="U3992" i="1"/>
  <c r="U3861" i="1"/>
  <c r="U3901" i="1"/>
  <c r="U3638" i="1"/>
  <c r="U2607" i="1"/>
  <c r="U3860" i="1"/>
  <c r="U3991" i="1"/>
  <c r="U3972" i="1"/>
  <c r="U3977" i="1"/>
  <c r="U2610" i="1"/>
  <c r="U3990" i="1"/>
  <c r="U3793" i="1"/>
  <c r="U3673" i="1"/>
  <c r="U3672" i="1"/>
  <c r="U3326" i="1"/>
  <c r="U3547" i="1"/>
  <c r="U3603" i="1"/>
  <c r="U3290" i="1"/>
  <c r="U3671" i="1"/>
  <c r="U3177" i="1"/>
  <c r="U4065" i="1"/>
  <c r="U3900" i="1"/>
  <c r="U3781" i="1"/>
  <c r="U4021" i="1"/>
  <c r="U3883" i="1"/>
  <c r="U3325" i="1"/>
  <c r="U3464" i="1"/>
  <c r="U3176" i="1"/>
  <c r="U3859" i="1"/>
  <c r="U2843" i="1"/>
  <c r="U3602" i="1"/>
  <c r="U4042" i="1"/>
  <c r="U4091" i="1"/>
  <c r="U3899" i="1"/>
  <c r="U3670" i="1"/>
  <c r="U3976" i="1"/>
  <c r="U3669" i="1"/>
  <c r="U4054" i="1"/>
  <c r="U4052" i="1"/>
  <c r="U4020" i="1"/>
  <c r="U3668" i="1"/>
  <c r="U3667" i="1"/>
  <c r="U4008" i="1"/>
  <c r="U3898" i="1"/>
  <c r="U4014" i="1"/>
  <c r="U4067" i="1"/>
  <c r="U1888" i="1"/>
  <c r="U3463" i="1"/>
  <c r="T1888" i="1"/>
  <c r="X1888" i="1" s="1"/>
  <c r="T4067" i="1"/>
  <c r="X4067" i="1" s="1"/>
  <c r="T4014" i="1"/>
  <c r="X4014" i="1" s="1"/>
  <c r="T3898" i="1"/>
  <c r="X3898" i="1" s="1"/>
  <c r="T4008" i="1"/>
  <c r="X4008" i="1" s="1"/>
  <c r="T3667" i="1"/>
  <c r="X3667" i="1" s="1"/>
  <c r="T3668" i="1"/>
  <c r="X3668" i="1" s="1"/>
  <c r="T4020" i="1"/>
  <c r="X4020" i="1" s="1"/>
  <c r="T4052" i="1"/>
  <c r="X4052" i="1" s="1"/>
  <c r="T4054" i="1"/>
  <c r="X4054" i="1" s="1"/>
  <c r="T3669" i="1"/>
  <c r="X3669" i="1" s="1"/>
  <c r="T3976" i="1"/>
  <c r="X3976" i="1" s="1"/>
  <c r="T3670" i="1"/>
  <c r="X3670" i="1" s="1"/>
  <c r="T3899" i="1"/>
  <c r="X3899" i="1" s="1"/>
  <c r="T4091" i="1"/>
  <c r="X4091" i="1" s="1"/>
  <c r="T4042" i="1"/>
  <c r="X4042" i="1" s="1"/>
  <c r="T3602" i="1"/>
  <c r="X3602" i="1" s="1"/>
  <c r="T2843" i="1"/>
  <c r="X2843" i="1" s="1"/>
  <c r="T3859" i="1"/>
  <c r="X3859" i="1" s="1"/>
  <c r="T3176" i="1"/>
  <c r="X3176" i="1" s="1"/>
  <c r="T3464" i="1"/>
  <c r="X3464" i="1" s="1"/>
  <c r="T3325" i="1"/>
  <c r="X3325" i="1" s="1"/>
  <c r="T3883" i="1"/>
  <c r="X3883" i="1" s="1"/>
  <c r="T4021" i="1"/>
  <c r="X4021" i="1" s="1"/>
  <c r="T3781" i="1"/>
  <c r="X3781" i="1" s="1"/>
  <c r="T3900" i="1"/>
  <c r="X3900" i="1" s="1"/>
  <c r="T4065" i="1"/>
  <c r="X4065" i="1" s="1"/>
  <c r="T3177" i="1"/>
  <c r="X3177" i="1" s="1"/>
  <c r="T3671" i="1"/>
  <c r="X3671" i="1" s="1"/>
  <c r="T3290" i="1"/>
  <c r="X3290" i="1" s="1"/>
  <c r="T3603" i="1"/>
  <c r="X3603" i="1" s="1"/>
  <c r="T3547" i="1"/>
  <c r="X3547" i="1" s="1"/>
  <c r="T3326" i="1"/>
  <c r="X3326" i="1" s="1"/>
  <c r="T3672" i="1"/>
  <c r="X3672" i="1" s="1"/>
  <c r="T3673" i="1"/>
  <c r="X3673" i="1" s="1"/>
  <c r="T3793" i="1"/>
  <c r="X3793" i="1" s="1"/>
  <c r="T3990" i="1"/>
  <c r="X3990" i="1" s="1"/>
  <c r="T2610" i="1"/>
  <c r="X2610" i="1" s="1"/>
  <c r="T3977" i="1"/>
  <c r="X3977" i="1" s="1"/>
  <c r="T3972" i="1"/>
  <c r="X3972" i="1" s="1"/>
  <c r="T3991" i="1"/>
  <c r="X3991" i="1" s="1"/>
  <c r="T3860" i="1"/>
  <c r="X3860" i="1" s="1"/>
  <c r="T2607" i="1"/>
  <c r="X2607" i="1" s="1"/>
  <c r="T3638" i="1"/>
  <c r="X3638" i="1" s="1"/>
  <c r="T3901" i="1"/>
  <c r="X3901" i="1" s="1"/>
  <c r="T3861" i="1"/>
  <c r="X3861" i="1" s="1"/>
  <c r="T3992" i="1"/>
  <c r="X3992" i="1" s="1"/>
  <c r="T3902" i="1"/>
  <c r="X3902" i="1" s="1"/>
  <c r="T3674" i="1"/>
  <c r="X3674" i="1" s="1"/>
  <c r="T4055" i="1"/>
  <c r="X4055" i="1" s="1"/>
  <c r="T4022" i="1"/>
  <c r="X4022" i="1" s="1"/>
  <c r="T3903" i="1"/>
  <c r="X3903" i="1" s="1"/>
  <c r="T3675" i="1"/>
  <c r="X3675" i="1" s="1"/>
  <c r="T3983" i="1"/>
  <c r="X3983" i="1" s="1"/>
  <c r="T3465" i="1"/>
  <c r="X3465" i="1" s="1"/>
  <c r="T2611" i="1"/>
  <c r="X2611" i="1" s="1"/>
  <c r="T2861" i="1"/>
  <c r="X2861" i="1" s="1"/>
  <c r="T3873" i="1"/>
  <c r="X3873" i="1" s="1"/>
  <c r="T3904" i="1"/>
  <c r="X3904" i="1" s="1"/>
  <c r="T3676" i="1"/>
  <c r="X3676" i="1" s="1"/>
  <c r="T3825" i="1"/>
  <c r="X3825" i="1" s="1"/>
  <c r="T3905" i="1"/>
  <c r="X3905" i="1" s="1"/>
  <c r="T3677" i="1"/>
  <c r="X3677" i="1" s="1"/>
  <c r="T3839" i="1"/>
  <c r="X3839" i="1" s="1"/>
  <c r="T3178" i="1"/>
  <c r="X3178" i="1" s="1"/>
  <c r="T4023" i="1"/>
  <c r="X4023" i="1" s="1"/>
  <c r="T3906" i="1"/>
  <c r="X3906" i="1" s="1"/>
  <c r="T3907" i="1"/>
  <c r="X3907" i="1" s="1"/>
  <c r="T3908" i="1"/>
  <c r="X3908" i="1" s="1"/>
  <c r="T2612" i="1"/>
  <c r="X2612" i="1" s="1"/>
  <c r="T2456" i="1"/>
  <c r="X2456" i="1" s="1"/>
  <c r="T3678" i="1"/>
  <c r="X3678" i="1" s="1"/>
  <c r="T3909" i="1"/>
  <c r="X3909" i="1" s="1"/>
  <c r="T3984" i="1"/>
  <c r="X3984" i="1" s="1"/>
  <c r="T3548" i="1"/>
  <c r="X3548" i="1" s="1"/>
  <c r="T3679" i="1"/>
  <c r="X3679" i="1" s="1"/>
  <c r="T3840" i="1"/>
  <c r="X3840" i="1" s="1"/>
  <c r="T1721" i="1"/>
  <c r="X1721" i="1" s="1"/>
  <c r="T3910" i="1"/>
  <c r="X3910" i="1" s="1"/>
  <c r="T3179" i="1"/>
  <c r="X3179" i="1" s="1"/>
  <c r="T3895" i="1"/>
  <c r="X3895" i="1" s="1"/>
  <c r="T3911" i="1"/>
  <c r="X3911" i="1" s="1"/>
  <c r="T2354" i="1"/>
  <c r="X2354" i="1" s="1"/>
  <c r="T3912" i="1"/>
  <c r="X3912" i="1" s="1"/>
  <c r="T3841" i="1"/>
  <c r="X3841" i="1" s="1"/>
  <c r="T4010" i="1"/>
  <c r="X4010" i="1" s="1"/>
  <c r="T3659" i="1"/>
  <c r="X3659" i="1" s="1"/>
  <c r="T3466" i="1"/>
  <c r="X3466" i="1" s="1"/>
  <c r="T3816" i="1"/>
  <c r="X3816" i="1" s="1"/>
  <c r="T1889" i="1"/>
  <c r="X1889" i="1" s="1"/>
  <c r="T3794" i="1"/>
  <c r="X3794" i="1" s="1"/>
  <c r="T2613" i="1"/>
  <c r="X2613" i="1" s="1"/>
  <c r="T3778" i="1"/>
  <c r="X3778" i="1" s="1"/>
  <c r="T3874" i="1"/>
  <c r="X3874" i="1" s="1"/>
  <c r="T3978" i="1"/>
  <c r="X3978" i="1" s="1"/>
  <c r="T3913" i="1"/>
  <c r="X3913" i="1" s="1"/>
  <c r="T3828" i="1"/>
  <c r="X3828" i="1" s="1"/>
  <c r="T3594" i="1"/>
  <c r="X3594" i="1" s="1"/>
  <c r="T4043" i="1"/>
  <c r="X4043" i="1" s="1"/>
  <c r="T3604" i="1"/>
  <c r="X3604" i="1" s="1"/>
  <c r="T3157" i="1"/>
  <c r="X3157" i="1" s="1"/>
  <c r="T3836" i="1"/>
  <c r="X3836" i="1" s="1"/>
  <c r="T3842" i="1"/>
  <c r="X3842" i="1" s="1"/>
  <c r="T3829" i="1"/>
  <c r="X3829" i="1" s="1"/>
  <c r="T3680" i="1"/>
  <c r="X3680" i="1" s="1"/>
  <c r="T3843" i="1"/>
  <c r="X3843" i="1" s="1"/>
  <c r="T3180" i="1"/>
  <c r="X3180" i="1" s="1"/>
  <c r="T3327" i="1"/>
  <c r="X3327" i="1" s="1"/>
  <c r="T3181" i="1"/>
  <c r="X3181" i="1" s="1"/>
  <c r="T3328" i="1"/>
  <c r="X3328" i="1" s="1"/>
  <c r="T3540" i="1"/>
  <c r="X3540" i="1" s="1"/>
  <c r="T3182" i="1"/>
  <c r="X3182" i="1" s="1"/>
  <c r="T3467" i="1"/>
  <c r="X3467" i="1" s="1"/>
  <c r="T3329" i="1"/>
  <c r="X3329" i="1" s="1"/>
  <c r="T3963" i="1"/>
  <c r="X3963" i="1" s="1"/>
  <c r="T3817" i="1"/>
  <c r="X3817" i="1" s="1"/>
  <c r="T3549" i="1"/>
  <c r="X3549" i="1" s="1"/>
  <c r="T2971" i="1"/>
  <c r="X2971" i="1" s="1"/>
  <c r="T3681" i="1"/>
  <c r="X3681" i="1" s="1"/>
  <c r="T3818" i="1"/>
  <c r="X3818" i="1" s="1"/>
  <c r="T3819" i="1"/>
  <c r="X3819" i="1" s="1"/>
  <c r="T3646" i="1"/>
  <c r="X3646" i="1" s="1"/>
  <c r="T3682" i="1"/>
  <c r="X3682" i="1" s="1"/>
  <c r="T3683" i="1"/>
  <c r="X3683" i="1" s="1"/>
  <c r="T3135" i="1"/>
  <c r="X3135" i="1" s="1"/>
  <c r="T3792" i="1"/>
  <c r="X3792" i="1" s="1"/>
  <c r="T3643" i="1"/>
  <c r="X3643" i="1" s="1"/>
  <c r="T3550" i="1"/>
  <c r="X3550" i="1" s="1"/>
  <c r="T3684" i="1"/>
  <c r="X3684" i="1" s="1"/>
  <c r="T3685" i="1"/>
  <c r="X3685" i="1" s="1"/>
  <c r="T3468" i="1"/>
  <c r="X3468" i="1" s="1"/>
  <c r="T3686" i="1"/>
  <c r="X3686" i="1" s="1"/>
  <c r="T3605" i="1"/>
  <c r="X3605" i="1" s="1"/>
  <c r="T3687" i="1"/>
  <c r="X3687" i="1" s="1"/>
  <c r="T3469" i="1"/>
  <c r="X3469" i="1" s="1"/>
  <c r="T4044" i="1"/>
  <c r="X4044" i="1" s="1"/>
  <c r="T3183" i="1"/>
  <c r="X3183" i="1" s="1"/>
  <c r="T1890" i="1"/>
  <c r="X1890" i="1" s="1"/>
  <c r="T3184" i="1"/>
  <c r="X3184" i="1" s="1"/>
  <c r="T3551" i="1"/>
  <c r="X3551" i="1" s="1"/>
  <c r="T3688" i="1"/>
  <c r="X3688" i="1" s="1"/>
  <c r="T3782" i="1"/>
  <c r="X3782" i="1" s="1"/>
  <c r="T3644" i="1"/>
  <c r="X3644" i="1" s="1"/>
  <c r="T3658" i="1"/>
  <c r="X3658" i="1" s="1"/>
  <c r="T3689" i="1"/>
  <c r="X3689" i="1" s="1"/>
  <c r="T2614" i="1"/>
  <c r="X2614" i="1" s="1"/>
  <c r="T3826" i="1"/>
  <c r="X3826" i="1" s="1"/>
  <c r="T3606" i="1"/>
  <c r="X3606" i="1" s="1"/>
  <c r="T3690" i="1"/>
  <c r="X3690" i="1" s="1"/>
  <c r="T3607" i="1"/>
  <c r="X3607" i="1" s="1"/>
  <c r="T3691" i="1"/>
  <c r="X3691" i="1" s="1"/>
  <c r="T3692" i="1"/>
  <c r="X3692" i="1" s="1"/>
  <c r="T3693" i="1"/>
  <c r="X3693" i="1" s="1"/>
  <c r="T3694" i="1"/>
  <c r="X3694" i="1" s="1"/>
  <c r="T3695" i="1"/>
  <c r="X3695" i="1" s="1"/>
  <c r="T3608" i="1"/>
  <c r="X3608" i="1" s="1"/>
  <c r="T3696" i="1"/>
  <c r="X3696" i="1" s="1"/>
  <c r="T3185" i="1"/>
  <c r="X3185" i="1" s="1"/>
  <c r="T3697" i="1"/>
  <c r="X3697" i="1" s="1"/>
  <c r="T3698" i="1"/>
  <c r="X3698" i="1" s="1"/>
  <c r="T3470" i="1"/>
  <c r="X3470" i="1" s="1"/>
  <c r="T3609" i="1"/>
  <c r="X3609" i="1" s="1"/>
  <c r="T3639" i="1"/>
  <c r="X3639" i="1" s="1"/>
  <c r="T3330" i="1"/>
  <c r="X3330" i="1" s="1"/>
  <c r="T3471" i="1"/>
  <c r="X3471" i="1" s="1"/>
  <c r="T2615" i="1"/>
  <c r="X2615" i="1" s="1"/>
  <c r="T3331" i="1"/>
  <c r="X3331" i="1" s="1"/>
  <c r="T3660" i="1"/>
  <c r="X3660" i="1" s="1"/>
  <c r="T3645" i="1"/>
  <c r="X3645" i="1" s="1"/>
  <c r="T3610" i="1"/>
  <c r="X3610" i="1" s="1"/>
  <c r="T2616" i="1"/>
  <c r="X2616" i="1" s="1"/>
  <c r="T3552" i="1"/>
  <c r="X3552" i="1" s="1"/>
  <c r="T3844" i="1"/>
  <c r="X3844" i="1" s="1"/>
  <c r="T3186" i="1"/>
  <c r="X3186" i="1" s="1"/>
  <c r="T3647" i="1"/>
  <c r="X3647" i="1" s="1"/>
  <c r="T3611" i="1"/>
  <c r="X3611" i="1" s="1"/>
  <c r="T3446" i="1"/>
  <c r="X3446" i="1" s="1"/>
  <c r="T3648" i="1"/>
  <c r="X3648" i="1" s="1"/>
  <c r="T3612" i="1"/>
  <c r="X3612" i="1" s="1"/>
  <c r="T1184" i="1"/>
  <c r="X1184" i="1" s="1"/>
  <c r="T3332" i="1"/>
  <c r="X3332" i="1" s="1"/>
  <c r="T3613" i="1"/>
  <c r="X3613" i="1" s="1"/>
  <c r="T3553" i="1"/>
  <c r="X3553" i="1" s="1"/>
  <c r="T3554" i="1"/>
  <c r="X3554" i="1" s="1"/>
  <c r="T3546" i="1"/>
  <c r="X3546" i="1" s="1"/>
  <c r="T3472" i="1"/>
  <c r="X3472" i="1" s="1"/>
  <c r="T4024" i="1"/>
  <c r="X4024" i="1" s="1"/>
  <c r="T3614" i="1"/>
  <c r="X3614" i="1" s="1"/>
  <c r="T3615" i="1"/>
  <c r="X3615" i="1" s="1"/>
  <c r="T4072" i="1"/>
  <c r="X4072" i="1" s="1"/>
  <c r="T4060" i="1"/>
  <c r="X4060" i="1" s="1"/>
  <c r="T3616" i="1"/>
  <c r="X3616" i="1" s="1"/>
  <c r="T3617" i="1"/>
  <c r="X3617" i="1" s="1"/>
  <c r="T3589" i="1"/>
  <c r="X3589" i="1" s="1"/>
  <c r="T4025" i="1"/>
  <c r="X4025" i="1" s="1"/>
  <c r="T3555" i="1"/>
  <c r="X3555" i="1" s="1"/>
  <c r="T3447" i="1"/>
  <c r="X3447" i="1" s="1"/>
  <c r="T3187" i="1"/>
  <c r="X3187" i="1" s="1"/>
  <c r="T3914" i="1"/>
  <c r="X3914" i="1" s="1"/>
  <c r="T3294" i="1"/>
  <c r="X3294" i="1" s="1"/>
  <c r="T2919" i="1"/>
  <c r="X2919" i="1" s="1"/>
  <c r="T3618" i="1"/>
  <c r="X3618" i="1" s="1"/>
  <c r="T1883" i="1"/>
  <c r="X1883" i="1" s="1"/>
  <c r="T3891" i="1"/>
  <c r="X3891" i="1" s="1"/>
  <c r="T3592" i="1"/>
  <c r="X3592" i="1" s="1"/>
  <c r="T3556" i="1"/>
  <c r="X3556" i="1" s="1"/>
  <c r="T3557" i="1"/>
  <c r="X3557" i="1" s="1"/>
  <c r="T2238" i="1"/>
  <c r="X2238" i="1" s="1"/>
  <c r="T2604" i="1"/>
  <c r="X2604" i="1" s="1"/>
  <c r="T3473" i="1"/>
  <c r="X3473" i="1" s="1"/>
  <c r="T1891" i="1"/>
  <c r="X1891" i="1" s="1"/>
  <c r="T3558" i="1"/>
  <c r="X3558" i="1" s="1"/>
  <c r="T2966" i="1"/>
  <c r="X2966" i="1" s="1"/>
  <c r="T2862" i="1"/>
  <c r="X2862" i="1" s="1"/>
  <c r="T3559" i="1"/>
  <c r="X3559" i="1" s="1"/>
  <c r="T3333" i="1"/>
  <c r="X3333" i="1" s="1"/>
  <c r="T3595" i="1"/>
  <c r="X3595" i="1" s="1"/>
  <c r="T3560" i="1"/>
  <c r="X3560" i="1" s="1"/>
  <c r="T2972" i="1"/>
  <c r="X2972" i="1" s="1"/>
  <c r="T3561" i="1"/>
  <c r="X3561" i="1" s="1"/>
  <c r="T3474" i="1"/>
  <c r="X3474" i="1" s="1"/>
  <c r="T3562" i="1"/>
  <c r="X3562" i="1" s="1"/>
  <c r="T3563" i="1"/>
  <c r="X3563" i="1" s="1"/>
  <c r="T3564" i="1"/>
  <c r="X3564" i="1" s="1"/>
  <c r="T3565" i="1"/>
  <c r="X3565" i="1" s="1"/>
  <c r="T3475" i="1"/>
  <c r="X3475" i="1" s="1"/>
  <c r="T3915" i="1"/>
  <c r="X3915" i="1" s="1"/>
  <c r="T3188" i="1"/>
  <c r="X3188" i="1" s="1"/>
  <c r="T3566" i="1"/>
  <c r="X3566" i="1" s="1"/>
  <c r="T3567" i="1"/>
  <c r="X3567" i="1" s="1"/>
  <c r="T3795" i="1"/>
  <c r="X3795" i="1" s="1"/>
  <c r="T3568" i="1"/>
  <c r="X3568" i="1" s="1"/>
  <c r="T3167" i="1"/>
  <c r="X3167" i="1" s="1"/>
  <c r="T3334" i="1"/>
  <c r="X3334" i="1" s="1"/>
  <c r="T3335" i="1"/>
  <c r="X3335" i="1" s="1"/>
  <c r="T3545" i="1"/>
  <c r="X3545" i="1" s="1"/>
  <c r="T3538" i="1"/>
  <c r="X3538" i="1" s="1"/>
  <c r="T2973" i="1"/>
  <c r="X2973" i="1" s="1"/>
  <c r="T3916" i="1"/>
  <c r="X3916" i="1" s="1"/>
  <c r="T2457" i="1"/>
  <c r="X2457" i="1" s="1"/>
  <c r="T3875" i="1"/>
  <c r="X3875" i="1" s="1"/>
  <c r="T3102" i="1"/>
  <c r="X3102" i="1" s="1"/>
  <c r="T3476" i="1"/>
  <c r="X3476" i="1" s="1"/>
  <c r="T3336" i="1"/>
  <c r="X3336" i="1" s="1"/>
  <c r="T3536" i="1"/>
  <c r="X3536" i="1" s="1"/>
  <c r="T3337" i="1"/>
  <c r="X3337" i="1" s="1"/>
  <c r="T3477" i="1"/>
  <c r="X3477" i="1" s="1"/>
  <c r="T3451" i="1"/>
  <c r="X3451" i="1" s="1"/>
  <c r="T3338" i="1"/>
  <c r="X3338" i="1" s="1"/>
  <c r="T2458" i="1"/>
  <c r="X2458" i="1" s="1"/>
  <c r="T3310" i="1"/>
  <c r="X3310" i="1" s="1"/>
  <c r="T2863" i="1"/>
  <c r="X2863" i="1" s="1"/>
  <c r="T2952" i="1"/>
  <c r="X2952" i="1" s="1"/>
  <c r="T3339" i="1"/>
  <c r="X3339" i="1" s="1"/>
  <c r="T3478" i="1"/>
  <c r="X3478" i="1" s="1"/>
  <c r="T3534" i="1"/>
  <c r="X3534" i="1" s="1"/>
  <c r="T2864" i="1"/>
  <c r="X2864" i="1" s="1"/>
  <c r="T3340" i="1"/>
  <c r="X3340" i="1" s="1"/>
  <c r="T3479" i="1"/>
  <c r="X3479" i="1" s="1"/>
  <c r="T3480" i="1"/>
  <c r="X3480" i="1" s="1"/>
  <c r="T3481" i="1"/>
  <c r="X3481" i="1" s="1"/>
  <c r="T2401" i="1"/>
  <c r="X2401" i="1" s="1"/>
  <c r="T3482" i="1"/>
  <c r="X3482" i="1" s="1"/>
  <c r="T3341" i="1"/>
  <c r="X3341" i="1" s="1"/>
  <c r="T3880" i="1"/>
  <c r="X3880" i="1" s="1"/>
  <c r="T3483" i="1"/>
  <c r="X3483" i="1" s="1"/>
  <c r="T2617" i="1"/>
  <c r="X2617" i="1" s="1"/>
  <c r="T2974" i="1"/>
  <c r="X2974" i="1" s="1"/>
  <c r="T3961" i="1"/>
  <c r="X3961" i="1" s="1"/>
  <c r="T3484" i="1"/>
  <c r="X3484" i="1" s="1"/>
  <c r="T3485" i="1"/>
  <c r="X3485" i="1" s="1"/>
  <c r="T3486" i="1"/>
  <c r="X3486" i="1" s="1"/>
  <c r="T3342" i="1"/>
  <c r="X3342" i="1" s="1"/>
  <c r="T7" i="1"/>
  <c r="X7" i="1" s="1"/>
  <c r="T2975" i="1"/>
  <c r="X2975" i="1" s="1"/>
  <c r="T3487" i="1"/>
  <c r="X3487" i="1" s="1"/>
  <c r="T1185" i="1"/>
  <c r="X1185" i="1" s="1"/>
  <c r="T2976" i="1"/>
  <c r="X2976" i="1" s="1"/>
  <c r="T3488" i="1"/>
  <c r="X3488" i="1" s="1"/>
  <c r="T3318" i="1"/>
  <c r="X3318" i="1" s="1"/>
  <c r="T3460" i="1"/>
  <c r="X3460" i="1" s="1"/>
  <c r="T3985" i="1"/>
  <c r="X3985" i="1" s="1"/>
  <c r="T2618" i="1"/>
  <c r="X2618" i="1" s="1"/>
  <c r="T2865" i="1"/>
  <c r="X2865" i="1" s="1"/>
  <c r="T3343" i="1"/>
  <c r="X3343" i="1" s="1"/>
  <c r="T3344" i="1"/>
  <c r="X3344" i="1" s="1"/>
  <c r="T3345" i="1"/>
  <c r="X3345" i="1" s="1"/>
  <c r="T3346" i="1"/>
  <c r="X3346" i="1" s="1"/>
  <c r="T3347" i="1"/>
  <c r="X3347" i="1" s="1"/>
  <c r="T3348" i="1"/>
  <c r="X3348" i="1" s="1"/>
  <c r="T3349" i="1"/>
  <c r="X3349" i="1" s="1"/>
  <c r="T3569" i="1"/>
  <c r="X3569" i="1" s="1"/>
  <c r="T2619" i="1"/>
  <c r="X2619" i="1" s="1"/>
  <c r="T3452" i="1"/>
  <c r="X3452" i="1" s="1"/>
  <c r="T3350" i="1"/>
  <c r="X3350" i="1" s="1"/>
  <c r="T3351" i="1"/>
  <c r="X3351" i="1" s="1"/>
  <c r="T3459" i="1"/>
  <c r="X3459" i="1" s="1"/>
  <c r="T2620" i="1"/>
  <c r="X2620" i="1" s="1"/>
  <c r="T2977" i="1"/>
  <c r="X2977" i="1" s="1"/>
  <c r="T3352" i="1"/>
  <c r="X3352" i="1" s="1"/>
  <c r="T1722" i="1"/>
  <c r="X1722" i="1" s="1"/>
  <c r="T2459" i="1"/>
  <c r="X2459" i="1" s="1"/>
  <c r="T3319" i="1"/>
  <c r="X3319" i="1" s="1"/>
  <c r="T3699" i="1"/>
  <c r="X3699" i="1" s="1"/>
  <c r="T3311" i="1"/>
  <c r="X3311" i="1" s="1"/>
  <c r="T3353" i="1"/>
  <c r="X3353" i="1" s="1"/>
  <c r="T3312" i="1"/>
  <c r="X3312" i="1" s="1"/>
  <c r="T3189" i="1"/>
  <c r="X3189" i="1" s="1"/>
  <c r="T3354" i="1"/>
  <c r="X3354" i="1" s="1"/>
  <c r="T3444" i="1"/>
  <c r="X3444" i="1" s="1"/>
  <c r="T3355" i="1"/>
  <c r="X3355" i="1" s="1"/>
  <c r="T3119" i="1"/>
  <c r="X3119" i="1" s="1"/>
  <c r="T3356" i="1"/>
  <c r="X3356" i="1" s="1"/>
  <c r="T3357" i="1"/>
  <c r="X3357" i="1" s="1"/>
  <c r="T3358" i="1"/>
  <c r="X3358" i="1" s="1"/>
  <c r="T3359" i="1"/>
  <c r="X3359" i="1" s="1"/>
  <c r="T3360" i="1"/>
  <c r="X3360" i="1" s="1"/>
  <c r="T2978" i="1"/>
  <c r="X2978" i="1" s="1"/>
  <c r="T3190" i="1"/>
  <c r="X3190" i="1" s="1"/>
  <c r="T3439" i="1"/>
  <c r="X3439" i="1" s="1"/>
  <c r="T3884" i="1"/>
  <c r="X3884" i="1" s="1"/>
  <c r="T3361" i="1"/>
  <c r="X3361" i="1" s="1"/>
  <c r="T3191" i="1"/>
  <c r="X3191" i="1" s="1"/>
  <c r="T3362" i="1"/>
  <c r="X3362" i="1" s="1"/>
  <c r="T3363" i="1"/>
  <c r="X3363" i="1" s="1"/>
  <c r="T2979" i="1"/>
  <c r="X2979" i="1" s="1"/>
  <c r="T3114" i="1"/>
  <c r="X3114" i="1" s="1"/>
  <c r="T3364" i="1"/>
  <c r="X3364" i="1" s="1"/>
  <c r="T3192" i="1"/>
  <c r="X3192" i="1" s="1"/>
  <c r="T3789" i="1"/>
  <c r="X3789" i="1" s="1"/>
  <c r="T3365" i="1"/>
  <c r="X3365" i="1" s="1"/>
  <c r="T2866" i="1"/>
  <c r="X2866" i="1" s="1"/>
  <c r="T3366" i="1"/>
  <c r="X3366" i="1" s="1"/>
  <c r="T2621" i="1"/>
  <c r="X2621" i="1" s="1"/>
  <c r="T3367" i="1"/>
  <c r="X3367" i="1" s="1"/>
  <c r="T3368" i="1"/>
  <c r="X3368" i="1" s="1"/>
  <c r="T3321" i="1"/>
  <c r="X3321" i="1" s="1"/>
  <c r="T3369" i="1"/>
  <c r="X3369" i="1" s="1"/>
  <c r="T4073" i="1"/>
  <c r="X4073" i="1" s="1"/>
  <c r="T3370" i="1"/>
  <c r="X3370" i="1" s="1"/>
  <c r="T3371" i="1"/>
  <c r="X3371" i="1" s="1"/>
  <c r="T1892" i="1"/>
  <c r="X1892" i="1" s="1"/>
  <c r="T3700" i="1"/>
  <c r="X3700" i="1" s="1"/>
  <c r="T3894" i="1"/>
  <c r="X3894" i="1" s="1"/>
  <c r="T2568" i="1"/>
  <c r="X2568" i="1" s="1"/>
  <c r="T3295" i="1"/>
  <c r="X3295" i="1" s="1"/>
  <c r="T3313" i="1"/>
  <c r="X3313" i="1" s="1"/>
  <c r="T2980" i="1"/>
  <c r="X2980" i="1" s="1"/>
  <c r="T2622" i="1"/>
  <c r="X2622" i="1" s="1"/>
  <c r="T2981" i="1"/>
  <c r="X2981" i="1" s="1"/>
  <c r="T1893" i="1"/>
  <c r="X1893" i="1" s="1"/>
  <c r="T3168" i="1"/>
  <c r="X3168" i="1" s="1"/>
  <c r="T4059" i="1"/>
  <c r="X4059" i="1" s="1"/>
  <c r="T3193" i="1"/>
  <c r="X3193" i="1" s="1"/>
  <c r="T3314" i="1"/>
  <c r="X3314" i="1" s="1"/>
  <c r="T3194" i="1"/>
  <c r="X3194" i="1" s="1"/>
  <c r="T1723" i="1"/>
  <c r="X1723" i="1" s="1"/>
  <c r="T3296" i="1"/>
  <c r="X3296" i="1" s="1"/>
  <c r="T3158" i="1"/>
  <c r="X3158" i="1" s="1"/>
  <c r="T3297" i="1"/>
  <c r="X3297" i="1" s="1"/>
  <c r="T2400" i="1"/>
  <c r="X2400" i="1" s="1"/>
  <c r="T3195" i="1"/>
  <c r="X3195" i="1" s="1"/>
  <c r="T2193" i="1"/>
  <c r="X2193" i="1" s="1"/>
  <c r="T2" i="1"/>
  <c r="X2" i="1" s="1"/>
  <c r="T3307" i="1"/>
  <c r="X3307" i="1" s="1"/>
  <c r="T3196" i="1"/>
  <c r="X3196" i="1" s="1"/>
  <c r="T3298" i="1"/>
  <c r="X3298" i="1" s="1"/>
  <c r="T3197" i="1"/>
  <c r="X3197" i="1" s="1"/>
  <c r="T3299" i="1"/>
  <c r="X3299" i="1" s="1"/>
  <c r="T2982" i="1"/>
  <c r="X2982" i="1" s="1"/>
  <c r="T3174" i="1"/>
  <c r="X3174" i="1" s="1"/>
  <c r="T3570" i="1"/>
  <c r="X3570" i="1" s="1"/>
  <c r="T3198" i="1"/>
  <c r="X3198" i="1" s="1"/>
  <c r="T3199" i="1"/>
  <c r="X3199" i="1" s="1"/>
  <c r="T3291" i="1"/>
  <c r="X3291" i="1" s="1"/>
  <c r="T3136" i="1"/>
  <c r="X3136" i="1" s="1"/>
  <c r="T2983" i="1"/>
  <c r="X2983" i="1" s="1"/>
  <c r="T3292" i="1"/>
  <c r="X3292" i="1" s="1"/>
  <c r="T3200" i="1"/>
  <c r="X3200" i="1" s="1"/>
  <c r="T3137" i="1"/>
  <c r="X3137" i="1" s="1"/>
  <c r="T3201" i="1"/>
  <c r="X3201" i="1" s="1"/>
  <c r="T3129" i="1"/>
  <c r="X3129" i="1" s="1"/>
  <c r="T2867" i="1"/>
  <c r="X2867" i="1" s="1"/>
  <c r="T3202" i="1"/>
  <c r="X3202" i="1" s="1"/>
  <c r="T3203" i="1"/>
  <c r="X3203" i="1" s="1"/>
  <c r="T3138" i="1"/>
  <c r="X3138" i="1" s="1"/>
  <c r="T3701" i="1"/>
  <c r="X3701" i="1" s="1"/>
  <c r="T3204" i="1"/>
  <c r="X3204" i="1" s="1"/>
  <c r="T3205" i="1"/>
  <c r="X3205" i="1" s="1"/>
  <c r="T3206" i="1"/>
  <c r="X3206" i="1" s="1"/>
  <c r="T3649" i="1"/>
  <c r="X3649" i="1" s="1"/>
  <c r="T3539" i="1"/>
  <c r="X3539" i="1" s="1"/>
  <c r="T3845" i="1"/>
  <c r="X3845" i="1" s="1"/>
  <c r="T3207" i="1"/>
  <c r="X3207" i="1" s="1"/>
  <c r="T3208" i="1"/>
  <c r="X3208" i="1" s="1"/>
  <c r="T3209" i="1"/>
  <c r="X3209" i="1" s="1"/>
  <c r="T3210" i="1"/>
  <c r="X3210" i="1" s="1"/>
  <c r="T2984" i="1"/>
  <c r="X2984" i="1" s="1"/>
  <c r="T3172" i="1"/>
  <c r="X3172" i="1" s="1"/>
  <c r="T3139" i="1"/>
  <c r="X3139" i="1" s="1"/>
  <c r="T3372" i="1"/>
  <c r="X3372" i="1" s="1"/>
  <c r="T3159" i="1"/>
  <c r="X3159" i="1" s="1"/>
  <c r="T2934" i="1"/>
  <c r="X2934" i="1" s="1"/>
  <c r="T3164" i="1"/>
  <c r="X3164" i="1" s="1"/>
  <c r="T2953" i="1"/>
  <c r="X2953" i="1" s="1"/>
  <c r="T3211" i="1"/>
  <c r="X3211" i="1" s="1"/>
  <c r="T3140" i="1"/>
  <c r="X3140" i="1" s="1"/>
  <c r="T3212" i="1"/>
  <c r="X3212" i="1" s="1"/>
  <c r="T3160" i="1"/>
  <c r="X3160" i="1" s="1"/>
  <c r="T3213" i="1"/>
  <c r="X3213" i="1" s="1"/>
  <c r="T3214" i="1"/>
  <c r="X3214" i="1" s="1"/>
  <c r="T3215" i="1"/>
  <c r="X3215" i="1" s="1"/>
  <c r="T3216" i="1"/>
  <c r="X3216" i="1" s="1"/>
  <c r="T3217" i="1"/>
  <c r="X3217" i="1" s="1"/>
  <c r="T3218" i="1"/>
  <c r="X3218" i="1" s="1"/>
  <c r="T3219" i="1"/>
  <c r="X3219" i="1" s="1"/>
  <c r="T2935" i="1"/>
  <c r="X2935" i="1" s="1"/>
  <c r="T2954" i="1"/>
  <c r="X2954" i="1" s="1"/>
  <c r="T4089" i="1"/>
  <c r="X4089" i="1" s="1"/>
  <c r="T4056" i="1"/>
  <c r="X4056" i="1" s="1"/>
  <c r="T3665" i="1"/>
  <c r="X3665" i="1" s="1"/>
  <c r="T1619" i="1"/>
  <c r="X1619" i="1" s="1"/>
  <c r="T3141" i="1"/>
  <c r="X3141" i="1" s="1"/>
  <c r="T3846" i="1"/>
  <c r="X3846" i="1" s="1"/>
  <c r="T3702" i="1"/>
  <c r="X3702" i="1" s="1"/>
  <c r="T3161" i="1"/>
  <c r="X3161" i="1" s="1"/>
  <c r="T2623" i="1"/>
  <c r="X2623" i="1" s="1"/>
  <c r="T3703" i="1"/>
  <c r="X3703" i="1" s="1"/>
  <c r="T3169" i="1"/>
  <c r="X3169" i="1" s="1"/>
  <c r="T3162" i="1"/>
  <c r="X3162" i="1" s="1"/>
  <c r="T2985" i="1"/>
  <c r="X2985" i="1" s="1"/>
  <c r="T1894" i="1"/>
  <c r="X1894" i="1" s="1"/>
  <c r="T463" i="1"/>
  <c r="X463" i="1" s="1"/>
  <c r="T3163" i="1"/>
  <c r="X3163" i="1" s="1"/>
  <c r="T3142" i="1"/>
  <c r="X3142" i="1" s="1"/>
  <c r="T3143" i="1"/>
  <c r="X3143" i="1" s="1"/>
  <c r="T2986" i="1"/>
  <c r="X2986" i="1" s="1"/>
  <c r="T3120" i="1"/>
  <c r="X3120" i="1" s="1"/>
  <c r="T3144" i="1"/>
  <c r="X3144" i="1" s="1"/>
  <c r="T2987" i="1"/>
  <c r="X2987" i="1" s="1"/>
  <c r="T3130" i="1"/>
  <c r="X3130" i="1" s="1"/>
  <c r="T2936" i="1"/>
  <c r="X2936" i="1" s="1"/>
  <c r="T2327" i="1"/>
  <c r="X2327" i="1" s="1"/>
  <c r="T2460" i="1"/>
  <c r="X2460" i="1" s="1"/>
  <c r="T2624" i="1"/>
  <c r="X2624" i="1" s="1"/>
  <c r="T2967" i="1"/>
  <c r="X2967" i="1" s="1"/>
  <c r="T3121" i="1"/>
  <c r="X3121" i="1" s="1"/>
  <c r="T1895" i="1"/>
  <c r="X1895" i="1" s="1"/>
  <c r="T2988" i="1"/>
  <c r="X2988" i="1" s="1"/>
  <c r="T3373" i="1"/>
  <c r="X3373" i="1" s="1"/>
  <c r="T3830" i="1"/>
  <c r="X3830" i="1" s="1"/>
  <c r="T2989" i="1"/>
  <c r="X2989" i="1" s="1"/>
  <c r="T3128" i="1"/>
  <c r="X3128" i="1" s="1"/>
  <c r="T2990" i="1"/>
  <c r="X2990" i="1" s="1"/>
  <c r="T2991" i="1"/>
  <c r="X2991" i="1" s="1"/>
  <c r="T3117" i="1"/>
  <c r="X3117" i="1" s="1"/>
  <c r="T2992" i="1"/>
  <c r="X2992" i="1" s="1"/>
  <c r="T2868" i="1"/>
  <c r="X2868" i="1" s="1"/>
  <c r="T2592" i="1"/>
  <c r="X2592" i="1" s="1"/>
  <c r="T3103" i="1"/>
  <c r="X3103" i="1" s="1"/>
  <c r="T2625" i="1"/>
  <c r="X2625" i="1" s="1"/>
  <c r="T3104" i="1"/>
  <c r="X3104" i="1" s="1"/>
  <c r="T3993" i="1"/>
  <c r="X3993" i="1" s="1"/>
  <c r="T2993" i="1"/>
  <c r="X2993" i="1" s="1"/>
  <c r="T2626" i="1"/>
  <c r="X2626" i="1" s="1"/>
  <c r="T4057" i="1"/>
  <c r="X4057" i="1" s="1"/>
  <c r="T1186" i="1"/>
  <c r="X1186" i="1" s="1"/>
  <c r="T2869" i="1"/>
  <c r="X2869" i="1" s="1"/>
  <c r="T3113" i="1"/>
  <c r="X3113" i="1" s="1"/>
  <c r="T2994" i="1"/>
  <c r="X2994" i="1" s="1"/>
  <c r="T3105" i="1"/>
  <c r="X3105" i="1" s="1"/>
  <c r="T2995" i="1"/>
  <c r="X2995" i="1" s="1"/>
  <c r="T2996" i="1"/>
  <c r="X2996" i="1" s="1"/>
  <c r="T2997" i="1"/>
  <c r="X2997" i="1" s="1"/>
  <c r="T2998" i="1"/>
  <c r="X2998" i="1" s="1"/>
  <c r="T2999" i="1"/>
  <c r="X2999" i="1" s="1"/>
  <c r="T3000" i="1"/>
  <c r="X3000" i="1" s="1"/>
  <c r="T2194" i="1"/>
  <c r="X2194" i="1" s="1"/>
  <c r="T3001" i="1"/>
  <c r="X3001" i="1" s="1"/>
  <c r="T3106" i="1"/>
  <c r="X3106" i="1" s="1"/>
  <c r="T3002" i="1"/>
  <c r="X3002" i="1" s="1"/>
  <c r="T3003" i="1"/>
  <c r="X3003" i="1" s="1"/>
  <c r="T2955" i="1"/>
  <c r="X2955" i="1" s="1"/>
  <c r="T2627" i="1"/>
  <c r="X2627" i="1" s="1"/>
  <c r="T3004" i="1"/>
  <c r="X3004" i="1" s="1"/>
  <c r="T1187" i="1"/>
  <c r="X1187" i="1" s="1"/>
  <c r="T3619" i="1"/>
  <c r="X3619" i="1" s="1"/>
  <c r="T3005" i="1"/>
  <c r="X3005" i="1" s="1"/>
  <c r="T3006" i="1"/>
  <c r="X3006" i="1" s="1"/>
  <c r="T1379" i="1"/>
  <c r="X1379" i="1" s="1"/>
  <c r="T3007" i="1"/>
  <c r="X3007" i="1" s="1"/>
  <c r="T3100" i="1"/>
  <c r="X3100" i="1" s="1"/>
  <c r="T3008" i="1"/>
  <c r="X3008" i="1" s="1"/>
  <c r="T2628" i="1"/>
  <c r="X2628" i="1" s="1"/>
  <c r="T3009" i="1"/>
  <c r="X3009" i="1" s="1"/>
  <c r="T2629" i="1"/>
  <c r="X2629" i="1" s="1"/>
  <c r="T2956" i="1"/>
  <c r="X2956" i="1" s="1"/>
  <c r="T2957" i="1"/>
  <c r="X2957" i="1" s="1"/>
  <c r="T3010" i="1"/>
  <c r="X3010" i="1" s="1"/>
  <c r="T3011" i="1"/>
  <c r="X3011" i="1" s="1"/>
  <c r="T3012" i="1"/>
  <c r="X3012" i="1" s="1"/>
  <c r="T2630" i="1"/>
  <c r="X2630" i="1" s="1"/>
  <c r="T3013" i="1"/>
  <c r="X3013" i="1" s="1"/>
  <c r="T3014" i="1"/>
  <c r="X3014" i="1" s="1"/>
  <c r="T2631" i="1"/>
  <c r="X2631" i="1" s="1"/>
  <c r="T2569" i="1"/>
  <c r="X2569" i="1" s="1"/>
  <c r="T3015" i="1"/>
  <c r="X3015" i="1" s="1"/>
  <c r="T2632" i="1"/>
  <c r="X2632" i="1" s="1"/>
  <c r="T2937" i="1"/>
  <c r="X2937" i="1" s="1"/>
  <c r="T3917" i="1"/>
  <c r="X3917" i="1" s="1"/>
  <c r="T3016" i="1"/>
  <c r="X3016" i="1" s="1"/>
  <c r="T3017" i="1"/>
  <c r="X3017" i="1" s="1"/>
  <c r="T3018" i="1"/>
  <c r="X3018" i="1" s="1"/>
  <c r="T3019" i="1"/>
  <c r="X3019" i="1" s="1"/>
  <c r="T3020" i="1"/>
  <c r="X3020" i="1" s="1"/>
  <c r="T3374" i="1"/>
  <c r="X3374" i="1" s="1"/>
  <c r="T1896" i="1"/>
  <c r="X1896" i="1" s="1"/>
  <c r="T3021" i="1"/>
  <c r="X3021" i="1" s="1"/>
  <c r="T3022" i="1"/>
  <c r="X3022" i="1" s="1"/>
  <c r="T3023" i="1"/>
  <c r="X3023" i="1" s="1"/>
  <c r="T3024" i="1"/>
  <c r="X3024" i="1" s="1"/>
  <c r="T3025" i="1"/>
  <c r="X3025" i="1" s="1"/>
  <c r="T3026" i="1"/>
  <c r="X3026" i="1" s="1"/>
  <c r="T1897" i="1"/>
  <c r="X1897" i="1" s="1"/>
  <c r="T3027" i="1"/>
  <c r="X3027" i="1" s="1"/>
  <c r="T2453" i="1"/>
  <c r="X2453" i="1" s="1"/>
  <c r="T1358" i="1"/>
  <c r="X1358" i="1" s="1"/>
  <c r="T2938" i="1"/>
  <c r="X2938" i="1" s="1"/>
  <c r="T2834" i="1"/>
  <c r="X2834" i="1" s="1"/>
  <c r="T3220" i="1"/>
  <c r="X3220" i="1" s="1"/>
  <c r="T2633" i="1"/>
  <c r="X2633" i="1" s="1"/>
  <c r="T2939" i="1"/>
  <c r="X2939" i="1" s="1"/>
  <c r="T2634" i="1"/>
  <c r="X2634" i="1" s="1"/>
  <c r="T3987" i="1"/>
  <c r="X3987" i="1" s="1"/>
  <c r="T3704" i="1"/>
  <c r="X3704" i="1" s="1"/>
  <c r="T2870" i="1"/>
  <c r="X2870" i="1" s="1"/>
  <c r="T1898" i="1"/>
  <c r="X1898" i="1" s="1"/>
  <c r="T2844" i="1"/>
  <c r="X2844" i="1" s="1"/>
  <c r="T1899" i="1"/>
  <c r="X1899" i="1" s="1"/>
  <c r="T3489" i="1"/>
  <c r="X3489" i="1" s="1"/>
  <c r="T2871" i="1"/>
  <c r="X2871" i="1" s="1"/>
  <c r="T2929" i="1"/>
  <c r="X2929" i="1" s="1"/>
  <c r="T1724" i="1"/>
  <c r="X1724" i="1" s="1"/>
  <c r="T3322" i="1"/>
  <c r="X3322" i="1" s="1"/>
  <c r="T2872" i="1"/>
  <c r="X2872" i="1" s="1"/>
  <c r="T2538" i="1"/>
  <c r="X2538" i="1" s="1"/>
  <c r="T3705" i="1"/>
  <c r="X3705" i="1" s="1"/>
  <c r="T2920" i="1"/>
  <c r="X2920" i="1" s="1"/>
  <c r="T2635" i="1"/>
  <c r="X2635" i="1" s="1"/>
  <c r="T464" i="1"/>
  <c r="X464" i="1" s="1"/>
  <c r="T1900" i="1"/>
  <c r="X1900" i="1" s="1"/>
  <c r="T2636" i="1"/>
  <c r="X2636" i="1" s="1"/>
  <c r="T2560" i="1"/>
  <c r="X2560" i="1" s="1"/>
  <c r="T2932" i="1"/>
  <c r="X2932" i="1" s="1"/>
  <c r="T2940" i="1"/>
  <c r="X2940" i="1" s="1"/>
  <c r="T2349" i="1"/>
  <c r="X2349" i="1" s="1"/>
  <c r="T3490" i="1"/>
  <c r="X3490" i="1" s="1"/>
  <c r="T2941" i="1"/>
  <c r="X2941" i="1" s="1"/>
  <c r="T2873" i="1"/>
  <c r="X2873" i="1" s="1"/>
  <c r="T2570" i="1"/>
  <c r="X2570" i="1" s="1"/>
  <c r="T2921" i="1"/>
  <c r="X2921" i="1" s="1"/>
  <c r="T2942" i="1"/>
  <c r="X2942" i="1" s="1"/>
  <c r="T2874" i="1"/>
  <c r="X2874" i="1" s="1"/>
  <c r="T1901" i="1"/>
  <c r="X1901" i="1" s="1"/>
  <c r="T2943" i="1"/>
  <c r="X2943" i="1" s="1"/>
  <c r="T2922" i="1"/>
  <c r="X2922" i="1" s="1"/>
  <c r="T2606" i="1"/>
  <c r="X2606" i="1" s="1"/>
  <c r="T2918" i="1"/>
  <c r="X2918" i="1" s="1"/>
  <c r="T2856" i="1"/>
  <c r="X2856" i="1" s="1"/>
  <c r="T2875" i="1"/>
  <c r="X2875" i="1" s="1"/>
  <c r="T3796" i="1"/>
  <c r="X3796" i="1" s="1"/>
  <c r="T2637" i="1"/>
  <c r="X2637" i="1" s="1"/>
  <c r="T2638" i="1"/>
  <c r="X2638" i="1" s="1"/>
  <c r="T2639" i="1"/>
  <c r="X2639" i="1" s="1"/>
  <c r="T3706" i="1"/>
  <c r="X3706" i="1" s="1"/>
  <c r="T2842" i="1"/>
  <c r="X2842" i="1" s="1"/>
  <c r="T2640" i="1"/>
  <c r="X2640" i="1" s="1"/>
  <c r="T2876" i="1"/>
  <c r="X2876" i="1" s="1"/>
  <c r="T1902" i="1"/>
  <c r="X1902" i="1" s="1"/>
  <c r="T2917" i="1"/>
  <c r="X2917" i="1" s="1"/>
  <c r="T2923" i="1"/>
  <c r="X2923" i="1" s="1"/>
  <c r="T3145" i="1"/>
  <c r="X3145" i="1" s="1"/>
  <c r="T3620" i="1"/>
  <c r="X3620" i="1" s="1"/>
  <c r="T1188" i="1"/>
  <c r="X1188" i="1" s="1"/>
  <c r="T2832" i="1"/>
  <c r="X2832" i="1" s="1"/>
  <c r="T2641" i="1"/>
  <c r="X2641" i="1" s="1"/>
  <c r="T2642" i="1"/>
  <c r="X2642" i="1" s="1"/>
  <c r="T2877" i="1"/>
  <c r="X2877" i="1" s="1"/>
  <c r="T2643" i="1"/>
  <c r="X2643" i="1" s="1"/>
  <c r="T1903" i="1"/>
  <c r="X1903" i="1" s="1"/>
  <c r="T2878" i="1"/>
  <c r="X2878" i="1" s="1"/>
  <c r="T2879" i="1"/>
  <c r="X2879" i="1" s="1"/>
  <c r="T2880" i="1"/>
  <c r="X2880" i="1" s="1"/>
  <c r="T2644" i="1"/>
  <c r="X2644" i="1" s="1"/>
  <c r="T2881" i="1"/>
  <c r="X2881" i="1" s="1"/>
  <c r="T2645" i="1"/>
  <c r="X2645" i="1" s="1"/>
  <c r="T2646" i="1"/>
  <c r="X2646" i="1" s="1"/>
  <c r="T2845" i="1"/>
  <c r="X2845" i="1" s="1"/>
  <c r="T2882" i="1"/>
  <c r="X2882" i="1" s="1"/>
  <c r="T2883" i="1"/>
  <c r="X2883" i="1" s="1"/>
  <c r="T2647" i="1"/>
  <c r="X2647" i="1" s="1"/>
  <c r="T2884" i="1"/>
  <c r="X2884" i="1" s="1"/>
  <c r="T2855" i="1"/>
  <c r="X2855" i="1" s="1"/>
  <c r="T2461" i="1"/>
  <c r="X2461" i="1" s="1"/>
  <c r="T2885" i="1"/>
  <c r="X2885" i="1" s="1"/>
  <c r="T2603" i="1"/>
  <c r="X2603" i="1" s="1"/>
  <c r="T2886" i="1"/>
  <c r="X2886" i="1" s="1"/>
  <c r="T2648" i="1"/>
  <c r="X2648" i="1" s="1"/>
  <c r="T2543" i="1"/>
  <c r="X2543" i="1" s="1"/>
  <c r="T3918" i="1"/>
  <c r="X3918" i="1" s="1"/>
  <c r="T3491" i="1"/>
  <c r="X3491" i="1" s="1"/>
  <c r="T2649" i="1"/>
  <c r="X2649" i="1" s="1"/>
  <c r="T3492" i="1"/>
  <c r="X3492" i="1" s="1"/>
  <c r="T2650" i="1"/>
  <c r="X2650" i="1" s="1"/>
  <c r="T2462" i="1"/>
  <c r="X2462" i="1" s="1"/>
  <c r="T2859" i="1"/>
  <c r="X2859" i="1" s="1"/>
  <c r="T1904" i="1"/>
  <c r="X1904" i="1" s="1"/>
  <c r="T465" i="1"/>
  <c r="X465" i="1" s="1"/>
  <c r="T2651" i="1"/>
  <c r="X2651" i="1" s="1"/>
  <c r="T3994" i="1"/>
  <c r="X3994" i="1" s="1"/>
  <c r="T2652" i="1"/>
  <c r="X2652" i="1" s="1"/>
  <c r="T2402" i="1"/>
  <c r="X2402" i="1" s="1"/>
  <c r="T2544" i="1"/>
  <c r="X2544" i="1" s="1"/>
  <c r="T2653" i="1"/>
  <c r="X2653" i="1" s="1"/>
  <c r="T3453" i="1"/>
  <c r="X3453" i="1" s="1"/>
  <c r="T2654" i="1"/>
  <c r="X2654" i="1" s="1"/>
  <c r="T2463" i="1"/>
  <c r="X2463" i="1" s="1"/>
  <c r="T2655" i="1"/>
  <c r="X2655" i="1" s="1"/>
  <c r="T2403" i="1"/>
  <c r="X2403" i="1" s="1"/>
  <c r="T2857" i="1"/>
  <c r="X2857" i="1" s="1"/>
  <c r="T2656" i="1"/>
  <c r="X2656" i="1" s="1"/>
  <c r="T4026" i="1"/>
  <c r="X4026" i="1" s="1"/>
  <c r="T2657" i="1"/>
  <c r="X2657" i="1" s="1"/>
  <c r="T4040" i="1"/>
  <c r="X4040" i="1" s="1"/>
  <c r="T2545" i="1"/>
  <c r="X2545" i="1" s="1"/>
  <c r="T2658" i="1"/>
  <c r="X2658" i="1" s="1"/>
  <c r="T2451" i="1"/>
  <c r="X2451" i="1" s="1"/>
  <c r="T2659" i="1"/>
  <c r="X2659" i="1" s="1"/>
  <c r="T2571" i="1"/>
  <c r="X2571" i="1" s="1"/>
  <c r="T1700" i="1"/>
  <c r="X1700" i="1" s="1"/>
  <c r="T2593" i="1"/>
  <c r="X2593" i="1" s="1"/>
  <c r="T1719" i="1"/>
  <c r="X1719" i="1" s="1"/>
  <c r="T2660" i="1"/>
  <c r="X2660" i="1" s="1"/>
  <c r="T2404" i="1"/>
  <c r="X2404" i="1" s="1"/>
  <c r="T2661" i="1"/>
  <c r="X2661" i="1" s="1"/>
  <c r="T4098" i="1"/>
  <c r="X4098" i="1" s="1"/>
  <c r="T1725" i="1"/>
  <c r="X1725" i="1" s="1"/>
  <c r="T2662" i="1"/>
  <c r="X2662" i="1" s="1"/>
  <c r="T2663" i="1"/>
  <c r="X2663" i="1" s="1"/>
  <c r="T2664" i="1"/>
  <c r="X2664" i="1" s="1"/>
  <c r="T2665" i="1"/>
  <c r="X2665" i="1" s="1"/>
  <c r="T2559" i="1"/>
  <c r="X2559" i="1" s="1"/>
  <c r="T2666" i="1"/>
  <c r="X2666" i="1" s="1"/>
  <c r="T2667" i="1"/>
  <c r="X2667" i="1" s="1"/>
  <c r="T2835" i="1"/>
  <c r="X2835" i="1" s="1"/>
  <c r="T3621" i="1"/>
  <c r="X3621" i="1" s="1"/>
  <c r="T378" i="1"/>
  <c r="X378" i="1" s="1"/>
  <c r="T2668" i="1"/>
  <c r="X2668" i="1" s="1"/>
  <c r="T3454" i="1"/>
  <c r="X3454" i="1" s="1"/>
  <c r="T931" i="1"/>
  <c r="X931" i="1" s="1"/>
  <c r="T3707" i="1"/>
  <c r="X3707" i="1" s="1"/>
  <c r="T2669" i="1"/>
  <c r="X2669" i="1" s="1"/>
  <c r="T2239" i="1"/>
  <c r="X2239" i="1" s="1"/>
  <c r="T2670" i="1"/>
  <c r="X2670" i="1" s="1"/>
  <c r="T3708" i="1"/>
  <c r="X3708" i="1" s="1"/>
  <c r="T2671" i="1"/>
  <c r="X2671" i="1" s="1"/>
  <c r="T2836" i="1"/>
  <c r="X2836" i="1" s="1"/>
  <c r="T2546" i="1"/>
  <c r="X2546" i="1" s="1"/>
  <c r="T2672" i="1"/>
  <c r="X2672" i="1" s="1"/>
  <c r="T1189" i="1"/>
  <c r="X1189" i="1" s="1"/>
  <c r="T1905" i="1"/>
  <c r="X1905" i="1" s="1"/>
  <c r="T2547" i="1"/>
  <c r="X2547" i="1" s="1"/>
  <c r="T2673" i="1"/>
  <c r="X2673" i="1" s="1"/>
  <c r="T1726" i="1"/>
  <c r="X1726" i="1" s="1"/>
  <c r="T2674" i="1"/>
  <c r="X2674" i="1" s="1"/>
  <c r="T2675" i="1"/>
  <c r="X2675" i="1" s="1"/>
  <c r="T2676" i="1"/>
  <c r="X2676" i="1" s="1"/>
  <c r="T2677" i="1"/>
  <c r="X2677" i="1" s="1"/>
  <c r="T1380" i="1"/>
  <c r="X1380" i="1" s="1"/>
  <c r="T2678" i="1"/>
  <c r="X2678" i="1" s="1"/>
  <c r="T2837" i="1"/>
  <c r="X2837" i="1" s="1"/>
  <c r="T2679" i="1"/>
  <c r="X2679" i="1" s="1"/>
  <c r="T2680" i="1"/>
  <c r="X2680" i="1" s="1"/>
  <c r="T2355" i="1"/>
  <c r="X2355" i="1" s="1"/>
  <c r="T2464" i="1"/>
  <c r="X2464" i="1" s="1"/>
  <c r="T2681" i="1"/>
  <c r="X2681" i="1" s="1"/>
  <c r="T2682" i="1"/>
  <c r="X2682" i="1" s="1"/>
  <c r="T2683" i="1"/>
  <c r="X2683" i="1" s="1"/>
  <c r="T2240" i="1"/>
  <c r="X2240" i="1" s="1"/>
  <c r="T2684" i="1"/>
  <c r="X2684" i="1" s="1"/>
  <c r="T2685" i="1"/>
  <c r="X2685" i="1" s="1"/>
  <c r="T2686" i="1"/>
  <c r="X2686" i="1" s="1"/>
  <c r="T2687" i="1"/>
  <c r="X2687" i="1" s="1"/>
  <c r="T2688" i="1"/>
  <c r="X2688" i="1" s="1"/>
  <c r="T2689" i="1"/>
  <c r="X2689" i="1" s="1"/>
  <c r="T2690" i="1"/>
  <c r="X2690" i="1" s="1"/>
  <c r="T2691" i="1"/>
  <c r="X2691" i="1" s="1"/>
  <c r="T2692" i="1"/>
  <c r="X2692" i="1" s="1"/>
  <c r="T2693" i="1"/>
  <c r="X2693" i="1" s="1"/>
  <c r="T1906" i="1"/>
  <c r="X1906" i="1" s="1"/>
  <c r="T2356" i="1"/>
  <c r="X2356" i="1" s="1"/>
  <c r="T2465" i="1"/>
  <c r="X2465" i="1" s="1"/>
  <c r="T2405" i="1"/>
  <c r="X2405" i="1" s="1"/>
  <c r="T2694" i="1"/>
  <c r="X2694" i="1" s="1"/>
  <c r="T2695" i="1"/>
  <c r="X2695" i="1" s="1"/>
  <c r="T2696" i="1"/>
  <c r="X2696" i="1" s="1"/>
  <c r="T2697" i="1"/>
  <c r="X2697" i="1" s="1"/>
  <c r="T2698" i="1"/>
  <c r="X2698" i="1" s="1"/>
  <c r="T2699" i="1"/>
  <c r="X2699" i="1" s="1"/>
  <c r="T2700" i="1"/>
  <c r="X2700" i="1" s="1"/>
  <c r="T2701" i="1"/>
  <c r="X2701" i="1" s="1"/>
  <c r="T2702" i="1"/>
  <c r="X2702" i="1" s="1"/>
  <c r="T2703" i="1"/>
  <c r="X2703" i="1" s="1"/>
  <c r="T1907" i="1"/>
  <c r="X1907" i="1" s="1"/>
  <c r="T1908" i="1"/>
  <c r="X1908" i="1" s="1"/>
  <c r="T2328" i="1"/>
  <c r="X2328" i="1" s="1"/>
  <c r="T1381" i="1"/>
  <c r="X1381" i="1" s="1"/>
  <c r="T2704" i="1"/>
  <c r="X2704" i="1" s="1"/>
  <c r="T2705" i="1"/>
  <c r="X2705" i="1" s="1"/>
  <c r="T2241" i="1"/>
  <c r="X2241" i="1" s="1"/>
  <c r="T3493" i="1"/>
  <c r="X3493" i="1" s="1"/>
  <c r="T2706" i="1"/>
  <c r="X2706" i="1" s="1"/>
  <c r="T2707" i="1"/>
  <c r="X2707" i="1" s="1"/>
  <c r="T2708" i="1"/>
  <c r="X2708" i="1" s="1"/>
  <c r="T2709" i="1"/>
  <c r="X2709" i="1" s="1"/>
  <c r="T2710" i="1"/>
  <c r="X2710" i="1" s="1"/>
  <c r="T1909" i="1"/>
  <c r="X1909" i="1" s="1"/>
  <c r="T2539" i="1"/>
  <c r="X2539" i="1" s="1"/>
  <c r="T2711" i="1"/>
  <c r="X2711" i="1" s="1"/>
  <c r="T2712" i="1"/>
  <c r="X2712" i="1" s="1"/>
  <c r="T3375" i="1"/>
  <c r="X3375" i="1" s="1"/>
  <c r="T2466" i="1"/>
  <c r="X2466" i="1" s="1"/>
  <c r="T2548" i="1"/>
  <c r="X2548" i="1" s="1"/>
  <c r="T2406" i="1"/>
  <c r="X2406" i="1" s="1"/>
  <c r="T2594" i="1"/>
  <c r="X2594" i="1" s="1"/>
  <c r="T2572" i="1"/>
  <c r="X2572" i="1" s="1"/>
  <c r="T2595" i="1"/>
  <c r="X2595" i="1" s="1"/>
  <c r="T2596" i="1"/>
  <c r="X2596" i="1" s="1"/>
  <c r="T2597" i="1"/>
  <c r="X2597" i="1" s="1"/>
  <c r="T2242" i="1"/>
  <c r="X2242" i="1" s="1"/>
  <c r="T2407" i="1"/>
  <c r="X2407" i="1" s="1"/>
  <c r="T3622" i="1"/>
  <c r="X3622" i="1" s="1"/>
  <c r="T3657" i="1"/>
  <c r="X3657" i="1" s="1"/>
  <c r="T2573" i="1"/>
  <c r="X2573" i="1" s="1"/>
  <c r="T1910" i="1"/>
  <c r="X1910" i="1" s="1"/>
  <c r="T3146" i="1"/>
  <c r="X3146" i="1" s="1"/>
  <c r="T2549" i="1"/>
  <c r="X2549" i="1" s="1"/>
  <c r="T2408" i="1"/>
  <c r="X2408" i="1" s="1"/>
  <c r="T2574" i="1"/>
  <c r="X2574" i="1" s="1"/>
  <c r="T1703" i="1"/>
  <c r="X1703" i="1" s="1"/>
  <c r="T2575" i="1"/>
  <c r="X2575" i="1" s="1"/>
  <c r="T3" i="1"/>
  <c r="X3" i="1" s="1"/>
  <c r="T1911" i="1"/>
  <c r="X1911" i="1" s="1"/>
  <c r="T2590" i="1"/>
  <c r="X2590" i="1" s="1"/>
  <c r="T2467" i="1"/>
  <c r="X2467" i="1" s="1"/>
  <c r="T2540" i="1"/>
  <c r="X2540" i="1" s="1"/>
  <c r="T2576" i="1"/>
  <c r="X2576" i="1" s="1"/>
  <c r="T2468" i="1"/>
  <c r="X2468" i="1" s="1"/>
  <c r="T2577" i="1"/>
  <c r="X2577" i="1" s="1"/>
  <c r="T1620" i="1"/>
  <c r="X1620" i="1" s="1"/>
  <c r="T2561" i="1"/>
  <c r="X2561" i="1" s="1"/>
  <c r="T2578" i="1"/>
  <c r="X2578" i="1" s="1"/>
  <c r="T2567" i="1"/>
  <c r="X2567" i="1" s="1"/>
  <c r="T1190" i="1"/>
  <c r="X1190" i="1" s="1"/>
  <c r="T2469" i="1"/>
  <c r="X2469" i="1" s="1"/>
  <c r="T2470" i="1"/>
  <c r="X2470" i="1" s="1"/>
  <c r="T3623" i="1"/>
  <c r="X3623" i="1" s="1"/>
  <c r="T2471" i="1"/>
  <c r="X2471" i="1" s="1"/>
  <c r="T3791" i="1"/>
  <c r="X3791" i="1" s="1"/>
  <c r="T3709" i="1"/>
  <c r="X3709" i="1" s="1"/>
  <c r="T910" i="1"/>
  <c r="X910" i="1" s="1"/>
  <c r="T1912" i="1"/>
  <c r="X1912" i="1" s="1"/>
  <c r="T2550" i="1"/>
  <c r="X2550" i="1" s="1"/>
  <c r="T2541" i="1"/>
  <c r="X2541" i="1" s="1"/>
  <c r="T1913" i="1"/>
  <c r="X1913" i="1" s="1"/>
  <c r="T2409" i="1"/>
  <c r="X2409" i="1" s="1"/>
  <c r="T2551" i="1"/>
  <c r="X2551" i="1" s="1"/>
  <c r="T2472" i="1"/>
  <c r="X2472" i="1" s="1"/>
  <c r="T3127" i="1"/>
  <c r="X3127" i="1" s="1"/>
  <c r="T2552" i="1"/>
  <c r="X2552" i="1" s="1"/>
  <c r="T1914" i="1"/>
  <c r="X1914" i="1" s="1"/>
  <c r="T2542" i="1"/>
  <c r="X2542" i="1" s="1"/>
  <c r="T2410" i="1"/>
  <c r="X2410" i="1" s="1"/>
  <c r="T1915" i="1"/>
  <c r="X1915" i="1" s="1"/>
  <c r="T2553" i="1"/>
  <c r="X2553" i="1" s="1"/>
  <c r="T3376" i="1"/>
  <c r="X3376" i="1" s="1"/>
  <c r="T2473" i="1"/>
  <c r="X2473" i="1" s="1"/>
  <c r="T3862" i="1"/>
  <c r="X3862" i="1" s="1"/>
  <c r="T2474" i="1"/>
  <c r="X2474" i="1" s="1"/>
  <c r="T2554" i="1"/>
  <c r="X2554" i="1" s="1"/>
  <c r="T2475" i="1"/>
  <c r="X2475" i="1" s="1"/>
  <c r="T3919" i="1"/>
  <c r="X3919" i="1" s="1"/>
  <c r="T2476" i="1"/>
  <c r="X2476" i="1" s="1"/>
  <c r="T2243" i="1"/>
  <c r="X2243" i="1" s="1"/>
  <c r="T2477" i="1"/>
  <c r="X2477" i="1" s="1"/>
  <c r="T3847" i="1"/>
  <c r="X3847" i="1" s="1"/>
  <c r="T1382" i="1"/>
  <c r="X1382" i="1" s="1"/>
  <c r="T2478" i="1"/>
  <c r="X2478" i="1" s="1"/>
  <c r="T1916" i="1"/>
  <c r="X1916" i="1" s="1"/>
  <c r="T1917" i="1"/>
  <c r="X1917" i="1" s="1"/>
  <c r="T2479" i="1"/>
  <c r="X2479" i="1" s="1"/>
  <c r="T2480" i="1"/>
  <c r="X2480" i="1" s="1"/>
  <c r="T2481" i="1"/>
  <c r="X2481" i="1" s="1"/>
  <c r="T1918" i="1"/>
  <c r="X1918" i="1" s="1"/>
  <c r="T3593" i="1"/>
  <c r="X3593" i="1" s="1"/>
  <c r="T2244" i="1"/>
  <c r="X2244" i="1" s="1"/>
  <c r="T1191" i="1"/>
  <c r="X1191" i="1" s="1"/>
  <c r="T2411" i="1"/>
  <c r="X2411" i="1" s="1"/>
  <c r="T1919" i="1"/>
  <c r="X1919" i="1" s="1"/>
  <c r="T3571" i="1"/>
  <c r="X3571" i="1" s="1"/>
  <c r="T2482" i="1"/>
  <c r="X2482" i="1" s="1"/>
  <c r="T2483" i="1"/>
  <c r="X2483" i="1" s="1"/>
  <c r="T2484" i="1"/>
  <c r="X2484" i="1" s="1"/>
  <c r="T2485" i="1"/>
  <c r="X2485" i="1" s="1"/>
  <c r="T2486" i="1"/>
  <c r="X2486" i="1" s="1"/>
  <c r="T2487" i="1"/>
  <c r="X2487" i="1" s="1"/>
  <c r="T2412" i="1"/>
  <c r="X2412" i="1" s="1"/>
  <c r="T3308" i="1"/>
  <c r="X3308" i="1" s="1"/>
  <c r="T3872" i="1"/>
  <c r="X3872" i="1" s="1"/>
  <c r="T1192" i="1"/>
  <c r="X1192" i="1" s="1"/>
  <c r="T2488" i="1"/>
  <c r="X2488" i="1" s="1"/>
  <c r="T1920" i="1"/>
  <c r="X1920" i="1" s="1"/>
  <c r="T2329" i="1"/>
  <c r="X2329" i="1" s="1"/>
  <c r="T2398" i="1"/>
  <c r="X2398" i="1" s="1"/>
  <c r="T2489" i="1"/>
  <c r="X2489" i="1" s="1"/>
  <c r="T2490" i="1"/>
  <c r="X2490" i="1" s="1"/>
  <c r="T2491" i="1"/>
  <c r="X2491" i="1" s="1"/>
  <c r="T2413" i="1"/>
  <c r="X2413" i="1" s="1"/>
  <c r="T1727" i="1"/>
  <c r="X1727" i="1" s="1"/>
  <c r="T2454" i="1"/>
  <c r="X2454" i="1" s="1"/>
  <c r="T2492" i="1"/>
  <c r="X2492" i="1" s="1"/>
  <c r="T2414" i="1"/>
  <c r="X2414" i="1" s="1"/>
  <c r="T2493" i="1"/>
  <c r="X2493" i="1" s="1"/>
  <c r="T2494" i="1"/>
  <c r="X2494" i="1" s="1"/>
  <c r="T3885" i="1"/>
  <c r="X3885" i="1" s="1"/>
  <c r="T3455" i="1"/>
  <c r="X3455" i="1" s="1"/>
  <c r="T2495" i="1"/>
  <c r="X2495" i="1" s="1"/>
  <c r="T466" i="1"/>
  <c r="X466" i="1" s="1"/>
  <c r="T2357" i="1"/>
  <c r="X2357" i="1" s="1"/>
  <c r="T2496" i="1"/>
  <c r="X2496" i="1" s="1"/>
  <c r="T2497" i="1"/>
  <c r="X2497" i="1" s="1"/>
  <c r="T2498" i="1"/>
  <c r="X2498" i="1" s="1"/>
  <c r="T1383" i="1"/>
  <c r="X1383" i="1" s="1"/>
  <c r="T2499" i="1"/>
  <c r="X2499" i="1" s="1"/>
  <c r="T2415" i="1"/>
  <c r="X2415" i="1" s="1"/>
  <c r="T2500" i="1"/>
  <c r="X2500" i="1" s="1"/>
  <c r="T2416" i="1"/>
  <c r="X2416" i="1" s="1"/>
  <c r="T2358" i="1"/>
  <c r="X2358" i="1" s="1"/>
  <c r="T2359" i="1"/>
  <c r="X2359" i="1" s="1"/>
  <c r="T2245" i="1"/>
  <c r="X2245" i="1" s="1"/>
  <c r="T2417" i="1"/>
  <c r="X2417" i="1" s="1"/>
  <c r="T3624" i="1"/>
  <c r="X3624" i="1" s="1"/>
  <c r="T2360" i="1"/>
  <c r="X2360" i="1" s="1"/>
  <c r="T2246" i="1"/>
  <c r="X2246" i="1" s="1"/>
  <c r="T1610" i="1"/>
  <c r="X1610" i="1" s="1"/>
  <c r="T3572" i="1"/>
  <c r="X3572" i="1" s="1"/>
  <c r="T2450" i="1"/>
  <c r="X2450" i="1" s="1"/>
  <c r="T2247" i="1"/>
  <c r="X2247" i="1" s="1"/>
  <c r="T3221" i="1"/>
  <c r="X3221" i="1" s="1"/>
  <c r="T2418" i="1"/>
  <c r="X2418" i="1" s="1"/>
  <c r="T1921" i="1"/>
  <c r="X1921" i="1" s="1"/>
  <c r="T467" i="1"/>
  <c r="X467" i="1" s="1"/>
  <c r="T3494" i="1"/>
  <c r="X3494" i="1" s="1"/>
  <c r="T2419" i="1"/>
  <c r="X2419" i="1" s="1"/>
  <c r="T2420" i="1"/>
  <c r="X2420" i="1" s="1"/>
  <c r="T3625" i="1"/>
  <c r="X3625" i="1" s="1"/>
  <c r="T2361" i="1"/>
  <c r="X2361" i="1" s="1"/>
  <c r="T2448" i="1"/>
  <c r="X2448" i="1" s="1"/>
  <c r="T2362" i="1"/>
  <c r="X2362" i="1" s="1"/>
  <c r="T2421" i="1"/>
  <c r="X2421" i="1" s="1"/>
  <c r="T2422" i="1"/>
  <c r="X2422" i="1" s="1"/>
  <c r="T1845" i="1"/>
  <c r="X1845" i="1" s="1"/>
  <c r="T2248" i="1"/>
  <c r="X2248" i="1" s="1"/>
  <c r="T3863" i="1"/>
  <c r="X3863" i="1" s="1"/>
  <c r="T2423" i="1"/>
  <c r="X2423" i="1" s="1"/>
  <c r="T2424" i="1"/>
  <c r="X2424" i="1" s="1"/>
  <c r="T2363" i="1"/>
  <c r="X2363" i="1" s="1"/>
  <c r="T2364" i="1"/>
  <c r="X2364" i="1" s="1"/>
  <c r="T2425" i="1"/>
  <c r="X2425" i="1" s="1"/>
  <c r="T2249" i="1"/>
  <c r="X2249" i="1" s="1"/>
  <c r="T1193" i="1"/>
  <c r="X1193" i="1" s="1"/>
  <c r="T2713" i="1"/>
  <c r="X2713" i="1" s="1"/>
  <c r="T3028" i="1"/>
  <c r="X3028" i="1" s="1"/>
  <c r="T2365" i="1"/>
  <c r="X2365" i="1" s="1"/>
  <c r="T2426" i="1"/>
  <c r="X2426" i="1" s="1"/>
  <c r="T2427" i="1"/>
  <c r="X2427" i="1" s="1"/>
  <c r="T2366" i="1"/>
  <c r="X2366" i="1" s="1"/>
  <c r="T3596" i="1"/>
  <c r="X3596" i="1" s="1"/>
  <c r="T2353" i="1"/>
  <c r="X2353" i="1" s="1"/>
  <c r="T1384" i="1"/>
  <c r="X1384" i="1" s="1"/>
  <c r="T2924" i="1"/>
  <c r="X2924" i="1" s="1"/>
  <c r="T1922" i="1"/>
  <c r="X1922" i="1" s="1"/>
  <c r="T2250" i="1"/>
  <c r="X2250" i="1" s="1"/>
  <c r="T1923" i="1"/>
  <c r="X1923" i="1" s="1"/>
  <c r="T2367" i="1"/>
  <c r="X2367" i="1" s="1"/>
  <c r="T2368" i="1"/>
  <c r="X2368" i="1" s="1"/>
  <c r="T3377" i="1"/>
  <c r="X3377" i="1" s="1"/>
  <c r="T2369" i="1"/>
  <c r="X2369" i="1" s="1"/>
  <c r="T379" i="1"/>
  <c r="X379" i="1" s="1"/>
  <c r="T1183" i="1"/>
  <c r="X1183" i="1" s="1"/>
  <c r="T1924" i="1"/>
  <c r="X1924" i="1" s="1"/>
  <c r="T2195" i="1"/>
  <c r="X2195" i="1" s="1"/>
  <c r="T1925" i="1"/>
  <c r="X1925" i="1" s="1"/>
  <c r="T1884" i="1"/>
  <c r="X1884" i="1" s="1"/>
  <c r="T2196" i="1"/>
  <c r="X2196" i="1" s="1"/>
  <c r="T2370" i="1"/>
  <c r="X2370" i="1" s="1"/>
  <c r="T2887" i="1"/>
  <c r="X2887" i="1" s="1"/>
  <c r="T2371" i="1"/>
  <c r="X2371" i="1" s="1"/>
  <c r="T2330" i="1"/>
  <c r="X2330" i="1" s="1"/>
  <c r="T1926" i="1"/>
  <c r="X1926" i="1" s="1"/>
  <c r="T2251" i="1"/>
  <c r="X2251" i="1" s="1"/>
  <c r="T2372" i="1"/>
  <c r="X2372" i="1" s="1"/>
  <c r="T2326" i="1"/>
  <c r="X2326" i="1" s="1"/>
  <c r="T1927" i="1"/>
  <c r="X1927" i="1" s="1"/>
  <c r="T2373" i="1"/>
  <c r="X2373" i="1" s="1"/>
  <c r="T2352" i="1"/>
  <c r="X2352" i="1" s="1"/>
  <c r="T2252" i="1"/>
  <c r="X2252" i="1" s="1"/>
  <c r="T733" i="1"/>
  <c r="X733" i="1" s="1"/>
  <c r="T2374" i="1"/>
  <c r="X2374" i="1" s="1"/>
  <c r="T2375" i="1"/>
  <c r="X2375" i="1" s="1"/>
  <c r="T3710" i="1"/>
  <c r="X3710" i="1" s="1"/>
  <c r="T3222" i="1"/>
  <c r="X3222" i="1" s="1"/>
  <c r="T2253" i="1"/>
  <c r="X2253" i="1" s="1"/>
  <c r="T2254" i="1"/>
  <c r="X2254" i="1" s="1"/>
  <c r="T1728" i="1"/>
  <c r="X1728" i="1" s="1"/>
  <c r="T932" i="1"/>
  <c r="X932" i="1" s="1"/>
  <c r="T3783" i="1"/>
  <c r="X3783" i="1" s="1"/>
  <c r="T2714" i="1"/>
  <c r="X2714" i="1" s="1"/>
  <c r="T1928" i="1"/>
  <c r="X1928" i="1" s="1"/>
  <c r="T1929" i="1"/>
  <c r="X1929" i="1" s="1"/>
  <c r="T2255" i="1"/>
  <c r="X2255" i="1" s="1"/>
  <c r="T3122" i="1"/>
  <c r="X3122" i="1" s="1"/>
  <c r="T2715" i="1"/>
  <c r="X2715" i="1" s="1"/>
  <c r="T1930" i="1"/>
  <c r="X1930" i="1" s="1"/>
  <c r="T3711" i="1"/>
  <c r="X3711" i="1" s="1"/>
  <c r="T2256" i="1"/>
  <c r="X2256" i="1" s="1"/>
  <c r="T2191" i="1"/>
  <c r="X2191" i="1" s="1"/>
  <c r="T2331" i="1"/>
  <c r="X2331" i="1" s="1"/>
  <c r="T3445" i="1"/>
  <c r="X3445" i="1" s="1"/>
  <c r="T2197" i="1"/>
  <c r="X2197" i="1" s="1"/>
  <c r="T2231" i="1"/>
  <c r="X2231" i="1" s="1"/>
  <c r="T3712" i="1"/>
  <c r="X3712" i="1" s="1"/>
  <c r="T2198" i="1"/>
  <c r="X2198" i="1" s="1"/>
  <c r="T3713" i="1"/>
  <c r="X3713" i="1" s="1"/>
  <c r="T2332" i="1"/>
  <c r="X2332" i="1" s="1"/>
  <c r="T3784" i="1"/>
  <c r="X3784" i="1" s="1"/>
  <c r="T2257" i="1"/>
  <c r="X2257" i="1" s="1"/>
  <c r="T2199" i="1"/>
  <c r="X2199" i="1" s="1"/>
  <c r="T3029" i="1"/>
  <c r="X3029" i="1" s="1"/>
  <c r="T2325" i="1"/>
  <c r="X2325" i="1" s="1"/>
  <c r="T2333" i="1"/>
  <c r="X2333" i="1" s="1"/>
  <c r="T1931" i="1"/>
  <c r="X1931" i="1" s="1"/>
  <c r="T2334" i="1"/>
  <c r="X2334" i="1" s="1"/>
  <c r="T2258" i="1"/>
  <c r="X2258" i="1" s="1"/>
  <c r="T2259" i="1"/>
  <c r="X2259" i="1" s="1"/>
  <c r="T2260" i="1"/>
  <c r="X2260" i="1" s="1"/>
  <c r="T2261" i="1"/>
  <c r="X2261" i="1" s="1"/>
  <c r="T1932" i="1"/>
  <c r="X1932" i="1" s="1"/>
  <c r="T3650" i="1"/>
  <c r="X3650" i="1" s="1"/>
  <c r="T3495" i="1"/>
  <c r="X3495" i="1" s="1"/>
  <c r="T2262" i="1"/>
  <c r="X2262" i="1" s="1"/>
  <c r="T2263" i="1"/>
  <c r="X2263" i="1" s="1"/>
  <c r="T2264" i="1"/>
  <c r="X2264" i="1" s="1"/>
  <c r="T1933" i="1"/>
  <c r="X1933" i="1" s="1"/>
  <c r="T3030" i="1"/>
  <c r="X3030" i="1" s="1"/>
  <c r="T1934" i="1"/>
  <c r="X1934" i="1" s="1"/>
  <c r="T1935" i="1"/>
  <c r="X1935" i="1" s="1"/>
  <c r="T1936" i="1"/>
  <c r="X1936" i="1" s="1"/>
  <c r="T3107" i="1"/>
  <c r="X3107" i="1" s="1"/>
  <c r="T2265" i="1"/>
  <c r="X2265" i="1" s="1"/>
  <c r="T1729" i="1"/>
  <c r="X1729" i="1" s="1"/>
  <c r="T1937" i="1"/>
  <c r="X1937" i="1" s="1"/>
  <c r="T2266" i="1"/>
  <c r="X2266" i="1" s="1"/>
  <c r="T1611" i="1"/>
  <c r="X1611" i="1" s="1"/>
  <c r="T2267" i="1"/>
  <c r="X2267" i="1" s="1"/>
  <c r="T1385" i="1"/>
  <c r="X1385" i="1" s="1"/>
  <c r="T2235" i="1"/>
  <c r="X2235" i="1" s="1"/>
  <c r="T1730" i="1"/>
  <c r="X1730" i="1" s="1"/>
  <c r="T1938" i="1"/>
  <c r="X1938" i="1" s="1"/>
  <c r="T2232" i="1"/>
  <c r="X2232" i="1" s="1"/>
  <c r="T2268" i="1"/>
  <c r="X2268" i="1" s="1"/>
  <c r="T3317" i="1"/>
  <c r="X3317" i="1" s="1"/>
  <c r="T3626" i="1"/>
  <c r="X3626" i="1" s="1"/>
  <c r="T1939" i="1"/>
  <c r="X1939" i="1" s="1"/>
  <c r="T3315" i="1"/>
  <c r="X3315" i="1" s="1"/>
  <c r="T2269" i="1"/>
  <c r="X2269" i="1" s="1"/>
  <c r="T2270" i="1"/>
  <c r="X2270" i="1" s="1"/>
  <c r="T2271" i="1"/>
  <c r="X2271" i="1" s="1"/>
  <c r="T2272" i="1"/>
  <c r="X2272" i="1" s="1"/>
  <c r="T2273" i="1"/>
  <c r="X2273" i="1" s="1"/>
  <c r="T2274" i="1"/>
  <c r="X2274" i="1" s="1"/>
  <c r="T1940" i="1"/>
  <c r="X1940" i="1" s="1"/>
  <c r="T2275" i="1"/>
  <c r="X2275" i="1" s="1"/>
  <c r="T1386" i="1"/>
  <c r="X1386" i="1" s="1"/>
  <c r="T3316" i="1"/>
  <c r="X3316" i="1" s="1"/>
  <c r="T1941" i="1"/>
  <c r="X1941" i="1" s="1"/>
  <c r="T2276" i="1"/>
  <c r="X2276" i="1" s="1"/>
  <c r="T1942" i="1"/>
  <c r="X1942" i="1" s="1"/>
  <c r="T2277" i="1"/>
  <c r="X2277" i="1" s="1"/>
  <c r="T2278" i="1"/>
  <c r="X2278" i="1" s="1"/>
  <c r="T2229" i="1"/>
  <c r="X2229" i="1" s="1"/>
  <c r="T670" i="1"/>
  <c r="X670" i="1" s="1"/>
  <c r="T1943" i="1"/>
  <c r="X1943" i="1" s="1"/>
  <c r="T1880" i="1"/>
  <c r="X1880" i="1" s="1"/>
  <c r="T2279" i="1"/>
  <c r="X2279" i="1" s="1"/>
  <c r="T1944" i="1"/>
  <c r="X1944" i="1" s="1"/>
  <c r="T2280" i="1"/>
  <c r="X2280" i="1" s="1"/>
  <c r="T2281" i="1"/>
  <c r="X2281" i="1" s="1"/>
  <c r="T1945" i="1"/>
  <c r="X1945" i="1" s="1"/>
  <c r="T4070" i="1"/>
  <c r="X4070" i="1" s="1"/>
  <c r="T2282" i="1"/>
  <c r="X2282" i="1" s="1"/>
  <c r="T1946" i="1"/>
  <c r="X1946" i="1" s="1"/>
  <c r="T2283" i="1"/>
  <c r="X2283" i="1" s="1"/>
  <c r="T1947" i="1"/>
  <c r="X1947" i="1" s="1"/>
  <c r="T1194" i="1"/>
  <c r="X1194" i="1" s="1"/>
  <c r="T2284" i="1"/>
  <c r="X2284" i="1" s="1"/>
  <c r="T2285" i="1"/>
  <c r="X2285" i="1" s="1"/>
  <c r="T2286" i="1"/>
  <c r="X2286" i="1" s="1"/>
  <c r="T2236" i="1"/>
  <c r="X2236" i="1" s="1"/>
  <c r="T1948" i="1"/>
  <c r="X1948" i="1" s="1"/>
  <c r="T1731" i="1"/>
  <c r="X1731" i="1" s="1"/>
  <c r="T1949" i="1"/>
  <c r="X1949" i="1" s="1"/>
  <c r="T1621" i="1"/>
  <c r="X1621" i="1" s="1"/>
  <c r="T1732" i="1"/>
  <c r="X1732" i="1" s="1"/>
  <c r="T2888" i="1"/>
  <c r="X2888" i="1" s="1"/>
  <c r="T3777" i="1"/>
  <c r="X3777" i="1" s="1"/>
  <c r="T3714" i="1"/>
  <c r="X3714" i="1" s="1"/>
  <c r="T2192" i="1"/>
  <c r="X2192" i="1" s="1"/>
  <c r="T3378" i="1"/>
  <c r="X3378" i="1" s="1"/>
  <c r="T2200" i="1"/>
  <c r="X2200" i="1" s="1"/>
  <c r="T1950" i="1"/>
  <c r="X1950" i="1" s="1"/>
  <c r="T1951" i="1"/>
  <c r="X1951" i="1" s="1"/>
  <c r="T1387" i="1"/>
  <c r="X1387" i="1" s="1"/>
  <c r="T1952" i="1"/>
  <c r="X1952" i="1" s="1"/>
  <c r="T1953" i="1"/>
  <c r="X1953" i="1" s="1"/>
  <c r="T2201" i="1"/>
  <c r="X2201" i="1" s="1"/>
  <c r="T3715" i="1"/>
  <c r="X3715" i="1" s="1"/>
  <c r="T1388" i="1"/>
  <c r="X1388" i="1" s="1"/>
  <c r="T1954" i="1"/>
  <c r="X1954" i="1" s="1"/>
  <c r="T1955" i="1"/>
  <c r="X1955" i="1" s="1"/>
  <c r="T1956" i="1"/>
  <c r="X1956" i="1" s="1"/>
  <c r="T3448" i="1"/>
  <c r="X3448" i="1" s="1"/>
  <c r="T1957" i="1"/>
  <c r="X1957" i="1" s="1"/>
  <c r="T1958" i="1"/>
  <c r="X1958" i="1" s="1"/>
  <c r="T740" i="1"/>
  <c r="X740" i="1" s="1"/>
  <c r="T1959" i="1"/>
  <c r="X1959" i="1" s="1"/>
  <c r="T1733" i="1"/>
  <c r="X1733" i="1" s="1"/>
  <c r="T2202" i="1"/>
  <c r="X2202" i="1" s="1"/>
  <c r="T1960" i="1"/>
  <c r="X1960" i="1" s="1"/>
  <c r="T2203" i="1"/>
  <c r="X2203" i="1" s="1"/>
  <c r="T1961" i="1"/>
  <c r="X1961" i="1" s="1"/>
  <c r="T1962" i="1"/>
  <c r="X1962" i="1" s="1"/>
  <c r="T2204" i="1"/>
  <c r="X2204" i="1" s="1"/>
  <c r="T3496" i="1"/>
  <c r="X3496" i="1" s="1"/>
  <c r="T2189" i="1"/>
  <c r="X2189" i="1" s="1"/>
  <c r="T1887" i="1"/>
  <c r="X1887" i="1" s="1"/>
  <c r="T2205" i="1"/>
  <c r="X2205" i="1" s="1"/>
  <c r="T1622" i="1"/>
  <c r="X1622" i="1" s="1"/>
  <c r="T1963" i="1"/>
  <c r="X1963" i="1" s="1"/>
  <c r="T2206" i="1"/>
  <c r="X2206" i="1" s="1"/>
  <c r="T933" i="1"/>
  <c r="X933" i="1" s="1"/>
  <c r="T1964" i="1"/>
  <c r="X1964" i="1" s="1"/>
  <c r="T3300" i="1"/>
  <c r="X3300" i="1" s="1"/>
  <c r="T1965" i="1"/>
  <c r="X1965" i="1" s="1"/>
  <c r="T1966" i="1"/>
  <c r="X1966" i="1" s="1"/>
  <c r="T1967" i="1"/>
  <c r="X1967" i="1" s="1"/>
  <c r="T1876" i="1"/>
  <c r="X1876" i="1" s="1"/>
  <c r="T1968" i="1"/>
  <c r="X1968" i="1" s="1"/>
  <c r="T2207" i="1"/>
  <c r="X2207" i="1" s="1"/>
  <c r="T1969" i="1"/>
  <c r="X1969" i="1" s="1"/>
  <c r="T1195" i="1"/>
  <c r="X1195" i="1" s="1"/>
  <c r="T1970" i="1"/>
  <c r="X1970" i="1" s="1"/>
  <c r="T2208" i="1"/>
  <c r="X2208" i="1" s="1"/>
  <c r="T1971" i="1"/>
  <c r="X1971" i="1" s="1"/>
  <c r="T2209" i="1"/>
  <c r="X2209" i="1" s="1"/>
  <c r="T1734" i="1"/>
  <c r="X1734" i="1" s="1"/>
  <c r="T1972" i="1"/>
  <c r="X1972" i="1" s="1"/>
  <c r="T1973" i="1"/>
  <c r="X1973" i="1" s="1"/>
  <c r="T1974" i="1"/>
  <c r="X1974" i="1" s="1"/>
  <c r="T1735" i="1"/>
  <c r="X1735" i="1" s="1"/>
  <c r="T1975" i="1"/>
  <c r="X1975" i="1" s="1"/>
  <c r="T1736" i="1"/>
  <c r="X1736" i="1" s="1"/>
  <c r="T3101" i="1"/>
  <c r="X3101" i="1" s="1"/>
  <c r="T1623" i="1"/>
  <c r="X1623" i="1" s="1"/>
  <c r="T934" i="1"/>
  <c r="X934" i="1" s="1"/>
  <c r="T1976" i="1"/>
  <c r="X1976" i="1" s="1"/>
  <c r="T3123" i="1"/>
  <c r="X3123" i="1" s="1"/>
  <c r="T1977" i="1"/>
  <c r="X1977" i="1" s="1"/>
  <c r="T3573" i="1"/>
  <c r="X3573" i="1" s="1"/>
  <c r="T935" i="1"/>
  <c r="X935" i="1" s="1"/>
  <c r="T1624" i="1"/>
  <c r="X1624" i="1" s="1"/>
  <c r="T1978" i="1"/>
  <c r="X1978" i="1" s="1"/>
  <c r="T1846" i="1"/>
  <c r="X1846" i="1" s="1"/>
  <c r="T1979" i="1"/>
  <c r="X1979" i="1" s="1"/>
  <c r="T3131" i="1"/>
  <c r="X3131" i="1" s="1"/>
  <c r="T1980" i="1"/>
  <c r="X1980" i="1" s="1"/>
  <c r="T1981" i="1"/>
  <c r="X1981" i="1" s="1"/>
  <c r="T2287" i="1"/>
  <c r="X2287" i="1" s="1"/>
  <c r="T1982" i="1"/>
  <c r="X1982" i="1" s="1"/>
  <c r="T1715" i="1"/>
  <c r="X1715" i="1" s="1"/>
  <c r="T2190" i="1"/>
  <c r="X2190" i="1" s="1"/>
  <c r="T1983" i="1"/>
  <c r="X1983" i="1" s="1"/>
  <c r="T1607" i="1"/>
  <c r="X1607" i="1" s="1"/>
  <c r="T1984" i="1"/>
  <c r="X1984" i="1" s="1"/>
  <c r="T1985" i="1"/>
  <c r="X1985" i="1" s="1"/>
  <c r="T1830" i="1"/>
  <c r="X1830" i="1" s="1"/>
  <c r="T1986" i="1"/>
  <c r="X1986" i="1" s="1"/>
  <c r="T3223" i="1"/>
  <c r="X3223" i="1" s="1"/>
  <c r="T1389" i="1"/>
  <c r="X1389" i="1" s="1"/>
  <c r="T1874" i="1"/>
  <c r="X1874" i="1" s="1"/>
  <c r="T1737" i="1"/>
  <c r="X1737" i="1" s="1"/>
  <c r="T1987" i="1"/>
  <c r="X1987" i="1" s="1"/>
  <c r="T1738" i="1"/>
  <c r="X1738" i="1" s="1"/>
  <c r="T1988" i="1"/>
  <c r="X1988" i="1" s="1"/>
  <c r="T1989" i="1"/>
  <c r="X1989" i="1" s="1"/>
  <c r="T1990" i="1"/>
  <c r="X1990" i="1" s="1"/>
  <c r="T1991" i="1"/>
  <c r="X1991" i="1" s="1"/>
  <c r="T1992" i="1"/>
  <c r="X1992" i="1" s="1"/>
  <c r="T1993" i="1"/>
  <c r="X1993" i="1" s="1"/>
  <c r="T1994" i="1"/>
  <c r="X1994" i="1" s="1"/>
  <c r="T1879" i="1"/>
  <c r="X1879" i="1" s="1"/>
  <c r="T1847" i="1"/>
  <c r="X1847" i="1" s="1"/>
  <c r="T3716" i="1"/>
  <c r="X3716" i="1" s="1"/>
  <c r="T1995" i="1"/>
  <c r="X1995" i="1" s="1"/>
  <c r="T1996" i="1"/>
  <c r="X1996" i="1" s="1"/>
  <c r="T1997" i="1"/>
  <c r="X1997" i="1" s="1"/>
  <c r="T1998" i="1"/>
  <c r="X1998" i="1" s="1"/>
  <c r="T4053" i="1"/>
  <c r="X4053" i="1" s="1"/>
  <c r="T1999" i="1"/>
  <c r="X1999" i="1" s="1"/>
  <c r="T1739" i="1"/>
  <c r="X1739" i="1" s="1"/>
  <c r="T2000" i="1"/>
  <c r="X2000" i="1" s="1"/>
  <c r="T2001" i="1"/>
  <c r="X2001" i="1" s="1"/>
  <c r="T1848" i="1"/>
  <c r="X1848" i="1" s="1"/>
  <c r="T1849" i="1"/>
  <c r="X1849" i="1" s="1"/>
  <c r="T3224" i="1"/>
  <c r="X3224" i="1" s="1"/>
  <c r="T2002" i="1"/>
  <c r="X2002" i="1" s="1"/>
  <c r="T2003" i="1"/>
  <c r="X2003" i="1" s="1"/>
  <c r="T2004" i="1"/>
  <c r="X2004" i="1" s="1"/>
  <c r="T2005" i="1"/>
  <c r="X2005" i="1" s="1"/>
  <c r="T2006" i="1"/>
  <c r="X2006" i="1" s="1"/>
  <c r="T2007" i="1"/>
  <c r="X2007" i="1" s="1"/>
  <c r="T2008" i="1"/>
  <c r="X2008" i="1" s="1"/>
  <c r="T2009" i="1"/>
  <c r="X2009" i="1" s="1"/>
  <c r="T1740" i="1"/>
  <c r="X1740" i="1" s="1"/>
  <c r="T2010" i="1"/>
  <c r="X2010" i="1" s="1"/>
  <c r="T2011" i="1"/>
  <c r="X2011" i="1" s="1"/>
  <c r="T2012" i="1"/>
  <c r="X2012" i="1" s="1"/>
  <c r="T2013" i="1"/>
  <c r="X2013" i="1" s="1"/>
  <c r="T2014" i="1"/>
  <c r="X2014" i="1" s="1"/>
  <c r="T2015" i="1"/>
  <c r="X2015" i="1" s="1"/>
  <c r="T2016" i="1"/>
  <c r="X2016" i="1" s="1"/>
  <c r="T1741" i="1"/>
  <c r="X1741" i="1" s="1"/>
  <c r="T2017" i="1"/>
  <c r="X2017" i="1" s="1"/>
  <c r="T1595" i="1"/>
  <c r="X1595" i="1" s="1"/>
  <c r="T1742" i="1"/>
  <c r="X1742" i="1" s="1"/>
  <c r="T936" i="1"/>
  <c r="X936" i="1" s="1"/>
  <c r="T468" i="1"/>
  <c r="X468" i="1" s="1"/>
  <c r="T2018" i="1"/>
  <c r="X2018" i="1" s="1"/>
  <c r="T2019" i="1"/>
  <c r="X2019" i="1" s="1"/>
  <c r="T2020" i="1"/>
  <c r="X2020" i="1" s="1"/>
  <c r="T1850" i="1"/>
  <c r="X1850" i="1" s="1"/>
  <c r="T2021" i="1"/>
  <c r="X2021" i="1" s="1"/>
  <c r="T1851" i="1"/>
  <c r="X1851" i="1" s="1"/>
  <c r="T3995" i="1"/>
  <c r="X3995" i="1" s="1"/>
  <c r="T2022" i="1"/>
  <c r="X2022" i="1" s="1"/>
  <c r="T2023" i="1"/>
  <c r="X2023" i="1" s="1"/>
  <c r="T1743" i="1"/>
  <c r="X1743" i="1" s="1"/>
  <c r="T2024" i="1"/>
  <c r="X2024" i="1" s="1"/>
  <c r="T1744" i="1"/>
  <c r="X1744" i="1" s="1"/>
  <c r="T2025" i="1"/>
  <c r="X2025" i="1" s="1"/>
  <c r="T2026" i="1"/>
  <c r="X2026" i="1" s="1"/>
  <c r="T2027" i="1"/>
  <c r="X2027" i="1" s="1"/>
  <c r="T2028" i="1"/>
  <c r="X2028" i="1" s="1"/>
  <c r="T2029" i="1"/>
  <c r="X2029" i="1" s="1"/>
  <c r="T2030" i="1"/>
  <c r="X2030" i="1" s="1"/>
  <c r="T2031" i="1"/>
  <c r="X2031" i="1" s="1"/>
  <c r="T3717" i="1"/>
  <c r="X3717" i="1" s="1"/>
  <c r="T2032" i="1"/>
  <c r="X2032" i="1" s="1"/>
  <c r="T2033" i="1"/>
  <c r="X2033" i="1" s="1"/>
  <c r="T2034" i="1"/>
  <c r="X2034" i="1" s="1"/>
  <c r="T2035" i="1"/>
  <c r="X2035" i="1" s="1"/>
  <c r="T2036" i="1"/>
  <c r="X2036" i="1" s="1"/>
  <c r="T2037" i="1"/>
  <c r="X2037" i="1" s="1"/>
  <c r="T2038" i="1"/>
  <c r="X2038" i="1" s="1"/>
  <c r="T2039" i="1"/>
  <c r="X2039" i="1" s="1"/>
  <c r="T1877" i="1"/>
  <c r="X1877" i="1" s="1"/>
  <c r="T3379" i="1"/>
  <c r="X3379" i="1" s="1"/>
  <c r="T3574" i="1"/>
  <c r="X3574" i="1" s="1"/>
  <c r="T1852" i="1"/>
  <c r="X1852" i="1" s="1"/>
  <c r="T3718" i="1"/>
  <c r="X3718" i="1" s="1"/>
  <c r="T4038" i="1"/>
  <c r="X4038" i="1" s="1"/>
  <c r="T1885" i="1"/>
  <c r="X1885" i="1" s="1"/>
  <c r="T1196" i="1"/>
  <c r="X1196" i="1" s="1"/>
  <c r="T3031" i="1"/>
  <c r="X3031" i="1" s="1"/>
  <c r="T1875" i="1"/>
  <c r="X1875" i="1" s="1"/>
  <c r="T3320" i="1"/>
  <c r="X3320" i="1" s="1"/>
  <c r="T1840" i="1"/>
  <c r="X1840" i="1" s="1"/>
  <c r="T1625" i="1"/>
  <c r="X1625" i="1" s="1"/>
  <c r="T741" i="1"/>
  <c r="X741" i="1" s="1"/>
  <c r="T1853" i="1"/>
  <c r="X1853" i="1" s="1"/>
  <c r="T1745" i="1"/>
  <c r="X1745" i="1" s="1"/>
  <c r="T1831" i="1"/>
  <c r="X1831" i="1" s="1"/>
  <c r="T1746" i="1"/>
  <c r="X1746" i="1" s="1"/>
  <c r="T937" i="1"/>
  <c r="X937" i="1" s="1"/>
  <c r="T3996" i="1"/>
  <c r="X3996" i="1" s="1"/>
  <c r="T1747" i="1"/>
  <c r="X1747" i="1" s="1"/>
  <c r="T1626" i="1"/>
  <c r="X1626" i="1" s="1"/>
  <c r="T1155" i="1"/>
  <c r="X1155" i="1" s="1"/>
  <c r="T4027" i="1"/>
  <c r="X4027" i="1" s="1"/>
  <c r="T2335" i="1"/>
  <c r="X2335" i="1" s="1"/>
  <c r="T1854" i="1"/>
  <c r="X1854" i="1" s="1"/>
  <c r="T1390" i="1"/>
  <c r="X1390" i="1" s="1"/>
  <c r="T1855" i="1"/>
  <c r="X1855" i="1" s="1"/>
  <c r="T1391" i="1"/>
  <c r="X1391" i="1" s="1"/>
  <c r="T1392" i="1"/>
  <c r="X1392" i="1" s="1"/>
  <c r="T3032" i="1"/>
  <c r="X3032" i="1" s="1"/>
  <c r="T3962" i="1"/>
  <c r="X3962" i="1" s="1"/>
  <c r="T3033" i="1"/>
  <c r="X3033" i="1" s="1"/>
  <c r="T1836" i="1"/>
  <c r="X1836" i="1" s="1"/>
  <c r="T1856" i="1"/>
  <c r="X1856" i="1" s="1"/>
  <c r="T1393" i="1"/>
  <c r="X1393" i="1" s="1"/>
  <c r="T1857" i="1"/>
  <c r="X1857" i="1" s="1"/>
  <c r="T3034" i="1"/>
  <c r="X3034" i="1" s="1"/>
  <c r="T1858" i="1"/>
  <c r="X1858" i="1" s="1"/>
  <c r="T1627" i="1"/>
  <c r="X1627" i="1" s="1"/>
  <c r="T1843" i="1"/>
  <c r="X1843" i="1" s="1"/>
  <c r="T1859" i="1"/>
  <c r="X1859" i="1" s="1"/>
  <c r="T1748" i="1"/>
  <c r="X1748" i="1" s="1"/>
  <c r="T1749" i="1"/>
  <c r="X1749" i="1" s="1"/>
  <c r="T1860" i="1"/>
  <c r="X1860" i="1" s="1"/>
  <c r="T1340" i="1"/>
  <c r="X1340" i="1" s="1"/>
  <c r="T1861" i="1"/>
  <c r="X1861" i="1" s="1"/>
  <c r="T1750" i="1"/>
  <c r="X1750" i="1" s="1"/>
  <c r="T1862" i="1"/>
  <c r="X1862" i="1" s="1"/>
  <c r="T1751" i="1"/>
  <c r="X1751" i="1" s="1"/>
  <c r="T1863" i="1"/>
  <c r="X1863" i="1" s="1"/>
  <c r="T1752" i="1"/>
  <c r="X1752" i="1" s="1"/>
  <c r="T1864" i="1"/>
  <c r="X1864" i="1" s="1"/>
  <c r="T1865" i="1"/>
  <c r="X1865" i="1" s="1"/>
  <c r="T2925" i="1"/>
  <c r="X2925" i="1" s="1"/>
  <c r="T1753" i="1"/>
  <c r="X1753" i="1" s="1"/>
  <c r="T1628" i="1"/>
  <c r="X1628" i="1" s="1"/>
  <c r="T1754" i="1"/>
  <c r="X1754" i="1" s="1"/>
  <c r="T1345" i="1"/>
  <c r="X1345" i="1" s="1"/>
  <c r="T1755" i="1"/>
  <c r="X1755" i="1" s="1"/>
  <c r="T1837" i="1"/>
  <c r="X1837" i="1" s="1"/>
  <c r="T1756" i="1"/>
  <c r="X1756" i="1" s="1"/>
  <c r="T1394" i="1"/>
  <c r="X1394" i="1" s="1"/>
  <c r="T1629" i="1"/>
  <c r="X1629" i="1" s="1"/>
  <c r="T1720" i="1"/>
  <c r="X1720" i="1" s="1"/>
  <c r="T175" i="1"/>
  <c r="X175" i="1" s="1"/>
  <c r="T938" i="1"/>
  <c r="X938" i="1" s="1"/>
  <c r="T1395" i="1"/>
  <c r="X1395" i="1" s="1"/>
  <c r="T3380" i="1"/>
  <c r="X3380" i="1" s="1"/>
  <c r="T1630" i="1"/>
  <c r="X1630" i="1" s="1"/>
  <c r="T1757" i="1"/>
  <c r="X1757" i="1" s="1"/>
  <c r="T1631" i="1"/>
  <c r="X1631" i="1" s="1"/>
  <c r="T1197" i="1"/>
  <c r="X1197" i="1" s="1"/>
  <c r="T3225" i="1"/>
  <c r="X3225" i="1" s="1"/>
  <c r="T1612" i="1"/>
  <c r="X1612" i="1" s="1"/>
  <c r="T1632" i="1"/>
  <c r="X1632" i="1" s="1"/>
  <c r="T1339" i="1"/>
  <c r="X1339" i="1" s="1"/>
  <c r="T1758" i="1"/>
  <c r="X1758" i="1" s="1"/>
  <c r="T2716" i="1"/>
  <c r="X2716" i="1" s="1"/>
  <c r="T1759" i="1"/>
  <c r="X1759" i="1" s="1"/>
  <c r="T1760" i="1"/>
  <c r="X1760" i="1" s="1"/>
  <c r="T1761" i="1"/>
  <c r="X1761" i="1" s="1"/>
  <c r="T1633" i="1"/>
  <c r="X1633" i="1" s="1"/>
  <c r="T1634" i="1"/>
  <c r="X1634" i="1" s="1"/>
  <c r="T1762" i="1"/>
  <c r="X1762" i="1" s="1"/>
  <c r="T1763" i="1"/>
  <c r="X1763" i="1" s="1"/>
  <c r="T1396" i="1"/>
  <c r="X1396" i="1" s="1"/>
  <c r="T1764" i="1"/>
  <c r="X1764" i="1" s="1"/>
  <c r="T1832" i="1"/>
  <c r="X1832" i="1" s="1"/>
  <c r="T656" i="1"/>
  <c r="X656" i="1" s="1"/>
  <c r="T1635" i="1"/>
  <c r="X1635" i="1" s="1"/>
  <c r="T1765" i="1"/>
  <c r="X1765" i="1" s="1"/>
  <c r="T1766" i="1"/>
  <c r="X1766" i="1" s="1"/>
  <c r="T3170" i="1"/>
  <c r="X3170" i="1" s="1"/>
  <c r="T1767" i="1"/>
  <c r="X1767" i="1" s="1"/>
  <c r="T1636" i="1"/>
  <c r="X1636" i="1" s="1"/>
  <c r="T1637" i="1"/>
  <c r="X1637" i="1" s="1"/>
  <c r="T1397" i="1"/>
  <c r="X1397" i="1" s="1"/>
  <c r="T2376" i="1"/>
  <c r="X2376" i="1" s="1"/>
  <c r="T1638" i="1"/>
  <c r="X1638" i="1" s="1"/>
  <c r="T1198" i="1"/>
  <c r="X1198" i="1" s="1"/>
  <c r="T1768" i="1"/>
  <c r="X1768" i="1" s="1"/>
  <c r="T1398" i="1"/>
  <c r="X1398" i="1" s="1"/>
  <c r="T1399" i="1"/>
  <c r="X1399" i="1" s="1"/>
  <c r="T1769" i="1"/>
  <c r="X1769" i="1" s="1"/>
  <c r="T1770" i="1"/>
  <c r="X1770" i="1" s="1"/>
  <c r="T1175" i="1"/>
  <c r="X1175" i="1" s="1"/>
  <c r="T2841" i="1"/>
  <c r="X2841" i="1" s="1"/>
  <c r="T1400" i="1"/>
  <c r="X1400" i="1" s="1"/>
  <c r="T1771" i="1"/>
  <c r="X1771" i="1" s="1"/>
  <c r="T1772" i="1"/>
  <c r="X1772" i="1" s="1"/>
  <c r="T2958" i="1"/>
  <c r="X2958" i="1" s="1"/>
  <c r="T1773" i="1"/>
  <c r="X1773" i="1" s="1"/>
  <c r="T1774" i="1"/>
  <c r="X1774" i="1" s="1"/>
  <c r="T1401" i="1"/>
  <c r="X1401" i="1" s="1"/>
  <c r="T1775" i="1"/>
  <c r="X1775" i="1" s="1"/>
  <c r="T1776" i="1"/>
  <c r="X1776" i="1" s="1"/>
  <c r="T1777" i="1"/>
  <c r="X1777" i="1" s="1"/>
  <c r="T939" i="1"/>
  <c r="X939" i="1" s="1"/>
  <c r="T2605" i="1"/>
  <c r="X2605" i="1" s="1"/>
  <c r="T1778" i="1"/>
  <c r="X1778" i="1" s="1"/>
  <c r="T1779" i="1"/>
  <c r="X1779" i="1" s="1"/>
  <c r="T1704" i="1"/>
  <c r="X1704" i="1" s="1"/>
  <c r="T1780" i="1"/>
  <c r="X1780" i="1" s="1"/>
  <c r="T1402" i="1"/>
  <c r="X1402" i="1" s="1"/>
  <c r="T1613" i="1"/>
  <c r="X1613" i="1" s="1"/>
  <c r="T1705" i="1"/>
  <c r="X1705" i="1" s="1"/>
  <c r="T1639" i="1"/>
  <c r="X1639" i="1" s="1"/>
  <c r="T1781" i="1"/>
  <c r="X1781" i="1" s="1"/>
  <c r="T1782" i="1"/>
  <c r="X1782" i="1" s="1"/>
  <c r="T1783" i="1"/>
  <c r="X1783" i="1" s="1"/>
  <c r="T1784" i="1"/>
  <c r="X1784" i="1" s="1"/>
  <c r="T1785" i="1"/>
  <c r="X1785" i="1" s="1"/>
  <c r="T1199" i="1"/>
  <c r="X1199" i="1" s="1"/>
  <c r="T1640" i="1"/>
  <c r="X1640" i="1" s="1"/>
  <c r="T1786" i="1"/>
  <c r="X1786" i="1" s="1"/>
  <c r="T1787" i="1"/>
  <c r="X1787" i="1" s="1"/>
  <c r="T1641" i="1"/>
  <c r="X1641" i="1" s="1"/>
  <c r="T1788" i="1"/>
  <c r="X1788" i="1" s="1"/>
  <c r="T1403" i="1"/>
  <c r="X1403" i="1" s="1"/>
  <c r="T1789" i="1"/>
  <c r="X1789" i="1" s="1"/>
  <c r="T1790" i="1"/>
  <c r="X1790" i="1" s="1"/>
  <c r="T1712" i="1"/>
  <c r="X1712" i="1" s="1"/>
  <c r="T1791" i="1"/>
  <c r="X1791" i="1" s="1"/>
  <c r="T1706" i="1"/>
  <c r="X1706" i="1" s="1"/>
  <c r="T1792" i="1"/>
  <c r="X1792" i="1" s="1"/>
  <c r="T2846" i="1"/>
  <c r="X2846" i="1" s="1"/>
  <c r="T1642" i="1"/>
  <c r="X1642" i="1" s="1"/>
  <c r="T1643" i="1"/>
  <c r="X1643" i="1" s="1"/>
  <c r="T1167" i="1"/>
  <c r="X1167" i="1" s="1"/>
  <c r="T1404" i="1"/>
  <c r="X1404" i="1" s="1"/>
  <c r="T1405" i="1"/>
  <c r="X1405" i="1" s="1"/>
  <c r="T1718" i="1"/>
  <c r="X1718" i="1" s="1"/>
  <c r="T1171" i="1"/>
  <c r="X1171" i="1" s="1"/>
  <c r="T1644" i="1"/>
  <c r="X1644" i="1" s="1"/>
  <c r="T1645" i="1"/>
  <c r="X1645" i="1" s="1"/>
  <c r="T1406" i="1"/>
  <c r="X1406" i="1" s="1"/>
  <c r="T940" i="1"/>
  <c r="X940" i="1" s="1"/>
  <c r="T2040" i="1"/>
  <c r="X2040" i="1" s="1"/>
  <c r="T1596" i="1"/>
  <c r="X1596" i="1" s="1"/>
  <c r="T1646" i="1"/>
  <c r="X1646" i="1" s="1"/>
  <c r="T1647" i="1"/>
  <c r="X1647" i="1" s="1"/>
  <c r="T2852" i="1"/>
  <c r="X2852" i="1" s="1"/>
  <c r="T1648" i="1"/>
  <c r="X1648" i="1" s="1"/>
  <c r="T469" i="1"/>
  <c r="X469" i="1" s="1"/>
  <c r="T1713" i="1"/>
  <c r="X1713" i="1" s="1"/>
  <c r="T1649" i="1"/>
  <c r="X1649" i="1" s="1"/>
  <c r="T1650" i="1"/>
  <c r="X1650" i="1" s="1"/>
  <c r="T1651" i="1"/>
  <c r="X1651" i="1" s="1"/>
  <c r="T1200" i="1"/>
  <c r="X1200" i="1" s="1"/>
  <c r="T1407" i="1"/>
  <c r="X1407" i="1" s="1"/>
  <c r="T3848" i="1"/>
  <c r="X3848" i="1" s="1"/>
  <c r="T1702" i="1"/>
  <c r="X1702" i="1" s="1"/>
  <c r="T1408" i="1"/>
  <c r="X1408" i="1" s="1"/>
  <c r="T1652" i="1"/>
  <c r="X1652" i="1" s="1"/>
  <c r="T1597" i="1"/>
  <c r="X1597" i="1" s="1"/>
  <c r="T1409" i="1"/>
  <c r="X1409" i="1" s="1"/>
  <c r="T1653" i="1"/>
  <c r="X1653" i="1" s="1"/>
  <c r="T1654" i="1"/>
  <c r="X1654" i="1" s="1"/>
  <c r="T1655" i="1"/>
  <c r="X1655" i="1" s="1"/>
  <c r="T1410" i="1"/>
  <c r="X1410" i="1" s="1"/>
  <c r="T1656" i="1"/>
  <c r="X1656" i="1" s="1"/>
  <c r="T1657" i="1"/>
  <c r="X1657" i="1" s="1"/>
  <c r="T1411" i="1"/>
  <c r="X1411" i="1" s="1"/>
  <c r="T742" i="1"/>
  <c r="X742" i="1" s="1"/>
  <c r="T2717" i="1"/>
  <c r="X2717" i="1" s="1"/>
  <c r="T1412" i="1"/>
  <c r="X1412" i="1" s="1"/>
  <c r="T1658" i="1"/>
  <c r="X1658" i="1" s="1"/>
  <c r="T1616" i="1"/>
  <c r="X1616" i="1" s="1"/>
  <c r="T1659" i="1"/>
  <c r="X1659" i="1" s="1"/>
  <c r="T1660" i="1"/>
  <c r="X1660" i="1" s="1"/>
  <c r="T1661" i="1"/>
  <c r="X1661" i="1" s="1"/>
  <c r="T1413" i="1"/>
  <c r="X1413" i="1" s="1"/>
  <c r="T1662" i="1"/>
  <c r="X1662" i="1" s="1"/>
  <c r="T1414" i="1"/>
  <c r="X1414" i="1" s="1"/>
  <c r="T1663" i="1"/>
  <c r="X1663" i="1" s="1"/>
  <c r="T1415" i="1"/>
  <c r="X1415" i="1" s="1"/>
  <c r="T2377" i="1"/>
  <c r="X2377" i="1" s="1"/>
  <c r="T1664" i="1"/>
  <c r="X1664" i="1" s="1"/>
  <c r="T1416" i="1"/>
  <c r="X1416" i="1" s="1"/>
  <c r="T1359" i="1"/>
  <c r="X1359" i="1" s="1"/>
  <c r="T3226" i="1"/>
  <c r="X3226" i="1" s="1"/>
  <c r="T1417" i="1"/>
  <c r="X1417" i="1" s="1"/>
  <c r="T3920" i="1"/>
  <c r="X3920" i="1" s="1"/>
  <c r="T1418" i="1"/>
  <c r="X1418" i="1" s="1"/>
  <c r="T1665" i="1"/>
  <c r="X1665" i="1" s="1"/>
  <c r="T1666" i="1"/>
  <c r="X1666" i="1" s="1"/>
  <c r="T1667" i="1"/>
  <c r="X1667" i="1" s="1"/>
  <c r="T1668" i="1"/>
  <c r="X1668" i="1" s="1"/>
  <c r="T2041" i="1"/>
  <c r="X2041" i="1" s="1"/>
  <c r="T1669" i="1"/>
  <c r="X1669" i="1" s="1"/>
  <c r="T1670" i="1"/>
  <c r="X1670" i="1" s="1"/>
  <c r="T1172" i="1"/>
  <c r="X1172" i="1" s="1"/>
  <c r="T1614" i="1"/>
  <c r="X1614" i="1" s="1"/>
  <c r="T1419" i="1"/>
  <c r="X1419" i="1" s="1"/>
  <c r="T1671" i="1"/>
  <c r="X1671" i="1" s="1"/>
  <c r="T1672" i="1"/>
  <c r="X1672" i="1" s="1"/>
  <c r="T743" i="1"/>
  <c r="X743" i="1" s="1"/>
  <c r="T941" i="1"/>
  <c r="X941" i="1" s="1"/>
  <c r="T1201" i="1"/>
  <c r="X1201" i="1" s="1"/>
  <c r="T1420" i="1"/>
  <c r="X1420" i="1" s="1"/>
  <c r="T1421" i="1"/>
  <c r="X1421" i="1" s="1"/>
  <c r="T1580" i="1"/>
  <c r="X1580" i="1" s="1"/>
  <c r="T1202" i="1"/>
  <c r="X1202" i="1" s="1"/>
  <c r="T3719" i="1"/>
  <c r="X3719" i="1" s="1"/>
  <c r="T1422" i="1"/>
  <c r="X1422" i="1" s="1"/>
  <c r="T1423" i="1"/>
  <c r="X1423" i="1" s="1"/>
  <c r="T1424" i="1"/>
  <c r="X1424" i="1" s="1"/>
  <c r="T942" i="1"/>
  <c r="X942" i="1" s="1"/>
  <c r="T1598" i="1"/>
  <c r="X1598" i="1" s="1"/>
  <c r="T2718" i="1"/>
  <c r="X2718" i="1" s="1"/>
  <c r="T1425" i="1"/>
  <c r="X1425" i="1" s="1"/>
  <c r="T1426" i="1"/>
  <c r="X1426" i="1" s="1"/>
  <c r="T1360" i="1"/>
  <c r="X1360" i="1" s="1"/>
  <c r="T4045" i="1"/>
  <c r="X4045" i="1" s="1"/>
  <c r="T3173" i="1"/>
  <c r="X3173" i="1" s="1"/>
  <c r="T3381" i="1"/>
  <c r="X3381" i="1" s="1"/>
  <c r="T3779" i="1"/>
  <c r="X3779" i="1" s="1"/>
  <c r="T1427" i="1"/>
  <c r="X1427" i="1" s="1"/>
  <c r="T2210" i="1"/>
  <c r="X2210" i="1" s="1"/>
  <c r="T1581" i="1"/>
  <c r="X1581" i="1" s="1"/>
  <c r="T1203" i="1"/>
  <c r="X1203" i="1" s="1"/>
  <c r="T1588" i="1"/>
  <c r="X1588" i="1" s="1"/>
  <c r="T1147" i="1"/>
  <c r="X1147" i="1" s="1"/>
  <c r="T1577" i="1"/>
  <c r="X1577" i="1" s="1"/>
  <c r="T1341" i="1"/>
  <c r="X1341" i="1" s="1"/>
  <c r="T3797" i="1"/>
  <c r="X3797" i="1" s="1"/>
  <c r="T744" i="1"/>
  <c r="X744" i="1" s="1"/>
  <c r="T1428" i="1"/>
  <c r="X1428" i="1" s="1"/>
  <c r="T1429" i="1"/>
  <c r="X1429" i="1" s="1"/>
  <c r="T1608" i="1"/>
  <c r="X1608" i="1" s="1"/>
  <c r="T1204" i="1"/>
  <c r="X1204" i="1" s="1"/>
  <c r="T1430" i="1"/>
  <c r="X1430" i="1" s="1"/>
  <c r="T1599" i="1"/>
  <c r="X1599" i="1" s="1"/>
  <c r="T1431" i="1"/>
  <c r="X1431" i="1" s="1"/>
  <c r="T1582" i="1"/>
  <c r="X1582" i="1" s="1"/>
  <c r="T1432" i="1"/>
  <c r="X1432" i="1" s="1"/>
  <c r="T1433" i="1"/>
  <c r="X1433" i="1" s="1"/>
  <c r="T1600" i="1"/>
  <c r="X1600" i="1" s="1"/>
  <c r="T1609" i="1"/>
  <c r="X1609" i="1" s="1"/>
  <c r="T1434" i="1"/>
  <c r="X1434" i="1" s="1"/>
  <c r="T1435" i="1"/>
  <c r="X1435" i="1" s="1"/>
  <c r="T1436" i="1"/>
  <c r="X1436" i="1" s="1"/>
  <c r="T1437" i="1"/>
  <c r="X1437" i="1" s="1"/>
  <c r="T2719" i="1"/>
  <c r="X2719" i="1" s="1"/>
  <c r="T1438" i="1"/>
  <c r="X1438" i="1" s="1"/>
  <c r="T1377" i="1"/>
  <c r="X1377" i="1" s="1"/>
  <c r="T3720" i="1"/>
  <c r="X3720" i="1" s="1"/>
  <c r="T1601" i="1"/>
  <c r="X1601" i="1" s="1"/>
  <c r="T1361" i="1"/>
  <c r="X1361" i="1" s="1"/>
  <c r="T176" i="1"/>
  <c r="X176" i="1" s="1"/>
  <c r="T1205" i="1"/>
  <c r="X1205" i="1" s="1"/>
  <c r="T3147" i="1"/>
  <c r="X3147" i="1" s="1"/>
  <c r="T1439" i="1"/>
  <c r="X1439" i="1" s="1"/>
  <c r="T1440" i="1"/>
  <c r="X1440" i="1" s="1"/>
  <c r="T1441" i="1"/>
  <c r="X1441" i="1" s="1"/>
  <c r="T1442" i="1"/>
  <c r="X1442" i="1" s="1"/>
  <c r="T1443" i="1"/>
  <c r="X1443" i="1" s="1"/>
  <c r="T1444" i="1"/>
  <c r="X1444" i="1" s="1"/>
  <c r="T1445" i="1"/>
  <c r="X1445" i="1" s="1"/>
  <c r="T1583" i="1"/>
  <c r="X1583" i="1" s="1"/>
  <c r="T1446" i="1"/>
  <c r="X1446" i="1" s="1"/>
  <c r="T1578" i="1"/>
  <c r="X1578" i="1" s="1"/>
  <c r="T1447" i="1"/>
  <c r="X1447" i="1" s="1"/>
  <c r="T1448" i="1"/>
  <c r="X1448" i="1" s="1"/>
  <c r="T1449" i="1"/>
  <c r="X1449" i="1" s="1"/>
  <c r="T1450" i="1"/>
  <c r="X1450" i="1" s="1"/>
  <c r="T1451" i="1"/>
  <c r="X1451" i="1" s="1"/>
  <c r="T1452" i="1"/>
  <c r="X1452" i="1" s="1"/>
  <c r="T1206" i="1"/>
  <c r="X1206" i="1" s="1"/>
  <c r="T1453" i="1"/>
  <c r="X1453" i="1" s="1"/>
  <c r="T1156" i="1"/>
  <c r="X1156" i="1" s="1"/>
  <c r="T1454" i="1"/>
  <c r="X1454" i="1" s="1"/>
  <c r="T1455" i="1"/>
  <c r="X1455" i="1" s="1"/>
  <c r="T3227" i="1"/>
  <c r="X3227" i="1" s="1"/>
  <c r="T943" i="1"/>
  <c r="X943" i="1" s="1"/>
  <c r="T1584" i="1"/>
  <c r="X1584" i="1" s="1"/>
  <c r="T1585" i="1"/>
  <c r="X1585" i="1" s="1"/>
  <c r="T1456" i="1"/>
  <c r="X1456" i="1" s="1"/>
  <c r="T2501" i="1"/>
  <c r="X2501" i="1" s="1"/>
  <c r="T3798" i="1"/>
  <c r="X3798" i="1" s="1"/>
  <c r="T1457" i="1"/>
  <c r="X1457" i="1" s="1"/>
  <c r="T1458" i="1"/>
  <c r="X1458" i="1" s="1"/>
  <c r="T881" i="1"/>
  <c r="X881" i="1" s="1"/>
  <c r="T3849" i="1"/>
  <c r="X3849" i="1" s="1"/>
  <c r="T1459" i="1"/>
  <c r="X1459" i="1" s="1"/>
  <c r="T1362" i="1"/>
  <c r="X1362" i="1" s="1"/>
  <c r="T3035" i="1"/>
  <c r="X3035" i="1" s="1"/>
  <c r="T1207" i="1"/>
  <c r="X1207" i="1" s="1"/>
  <c r="T1460" i="1"/>
  <c r="X1460" i="1" s="1"/>
  <c r="T1461" i="1"/>
  <c r="X1461" i="1" s="1"/>
  <c r="T944" i="1"/>
  <c r="X944" i="1" s="1"/>
  <c r="T3036" i="1"/>
  <c r="X3036" i="1" s="1"/>
  <c r="T1462" i="1"/>
  <c r="X1462" i="1" s="1"/>
  <c r="T1463" i="1"/>
  <c r="X1463" i="1" s="1"/>
  <c r="T1363" i="1"/>
  <c r="X1363" i="1" s="1"/>
  <c r="T1464" i="1"/>
  <c r="X1464" i="1" s="1"/>
  <c r="T1465" i="1"/>
  <c r="X1465" i="1" s="1"/>
  <c r="T1466" i="1"/>
  <c r="X1466" i="1" s="1"/>
  <c r="T2720" i="1"/>
  <c r="X2720" i="1" s="1"/>
  <c r="T671" i="1"/>
  <c r="X671" i="1" s="1"/>
  <c r="T1208" i="1"/>
  <c r="X1208" i="1" s="1"/>
  <c r="T1209" i="1"/>
  <c r="X1209" i="1" s="1"/>
  <c r="T1210" i="1"/>
  <c r="X1210" i="1" s="1"/>
  <c r="T1467" i="1"/>
  <c r="X1467" i="1" s="1"/>
  <c r="T1468" i="1"/>
  <c r="X1468" i="1" s="1"/>
  <c r="T3228" i="1"/>
  <c r="X3228" i="1" s="1"/>
  <c r="T1469" i="1"/>
  <c r="X1469" i="1" s="1"/>
  <c r="T945" i="1"/>
  <c r="X945" i="1" s="1"/>
  <c r="T1470" i="1"/>
  <c r="X1470" i="1" s="1"/>
  <c r="T1471" i="1"/>
  <c r="X1471" i="1" s="1"/>
  <c r="T1342" i="1"/>
  <c r="X1342" i="1" s="1"/>
  <c r="T1472" i="1"/>
  <c r="X1472" i="1" s="1"/>
  <c r="T1473" i="1"/>
  <c r="X1473" i="1" s="1"/>
  <c r="T1211" i="1"/>
  <c r="X1211" i="1" s="1"/>
  <c r="T946" i="1"/>
  <c r="X946" i="1" s="1"/>
  <c r="T1474" i="1"/>
  <c r="X1474" i="1" s="1"/>
  <c r="T1212" i="1"/>
  <c r="X1212" i="1" s="1"/>
  <c r="T2721" i="1"/>
  <c r="X2721" i="1" s="1"/>
  <c r="T1475" i="1"/>
  <c r="X1475" i="1" s="1"/>
  <c r="T1364" i="1"/>
  <c r="X1364" i="1" s="1"/>
  <c r="T1476" i="1"/>
  <c r="X1476" i="1" s="1"/>
  <c r="T1477" i="1"/>
  <c r="X1477" i="1" s="1"/>
  <c r="T1478" i="1"/>
  <c r="X1478" i="1" s="1"/>
  <c r="T1213" i="1"/>
  <c r="X1213" i="1" s="1"/>
  <c r="T1479" i="1"/>
  <c r="X1479" i="1" s="1"/>
  <c r="T2042" i="1"/>
  <c r="X2042" i="1" s="1"/>
  <c r="T1368" i="1"/>
  <c r="X1368" i="1" s="1"/>
  <c r="T1480" i="1"/>
  <c r="X1480" i="1" s="1"/>
  <c r="T1481" i="1"/>
  <c r="X1481" i="1" s="1"/>
  <c r="T1482" i="1"/>
  <c r="X1482" i="1" s="1"/>
  <c r="T1483" i="1"/>
  <c r="X1483" i="1" s="1"/>
  <c r="T1484" i="1"/>
  <c r="X1484" i="1" s="1"/>
  <c r="T2889" i="1"/>
  <c r="X2889" i="1" s="1"/>
  <c r="T1485" i="1"/>
  <c r="X1485" i="1" s="1"/>
  <c r="T1486" i="1"/>
  <c r="X1486" i="1" s="1"/>
  <c r="T1487" i="1"/>
  <c r="X1487" i="1" s="1"/>
  <c r="T1214" i="1"/>
  <c r="X1214" i="1" s="1"/>
  <c r="T1488" i="1"/>
  <c r="X1488" i="1" s="1"/>
  <c r="T1489" i="1"/>
  <c r="X1489" i="1" s="1"/>
  <c r="T1365" i="1"/>
  <c r="X1365" i="1" s="1"/>
  <c r="T1490" i="1"/>
  <c r="X1490" i="1" s="1"/>
  <c r="T947" i="1"/>
  <c r="X947" i="1" s="1"/>
  <c r="T1491" i="1"/>
  <c r="X1491" i="1" s="1"/>
  <c r="T1215" i="1"/>
  <c r="X1215" i="1" s="1"/>
  <c r="T1216" i="1"/>
  <c r="X1216" i="1" s="1"/>
  <c r="T928" i="1"/>
  <c r="X928" i="1" s="1"/>
  <c r="T1492" i="1"/>
  <c r="X1492" i="1" s="1"/>
  <c r="T1493" i="1"/>
  <c r="X1493" i="1" s="1"/>
  <c r="T3124" i="1"/>
  <c r="X3124" i="1" s="1"/>
  <c r="T2043" i="1"/>
  <c r="X2043" i="1" s="1"/>
  <c r="T1494" i="1"/>
  <c r="X1494" i="1" s="1"/>
  <c r="T1495" i="1"/>
  <c r="X1495" i="1" s="1"/>
  <c r="T1496" i="1"/>
  <c r="X1496" i="1" s="1"/>
  <c r="T1497" i="1"/>
  <c r="X1497" i="1" s="1"/>
  <c r="T1498" i="1"/>
  <c r="X1498" i="1" s="1"/>
  <c r="T1217" i="1"/>
  <c r="X1217" i="1" s="1"/>
  <c r="T1218" i="1"/>
  <c r="X1218" i="1" s="1"/>
  <c r="T1219" i="1"/>
  <c r="X1219" i="1" s="1"/>
  <c r="T3824" i="1"/>
  <c r="X3824" i="1" s="1"/>
  <c r="T2502" i="1"/>
  <c r="X2502" i="1" s="1"/>
  <c r="T1220" i="1"/>
  <c r="X1220" i="1" s="1"/>
  <c r="T3799" i="1"/>
  <c r="X3799" i="1" s="1"/>
  <c r="T2044" i="1"/>
  <c r="X2044" i="1" s="1"/>
  <c r="T2608" i="1"/>
  <c r="X2608" i="1" s="1"/>
  <c r="T1374" i="1"/>
  <c r="X1374" i="1" s="1"/>
  <c r="T1221" i="1"/>
  <c r="X1221" i="1" s="1"/>
  <c r="T1346" i="1"/>
  <c r="X1346" i="1" s="1"/>
  <c r="T1222" i="1"/>
  <c r="X1222" i="1" s="1"/>
  <c r="T948" i="1"/>
  <c r="X948" i="1" s="1"/>
  <c r="T745" i="1"/>
  <c r="X745" i="1" s="1"/>
  <c r="T1351" i="1"/>
  <c r="X1351" i="1" s="1"/>
  <c r="T470" i="1"/>
  <c r="X470" i="1" s="1"/>
  <c r="T1370" i="1"/>
  <c r="X1370" i="1" s="1"/>
  <c r="T1347" i="1"/>
  <c r="X1347" i="1" s="1"/>
  <c r="T949" i="1"/>
  <c r="X949" i="1" s="1"/>
  <c r="T3997" i="1"/>
  <c r="X3997" i="1" s="1"/>
  <c r="T746" i="1"/>
  <c r="X746" i="1" s="1"/>
  <c r="T1173" i="1"/>
  <c r="X1173" i="1" s="1"/>
  <c r="T437" i="1"/>
  <c r="X437" i="1" s="1"/>
  <c r="T1169" i="1"/>
  <c r="X1169" i="1" s="1"/>
  <c r="T3037" i="1"/>
  <c r="X3037" i="1" s="1"/>
  <c r="T471" i="1"/>
  <c r="X471" i="1" s="1"/>
  <c r="T1223" i="1"/>
  <c r="X1223" i="1" s="1"/>
  <c r="T950" i="1"/>
  <c r="X950" i="1" s="1"/>
  <c r="T1343" i="1"/>
  <c r="X1343" i="1" s="1"/>
  <c r="T1224" i="1"/>
  <c r="X1224" i="1" s="1"/>
  <c r="T3921" i="1"/>
  <c r="X3921" i="1" s="1"/>
  <c r="T747" i="1"/>
  <c r="X747" i="1" s="1"/>
  <c r="T1225" i="1"/>
  <c r="X1225" i="1" s="1"/>
  <c r="T3382" i="1"/>
  <c r="X3382" i="1" s="1"/>
  <c r="T1174" i="1"/>
  <c r="X1174" i="1" s="1"/>
  <c r="T951" i="1"/>
  <c r="X951" i="1" s="1"/>
  <c r="T952" i="1"/>
  <c r="X952" i="1" s="1"/>
  <c r="T1352" i="1"/>
  <c r="X1352" i="1" s="1"/>
  <c r="T2288" i="1"/>
  <c r="X2288" i="1" s="1"/>
  <c r="T1226" i="1"/>
  <c r="X1226" i="1" s="1"/>
  <c r="T953" i="1"/>
  <c r="X953" i="1" s="1"/>
  <c r="T1227" i="1"/>
  <c r="X1227" i="1" s="1"/>
  <c r="T2890" i="1"/>
  <c r="X2890" i="1" s="1"/>
  <c r="T954" i="1"/>
  <c r="X954" i="1" s="1"/>
  <c r="T2336" i="1"/>
  <c r="X2336" i="1" s="1"/>
  <c r="T1228" i="1"/>
  <c r="X1228" i="1" s="1"/>
  <c r="T1229" i="1"/>
  <c r="X1229" i="1" s="1"/>
  <c r="T1353" i="1"/>
  <c r="X1353" i="1" s="1"/>
  <c r="T2915" i="1"/>
  <c r="X2915" i="1" s="1"/>
  <c r="T1230" i="1"/>
  <c r="X1230" i="1" s="1"/>
  <c r="T924" i="1"/>
  <c r="X924" i="1" s="1"/>
  <c r="T1231" i="1"/>
  <c r="X1231" i="1" s="1"/>
  <c r="T1232" i="1"/>
  <c r="X1232" i="1" s="1"/>
  <c r="T2045" i="1"/>
  <c r="X2045" i="1" s="1"/>
  <c r="T3497" i="1"/>
  <c r="X3497" i="1" s="1"/>
  <c r="T1233" i="1"/>
  <c r="X1233" i="1" s="1"/>
  <c r="T4066" i="1"/>
  <c r="X4066" i="1" s="1"/>
  <c r="T748" i="1"/>
  <c r="X748" i="1" s="1"/>
  <c r="T1234" i="1"/>
  <c r="X1234" i="1" s="1"/>
  <c r="T1235" i="1"/>
  <c r="X1235" i="1" s="1"/>
  <c r="T1236" i="1"/>
  <c r="X1236" i="1" s="1"/>
  <c r="T2337" i="1"/>
  <c r="X2337" i="1" s="1"/>
  <c r="T1237" i="1"/>
  <c r="X1237" i="1" s="1"/>
  <c r="T3721" i="1"/>
  <c r="X3721" i="1" s="1"/>
  <c r="T1344" i="1"/>
  <c r="X1344" i="1" s="1"/>
  <c r="T1148" i="1"/>
  <c r="X1148" i="1" s="1"/>
  <c r="T1238" i="1"/>
  <c r="X1238" i="1" s="1"/>
  <c r="T955" i="1"/>
  <c r="X955" i="1" s="1"/>
  <c r="T1239" i="1"/>
  <c r="X1239" i="1" s="1"/>
  <c r="T3897" i="1"/>
  <c r="X3897" i="1" s="1"/>
  <c r="T1240" i="1"/>
  <c r="X1240" i="1" s="1"/>
  <c r="T1241" i="1"/>
  <c r="X1241" i="1" s="1"/>
  <c r="T1242" i="1"/>
  <c r="X1242" i="1" s="1"/>
  <c r="T345" i="1"/>
  <c r="X345" i="1" s="1"/>
  <c r="T1243" i="1"/>
  <c r="X1243" i="1" s="1"/>
  <c r="T1244" i="1"/>
  <c r="X1244" i="1" s="1"/>
  <c r="T956" i="1"/>
  <c r="X956" i="1" s="1"/>
  <c r="T911" i="1"/>
  <c r="X911" i="1" s="1"/>
  <c r="T1338" i="1"/>
  <c r="X1338" i="1" s="1"/>
  <c r="T3383" i="1"/>
  <c r="X3383" i="1" s="1"/>
  <c r="T749" i="1"/>
  <c r="X749" i="1" s="1"/>
  <c r="T1245" i="1"/>
  <c r="X1245" i="1" s="1"/>
  <c r="T1246" i="1"/>
  <c r="X1246" i="1" s="1"/>
  <c r="T750" i="1"/>
  <c r="X750" i="1" s="1"/>
  <c r="T1247" i="1"/>
  <c r="X1247" i="1" s="1"/>
  <c r="T957" i="1"/>
  <c r="X957" i="1" s="1"/>
  <c r="T1248" i="1"/>
  <c r="X1248" i="1" s="1"/>
  <c r="T2046" i="1"/>
  <c r="X2046" i="1" s="1"/>
  <c r="T3922" i="1"/>
  <c r="X3922" i="1" s="1"/>
  <c r="T1249" i="1"/>
  <c r="X1249" i="1" s="1"/>
  <c r="T1250" i="1"/>
  <c r="X1250" i="1" s="1"/>
  <c r="T1251" i="1"/>
  <c r="X1251" i="1" s="1"/>
  <c r="T1252" i="1"/>
  <c r="X1252" i="1" s="1"/>
  <c r="T1253" i="1"/>
  <c r="X1253" i="1" s="1"/>
  <c r="T751" i="1"/>
  <c r="X751" i="1" s="1"/>
  <c r="T1182" i="1"/>
  <c r="X1182" i="1" s="1"/>
  <c r="T1254" i="1"/>
  <c r="X1254" i="1" s="1"/>
  <c r="T1255" i="1"/>
  <c r="X1255" i="1" s="1"/>
  <c r="T1256" i="1"/>
  <c r="X1256" i="1" s="1"/>
  <c r="T672" i="1"/>
  <c r="X672" i="1" s="1"/>
  <c r="T752" i="1"/>
  <c r="X752" i="1" s="1"/>
  <c r="T1257" i="1"/>
  <c r="X1257" i="1" s="1"/>
  <c r="T1258" i="1"/>
  <c r="X1258" i="1" s="1"/>
  <c r="T958" i="1"/>
  <c r="X958" i="1" s="1"/>
  <c r="T1259" i="1"/>
  <c r="X1259" i="1" s="1"/>
  <c r="T1260" i="1"/>
  <c r="X1260" i="1" s="1"/>
  <c r="T1261" i="1"/>
  <c r="X1261" i="1" s="1"/>
  <c r="T1262" i="1"/>
  <c r="X1262" i="1" s="1"/>
  <c r="T959" i="1"/>
  <c r="X959" i="1" s="1"/>
  <c r="T1263" i="1"/>
  <c r="X1263" i="1" s="1"/>
  <c r="T753" i="1"/>
  <c r="X753" i="1" s="1"/>
  <c r="T1264" i="1"/>
  <c r="X1264" i="1" s="1"/>
  <c r="T960" i="1"/>
  <c r="X960" i="1" s="1"/>
  <c r="T1265" i="1"/>
  <c r="X1265" i="1" s="1"/>
  <c r="T3229" i="1"/>
  <c r="X3229" i="1" s="1"/>
  <c r="T2211" i="1"/>
  <c r="X2211" i="1" s="1"/>
  <c r="T1266" i="1"/>
  <c r="X1266" i="1" s="1"/>
  <c r="T1267" i="1"/>
  <c r="X1267" i="1" s="1"/>
  <c r="T961" i="1"/>
  <c r="X961" i="1" s="1"/>
  <c r="T2959" i="1"/>
  <c r="X2959" i="1" s="1"/>
  <c r="T2047" i="1"/>
  <c r="X2047" i="1" s="1"/>
  <c r="T1268" i="1"/>
  <c r="X1268" i="1" s="1"/>
  <c r="T1269" i="1"/>
  <c r="X1269" i="1" s="1"/>
  <c r="T1176" i="1"/>
  <c r="X1176" i="1" s="1"/>
  <c r="T2926" i="1"/>
  <c r="X2926" i="1" s="1"/>
  <c r="T1270" i="1"/>
  <c r="X1270" i="1" s="1"/>
  <c r="T3038" i="1"/>
  <c r="X3038" i="1" s="1"/>
  <c r="T2378" i="1"/>
  <c r="X2378" i="1" s="1"/>
  <c r="T1177" i="1"/>
  <c r="X1177" i="1" s="1"/>
  <c r="T1271" i="1"/>
  <c r="X1271" i="1" s="1"/>
  <c r="T1272" i="1"/>
  <c r="X1272" i="1" s="1"/>
  <c r="T962" i="1"/>
  <c r="X962" i="1" s="1"/>
  <c r="T1273" i="1"/>
  <c r="X1273" i="1" s="1"/>
  <c r="T963" i="1"/>
  <c r="X963" i="1" s="1"/>
  <c r="T964" i="1"/>
  <c r="X964" i="1" s="1"/>
  <c r="T965" i="1"/>
  <c r="X965" i="1" s="1"/>
  <c r="T1274" i="1"/>
  <c r="X1274" i="1" s="1"/>
  <c r="T1275" i="1"/>
  <c r="X1275" i="1" s="1"/>
  <c r="T3118" i="1"/>
  <c r="X3118" i="1" s="1"/>
  <c r="T1276" i="1"/>
  <c r="X1276" i="1" s="1"/>
  <c r="T754" i="1"/>
  <c r="X754" i="1" s="1"/>
  <c r="T1277" i="1"/>
  <c r="X1277" i="1" s="1"/>
  <c r="T1278" i="1"/>
  <c r="X1278" i="1" s="1"/>
  <c r="T1279" i="1"/>
  <c r="X1279" i="1" s="1"/>
  <c r="T1280" i="1"/>
  <c r="X1280" i="1" s="1"/>
  <c r="T1281" i="1"/>
  <c r="X1281" i="1" s="1"/>
  <c r="T1282" i="1"/>
  <c r="X1282" i="1" s="1"/>
  <c r="T1283" i="1"/>
  <c r="X1283" i="1" s="1"/>
  <c r="T2503" i="1"/>
  <c r="X2503" i="1" s="1"/>
  <c r="T3598" i="1"/>
  <c r="X3598" i="1" s="1"/>
  <c r="T1372" i="1"/>
  <c r="X1372" i="1" s="1"/>
  <c r="T3923" i="1"/>
  <c r="X3923" i="1" s="1"/>
  <c r="T2289" i="1"/>
  <c r="X2289" i="1" s="1"/>
  <c r="T2234" i="1"/>
  <c r="X2234" i="1" s="1"/>
  <c r="T3230" i="1"/>
  <c r="X3230" i="1" s="1"/>
  <c r="T966" i="1"/>
  <c r="X966" i="1" s="1"/>
  <c r="T1157" i="1"/>
  <c r="X1157" i="1" s="1"/>
  <c r="T2290" i="1"/>
  <c r="X2290" i="1" s="1"/>
  <c r="T967" i="1"/>
  <c r="X967" i="1" s="1"/>
  <c r="T968" i="1"/>
  <c r="X968" i="1" s="1"/>
  <c r="T969" i="1"/>
  <c r="X969" i="1" s="1"/>
  <c r="T970" i="1"/>
  <c r="X970" i="1" s="1"/>
  <c r="T971" i="1"/>
  <c r="X971" i="1" s="1"/>
  <c r="T972" i="1"/>
  <c r="X972" i="1" s="1"/>
  <c r="T1178" i="1"/>
  <c r="X1178" i="1" s="1"/>
  <c r="T1179" i="1"/>
  <c r="X1179" i="1" s="1"/>
  <c r="T755" i="1"/>
  <c r="X755" i="1" s="1"/>
  <c r="T2048" i="1"/>
  <c r="X2048" i="1" s="1"/>
  <c r="T973" i="1"/>
  <c r="X973" i="1" s="1"/>
  <c r="T1158" i="1"/>
  <c r="X1158" i="1" s="1"/>
  <c r="T974" i="1"/>
  <c r="X974" i="1" s="1"/>
  <c r="T975" i="1"/>
  <c r="X975" i="1" s="1"/>
  <c r="T756" i="1"/>
  <c r="X756" i="1" s="1"/>
  <c r="T2428" i="1"/>
  <c r="X2428" i="1" s="1"/>
  <c r="T1159" i="1"/>
  <c r="X1159" i="1" s="1"/>
  <c r="T912" i="1"/>
  <c r="X912" i="1" s="1"/>
  <c r="T3384" i="1"/>
  <c r="X3384" i="1" s="1"/>
  <c r="T2891" i="1"/>
  <c r="X2891" i="1" s="1"/>
  <c r="T3125" i="1"/>
  <c r="X3125" i="1" s="1"/>
  <c r="T1160" i="1"/>
  <c r="X1160" i="1" s="1"/>
  <c r="T913" i="1"/>
  <c r="X913" i="1" s="1"/>
  <c r="T976" i="1"/>
  <c r="X976" i="1" s="1"/>
  <c r="T977" i="1"/>
  <c r="X977" i="1" s="1"/>
  <c r="T978" i="1"/>
  <c r="X978" i="1" s="1"/>
  <c r="T2212" i="1"/>
  <c r="X2212" i="1" s="1"/>
  <c r="T979" i="1"/>
  <c r="X979" i="1" s="1"/>
  <c r="T757" i="1"/>
  <c r="X757" i="1" s="1"/>
  <c r="T1161" i="1"/>
  <c r="X1161" i="1" s="1"/>
  <c r="T980" i="1"/>
  <c r="X980" i="1" s="1"/>
  <c r="T981" i="1"/>
  <c r="X981" i="1" s="1"/>
  <c r="T982" i="1"/>
  <c r="X982" i="1" s="1"/>
  <c r="T2049" i="1"/>
  <c r="X2049" i="1" s="1"/>
  <c r="T983" i="1"/>
  <c r="X983" i="1" s="1"/>
  <c r="T1149" i="1"/>
  <c r="X1149" i="1" s="1"/>
  <c r="T984" i="1"/>
  <c r="X984" i="1" s="1"/>
  <c r="T3541" i="1"/>
  <c r="X3541" i="1" s="1"/>
  <c r="T177" i="1"/>
  <c r="X177" i="1" s="1"/>
  <c r="T985" i="1"/>
  <c r="X985" i="1" s="1"/>
  <c r="T2050" i="1"/>
  <c r="X2050" i="1" s="1"/>
  <c r="T2722" i="1"/>
  <c r="X2722" i="1" s="1"/>
  <c r="T3039" i="1"/>
  <c r="X3039" i="1" s="1"/>
  <c r="T986" i="1"/>
  <c r="X986" i="1" s="1"/>
  <c r="T2051" i="1"/>
  <c r="X2051" i="1" s="1"/>
  <c r="T758" i="1"/>
  <c r="X758" i="1" s="1"/>
  <c r="T987" i="1"/>
  <c r="X987" i="1" s="1"/>
  <c r="T988" i="1"/>
  <c r="X988" i="1" s="1"/>
  <c r="T989" i="1"/>
  <c r="X989" i="1" s="1"/>
  <c r="T990" i="1"/>
  <c r="X990" i="1" s="1"/>
  <c r="T3040" i="1"/>
  <c r="X3040" i="1" s="1"/>
  <c r="T991" i="1"/>
  <c r="X991" i="1" s="1"/>
  <c r="T914" i="1"/>
  <c r="X914" i="1" s="1"/>
  <c r="T992" i="1"/>
  <c r="X992" i="1" s="1"/>
  <c r="T2052" i="1"/>
  <c r="X2052" i="1" s="1"/>
  <c r="T759" i="1"/>
  <c r="X759" i="1" s="1"/>
  <c r="T993" i="1"/>
  <c r="X993" i="1" s="1"/>
  <c r="T994" i="1"/>
  <c r="X994" i="1" s="1"/>
  <c r="T902" i="1"/>
  <c r="X902" i="1" s="1"/>
  <c r="T1162" i="1"/>
  <c r="X1162" i="1" s="1"/>
  <c r="T995" i="1"/>
  <c r="X995" i="1" s="1"/>
  <c r="T996" i="1"/>
  <c r="X996" i="1" s="1"/>
  <c r="T3627" i="1"/>
  <c r="X3627" i="1" s="1"/>
  <c r="T885" i="1"/>
  <c r="X885" i="1" s="1"/>
  <c r="T2338" i="1"/>
  <c r="X2338" i="1" s="1"/>
  <c r="T472" i="1"/>
  <c r="X472" i="1" s="1"/>
  <c r="T997" i="1"/>
  <c r="X997" i="1" s="1"/>
  <c r="T998" i="1"/>
  <c r="X998" i="1" s="1"/>
  <c r="T999" i="1"/>
  <c r="X999" i="1" s="1"/>
  <c r="T3108" i="1"/>
  <c r="X3108" i="1" s="1"/>
  <c r="T925" i="1"/>
  <c r="X925" i="1" s="1"/>
  <c r="T760" i="1"/>
  <c r="X760" i="1" s="1"/>
  <c r="T1000" i="1"/>
  <c r="X1000" i="1" s="1"/>
  <c r="T1001" i="1"/>
  <c r="X1001" i="1" s="1"/>
  <c r="T761" i="1"/>
  <c r="X761" i="1" s="1"/>
  <c r="T1002" i="1"/>
  <c r="X1002" i="1" s="1"/>
  <c r="T1003" i="1"/>
  <c r="X1003" i="1" s="1"/>
  <c r="T2847" i="1"/>
  <c r="X2847" i="1" s="1"/>
  <c r="T1004" i="1"/>
  <c r="X1004" i="1" s="1"/>
  <c r="T1005" i="1"/>
  <c r="X1005" i="1" s="1"/>
  <c r="T2892" i="1"/>
  <c r="X2892" i="1" s="1"/>
  <c r="T1006" i="1"/>
  <c r="X1006" i="1" s="1"/>
  <c r="T886" i="1"/>
  <c r="X886" i="1" s="1"/>
  <c r="T1007" i="1"/>
  <c r="X1007" i="1" s="1"/>
  <c r="T1008" i="1"/>
  <c r="X1008" i="1" s="1"/>
  <c r="T1009" i="1"/>
  <c r="X1009" i="1" s="1"/>
  <c r="T1010" i="1"/>
  <c r="X1010" i="1" s="1"/>
  <c r="T762" i="1"/>
  <c r="X762" i="1" s="1"/>
  <c r="T1011" i="1"/>
  <c r="X1011" i="1" s="1"/>
  <c r="T1012" i="1"/>
  <c r="X1012" i="1" s="1"/>
  <c r="T763" i="1"/>
  <c r="X763" i="1" s="1"/>
  <c r="T1150" i="1"/>
  <c r="X1150" i="1" s="1"/>
  <c r="T1013" i="1"/>
  <c r="X1013" i="1" s="1"/>
  <c r="T1014" i="1"/>
  <c r="X1014" i="1" s="1"/>
  <c r="T2960" i="1"/>
  <c r="X2960" i="1" s="1"/>
  <c r="T1015" i="1"/>
  <c r="X1015" i="1" s="1"/>
  <c r="T2944" i="1"/>
  <c r="X2944" i="1" s="1"/>
  <c r="T1016" i="1"/>
  <c r="X1016" i="1" s="1"/>
  <c r="T1151" i="1"/>
  <c r="X1151" i="1" s="1"/>
  <c r="T1838" i="1"/>
  <c r="X1838" i="1" s="1"/>
  <c r="T3498" i="1"/>
  <c r="X3498" i="1" s="1"/>
  <c r="T3924" i="1"/>
  <c r="X3924" i="1" s="1"/>
  <c r="T473" i="1"/>
  <c r="X473" i="1" s="1"/>
  <c r="T1017" i="1"/>
  <c r="X1017" i="1" s="1"/>
  <c r="T1018" i="1"/>
  <c r="X1018" i="1" s="1"/>
  <c r="T4092" i="1"/>
  <c r="X4092" i="1" s="1"/>
  <c r="T1019" i="1"/>
  <c r="X1019" i="1" s="1"/>
  <c r="T764" i="1"/>
  <c r="X764" i="1" s="1"/>
  <c r="T1020" i="1"/>
  <c r="X1020" i="1" s="1"/>
  <c r="T1021" i="1"/>
  <c r="X1021" i="1" s="1"/>
  <c r="T3231" i="1"/>
  <c r="X3231" i="1" s="1"/>
  <c r="T1022" i="1"/>
  <c r="X1022" i="1" s="1"/>
  <c r="T356" i="1"/>
  <c r="X356" i="1" s="1"/>
  <c r="T929" i="1"/>
  <c r="X929" i="1" s="1"/>
  <c r="T1023" i="1"/>
  <c r="X1023" i="1" s="1"/>
  <c r="T1024" i="1"/>
  <c r="X1024" i="1" s="1"/>
  <c r="T1025" i="1"/>
  <c r="X1025" i="1" s="1"/>
  <c r="T915" i="1"/>
  <c r="X915" i="1" s="1"/>
  <c r="T3232" i="1"/>
  <c r="X3232" i="1" s="1"/>
  <c r="T673" i="1"/>
  <c r="X673" i="1" s="1"/>
  <c r="T1026" i="1"/>
  <c r="X1026" i="1" s="1"/>
  <c r="T916" i="1"/>
  <c r="X916" i="1" s="1"/>
  <c r="T1027" i="1"/>
  <c r="X1027" i="1" s="1"/>
  <c r="T1028" i="1"/>
  <c r="X1028" i="1" s="1"/>
  <c r="T2723" i="1"/>
  <c r="X2723" i="1" s="1"/>
  <c r="T2429" i="1"/>
  <c r="X2429" i="1" s="1"/>
  <c r="T1673" i="1"/>
  <c r="X1673" i="1" s="1"/>
  <c r="T461" i="1"/>
  <c r="X461" i="1" s="1"/>
  <c r="T1029" i="1"/>
  <c r="X1029" i="1" s="1"/>
  <c r="T1030" i="1"/>
  <c r="X1030" i="1" s="1"/>
  <c r="T1031" i="1"/>
  <c r="X1031" i="1" s="1"/>
  <c r="T1032" i="1"/>
  <c r="X1032" i="1" s="1"/>
  <c r="T1716" i="1"/>
  <c r="X1716" i="1" s="1"/>
  <c r="T765" i="1"/>
  <c r="X765" i="1" s="1"/>
  <c r="T1033" i="1"/>
  <c r="X1033" i="1" s="1"/>
  <c r="T1034" i="1"/>
  <c r="X1034" i="1" s="1"/>
  <c r="T474" i="1"/>
  <c r="X474" i="1" s="1"/>
  <c r="T3925" i="1"/>
  <c r="X3925" i="1" s="1"/>
  <c r="T766" i="1"/>
  <c r="X766" i="1" s="1"/>
  <c r="T1035" i="1"/>
  <c r="X1035" i="1" s="1"/>
  <c r="T1036" i="1"/>
  <c r="X1036" i="1" s="1"/>
  <c r="T1037" i="1"/>
  <c r="X1037" i="1" s="1"/>
  <c r="T1038" i="1"/>
  <c r="X1038" i="1" s="1"/>
  <c r="T1039" i="1"/>
  <c r="X1039" i="1" s="1"/>
  <c r="T1040" i="1"/>
  <c r="X1040" i="1" s="1"/>
  <c r="T1041" i="1"/>
  <c r="X1041" i="1" s="1"/>
  <c r="T475" i="1"/>
  <c r="X475" i="1" s="1"/>
  <c r="T1042" i="1"/>
  <c r="X1042" i="1" s="1"/>
  <c r="T1043" i="1"/>
  <c r="X1043" i="1" s="1"/>
  <c r="T1044" i="1"/>
  <c r="X1044" i="1" s="1"/>
  <c r="T1045" i="1"/>
  <c r="X1045" i="1" s="1"/>
  <c r="T2965" i="1"/>
  <c r="X2965" i="1" s="1"/>
  <c r="T1046" i="1"/>
  <c r="X1046" i="1" s="1"/>
  <c r="T4015" i="1"/>
  <c r="X4015" i="1" s="1"/>
  <c r="T1047" i="1"/>
  <c r="X1047" i="1" s="1"/>
  <c r="T1048" i="1"/>
  <c r="X1048" i="1" s="1"/>
  <c r="T1049" i="1"/>
  <c r="X1049" i="1" s="1"/>
  <c r="T1050" i="1"/>
  <c r="X1050" i="1" s="1"/>
  <c r="T1051" i="1"/>
  <c r="X1051" i="1" s="1"/>
  <c r="T1052" i="1"/>
  <c r="X1052" i="1" s="1"/>
  <c r="T1053" i="1"/>
  <c r="X1053" i="1" s="1"/>
  <c r="T4016" i="1"/>
  <c r="X4016" i="1" s="1"/>
  <c r="T1054" i="1"/>
  <c r="X1054" i="1" s="1"/>
  <c r="T1055" i="1"/>
  <c r="X1055" i="1" s="1"/>
  <c r="T1056" i="1"/>
  <c r="X1056" i="1" s="1"/>
  <c r="T1057" i="1"/>
  <c r="X1057" i="1" s="1"/>
  <c r="T1058" i="1"/>
  <c r="X1058" i="1" s="1"/>
  <c r="T1059" i="1"/>
  <c r="X1059" i="1" s="1"/>
  <c r="T1060" i="1"/>
  <c r="X1060" i="1" s="1"/>
  <c r="T887" i="1"/>
  <c r="X887" i="1" s="1"/>
  <c r="T1061" i="1"/>
  <c r="X1061" i="1" s="1"/>
  <c r="T1062" i="1"/>
  <c r="X1062" i="1" s="1"/>
  <c r="T1063" i="1"/>
  <c r="X1063" i="1" s="1"/>
  <c r="T1064" i="1"/>
  <c r="X1064" i="1" s="1"/>
  <c r="T1065" i="1"/>
  <c r="X1065" i="1" s="1"/>
  <c r="T1066" i="1"/>
  <c r="X1066" i="1" s="1"/>
  <c r="T3989" i="1"/>
  <c r="X3989" i="1" s="1"/>
  <c r="T1067" i="1"/>
  <c r="X1067" i="1" s="1"/>
  <c r="T1068" i="1"/>
  <c r="X1068" i="1" s="1"/>
  <c r="T1069" i="1"/>
  <c r="X1069" i="1" s="1"/>
  <c r="T1070" i="1"/>
  <c r="X1070" i="1" s="1"/>
  <c r="T767" i="1"/>
  <c r="X767" i="1" s="1"/>
  <c r="T2053" i="1"/>
  <c r="X2053" i="1" s="1"/>
  <c r="T1071" i="1"/>
  <c r="X1071" i="1" s="1"/>
  <c r="T1072" i="1"/>
  <c r="X1072" i="1" s="1"/>
  <c r="T1073" i="1"/>
  <c r="X1073" i="1" s="1"/>
  <c r="T1074" i="1"/>
  <c r="X1074" i="1" s="1"/>
  <c r="T768" i="1"/>
  <c r="X768" i="1" s="1"/>
  <c r="T1075" i="1"/>
  <c r="X1075" i="1" s="1"/>
  <c r="T1076" i="1"/>
  <c r="X1076" i="1" s="1"/>
  <c r="T1077" i="1"/>
  <c r="X1077" i="1" s="1"/>
  <c r="T769" i="1"/>
  <c r="X769" i="1" s="1"/>
  <c r="T1078" i="1"/>
  <c r="X1078" i="1" s="1"/>
  <c r="T1079" i="1"/>
  <c r="X1079" i="1" s="1"/>
  <c r="T1080" i="1"/>
  <c r="X1080" i="1" s="1"/>
  <c r="T1081" i="1"/>
  <c r="X1081" i="1" s="1"/>
  <c r="T1082" i="1"/>
  <c r="X1082" i="1" s="1"/>
  <c r="T1083" i="1"/>
  <c r="X1083" i="1" s="1"/>
  <c r="T770" i="1"/>
  <c r="X770" i="1" s="1"/>
  <c r="T2054" i="1"/>
  <c r="X2054" i="1" s="1"/>
  <c r="T3499" i="1"/>
  <c r="X3499" i="1" s="1"/>
  <c r="T771" i="1"/>
  <c r="X771" i="1" s="1"/>
  <c r="T3385" i="1"/>
  <c r="X3385" i="1" s="1"/>
  <c r="T903" i="1"/>
  <c r="X903" i="1" s="1"/>
  <c r="T772" i="1"/>
  <c r="X772" i="1" s="1"/>
  <c r="T917" i="1"/>
  <c r="X917" i="1" s="1"/>
  <c r="T712" i="1"/>
  <c r="X712" i="1" s="1"/>
  <c r="T3722" i="1"/>
  <c r="X3722" i="1" s="1"/>
  <c r="T897" i="1"/>
  <c r="X897" i="1" s="1"/>
  <c r="T773" i="1"/>
  <c r="X773" i="1" s="1"/>
  <c r="T774" i="1"/>
  <c r="X774" i="1" s="1"/>
  <c r="T775" i="1"/>
  <c r="X775" i="1" s="1"/>
  <c r="T3233" i="1"/>
  <c r="X3233" i="1" s="1"/>
  <c r="T2724" i="1"/>
  <c r="X2724" i="1" s="1"/>
  <c r="T3386" i="1"/>
  <c r="X3386" i="1" s="1"/>
  <c r="T3500" i="1"/>
  <c r="X3500" i="1" s="1"/>
  <c r="T476" i="1"/>
  <c r="X476" i="1" s="1"/>
  <c r="T674" i="1"/>
  <c r="X674" i="1" s="1"/>
  <c r="T776" i="1"/>
  <c r="X776" i="1" s="1"/>
  <c r="T3501" i="1"/>
  <c r="X3501" i="1" s="1"/>
  <c r="T3234" i="1"/>
  <c r="X3234" i="1" s="1"/>
  <c r="T777" i="1"/>
  <c r="X777" i="1" s="1"/>
  <c r="T477" i="1"/>
  <c r="X477" i="1" s="1"/>
  <c r="T478" i="1"/>
  <c r="X478" i="1" s="1"/>
  <c r="T898" i="1"/>
  <c r="X898" i="1" s="1"/>
  <c r="T3926" i="1"/>
  <c r="X3926" i="1" s="1"/>
  <c r="T904" i="1"/>
  <c r="X904" i="1" s="1"/>
  <c r="T2725" i="1"/>
  <c r="X2725" i="1" s="1"/>
  <c r="T3235" i="1"/>
  <c r="X3235" i="1" s="1"/>
  <c r="T899" i="1"/>
  <c r="X899" i="1" s="1"/>
  <c r="T479" i="1"/>
  <c r="X479" i="1" s="1"/>
  <c r="T480" i="1"/>
  <c r="X480" i="1" s="1"/>
  <c r="T310" i="1"/>
  <c r="X310" i="1" s="1"/>
  <c r="T884" i="1"/>
  <c r="X884" i="1" s="1"/>
  <c r="T723" i="1"/>
  <c r="X723" i="1" s="1"/>
  <c r="T778" i="1"/>
  <c r="X778" i="1" s="1"/>
  <c r="T3502" i="1"/>
  <c r="X3502" i="1" s="1"/>
  <c r="T918" i="1"/>
  <c r="X918" i="1" s="1"/>
  <c r="T2893" i="1"/>
  <c r="X2893" i="1" s="1"/>
  <c r="T779" i="1"/>
  <c r="X779" i="1" s="1"/>
  <c r="T3041" i="1"/>
  <c r="X3041" i="1" s="1"/>
  <c r="T3236" i="1"/>
  <c r="X3236" i="1" s="1"/>
  <c r="T780" i="1"/>
  <c r="X780" i="1" s="1"/>
  <c r="T781" i="1"/>
  <c r="X781" i="1" s="1"/>
  <c r="T919" i="1"/>
  <c r="X919" i="1" s="1"/>
  <c r="T3387" i="1"/>
  <c r="X3387" i="1" s="1"/>
  <c r="T920" i="1"/>
  <c r="X920" i="1" s="1"/>
  <c r="T4108" i="1"/>
  <c r="X4108" i="1" s="1"/>
  <c r="T782" i="1"/>
  <c r="X782" i="1" s="1"/>
  <c r="T783" i="1"/>
  <c r="X783" i="1" s="1"/>
  <c r="T2848" i="1"/>
  <c r="X2848" i="1" s="1"/>
  <c r="T3575" i="1"/>
  <c r="X3575" i="1" s="1"/>
  <c r="T784" i="1"/>
  <c r="X784" i="1" s="1"/>
  <c r="T2055" i="1"/>
  <c r="X2055" i="1" s="1"/>
  <c r="T2894" i="1"/>
  <c r="X2894" i="1" s="1"/>
  <c r="T785" i="1"/>
  <c r="X785" i="1" s="1"/>
  <c r="T905" i="1"/>
  <c r="X905" i="1" s="1"/>
  <c r="T786" i="1"/>
  <c r="X786" i="1" s="1"/>
  <c r="T675" i="1"/>
  <c r="X675" i="1" s="1"/>
  <c r="T1793" i="1"/>
  <c r="X1793" i="1" s="1"/>
  <c r="T3148" i="1"/>
  <c r="X3148" i="1" s="1"/>
  <c r="T787" i="1"/>
  <c r="X787" i="1" s="1"/>
  <c r="T2056" i="1"/>
  <c r="X2056" i="1" s="1"/>
  <c r="T3664" i="1"/>
  <c r="X3664" i="1" s="1"/>
  <c r="T311" i="1"/>
  <c r="X311" i="1" s="1"/>
  <c r="T2504" i="1"/>
  <c r="X2504" i="1" s="1"/>
  <c r="T357" i="1"/>
  <c r="X357" i="1" s="1"/>
  <c r="T3850" i="1"/>
  <c r="X3850" i="1" s="1"/>
  <c r="T2399" i="1"/>
  <c r="X2399" i="1" s="1"/>
  <c r="T3115" i="1"/>
  <c r="X3115" i="1" s="1"/>
  <c r="T676" i="1"/>
  <c r="X676" i="1" s="1"/>
  <c r="T788" i="1"/>
  <c r="X788" i="1" s="1"/>
  <c r="T2726" i="1"/>
  <c r="X2726" i="1" s="1"/>
  <c r="T789" i="1"/>
  <c r="X789" i="1" s="1"/>
  <c r="T3440" i="1"/>
  <c r="X3440" i="1" s="1"/>
  <c r="T481" i="1"/>
  <c r="X481" i="1" s="1"/>
  <c r="T3661" i="1"/>
  <c r="X3661" i="1" s="1"/>
  <c r="T900" i="1"/>
  <c r="X900" i="1" s="1"/>
  <c r="T724" i="1"/>
  <c r="X724" i="1" s="1"/>
  <c r="T2291" i="1"/>
  <c r="X2291" i="1" s="1"/>
  <c r="T1674" i="1"/>
  <c r="X1674" i="1" s="1"/>
  <c r="T2838" i="1"/>
  <c r="X2838" i="1" s="1"/>
  <c r="T2895" i="1"/>
  <c r="X2895" i="1" s="1"/>
  <c r="T892" i="1"/>
  <c r="X892" i="1" s="1"/>
  <c r="T790" i="1"/>
  <c r="X790" i="1" s="1"/>
  <c r="T410" i="1"/>
  <c r="X410" i="1" s="1"/>
  <c r="T882" i="1"/>
  <c r="X882" i="1" s="1"/>
  <c r="T2727" i="1"/>
  <c r="X2727" i="1" s="1"/>
  <c r="T791" i="1"/>
  <c r="X791" i="1" s="1"/>
  <c r="T893" i="1"/>
  <c r="X893" i="1" s="1"/>
  <c r="T792" i="1"/>
  <c r="X792" i="1" s="1"/>
  <c r="T482" i="1"/>
  <c r="X482" i="1" s="1"/>
  <c r="T793" i="1"/>
  <c r="X793" i="1" s="1"/>
  <c r="T794" i="1"/>
  <c r="X794" i="1" s="1"/>
  <c r="T795" i="1"/>
  <c r="X795" i="1" s="1"/>
  <c r="T894" i="1"/>
  <c r="X894" i="1" s="1"/>
  <c r="T1794" i="1"/>
  <c r="X1794" i="1" s="1"/>
  <c r="T796" i="1"/>
  <c r="X796" i="1" s="1"/>
  <c r="T3293" i="1"/>
  <c r="X3293" i="1" s="1"/>
  <c r="T725" i="1"/>
  <c r="X725" i="1" s="1"/>
  <c r="T797" i="1"/>
  <c r="X797" i="1" s="1"/>
  <c r="T798" i="1"/>
  <c r="X798" i="1" s="1"/>
  <c r="T888" i="1"/>
  <c r="X888" i="1" s="1"/>
  <c r="T3542" i="1"/>
  <c r="X3542" i="1" s="1"/>
  <c r="T799" i="1"/>
  <c r="X799" i="1" s="1"/>
  <c r="T3503" i="1"/>
  <c r="X3503" i="1" s="1"/>
  <c r="T800" i="1"/>
  <c r="X800" i="1" s="1"/>
  <c r="T483" i="1"/>
  <c r="X483" i="1" s="1"/>
  <c r="T484" i="1"/>
  <c r="X484" i="1" s="1"/>
  <c r="T677" i="1"/>
  <c r="X677" i="1" s="1"/>
  <c r="T801" i="1"/>
  <c r="X801" i="1" s="1"/>
  <c r="T485" i="1"/>
  <c r="X485" i="1" s="1"/>
  <c r="T883" i="1"/>
  <c r="X883" i="1" s="1"/>
  <c r="T802" i="1"/>
  <c r="X802" i="1" s="1"/>
  <c r="T486" i="1"/>
  <c r="X486" i="1" s="1"/>
  <c r="T3237" i="1"/>
  <c r="X3237" i="1" s="1"/>
  <c r="T732" i="1"/>
  <c r="X732" i="1" s="1"/>
  <c r="T803" i="1"/>
  <c r="X803" i="1" s="1"/>
  <c r="T804" i="1"/>
  <c r="X804" i="1" s="1"/>
  <c r="T805" i="1"/>
  <c r="X805" i="1" s="1"/>
  <c r="T806" i="1"/>
  <c r="X806" i="1" s="1"/>
  <c r="T1084" i="1"/>
  <c r="X1084" i="1" s="1"/>
  <c r="T2728" i="1"/>
  <c r="X2728" i="1" s="1"/>
  <c r="T807" i="1"/>
  <c r="X807" i="1" s="1"/>
  <c r="T808" i="1"/>
  <c r="X808" i="1" s="1"/>
  <c r="T2968" i="1"/>
  <c r="X2968" i="1" s="1"/>
  <c r="T3042" i="1"/>
  <c r="X3042" i="1" s="1"/>
  <c r="T178" i="1"/>
  <c r="X178" i="1" s="1"/>
  <c r="T2292" i="1"/>
  <c r="X2292" i="1" s="1"/>
  <c r="T3879" i="1"/>
  <c r="X3879" i="1" s="1"/>
  <c r="T147" i="1"/>
  <c r="X147" i="1" s="1"/>
  <c r="T1615" i="1"/>
  <c r="X1615" i="1" s="1"/>
  <c r="T809" i="1"/>
  <c r="X809" i="1" s="1"/>
  <c r="T678" i="1"/>
  <c r="X678" i="1" s="1"/>
  <c r="T810" i="1"/>
  <c r="X810" i="1" s="1"/>
  <c r="T679" i="1"/>
  <c r="X679" i="1" s="1"/>
  <c r="T811" i="1"/>
  <c r="X811" i="1" s="1"/>
  <c r="T179" i="1"/>
  <c r="X179" i="1" s="1"/>
  <c r="T812" i="1"/>
  <c r="X812" i="1" s="1"/>
  <c r="T813" i="1"/>
  <c r="X813" i="1" s="1"/>
  <c r="T2430" i="1"/>
  <c r="X2430" i="1" s="1"/>
  <c r="T814" i="1"/>
  <c r="X814" i="1" s="1"/>
  <c r="T735" i="1"/>
  <c r="X735" i="1" s="1"/>
  <c r="T4074" i="1"/>
  <c r="X4074" i="1" s="1"/>
  <c r="T680" i="1"/>
  <c r="X680" i="1" s="1"/>
  <c r="T2579" i="1"/>
  <c r="X2579" i="1" s="1"/>
  <c r="T487" i="1"/>
  <c r="X487" i="1" s="1"/>
  <c r="T815" i="1"/>
  <c r="X815" i="1" s="1"/>
  <c r="T816" i="1"/>
  <c r="X816" i="1" s="1"/>
  <c r="T312" i="1"/>
  <c r="X312" i="1" s="1"/>
  <c r="T817" i="1"/>
  <c r="X817" i="1" s="1"/>
  <c r="T488" i="1"/>
  <c r="X488" i="1" s="1"/>
  <c r="T2729" i="1"/>
  <c r="X2729" i="1" s="1"/>
  <c r="T489" i="1"/>
  <c r="X489" i="1" s="1"/>
  <c r="T3723" i="1"/>
  <c r="X3723" i="1" s="1"/>
  <c r="T818" i="1"/>
  <c r="X818" i="1" s="1"/>
  <c r="T2431" i="1"/>
  <c r="X2431" i="1" s="1"/>
  <c r="T819" i="1"/>
  <c r="X819" i="1" s="1"/>
  <c r="T820" i="1"/>
  <c r="X820" i="1" s="1"/>
  <c r="T821" i="1"/>
  <c r="X821" i="1" s="1"/>
  <c r="T2057" i="1"/>
  <c r="X2057" i="1" s="1"/>
  <c r="T822" i="1"/>
  <c r="X822" i="1" s="1"/>
  <c r="T823" i="1"/>
  <c r="X823" i="1" s="1"/>
  <c r="T824" i="1"/>
  <c r="X824" i="1" s="1"/>
  <c r="T825" i="1"/>
  <c r="X825" i="1" s="1"/>
  <c r="T726" i="1"/>
  <c r="X726" i="1" s="1"/>
  <c r="T826" i="1"/>
  <c r="X826" i="1" s="1"/>
  <c r="T827" i="1"/>
  <c r="X827" i="1" s="1"/>
  <c r="T681" i="1"/>
  <c r="X681" i="1" s="1"/>
  <c r="T2730" i="1"/>
  <c r="X2730" i="1" s="1"/>
  <c r="T828" i="1"/>
  <c r="X828" i="1" s="1"/>
  <c r="T682" i="1"/>
  <c r="X682" i="1" s="1"/>
  <c r="T829" i="1"/>
  <c r="X829" i="1" s="1"/>
  <c r="T830" i="1"/>
  <c r="X830" i="1" s="1"/>
  <c r="T831" i="1"/>
  <c r="X831" i="1" s="1"/>
  <c r="T832" i="1"/>
  <c r="X832" i="1" s="1"/>
  <c r="T739" i="1"/>
  <c r="X739" i="1" s="1"/>
  <c r="T833" i="1"/>
  <c r="X833" i="1" s="1"/>
  <c r="T683" i="1"/>
  <c r="X683" i="1" s="1"/>
  <c r="T834" i="1"/>
  <c r="X834" i="1" s="1"/>
  <c r="T835" i="1"/>
  <c r="X835" i="1" s="1"/>
  <c r="T836" i="1"/>
  <c r="X836" i="1" s="1"/>
  <c r="T837" i="1"/>
  <c r="X837" i="1" s="1"/>
  <c r="T2731" i="1"/>
  <c r="X2731" i="1" s="1"/>
  <c r="T3790" i="1"/>
  <c r="X3790" i="1" s="1"/>
  <c r="T2732" i="1"/>
  <c r="X2732" i="1" s="1"/>
  <c r="T380" i="1"/>
  <c r="X380" i="1" s="1"/>
  <c r="T3927" i="1"/>
  <c r="X3927" i="1" s="1"/>
  <c r="T655" i="1"/>
  <c r="X655" i="1" s="1"/>
  <c r="T1675" i="1"/>
  <c r="X1675" i="1" s="1"/>
  <c r="T2058" i="1"/>
  <c r="X2058" i="1" s="1"/>
  <c r="T1499" i="1"/>
  <c r="X1499" i="1" s="1"/>
  <c r="T3998" i="1"/>
  <c r="X3998" i="1" s="1"/>
  <c r="T490" i="1"/>
  <c r="X490" i="1" s="1"/>
  <c r="T491" i="1"/>
  <c r="X491" i="1" s="1"/>
  <c r="T3149" i="1"/>
  <c r="X3149" i="1" s="1"/>
  <c r="T492" i="1"/>
  <c r="X492" i="1" s="1"/>
  <c r="T2733" i="1"/>
  <c r="X2733" i="1" s="1"/>
  <c r="T684" i="1"/>
  <c r="X684" i="1" s="1"/>
  <c r="T411" i="1"/>
  <c r="X411" i="1" s="1"/>
  <c r="T42" i="1"/>
  <c r="X42" i="1" s="1"/>
  <c r="T4090" i="1"/>
  <c r="X4090" i="1" s="1"/>
  <c r="T736" i="1"/>
  <c r="X736" i="1" s="1"/>
  <c r="T3543" i="1"/>
  <c r="X3543" i="1" s="1"/>
  <c r="T2213" i="1"/>
  <c r="X2213" i="1" s="1"/>
  <c r="T1714" i="1"/>
  <c r="X1714" i="1" s="1"/>
  <c r="T445" i="1"/>
  <c r="X445" i="1" s="1"/>
  <c r="T2896" i="1"/>
  <c r="X2896" i="1" s="1"/>
  <c r="T2214" i="1"/>
  <c r="X2214" i="1" s="1"/>
  <c r="T2059" i="1"/>
  <c r="X2059" i="1" s="1"/>
  <c r="T685" i="1"/>
  <c r="X685" i="1" s="1"/>
  <c r="T1500" i="1"/>
  <c r="X1500" i="1" s="1"/>
  <c r="T1593" i="1"/>
  <c r="X1593" i="1" s="1"/>
  <c r="T734" i="1"/>
  <c r="X734" i="1" s="1"/>
  <c r="T727" i="1"/>
  <c r="X727" i="1" s="1"/>
  <c r="T381" i="1"/>
  <c r="X381" i="1" s="1"/>
  <c r="T3450" i="1"/>
  <c r="X3450" i="1" s="1"/>
  <c r="T3388" i="1"/>
  <c r="X3388" i="1" s="1"/>
  <c r="T2858" i="1"/>
  <c r="X2858" i="1" s="1"/>
  <c r="T493" i="1"/>
  <c r="X493" i="1" s="1"/>
  <c r="T2598" i="1"/>
  <c r="X2598" i="1" s="1"/>
  <c r="T494" i="1"/>
  <c r="X494" i="1" s="1"/>
  <c r="T97" i="1"/>
  <c r="X97" i="1" s="1"/>
  <c r="T686" i="1"/>
  <c r="X686" i="1" s="1"/>
  <c r="T728" i="1"/>
  <c r="X728" i="1" s="1"/>
  <c r="T3999" i="1"/>
  <c r="X3999" i="1" s="1"/>
  <c r="T731" i="1"/>
  <c r="X731" i="1" s="1"/>
  <c r="T412" i="1"/>
  <c r="X412" i="1" s="1"/>
  <c r="T687" i="1"/>
  <c r="X687" i="1" s="1"/>
  <c r="T2060" i="1"/>
  <c r="X2060" i="1" s="1"/>
  <c r="T713" i="1"/>
  <c r="X713" i="1" s="1"/>
  <c r="T495" i="1"/>
  <c r="X495" i="1" s="1"/>
  <c r="T413" i="1"/>
  <c r="X413" i="1" s="1"/>
  <c r="T17" i="1"/>
  <c r="X17" i="1" s="1"/>
  <c r="T1085" i="1"/>
  <c r="X1085" i="1" s="1"/>
  <c r="T496" i="1"/>
  <c r="X496" i="1" s="1"/>
  <c r="T497" i="1"/>
  <c r="X497" i="1" s="1"/>
  <c r="T1589" i="1"/>
  <c r="X1589" i="1" s="1"/>
  <c r="T657" i="1"/>
  <c r="X657" i="1" s="1"/>
  <c r="T498" i="1"/>
  <c r="X498" i="1" s="1"/>
  <c r="T3043" i="1"/>
  <c r="X3043" i="1" s="1"/>
  <c r="T3666" i="1"/>
  <c r="X3666" i="1" s="1"/>
  <c r="T3044" i="1"/>
  <c r="X3044" i="1" s="1"/>
  <c r="T668" i="1"/>
  <c r="X668" i="1" s="1"/>
  <c r="T688" i="1"/>
  <c r="X688" i="1" s="1"/>
  <c r="T499" i="1"/>
  <c r="X499" i="1" s="1"/>
  <c r="T714" i="1"/>
  <c r="X714" i="1" s="1"/>
  <c r="T500" i="1"/>
  <c r="X500" i="1" s="1"/>
  <c r="T2455" i="1"/>
  <c r="X2455" i="1" s="1"/>
  <c r="T658" i="1"/>
  <c r="X658" i="1" s="1"/>
  <c r="T715" i="1"/>
  <c r="X715" i="1" s="1"/>
  <c r="T1501" i="1"/>
  <c r="X1501" i="1" s="1"/>
  <c r="T501" i="1"/>
  <c r="X501" i="1" s="1"/>
  <c r="T3238" i="1"/>
  <c r="X3238" i="1" s="1"/>
  <c r="T3886" i="1"/>
  <c r="X3886" i="1" s="1"/>
  <c r="T1086" i="1"/>
  <c r="X1086" i="1" s="1"/>
  <c r="T729" i="1"/>
  <c r="X729" i="1" s="1"/>
  <c r="T2505" i="1"/>
  <c r="X2505" i="1" s="1"/>
  <c r="T716" i="1"/>
  <c r="X716" i="1" s="1"/>
  <c r="T3239" i="1"/>
  <c r="X3239" i="1" s="1"/>
  <c r="T3045" i="1"/>
  <c r="X3045" i="1" s="1"/>
  <c r="T653" i="1"/>
  <c r="X653" i="1" s="1"/>
  <c r="T2897" i="1"/>
  <c r="X2897" i="1" s="1"/>
  <c r="T446" i="1"/>
  <c r="X446" i="1" s="1"/>
  <c r="T1579" i="1"/>
  <c r="X1579" i="1" s="1"/>
  <c r="T382" i="1"/>
  <c r="X382" i="1" s="1"/>
  <c r="T502" i="1"/>
  <c r="X502" i="1" s="1"/>
  <c r="T503" i="1"/>
  <c r="X503" i="1" s="1"/>
  <c r="T504" i="1"/>
  <c r="X504" i="1" s="1"/>
  <c r="T1676" i="1"/>
  <c r="X1676" i="1" s="1"/>
  <c r="T505" i="1"/>
  <c r="X505" i="1" s="1"/>
  <c r="T506" i="1"/>
  <c r="X506" i="1" s="1"/>
  <c r="T313" i="1"/>
  <c r="X313" i="1" s="1"/>
  <c r="T507" i="1"/>
  <c r="X507" i="1" s="1"/>
  <c r="T508" i="1"/>
  <c r="X508" i="1" s="1"/>
  <c r="T358" i="1"/>
  <c r="X358" i="1" s="1"/>
  <c r="T689" i="1"/>
  <c r="X689" i="1" s="1"/>
  <c r="T509" i="1"/>
  <c r="X509" i="1" s="1"/>
  <c r="T510" i="1"/>
  <c r="X510" i="1" s="1"/>
  <c r="T690" i="1"/>
  <c r="X690" i="1" s="1"/>
  <c r="T659" i="1"/>
  <c r="X659" i="1" s="1"/>
  <c r="T3785" i="1"/>
  <c r="X3785" i="1" s="1"/>
  <c r="T691" i="1"/>
  <c r="X691" i="1" s="1"/>
  <c r="T717" i="1"/>
  <c r="X717" i="1" s="1"/>
  <c r="T414" i="1"/>
  <c r="X414" i="1" s="1"/>
  <c r="T2734" i="1"/>
  <c r="X2734" i="1" s="1"/>
  <c r="T692" i="1"/>
  <c r="X692" i="1" s="1"/>
  <c r="T3389" i="1"/>
  <c r="X3389" i="1" s="1"/>
  <c r="T438" i="1"/>
  <c r="X438" i="1" s="1"/>
  <c r="T693" i="1"/>
  <c r="X693" i="1" s="1"/>
  <c r="T359" i="1"/>
  <c r="X359" i="1" s="1"/>
  <c r="T3504" i="1"/>
  <c r="X3504" i="1" s="1"/>
  <c r="T4046" i="1"/>
  <c r="X4046" i="1" s="1"/>
  <c r="T383" i="1"/>
  <c r="X383" i="1" s="1"/>
  <c r="T511" i="1"/>
  <c r="X511" i="1" s="1"/>
  <c r="T354" i="1"/>
  <c r="X354" i="1" s="1"/>
  <c r="T3390" i="1"/>
  <c r="X3390" i="1" s="1"/>
  <c r="T3724" i="1"/>
  <c r="X3724" i="1" s="1"/>
  <c r="T460" i="1"/>
  <c r="X460" i="1" s="1"/>
  <c r="T694" i="1"/>
  <c r="X694" i="1" s="1"/>
  <c r="T512" i="1"/>
  <c r="X512" i="1" s="1"/>
  <c r="T2061" i="1"/>
  <c r="X2061" i="1" s="1"/>
  <c r="T695" i="1"/>
  <c r="X695" i="1" s="1"/>
  <c r="T439" i="1"/>
  <c r="X439" i="1" s="1"/>
  <c r="T696" i="1"/>
  <c r="X696" i="1" s="1"/>
  <c r="T447" i="1"/>
  <c r="X447" i="1" s="1"/>
  <c r="T513" i="1"/>
  <c r="X513" i="1" s="1"/>
  <c r="T360" i="1"/>
  <c r="X360" i="1" s="1"/>
  <c r="T697" i="1"/>
  <c r="X697" i="1" s="1"/>
  <c r="T514" i="1"/>
  <c r="X514" i="1" s="1"/>
  <c r="T180" i="1"/>
  <c r="X180" i="1" s="1"/>
  <c r="T515" i="1"/>
  <c r="X515" i="1" s="1"/>
  <c r="T1795" i="1"/>
  <c r="X1795" i="1" s="1"/>
  <c r="T660" i="1"/>
  <c r="X660" i="1" s="1"/>
  <c r="T3928" i="1"/>
  <c r="X3928" i="1" s="1"/>
  <c r="T516" i="1"/>
  <c r="X516" i="1" s="1"/>
  <c r="T517" i="1"/>
  <c r="X517" i="1" s="1"/>
  <c r="T448" i="1"/>
  <c r="X448" i="1" s="1"/>
  <c r="T3046" i="1"/>
  <c r="X3046" i="1" s="1"/>
  <c r="T1502" i="1"/>
  <c r="X1502" i="1" s="1"/>
  <c r="T518" i="1"/>
  <c r="X518" i="1" s="1"/>
  <c r="T25" i="1"/>
  <c r="X25" i="1" s="1"/>
  <c r="T3725" i="1"/>
  <c r="X3725" i="1" s="1"/>
  <c r="T2379" i="1"/>
  <c r="X2379" i="1" s="1"/>
  <c r="T3505" i="1"/>
  <c r="X3505" i="1" s="1"/>
  <c r="T519" i="1"/>
  <c r="X519" i="1" s="1"/>
  <c r="T520" i="1"/>
  <c r="X520" i="1" s="1"/>
  <c r="T1284" i="1"/>
  <c r="X1284" i="1" s="1"/>
  <c r="T521" i="1"/>
  <c r="X521" i="1" s="1"/>
  <c r="T522" i="1"/>
  <c r="X522" i="1" s="1"/>
  <c r="T3171" i="1"/>
  <c r="X3171" i="1" s="1"/>
  <c r="T523" i="1"/>
  <c r="X523" i="1" s="1"/>
  <c r="T2735" i="1"/>
  <c r="X2735" i="1" s="1"/>
  <c r="T1503" i="1"/>
  <c r="X1503" i="1" s="1"/>
  <c r="T459" i="1"/>
  <c r="X459" i="1" s="1"/>
  <c r="T384" i="1"/>
  <c r="X384" i="1" s="1"/>
  <c r="T2736" i="1"/>
  <c r="X2736" i="1" s="1"/>
  <c r="T3929" i="1"/>
  <c r="X3929" i="1" s="1"/>
  <c r="T524" i="1"/>
  <c r="X524" i="1" s="1"/>
  <c r="T661" i="1"/>
  <c r="X661" i="1" s="1"/>
  <c r="T525" i="1"/>
  <c r="X525" i="1" s="1"/>
  <c r="T2062" i="1"/>
  <c r="X2062" i="1" s="1"/>
  <c r="T1504" i="1"/>
  <c r="X1504" i="1" s="1"/>
  <c r="T662" i="1"/>
  <c r="X662" i="1" s="1"/>
  <c r="T314" i="1"/>
  <c r="X314" i="1" s="1"/>
  <c r="T526" i="1"/>
  <c r="X526" i="1" s="1"/>
  <c r="T527" i="1"/>
  <c r="X527" i="1" s="1"/>
  <c r="T654" i="1"/>
  <c r="X654" i="1" s="1"/>
  <c r="T181" i="1"/>
  <c r="X181" i="1" s="1"/>
  <c r="T346" i="1"/>
  <c r="X346" i="1" s="1"/>
  <c r="T528" i="1"/>
  <c r="X528" i="1" s="1"/>
  <c r="T3461" i="1"/>
  <c r="X3461" i="1" s="1"/>
  <c r="T529" i="1"/>
  <c r="X529" i="1" s="1"/>
  <c r="T182" i="1"/>
  <c r="X182" i="1" s="1"/>
  <c r="T2380" i="1"/>
  <c r="X2380" i="1" s="1"/>
  <c r="T2432" i="1"/>
  <c r="X2432" i="1" s="1"/>
  <c r="T530" i="1"/>
  <c r="X530" i="1" s="1"/>
  <c r="T531" i="1"/>
  <c r="X531" i="1" s="1"/>
  <c r="T4111" i="1"/>
  <c r="X4111" i="1" s="1"/>
  <c r="T663" i="1"/>
  <c r="X663" i="1" s="1"/>
  <c r="T2063" i="1"/>
  <c r="X2063" i="1" s="1"/>
  <c r="T3726" i="1"/>
  <c r="X3726" i="1" s="1"/>
  <c r="T532" i="1"/>
  <c r="X532" i="1" s="1"/>
  <c r="T183" i="1"/>
  <c r="X183" i="1" s="1"/>
  <c r="T533" i="1"/>
  <c r="X533" i="1" s="1"/>
  <c r="T534" i="1"/>
  <c r="X534" i="1" s="1"/>
  <c r="T347" i="1"/>
  <c r="X347" i="1" s="1"/>
  <c r="T535" i="1"/>
  <c r="X535" i="1" s="1"/>
  <c r="T3628" i="1"/>
  <c r="X3628" i="1" s="1"/>
  <c r="T536" i="1"/>
  <c r="X536" i="1" s="1"/>
  <c r="T315" i="1"/>
  <c r="X315" i="1" s="1"/>
  <c r="T537" i="1"/>
  <c r="X537" i="1" s="1"/>
  <c r="T184" i="1"/>
  <c r="X184" i="1" s="1"/>
  <c r="T3391" i="1"/>
  <c r="X3391" i="1" s="1"/>
  <c r="T173" i="1"/>
  <c r="X173" i="1" s="1"/>
  <c r="T538" i="1"/>
  <c r="X538" i="1" s="1"/>
  <c r="T449" i="1"/>
  <c r="X449" i="1" s="1"/>
  <c r="T185" i="1"/>
  <c r="X185" i="1" s="1"/>
  <c r="T415" i="1"/>
  <c r="X415" i="1" s="1"/>
  <c r="T2064" i="1"/>
  <c r="X2064" i="1" s="1"/>
  <c r="T539" i="1"/>
  <c r="X539" i="1" s="1"/>
  <c r="T540" i="1"/>
  <c r="X540" i="1" s="1"/>
  <c r="T3047" i="1"/>
  <c r="X3047" i="1" s="1"/>
  <c r="T2293" i="1"/>
  <c r="X2293" i="1" s="1"/>
  <c r="T1152" i="1"/>
  <c r="X1152" i="1" s="1"/>
  <c r="T541" i="1"/>
  <c r="X541" i="1" s="1"/>
  <c r="T416" i="1"/>
  <c r="X416" i="1" s="1"/>
  <c r="T186" i="1"/>
  <c r="X186" i="1" s="1"/>
  <c r="T98" i="1"/>
  <c r="X98" i="1" s="1"/>
  <c r="T542" i="1"/>
  <c r="X542" i="1" s="1"/>
  <c r="T2737" i="1"/>
  <c r="X2737" i="1" s="1"/>
  <c r="T148" i="1"/>
  <c r="X148" i="1" s="1"/>
  <c r="T2738" i="1"/>
  <c r="X2738" i="1" s="1"/>
  <c r="T462" i="1"/>
  <c r="X462" i="1" s="1"/>
  <c r="T543" i="1"/>
  <c r="X543" i="1" s="1"/>
  <c r="T385" i="1"/>
  <c r="X385" i="1" s="1"/>
  <c r="T544" i="1"/>
  <c r="X544" i="1" s="1"/>
  <c r="T545" i="1"/>
  <c r="X545" i="1" s="1"/>
  <c r="T546" i="1"/>
  <c r="X546" i="1" s="1"/>
  <c r="T2563" i="1"/>
  <c r="X2563" i="1" s="1"/>
  <c r="T3392" i="1"/>
  <c r="X3392" i="1" s="1"/>
  <c r="T417" i="1"/>
  <c r="X417" i="1" s="1"/>
  <c r="T450" i="1"/>
  <c r="X450" i="1" s="1"/>
  <c r="T547" i="1"/>
  <c r="X547" i="1" s="1"/>
  <c r="T548" i="1"/>
  <c r="X548" i="1" s="1"/>
  <c r="T549" i="1"/>
  <c r="X549" i="1" s="1"/>
  <c r="T550" i="1"/>
  <c r="X550" i="1" s="1"/>
  <c r="T551" i="1"/>
  <c r="X551" i="1" s="1"/>
  <c r="T418" i="1"/>
  <c r="X418" i="1" s="1"/>
  <c r="T3506" i="1"/>
  <c r="X3506" i="1" s="1"/>
  <c r="T552" i="1"/>
  <c r="X552" i="1" s="1"/>
  <c r="T4000" i="1"/>
  <c r="X4000" i="1" s="1"/>
  <c r="T553" i="1"/>
  <c r="X553" i="1" s="1"/>
  <c r="T451" i="1"/>
  <c r="X451" i="1" s="1"/>
  <c r="T3831" i="1"/>
  <c r="X3831" i="1" s="1"/>
  <c r="T554" i="1"/>
  <c r="X554" i="1" s="1"/>
  <c r="T3150" i="1"/>
  <c r="X3150" i="1" s="1"/>
  <c r="T3800" i="1"/>
  <c r="X3800" i="1" s="1"/>
  <c r="T555" i="1"/>
  <c r="X555" i="1" s="1"/>
  <c r="T556" i="1"/>
  <c r="X556" i="1" s="1"/>
  <c r="T557" i="1"/>
  <c r="X557" i="1" s="1"/>
  <c r="T558" i="1"/>
  <c r="X558" i="1" s="1"/>
  <c r="T559" i="1"/>
  <c r="X559" i="1" s="1"/>
  <c r="T187" i="1"/>
  <c r="X187" i="1" s="1"/>
  <c r="T838" i="1"/>
  <c r="X838" i="1" s="1"/>
  <c r="T560" i="1"/>
  <c r="X560" i="1" s="1"/>
  <c r="T561" i="1"/>
  <c r="X561" i="1" s="1"/>
  <c r="T562" i="1"/>
  <c r="X562" i="1" s="1"/>
  <c r="T2065" i="1"/>
  <c r="X2065" i="1" s="1"/>
  <c r="T24" i="1"/>
  <c r="X24" i="1" s="1"/>
  <c r="T563" i="1"/>
  <c r="X563" i="1" s="1"/>
  <c r="T2381" i="1"/>
  <c r="X2381" i="1" s="1"/>
  <c r="T564" i="1"/>
  <c r="X564" i="1" s="1"/>
  <c r="T419" i="1"/>
  <c r="X419" i="1" s="1"/>
  <c r="T386" i="1"/>
  <c r="X386" i="1" s="1"/>
  <c r="T565" i="1"/>
  <c r="X565" i="1" s="1"/>
  <c r="T566" i="1"/>
  <c r="X566" i="1" s="1"/>
  <c r="T420" i="1"/>
  <c r="X420" i="1" s="1"/>
  <c r="T567" i="1"/>
  <c r="X567" i="1" s="1"/>
  <c r="T568" i="1"/>
  <c r="X568" i="1" s="1"/>
  <c r="T569" i="1"/>
  <c r="X569" i="1" s="1"/>
  <c r="T570" i="1"/>
  <c r="X570" i="1" s="1"/>
  <c r="T571" i="1"/>
  <c r="X571" i="1" s="1"/>
  <c r="T3892" i="1"/>
  <c r="X3892" i="1" s="1"/>
  <c r="T572" i="1"/>
  <c r="X572" i="1" s="1"/>
  <c r="T573" i="1"/>
  <c r="X573" i="1" s="1"/>
  <c r="T574" i="1"/>
  <c r="X574" i="1" s="1"/>
  <c r="T575" i="1"/>
  <c r="X575" i="1" s="1"/>
  <c r="T576" i="1"/>
  <c r="X576" i="1" s="1"/>
  <c r="T577" i="1"/>
  <c r="X577" i="1" s="1"/>
  <c r="T578" i="1"/>
  <c r="X578" i="1" s="1"/>
  <c r="T2739" i="1"/>
  <c r="X2739" i="1" s="1"/>
  <c r="T2580" i="1"/>
  <c r="X2580" i="1" s="1"/>
  <c r="T3727" i="1"/>
  <c r="X3727" i="1" s="1"/>
  <c r="T3507" i="1"/>
  <c r="X3507" i="1" s="1"/>
  <c r="T458" i="1"/>
  <c r="X458" i="1" s="1"/>
  <c r="T452" i="1"/>
  <c r="X452" i="1" s="1"/>
  <c r="T2433" i="1"/>
  <c r="X2433" i="1" s="1"/>
  <c r="T3801" i="1"/>
  <c r="X3801" i="1" s="1"/>
  <c r="T3930" i="1"/>
  <c r="X3930" i="1" s="1"/>
  <c r="T387" i="1"/>
  <c r="X387" i="1" s="1"/>
  <c r="T43" i="1"/>
  <c r="X43" i="1" s="1"/>
  <c r="T361" i="1"/>
  <c r="X361" i="1" s="1"/>
  <c r="T1285" i="1"/>
  <c r="X1285" i="1" s="1"/>
  <c r="T188" i="1"/>
  <c r="X188" i="1" s="1"/>
  <c r="T2066" i="1"/>
  <c r="X2066" i="1" s="1"/>
  <c r="T436" i="1"/>
  <c r="X436" i="1" s="1"/>
  <c r="T1505" i="1"/>
  <c r="X1505" i="1" s="1"/>
  <c r="T421" i="1"/>
  <c r="X421" i="1" s="1"/>
  <c r="T440" i="1"/>
  <c r="X440" i="1" s="1"/>
  <c r="T189" i="1"/>
  <c r="X189" i="1" s="1"/>
  <c r="T388" i="1"/>
  <c r="X388" i="1" s="1"/>
  <c r="T316" i="1"/>
  <c r="X316" i="1" s="1"/>
  <c r="T3109" i="1"/>
  <c r="X3109" i="1" s="1"/>
  <c r="T1796" i="1"/>
  <c r="X1796" i="1" s="1"/>
  <c r="T1348" i="1"/>
  <c r="X1348" i="1" s="1"/>
  <c r="T1286" i="1"/>
  <c r="X1286" i="1" s="1"/>
  <c r="T926" i="1"/>
  <c r="X926" i="1" s="1"/>
  <c r="T453" i="1"/>
  <c r="X453" i="1" s="1"/>
  <c r="T2898" i="1"/>
  <c r="X2898" i="1" s="1"/>
  <c r="T190" i="1"/>
  <c r="X190" i="1" s="1"/>
  <c r="T454" i="1"/>
  <c r="X454" i="1" s="1"/>
  <c r="T422" i="1"/>
  <c r="X422" i="1" s="1"/>
  <c r="T389" i="1"/>
  <c r="X389" i="1" s="1"/>
  <c r="T1375" i="1"/>
  <c r="X1375" i="1" s="1"/>
  <c r="T1833" i="1"/>
  <c r="X1833" i="1" s="1"/>
  <c r="T2294" i="1"/>
  <c r="X2294" i="1" s="1"/>
  <c r="T423" i="1"/>
  <c r="X423" i="1" s="1"/>
  <c r="T390" i="1"/>
  <c r="X390" i="1" s="1"/>
  <c r="T3048" i="1"/>
  <c r="X3048" i="1" s="1"/>
  <c r="T317" i="1"/>
  <c r="X317" i="1" s="1"/>
  <c r="T26" i="1"/>
  <c r="X26" i="1" s="1"/>
  <c r="T3931" i="1"/>
  <c r="X3931" i="1" s="1"/>
  <c r="T2452" i="1"/>
  <c r="X2452" i="1" s="1"/>
  <c r="T3301" i="1"/>
  <c r="X3301" i="1" s="1"/>
  <c r="T2067" i="1"/>
  <c r="X2067" i="1" s="1"/>
  <c r="T376" i="1"/>
  <c r="X376" i="1" s="1"/>
  <c r="T3964" i="1"/>
  <c r="X3964" i="1" s="1"/>
  <c r="T2233" i="1"/>
  <c r="X2233" i="1" s="1"/>
  <c r="T149" i="1"/>
  <c r="X149" i="1" s="1"/>
  <c r="T424" i="1"/>
  <c r="X424" i="1" s="1"/>
  <c r="T2740" i="1"/>
  <c r="X2740" i="1" s="1"/>
  <c r="T99" i="1"/>
  <c r="X99" i="1" s="1"/>
  <c r="T2339" i="1"/>
  <c r="X2339" i="1" s="1"/>
  <c r="T3508" i="1"/>
  <c r="X3508" i="1" s="1"/>
  <c r="T3728" i="1"/>
  <c r="X3728" i="1" s="1"/>
  <c r="T299" i="1"/>
  <c r="X299" i="1" s="1"/>
  <c r="T2215" i="1"/>
  <c r="X2215" i="1" s="1"/>
  <c r="T718" i="1"/>
  <c r="X718" i="1" s="1"/>
  <c r="T3802" i="1"/>
  <c r="X3802" i="1" s="1"/>
  <c r="T1287" i="1"/>
  <c r="X1287" i="1" s="1"/>
  <c r="T1288" i="1"/>
  <c r="X1288" i="1" s="1"/>
  <c r="T1163" i="1"/>
  <c r="X1163" i="1" s="1"/>
  <c r="T1797" i="1"/>
  <c r="X1797" i="1" s="1"/>
  <c r="T391" i="1"/>
  <c r="X391" i="1" s="1"/>
  <c r="T441" i="1"/>
  <c r="X441" i="1" s="1"/>
  <c r="T3629" i="1"/>
  <c r="X3629" i="1" s="1"/>
  <c r="T425" i="1"/>
  <c r="X425" i="1" s="1"/>
  <c r="T3049" i="1"/>
  <c r="X3049" i="1" s="1"/>
  <c r="T3110" i="1"/>
  <c r="X3110" i="1" s="1"/>
  <c r="T191" i="1"/>
  <c r="X191" i="1" s="1"/>
  <c r="T1677" i="1"/>
  <c r="X1677" i="1" s="1"/>
  <c r="T71" i="1"/>
  <c r="X71" i="1" s="1"/>
  <c r="T362" i="1"/>
  <c r="X362" i="1" s="1"/>
  <c r="T2741" i="1"/>
  <c r="X2741" i="1" s="1"/>
  <c r="T2068" i="1"/>
  <c r="X2068" i="1" s="1"/>
  <c r="T318" i="1"/>
  <c r="X318" i="1" s="1"/>
  <c r="T426" i="1"/>
  <c r="X426" i="1" s="1"/>
  <c r="T300" i="1"/>
  <c r="X300" i="1" s="1"/>
  <c r="T1289" i="1"/>
  <c r="X1289" i="1" s="1"/>
  <c r="T192" i="1"/>
  <c r="X192" i="1" s="1"/>
  <c r="T363" i="1"/>
  <c r="X363" i="1" s="1"/>
  <c r="T427" i="1"/>
  <c r="X427" i="1" s="1"/>
  <c r="T428" i="1"/>
  <c r="X428" i="1" s="1"/>
  <c r="T1506" i="1"/>
  <c r="X1506" i="1" s="1"/>
  <c r="T429" i="1"/>
  <c r="X429" i="1" s="1"/>
  <c r="T2899" i="1"/>
  <c r="X2899" i="1" s="1"/>
  <c r="T1798" i="1"/>
  <c r="X1798" i="1" s="1"/>
  <c r="T319" i="1"/>
  <c r="X319" i="1" s="1"/>
  <c r="T1507" i="1"/>
  <c r="X1507" i="1" s="1"/>
  <c r="T320" i="1"/>
  <c r="X320" i="1" s="1"/>
  <c r="T2069" i="1"/>
  <c r="X2069" i="1" s="1"/>
  <c r="T1841" i="1"/>
  <c r="X1841" i="1" s="1"/>
  <c r="T3832" i="1"/>
  <c r="X3832" i="1" s="1"/>
  <c r="T430" i="1"/>
  <c r="X430" i="1" s="1"/>
  <c r="T3509" i="1"/>
  <c r="X3509" i="1" s="1"/>
  <c r="T100" i="1"/>
  <c r="X100" i="1" s="1"/>
  <c r="T2070" i="1"/>
  <c r="X2070" i="1" s="1"/>
  <c r="T392" i="1"/>
  <c r="X392" i="1" s="1"/>
  <c r="T3240" i="1"/>
  <c r="X3240" i="1" s="1"/>
  <c r="T839" i="1"/>
  <c r="X839" i="1" s="1"/>
  <c r="T193" i="1"/>
  <c r="X193" i="1" s="1"/>
  <c r="T3820" i="1"/>
  <c r="X3820" i="1" s="1"/>
  <c r="T377" i="1"/>
  <c r="X377" i="1" s="1"/>
  <c r="T301" i="1"/>
  <c r="X301" i="1" s="1"/>
  <c r="T321" i="1"/>
  <c r="X321" i="1" s="1"/>
  <c r="T322" i="1"/>
  <c r="X322" i="1" s="1"/>
  <c r="T393" i="1"/>
  <c r="X393" i="1" s="1"/>
  <c r="T1678" i="1"/>
  <c r="X1678" i="1" s="1"/>
  <c r="T407" i="1"/>
  <c r="X407" i="1" s="1"/>
  <c r="T2839" i="1"/>
  <c r="X2839" i="1" s="1"/>
  <c r="T352" i="1"/>
  <c r="X352" i="1" s="1"/>
  <c r="T323" i="1"/>
  <c r="X323" i="1" s="1"/>
  <c r="T1679" i="1"/>
  <c r="X1679" i="1" s="1"/>
  <c r="T348" i="1"/>
  <c r="X348" i="1" s="1"/>
  <c r="T194" i="1"/>
  <c r="X194" i="1" s="1"/>
  <c r="T1680" i="1"/>
  <c r="X1680" i="1" s="1"/>
  <c r="T394" i="1"/>
  <c r="X394" i="1" s="1"/>
  <c r="T195" i="1"/>
  <c r="X195" i="1" s="1"/>
  <c r="T101" i="1"/>
  <c r="X101" i="1" s="1"/>
  <c r="T579" i="1"/>
  <c r="X579" i="1" s="1"/>
  <c r="T324" i="1"/>
  <c r="X324" i="1" s="1"/>
  <c r="T2071" i="1"/>
  <c r="X2071" i="1" s="1"/>
  <c r="T1290" i="1"/>
  <c r="X1290" i="1" s="1"/>
  <c r="T196" i="1"/>
  <c r="X196" i="1" s="1"/>
  <c r="T1354" i="1"/>
  <c r="X1354" i="1" s="1"/>
  <c r="T3393" i="1"/>
  <c r="X3393" i="1" s="1"/>
  <c r="T1291" i="1"/>
  <c r="X1291" i="1" s="1"/>
  <c r="T1508" i="1"/>
  <c r="X1508" i="1" s="1"/>
  <c r="T364" i="1"/>
  <c r="X364" i="1" s="1"/>
  <c r="T1087" i="1"/>
  <c r="X1087" i="1" s="1"/>
  <c r="T197" i="1"/>
  <c r="X197" i="1" s="1"/>
  <c r="T2742" i="1"/>
  <c r="X2742" i="1" s="1"/>
  <c r="T365" i="1"/>
  <c r="X365" i="1" s="1"/>
  <c r="T1617" i="1"/>
  <c r="X1617" i="1" s="1"/>
  <c r="T366" i="1"/>
  <c r="X366" i="1" s="1"/>
  <c r="T367" i="1"/>
  <c r="X367" i="1" s="1"/>
  <c r="T325" i="1"/>
  <c r="X325" i="1" s="1"/>
  <c r="T2382" i="1"/>
  <c r="X2382" i="1" s="1"/>
  <c r="T698" i="1"/>
  <c r="X698" i="1" s="1"/>
  <c r="T326" i="1"/>
  <c r="X326" i="1" s="1"/>
  <c r="T719" i="1"/>
  <c r="X719" i="1" s="1"/>
  <c r="T343" i="1"/>
  <c r="X343" i="1" s="1"/>
  <c r="T302" i="1"/>
  <c r="X302" i="1" s="1"/>
  <c r="T1292" i="1"/>
  <c r="X1292" i="1" s="1"/>
  <c r="T327" i="1"/>
  <c r="X327" i="1" s="1"/>
  <c r="T368" i="1"/>
  <c r="X368" i="1" s="1"/>
  <c r="T1366" i="1"/>
  <c r="X1366" i="1" s="1"/>
  <c r="T4028" i="1"/>
  <c r="X4028" i="1" s="1"/>
  <c r="T369" i="1"/>
  <c r="X369" i="1" s="1"/>
  <c r="T198" i="1"/>
  <c r="X198" i="1" s="1"/>
  <c r="T3729" i="1"/>
  <c r="X3729" i="1" s="1"/>
  <c r="T199" i="1"/>
  <c r="X199" i="1" s="1"/>
  <c r="T3050" i="1"/>
  <c r="X3050" i="1" s="1"/>
  <c r="T200" i="1"/>
  <c r="X200" i="1" s="1"/>
  <c r="T328" i="1"/>
  <c r="X328" i="1" s="1"/>
  <c r="T150" i="1"/>
  <c r="X150" i="1" s="1"/>
  <c r="T3441" i="1"/>
  <c r="X3441" i="1" s="1"/>
  <c r="T840" i="1"/>
  <c r="X840" i="1" s="1"/>
  <c r="T2900" i="1"/>
  <c r="X2900" i="1" s="1"/>
  <c r="T201" i="1"/>
  <c r="X201" i="1" s="1"/>
  <c r="T1293" i="1"/>
  <c r="X1293" i="1" s="1"/>
  <c r="T3730" i="1"/>
  <c r="X3730" i="1" s="1"/>
  <c r="T2434" i="1"/>
  <c r="X2434" i="1" s="1"/>
  <c r="T202" i="1"/>
  <c r="X202" i="1" s="1"/>
  <c r="T203" i="1"/>
  <c r="X203" i="1" s="1"/>
  <c r="T204" i="1"/>
  <c r="X204" i="1" s="1"/>
  <c r="T349" i="1"/>
  <c r="X349" i="1" s="1"/>
  <c r="T921" i="1"/>
  <c r="X921" i="1" s="1"/>
  <c r="T1294" i="1"/>
  <c r="X1294" i="1" s="1"/>
  <c r="T1881" i="1"/>
  <c r="X1881" i="1" s="1"/>
  <c r="T2072" i="1"/>
  <c r="X2072" i="1" s="1"/>
  <c r="T2073" i="1"/>
  <c r="X2073" i="1" s="1"/>
  <c r="T2743" i="1"/>
  <c r="X2743" i="1" s="1"/>
  <c r="T2295" i="1"/>
  <c r="X2295" i="1" s="1"/>
  <c r="T205" i="1"/>
  <c r="X205" i="1" s="1"/>
  <c r="T206" i="1"/>
  <c r="X206" i="1" s="1"/>
  <c r="T1181" i="1"/>
  <c r="X1181" i="1" s="1"/>
  <c r="T4107" i="1"/>
  <c r="X4107" i="1" s="1"/>
  <c r="T1827" i="1"/>
  <c r="X1827" i="1" s="1"/>
  <c r="T1153" i="1"/>
  <c r="X1153" i="1" s="1"/>
  <c r="T207" i="1"/>
  <c r="X207" i="1" s="1"/>
  <c r="T1088" i="1"/>
  <c r="X1088" i="1" s="1"/>
  <c r="T1089" i="1"/>
  <c r="X1089" i="1" s="1"/>
  <c r="T1509" i="1"/>
  <c r="X1509" i="1" s="1"/>
  <c r="T3974" i="1"/>
  <c r="X3974" i="1" s="1"/>
  <c r="T3241" i="1"/>
  <c r="X3241" i="1" s="1"/>
  <c r="T1681" i="1"/>
  <c r="X1681" i="1" s="1"/>
  <c r="T208" i="1"/>
  <c r="X208" i="1" s="1"/>
  <c r="T209" i="1"/>
  <c r="X209" i="1" s="1"/>
  <c r="T3662" i="1"/>
  <c r="X3662" i="1" s="1"/>
  <c r="T210" i="1"/>
  <c r="X210" i="1" s="1"/>
  <c r="T3803" i="1"/>
  <c r="X3803" i="1" s="1"/>
  <c r="T329" i="1"/>
  <c r="X329" i="1" s="1"/>
  <c r="T1295" i="1"/>
  <c r="X1295" i="1" s="1"/>
  <c r="T134" i="1"/>
  <c r="X134" i="1" s="1"/>
  <c r="T211" i="1"/>
  <c r="X211" i="1" s="1"/>
  <c r="T167" i="1"/>
  <c r="X167" i="1" s="1"/>
  <c r="T212" i="1"/>
  <c r="X212" i="1" s="1"/>
  <c r="T213" i="1"/>
  <c r="X213" i="1" s="1"/>
  <c r="T214" i="1"/>
  <c r="X214" i="1" s="1"/>
  <c r="T174" i="1"/>
  <c r="X174" i="1" s="1"/>
  <c r="T2074" i="1"/>
  <c r="X2074" i="1" s="1"/>
  <c r="T1510" i="1"/>
  <c r="X1510" i="1" s="1"/>
  <c r="T1682" i="1"/>
  <c r="X1682" i="1" s="1"/>
  <c r="T3242" i="1"/>
  <c r="X3242" i="1" s="1"/>
  <c r="T215" i="1"/>
  <c r="X215" i="1" s="1"/>
  <c r="T330" i="1"/>
  <c r="X330" i="1" s="1"/>
  <c r="T2216" i="1"/>
  <c r="X2216" i="1" s="1"/>
  <c r="T730" i="1"/>
  <c r="X730" i="1" s="1"/>
  <c r="T216" i="1"/>
  <c r="X216" i="1" s="1"/>
  <c r="T331" i="1"/>
  <c r="X331" i="1" s="1"/>
  <c r="T580" i="1"/>
  <c r="X580" i="1" s="1"/>
  <c r="T217" i="1"/>
  <c r="X217" i="1" s="1"/>
  <c r="T332" i="1"/>
  <c r="X332" i="1" s="1"/>
  <c r="T3394" i="1"/>
  <c r="X3394" i="1" s="1"/>
  <c r="T218" i="1"/>
  <c r="X218" i="1" s="1"/>
  <c r="T3588" i="1"/>
  <c r="X3588" i="1" s="1"/>
  <c r="T219" i="1"/>
  <c r="X219" i="1" s="1"/>
  <c r="T220" i="1"/>
  <c r="X220" i="1" s="1"/>
  <c r="T72" i="1"/>
  <c r="X72" i="1" s="1"/>
  <c r="T73" i="1"/>
  <c r="X73" i="1" s="1"/>
  <c r="T4068" i="1"/>
  <c r="X4068" i="1" s="1"/>
  <c r="T333" i="1"/>
  <c r="X333" i="1" s="1"/>
  <c r="T2840" i="1"/>
  <c r="X2840" i="1" s="1"/>
  <c r="T334" i="1"/>
  <c r="X334" i="1" s="1"/>
  <c r="T221" i="1"/>
  <c r="X221" i="1" s="1"/>
  <c r="T222" i="1"/>
  <c r="X222" i="1" s="1"/>
  <c r="T3243" i="1"/>
  <c r="X3243" i="1" s="1"/>
  <c r="T53" i="1"/>
  <c r="X53" i="1" s="1"/>
  <c r="T74" i="1"/>
  <c r="X74" i="1" s="1"/>
  <c r="T135" i="1"/>
  <c r="X135" i="1" s="1"/>
  <c r="T303" i="1"/>
  <c r="X303" i="1" s="1"/>
  <c r="T3244" i="1"/>
  <c r="X3244" i="1" s="1"/>
  <c r="T3051" i="1"/>
  <c r="X3051" i="1" s="1"/>
  <c r="T4001" i="1"/>
  <c r="X4001" i="1" s="1"/>
  <c r="T1511" i="1"/>
  <c r="X1511" i="1" s="1"/>
  <c r="T2075" i="1"/>
  <c r="X2075" i="1" s="1"/>
  <c r="T136" i="1"/>
  <c r="X136" i="1" s="1"/>
  <c r="T3576" i="1"/>
  <c r="X3576" i="1" s="1"/>
  <c r="T3245" i="1"/>
  <c r="X3245" i="1" s="1"/>
  <c r="T304" i="1"/>
  <c r="X304" i="1" s="1"/>
  <c r="T1090" i="1"/>
  <c r="X1090" i="1" s="1"/>
  <c r="T2296" i="1"/>
  <c r="X2296" i="1" s="1"/>
  <c r="T1799" i="1"/>
  <c r="X1799" i="1" s="1"/>
  <c r="T223" i="1"/>
  <c r="X223" i="1" s="1"/>
  <c r="T224" i="1"/>
  <c r="X224" i="1" s="1"/>
  <c r="T75" i="1"/>
  <c r="X75" i="1" s="1"/>
  <c r="T2297" i="1"/>
  <c r="X2297" i="1" s="1"/>
  <c r="T225" i="1"/>
  <c r="X225" i="1" s="1"/>
  <c r="T226" i="1"/>
  <c r="X226" i="1" s="1"/>
  <c r="T227" i="1"/>
  <c r="X227" i="1" s="1"/>
  <c r="T1091" i="1"/>
  <c r="X1091" i="1" s="1"/>
  <c r="T1296" i="1"/>
  <c r="X1296" i="1" s="1"/>
  <c r="T2217" i="1"/>
  <c r="X2217" i="1" s="1"/>
  <c r="T4075" i="1"/>
  <c r="X4075" i="1" s="1"/>
  <c r="T172" i="1"/>
  <c r="X172" i="1" s="1"/>
  <c r="T137" i="1"/>
  <c r="X137" i="1" s="1"/>
  <c r="T102" i="1"/>
  <c r="X102" i="1" s="1"/>
  <c r="T1092" i="1"/>
  <c r="X1092" i="1" s="1"/>
  <c r="T2076" i="1"/>
  <c r="X2076" i="1" s="1"/>
  <c r="T228" i="1"/>
  <c r="X228" i="1" s="1"/>
  <c r="T229" i="1"/>
  <c r="X229" i="1" s="1"/>
  <c r="T1882" i="1"/>
  <c r="X1882" i="1" s="1"/>
  <c r="T2901" i="1"/>
  <c r="X2901" i="1" s="1"/>
  <c r="T230" i="1"/>
  <c r="X230" i="1" s="1"/>
  <c r="T2077" i="1"/>
  <c r="X2077" i="1" s="1"/>
  <c r="T103" i="1"/>
  <c r="X103" i="1" s="1"/>
  <c r="T138" i="1"/>
  <c r="X138" i="1" s="1"/>
  <c r="T76" i="1"/>
  <c r="X76" i="1" s="1"/>
  <c r="T231" i="1"/>
  <c r="X231" i="1" s="1"/>
  <c r="T1093" i="1"/>
  <c r="X1093" i="1" s="1"/>
  <c r="T2744" i="1"/>
  <c r="X2744" i="1" s="1"/>
  <c r="T232" i="1"/>
  <c r="X232" i="1" s="1"/>
  <c r="T233" i="1"/>
  <c r="X233" i="1" s="1"/>
  <c r="T234" i="1"/>
  <c r="X234" i="1" s="1"/>
  <c r="T235" i="1"/>
  <c r="X235" i="1" s="1"/>
  <c r="T2298" i="1"/>
  <c r="X2298" i="1" s="1"/>
  <c r="T2078" i="1"/>
  <c r="X2078" i="1" s="1"/>
  <c r="T236" i="1"/>
  <c r="X236" i="1" s="1"/>
  <c r="T237" i="1"/>
  <c r="X237" i="1" s="1"/>
  <c r="T2079" i="1"/>
  <c r="X2079" i="1" s="1"/>
  <c r="T238" i="1"/>
  <c r="X238" i="1" s="1"/>
  <c r="T104" i="1"/>
  <c r="X104" i="1" s="1"/>
  <c r="T239" i="1"/>
  <c r="X239" i="1" s="1"/>
  <c r="T2849" i="1"/>
  <c r="X2849" i="1" s="1"/>
  <c r="T240" i="1"/>
  <c r="X240" i="1" s="1"/>
  <c r="T3111" i="1"/>
  <c r="X3111" i="1" s="1"/>
  <c r="T241" i="1"/>
  <c r="X241" i="1" s="1"/>
  <c r="T242" i="1"/>
  <c r="X242" i="1" s="1"/>
  <c r="T3052" i="1"/>
  <c r="X3052" i="1" s="1"/>
  <c r="T243" i="1"/>
  <c r="X243" i="1" s="1"/>
  <c r="T244" i="1"/>
  <c r="X244" i="1" s="1"/>
  <c r="T3395" i="1"/>
  <c r="X3395" i="1" s="1"/>
  <c r="T1512" i="1"/>
  <c r="X1512" i="1" s="1"/>
  <c r="T2745" i="1"/>
  <c r="X2745" i="1" s="1"/>
  <c r="T77" i="1"/>
  <c r="X77" i="1" s="1"/>
  <c r="T1297" i="1"/>
  <c r="X1297" i="1" s="1"/>
  <c r="T139" i="1"/>
  <c r="X139" i="1" s="1"/>
  <c r="T245" i="1"/>
  <c r="X245" i="1" s="1"/>
  <c r="T3932" i="1"/>
  <c r="X3932" i="1" s="1"/>
  <c r="T246" i="1"/>
  <c r="X246" i="1" s="1"/>
  <c r="T247" i="1"/>
  <c r="X247" i="1" s="1"/>
  <c r="T248" i="1"/>
  <c r="X248" i="1" s="1"/>
  <c r="T249" i="1"/>
  <c r="X249" i="1" s="1"/>
  <c r="T140" i="1"/>
  <c r="X140" i="1" s="1"/>
  <c r="T2218" i="1"/>
  <c r="X2218" i="1" s="1"/>
  <c r="T250" i="1"/>
  <c r="X250" i="1" s="1"/>
  <c r="T251" i="1"/>
  <c r="X251" i="1" s="1"/>
  <c r="T252" i="1"/>
  <c r="X252" i="1" s="1"/>
  <c r="T253" i="1"/>
  <c r="X253" i="1" s="1"/>
  <c r="T254" i="1"/>
  <c r="X254" i="1" s="1"/>
  <c r="T255" i="1"/>
  <c r="X255" i="1" s="1"/>
  <c r="T256" i="1"/>
  <c r="X256" i="1" s="1"/>
  <c r="T3851" i="1"/>
  <c r="X3851" i="1" s="1"/>
  <c r="T1513" i="1"/>
  <c r="X1513" i="1" s="1"/>
  <c r="T105" i="1"/>
  <c r="X105" i="1" s="1"/>
  <c r="T3246" i="1"/>
  <c r="X3246" i="1" s="1"/>
  <c r="T2080" i="1"/>
  <c r="X2080" i="1" s="1"/>
  <c r="T2081" i="1"/>
  <c r="X2081" i="1" s="1"/>
  <c r="T3247" i="1"/>
  <c r="X3247" i="1" s="1"/>
  <c r="T168" i="1"/>
  <c r="X168" i="1" s="1"/>
  <c r="T141" i="1"/>
  <c r="X141" i="1" s="1"/>
  <c r="T3786" i="1"/>
  <c r="X3786" i="1" s="1"/>
  <c r="T2746" i="1"/>
  <c r="X2746" i="1" s="1"/>
  <c r="T395" i="1"/>
  <c r="X395" i="1" s="1"/>
  <c r="T1800" i="1"/>
  <c r="X1800" i="1" s="1"/>
  <c r="T2082" i="1"/>
  <c r="X2082" i="1" s="1"/>
  <c r="T1826" i="1"/>
  <c r="X1826" i="1" s="1"/>
  <c r="T131" i="1"/>
  <c r="X131" i="1" s="1"/>
  <c r="T3933" i="1"/>
  <c r="X3933" i="1" s="1"/>
  <c r="T2747" i="1"/>
  <c r="X2747" i="1" s="1"/>
  <c r="T151" i="1"/>
  <c r="X151" i="1" s="1"/>
  <c r="T3590" i="1"/>
  <c r="X3590" i="1" s="1"/>
  <c r="T106" i="1"/>
  <c r="X106" i="1" s="1"/>
  <c r="T142" i="1"/>
  <c r="X142" i="1" s="1"/>
  <c r="T3396" i="1"/>
  <c r="X3396" i="1" s="1"/>
  <c r="T3053" i="1"/>
  <c r="X3053" i="1" s="1"/>
  <c r="T78" i="1"/>
  <c r="X78" i="1" s="1"/>
  <c r="T2230" i="1"/>
  <c r="X2230" i="1" s="1"/>
  <c r="T841" i="1"/>
  <c r="X841" i="1" s="1"/>
  <c r="T3248" i="1"/>
  <c r="X3248" i="1" s="1"/>
  <c r="T699" i="1"/>
  <c r="X699" i="1" s="1"/>
  <c r="T2949" i="1"/>
  <c r="X2949" i="1" s="1"/>
  <c r="T3054" i="1"/>
  <c r="X3054" i="1" s="1"/>
  <c r="T152" i="1"/>
  <c r="X152" i="1" s="1"/>
  <c r="T1298" i="1"/>
  <c r="X1298" i="1" s="1"/>
  <c r="T2323" i="1"/>
  <c r="X2323" i="1" s="1"/>
  <c r="T2083" i="1"/>
  <c r="X2083" i="1" s="1"/>
  <c r="T153" i="1"/>
  <c r="X153" i="1" s="1"/>
  <c r="T1299" i="1"/>
  <c r="X1299" i="1" s="1"/>
  <c r="T1094" i="1"/>
  <c r="X1094" i="1" s="1"/>
  <c r="T1367" i="1"/>
  <c r="X1367" i="1" s="1"/>
  <c r="T154" i="1"/>
  <c r="X154" i="1" s="1"/>
  <c r="T2748" i="1"/>
  <c r="X2748" i="1" s="1"/>
  <c r="T3397" i="1"/>
  <c r="X3397" i="1" s="1"/>
  <c r="T3630" i="1"/>
  <c r="X3630" i="1" s="1"/>
  <c r="T155" i="1"/>
  <c r="X155" i="1" s="1"/>
  <c r="T396" i="1"/>
  <c r="X396" i="1" s="1"/>
  <c r="T132" i="1"/>
  <c r="X132" i="1" s="1"/>
  <c r="T107" i="1"/>
  <c r="X107" i="1" s="1"/>
  <c r="T720" i="1"/>
  <c r="X720" i="1" s="1"/>
  <c r="T842" i="1"/>
  <c r="X842" i="1" s="1"/>
  <c r="T3934" i="1"/>
  <c r="X3934" i="1" s="1"/>
  <c r="T2084" i="1"/>
  <c r="X2084" i="1" s="1"/>
  <c r="T156" i="1"/>
  <c r="X156" i="1" s="1"/>
  <c r="T2506" i="1"/>
  <c r="X2506" i="1" s="1"/>
  <c r="T3887" i="1"/>
  <c r="X3887" i="1" s="1"/>
  <c r="T165" i="1"/>
  <c r="X165" i="1" s="1"/>
  <c r="T906" i="1"/>
  <c r="X906" i="1" s="1"/>
  <c r="T38" i="1"/>
  <c r="X38" i="1" s="1"/>
  <c r="T54" i="1"/>
  <c r="X54" i="1" s="1"/>
  <c r="T2085" i="1"/>
  <c r="X2085" i="1" s="1"/>
  <c r="T581" i="1"/>
  <c r="X581" i="1" s="1"/>
  <c r="T157" i="1"/>
  <c r="X157" i="1" s="1"/>
  <c r="T1514" i="1"/>
  <c r="X1514" i="1" s="1"/>
  <c r="T2322" i="1"/>
  <c r="X2322" i="1" s="1"/>
  <c r="T3249" i="1"/>
  <c r="X3249" i="1" s="1"/>
  <c r="T143" i="1"/>
  <c r="X143" i="1" s="1"/>
  <c r="T3731" i="1"/>
  <c r="X3731" i="1" s="1"/>
  <c r="T901" i="1"/>
  <c r="X901" i="1" s="1"/>
  <c r="T108" i="1"/>
  <c r="X108" i="1" s="1"/>
  <c r="T3732" i="1"/>
  <c r="X3732" i="1" s="1"/>
  <c r="T3733" i="1"/>
  <c r="X3733" i="1" s="1"/>
  <c r="T1515" i="1"/>
  <c r="X1515" i="1" s="1"/>
  <c r="T3055" i="1"/>
  <c r="X3055" i="1" s="1"/>
  <c r="T2086" i="1"/>
  <c r="X2086" i="1" s="1"/>
  <c r="T2749" i="1"/>
  <c r="X2749" i="1" s="1"/>
  <c r="T700" i="1"/>
  <c r="X700" i="1" s="1"/>
  <c r="T582" i="1"/>
  <c r="X582" i="1" s="1"/>
  <c r="T109" i="1"/>
  <c r="X109" i="1" s="1"/>
  <c r="T3734" i="1"/>
  <c r="X3734" i="1" s="1"/>
  <c r="T3056" i="1"/>
  <c r="X3056" i="1" s="1"/>
  <c r="T158" i="1"/>
  <c r="X158" i="1" s="1"/>
  <c r="T1300" i="1"/>
  <c r="X1300" i="1" s="1"/>
  <c r="T1683" i="1"/>
  <c r="X1683" i="1" s="1"/>
  <c r="T1592" i="1"/>
  <c r="X1592" i="1" s="1"/>
  <c r="T3735" i="1"/>
  <c r="X3735" i="1" s="1"/>
  <c r="T79" i="1"/>
  <c r="X79" i="1" s="1"/>
  <c r="T110" i="1"/>
  <c r="X110" i="1" s="1"/>
  <c r="T1095" i="1"/>
  <c r="X1095" i="1" s="1"/>
  <c r="T2435" i="1"/>
  <c r="X2435" i="1" s="1"/>
  <c r="T111" i="1"/>
  <c r="X111" i="1" s="1"/>
  <c r="T350" i="1"/>
  <c r="X350" i="1" s="1"/>
  <c r="T1684" i="1"/>
  <c r="X1684" i="1" s="1"/>
  <c r="T1096" i="1"/>
  <c r="X1096" i="1" s="1"/>
  <c r="T3577" i="1"/>
  <c r="X3577" i="1" s="1"/>
  <c r="T112" i="1"/>
  <c r="X112" i="1" s="1"/>
  <c r="T4103" i="1"/>
  <c r="X4103" i="1" s="1"/>
  <c r="T2340" i="1"/>
  <c r="X2340" i="1" s="1"/>
  <c r="T113" i="1"/>
  <c r="X113" i="1" s="1"/>
  <c r="T2750" i="1"/>
  <c r="X2750" i="1" s="1"/>
  <c r="T80" i="1"/>
  <c r="X80" i="1" s="1"/>
  <c r="T114" i="1"/>
  <c r="X114" i="1" s="1"/>
  <c r="T115" i="1"/>
  <c r="X115" i="1" s="1"/>
  <c r="T2087" i="1"/>
  <c r="X2087" i="1" s="1"/>
  <c r="T2088" i="1"/>
  <c r="X2088" i="1" s="1"/>
  <c r="T1685" i="1"/>
  <c r="X1685" i="1" s="1"/>
  <c r="T3736" i="1"/>
  <c r="X3736" i="1" s="1"/>
  <c r="T3057" i="1"/>
  <c r="X3057" i="1" s="1"/>
  <c r="T144" i="1"/>
  <c r="X144" i="1" s="1"/>
  <c r="T3737" i="1"/>
  <c r="X3737" i="1" s="1"/>
  <c r="T3804" i="1"/>
  <c r="X3804" i="1" s="1"/>
  <c r="T1097" i="1"/>
  <c r="X1097" i="1" s="1"/>
  <c r="T145" i="1"/>
  <c r="X145" i="1" s="1"/>
  <c r="T133" i="1"/>
  <c r="X133" i="1" s="1"/>
  <c r="T257" i="1"/>
  <c r="X257" i="1" s="1"/>
  <c r="T146" i="1"/>
  <c r="X146" i="1" s="1"/>
  <c r="T4029" i="1"/>
  <c r="X4029" i="1" s="1"/>
  <c r="T2555" i="1"/>
  <c r="X2555" i="1" s="1"/>
  <c r="T81" i="1"/>
  <c r="X81" i="1" s="1"/>
  <c r="T1168" i="1"/>
  <c r="X1168" i="1" s="1"/>
  <c r="T3881" i="1"/>
  <c r="X3881" i="1" s="1"/>
  <c r="T4076" i="1"/>
  <c r="X4076" i="1" s="1"/>
  <c r="T455" i="1"/>
  <c r="X455" i="1" s="1"/>
  <c r="T2299" i="1"/>
  <c r="X2299" i="1" s="1"/>
  <c r="T116" i="1"/>
  <c r="X116" i="1" s="1"/>
  <c r="T1866" i="1"/>
  <c r="X1866" i="1" s="1"/>
  <c r="T3323" i="1"/>
  <c r="X3323" i="1" s="1"/>
  <c r="T2089" i="1"/>
  <c r="X2089" i="1" s="1"/>
  <c r="T3805" i="1"/>
  <c r="X3805" i="1" s="1"/>
  <c r="T4039" i="1"/>
  <c r="X4039" i="1" s="1"/>
  <c r="T2751" i="1"/>
  <c r="X2751" i="1" s="1"/>
  <c r="T3058" i="1"/>
  <c r="X3058" i="1" s="1"/>
  <c r="T1516" i="1"/>
  <c r="X1516" i="1" s="1"/>
  <c r="T1517" i="1"/>
  <c r="X1517" i="1" s="1"/>
  <c r="T2507" i="1"/>
  <c r="X2507" i="1" s="1"/>
  <c r="T2752" i="1"/>
  <c r="X2752" i="1" s="1"/>
  <c r="T2300" i="1"/>
  <c r="X2300" i="1" s="1"/>
  <c r="T2090" i="1"/>
  <c r="X2090" i="1" s="1"/>
  <c r="T2383" i="1"/>
  <c r="X2383" i="1" s="1"/>
  <c r="T55" i="1"/>
  <c r="X55" i="1" s="1"/>
  <c r="T583" i="1"/>
  <c r="X583" i="1" s="1"/>
  <c r="T117" i="1"/>
  <c r="X117" i="1" s="1"/>
  <c r="T2436" i="1"/>
  <c r="X2436" i="1" s="1"/>
  <c r="T118" i="1"/>
  <c r="X118" i="1" s="1"/>
  <c r="T2508" i="1"/>
  <c r="X2508" i="1" s="1"/>
  <c r="T119" i="1"/>
  <c r="X119" i="1" s="1"/>
  <c r="T3864" i="1"/>
  <c r="X3864" i="1" s="1"/>
  <c r="T3398" i="1"/>
  <c r="X3398" i="1" s="1"/>
  <c r="T120" i="1"/>
  <c r="X120" i="1" s="1"/>
  <c r="T3935" i="1"/>
  <c r="X3935" i="1" s="1"/>
  <c r="T843" i="1"/>
  <c r="X843" i="1" s="1"/>
  <c r="T3059" i="1"/>
  <c r="X3059" i="1" s="1"/>
  <c r="T2581" i="1"/>
  <c r="X2581" i="1" s="1"/>
  <c r="T121" i="1"/>
  <c r="X121" i="1" s="1"/>
  <c r="T40" i="1"/>
  <c r="X40" i="1" s="1"/>
  <c r="T1301" i="1"/>
  <c r="X1301" i="1" s="1"/>
  <c r="T3510" i="1"/>
  <c r="X3510" i="1" s="1"/>
  <c r="T122" i="1"/>
  <c r="X122" i="1" s="1"/>
  <c r="T123" i="1"/>
  <c r="X123" i="1" s="1"/>
  <c r="T124" i="1"/>
  <c r="X124" i="1" s="1"/>
  <c r="T125" i="1"/>
  <c r="X125" i="1" s="1"/>
  <c r="T2753" i="1"/>
  <c r="X2753" i="1" s="1"/>
  <c r="T335" i="1"/>
  <c r="X335" i="1" s="1"/>
  <c r="T126" i="1"/>
  <c r="X126" i="1" s="1"/>
  <c r="T1302" i="1"/>
  <c r="X1302" i="1" s="1"/>
  <c r="T2754" i="1"/>
  <c r="X2754" i="1" s="1"/>
  <c r="T258" i="1"/>
  <c r="X258" i="1" s="1"/>
  <c r="T3578" i="1"/>
  <c r="X3578" i="1" s="1"/>
  <c r="T3399" i="1"/>
  <c r="X3399" i="1" s="1"/>
  <c r="T701" i="1"/>
  <c r="X701" i="1" s="1"/>
  <c r="T27" i="1"/>
  <c r="X27" i="1" s="1"/>
  <c r="T1518" i="1"/>
  <c r="X1518" i="1" s="1"/>
  <c r="T584" i="1"/>
  <c r="X584" i="1" s="1"/>
  <c r="T37" i="1"/>
  <c r="X37" i="1" s="1"/>
  <c r="T3060" i="1"/>
  <c r="X3060" i="1" s="1"/>
  <c r="T1098" i="1"/>
  <c r="X1098" i="1" s="1"/>
  <c r="T2755" i="1"/>
  <c r="X2755" i="1" s="1"/>
  <c r="T3738" i="1"/>
  <c r="X3738" i="1" s="1"/>
  <c r="T2850" i="1"/>
  <c r="X2850" i="1" s="1"/>
  <c r="T397" i="1"/>
  <c r="X397" i="1" s="1"/>
  <c r="T3739" i="1"/>
  <c r="X3739" i="1" s="1"/>
  <c r="T3936" i="1"/>
  <c r="X3936" i="1" s="1"/>
  <c r="T1519" i="1"/>
  <c r="X1519" i="1" s="1"/>
  <c r="T3061" i="1"/>
  <c r="X3061" i="1" s="1"/>
  <c r="T82" i="1"/>
  <c r="X82" i="1" s="1"/>
  <c r="T3400" i="1"/>
  <c r="X3400" i="1" s="1"/>
  <c r="T1099" i="1"/>
  <c r="X1099" i="1" s="1"/>
  <c r="T4030" i="1"/>
  <c r="X4030" i="1" s="1"/>
  <c r="T56" i="1"/>
  <c r="X56" i="1" s="1"/>
  <c r="T3537" i="1"/>
  <c r="X3537" i="1" s="1"/>
  <c r="T3250" i="1"/>
  <c r="X3250" i="1" s="1"/>
  <c r="T2756" i="1"/>
  <c r="X2756" i="1" s="1"/>
  <c r="T2509" i="1"/>
  <c r="X2509" i="1" s="1"/>
  <c r="T57" i="1"/>
  <c r="X57" i="1" s="1"/>
  <c r="T2091" i="1"/>
  <c r="X2091" i="1" s="1"/>
  <c r="T1829" i="1"/>
  <c r="X1829" i="1" s="1"/>
  <c r="T3833" i="1"/>
  <c r="X3833" i="1" s="1"/>
  <c r="T844" i="1"/>
  <c r="X844" i="1" s="1"/>
  <c r="T83" i="1"/>
  <c r="X83" i="1" s="1"/>
  <c r="T2757" i="1"/>
  <c r="X2757" i="1" s="1"/>
  <c r="T1801" i="1"/>
  <c r="X1801" i="1" s="1"/>
  <c r="T2601" i="1"/>
  <c r="X2601" i="1" s="1"/>
  <c r="T1303" i="1"/>
  <c r="X1303" i="1" s="1"/>
  <c r="T3401" i="1"/>
  <c r="X3401" i="1" s="1"/>
  <c r="T84" i="1"/>
  <c r="X84" i="1" s="1"/>
  <c r="T3740" i="1"/>
  <c r="X3740" i="1" s="1"/>
  <c r="T2510" i="1"/>
  <c r="X2510" i="1" s="1"/>
  <c r="T3402" i="1"/>
  <c r="X3402" i="1" s="1"/>
  <c r="T259" i="1"/>
  <c r="X259" i="1" s="1"/>
  <c r="T2092" i="1"/>
  <c r="X2092" i="1" s="1"/>
  <c r="T431" i="1"/>
  <c r="X431" i="1" s="1"/>
  <c r="T3806" i="1"/>
  <c r="X3806" i="1" s="1"/>
  <c r="T260" i="1"/>
  <c r="X260" i="1" s="1"/>
  <c r="T3741" i="1"/>
  <c r="X3741" i="1" s="1"/>
  <c r="T1304" i="1"/>
  <c r="X1304" i="1" s="1"/>
  <c r="T398" i="1"/>
  <c r="X398" i="1" s="1"/>
  <c r="T85" i="1"/>
  <c r="X85" i="1" s="1"/>
  <c r="T1100" i="1"/>
  <c r="X1100" i="1" s="1"/>
  <c r="T2093" i="1"/>
  <c r="X2093" i="1" s="1"/>
  <c r="T3462" i="1"/>
  <c r="X3462" i="1" s="1"/>
  <c r="T585" i="1"/>
  <c r="X585" i="1" s="1"/>
  <c r="T4031" i="1"/>
  <c r="X4031" i="1" s="1"/>
  <c r="T2437" i="1"/>
  <c r="X2437" i="1" s="1"/>
  <c r="T3889" i="1"/>
  <c r="X3889" i="1" s="1"/>
  <c r="T3876" i="1"/>
  <c r="X3876" i="1" s="1"/>
  <c r="T3937" i="1"/>
  <c r="X3937" i="1" s="1"/>
  <c r="T586" i="1"/>
  <c r="X586" i="1" s="1"/>
  <c r="T86" i="1"/>
  <c r="X86" i="1" s="1"/>
  <c r="T87" i="1"/>
  <c r="X87" i="1" s="1"/>
  <c r="T88" i="1"/>
  <c r="X88" i="1" s="1"/>
  <c r="T2094" i="1"/>
  <c r="X2094" i="1" s="1"/>
  <c r="T2758" i="1"/>
  <c r="X2758" i="1" s="1"/>
  <c r="T3324" i="1"/>
  <c r="X3324" i="1" s="1"/>
  <c r="T3062" i="1"/>
  <c r="X3062" i="1" s="1"/>
  <c r="T2511" i="1"/>
  <c r="X2511" i="1" s="1"/>
  <c r="T2969" i="1"/>
  <c r="X2969" i="1" s="1"/>
  <c r="T69" i="1"/>
  <c r="X69" i="1" s="1"/>
  <c r="T2582" i="1"/>
  <c r="X2582" i="1" s="1"/>
  <c r="T2095" i="1"/>
  <c r="X2095" i="1" s="1"/>
  <c r="T261" i="1"/>
  <c r="X261" i="1" s="1"/>
  <c r="T3535" i="1"/>
  <c r="X3535" i="1" s="1"/>
  <c r="T1101" i="1"/>
  <c r="X1101" i="1" s="1"/>
  <c r="T2096" i="1"/>
  <c r="X2096" i="1" s="1"/>
  <c r="T1802" i="1"/>
  <c r="X1802" i="1" s="1"/>
  <c r="T1102" i="1"/>
  <c r="X1102" i="1" s="1"/>
  <c r="T70" i="1"/>
  <c r="X70" i="1" s="1"/>
  <c r="T2902" i="1"/>
  <c r="X2902" i="1" s="1"/>
  <c r="T2301" i="1"/>
  <c r="X2301" i="1" s="1"/>
  <c r="T3251" i="1"/>
  <c r="X3251" i="1" s="1"/>
  <c r="T44" i="1"/>
  <c r="X44" i="1" s="1"/>
  <c r="T3938" i="1"/>
  <c r="X3938" i="1" s="1"/>
  <c r="T1803" i="1"/>
  <c r="X1803" i="1" s="1"/>
  <c r="T1103" i="1"/>
  <c r="X1103" i="1" s="1"/>
  <c r="T587" i="1"/>
  <c r="X587" i="1" s="1"/>
  <c r="T28" i="1"/>
  <c r="X28" i="1" s="1"/>
  <c r="T336" i="1"/>
  <c r="X336" i="1" s="1"/>
  <c r="T2097" i="1"/>
  <c r="X2097" i="1" s="1"/>
  <c r="T2583" i="1"/>
  <c r="X2583" i="1" s="1"/>
  <c r="T3971" i="1"/>
  <c r="X3971" i="1" s="1"/>
  <c r="T2187" i="1"/>
  <c r="X2187" i="1" s="1"/>
  <c r="T1602" i="1"/>
  <c r="X1602" i="1" s="1"/>
  <c r="T1104" i="1"/>
  <c r="X1104" i="1" s="1"/>
  <c r="T3838" i="1"/>
  <c r="X3838" i="1" s="1"/>
  <c r="T2341" i="1"/>
  <c r="X2341" i="1" s="1"/>
  <c r="T1520" i="1"/>
  <c r="X1520" i="1" s="1"/>
  <c r="T1105" i="1"/>
  <c r="X1105" i="1" s="1"/>
  <c r="T2098" i="1"/>
  <c r="X2098" i="1" s="1"/>
  <c r="T3063" i="1"/>
  <c r="X3063" i="1" s="1"/>
  <c r="T3252" i="1"/>
  <c r="X3252" i="1" s="1"/>
  <c r="T1369" i="1"/>
  <c r="X1369" i="1" s="1"/>
  <c r="T588" i="1"/>
  <c r="X588" i="1" s="1"/>
  <c r="T2449" i="1"/>
  <c r="X2449" i="1" s="1"/>
  <c r="T2903" i="1"/>
  <c r="X2903" i="1" s="1"/>
  <c r="T58" i="1"/>
  <c r="X58" i="1" s="1"/>
  <c r="T3064" i="1"/>
  <c r="X3064" i="1" s="1"/>
  <c r="T3939" i="1"/>
  <c r="X3939" i="1" s="1"/>
  <c r="T262" i="1"/>
  <c r="X262" i="1" s="1"/>
  <c r="T923" i="1"/>
  <c r="X923" i="1" s="1"/>
  <c r="T589" i="1"/>
  <c r="X589" i="1" s="1"/>
  <c r="T889" i="1"/>
  <c r="X889" i="1" s="1"/>
  <c r="T1521" i="1"/>
  <c r="X1521" i="1" s="1"/>
  <c r="T702" i="1"/>
  <c r="X702" i="1" s="1"/>
  <c r="T2556" i="1"/>
  <c r="X2556" i="1" s="1"/>
  <c r="T3456" i="1"/>
  <c r="X3456" i="1" s="1"/>
  <c r="T59" i="1"/>
  <c r="X59" i="1" s="1"/>
  <c r="T1106" i="1"/>
  <c r="X1106" i="1" s="1"/>
  <c r="T590" i="1"/>
  <c r="X590" i="1" s="1"/>
  <c r="T2512" i="1"/>
  <c r="X2512" i="1" s="1"/>
  <c r="T1107" i="1"/>
  <c r="X1107" i="1" s="1"/>
  <c r="T60" i="1"/>
  <c r="X60" i="1" s="1"/>
  <c r="T4032" i="1"/>
  <c r="X4032" i="1" s="1"/>
  <c r="T2513" i="1"/>
  <c r="X2513" i="1" s="1"/>
  <c r="T61" i="1"/>
  <c r="X61" i="1" s="1"/>
  <c r="T2950" i="1"/>
  <c r="X2950" i="1" s="1"/>
  <c r="T3403" i="1"/>
  <c r="X3403" i="1" s="1"/>
  <c r="T2342" i="1"/>
  <c r="X2342" i="1" s="1"/>
  <c r="T1717" i="1"/>
  <c r="X1717" i="1" s="1"/>
  <c r="T2514" i="1"/>
  <c r="X2514" i="1" s="1"/>
  <c r="T45" i="1"/>
  <c r="X45" i="1" s="1"/>
  <c r="T2302" i="1"/>
  <c r="X2302" i="1" s="1"/>
  <c r="T3065" i="1"/>
  <c r="X3065" i="1" s="1"/>
  <c r="T2515" i="1"/>
  <c r="X2515" i="1" s="1"/>
  <c r="T51" i="1"/>
  <c r="X51" i="1" s="1"/>
  <c r="T2384" i="1"/>
  <c r="X2384" i="1" s="1"/>
  <c r="T3404" i="1"/>
  <c r="X3404" i="1" s="1"/>
  <c r="T2099" i="1"/>
  <c r="X2099" i="1" s="1"/>
  <c r="T3651" i="1"/>
  <c r="X3651" i="1" s="1"/>
  <c r="T3652" i="1"/>
  <c r="X3652" i="1" s="1"/>
  <c r="T2303" i="1"/>
  <c r="X2303" i="1" s="1"/>
  <c r="T169" i="1"/>
  <c r="X169" i="1" s="1"/>
  <c r="T1350" i="1"/>
  <c r="X1350" i="1" s="1"/>
  <c r="T46" i="1"/>
  <c r="X46" i="1" s="1"/>
  <c r="T2219" i="1"/>
  <c r="X2219" i="1" s="1"/>
  <c r="T29" i="1"/>
  <c r="X29" i="1" s="1"/>
  <c r="T4077" i="1"/>
  <c r="X4077" i="1" s="1"/>
  <c r="T591" i="1"/>
  <c r="X591" i="1" s="1"/>
  <c r="T2100" i="1"/>
  <c r="X2100" i="1" s="1"/>
  <c r="T3253" i="1"/>
  <c r="X3253" i="1" s="1"/>
  <c r="T2904" i="1"/>
  <c r="X2904" i="1" s="1"/>
  <c r="T4047" i="1"/>
  <c r="X4047" i="1" s="1"/>
  <c r="T845" i="1"/>
  <c r="X845" i="1" s="1"/>
  <c r="T2759" i="1"/>
  <c r="X2759" i="1" s="1"/>
  <c r="T3742" i="1"/>
  <c r="X3742" i="1" s="1"/>
  <c r="T263" i="1"/>
  <c r="X263" i="1" s="1"/>
  <c r="T890" i="1"/>
  <c r="X890" i="1" s="1"/>
  <c r="T442" i="1"/>
  <c r="X442" i="1" s="1"/>
  <c r="T159" i="1"/>
  <c r="X159" i="1" s="1"/>
  <c r="T592" i="1"/>
  <c r="X592" i="1" s="1"/>
  <c r="T408" i="1"/>
  <c r="X408" i="1" s="1"/>
  <c r="T2101" i="1"/>
  <c r="X2101" i="1" s="1"/>
  <c r="T2304" i="1"/>
  <c r="X2304" i="1" s="1"/>
  <c r="T3599" i="1"/>
  <c r="X3599" i="1" s="1"/>
  <c r="T30" i="1"/>
  <c r="X30" i="1" s="1"/>
  <c r="T3254" i="1"/>
  <c r="X3254" i="1" s="1"/>
  <c r="T50" i="1"/>
  <c r="X50" i="1" s="1"/>
  <c r="T593" i="1"/>
  <c r="X593" i="1" s="1"/>
  <c r="T3787" i="1"/>
  <c r="X3787" i="1" s="1"/>
  <c r="T3743" i="1"/>
  <c r="X3743" i="1" s="1"/>
  <c r="T2760" i="1"/>
  <c r="X2760" i="1" s="1"/>
  <c r="T3405" i="1"/>
  <c r="X3405" i="1" s="1"/>
  <c r="T1707" i="1"/>
  <c r="X1707" i="1" s="1"/>
  <c r="T160" i="1"/>
  <c r="X160" i="1" s="1"/>
  <c r="T2102" i="1"/>
  <c r="X2102" i="1" s="1"/>
  <c r="T2350" i="1"/>
  <c r="X2350" i="1" s="1"/>
  <c r="T1108" i="1"/>
  <c r="X1108" i="1" s="1"/>
  <c r="T2103" i="1"/>
  <c r="X2103" i="1" s="1"/>
  <c r="T370" i="1"/>
  <c r="X370" i="1" s="1"/>
  <c r="T3865" i="1"/>
  <c r="X3865" i="1" s="1"/>
  <c r="T1522" i="1"/>
  <c r="X1522" i="1" s="1"/>
  <c r="T2104" i="1"/>
  <c r="X2104" i="1" s="1"/>
  <c r="T2343" i="1"/>
  <c r="X2343" i="1" s="1"/>
  <c r="T922" i="1"/>
  <c r="X922" i="1" s="1"/>
  <c r="T3877" i="1"/>
  <c r="X3877" i="1" s="1"/>
  <c r="T432" i="1"/>
  <c r="X432" i="1" s="1"/>
  <c r="T594" i="1"/>
  <c r="X594" i="1" s="1"/>
  <c r="T4048" i="1"/>
  <c r="X4048" i="1" s="1"/>
  <c r="T2761" i="1"/>
  <c r="X2761" i="1" s="1"/>
  <c r="T1109" i="1"/>
  <c r="X1109" i="1" s="1"/>
  <c r="T264" i="1"/>
  <c r="X264" i="1" s="1"/>
  <c r="T294" i="1"/>
  <c r="X294" i="1" s="1"/>
  <c r="T265" i="1"/>
  <c r="X265" i="1" s="1"/>
  <c r="T2961" i="1"/>
  <c r="X2961" i="1" s="1"/>
  <c r="T1305" i="1"/>
  <c r="X1305" i="1" s="1"/>
  <c r="T3807" i="1"/>
  <c r="X3807" i="1" s="1"/>
  <c r="T1306" i="1"/>
  <c r="X1306" i="1" s="1"/>
  <c r="T2599" i="1"/>
  <c r="X2599" i="1" s="1"/>
  <c r="T2762" i="1"/>
  <c r="X2762" i="1" s="1"/>
  <c r="T1523" i="1"/>
  <c r="X1523" i="1" s="1"/>
  <c r="T3631" i="1"/>
  <c r="X3631" i="1" s="1"/>
  <c r="T2105" i="1"/>
  <c r="X2105" i="1" s="1"/>
  <c r="T1110" i="1"/>
  <c r="X1110" i="1" s="1"/>
  <c r="T443" i="1"/>
  <c r="X443" i="1" s="1"/>
  <c r="T595" i="1"/>
  <c r="X595" i="1" s="1"/>
  <c r="T266" i="1"/>
  <c r="X266" i="1" s="1"/>
  <c r="T161" i="1"/>
  <c r="X161" i="1" s="1"/>
  <c r="T62" i="1"/>
  <c r="X62" i="1" s="1"/>
  <c r="T846" i="1"/>
  <c r="X846" i="1" s="1"/>
  <c r="T31" i="1"/>
  <c r="X31" i="1" s="1"/>
  <c r="T596" i="1"/>
  <c r="X596" i="1" s="1"/>
  <c r="T4097" i="1"/>
  <c r="X4097" i="1" s="1"/>
  <c r="T3066" i="1"/>
  <c r="X3066" i="1" s="1"/>
  <c r="T3821" i="1"/>
  <c r="X3821" i="1" s="1"/>
  <c r="T1111" i="1"/>
  <c r="X1111" i="1" s="1"/>
  <c r="T1307" i="1"/>
  <c r="X1307" i="1" s="1"/>
  <c r="T1524" i="1"/>
  <c r="X1524" i="1" s="1"/>
  <c r="T3579" i="1"/>
  <c r="X3579" i="1" s="1"/>
  <c r="T1308" i="1"/>
  <c r="X1308" i="1" s="1"/>
  <c r="T3406" i="1"/>
  <c r="X3406" i="1" s="1"/>
  <c r="T3255" i="1"/>
  <c r="X3255" i="1" s="1"/>
  <c r="T2763" i="1"/>
  <c r="X2763" i="1" s="1"/>
  <c r="T3067" i="1"/>
  <c r="X3067" i="1" s="1"/>
  <c r="T3979" i="1"/>
  <c r="X3979" i="1" s="1"/>
  <c r="T32" i="1"/>
  <c r="X32" i="1" s="1"/>
  <c r="T3407" i="1"/>
  <c r="X3407" i="1" s="1"/>
  <c r="T305" i="1"/>
  <c r="X305" i="1" s="1"/>
  <c r="T1112" i="1"/>
  <c r="X1112" i="1" s="1"/>
  <c r="T89" i="1"/>
  <c r="X89" i="1" s="1"/>
  <c r="T166" i="1"/>
  <c r="X166" i="1" s="1"/>
  <c r="T3653" i="1"/>
  <c r="X3653" i="1" s="1"/>
  <c r="T22" i="1"/>
  <c r="X22" i="1" s="1"/>
  <c r="T3808" i="1"/>
  <c r="X3808" i="1" s="1"/>
  <c r="T3654" i="1"/>
  <c r="X3654" i="1" s="1"/>
  <c r="T2516" i="1"/>
  <c r="X2516" i="1" s="1"/>
  <c r="T597" i="1"/>
  <c r="X597" i="1" s="1"/>
  <c r="T52" i="1"/>
  <c r="X52" i="1" s="1"/>
  <c r="T1699" i="1"/>
  <c r="X1699" i="1" s="1"/>
  <c r="T3256" i="1"/>
  <c r="X3256" i="1" s="1"/>
  <c r="T267" i="1"/>
  <c r="X267" i="1" s="1"/>
  <c r="T664" i="1"/>
  <c r="X664" i="1" s="1"/>
  <c r="T2106" i="1"/>
  <c r="X2106" i="1" s="1"/>
  <c r="T2344" i="1"/>
  <c r="X2344" i="1" s="1"/>
  <c r="T1711" i="1"/>
  <c r="X1711" i="1" s="1"/>
  <c r="T1804" i="1"/>
  <c r="X1804" i="1" s="1"/>
  <c r="T598" i="1"/>
  <c r="X598" i="1" s="1"/>
  <c r="T2764" i="1"/>
  <c r="X2764" i="1" s="1"/>
  <c r="T3511" i="1"/>
  <c r="X3511" i="1" s="1"/>
  <c r="T2305" i="1"/>
  <c r="X2305" i="1" s="1"/>
  <c r="T2107" i="1"/>
  <c r="X2107" i="1" s="1"/>
  <c r="T268" i="1"/>
  <c r="X268" i="1" s="1"/>
  <c r="T1867" i="1"/>
  <c r="X1867" i="1" s="1"/>
  <c r="T3068" i="1"/>
  <c r="X3068" i="1" s="1"/>
  <c r="T3165" i="1"/>
  <c r="X3165" i="1" s="1"/>
  <c r="T1525" i="1"/>
  <c r="X1525" i="1" s="1"/>
  <c r="T3408" i="1"/>
  <c r="X3408" i="1" s="1"/>
  <c r="T2517" i="1"/>
  <c r="X2517" i="1" s="1"/>
  <c r="T2765" i="1"/>
  <c r="X2765" i="1" s="1"/>
  <c r="T3580" i="1"/>
  <c r="X3580" i="1" s="1"/>
  <c r="T12" i="1"/>
  <c r="X12" i="1" s="1"/>
  <c r="T2905" i="1"/>
  <c r="X2905" i="1" s="1"/>
  <c r="T3663" i="1"/>
  <c r="X3663" i="1" s="1"/>
  <c r="T3409" i="1"/>
  <c r="X3409" i="1" s="1"/>
  <c r="T2108" i="1"/>
  <c r="X2108" i="1" s="1"/>
  <c r="T599" i="1"/>
  <c r="X599" i="1" s="1"/>
  <c r="T3302" i="1"/>
  <c r="X3302" i="1" s="1"/>
  <c r="T2766" i="1"/>
  <c r="X2766" i="1" s="1"/>
  <c r="T2306" i="1"/>
  <c r="X2306" i="1" s="1"/>
  <c r="T3257" i="1"/>
  <c r="X3257" i="1" s="1"/>
  <c r="T2767" i="1"/>
  <c r="X2767" i="1" s="1"/>
  <c r="T23" i="1"/>
  <c r="X23" i="1" s="1"/>
  <c r="T1868" i="1"/>
  <c r="X1868" i="1" s="1"/>
  <c r="T399" i="1"/>
  <c r="X399" i="1" s="1"/>
  <c r="T1526" i="1"/>
  <c r="X1526" i="1" s="1"/>
  <c r="T2109" i="1"/>
  <c r="X2109" i="1" s="1"/>
  <c r="T2110" i="1"/>
  <c r="X2110" i="1" s="1"/>
  <c r="T3258" i="1"/>
  <c r="X3258" i="1" s="1"/>
  <c r="T1805" i="1"/>
  <c r="X1805" i="1" s="1"/>
  <c r="T3866" i="1"/>
  <c r="X3866" i="1" s="1"/>
  <c r="T3410" i="1"/>
  <c r="X3410" i="1" s="1"/>
  <c r="T1309" i="1"/>
  <c r="X1309" i="1" s="1"/>
  <c r="T3744" i="1"/>
  <c r="X3744" i="1" s="1"/>
  <c r="T1113" i="1"/>
  <c r="X1113" i="1" s="1"/>
  <c r="T3512" i="1"/>
  <c r="X3512" i="1" s="1"/>
  <c r="T703" i="1"/>
  <c r="X703" i="1" s="1"/>
  <c r="T1310" i="1"/>
  <c r="X1310" i="1" s="1"/>
  <c r="T1806" i="1"/>
  <c r="X1806" i="1" s="1"/>
  <c r="T3632" i="1"/>
  <c r="X3632" i="1" s="1"/>
  <c r="T2768" i="1"/>
  <c r="X2768" i="1" s="1"/>
  <c r="T2111" i="1"/>
  <c r="X2111" i="1" s="1"/>
  <c r="T2769" i="1"/>
  <c r="X2769" i="1" s="1"/>
  <c r="T33" i="1"/>
  <c r="X33" i="1" s="1"/>
  <c r="T269" i="1"/>
  <c r="X269" i="1" s="1"/>
  <c r="T600" i="1"/>
  <c r="X600" i="1" s="1"/>
  <c r="T2112" i="1"/>
  <c r="X2112" i="1" s="1"/>
  <c r="T1114" i="1"/>
  <c r="X1114" i="1" s="1"/>
  <c r="T270" i="1"/>
  <c r="X270" i="1" s="1"/>
  <c r="T337" i="1"/>
  <c r="X337" i="1" s="1"/>
  <c r="T601" i="1"/>
  <c r="X601" i="1" s="1"/>
  <c r="T2770" i="1"/>
  <c r="X2770" i="1" s="1"/>
  <c r="T2771" i="1"/>
  <c r="X2771" i="1" s="1"/>
  <c r="T2113" i="1"/>
  <c r="X2113" i="1" s="1"/>
  <c r="T847" i="1"/>
  <c r="X847" i="1" s="1"/>
  <c r="T1708" i="1"/>
  <c r="X1708" i="1" s="1"/>
  <c r="T1311" i="1"/>
  <c r="X1311" i="1" s="1"/>
  <c r="T1527" i="1"/>
  <c r="X1527" i="1" s="1"/>
  <c r="T602" i="1"/>
  <c r="X602" i="1" s="1"/>
  <c r="T2772" i="1"/>
  <c r="X2772" i="1" s="1"/>
  <c r="T3896" i="1"/>
  <c r="X3896" i="1" s="1"/>
  <c r="T4069" i="1"/>
  <c r="X4069" i="1" s="1"/>
  <c r="T2906" i="1"/>
  <c r="X2906" i="1" s="1"/>
  <c r="T1115" i="1"/>
  <c r="X1115" i="1" s="1"/>
  <c r="T3513" i="1"/>
  <c r="X3513" i="1" s="1"/>
  <c r="T2589" i="1"/>
  <c r="X2589" i="1" s="1"/>
  <c r="T3601" i="1"/>
  <c r="X3601" i="1" s="1"/>
  <c r="T2114" i="1"/>
  <c r="X2114" i="1" s="1"/>
  <c r="T3965" i="1"/>
  <c r="X3965" i="1" s="1"/>
  <c r="T127" i="1"/>
  <c r="X127" i="1" s="1"/>
  <c r="T2307" i="1"/>
  <c r="X2307" i="1" s="1"/>
  <c r="T907" i="1"/>
  <c r="X907" i="1" s="1"/>
  <c r="T3514" i="1"/>
  <c r="X3514" i="1" s="1"/>
  <c r="T3640" i="1"/>
  <c r="X3640" i="1" s="1"/>
  <c r="T2773" i="1"/>
  <c r="X2773" i="1" s="1"/>
  <c r="T1349" i="1"/>
  <c r="X1349" i="1" s="1"/>
  <c r="T848" i="1"/>
  <c r="X848" i="1" s="1"/>
  <c r="T603" i="1"/>
  <c r="X603" i="1" s="1"/>
  <c r="T1312" i="1"/>
  <c r="X1312" i="1" s="1"/>
  <c r="T2774" i="1"/>
  <c r="X2774" i="1" s="1"/>
  <c r="T3411" i="1"/>
  <c r="X3411" i="1" s="1"/>
  <c r="T4099" i="1"/>
  <c r="X4099" i="1" s="1"/>
  <c r="T1528" i="1"/>
  <c r="X1528" i="1" s="1"/>
  <c r="T2853" i="1"/>
  <c r="X2853" i="1" s="1"/>
  <c r="T2916" i="1"/>
  <c r="X2916" i="1" s="1"/>
  <c r="T604" i="1"/>
  <c r="X604" i="1" s="1"/>
  <c r="T90" i="1"/>
  <c r="X90" i="1" s="1"/>
  <c r="T371" i="1"/>
  <c r="X371" i="1" s="1"/>
  <c r="T605" i="1"/>
  <c r="X605" i="1" s="1"/>
  <c r="T2775" i="1"/>
  <c r="X2775" i="1" s="1"/>
  <c r="T2776" i="1"/>
  <c r="X2776" i="1" s="1"/>
  <c r="T2220" i="1"/>
  <c r="X2220" i="1" s="1"/>
  <c r="T3259" i="1"/>
  <c r="X3259" i="1" s="1"/>
  <c r="T3745" i="1"/>
  <c r="X3745" i="1" s="1"/>
  <c r="T4078" i="1"/>
  <c r="X4078" i="1" s="1"/>
  <c r="T1590" i="1"/>
  <c r="X1590" i="1" s="1"/>
  <c r="T3581" i="1"/>
  <c r="X3581" i="1" s="1"/>
  <c r="T1529" i="1"/>
  <c r="X1529" i="1" s="1"/>
  <c r="T3746" i="1"/>
  <c r="X3746" i="1" s="1"/>
  <c r="T2777" i="1"/>
  <c r="X2777" i="1" s="1"/>
  <c r="T18" i="1"/>
  <c r="X18" i="1" s="1"/>
  <c r="T849" i="1"/>
  <c r="X849" i="1" s="1"/>
  <c r="T3747" i="1"/>
  <c r="X3747" i="1" s="1"/>
  <c r="T927" i="1"/>
  <c r="X927" i="1" s="1"/>
  <c r="T3748" i="1"/>
  <c r="X3748" i="1" s="1"/>
  <c r="T3069" i="1"/>
  <c r="X3069" i="1" s="1"/>
  <c r="T606" i="1"/>
  <c r="X606" i="1" s="1"/>
  <c r="T607" i="1"/>
  <c r="X607" i="1" s="1"/>
  <c r="T3070" i="1"/>
  <c r="X3070" i="1" s="1"/>
  <c r="T3809" i="1"/>
  <c r="X3809" i="1" s="1"/>
  <c r="T271" i="1"/>
  <c r="X271" i="1" s="1"/>
  <c r="T3303" i="1"/>
  <c r="X3303" i="1" s="1"/>
  <c r="T1313" i="1"/>
  <c r="X1313" i="1" s="1"/>
  <c r="T2778" i="1"/>
  <c r="X2778" i="1" s="1"/>
  <c r="T2609" i="1"/>
  <c r="X2609" i="1" s="1"/>
  <c r="T3582" i="1"/>
  <c r="X3582" i="1" s="1"/>
  <c r="T19" i="1"/>
  <c r="X19" i="1" s="1"/>
  <c r="T63" i="1"/>
  <c r="X63" i="1" s="1"/>
  <c r="T272" i="1"/>
  <c r="X272" i="1" s="1"/>
  <c r="T1807" i="1"/>
  <c r="X1807" i="1" s="1"/>
  <c r="T895" i="1"/>
  <c r="X895" i="1" s="1"/>
  <c r="T1314" i="1"/>
  <c r="X1314" i="1" s="1"/>
  <c r="T3852" i="1"/>
  <c r="X3852" i="1" s="1"/>
  <c r="T2779" i="1"/>
  <c r="X2779" i="1" s="1"/>
  <c r="T2518" i="1"/>
  <c r="X2518" i="1" s="1"/>
  <c r="T2115" i="1"/>
  <c r="X2115" i="1" s="1"/>
  <c r="T1808" i="1"/>
  <c r="X1808" i="1" s="1"/>
  <c r="T2116" i="1"/>
  <c r="X2116" i="1" s="1"/>
  <c r="T4002" i="1"/>
  <c r="X4002" i="1" s="1"/>
  <c r="T4" i="1"/>
  <c r="X4" i="1" s="1"/>
  <c r="T400" i="1"/>
  <c r="X400" i="1" s="1"/>
  <c r="T16" i="1"/>
  <c r="X16" i="1" s="1"/>
  <c r="T1530" i="1"/>
  <c r="X1530" i="1" s="1"/>
  <c r="T3260" i="1"/>
  <c r="X3260" i="1" s="1"/>
  <c r="T2565" i="1"/>
  <c r="X2565" i="1" s="1"/>
  <c r="T3940" i="1"/>
  <c r="X3940" i="1" s="1"/>
  <c r="T3071" i="1"/>
  <c r="X3071" i="1" s="1"/>
  <c r="T401" i="1"/>
  <c r="X401" i="1" s="1"/>
  <c r="T3072" i="1"/>
  <c r="X3072" i="1" s="1"/>
  <c r="T1116" i="1"/>
  <c r="X1116" i="1" s="1"/>
  <c r="T372" i="1"/>
  <c r="X372" i="1" s="1"/>
  <c r="T353" i="1"/>
  <c r="X353" i="1" s="1"/>
  <c r="T2117" i="1"/>
  <c r="X2117" i="1" s="1"/>
  <c r="T608" i="1"/>
  <c r="X608" i="1" s="1"/>
  <c r="T1315" i="1"/>
  <c r="X1315" i="1" s="1"/>
  <c r="T2385" i="1"/>
  <c r="X2385" i="1" s="1"/>
  <c r="T1531" i="1"/>
  <c r="X1531" i="1" s="1"/>
  <c r="T1532" i="1"/>
  <c r="X1532" i="1" s="1"/>
  <c r="T2780" i="1"/>
  <c r="X2780" i="1" s="1"/>
  <c r="T2781" i="1"/>
  <c r="X2781" i="1" s="1"/>
  <c r="T3261" i="1"/>
  <c r="X3261" i="1" s="1"/>
  <c r="T3073" i="1"/>
  <c r="X3073" i="1" s="1"/>
  <c r="T1869" i="1"/>
  <c r="X1869" i="1" s="1"/>
  <c r="T2782" i="1"/>
  <c r="X2782" i="1" s="1"/>
  <c r="T2519" i="1"/>
  <c r="X2519" i="1" s="1"/>
  <c r="T3074" i="1"/>
  <c r="X3074" i="1" s="1"/>
  <c r="T2520" i="1"/>
  <c r="X2520" i="1" s="1"/>
  <c r="T2930" i="1"/>
  <c r="X2930" i="1" s="1"/>
  <c r="T609" i="1"/>
  <c r="X609" i="1" s="1"/>
  <c r="T3749" i="1"/>
  <c r="X3749" i="1" s="1"/>
  <c r="T3633" i="1"/>
  <c r="X3633" i="1" s="1"/>
  <c r="T2118" i="1"/>
  <c r="X2118" i="1" s="1"/>
  <c r="T1316" i="1"/>
  <c r="X1316" i="1" s="1"/>
  <c r="T2907" i="1"/>
  <c r="X2907" i="1" s="1"/>
  <c r="T3810" i="1"/>
  <c r="X3810" i="1" s="1"/>
  <c r="T2908" i="1"/>
  <c r="X2908" i="1" s="1"/>
  <c r="T850" i="1"/>
  <c r="X850" i="1" s="1"/>
  <c r="T2119" i="1"/>
  <c r="X2119" i="1" s="1"/>
  <c r="T3853" i="1"/>
  <c r="X3853" i="1" s="1"/>
  <c r="T2120" i="1"/>
  <c r="X2120" i="1" s="1"/>
  <c r="T2783" i="1"/>
  <c r="X2783" i="1" s="1"/>
  <c r="T891" i="1"/>
  <c r="X891" i="1" s="1"/>
  <c r="T2557" i="1"/>
  <c r="X2557" i="1" s="1"/>
  <c r="T3941" i="1"/>
  <c r="X3941" i="1" s="1"/>
  <c r="T338" i="1"/>
  <c r="X338" i="1" s="1"/>
  <c r="T2909" i="1"/>
  <c r="X2909" i="1" s="1"/>
  <c r="T3075" i="1"/>
  <c r="X3075" i="1" s="1"/>
  <c r="T610" i="1"/>
  <c r="X610" i="1" s="1"/>
  <c r="T4086" i="1"/>
  <c r="X4086" i="1" s="1"/>
  <c r="T851" i="1"/>
  <c r="X851" i="1" s="1"/>
  <c r="T4041" i="1"/>
  <c r="X4041" i="1" s="1"/>
  <c r="T852" i="1"/>
  <c r="X852" i="1" s="1"/>
  <c r="T3655" i="1"/>
  <c r="X3655" i="1" s="1"/>
  <c r="T1686" i="1"/>
  <c r="X1686" i="1" s="1"/>
  <c r="T2121" i="1"/>
  <c r="X2121" i="1" s="1"/>
  <c r="T611" i="1"/>
  <c r="X611" i="1" s="1"/>
  <c r="T2521" i="1"/>
  <c r="X2521" i="1" s="1"/>
  <c r="T2386" i="1"/>
  <c r="X2386" i="1" s="1"/>
  <c r="T3076" i="1"/>
  <c r="X3076" i="1" s="1"/>
  <c r="T1533" i="1"/>
  <c r="X1533" i="1" s="1"/>
  <c r="T3750" i="1"/>
  <c r="X3750" i="1" s="1"/>
  <c r="T2122" i="1"/>
  <c r="X2122" i="1" s="1"/>
  <c r="T273" i="1"/>
  <c r="X273" i="1" s="1"/>
  <c r="T3515" i="1"/>
  <c r="X3515" i="1" s="1"/>
  <c r="T4088" i="1"/>
  <c r="X4088" i="1" s="1"/>
  <c r="T3942" i="1"/>
  <c r="X3942" i="1" s="1"/>
  <c r="T3077" i="1"/>
  <c r="X3077" i="1" s="1"/>
  <c r="T2784" i="1"/>
  <c r="X2784" i="1" s="1"/>
  <c r="T3516" i="1"/>
  <c r="X3516" i="1" s="1"/>
  <c r="T3517" i="1"/>
  <c r="X3517" i="1" s="1"/>
  <c r="T3262" i="1"/>
  <c r="X3262" i="1" s="1"/>
  <c r="T2970" i="1"/>
  <c r="X2970" i="1" s="1"/>
  <c r="T853" i="1"/>
  <c r="X853" i="1" s="1"/>
  <c r="T2123" i="1"/>
  <c r="X2123" i="1" s="1"/>
  <c r="T612" i="1"/>
  <c r="X612" i="1" s="1"/>
  <c r="T2221" i="1"/>
  <c r="X2221" i="1" s="1"/>
  <c r="T1870" i="1"/>
  <c r="X1870" i="1" s="1"/>
  <c r="T3263" i="1"/>
  <c r="X3263" i="1" s="1"/>
  <c r="T3867" i="1"/>
  <c r="X3867" i="1" s="1"/>
  <c r="T3943" i="1"/>
  <c r="X3943" i="1" s="1"/>
  <c r="T613" i="1"/>
  <c r="X613" i="1" s="1"/>
  <c r="T1117" i="1"/>
  <c r="X1117" i="1" s="1"/>
  <c r="T3822" i="1"/>
  <c r="X3822" i="1" s="1"/>
  <c r="T1164" i="1"/>
  <c r="X1164" i="1" s="1"/>
  <c r="T1687" i="1"/>
  <c r="X1687" i="1" s="1"/>
  <c r="T3518" i="1"/>
  <c r="X3518" i="1" s="1"/>
  <c r="T614" i="1"/>
  <c r="X614" i="1" s="1"/>
  <c r="T339" i="1"/>
  <c r="X339" i="1" s="1"/>
  <c r="T2785" i="1"/>
  <c r="X2785" i="1" s="1"/>
  <c r="T615" i="1"/>
  <c r="X615" i="1" s="1"/>
  <c r="T3973" i="1"/>
  <c r="X3973" i="1" s="1"/>
  <c r="T1809" i="1"/>
  <c r="X1809" i="1" s="1"/>
  <c r="T2124" i="1"/>
  <c r="X2124" i="1" s="1"/>
  <c r="T1355" i="1"/>
  <c r="X1355" i="1" s="1"/>
  <c r="T1534" i="1"/>
  <c r="X1534" i="1" s="1"/>
  <c r="T737" i="1"/>
  <c r="X737" i="1" s="1"/>
  <c r="T2438" i="1"/>
  <c r="X2438" i="1" s="1"/>
  <c r="T128" i="1"/>
  <c r="X128" i="1" s="1"/>
  <c r="T616" i="1"/>
  <c r="X616" i="1" s="1"/>
  <c r="T3412" i="1"/>
  <c r="X3412" i="1" s="1"/>
  <c r="T3944" i="1"/>
  <c r="X3944" i="1" s="1"/>
  <c r="T617" i="1"/>
  <c r="X617" i="1" s="1"/>
  <c r="T1118" i="1"/>
  <c r="X1118" i="1" s="1"/>
  <c r="T3751" i="1"/>
  <c r="X3751" i="1" s="1"/>
  <c r="T854" i="1"/>
  <c r="X854" i="1" s="1"/>
  <c r="T1688" i="1"/>
  <c r="X1688" i="1" s="1"/>
  <c r="T1356" i="1"/>
  <c r="X1356" i="1" s="1"/>
  <c r="T2125" i="1"/>
  <c r="X2125" i="1" s="1"/>
  <c r="T2522" i="1"/>
  <c r="X2522" i="1" s="1"/>
  <c r="T1535" i="1"/>
  <c r="X1535" i="1" s="1"/>
  <c r="T3780" i="1"/>
  <c r="X3780" i="1" s="1"/>
  <c r="T2126" i="1"/>
  <c r="X2126" i="1" s="1"/>
  <c r="T1317" i="1"/>
  <c r="X1317" i="1" s="1"/>
  <c r="T2786" i="1"/>
  <c r="X2786" i="1" s="1"/>
  <c r="T855" i="1"/>
  <c r="X855" i="1" s="1"/>
  <c r="T1536" i="1"/>
  <c r="X1536" i="1" s="1"/>
  <c r="T3811" i="1"/>
  <c r="X3811" i="1" s="1"/>
  <c r="T2127" i="1"/>
  <c r="X2127" i="1" s="1"/>
  <c r="T618" i="1"/>
  <c r="X618" i="1" s="1"/>
  <c r="T1689" i="1"/>
  <c r="X1689" i="1" s="1"/>
  <c r="T2523" i="1"/>
  <c r="X2523" i="1" s="1"/>
  <c r="T1318" i="1"/>
  <c r="X1318" i="1" s="1"/>
  <c r="T3078" i="1"/>
  <c r="X3078" i="1" s="1"/>
  <c r="T2128" i="1"/>
  <c r="X2128" i="1" s="1"/>
  <c r="T2129" i="1"/>
  <c r="X2129" i="1" s="1"/>
  <c r="T2439" i="1"/>
  <c r="X2439" i="1" s="1"/>
  <c r="T3812" i="1"/>
  <c r="X3812" i="1" s="1"/>
  <c r="T402" i="1"/>
  <c r="X402" i="1" s="1"/>
  <c r="T1810" i="1"/>
  <c r="X1810" i="1" s="1"/>
  <c r="T2308" i="1"/>
  <c r="X2308" i="1" s="1"/>
  <c r="T3823" i="1"/>
  <c r="X3823" i="1" s="1"/>
  <c r="T2524" i="1"/>
  <c r="X2524" i="1" s="1"/>
  <c r="T1119" i="1"/>
  <c r="X1119" i="1" s="1"/>
  <c r="T2927" i="1"/>
  <c r="X2927" i="1" s="1"/>
  <c r="T1120" i="1"/>
  <c r="X1120" i="1" s="1"/>
  <c r="T1618" i="1"/>
  <c r="X1618" i="1" s="1"/>
  <c r="T2130" i="1"/>
  <c r="X2130" i="1" s="1"/>
  <c r="T4062" i="1"/>
  <c r="X4062" i="1" s="1"/>
  <c r="T1811" i="1"/>
  <c r="X1811" i="1" s="1"/>
  <c r="T1710" i="1"/>
  <c r="X1710" i="1" s="1"/>
  <c r="T856" i="1"/>
  <c r="X856" i="1" s="1"/>
  <c r="T619" i="1"/>
  <c r="X619" i="1" s="1"/>
  <c r="T3264" i="1"/>
  <c r="X3264" i="1" s="1"/>
  <c r="T3752" i="1"/>
  <c r="X3752" i="1" s="1"/>
  <c r="T4064" i="1"/>
  <c r="X4064" i="1" s="1"/>
  <c r="T1844" i="1"/>
  <c r="X1844" i="1" s="1"/>
  <c r="T1709" i="1"/>
  <c r="X1709" i="1" s="1"/>
  <c r="T1690" i="1"/>
  <c r="X1690" i="1" s="1"/>
  <c r="T2131" i="1"/>
  <c r="X2131" i="1" s="1"/>
  <c r="T3980" i="1"/>
  <c r="X3980" i="1" s="1"/>
  <c r="T1812" i="1"/>
  <c r="X1812" i="1" s="1"/>
  <c r="T13" i="1"/>
  <c r="X13" i="1" s="1"/>
  <c r="T3112" i="1"/>
  <c r="X3112" i="1" s="1"/>
  <c r="T3079" i="1"/>
  <c r="X3079" i="1" s="1"/>
  <c r="T2132" i="1"/>
  <c r="X2132" i="1" s="1"/>
  <c r="T306" i="1"/>
  <c r="X306" i="1" s="1"/>
  <c r="T274" i="1"/>
  <c r="X274" i="1" s="1"/>
  <c r="T4049" i="1"/>
  <c r="X4049" i="1" s="1"/>
  <c r="T14" i="1"/>
  <c r="X14" i="1" s="1"/>
  <c r="T2854" i="1"/>
  <c r="X2854" i="1" s="1"/>
  <c r="T1691" i="1"/>
  <c r="X1691" i="1" s="1"/>
  <c r="T1878" i="1"/>
  <c r="X1878" i="1" s="1"/>
  <c r="T1606" i="1"/>
  <c r="X1606" i="1" s="1"/>
  <c r="T1813" i="1"/>
  <c r="X1813" i="1" s="1"/>
  <c r="T2525" i="1"/>
  <c r="X2525" i="1" s="1"/>
  <c r="T3890" i="1"/>
  <c r="X3890" i="1" s="1"/>
  <c r="T3413" i="1"/>
  <c r="X3413" i="1" s="1"/>
  <c r="T3414" i="1"/>
  <c r="X3414" i="1" s="1"/>
  <c r="T3415" i="1"/>
  <c r="X3415" i="1" s="1"/>
  <c r="T4009" i="1"/>
  <c r="X4009" i="1" s="1"/>
  <c r="T1701" i="1"/>
  <c r="X1701" i="1" s="1"/>
  <c r="T3265" i="1"/>
  <c r="X3265" i="1" s="1"/>
  <c r="T857" i="1"/>
  <c r="X857" i="1" s="1"/>
  <c r="T3753" i="1"/>
  <c r="X3753" i="1" s="1"/>
  <c r="T4087" i="1"/>
  <c r="X4087" i="1" s="1"/>
  <c r="T3945" i="1"/>
  <c r="X3945" i="1" s="1"/>
  <c r="T1121" i="1"/>
  <c r="X1121" i="1" s="1"/>
  <c r="T3600" i="1"/>
  <c r="X3600" i="1" s="1"/>
  <c r="T2558" i="1"/>
  <c r="X2558" i="1" s="1"/>
  <c r="T1871" i="1"/>
  <c r="X1871" i="1" s="1"/>
  <c r="T2387" i="1"/>
  <c r="X2387" i="1" s="1"/>
  <c r="T64" i="1"/>
  <c r="X64" i="1" s="1"/>
  <c r="T2133" i="1"/>
  <c r="X2133" i="1" s="1"/>
  <c r="T3416" i="1"/>
  <c r="X3416" i="1" s="1"/>
  <c r="T1357" i="1"/>
  <c r="X1357" i="1" s="1"/>
  <c r="T704" i="1"/>
  <c r="X704" i="1" s="1"/>
  <c r="T2309" i="1"/>
  <c r="X2309" i="1" s="1"/>
  <c r="T3080" i="1"/>
  <c r="X3080" i="1" s="1"/>
  <c r="T275" i="1"/>
  <c r="X275" i="1" s="1"/>
  <c r="T3583" i="1"/>
  <c r="X3583" i="1" s="1"/>
  <c r="T3266" i="1"/>
  <c r="X3266" i="1" s="1"/>
  <c r="T1537" i="1"/>
  <c r="X1537" i="1" s="1"/>
  <c r="T1692" i="1"/>
  <c r="X1692" i="1" s="1"/>
  <c r="T1591" i="1"/>
  <c r="X1591" i="1" s="1"/>
  <c r="T2134" i="1"/>
  <c r="X2134" i="1" s="1"/>
  <c r="T4003" i="1"/>
  <c r="X4003" i="1" s="1"/>
  <c r="T620" i="1"/>
  <c r="X620" i="1" s="1"/>
  <c r="T3946" i="1"/>
  <c r="X3946" i="1" s="1"/>
  <c r="T1122" i="1"/>
  <c r="X1122" i="1" s="1"/>
  <c r="T1319" i="1"/>
  <c r="X1319" i="1" s="1"/>
  <c r="T621" i="1"/>
  <c r="X621" i="1" s="1"/>
  <c r="T276" i="1"/>
  <c r="X276" i="1" s="1"/>
  <c r="T1538" i="1"/>
  <c r="X1538" i="1" s="1"/>
  <c r="T1320" i="1"/>
  <c r="X1320" i="1" s="1"/>
  <c r="T1814" i="1"/>
  <c r="X1814" i="1" s="1"/>
  <c r="T3442" i="1"/>
  <c r="X3442" i="1" s="1"/>
  <c r="T3081" i="1"/>
  <c r="X3081" i="1" s="1"/>
  <c r="T622" i="1"/>
  <c r="X622" i="1" s="1"/>
  <c r="T4079" i="1"/>
  <c r="X4079" i="1" s="1"/>
  <c r="T277" i="1"/>
  <c r="X277" i="1" s="1"/>
  <c r="T721" i="1"/>
  <c r="X721" i="1" s="1"/>
  <c r="T1539" i="1"/>
  <c r="X1539" i="1" s="1"/>
  <c r="T3417" i="1"/>
  <c r="X3417" i="1" s="1"/>
  <c r="T1540" i="1"/>
  <c r="X1540" i="1" s="1"/>
  <c r="T2135" i="1"/>
  <c r="X2135" i="1" s="1"/>
  <c r="T1123" i="1"/>
  <c r="X1123" i="1" s="1"/>
  <c r="T3267" i="1"/>
  <c r="X3267" i="1" s="1"/>
  <c r="T1541" i="1"/>
  <c r="X1541" i="1" s="1"/>
  <c r="T1124" i="1"/>
  <c r="X1124" i="1" s="1"/>
  <c r="T2136" i="1"/>
  <c r="X2136" i="1" s="1"/>
  <c r="T2137" i="1"/>
  <c r="X2137" i="1" s="1"/>
  <c r="T2787" i="1"/>
  <c r="X2787" i="1" s="1"/>
  <c r="T3754" i="1"/>
  <c r="X3754" i="1" s="1"/>
  <c r="T1321" i="1"/>
  <c r="X1321" i="1" s="1"/>
  <c r="T2440" i="1"/>
  <c r="X2440" i="1" s="1"/>
  <c r="T1125" i="1"/>
  <c r="X1125" i="1" s="1"/>
  <c r="T1542" i="1"/>
  <c r="X1542" i="1" s="1"/>
  <c r="T278" i="1"/>
  <c r="X278" i="1" s="1"/>
  <c r="T2138" i="1"/>
  <c r="X2138" i="1" s="1"/>
  <c r="T3755" i="1"/>
  <c r="X3755" i="1" s="1"/>
  <c r="T4017" i="1"/>
  <c r="X4017" i="1" s="1"/>
  <c r="T47" i="1"/>
  <c r="X47" i="1" s="1"/>
  <c r="T2788" i="1"/>
  <c r="X2788" i="1" s="1"/>
  <c r="T3966" i="1"/>
  <c r="X3966" i="1" s="1"/>
  <c r="T3268" i="1"/>
  <c r="X3268" i="1" s="1"/>
  <c r="T91" i="1"/>
  <c r="X91" i="1" s="1"/>
  <c r="T4033" i="1"/>
  <c r="X4033" i="1" s="1"/>
  <c r="T2139" i="1"/>
  <c r="X2139" i="1" s="1"/>
  <c r="T4093" i="1"/>
  <c r="X4093" i="1" s="1"/>
  <c r="T2789" i="1"/>
  <c r="X2789" i="1" s="1"/>
  <c r="T623" i="1"/>
  <c r="X623" i="1" s="1"/>
  <c r="T3269" i="1"/>
  <c r="X3269" i="1" s="1"/>
  <c r="T3756" i="1"/>
  <c r="X3756" i="1" s="1"/>
  <c r="T858" i="1"/>
  <c r="X858" i="1" s="1"/>
  <c r="T3151" i="1"/>
  <c r="X3151" i="1" s="1"/>
  <c r="T2910" i="1"/>
  <c r="X2910" i="1" s="1"/>
  <c r="T1543" i="1"/>
  <c r="X1543" i="1" s="1"/>
  <c r="T3082" i="1"/>
  <c r="X3082" i="1" s="1"/>
  <c r="T908" i="1"/>
  <c r="X908" i="1" s="1"/>
  <c r="T3270" i="1"/>
  <c r="X3270" i="1" s="1"/>
  <c r="T170" i="1"/>
  <c r="X170" i="1" s="1"/>
  <c r="T624" i="1"/>
  <c r="X624" i="1" s="1"/>
  <c r="T859" i="1"/>
  <c r="X859" i="1" s="1"/>
  <c r="T373" i="1"/>
  <c r="X373" i="1" s="1"/>
  <c r="T48" i="1"/>
  <c r="X48" i="1" s="1"/>
  <c r="T2140" i="1"/>
  <c r="X2140" i="1" s="1"/>
  <c r="T1603" i="1"/>
  <c r="X1603" i="1" s="1"/>
  <c r="T3981" i="1"/>
  <c r="X3981" i="1" s="1"/>
  <c r="T10" i="1"/>
  <c r="X10" i="1" s="1"/>
  <c r="T8" i="1"/>
  <c r="X8" i="1" s="1"/>
  <c r="T3947" i="1"/>
  <c r="X3947" i="1" s="1"/>
  <c r="T3827" i="1"/>
  <c r="X3827" i="1" s="1"/>
  <c r="T625" i="1"/>
  <c r="X625" i="1" s="1"/>
  <c r="T3967" i="1"/>
  <c r="X3967" i="1" s="1"/>
  <c r="T2526" i="1"/>
  <c r="X2526" i="1" s="1"/>
  <c r="T3882" i="1"/>
  <c r="X3882" i="1" s="1"/>
  <c r="T2141" i="1"/>
  <c r="X2141" i="1" s="1"/>
  <c r="T2142" i="1"/>
  <c r="X2142" i="1" s="1"/>
  <c r="T2143" i="1"/>
  <c r="X2143" i="1" s="1"/>
  <c r="T1828" i="1"/>
  <c r="X1828" i="1" s="1"/>
  <c r="T1126" i="1"/>
  <c r="X1126" i="1" s="1"/>
  <c r="T2144" i="1"/>
  <c r="X2144" i="1" s="1"/>
  <c r="T3083" i="1"/>
  <c r="X3083" i="1" s="1"/>
  <c r="T3834" i="1"/>
  <c r="X3834" i="1" s="1"/>
  <c r="T1544" i="1"/>
  <c r="X1544" i="1" s="1"/>
  <c r="T4080" i="1"/>
  <c r="X4080" i="1" s="1"/>
  <c r="T1842" i="1"/>
  <c r="X1842" i="1" s="1"/>
  <c r="T2790" i="1"/>
  <c r="X2790" i="1" s="1"/>
  <c r="T2791" i="1"/>
  <c r="X2791" i="1" s="1"/>
  <c r="T2145" i="1"/>
  <c r="X2145" i="1" s="1"/>
  <c r="T2146" i="1"/>
  <c r="X2146" i="1" s="1"/>
  <c r="T626" i="1"/>
  <c r="X626" i="1" s="1"/>
  <c r="T2147" i="1"/>
  <c r="X2147" i="1" s="1"/>
  <c r="T2860" i="1"/>
  <c r="X2860" i="1" s="1"/>
  <c r="T3597" i="1"/>
  <c r="X3597" i="1" s="1"/>
  <c r="T9" i="1"/>
  <c r="X9" i="1" s="1"/>
  <c r="T351" i="1"/>
  <c r="X351" i="1" s="1"/>
  <c r="T403" i="1"/>
  <c r="X403" i="1" s="1"/>
  <c r="T2310" i="1"/>
  <c r="X2310" i="1" s="1"/>
  <c r="T1127" i="1"/>
  <c r="X1127" i="1" s="1"/>
  <c r="T4011" i="1"/>
  <c r="X4011" i="1" s="1"/>
  <c r="T1170" i="1"/>
  <c r="X1170" i="1" s="1"/>
  <c r="T2792" i="1"/>
  <c r="X2792" i="1" s="1"/>
  <c r="T2186" i="1"/>
  <c r="X2186" i="1" s="1"/>
  <c r="T1322" i="1"/>
  <c r="X1322" i="1" s="1"/>
  <c r="T3271" i="1"/>
  <c r="X3271" i="1" s="1"/>
  <c r="T3641" i="1"/>
  <c r="X3641" i="1" s="1"/>
  <c r="T3272" i="1"/>
  <c r="X3272" i="1" s="1"/>
  <c r="T6" i="1"/>
  <c r="X6" i="1" s="1"/>
  <c r="T3304" i="1"/>
  <c r="X3304" i="1" s="1"/>
  <c r="T2148" i="1"/>
  <c r="X2148" i="1" s="1"/>
  <c r="T2149" i="1"/>
  <c r="X2149" i="1" s="1"/>
  <c r="T3757" i="1"/>
  <c r="X3757" i="1" s="1"/>
  <c r="T860" i="1"/>
  <c r="X860" i="1" s="1"/>
  <c r="T1545" i="1"/>
  <c r="X1545" i="1" s="1"/>
  <c r="T627" i="1"/>
  <c r="X627" i="1" s="1"/>
  <c r="T65" i="1"/>
  <c r="X65" i="1" s="1"/>
  <c r="T3418" i="1"/>
  <c r="X3418" i="1" s="1"/>
  <c r="T3419" i="1"/>
  <c r="X3419" i="1" s="1"/>
  <c r="T861" i="1"/>
  <c r="X861" i="1" s="1"/>
  <c r="T722" i="1"/>
  <c r="X722" i="1" s="1"/>
  <c r="T3519" i="1"/>
  <c r="X3519" i="1" s="1"/>
  <c r="T862" i="1"/>
  <c r="X862" i="1" s="1"/>
  <c r="T34" i="1"/>
  <c r="X34" i="1" s="1"/>
  <c r="T340" i="1"/>
  <c r="X340" i="1" s="1"/>
  <c r="T279" i="1"/>
  <c r="X279" i="1" s="1"/>
  <c r="T2150" i="1"/>
  <c r="X2150" i="1" s="1"/>
  <c r="T3152" i="1"/>
  <c r="X3152" i="1" s="1"/>
  <c r="T1693" i="1"/>
  <c r="X1693" i="1" s="1"/>
  <c r="T2527" i="1"/>
  <c r="X2527" i="1" s="1"/>
  <c r="T433" i="1"/>
  <c r="X433" i="1" s="1"/>
  <c r="T1546" i="1"/>
  <c r="X1546" i="1" s="1"/>
  <c r="T1694" i="1"/>
  <c r="X1694" i="1" s="1"/>
  <c r="T2793" i="1"/>
  <c r="X2793" i="1" s="1"/>
  <c r="T1378" i="1"/>
  <c r="X1378" i="1" s="1"/>
  <c r="T4034" i="1"/>
  <c r="X4034" i="1" s="1"/>
  <c r="T280" i="1"/>
  <c r="X280" i="1" s="1"/>
  <c r="T628" i="1"/>
  <c r="X628" i="1" s="1"/>
  <c r="T3813" i="1"/>
  <c r="X3813" i="1" s="1"/>
  <c r="T1547" i="1"/>
  <c r="X1547" i="1" s="1"/>
  <c r="T3273" i="1"/>
  <c r="X3273" i="1" s="1"/>
  <c r="T3457" i="1"/>
  <c r="X3457" i="1" s="1"/>
  <c r="T3758" i="1"/>
  <c r="X3758" i="1" s="1"/>
  <c r="T281" i="1"/>
  <c r="X281" i="1" s="1"/>
  <c r="T3274" i="1"/>
  <c r="X3274" i="1" s="1"/>
  <c r="T2388" i="1"/>
  <c r="X2388" i="1" s="1"/>
  <c r="T1548" i="1"/>
  <c r="X1548" i="1" s="1"/>
  <c r="T3153" i="1"/>
  <c r="X3153" i="1" s="1"/>
  <c r="T2151" i="1"/>
  <c r="X2151" i="1" s="1"/>
  <c r="T404" i="1"/>
  <c r="X404" i="1" s="1"/>
  <c r="T3759" i="1"/>
  <c r="X3759" i="1" s="1"/>
  <c r="T2152" i="1"/>
  <c r="X2152" i="1" s="1"/>
  <c r="T3520" i="1"/>
  <c r="X3520" i="1" s="1"/>
  <c r="T409" i="1"/>
  <c r="X409" i="1" s="1"/>
  <c r="T1835" i="1"/>
  <c r="X1835" i="1" s="1"/>
  <c r="T2933" i="1"/>
  <c r="X2933" i="1" s="1"/>
  <c r="T629" i="1"/>
  <c r="X629" i="1" s="1"/>
  <c r="T1154" i="1"/>
  <c r="X1154" i="1" s="1"/>
  <c r="T2528" i="1"/>
  <c r="X2528" i="1" s="1"/>
  <c r="T3854" i="1"/>
  <c r="X3854" i="1" s="1"/>
  <c r="T457" i="1"/>
  <c r="X457" i="1" s="1"/>
  <c r="T2153" i="1"/>
  <c r="X2153" i="1" s="1"/>
  <c r="T1128" i="1"/>
  <c r="X1128" i="1" s="1"/>
  <c r="T630" i="1"/>
  <c r="X630" i="1" s="1"/>
  <c r="T2794" i="1"/>
  <c r="X2794" i="1" s="1"/>
  <c r="T3275" i="1"/>
  <c r="X3275" i="1" s="1"/>
  <c r="T3420" i="1"/>
  <c r="X3420" i="1" s="1"/>
  <c r="T631" i="1"/>
  <c r="X631" i="1" s="1"/>
  <c r="T1549" i="1"/>
  <c r="X1549" i="1" s="1"/>
  <c r="T3760" i="1"/>
  <c r="X3760" i="1" s="1"/>
  <c r="T282" i="1"/>
  <c r="X282" i="1" s="1"/>
  <c r="T1550" i="1"/>
  <c r="X1550" i="1" s="1"/>
  <c r="T2795" i="1"/>
  <c r="X2795" i="1" s="1"/>
  <c r="T2441" i="1"/>
  <c r="X2441" i="1" s="1"/>
  <c r="T863" i="1"/>
  <c r="X863" i="1" s="1"/>
  <c r="T2154" i="1"/>
  <c r="X2154" i="1" s="1"/>
  <c r="T1129" i="1"/>
  <c r="X1129" i="1" s="1"/>
  <c r="T1130" i="1"/>
  <c r="X1130" i="1" s="1"/>
  <c r="T1131" i="1"/>
  <c r="X1131" i="1" s="1"/>
  <c r="T1551" i="1"/>
  <c r="X1551" i="1" s="1"/>
  <c r="T1132" i="1"/>
  <c r="X1132" i="1" s="1"/>
  <c r="T3761" i="1"/>
  <c r="X3761" i="1" s="1"/>
  <c r="T3968" i="1"/>
  <c r="X3968" i="1" s="1"/>
  <c r="T632" i="1"/>
  <c r="X632" i="1" s="1"/>
  <c r="T1323" i="1"/>
  <c r="X1323" i="1" s="1"/>
  <c r="T3969" i="1"/>
  <c r="X3969" i="1" s="1"/>
  <c r="T3132" i="1"/>
  <c r="X3132" i="1" s="1"/>
  <c r="T39" i="1"/>
  <c r="X39" i="1" s="1"/>
  <c r="T3305" i="1"/>
  <c r="X3305" i="1" s="1"/>
  <c r="T2155" i="1"/>
  <c r="X2155" i="1" s="1"/>
  <c r="T3154" i="1"/>
  <c r="X3154" i="1" s="1"/>
  <c r="T4004" i="1"/>
  <c r="X4004" i="1" s="1"/>
  <c r="T2796" i="1"/>
  <c r="X2796" i="1" s="1"/>
  <c r="T3762" i="1"/>
  <c r="X3762" i="1" s="1"/>
  <c r="T49" i="1"/>
  <c r="X49" i="1" s="1"/>
  <c r="T864" i="1"/>
  <c r="X864" i="1" s="1"/>
  <c r="T3814" i="1"/>
  <c r="X3814" i="1" s="1"/>
  <c r="T3421" i="1"/>
  <c r="X3421" i="1" s="1"/>
  <c r="T283" i="1"/>
  <c r="X283" i="1" s="1"/>
  <c r="T3166" i="1"/>
  <c r="X3166" i="1" s="1"/>
  <c r="T865" i="1"/>
  <c r="X865" i="1" s="1"/>
  <c r="T35" i="1"/>
  <c r="X35" i="1" s="1"/>
  <c r="T92" i="1"/>
  <c r="X92" i="1" s="1"/>
  <c r="T2156" i="1"/>
  <c r="X2156" i="1" s="1"/>
  <c r="T3948" i="1"/>
  <c r="X3948" i="1" s="1"/>
  <c r="T2962" i="1"/>
  <c r="X2962" i="1" s="1"/>
  <c r="T434" i="1"/>
  <c r="X434" i="1" s="1"/>
  <c r="T1324" i="1"/>
  <c r="X1324" i="1" s="1"/>
  <c r="T2797" i="1"/>
  <c r="X2797" i="1" s="1"/>
  <c r="T1133" i="1"/>
  <c r="X1133" i="1" s="1"/>
  <c r="T2911" i="1"/>
  <c r="X2911" i="1" s="1"/>
  <c r="T4094" i="1"/>
  <c r="X4094" i="1" s="1"/>
  <c r="T3521" i="1"/>
  <c r="X3521" i="1" s="1"/>
  <c r="T1552" i="1"/>
  <c r="X1552" i="1" s="1"/>
  <c r="T3763" i="1"/>
  <c r="X3763" i="1" s="1"/>
  <c r="T2324" i="1"/>
  <c r="X2324" i="1" s="1"/>
  <c r="T2928" i="1"/>
  <c r="X2928" i="1" s="1"/>
  <c r="T652" i="1"/>
  <c r="X652" i="1" s="1"/>
  <c r="T1604" i="1"/>
  <c r="X1604" i="1" s="1"/>
  <c r="T3815" i="1"/>
  <c r="X3815" i="1" s="1"/>
  <c r="T3084" i="1"/>
  <c r="X3084" i="1" s="1"/>
  <c r="T4050" i="1"/>
  <c r="X4050" i="1" s="1"/>
  <c r="T3155" i="1"/>
  <c r="X3155" i="1" s="1"/>
  <c r="T2157" i="1"/>
  <c r="X2157" i="1" s="1"/>
  <c r="T3868" i="1"/>
  <c r="X3868" i="1" s="1"/>
  <c r="T1553" i="1"/>
  <c r="X1553" i="1" s="1"/>
  <c r="T2584" i="1"/>
  <c r="X2584" i="1" s="1"/>
  <c r="T2442" i="1"/>
  <c r="X2442" i="1" s="1"/>
  <c r="T4106" i="1"/>
  <c r="X4106" i="1" s="1"/>
  <c r="T2158" i="1"/>
  <c r="X2158" i="1" s="1"/>
  <c r="T4095" i="1"/>
  <c r="X4095" i="1" s="1"/>
  <c r="T1325" i="1"/>
  <c r="X1325" i="1" s="1"/>
  <c r="T4012" i="1"/>
  <c r="X4012" i="1" s="1"/>
  <c r="T1134" i="1"/>
  <c r="X1134" i="1" s="1"/>
  <c r="T1326" i="1"/>
  <c r="X1326" i="1" s="1"/>
  <c r="T633" i="1"/>
  <c r="X633" i="1" s="1"/>
  <c r="T3422" i="1"/>
  <c r="X3422" i="1" s="1"/>
  <c r="T3855" i="1"/>
  <c r="X3855" i="1" s="1"/>
  <c r="T2311" i="1"/>
  <c r="X2311" i="1" s="1"/>
  <c r="T284" i="1"/>
  <c r="X284" i="1" s="1"/>
  <c r="T2945" i="1"/>
  <c r="X2945" i="1" s="1"/>
  <c r="T3949" i="1"/>
  <c r="X3949" i="1" s="1"/>
  <c r="T3085" i="1"/>
  <c r="X3085" i="1" s="1"/>
  <c r="T1554" i="1"/>
  <c r="X1554" i="1" s="1"/>
  <c r="T2443" i="1"/>
  <c r="X2443" i="1" s="1"/>
  <c r="T435" i="1"/>
  <c r="X435" i="1" s="1"/>
  <c r="T3116" i="1"/>
  <c r="X3116" i="1" s="1"/>
  <c r="T1371" i="1"/>
  <c r="X1371" i="1" s="1"/>
  <c r="T1555" i="1"/>
  <c r="X1555" i="1" s="1"/>
  <c r="T1872" i="1"/>
  <c r="X1872" i="1" s="1"/>
  <c r="T634" i="1"/>
  <c r="X634" i="1" s="1"/>
  <c r="T1135" i="1"/>
  <c r="X1135" i="1" s="1"/>
  <c r="T2159" i="1"/>
  <c r="X2159" i="1" s="1"/>
  <c r="T635" i="1"/>
  <c r="X635" i="1" s="1"/>
  <c r="T2312" i="1"/>
  <c r="X2312" i="1" s="1"/>
  <c r="T285" i="1"/>
  <c r="X285" i="1" s="1"/>
  <c r="T1695" i="1"/>
  <c r="X1695" i="1" s="1"/>
  <c r="T3764" i="1"/>
  <c r="X3764" i="1" s="1"/>
  <c r="T3584" i="1"/>
  <c r="X3584" i="1" s="1"/>
  <c r="T3888" i="1"/>
  <c r="X3888" i="1" s="1"/>
  <c r="T3869" i="1"/>
  <c r="X3869" i="1" s="1"/>
  <c r="T3585" i="1"/>
  <c r="X3585" i="1" s="1"/>
  <c r="T3522" i="1"/>
  <c r="X3522" i="1" s="1"/>
  <c r="T298" i="1"/>
  <c r="X298" i="1" s="1"/>
  <c r="T3523" i="1"/>
  <c r="X3523" i="1" s="1"/>
  <c r="T3423" i="1"/>
  <c r="X3423" i="1" s="1"/>
  <c r="T3424" i="1"/>
  <c r="X3424" i="1" s="1"/>
  <c r="T3276" i="1"/>
  <c r="X3276" i="1" s="1"/>
  <c r="T636" i="1"/>
  <c r="X636" i="1" s="1"/>
  <c r="T3765" i="1"/>
  <c r="X3765" i="1" s="1"/>
  <c r="T1556" i="1"/>
  <c r="X1556" i="1" s="1"/>
  <c r="T3425" i="1"/>
  <c r="X3425" i="1" s="1"/>
  <c r="T637" i="1"/>
  <c r="X637" i="1" s="1"/>
  <c r="T3309" i="1"/>
  <c r="X3309" i="1" s="1"/>
  <c r="T2160" i="1"/>
  <c r="X2160" i="1" s="1"/>
  <c r="T1327" i="1"/>
  <c r="X1327" i="1" s="1"/>
  <c r="T2444" i="1"/>
  <c r="X2444" i="1" s="1"/>
  <c r="T3086" i="1"/>
  <c r="X3086" i="1" s="1"/>
  <c r="T2912" i="1"/>
  <c r="X2912" i="1" s="1"/>
  <c r="T4035" i="1"/>
  <c r="X4035" i="1" s="1"/>
  <c r="T286" i="1"/>
  <c r="X286" i="1" s="1"/>
  <c r="T2389" i="1"/>
  <c r="X2389" i="1" s="1"/>
  <c r="T2161" i="1"/>
  <c r="X2161" i="1" s="1"/>
  <c r="T866" i="1"/>
  <c r="X866" i="1" s="1"/>
  <c r="T1328" i="1"/>
  <c r="X1328" i="1" s="1"/>
  <c r="T4115" i="1"/>
  <c r="X4115" i="1" s="1"/>
  <c r="T1815" i="1"/>
  <c r="X1815" i="1" s="1"/>
  <c r="T3277" i="1"/>
  <c r="X3277" i="1" s="1"/>
  <c r="T341" i="1"/>
  <c r="X341" i="1" s="1"/>
  <c r="T705" i="1"/>
  <c r="X705" i="1" s="1"/>
  <c r="T3837" i="1"/>
  <c r="X3837" i="1" s="1"/>
  <c r="T2162" i="1"/>
  <c r="X2162" i="1" s="1"/>
  <c r="T1557" i="1"/>
  <c r="X1557" i="1" s="1"/>
  <c r="T3788" i="1"/>
  <c r="X3788" i="1" s="1"/>
  <c r="T4036" i="1"/>
  <c r="X4036" i="1" s="1"/>
  <c r="T2222" i="1"/>
  <c r="X2222" i="1" s="1"/>
  <c r="T2390" i="1"/>
  <c r="X2390" i="1" s="1"/>
  <c r="T2163" i="1"/>
  <c r="X2163" i="1" s="1"/>
  <c r="T2164" i="1"/>
  <c r="X2164" i="1" s="1"/>
  <c r="T4104" i="1"/>
  <c r="X4104" i="1" s="1"/>
  <c r="T3126" i="1"/>
  <c r="X3126" i="1" s="1"/>
  <c r="T3893" i="1"/>
  <c r="X3893" i="1" s="1"/>
  <c r="T667" i="1"/>
  <c r="X667" i="1" s="1"/>
  <c r="T2313" i="1"/>
  <c r="X2313" i="1" s="1"/>
  <c r="T867" i="1"/>
  <c r="X867" i="1" s="1"/>
  <c r="T4081" i="1"/>
  <c r="X4081" i="1" s="1"/>
  <c r="T638" i="1"/>
  <c r="X638" i="1" s="1"/>
  <c r="T2165" i="1"/>
  <c r="X2165" i="1" s="1"/>
  <c r="T868" i="1"/>
  <c r="X868" i="1" s="1"/>
  <c r="T639" i="1"/>
  <c r="X639" i="1" s="1"/>
  <c r="T4105" i="1"/>
  <c r="X4105" i="1" s="1"/>
  <c r="T2798" i="1"/>
  <c r="X2798" i="1" s="1"/>
  <c r="T2314" i="1"/>
  <c r="X2314" i="1" s="1"/>
  <c r="T2931" i="1"/>
  <c r="X2931" i="1" s="1"/>
  <c r="T3766" i="1"/>
  <c r="X3766" i="1" s="1"/>
  <c r="T3426" i="1"/>
  <c r="X3426" i="1" s="1"/>
  <c r="T3767" i="1"/>
  <c r="X3767" i="1" s="1"/>
  <c r="T4100" i="1"/>
  <c r="X4100" i="1" s="1"/>
  <c r="T4110" i="1"/>
  <c r="X4110" i="1" s="1"/>
  <c r="T66" i="1"/>
  <c r="X66" i="1" s="1"/>
  <c r="T3458" i="1"/>
  <c r="X3458" i="1" s="1"/>
  <c r="T2529" i="1"/>
  <c r="X2529" i="1" s="1"/>
  <c r="T1558" i="1"/>
  <c r="X1558" i="1" s="1"/>
  <c r="T4101" i="1"/>
  <c r="X4101" i="1" s="1"/>
  <c r="T4061" i="1"/>
  <c r="X4061" i="1" s="1"/>
  <c r="T2799" i="1"/>
  <c r="X2799" i="1" s="1"/>
  <c r="T4005" i="1"/>
  <c r="X4005" i="1" s="1"/>
  <c r="T3443" i="1"/>
  <c r="X3443" i="1" s="1"/>
  <c r="T2345" i="1"/>
  <c r="X2345" i="1" s="1"/>
  <c r="T2166" i="1"/>
  <c r="X2166" i="1" s="1"/>
  <c r="T1559" i="1"/>
  <c r="X1559" i="1" s="1"/>
  <c r="T640" i="1"/>
  <c r="X640" i="1" s="1"/>
  <c r="T2391" i="1"/>
  <c r="X2391" i="1" s="1"/>
  <c r="T171" i="1"/>
  <c r="X171" i="1" s="1"/>
  <c r="T162" i="1"/>
  <c r="X162" i="1" s="1"/>
  <c r="T3278" i="1"/>
  <c r="X3278" i="1" s="1"/>
  <c r="T3279" i="1"/>
  <c r="X3279" i="1" s="1"/>
  <c r="T307" i="1"/>
  <c r="X307" i="1" s="1"/>
  <c r="T3950" i="1"/>
  <c r="X3950" i="1" s="1"/>
  <c r="T2445" i="1"/>
  <c r="X2445" i="1" s="1"/>
  <c r="T2315" i="1"/>
  <c r="X2315" i="1" s="1"/>
  <c r="T1136" i="1"/>
  <c r="X1136" i="1" s="1"/>
  <c r="T869" i="1"/>
  <c r="X869" i="1" s="1"/>
  <c r="T2800" i="1"/>
  <c r="X2800" i="1" s="1"/>
  <c r="T3768" i="1"/>
  <c r="X3768" i="1" s="1"/>
  <c r="T2913" i="1"/>
  <c r="X2913" i="1" s="1"/>
  <c r="T641" i="1"/>
  <c r="X641" i="1" s="1"/>
  <c r="T2801" i="1"/>
  <c r="X2801" i="1" s="1"/>
  <c r="T4112" i="1"/>
  <c r="X4112" i="1" s="1"/>
  <c r="T3524" i="1"/>
  <c r="X3524" i="1" s="1"/>
  <c r="T2392" i="1"/>
  <c r="X2392" i="1" s="1"/>
  <c r="T2802" i="1"/>
  <c r="X2802" i="1" s="1"/>
  <c r="T2963" i="1"/>
  <c r="X2963" i="1" s="1"/>
  <c r="T2167" i="1"/>
  <c r="X2167" i="1" s="1"/>
  <c r="T2397" i="1"/>
  <c r="X2397" i="1" s="1"/>
  <c r="T2446" i="1"/>
  <c r="X2446" i="1" s="1"/>
  <c r="T3656" i="1"/>
  <c r="X3656" i="1" s="1"/>
  <c r="T2447" i="1"/>
  <c r="X2447" i="1" s="1"/>
  <c r="T405" i="1"/>
  <c r="X405" i="1" s="1"/>
  <c r="T3769" i="1"/>
  <c r="X3769" i="1" s="1"/>
  <c r="T3427" i="1"/>
  <c r="X3427" i="1" s="1"/>
  <c r="T2803" i="1"/>
  <c r="X2803" i="1" s="1"/>
  <c r="T1329" i="1"/>
  <c r="X1329" i="1" s="1"/>
  <c r="T163" i="1"/>
  <c r="X163" i="1" s="1"/>
  <c r="T3951" i="1"/>
  <c r="X3951" i="1" s="1"/>
  <c r="T2585" i="1"/>
  <c r="X2585" i="1" s="1"/>
  <c r="T3835" i="1"/>
  <c r="X3835" i="1" s="1"/>
  <c r="T870" i="1"/>
  <c r="X870" i="1" s="1"/>
  <c r="T93" i="1"/>
  <c r="X93" i="1" s="1"/>
  <c r="T2951" i="1"/>
  <c r="X2951" i="1" s="1"/>
  <c r="T3870" i="1"/>
  <c r="X3870" i="1" s="1"/>
  <c r="T2804" i="1"/>
  <c r="X2804" i="1" s="1"/>
  <c r="T2805" i="1"/>
  <c r="X2805" i="1" s="1"/>
  <c r="T295" i="1"/>
  <c r="X295" i="1" s="1"/>
  <c r="T2168" i="1"/>
  <c r="X2168" i="1" s="1"/>
  <c r="T164" i="1"/>
  <c r="X164" i="1" s="1"/>
  <c r="T3856" i="1"/>
  <c r="X3856" i="1" s="1"/>
  <c r="T2169" i="1"/>
  <c r="X2169" i="1" s="1"/>
  <c r="T3428" i="1"/>
  <c r="X3428" i="1" s="1"/>
  <c r="T2170" i="1"/>
  <c r="X2170" i="1" s="1"/>
  <c r="T3280" i="1"/>
  <c r="X3280" i="1" s="1"/>
  <c r="T3952" i="1"/>
  <c r="X3952" i="1" s="1"/>
  <c r="T4082" i="1"/>
  <c r="X4082" i="1" s="1"/>
  <c r="T3953" i="1"/>
  <c r="X3953" i="1" s="1"/>
  <c r="T706" i="1"/>
  <c r="X706" i="1" s="1"/>
  <c r="T1165" i="1"/>
  <c r="X1165" i="1" s="1"/>
  <c r="T1696" i="1"/>
  <c r="X1696" i="1" s="1"/>
  <c r="T2171" i="1"/>
  <c r="X2171" i="1" s="1"/>
  <c r="T1816" i="1"/>
  <c r="X1816" i="1" s="1"/>
  <c r="T1330" i="1"/>
  <c r="X1330" i="1" s="1"/>
  <c r="T3133" i="1"/>
  <c r="X3133" i="1" s="1"/>
  <c r="T2172" i="1"/>
  <c r="X2172" i="1" s="1"/>
  <c r="T642" i="1"/>
  <c r="X642" i="1" s="1"/>
  <c r="T1560" i="1"/>
  <c r="X1560" i="1" s="1"/>
  <c r="T2346" i="1"/>
  <c r="X2346" i="1" s="1"/>
  <c r="T3087" i="1"/>
  <c r="X3087" i="1" s="1"/>
  <c r="T1376" i="1"/>
  <c r="X1376" i="1" s="1"/>
  <c r="T1331" i="1"/>
  <c r="X1331" i="1" s="1"/>
  <c r="T3954" i="1"/>
  <c r="X3954" i="1" s="1"/>
  <c r="T871" i="1"/>
  <c r="X871" i="1" s="1"/>
  <c r="T1605" i="1"/>
  <c r="X1605" i="1" s="1"/>
  <c r="T2223" i="1"/>
  <c r="X2223" i="1" s="1"/>
  <c r="T2393" i="1"/>
  <c r="X2393" i="1" s="1"/>
  <c r="T3281" i="1"/>
  <c r="X3281" i="1" s="1"/>
  <c r="T287" i="1"/>
  <c r="X287" i="1" s="1"/>
  <c r="T738" i="1"/>
  <c r="X738" i="1" s="1"/>
  <c r="T444" i="1"/>
  <c r="X444" i="1" s="1"/>
  <c r="T2173" i="1"/>
  <c r="X2173" i="1" s="1"/>
  <c r="T20" i="1"/>
  <c r="X20" i="1" s="1"/>
  <c r="T1561" i="1"/>
  <c r="X1561" i="1" s="1"/>
  <c r="T2914" i="1"/>
  <c r="X2914" i="1" s="1"/>
  <c r="T1332" i="1"/>
  <c r="X1332" i="1" s="1"/>
  <c r="T288" i="1"/>
  <c r="X288" i="1" s="1"/>
  <c r="T1839" i="1"/>
  <c r="X1839" i="1" s="1"/>
  <c r="T1333" i="1"/>
  <c r="X1333" i="1" s="1"/>
  <c r="T1697" i="1"/>
  <c r="X1697" i="1" s="1"/>
  <c r="T2806" i="1"/>
  <c r="X2806" i="1" s="1"/>
  <c r="T2807" i="1"/>
  <c r="X2807" i="1" s="1"/>
  <c r="T3634" i="1"/>
  <c r="X3634" i="1" s="1"/>
  <c r="T665" i="1"/>
  <c r="X665" i="1" s="1"/>
  <c r="T1817" i="1"/>
  <c r="X1817" i="1" s="1"/>
  <c r="T643" i="1"/>
  <c r="X643" i="1" s="1"/>
  <c r="T36" i="1"/>
  <c r="X36" i="1" s="1"/>
  <c r="T308" i="1"/>
  <c r="X308" i="1" s="1"/>
  <c r="T666" i="1"/>
  <c r="X666" i="1" s="1"/>
  <c r="T2808" i="1"/>
  <c r="X2808" i="1" s="1"/>
  <c r="T3429" i="1"/>
  <c r="X3429" i="1" s="1"/>
  <c r="T1586" i="1"/>
  <c r="X1586" i="1" s="1"/>
  <c r="T1562" i="1"/>
  <c r="X1562" i="1" s="1"/>
  <c r="T3635" i="1"/>
  <c r="X3635" i="1" s="1"/>
  <c r="T2174" i="1"/>
  <c r="X2174" i="1" s="1"/>
  <c r="T289" i="1"/>
  <c r="X289" i="1" s="1"/>
  <c r="T1818" i="1"/>
  <c r="X1818" i="1" s="1"/>
  <c r="T2591" i="1"/>
  <c r="X2591" i="1" s="1"/>
  <c r="T3430" i="1"/>
  <c r="X3430" i="1" s="1"/>
  <c r="T3431" i="1"/>
  <c r="X3431" i="1" s="1"/>
  <c r="T2347" i="1"/>
  <c r="X2347" i="1" s="1"/>
  <c r="T2351" i="1"/>
  <c r="X2351" i="1" s="1"/>
  <c r="T3156" i="1"/>
  <c r="X3156" i="1" s="1"/>
  <c r="T2188" i="1"/>
  <c r="X2188" i="1" s="1"/>
  <c r="T2809" i="1"/>
  <c r="X2809" i="1" s="1"/>
  <c r="T2586" i="1"/>
  <c r="X2586" i="1" s="1"/>
  <c r="T2316" i="1"/>
  <c r="X2316" i="1" s="1"/>
  <c r="T1137" i="1"/>
  <c r="X1137" i="1" s="1"/>
  <c r="T4083" i="1"/>
  <c r="X4083" i="1" s="1"/>
  <c r="T2175" i="1"/>
  <c r="X2175" i="1" s="1"/>
  <c r="T3770" i="1"/>
  <c r="X3770" i="1" s="1"/>
  <c r="T1334" i="1"/>
  <c r="X1334" i="1" s="1"/>
  <c r="T3432" i="1"/>
  <c r="X3432" i="1" s="1"/>
  <c r="T1335" i="1"/>
  <c r="X1335" i="1" s="1"/>
  <c r="T2833" i="1"/>
  <c r="X2833" i="1" s="1"/>
  <c r="T1336" i="1"/>
  <c r="X1336" i="1" s="1"/>
  <c r="T896" i="1"/>
  <c r="X896" i="1" s="1"/>
  <c r="T1819" i="1"/>
  <c r="X1819" i="1" s="1"/>
  <c r="T3771" i="1"/>
  <c r="X3771" i="1" s="1"/>
  <c r="T2946" i="1"/>
  <c r="X2946" i="1" s="1"/>
  <c r="T644" i="1"/>
  <c r="X644" i="1" s="1"/>
  <c r="T2810" i="1"/>
  <c r="X2810" i="1" s="1"/>
  <c r="T3636" i="1"/>
  <c r="X3636" i="1" s="1"/>
  <c r="T872" i="1"/>
  <c r="X872" i="1" s="1"/>
  <c r="T2947" i="1"/>
  <c r="X2947" i="1" s="1"/>
  <c r="T1886" i="1"/>
  <c r="X1886" i="1" s="1"/>
  <c r="T3986" i="1"/>
  <c r="X3986" i="1" s="1"/>
  <c r="T456" i="1"/>
  <c r="X456" i="1" s="1"/>
  <c r="T4037" i="1"/>
  <c r="X4037" i="1" s="1"/>
  <c r="T2566" i="1"/>
  <c r="X2566" i="1" s="1"/>
  <c r="T2964" i="1"/>
  <c r="X2964" i="1" s="1"/>
  <c r="T3433" i="1"/>
  <c r="X3433" i="1" s="1"/>
  <c r="T2317" i="1"/>
  <c r="X2317" i="1" s="1"/>
  <c r="T2176" i="1"/>
  <c r="X2176" i="1" s="1"/>
  <c r="T3591" i="1"/>
  <c r="X3591" i="1" s="1"/>
  <c r="T4113" i="1"/>
  <c r="X4113" i="1" s="1"/>
  <c r="T1138" i="1"/>
  <c r="X1138" i="1" s="1"/>
  <c r="T2811" i="1"/>
  <c r="X2811" i="1" s="1"/>
  <c r="T2177" i="1"/>
  <c r="X2177" i="1" s="1"/>
  <c r="T1180" i="1"/>
  <c r="X1180" i="1" s="1"/>
  <c r="T1139" i="1"/>
  <c r="X1139" i="1" s="1"/>
  <c r="T873" i="1"/>
  <c r="X873" i="1" s="1"/>
  <c r="T645" i="1"/>
  <c r="X645" i="1" s="1"/>
  <c r="T11" i="1"/>
  <c r="X11" i="1" s="1"/>
  <c r="T1698" i="1"/>
  <c r="X1698" i="1" s="1"/>
  <c r="T2318" i="1"/>
  <c r="X2318" i="1" s="1"/>
  <c r="T3282" i="1"/>
  <c r="X3282" i="1" s="1"/>
  <c r="T406" i="1"/>
  <c r="X406" i="1" s="1"/>
  <c r="T1820" i="1"/>
  <c r="X1820" i="1" s="1"/>
  <c r="T3525" i="1"/>
  <c r="X3525" i="1" s="1"/>
  <c r="T909" i="1"/>
  <c r="X909" i="1" s="1"/>
  <c r="T707" i="1"/>
  <c r="X707" i="1" s="1"/>
  <c r="T874" i="1"/>
  <c r="X874" i="1" s="1"/>
  <c r="T296" i="1"/>
  <c r="X296" i="1" s="1"/>
  <c r="T708" i="1"/>
  <c r="X708" i="1" s="1"/>
  <c r="T15" i="1"/>
  <c r="X15" i="1" s="1"/>
  <c r="T3088" i="1"/>
  <c r="X3088" i="1" s="1"/>
  <c r="T290" i="1"/>
  <c r="X290" i="1" s="1"/>
  <c r="T2319" i="1"/>
  <c r="X2319" i="1" s="1"/>
  <c r="T4058" i="1"/>
  <c r="X4058" i="1" s="1"/>
  <c r="T3982" i="1"/>
  <c r="X3982" i="1" s="1"/>
  <c r="T1140" i="1"/>
  <c r="X1140" i="1" s="1"/>
  <c r="T2224" i="1"/>
  <c r="X2224" i="1" s="1"/>
  <c r="T2394" i="1"/>
  <c r="X2394" i="1" s="1"/>
  <c r="T2178" i="1"/>
  <c r="X2178" i="1" s="1"/>
  <c r="T2179" i="1"/>
  <c r="X2179" i="1" s="1"/>
  <c r="T2812" i="1"/>
  <c r="X2812" i="1" s="1"/>
  <c r="T1563" i="1"/>
  <c r="X1563" i="1" s="1"/>
  <c r="T646" i="1"/>
  <c r="X646" i="1" s="1"/>
  <c r="T1821" i="1"/>
  <c r="X1821" i="1" s="1"/>
  <c r="T2813" i="1"/>
  <c r="X2813" i="1" s="1"/>
  <c r="T1564" i="1"/>
  <c r="X1564" i="1" s="1"/>
  <c r="T875" i="1"/>
  <c r="X875" i="1" s="1"/>
  <c r="T2562" i="1"/>
  <c r="X2562" i="1" s="1"/>
  <c r="T1565" i="1"/>
  <c r="X1565" i="1" s="1"/>
  <c r="T3089" i="1"/>
  <c r="X3089" i="1" s="1"/>
  <c r="T4051" i="1"/>
  <c r="X4051" i="1" s="1"/>
  <c r="T2814" i="1"/>
  <c r="X2814" i="1" s="1"/>
  <c r="T96" i="1"/>
  <c r="X96" i="1" s="1"/>
  <c r="T21" i="1"/>
  <c r="X21" i="1" s="1"/>
  <c r="T2530" i="1"/>
  <c r="X2530" i="1" s="1"/>
  <c r="T4018" i="1"/>
  <c r="X4018" i="1" s="1"/>
  <c r="T1141" i="1"/>
  <c r="X1141" i="1" s="1"/>
  <c r="T1587" i="1"/>
  <c r="X1587" i="1" s="1"/>
  <c r="T3988" i="1"/>
  <c r="X3988" i="1" s="1"/>
  <c r="T2348" i="1"/>
  <c r="X2348" i="1" s="1"/>
  <c r="T3090" i="1"/>
  <c r="X3090" i="1" s="1"/>
  <c r="T1142" i="1"/>
  <c r="X1142" i="1" s="1"/>
  <c r="T2180" i="1"/>
  <c r="X2180" i="1" s="1"/>
  <c r="T2225" i="1"/>
  <c r="X2225" i="1" s="1"/>
  <c r="T1566" i="1"/>
  <c r="X1566" i="1" s="1"/>
  <c r="T4071" i="1"/>
  <c r="X4071" i="1" s="1"/>
  <c r="T3772" i="1"/>
  <c r="X3772" i="1" s="1"/>
  <c r="T1143" i="1"/>
  <c r="X1143" i="1" s="1"/>
  <c r="T647" i="1"/>
  <c r="X647" i="1" s="1"/>
  <c r="T2815" i="1"/>
  <c r="X2815" i="1" s="1"/>
  <c r="T3449" i="1"/>
  <c r="X3449" i="1" s="1"/>
  <c r="T876" i="1"/>
  <c r="X876" i="1" s="1"/>
  <c r="T67" i="1"/>
  <c r="X67" i="1" s="1"/>
  <c r="T4013" i="1"/>
  <c r="X4013" i="1" s="1"/>
  <c r="T41" i="1"/>
  <c r="X41" i="1" s="1"/>
  <c r="T648" i="1"/>
  <c r="X648" i="1" s="1"/>
  <c r="T3434" i="1"/>
  <c r="X3434" i="1" s="1"/>
  <c r="T1144" i="1"/>
  <c r="X1144" i="1" s="1"/>
  <c r="T2816" i="1"/>
  <c r="X2816" i="1" s="1"/>
  <c r="T1337" i="1"/>
  <c r="X1337" i="1" s="1"/>
  <c r="T3970" i="1"/>
  <c r="X3970" i="1" s="1"/>
  <c r="T3526" i="1"/>
  <c r="X3526" i="1" s="1"/>
  <c r="T3527" i="1"/>
  <c r="X3527" i="1" s="1"/>
  <c r="T4085" i="1"/>
  <c r="X4085" i="1" s="1"/>
  <c r="T1834" i="1"/>
  <c r="X1834" i="1" s="1"/>
  <c r="T3544" i="1"/>
  <c r="X3544" i="1" s="1"/>
  <c r="T3975" i="1"/>
  <c r="X3975" i="1" s="1"/>
  <c r="T1822" i="1"/>
  <c r="X1822" i="1" s="1"/>
  <c r="T2948" i="1"/>
  <c r="X2948" i="1" s="1"/>
  <c r="T3773" i="1"/>
  <c r="X3773" i="1" s="1"/>
  <c r="T3091" i="1"/>
  <c r="X3091" i="1" s="1"/>
  <c r="T3092" i="1"/>
  <c r="X3092" i="1" s="1"/>
  <c r="T2531" i="1"/>
  <c r="X2531" i="1" s="1"/>
  <c r="T649" i="1"/>
  <c r="X649" i="1" s="1"/>
  <c r="T1567" i="1"/>
  <c r="X1567" i="1" s="1"/>
  <c r="T3283" i="1"/>
  <c r="X3283" i="1" s="1"/>
  <c r="T2817" i="1"/>
  <c r="X2817" i="1" s="1"/>
  <c r="T2532" i="1"/>
  <c r="X2532" i="1" s="1"/>
  <c r="T2818" i="1"/>
  <c r="X2818" i="1" s="1"/>
  <c r="T2819" i="1"/>
  <c r="X2819" i="1" s="1"/>
  <c r="T3586" i="1"/>
  <c r="X3586" i="1" s="1"/>
  <c r="T2395" i="1"/>
  <c r="X2395" i="1" s="1"/>
  <c r="T3642" i="1"/>
  <c r="X3642" i="1" s="1"/>
  <c r="T3284" i="1"/>
  <c r="X3284" i="1" s="1"/>
  <c r="T3955" i="1"/>
  <c r="X3955" i="1" s="1"/>
  <c r="T669" i="1"/>
  <c r="X669" i="1" s="1"/>
  <c r="T4019" i="1"/>
  <c r="X4019" i="1" s="1"/>
  <c r="T3306" i="1"/>
  <c r="X3306" i="1" s="1"/>
  <c r="T2181" i="1"/>
  <c r="X2181" i="1" s="1"/>
  <c r="T3956" i="1"/>
  <c r="X3956" i="1" s="1"/>
  <c r="T3957" i="1"/>
  <c r="X3957" i="1" s="1"/>
  <c r="T3285" i="1"/>
  <c r="X3285" i="1" s="1"/>
  <c r="T3637" i="1"/>
  <c r="X3637" i="1" s="1"/>
  <c r="T3587" i="1"/>
  <c r="X3587" i="1" s="1"/>
  <c r="T3528" i="1"/>
  <c r="X3528" i="1" s="1"/>
  <c r="T2533" i="1"/>
  <c r="X2533" i="1" s="1"/>
  <c r="T2820" i="1"/>
  <c r="X2820" i="1" s="1"/>
  <c r="T3878" i="1"/>
  <c r="X3878" i="1" s="1"/>
  <c r="T2821" i="1"/>
  <c r="X2821" i="1" s="1"/>
  <c r="T3093" i="1"/>
  <c r="X3093" i="1" s="1"/>
  <c r="T2320" i="1"/>
  <c r="X2320" i="1" s="1"/>
  <c r="T2822" i="1"/>
  <c r="X2822" i="1" s="1"/>
  <c r="T1568" i="1"/>
  <c r="X1568" i="1" s="1"/>
  <c r="T2823" i="1"/>
  <c r="X2823" i="1" s="1"/>
  <c r="T4084" i="1"/>
  <c r="X4084" i="1" s="1"/>
  <c r="T3529" i="1"/>
  <c r="X3529" i="1" s="1"/>
  <c r="T3094" i="1"/>
  <c r="X3094" i="1" s="1"/>
  <c r="T5" i="1"/>
  <c r="X5" i="1" s="1"/>
  <c r="T2237" i="1"/>
  <c r="X2237" i="1" s="1"/>
  <c r="T930" i="1"/>
  <c r="X930" i="1" s="1"/>
  <c r="T1594" i="1"/>
  <c r="X1594" i="1" s="1"/>
  <c r="T2824" i="1"/>
  <c r="X2824" i="1" s="1"/>
  <c r="T2182" i="1"/>
  <c r="X2182" i="1" s="1"/>
  <c r="T1823" i="1"/>
  <c r="X1823" i="1" s="1"/>
  <c r="T3175" i="1"/>
  <c r="X3175" i="1" s="1"/>
  <c r="T2534" i="1"/>
  <c r="X2534" i="1" s="1"/>
  <c r="T3958" i="1"/>
  <c r="X3958" i="1" s="1"/>
  <c r="T877" i="1"/>
  <c r="X877" i="1" s="1"/>
  <c r="T709" i="1"/>
  <c r="X709" i="1" s="1"/>
  <c r="T2535" i="1"/>
  <c r="X2535" i="1" s="1"/>
  <c r="T1145" i="1"/>
  <c r="X1145" i="1" s="1"/>
  <c r="T1873" i="1"/>
  <c r="X1873" i="1" s="1"/>
  <c r="T2600" i="1"/>
  <c r="X2600" i="1" s="1"/>
  <c r="T650" i="1"/>
  <c r="X650" i="1" s="1"/>
  <c r="T1373" i="1"/>
  <c r="X1373" i="1" s="1"/>
  <c r="T1569" i="1"/>
  <c r="X1569" i="1" s="1"/>
  <c r="T4006" i="1"/>
  <c r="X4006" i="1" s="1"/>
  <c r="T2226" i="1"/>
  <c r="X2226" i="1" s="1"/>
  <c r="T3530" i="1"/>
  <c r="X3530" i="1" s="1"/>
  <c r="T3774" i="1"/>
  <c r="X3774" i="1" s="1"/>
  <c r="T2825" i="1"/>
  <c r="X2825" i="1" s="1"/>
  <c r="T1570" i="1"/>
  <c r="X1570" i="1" s="1"/>
  <c r="T3775" i="1"/>
  <c r="X3775" i="1" s="1"/>
  <c r="T4109" i="1"/>
  <c r="X4109" i="1" s="1"/>
  <c r="T3095" i="1"/>
  <c r="X3095" i="1" s="1"/>
  <c r="T3871" i="1"/>
  <c r="X3871" i="1" s="1"/>
  <c r="T2826" i="1"/>
  <c r="X2826" i="1" s="1"/>
  <c r="T4114" i="1"/>
  <c r="X4114" i="1" s="1"/>
  <c r="T129" i="1"/>
  <c r="X129" i="1" s="1"/>
  <c r="T3435" i="1"/>
  <c r="X3435" i="1" s="1"/>
  <c r="T3776" i="1"/>
  <c r="X3776" i="1" s="1"/>
  <c r="T4096" i="1"/>
  <c r="X4096" i="1" s="1"/>
  <c r="T2587" i="1"/>
  <c r="X2587" i="1" s="1"/>
  <c r="T3857" i="1"/>
  <c r="X3857" i="1" s="1"/>
  <c r="T4102" i="1"/>
  <c r="X4102" i="1" s="1"/>
  <c r="T3959" i="1"/>
  <c r="X3959" i="1" s="1"/>
  <c r="T68" i="1"/>
  <c r="X68" i="1" s="1"/>
  <c r="T374" i="1"/>
  <c r="X374" i="1" s="1"/>
  <c r="T3436" i="1"/>
  <c r="X3436" i="1" s="1"/>
  <c r="T1824" i="1"/>
  <c r="X1824" i="1" s="1"/>
  <c r="T2851" i="1"/>
  <c r="X2851" i="1" s="1"/>
  <c r="T291" i="1"/>
  <c r="X291" i="1" s="1"/>
  <c r="T2183" i="1"/>
  <c r="X2183" i="1" s="1"/>
  <c r="T3960" i="1"/>
  <c r="X3960" i="1" s="1"/>
  <c r="T4007" i="1"/>
  <c r="X4007" i="1" s="1"/>
  <c r="T1571" i="1"/>
  <c r="X1571" i="1" s="1"/>
  <c r="T3437" i="1"/>
  <c r="X3437" i="1" s="1"/>
  <c r="T878" i="1"/>
  <c r="X878" i="1" s="1"/>
  <c r="T3286" i="1"/>
  <c r="X3286" i="1" s="1"/>
  <c r="T1166" i="1"/>
  <c r="X1166" i="1" s="1"/>
  <c r="T710" i="1"/>
  <c r="X710" i="1" s="1"/>
  <c r="T3096" i="1"/>
  <c r="X3096" i="1" s="1"/>
  <c r="T879" i="1"/>
  <c r="X879" i="1" s="1"/>
  <c r="T1572" i="1"/>
  <c r="X1572" i="1" s="1"/>
  <c r="T2536" i="1"/>
  <c r="X2536" i="1" s="1"/>
  <c r="T2321" i="1"/>
  <c r="X2321" i="1" s="1"/>
  <c r="T3097" i="1"/>
  <c r="X3097" i="1" s="1"/>
  <c r="T2227" i="1"/>
  <c r="X2227" i="1" s="1"/>
  <c r="T344" i="1"/>
  <c r="X344" i="1" s="1"/>
  <c r="T3531" i="1"/>
  <c r="X3531" i="1" s="1"/>
  <c r="T3098" i="1"/>
  <c r="X3098" i="1" s="1"/>
  <c r="T3532" i="1"/>
  <c r="X3532" i="1" s="1"/>
  <c r="T3099" i="1"/>
  <c r="X3099" i="1" s="1"/>
  <c r="T2827" i="1"/>
  <c r="X2827" i="1" s="1"/>
  <c r="T4063" i="1"/>
  <c r="X4063" i="1" s="1"/>
  <c r="T2828" i="1"/>
  <c r="X2828" i="1" s="1"/>
  <c r="T651" i="1"/>
  <c r="X651" i="1" s="1"/>
  <c r="T880" i="1"/>
  <c r="X880" i="1" s="1"/>
  <c r="T1146" i="1"/>
  <c r="X1146" i="1" s="1"/>
  <c r="T1573" i="1"/>
  <c r="X1573" i="1" s="1"/>
  <c r="T2829" i="1"/>
  <c r="X2829" i="1" s="1"/>
  <c r="T2537" i="1"/>
  <c r="X2537" i="1" s="1"/>
  <c r="T3287" i="1"/>
  <c r="X3287" i="1" s="1"/>
  <c r="T711" i="1"/>
  <c r="X711" i="1" s="1"/>
  <c r="T2184" i="1"/>
  <c r="X2184" i="1" s="1"/>
  <c r="T3533" i="1"/>
  <c r="X3533" i="1" s="1"/>
  <c r="T3134" i="1"/>
  <c r="X3134" i="1" s="1"/>
  <c r="T3438" i="1"/>
  <c r="X3438" i="1" s="1"/>
  <c r="T2228" i="1"/>
  <c r="X2228" i="1" s="1"/>
  <c r="T2830" i="1"/>
  <c r="X2830" i="1" s="1"/>
  <c r="T355" i="1"/>
  <c r="X355" i="1" s="1"/>
  <c r="T1574" i="1"/>
  <c r="X1574" i="1" s="1"/>
  <c r="T1575" i="1"/>
  <c r="X1575" i="1" s="1"/>
  <c r="T309" i="1"/>
  <c r="X309" i="1" s="1"/>
  <c r="T2588" i="1"/>
  <c r="X2588" i="1" s="1"/>
  <c r="T2396" i="1"/>
  <c r="X2396" i="1" s="1"/>
  <c r="T1825" i="1"/>
  <c r="X1825" i="1" s="1"/>
  <c r="T3288" i="1"/>
  <c r="X3288" i="1" s="1"/>
  <c r="T2185" i="1"/>
  <c r="X2185" i="1" s="1"/>
  <c r="T130" i="1"/>
  <c r="X130" i="1" s="1"/>
  <c r="T292" i="1"/>
  <c r="X292" i="1" s="1"/>
  <c r="T2564" i="1"/>
  <c r="X2564" i="1" s="1"/>
  <c r="T297" i="1"/>
  <c r="X297" i="1" s="1"/>
  <c r="T3289" i="1"/>
  <c r="X3289" i="1" s="1"/>
  <c r="T375" i="1"/>
  <c r="X375" i="1" s="1"/>
  <c r="T94" i="1"/>
  <c r="X94" i="1" s="1"/>
  <c r="T1576" i="1"/>
  <c r="X1576" i="1" s="1"/>
  <c r="T2602" i="1"/>
  <c r="X2602" i="1" s="1"/>
  <c r="T2831" i="1"/>
  <c r="X2831" i="1" s="1"/>
  <c r="T3858" i="1"/>
  <c r="X3858" i="1" s="1"/>
  <c r="T95" i="1"/>
  <c r="X95" i="1" s="1"/>
  <c r="T342" i="1"/>
  <c r="X342" i="1" s="1"/>
  <c r="T293" i="1"/>
  <c r="X293" i="1" s="1"/>
  <c r="T3463" i="1"/>
  <c r="X3463" i="1" s="1"/>
  <c r="R4115" i="1"/>
  <c r="R1888" i="1"/>
  <c r="R4067" i="1"/>
  <c r="R4014" i="1"/>
  <c r="R3898" i="1"/>
  <c r="R4008" i="1"/>
  <c r="R3667" i="1"/>
  <c r="R3668" i="1"/>
  <c r="R4020" i="1"/>
  <c r="R4052" i="1"/>
  <c r="R4054" i="1"/>
  <c r="R3669" i="1"/>
  <c r="R3976" i="1"/>
  <c r="R3670" i="1"/>
  <c r="R3899" i="1"/>
  <c r="R4091" i="1"/>
  <c r="R4042" i="1"/>
  <c r="R3602" i="1"/>
  <c r="R2843" i="1"/>
  <c r="R3859" i="1"/>
  <c r="R3176" i="1"/>
  <c r="R3464" i="1"/>
  <c r="R3325" i="1"/>
  <c r="R3883" i="1"/>
  <c r="R4021" i="1"/>
  <c r="R3781" i="1"/>
  <c r="R3900" i="1"/>
  <c r="R4065" i="1"/>
  <c r="R3177" i="1"/>
  <c r="R3671" i="1"/>
  <c r="R3290" i="1"/>
  <c r="R3603" i="1"/>
  <c r="R3547" i="1"/>
  <c r="R3326" i="1"/>
  <c r="R3672" i="1"/>
  <c r="R3673" i="1"/>
  <c r="R3793" i="1"/>
  <c r="R3990" i="1"/>
  <c r="R2610" i="1"/>
  <c r="R3977" i="1"/>
  <c r="R3972" i="1"/>
  <c r="R3991" i="1"/>
  <c r="R3860" i="1"/>
  <c r="R2607" i="1"/>
  <c r="R3638" i="1"/>
  <c r="R3901" i="1"/>
  <c r="R3861" i="1"/>
  <c r="R3992" i="1"/>
  <c r="R3902" i="1"/>
  <c r="R3674" i="1"/>
  <c r="R4055" i="1"/>
  <c r="R4022" i="1"/>
  <c r="R3903" i="1"/>
  <c r="R3675" i="1"/>
  <c r="R3983" i="1"/>
  <c r="R3465" i="1"/>
  <c r="R2611" i="1"/>
  <c r="R2861" i="1"/>
  <c r="R3873" i="1"/>
  <c r="R3904" i="1"/>
  <c r="R3676" i="1"/>
  <c r="R3825" i="1"/>
  <c r="R3905" i="1"/>
  <c r="R3677" i="1"/>
  <c r="R3839" i="1"/>
  <c r="R3178" i="1"/>
  <c r="R4023" i="1"/>
  <c r="R3906" i="1"/>
  <c r="R3907" i="1"/>
  <c r="R3908" i="1"/>
  <c r="R2612" i="1"/>
  <c r="R2456" i="1"/>
  <c r="R3678" i="1"/>
  <c r="R3909" i="1"/>
  <c r="R3984" i="1"/>
  <c r="R3548" i="1"/>
  <c r="R3679" i="1"/>
  <c r="R3840" i="1"/>
  <c r="R1721" i="1"/>
  <c r="R3910" i="1"/>
  <c r="R3179" i="1"/>
  <c r="R3895" i="1"/>
  <c r="R3911" i="1"/>
  <c r="R2354" i="1"/>
  <c r="R3912" i="1"/>
  <c r="R3841" i="1"/>
  <c r="R4010" i="1"/>
  <c r="R3659" i="1"/>
  <c r="R3466" i="1"/>
  <c r="R3816" i="1"/>
  <c r="R1889" i="1"/>
  <c r="R3794" i="1"/>
  <c r="R2613" i="1"/>
  <c r="R3778" i="1"/>
  <c r="R3874" i="1"/>
  <c r="R3978" i="1"/>
  <c r="R3913" i="1"/>
  <c r="R3828" i="1"/>
  <c r="R3594" i="1"/>
  <c r="R4043" i="1"/>
  <c r="R3604" i="1"/>
  <c r="R3157" i="1"/>
  <c r="R3836" i="1"/>
  <c r="R3842" i="1"/>
  <c r="R3829" i="1"/>
  <c r="R3680" i="1"/>
  <c r="R3843" i="1"/>
  <c r="R3180" i="1"/>
  <c r="R3327" i="1"/>
  <c r="R3181" i="1"/>
  <c r="R3328" i="1"/>
  <c r="R3540" i="1"/>
  <c r="R3182" i="1"/>
  <c r="R3467" i="1"/>
  <c r="R3329" i="1"/>
  <c r="R3963" i="1"/>
  <c r="R3817" i="1"/>
  <c r="R3549" i="1"/>
  <c r="R2971" i="1"/>
  <c r="R3681" i="1"/>
  <c r="R3818" i="1"/>
  <c r="R3819" i="1"/>
  <c r="R3646" i="1"/>
  <c r="R3682" i="1"/>
  <c r="R3683" i="1"/>
  <c r="R3135" i="1"/>
  <c r="R3792" i="1"/>
  <c r="R3643" i="1"/>
  <c r="R3550" i="1"/>
  <c r="R3684" i="1"/>
  <c r="R3685" i="1"/>
  <c r="R3468" i="1"/>
  <c r="R3686" i="1"/>
  <c r="R3605" i="1"/>
  <c r="R3687" i="1"/>
  <c r="R3469" i="1"/>
  <c r="R4044" i="1"/>
  <c r="R3183" i="1"/>
  <c r="R1890" i="1"/>
  <c r="R3184" i="1"/>
  <c r="R3551" i="1"/>
  <c r="R3688" i="1"/>
  <c r="R3782" i="1"/>
  <c r="R3644" i="1"/>
  <c r="R3658" i="1"/>
  <c r="R3689" i="1"/>
  <c r="R2614" i="1"/>
  <c r="R3826" i="1"/>
  <c r="R3606" i="1"/>
  <c r="R3690" i="1"/>
  <c r="R3607" i="1"/>
  <c r="R3691" i="1"/>
  <c r="R3692" i="1"/>
  <c r="R3693" i="1"/>
  <c r="R3694" i="1"/>
  <c r="R3695" i="1"/>
  <c r="R3608" i="1"/>
  <c r="R3696" i="1"/>
  <c r="R3185" i="1"/>
  <c r="R3697" i="1"/>
  <c r="R3698" i="1"/>
  <c r="R3470" i="1"/>
  <c r="R3609" i="1"/>
  <c r="R3639" i="1"/>
  <c r="R3330" i="1"/>
  <c r="R3471" i="1"/>
  <c r="R2615" i="1"/>
  <c r="R3331" i="1"/>
  <c r="R3660" i="1"/>
  <c r="R3645" i="1"/>
  <c r="R3610" i="1"/>
  <c r="R2616" i="1"/>
  <c r="R3552" i="1"/>
  <c r="R3844" i="1"/>
  <c r="R3186" i="1"/>
  <c r="R3647" i="1"/>
  <c r="R3611" i="1"/>
  <c r="R3446" i="1"/>
  <c r="R3648" i="1"/>
  <c r="R3612" i="1"/>
  <c r="R1184" i="1"/>
  <c r="R3332" i="1"/>
  <c r="R3613" i="1"/>
  <c r="R3553" i="1"/>
  <c r="R3554" i="1"/>
  <c r="R3546" i="1"/>
  <c r="R3472" i="1"/>
  <c r="R4024" i="1"/>
  <c r="R3614" i="1"/>
  <c r="R3615" i="1"/>
  <c r="R4072" i="1"/>
  <c r="R4060" i="1"/>
  <c r="R3616" i="1"/>
  <c r="R3617" i="1"/>
  <c r="R3589" i="1"/>
  <c r="R4025" i="1"/>
  <c r="R3555" i="1"/>
  <c r="R3447" i="1"/>
  <c r="R3187" i="1"/>
  <c r="R3914" i="1"/>
  <c r="R3294" i="1"/>
  <c r="R2919" i="1"/>
  <c r="R3618" i="1"/>
  <c r="R1883" i="1"/>
  <c r="R3891" i="1"/>
  <c r="R3592" i="1"/>
  <c r="R3556" i="1"/>
  <c r="R3557" i="1"/>
  <c r="R2238" i="1"/>
  <c r="R2604" i="1"/>
  <c r="R3473" i="1"/>
  <c r="R1891" i="1"/>
  <c r="R3558" i="1"/>
  <c r="R2966" i="1"/>
  <c r="R2862" i="1"/>
  <c r="R3559" i="1"/>
  <c r="R3333" i="1"/>
  <c r="R3595" i="1"/>
  <c r="R3560" i="1"/>
  <c r="R2972" i="1"/>
  <c r="R3561" i="1"/>
  <c r="R3474" i="1"/>
  <c r="R3562" i="1"/>
  <c r="R3563" i="1"/>
  <c r="R3564" i="1"/>
  <c r="R3565" i="1"/>
  <c r="R3475" i="1"/>
  <c r="R3915" i="1"/>
  <c r="R3188" i="1"/>
  <c r="R3566" i="1"/>
  <c r="R3567" i="1"/>
  <c r="R3795" i="1"/>
  <c r="R3568" i="1"/>
  <c r="R3167" i="1"/>
  <c r="R3334" i="1"/>
  <c r="R3335" i="1"/>
  <c r="R3545" i="1"/>
  <c r="R3538" i="1"/>
  <c r="R2973" i="1"/>
  <c r="R3916" i="1"/>
  <c r="R2457" i="1"/>
  <c r="R3875" i="1"/>
  <c r="R3102" i="1"/>
  <c r="R3476" i="1"/>
  <c r="R3336" i="1"/>
  <c r="R3536" i="1"/>
  <c r="R3337" i="1"/>
  <c r="R3477" i="1"/>
  <c r="R3451" i="1"/>
  <c r="R3338" i="1"/>
  <c r="R2458" i="1"/>
  <c r="R3310" i="1"/>
  <c r="R2863" i="1"/>
  <c r="R2952" i="1"/>
  <c r="R3339" i="1"/>
  <c r="R3478" i="1"/>
  <c r="R3534" i="1"/>
  <c r="R2864" i="1"/>
  <c r="R3340" i="1"/>
  <c r="R3479" i="1"/>
  <c r="R3480" i="1"/>
  <c r="R3481" i="1"/>
  <c r="R2401" i="1"/>
  <c r="R3482" i="1"/>
  <c r="R3341" i="1"/>
  <c r="R3880" i="1"/>
  <c r="R3483" i="1"/>
  <c r="R2617" i="1"/>
  <c r="R2974" i="1"/>
  <c r="R3961" i="1"/>
  <c r="R3484" i="1"/>
  <c r="R3485" i="1"/>
  <c r="R3486" i="1"/>
  <c r="R3342" i="1"/>
  <c r="R7" i="1"/>
  <c r="R2975" i="1"/>
  <c r="R3487" i="1"/>
  <c r="R1185" i="1"/>
  <c r="R2976" i="1"/>
  <c r="R3488" i="1"/>
  <c r="R3318" i="1"/>
  <c r="R3460" i="1"/>
  <c r="R3985" i="1"/>
  <c r="R2618" i="1"/>
  <c r="R2865" i="1"/>
  <c r="R3343" i="1"/>
  <c r="R3344" i="1"/>
  <c r="R3345" i="1"/>
  <c r="R3346" i="1"/>
  <c r="R3347" i="1"/>
  <c r="R3348" i="1"/>
  <c r="R3349" i="1"/>
  <c r="R3569" i="1"/>
  <c r="R2619" i="1"/>
  <c r="R3452" i="1"/>
  <c r="R3350" i="1"/>
  <c r="R3351" i="1"/>
  <c r="R3459" i="1"/>
  <c r="R2620" i="1"/>
  <c r="R2977" i="1"/>
  <c r="R3352" i="1"/>
  <c r="R1722" i="1"/>
  <c r="R2459" i="1"/>
  <c r="R3319" i="1"/>
  <c r="R3699" i="1"/>
  <c r="R3311" i="1"/>
  <c r="R3353" i="1"/>
  <c r="R3312" i="1"/>
  <c r="R3189" i="1"/>
  <c r="R3354" i="1"/>
  <c r="R3444" i="1"/>
  <c r="R3355" i="1"/>
  <c r="R3119" i="1"/>
  <c r="R3356" i="1"/>
  <c r="R3357" i="1"/>
  <c r="R3358" i="1"/>
  <c r="R3359" i="1"/>
  <c r="R3360" i="1"/>
  <c r="R2978" i="1"/>
  <c r="R3190" i="1"/>
  <c r="R3439" i="1"/>
  <c r="R3884" i="1"/>
  <c r="R3361" i="1"/>
  <c r="R3191" i="1"/>
  <c r="R3362" i="1"/>
  <c r="R3363" i="1"/>
  <c r="R2979" i="1"/>
  <c r="R3114" i="1"/>
  <c r="R3364" i="1"/>
  <c r="R3192" i="1"/>
  <c r="R3789" i="1"/>
  <c r="R3365" i="1"/>
  <c r="R2866" i="1"/>
  <c r="R3366" i="1"/>
  <c r="R2621" i="1"/>
  <c r="R3367" i="1"/>
  <c r="R3368" i="1"/>
  <c r="R3321" i="1"/>
  <c r="R3369" i="1"/>
  <c r="R4073" i="1"/>
  <c r="R3370" i="1"/>
  <c r="R3371" i="1"/>
  <c r="R1892" i="1"/>
  <c r="R3700" i="1"/>
  <c r="R3894" i="1"/>
  <c r="R2568" i="1"/>
  <c r="R3295" i="1"/>
  <c r="R3313" i="1"/>
  <c r="R2980" i="1"/>
  <c r="R2622" i="1"/>
  <c r="R2981" i="1"/>
  <c r="R1893" i="1"/>
  <c r="R3168" i="1"/>
  <c r="R4059" i="1"/>
  <c r="R3193" i="1"/>
  <c r="R3314" i="1"/>
  <c r="R3194" i="1"/>
  <c r="R1723" i="1"/>
  <c r="R3296" i="1"/>
  <c r="R3158" i="1"/>
  <c r="R3297" i="1"/>
  <c r="R2400" i="1"/>
  <c r="R3195" i="1"/>
  <c r="R2193" i="1"/>
  <c r="R2" i="1"/>
  <c r="R3307" i="1"/>
  <c r="R3196" i="1"/>
  <c r="R3298" i="1"/>
  <c r="R3197" i="1"/>
  <c r="R3299" i="1"/>
  <c r="R2982" i="1"/>
  <c r="R3174" i="1"/>
  <c r="R3570" i="1"/>
  <c r="R3198" i="1"/>
  <c r="R3199" i="1"/>
  <c r="R3291" i="1"/>
  <c r="R3136" i="1"/>
  <c r="R2983" i="1"/>
  <c r="R3292" i="1"/>
  <c r="R3200" i="1"/>
  <c r="R3137" i="1"/>
  <c r="R3201" i="1"/>
  <c r="R3129" i="1"/>
  <c r="R2867" i="1"/>
  <c r="R3202" i="1"/>
  <c r="R3203" i="1"/>
  <c r="R3138" i="1"/>
  <c r="R3701" i="1"/>
  <c r="R3204" i="1"/>
  <c r="R3205" i="1"/>
  <c r="R3206" i="1"/>
  <c r="R3649" i="1"/>
  <c r="R3539" i="1"/>
  <c r="R3845" i="1"/>
  <c r="R3207" i="1"/>
  <c r="R3208" i="1"/>
  <c r="R3209" i="1"/>
  <c r="R3210" i="1"/>
  <c r="R2984" i="1"/>
  <c r="R3172" i="1"/>
  <c r="R3139" i="1"/>
  <c r="R3372" i="1"/>
  <c r="R3159" i="1"/>
  <c r="R2934" i="1"/>
  <c r="R3164" i="1"/>
  <c r="R2953" i="1"/>
  <c r="R3211" i="1"/>
  <c r="R3140" i="1"/>
  <c r="R3212" i="1"/>
  <c r="R3160" i="1"/>
  <c r="R3213" i="1"/>
  <c r="R3214" i="1"/>
  <c r="R3215" i="1"/>
  <c r="R3216" i="1"/>
  <c r="R3217" i="1"/>
  <c r="R3218" i="1"/>
  <c r="R3219" i="1"/>
  <c r="R2935" i="1"/>
  <c r="R2954" i="1"/>
  <c r="R4089" i="1"/>
  <c r="R4056" i="1"/>
  <c r="R3665" i="1"/>
  <c r="R1619" i="1"/>
  <c r="R3141" i="1"/>
  <c r="R3846" i="1"/>
  <c r="R3702" i="1"/>
  <c r="R3161" i="1"/>
  <c r="R2623" i="1"/>
  <c r="R3703" i="1"/>
  <c r="R3169" i="1"/>
  <c r="R3162" i="1"/>
  <c r="R2985" i="1"/>
  <c r="R1894" i="1"/>
  <c r="R463" i="1"/>
  <c r="R3163" i="1"/>
  <c r="R3142" i="1"/>
  <c r="R3143" i="1"/>
  <c r="R2986" i="1"/>
  <c r="R3120" i="1"/>
  <c r="R3144" i="1"/>
  <c r="R2987" i="1"/>
  <c r="R3130" i="1"/>
  <c r="R2936" i="1"/>
  <c r="R2327" i="1"/>
  <c r="R2460" i="1"/>
  <c r="R2624" i="1"/>
  <c r="R2967" i="1"/>
  <c r="R3121" i="1"/>
  <c r="R1895" i="1"/>
  <c r="R2988" i="1"/>
  <c r="R3373" i="1"/>
  <c r="R3830" i="1"/>
  <c r="R2989" i="1"/>
  <c r="R3128" i="1"/>
  <c r="R2990" i="1"/>
  <c r="R2991" i="1"/>
  <c r="R3117" i="1"/>
  <c r="R2992" i="1"/>
  <c r="R2868" i="1"/>
  <c r="R2592" i="1"/>
  <c r="R3103" i="1"/>
  <c r="R2625" i="1"/>
  <c r="R3104" i="1"/>
  <c r="R3993" i="1"/>
  <c r="R2993" i="1"/>
  <c r="R2626" i="1"/>
  <c r="R4057" i="1"/>
  <c r="R1186" i="1"/>
  <c r="R2869" i="1"/>
  <c r="R3113" i="1"/>
  <c r="R2994" i="1"/>
  <c r="R3105" i="1"/>
  <c r="R2995" i="1"/>
  <c r="R2996" i="1"/>
  <c r="R2997" i="1"/>
  <c r="R2998" i="1"/>
  <c r="R2999" i="1"/>
  <c r="R3000" i="1"/>
  <c r="R2194" i="1"/>
  <c r="R3001" i="1"/>
  <c r="R3106" i="1"/>
  <c r="R3002" i="1"/>
  <c r="R3003" i="1"/>
  <c r="R2955" i="1"/>
  <c r="R2627" i="1"/>
  <c r="R3004" i="1"/>
  <c r="R1187" i="1"/>
  <c r="R3619" i="1"/>
  <c r="R3005" i="1"/>
  <c r="R3006" i="1"/>
  <c r="R1379" i="1"/>
  <c r="R3007" i="1"/>
  <c r="R3100" i="1"/>
  <c r="R3008" i="1"/>
  <c r="R2628" i="1"/>
  <c r="R3009" i="1"/>
  <c r="R2629" i="1"/>
  <c r="R2956" i="1"/>
  <c r="R2957" i="1"/>
  <c r="R3010" i="1"/>
  <c r="R3011" i="1"/>
  <c r="R3012" i="1"/>
  <c r="R2630" i="1"/>
  <c r="R3013" i="1"/>
  <c r="R3014" i="1"/>
  <c r="R2631" i="1"/>
  <c r="R2569" i="1"/>
  <c r="R3015" i="1"/>
  <c r="R2632" i="1"/>
  <c r="R2937" i="1"/>
  <c r="R3917" i="1"/>
  <c r="R3016" i="1"/>
  <c r="R3017" i="1"/>
  <c r="R3018" i="1"/>
  <c r="R3019" i="1"/>
  <c r="R3020" i="1"/>
  <c r="R3374" i="1"/>
  <c r="R1896" i="1"/>
  <c r="R3021" i="1"/>
  <c r="R3022" i="1"/>
  <c r="R3023" i="1"/>
  <c r="R3024" i="1"/>
  <c r="R3025" i="1"/>
  <c r="R3026" i="1"/>
  <c r="R1897" i="1"/>
  <c r="R3027" i="1"/>
  <c r="R2453" i="1"/>
  <c r="R1358" i="1"/>
  <c r="R2938" i="1"/>
  <c r="R2834" i="1"/>
  <c r="R3220" i="1"/>
  <c r="R2633" i="1"/>
  <c r="R2939" i="1"/>
  <c r="R2634" i="1"/>
  <c r="R3987" i="1"/>
  <c r="R3704" i="1"/>
  <c r="R2870" i="1"/>
  <c r="R1898" i="1"/>
  <c r="R2844" i="1"/>
  <c r="R1899" i="1"/>
  <c r="R3489" i="1"/>
  <c r="R2871" i="1"/>
  <c r="R2929" i="1"/>
  <c r="R1724" i="1"/>
  <c r="R3322" i="1"/>
  <c r="R2872" i="1"/>
  <c r="R2538" i="1"/>
  <c r="R3705" i="1"/>
  <c r="R2920" i="1"/>
  <c r="R2635" i="1"/>
  <c r="R464" i="1"/>
  <c r="R1900" i="1"/>
  <c r="R2636" i="1"/>
  <c r="R2560" i="1"/>
  <c r="R2932" i="1"/>
  <c r="R2940" i="1"/>
  <c r="R2349" i="1"/>
  <c r="R3490" i="1"/>
  <c r="R2941" i="1"/>
  <c r="R2873" i="1"/>
  <c r="R2570" i="1"/>
  <c r="R2921" i="1"/>
  <c r="R2942" i="1"/>
  <c r="R2874" i="1"/>
  <c r="R1901" i="1"/>
  <c r="R2943" i="1"/>
  <c r="R2922" i="1"/>
  <c r="R2606" i="1"/>
  <c r="R2918" i="1"/>
  <c r="R2856" i="1"/>
  <c r="R2875" i="1"/>
  <c r="R3796" i="1"/>
  <c r="R2637" i="1"/>
  <c r="R2638" i="1"/>
  <c r="R2639" i="1"/>
  <c r="R3706" i="1"/>
  <c r="R2842" i="1"/>
  <c r="R2640" i="1"/>
  <c r="R2876" i="1"/>
  <c r="R1902" i="1"/>
  <c r="R2917" i="1"/>
  <c r="R2923" i="1"/>
  <c r="R3145" i="1"/>
  <c r="R3620" i="1"/>
  <c r="R1188" i="1"/>
  <c r="R2832" i="1"/>
  <c r="R2641" i="1"/>
  <c r="R2642" i="1"/>
  <c r="R2877" i="1"/>
  <c r="R2643" i="1"/>
  <c r="R1903" i="1"/>
  <c r="R2878" i="1"/>
  <c r="R2879" i="1"/>
  <c r="R2880" i="1"/>
  <c r="R2644" i="1"/>
  <c r="R2881" i="1"/>
  <c r="R2645" i="1"/>
  <c r="R2646" i="1"/>
  <c r="R2845" i="1"/>
  <c r="R2882" i="1"/>
  <c r="R2883" i="1"/>
  <c r="R2647" i="1"/>
  <c r="R2884" i="1"/>
  <c r="R2855" i="1"/>
  <c r="R2461" i="1"/>
  <c r="R2885" i="1"/>
  <c r="R2603" i="1"/>
  <c r="R2886" i="1"/>
  <c r="R2648" i="1"/>
  <c r="R2543" i="1"/>
  <c r="R3918" i="1"/>
  <c r="R3491" i="1"/>
  <c r="R2649" i="1"/>
  <c r="R3492" i="1"/>
  <c r="R2650" i="1"/>
  <c r="R2462" i="1"/>
  <c r="R2859" i="1"/>
  <c r="R1904" i="1"/>
  <c r="R465" i="1"/>
  <c r="R2651" i="1"/>
  <c r="R3994" i="1"/>
  <c r="R2652" i="1"/>
  <c r="R2402" i="1"/>
  <c r="R2544" i="1"/>
  <c r="R2653" i="1"/>
  <c r="R3453" i="1"/>
  <c r="R2654" i="1"/>
  <c r="R2463" i="1"/>
  <c r="R2655" i="1"/>
  <c r="R2403" i="1"/>
  <c r="R2857" i="1"/>
  <c r="R2656" i="1"/>
  <c r="R4026" i="1"/>
  <c r="R2657" i="1"/>
  <c r="R4040" i="1"/>
  <c r="R2545" i="1"/>
  <c r="R2658" i="1"/>
  <c r="R2451" i="1"/>
  <c r="R2659" i="1"/>
  <c r="R2571" i="1"/>
  <c r="R1700" i="1"/>
  <c r="R2593" i="1"/>
  <c r="R1719" i="1"/>
  <c r="R2660" i="1"/>
  <c r="R2404" i="1"/>
  <c r="R2661" i="1"/>
  <c r="R4098" i="1"/>
  <c r="R1725" i="1"/>
  <c r="R2662" i="1"/>
  <c r="R2663" i="1"/>
  <c r="R2664" i="1"/>
  <c r="R2665" i="1"/>
  <c r="R2559" i="1"/>
  <c r="R2666" i="1"/>
  <c r="R2667" i="1"/>
  <c r="R2835" i="1"/>
  <c r="R3621" i="1"/>
  <c r="R378" i="1"/>
  <c r="R2668" i="1"/>
  <c r="R3454" i="1"/>
  <c r="R931" i="1"/>
  <c r="R3707" i="1"/>
  <c r="R2669" i="1"/>
  <c r="R2239" i="1"/>
  <c r="R2670" i="1"/>
  <c r="R3708" i="1"/>
  <c r="R2671" i="1"/>
  <c r="R2836" i="1"/>
  <c r="R2546" i="1"/>
  <c r="R2672" i="1"/>
  <c r="R1189" i="1"/>
  <c r="R1905" i="1"/>
  <c r="R2547" i="1"/>
  <c r="R2673" i="1"/>
  <c r="R1726" i="1"/>
  <c r="R2674" i="1"/>
  <c r="R2675" i="1"/>
  <c r="R2676" i="1"/>
  <c r="R2677" i="1"/>
  <c r="R1380" i="1"/>
  <c r="R2678" i="1"/>
  <c r="R2837" i="1"/>
  <c r="R2679" i="1"/>
  <c r="R2680" i="1"/>
  <c r="R2355" i="1"/>
  <c r="R2464" i="1"/>
  <c r="R2681" i="1"/>
  <c r="R2682" i="1"/>
  <c r="R2683" i="1"/>
  <c r="R2240" i="1"/>
  <c r="R2684" i="1"/>
  <c r="R2685" i="1"/>
  <c r="R2686" i="1"/>
  <c r="R2687" i="1"/>
  <c r="R2688" i="1"/>
  <c r="R2689" i="1"/>
  <c r="R2690" i="1"/>
  <c r="R2691" i="1"/>
  <c r="R2692" i="1"/>
  <c r="R2693" i="1"/>
  <c r="R1906" i="1"/>
  <c r="R2356" i="1"/>
  <c r="R2465" i="1"/>
  <c r="R2405" i="1"/>
  <c r="R2694" i="1"/>
  <c r="R2695" i="1"/>
  <c r="R2696" i="1"/>
  <c r="R2697" i="1"/>
  <c r="R2698" i="1"/>
  <c r="R2699" i="1"/>
  <c r="R2700" i="1"/>
  <c r="R2701" i="1"/>
  <c r="R2702" i="1"/>
  <c r="R2703" i="1"/>
  <c r="R1907" i="1"/>
  <c r="R1908" i="1"/>
  <c r="R2328" i="1"/>
  <c r="R1381" i="1"/>
  <c r="R2704" i="1"/>
  <c r="R2705" i="1"/>
  <c r="R2241" i="1"/>
  <c r="R3493" i="1"/>
  <c r="R2706" i="1"/>
  <c r="R2707" i="1"/>
  <c r="R2708" i="1"/>
  <c r="R2709" i="1"/>
  <c r="R2710" i="1"/>
  <c r="R1909" i="1"/>
  <c r="R2539" i="1"/>
  <c r="R2711" i="1"/>
  <c r="R2712" i="1"/>
  <c r="R3375" i="1"/>
  <c r="R2466" i="1"/>
  <c r="R2548" i="1"/>
  <c r="R2406" i="1"/>
  <c r="R2594" i="1"/>
  <c r="R2572" i="1"/>
  <c r="R2595" i="1"/>
  <c r="R2596" i="1"/>
  <c r="R2597" i="1"/>
  <c r="R2242" i="1"/>
  <c r="R2407" i="1"/>
  <c r="R3622" i="1"/>
  <c r="R3657" i="1"/>
  <c r="R2573" i="1"/>
  <c r="R1910" i="1"/>
  <c r="R3146" i="1"/>
  <c r="R2549" i="1"/>
  <c r="R2408" i="1"/>
  <c r="R2574" i="1"/>
  <c r="R1703" i="1"/>
  <c r="R2575" i="1"/>
  <c r="R3" i="1"/>
  <c r="R1911" i="1"/>
  <c r="R2590" i="1"/>
  <c r="R2467" i="1"/>
  <c r="R2540" i="1"/>
  <c r="R2576" i="1"/>
  <c r="R2468" i="1"/>
  <c r="R2577" i="1"/>
  <c r="R1620" i="1"/>
  <c r="R2561" i="1"/>
  <c r="R2578" i="1"/>
  <c r="R2567" i="1"/>
  <c r="R1190" i="1"/>
  <c r="R2469" i="1"/>
  <c r="R2470" i="1"/>
  <c r="R3623" i="1"/>
  <c r="R2471" i="1"/>
  <c r="R3791" i="1"/>
  <c r="R3709" i="1"/>
  <c r="R910" i="1"/>
  <c r="R1912" i="1"/>
  <c r="R2550" i="1"/>
  <c r="R2541" i="1"/>
  <c r="R1913" i="1"/>
  <c r="R2409" i="1"/>
  <c r="R2551" i="1"/>
  <c r="R2472" i="1"/>
  <c r="R3127" i="1"/>
  <c r="R2552" i="1"/>
  <c r="R1914" i="1"/>
  <c r="R2542" i="1"/>
  <c r="R2410" i="1"/>
  <c r="R1915" i="1"/>
  <c r="R2553" i="1"/>
  <c r="R3376" i="1"/>
  <c r="R2473" i="1"/>
  <c r="R3862" i="1"/>
  <c r="R2474" i="1"/>
  <c r="R2554" i="1"/>
  <c r="R2475" i="1"/>
  <c r="R3919" i="1"/>
  <c r="R2476" i="1"/>
  <c r="R2243" i="1"/>
  <c r="R2477" i="1"/>
  <c r="R3847" i="1"/>
  <c r="R1382" i="1"/>
  <c r="R2478" i="1"/>
  <c r="R1916" i="1"/>
  <c r="R1917" i="1"/>
  <c r="R2479" i="1"/>
  <c r="R2480" i="1"/>
  <c r="R2481" i="1"/>
  <c r="R1918" i="1"/>
  <c r="R3593" i="1"/>
  <c r="R2244" i="1"/>
  <c r="R1191" i="1"/>
  <c r="R2411" i="1"/>
  <c r="R1919" i="1"/>
  <c r="R3571" i="1"/>
  <c r="R2482" i="1"/>
  <c r="R2483" i="1"/>
  <c r="R2484" i="1"/>
  <c r="R2485" i="1"/>
  <c r="R2486" i="1"/>
  <c r="R2487" i="1"/>
  <c r="R2412" i="1"/>
  <c r="R3308" i="1"/>
  <c r="R3872" i="1"/>
  <c r="R1192" i="1"/>
  <c r="R2488" i="1"/>
  <c r="R1920" i="1"/>
  <c r="R2329" i="1"/>
  <c r="R2398" i="1"/>
  <c r="R2489" i="1"/>
  <c r="R2490" i="1"/>
  <c r="R2491" i="1"/>
  <c r="R2413" i="1"/>
  <c r="R1727" i="1"/>
  <c r="R2454" i="1"/>
  <c r="R2492" i="1"/>
  <c r="R2414" i="1"/>
  <c r="R2493" i="1"/>
  <c r="R2494" i="1"/>
  <c r="R3885" i="1"/>
  <c r="R3455" i="1"/>
  <c r="R2495" i="1"/>
  <c r="R466" i="1"/>
  <c r="R2357" i="1"/>
  <c r="R2496" i="1"/>
  <c r="R2497" i="1"/>
  <c r="R2498" i="1"/>
  <c r="R1383" i="1"/>
  <c r="R2499" i="1"/>
  <c r="R2415" i="1"/>
  <c r="R2500" i="1"/>
  <c r="R2416" i="1"/>
  <c r="R2358" i="1"/>
  <c r="R2359" i="1"/>
  <c r="R2245" i="1"/>
  <c r="R2417" i="1"/>
  <c r="R3624" i="1"/>
  <c r="R2360" i="1"/>
  <c r="R2246" i="1"/>
  <c r="R1610" i="1"/>
  <c r="R3572" i="1"/>
  <c r="R2450" i="1"/>
  <c r="R2247" i="1"/>
  <c r="R3221" i="1"/>
  <c r="R2418" i="1"/>
  <c r="R1921" i="1"/>
  <c r="R467" i="1"/>
  <c r="R3494" i="1"/>
  <c r="R2419" i="1"/>
  <c r="R2420" i="1"/>
  <c r="R3625" i="1"/>
  <c r="R2361" i="1"/>
  <c r="R2448" i="1"/>
  <c r="R2362" i="1"/>
  <c r="R2421" i="1"/>
  <c r="R2422" i="1"/>
  <c r="R1845" i="1"/>
  <c r="R2248" i="1"/>
  <c r="R3863" i="1"/>
  <c r="R2423" i="1"/>
  <c r="R2424" i="1"/>
  <c r="R2363" i="1"/>
  <c r="R2364" i="1"/>
  <c r="R2425" i="1"/>
  <c r="R2249" i="1"/>
  <c r="R1193" i="1"/>
  <c r="R2713" i="1"/>
  <c r="R3028" i="1"/>
  <c r="R2365" i="1"/>
  <c r="R2426" i="1"/>
  <c r="R2427" i="1"/>
  <c r="R2366" i="1"/>
  <c r="R3596" i="1"/>
  <c r="R2353" i="1"/>
  <c r="R1384" i="1"/>
  <c r="R2924" i="1"/>
  <c r="R1922" i="1"/>
  <c r="R2250" i="1"/>
  <c r="R1923" i="1"/>
  <c r="R2367" i="1"/>
  <c r="R2368" i="1"/>
  <c r="R3377" i="1"/>
  <c r="R2369" i="1"/>
  <c r="R379" i="1"/>
  <c r="R1183" i="1"/>
  <c r="R1924" i="1"/>
  <c r="R2195" i="1"/>
  <c r="R1925" i="1"/>
  <c r="R1884" i="1"/>
  <c r="R2196" i="1"/>
  <c r="R2370" i="1"/>
  <c r="R2887" i="1"/>
  <c r="R2371" i="1"/>
  <c r="R2330" i="1"/>
  <c r="R1926" i="1"/>
  <c r="R2251" i="1"/>
  <c r="R2372" i="1"/>
  <c r="R2326" i="1"/>
  <c r="R1927" i="1"/>
  <c r="R2373" i="1"/>
  <c r="R2352" i="1"/>
  <c r="R2252" i="1"/>
  <c r="R733" i="1"/>
  <c r="R2374" i="1"/>
  <c r="R2375" i="1"/>
  <c r="R3710" i="1"/>
  <c r="R3222" i="1"/>
  <c r="R2253" i="1"/>
  <c r="R2254" i="1"/>
  <c r="R1728" i="1"/>
  <c r="R932" i="1"/>
  <c r="R3783" i="1"/>
  <c r="R2714" i="1"/>
  <c r="R1928" i="1"/>
  <c r="R1929" i="1"/>
  <c r="R2255" i="1"/>
  <c r="R3122" i="1"/>
  <c r="R2715" i="1"/>
  <c r="R1930" i="1"/>
  <c r="R3711" i="1"/>
  <c r="R2256" i="1"/>
  <c r="R2191" i="1"/>
  <c r="R2331" i="1"/>
  <c r="R3445" i="1"/>
  <c r="R2197" i="1"/>
  <c r="R2231" i="1"/>
  <c r="R3712" i="1"/>
  <c r="R2198" i="1"/>
  <c r="R3713" i="1"/>
  <c r="R2332" i="1"/>
  <c r="R3784" i="1"/>
  <c r="R2257" i="1"/>
  <c r="R2199" i="1"/>
  <c r="R3029" i="1"/>
  <c r="R2325" i="1"/>
  <c r="R2333" i="1"/>
  <c r="R1931" i="1"/>
  <c r="R2334" i="1"/>
  <c r="R2258" i="1"/>
  <c r="R2259" i="1"/>
  <c r="R2260" i="1"/>
  <c r="R2261" i="1"/>
  <c r="R1932" i="1"/>
  <c r="R3650" i="1"/>
  <c r="R3495" i="1"/>
  <c r="R2262" i="1"/>
  <c r="R2263" i="1"/>
  <c r="R2264" i="1"/>
  <c r="R1933" i="1"/>
  <c r="R3030" i="1"/>
  <c r="R1934" i="1"/>
  <c r="R1935" i="1"/>
  <c r="R1936" i="1"/>
  <c r="R3107" i="1"/>
  <c r="R2265" i="1"/>
  <c r="R1729" i="1"/>
  <c r="R1937" i="1"/>
  <c r="R2266" i="1"/>
  <c r="R1611" i="1"/>
  <c r="R2267" i="1"/>
  <c r="R1385" i="1"/>
  <c r="R2235" i="1"/>
  <c r="R1730" i="1"/>
  <c r="R1938" i="1"/>
  <c r="R2232" i="1"/>
  <c r="R2268" i="1"/>
  <c r="R3317" i="1"/>
  <c r="R3626" i="1"/>
  <c r="R1939" i="1"/>
  <c r="R3315" i="1"/>
  <c r="R2269" i="1"/>
  <c r="R2270" i="1"/>
  <c r="R2271" i="1"/>
  <c r="R2272" i="1"/>
  <c r="R2273" i="1"/>
  <c r="R2274" i="1"/>
  <c r="R1940" i="1"/>
  <c r="R2275" i="1"/>
  <c r="R1386" i="1"/>
  <c r="R3316" i="1"/>
  <c r="R1941" i="1"/>
  <c r="R2276" i="1"/>
  <c r="R1942" i="1"/>
  <c r="R2277" i="1"/>
  <c r="R2278" i="1"/>
  <c r="R2229" i="1"/>
  <c r="R670" i="1"/>
  <c r="R1943" i="1"/>
  <c r="R1880" i="1"/>
  <c r="R2279" i="1"/>
  <c r="R1944" i="1"/>
  <c r="R2280" i="1"/>
  <c r="R2281" i="1"/>
  <c r="R1945" i="1"/>
  <c r="R4070" i="1"/>
  <c r="R2282" i="1"/>
  <c r="R1946" i="1"/>
  <c r="R2283" i="1"/>
  <c r="R1947" i="1"/>
  <c r="R1194" i="1"/>
  <c r="R2284" i="1"/>
  <c r="R2285" i="1"/>
  <c r="R2286" i="1"/>
  <c r="R2236" i="1"/>
  <c r="R1948" i="1"/>
  <c r="R1731" i="1"/>
  <c r="R1949" i="1"/>
  <c r="R1621" i="1"/>
  <c r="R1732" i="1"/>
  <c r="R2888" i="1"/>
  <c r="R3777" i="1"/>
  <c r="R3714" i="1"/>
  <c r="R2192" i="1"/>
  <c r="R3378" i="1"/>
  <c r="R2200" i="1"/>
  <c r="R1950" i="1"/>
  <c r="R1951" i="1"/>
  <c r="R1387" i="1"/>
  <c r="R1952" i="1"/>
  <c r="R1953" i="1"/>
  <c r="R2201" i="1"/>
  <c r="R3715" i="1"/>
  <c r="R1388" i="1"/>
  <c r="R1954" i="1"/>
  <c r="R1955" i="1"/>
  <c r="R1956" i="1"/>
  <c r="R3448" i="1"/>
  <c r="R1957" i="1"/>
  <c r="R1958" i="1"/>
  <c r="R740" i="1"/>
  <c r="R1959" i="1"/>
  <c r="R1733" i="1"/>
  <c r="R2202" i="1"/>
  <c r="R1960" i="1"/>
  <c r="R2203" i="1"/>
  <c r="R1961" i="1"/>
  <c r="R1962" i="1"/>
  <c r="R2204" i="1"/>
  <c r="R3496" i="1"/>
  <c r="R2189" i="1"/>
  <c r="R1887" i="1"/>
  <c r="R2205" i="1"/>
  <c r="R1622" i="1"/>
  <c r="R1963" i="1"/>
  <c r="R2206" i="1"/>
  <c r="R933" i="1"/>
  <c r="R1964" i="1"/>
  <c r="R3300" i="1"/>
  <c r="R1965" i="1"/>
  <c r="R1966" i="1"/>
  <c r="R1967" i="1"/>
  <c r="R1876" i="1"/>
  <c r="R1968" i="1"/>
  <c r="R2207" i="1"/>
  <c r="R1969" i="1"/>
  <c r="R1195" i="1"/>
  <c r="R1970" i="1"/>
  <c r="R2208" i="1"/>
  <c r="R1971" i="1"/>
  <c r="R2209" i="1"/>
  <c r="R1734" i="1"/>
  <c r="R1972" i="1"/>
  <c r="R1973" i="1"/>
  <c r="R1974" i="1"/>
  <c r="R1735" i="1"/>
  <c r="R1975" i="1"/>
  <c r="R1736" i="1"/>
  <c r="R3101" i="1"/>
  <c r="R1623" i="1"/>
  <c r="R934" i="1"/>
  <c r="R1976" i="1"/>
  <c r="R3123" i="1"/>
  <c r="R1977" i="1"/>
  <c r="R3573" i="1"/>
  <c r="R935" i="1"/>
  <c r="R1624" i="1"/>
  <c r="R1978" i="1"/>
  <c r="R1846" i="1"/>
  <c r="R1979" i="1"/>
  <c r="R3131" i="1"/>
  <c r="R1980" i="1"/>
  <c r="R1981" i="1"/>
  <c r="R2287" i="1"/>
  <c r="R1982" i="1"/>
  <c r="R1715" i="1"/>
  <c r="R2190" i="1"/>
  <c r="R1983" i="1"/>
  <c r="R1607" i="1"/>
  <c r="R1984" i="1"/>
  <c r="R1985" i="1"/>
  <c r="R1830" i="1"/>
  <c r="R1986" i="1"/>
  <c r="R3223" i="1"/>
  <c r="R1389" i="1"/>
  <c r="R1874" i="1"/>
  <c r="R1737" i="1"/>
  <c r="R1987" i="1"/>
  <c r="R1738" i="1"/>
  <c r="R1988" i="1"/>
  <c r="R1989" i="1"/>
  <c r="R1990" i="1"/>
  <c r="R1991" i="1"/>
  <c r="R1992" i="1"/>
  <c r="R1993" i="1"/>
  <c r="R1994" i="1"/>
  <c r="R1879" i="1"/>
  <c r="R1847" i="1"/>
  <c r="R3716" i="1"/>
  <c r="R1995" i="1"/>
  <c r="R1996" i="1"/>
  <c r="R1997" i="1"/>
  <c r="R1998" i="1"/>
  <c r="R4053" i="1"/>
  <c r="R1999" i="1"/>
  <c r="R1739" i="1"/>
  <c r="R2000" i="1"/>
  <c r="R2001" i="1"/>
  <c r="R1848" i="1"/>
  <c r="R1849" i="1"/>
  <c r="R3224" i="1"/>
  <c r="R2002" i="1"/>
  <c r="R2003" i="1"/>
  <c r="R2004" i="1"/>
  <c r="R2005" i="1"/>
  <c r="R2006" i="1"/>
  <c r="R2007" i="1"/>
  <c r="R2008" i="1"/>
  <c r="R2009" i="1"/>
  <c r="R1740" i="1"/>
  <c r="R2010" i="1"/>
  <c r="R2011" i="1"/>
  <c r="R2012" i="1"/>
  <c r="R2013" i="1"/>
  <c r="R2014" i="1"/>
  <c r="R2015" i="1"/>
  <c r="R2016" i="1"/>
  <c r="R1741" i="1"/>
  <c r="R2017" i="1"/>
  <c r="R1595" i="1"/>
  <c r="R1742" i="1"/>
  <c r="R936" i="1"/>
  <c r="R468" i="1"/>
  <c r="R2018" i="1"/>
  <c r="R2019" i="1"/>
  <c r="R2020" i="1"/>
  <c r="R1850" i="1"/>
  <c r="R2021" i="1"/>
  <c r="R1851" i="1"/>
  <c r="R3995" i="1"/>
  <c r="R2022" i="1"/>
  <c r="R2023" i="1"/>
  <c r="R1743" i="1"/>
  <c r="R2024" i="1"/>
  <c r="R1744" i="1"/>
  <c r="R2025" i="1"/>
  <c r="R2026" i="1"/>
  <c r="R2027" i="1"/>
  <c r="R2028" i="1"/>
  <c r="R2029" i="1"/>
  <c r="R2030" i="1"/>
  <c r="R2031" i="1"/>
  <c r="R3717" i="1"/>
  <c r="R2032" i="1"/>
  <c r="R2033" i="1"/>
  <c r="R2034" i="1"/>
  <c r="R2035" i="1"/>
  <c r="R2036" i="1"/>
  <c r="R2037" i="1"/>
  <c r="R2038" i="1"/>
  <c r="R2039" i="1"/>
  <c r="R1877" i="1"/>
  <c r="R3379" i="1"/>
  <c r="R3574" i="1"/>
  <c r="R1852" i="1"/>
  <c r="R3718" i="1"/>
  <c r="R4038" i="1"/>
  <c r="R1885" i="1"/>
  <c r="R1196" i="1"/>
  <c r="R3031" i="1"/>
  <c r="R1875" i="1"/>
  <c r="R3320" i="1"/>
  <c r="R1840" i="1"/>
  <c r="R1625" i="1"/>
  <c r="R741" i="1"/>
  <c r="R1853" i="1"/>
  <c r="R1745" i="1"/>
  <c r="R1831" i="1"/>
  <c r="R1746" i="1"/>
  <c r="R937" i="1"/>
  <c r="R3996" i="1"/>
  <c r="R1747" i="1"/>
  <c r="R1626" i="1"/>
  <c r="R1155" i="1"/>
  <c r="R4027" i="1"/>
  <c r="R2335" i="1"/>
  <c r="R1854" i="1"/>
  <c r="R1390" i="1"/>
  <c r="R1855" i="1"/>
  <c r="R1391" i="1"/>
  <c r="R1392" i="1"/>
  <c r="R3032" i="1"/>
  <c r="R3962" i="1"/>
  <c r="R3033" i="1"/>
  <c r="R1836" i="1"/>
  <c r="R1856" i="1"/>
  <c r="R1393" i="1"/>
  <c r="R1857" i="1"/>
  <c r="R3034" i="1"/>
  <c r="R1858" i="1"/>
  <c r="R1627" i="1"/>
  <c r="R1843" i="1"/>
  <c r="R1859" i="1"/>
  <c r="R1748" i="1"/>
  <c r="R1749" i="1"/>
  <c r="R1860" i="1"/>
  <c r="R1340" i="1"/>
  <c r="R1861" i="1"/>
  <c r="R1750" i="1"/>
  <c r="R1862" i="1"/>
  <c r="R1751" i="1"/>
  <c r="R1863" i="1"/>
  <c r="R1752" i="1"/>
  <c r="R1864" i="1"/>
  <c r="R1865" i="1"/>
  <c r="R2925" i="1"/>
  <c r="R1753" i="1"/>
  <c r="R1628" i="1"/>
  <c r="R1754" i="1"/>
  <c r="R1345" i="1"/>
  <c r="R1755" i="1"/>
  <c r="R1837" i="1"/>
  <c r="R1756" i="1"/>
  <c r="R1394" i="1"/>
  <c r="R1629" i="1"/>
  <c r="R1720" i="1"/>
  <c r="R175" i="1"/>
  <c r="R938" i="1"/>
  <c r="R1395" i="1"/>
  <c r="R3380" i="1"/>
  <c r="R1630" i="1"/>
  <c r="R1757" i="1"/>
  <c r="R1631" i="1"/>
  <c r="R1197" i="1"/>
  <c r="R3225" i="1"/>
  <c r="R1612" i="1"/>
  <c r="R1632" i="1"/>
  <c r="R1339" i="1"/>
  <c r="R1758" i="1"/>
  <c r="R2716" i="1"/>
  <c r="R1759" i="1"/>
  <c r="R1760" i="1"/>
  <c r="R1761" i="1"/>
  <c r="R1633" i="1"/>
  <c r="R1634" i="1"/>
  <c r="R1762" i="1"/>
  <c r="R1763" i="1"/>
  <c r="R1396" i="1"/>
  <c r="R1764" i="1"/>
  <c r="R1832" i="1"/>
  <c r="R656" i="1"/>
  <c r="R1635" i="1"/>
  <c r="R1765" i="1"/>
  <c r="R1766" i="1"/>
  <c r="R3170" i="1"/>
  <c r="R1767" i="1"/>
  <c r="R1636" i="1"/>
  <c r="R1637" i="1"/>
  <c r="R1397" i="1"/>
  <c r="R2376" i="1"/>
  <c r="R1638" i="1"/>
  <c r="R1198" i="1"/>
  <c r="R1768" i="1"/>
  <c r="R1398" i="1"/>
  <c r="R1399" i="1"/>
  <c r="R1769" i="1"/>
  <c r="R1770" i="1"/>
  <c r="R1175" i="1"/>
  <c r="R2841" i="1"/>
  <c r="R1400" i="1"/>
  <c r="R1771" i="1"/>
  <c r="R1772" i="1"/>
  <c r="R2958" i="1"/>
  <c r="R1773" i="1"/>
  <c r="R1774" i="1"/>
  <c r="R1401" i="1"/>
  <c r="R1775" i="1"/>
  <c r="R1776" i="1"/>
  <c r="R1777" i="1"/>
  <c r="R939" i="1"/>
  <c r="R2605" i="1"/>
  <c r="R1778" i="1"/>
  <c r="R1779" i="1"/>
  <c r="R1704" i="1"/>
  <c r="R1780" i="1"/>
  <c r="R1402" i="1"/>
  <c r="R1613" i="1"/>
  <c r="R1705" i="1"/>
  <c r="R1639" i="1"/>
  <c r="R1781" i="1"/>
  <c r="R1782" i="1"/>
  <c r="R1783" i="1"/>
  <c r="R1784" i="1"/>
  <c r="R1785" i="1"/>
  <c r="R1199" i="1"/>
  <c r="R1640" i="1"/>
  <c r="R1786" i="1"/>
  <c r="R1787" i="1"/>
  <c r="R1641" i="1"/>
  <c r="R1788" i="1"/>
  <c r="R1403" i="1"/>
  <c r="R1789" i="1"/>
  <c r="R1790" i="1"/>
  <c r="R1712" i="1"/>
  <c r="R1791" i="1"/>
  <c r="R1706" i="1"/>
  <c r="R1792" i="1"/>
  <c r="R2846" i="1"/>
  <c r="R1642" i="1"/>
  <c r="R1643" i="1"/>
  <c r="R1167" i="1"/>
  <c r="R1404" i="1"/>
  <c r="R1405" i="1"/>
  <c r="R1718" i="1"/>
  <c r="R1171" i="1"/>
  <c r="R1644" i="1"/>
  <c r="R1645" i="1"/>
  <c r="R1406" i="1"/>
  <c r="R940" i="1"/>
  <c r="R2040" i="1"/>
  <c r="R1596" i="1"/>
  <c r="R1646" i="1"/>
  <c r="R1647" i="1"/>
  <c r="R2852" i="1"/>
  <c r="R1648" i="1"/>
  <c r="R469" i="1"/>
  <c r="R1713" i="1"/>
  <c r="R1649" i="1"/>
  <c r="R1650" i="1"/>
  <c r="R1651" i="1"/>
  <c r="R1200" i="1"/>
  <c r="R1407" i="1"/>
  <c r="R3848" i="1"/>
  <c r="R1702" i="1"/>
  <c r="R1408" i="1"/>
  <c r="R1652" i="1"/>
  <c r="R1597" i="1"/>
  <c r="R1409" i="1"/>
  <c r="R1653" i="1"/>
  <c r="R1654" i="1"/>
  <c r="R1655" i="1"/>
  <c r="R1410" i="1"/>
  <c r="R1656" i="1"/>
  <c r="R1657" i="1"/>
  <c r="R1411" i="1"/>
  <c r="R742" i="1"/>
  <c r="R2717" i="1"/>
  <c r="R1412" i="1"/>
  <c r="R1658" i="1"/>
  <c r="R1616" i="1"/>
  <c r="R1659" i="1"/>
  <c r="R1660" i="1"/>
  <c r="R1661" i="1"/>
  <c r="R1413" i="1"/>
  <c r="R1662" i="1"/>
  <c r="R1414" i="1"/>
  <c r="R1663" i="1"/>
  <c r="R1415" i="1"/>
  <c r="R2377" i="1"/>
  <c r="R1664" i="1"/>
  <c r="R1416" i="1"/>
  <c r="R1359" i="1"/>
  <c r="R3226" i="1"/>
  <c r="R1417" i="1"/>
  <c r="R3920" i="1"/>
  <c r="R1418" i="1"/>
  <c r="R1665" i="1"/>
  <c r="R1666" i="1"/>
  <c r="R1667" i="1"/>
  <c r="R1668" i="1"/>
  <c r="R2041" i="1"/>
  <c r="R1669" i="1"/>
  <c r="R1670" i="1"/>
  <c r="R1172" i="1"/>
  <c r="R1614" i="1"/>
  <c r="R1419" i="1"/>
  <c r="R1671" i="1"/>
  <c r="R1672" i="1"/>
  <c r="R743" i="1"/>
  <c r="R941" i="1"/>
  <c r="R1201" i="1"/>
  <c r="R1420" i="1"/>
  <c r="R1421" i="1"/>
  <c r="R1580" i="1"/>
  <c r="R1202" i="1"/>
  <c r="R3719" i="1"/>
  <c r="R1422" i="1"/>
  <c r="R1423" i="1"/>
  <c r="R1424" i="1"/>
  <c r="R942" i="1"/>
  <c r="R1598" i="1"/>
  <c r="R2718" i="1"/>
  <c r="R1425" i="1"/>
  <c r="R1426" i="1"/>
  <c r="R1360" i="1"/>
  <c r="R4045" i="1"/>
  <c r="R3173" i="1"/>
  <c r="R3381" i="1"/>
  <c r="R3779" i="1"/>
  <c r="R1427" i="1"/>
  <c r="R2210" i="1"/>
  <c r="R1581" i="1"/>
  <c r="R1203" i="1"/>
  <c r="R1588" i="1"/>
  <c r="R1147" i="1"/>
  <c r="R1577" i="1"/>
  <c r="R1341" i="1"/>
  <c r="R3797" i="1"/>
  <c r="R744" i="1"/>
  <c r="R1428" i="1"/>
  <c r="R1429" i="1"/>
  <c r="R1608" i="1"/>
  <c r="R1204" i="1"/>
  <c r="R1430" i="1"/>
  <c r="R1599" i="1"/>
  <c r="R1431" i="1"/>
  <c r="R1582" i="1"/>
  <c r="R1432" i="1"/>
  <c r="R1433" i="1"/>
  <c r="R1600" i="1"/>
  <c r="R1609" i="1"/>
  <c r="R1434" i="1"/>
  <c r="R1435" i="1"/>
  <c r="R1436" i="1"/>
  <c r="R1437" i="1"/>
  <c r="R2719" i="1"/>
  <c r="R1438" i="1"/>
  <c r="R1377" i="1"/>
  <c r="R3720" i="1"/>
  <c r="R1601" i="1"/>
  <c r="R1361" i="1"/>
  <c r="R176" i="1"/>
  <c r="R1205" i="1"/>
  <c r="R3147" i="1"/>
  <c r="R1439" i="1"/>
  <c r="R1440" i="1"/>
  <c r="R1441" i="1"/>
  <c r="R1442" i="1"/>
  <c r="R1443" i="1"/>
  <c r="R1444" i="1"/>
  <c r="R1445" i="1"/>
  <c r="R1583" i="1"/>
  <c r="R1446" i="1"/>
  <c r="R1578" i="1"/>
  <c r="R1447" i="1"/>
  <c r="R1448" i="1"/>
  <c r="R1449" i="1"/>
  <c r="R1450" i="1"/>
  <c r="R1451" i="1"/>
  <c r="R1452" i="1"/>
  <c r="R1206" i="1"/>
  <c r="R1453" i="1"/>
  <c r="R1156" i="1"/>
  <c r="R1454" i="1"/>
  <c r="R1455" i="1"/>
  <c r="R3227" i="1"/>
  <c r="R943" i="1"/>
  <c r="R1584" i="1"/>
  <c r="R1585" i="1"/>
  <c r="R1456" i="1"/>
  <c r="R2501" i="1"/>
  <c r="R3798" i="1"/>
  <c r="R1457" i="1"/>
  <c r="R1458" i="1"/>
  <c r="R881" i="1"/>
  <c r="R3849" i="1"/>
  <c r="R1459" i="1"/>
  <c r="R1362" i="1"/>
  <c r="R3035" i="1"/>
  <c r="R1207" i="1"/>
  <c r="R1460" i="1"/>
  <c r="R1461" i="1"/>
  <c r="R944" i="1"/>
  <c r="R3036" i="1"/>
  <c r="R1462" i="1"/>
  <c r="R1463" i="1"/>
  <c r="R1363" i="1"/>
  <c r="R1464" i="1"/>
  <c r="R1465" i="1"/>
  <c r="R1466" i="1"/>
  <c r="R2720" i="1"/>
  <c r="R671" i="1"/>
  <c r="R1208" i="1"/>
  <c r="R1209" i="1"/>
  <c r="R1210" i="1"/>
  <c r="R1467" i="1"/>
  <c r="R1468" i="1"/>
  <c r="R3228" i="1"/>
  <c r="R1469" i="1"/>
  <c r="R945" i="1"/>
  <c r="R1470" i="1"/>
  <c r="R1471" i="1"/>
  <c r="R1342" i="1"/>
  <c r="R1472" i="1"/>
  <c r="R1473" i="1"/>
  <c r="R1211" i="1"/>
  <c r="R946" i="1"/>
  <c r="R1474" i="1"/>
  <c r="R1212" i="1"/>
  <c r="R2721" i="1"/>
  <c r="R1475" i="1"/>
  <c r="R1364" i="1"/>
  <c r="R1476" i="1"/>
  <c r="R1477" i="1"/>
  <c r="R1478" i="1"/>
  <c r="R1213" i="1"/>
  <c r="R1479" i="1"/>
  <c r="R2042" i="1"/>
  <c r="R1368" i="1"/>
  <c r="R1480" i="1"/>
  <c r="R1481" i="1"/>
  <c r="R1482" i="1"/>
  <c r="R1483" i="1"/>
  <c r="R1484" i="1"/>
  <c r="R2889" i="1"/>
  <c r="R1485" i="1"/>
  <c r="R1486" i="1"/>
  <c r="R1487" i="1"/>
  <c r="R1214" i="1"/>
  <c r="R1488" i="1"/>
  <c r="R1489" i="1"/>
  <c r="R1365" i="1"/>
  <c r="R1490" i="1"/>
  <c r="R947" i="1"/>
  <c r="R1491" i="1"/>
  <c r="R1215" i="1"/>
  <c r="R1216" i="1"/>
  <c r="R928" i="1"/>
  <c r="R1492" i="1"/>
  <c r="R1493" i="1"/>
  <c r="R3124" i="1"/>
  <c r="R2043" i="1"/>
  <c r="R1494" i="1"/>
  <c r="R1495" i="1"/>
  <c r="R1496" i="1"/>
  <c r="R1497" i="1"/>
  <c r="R1498" i="1"/>
  <c r="R1217" i="1"/>
  <c r="R1218" i="1"/>
  <c r="R1219" i="1"/>
  <c r="R3824" i="1"/>
  <c r="R2502" i="1"/>
  <c r="R1220" i="1"/>
  <c r="R3799" i="1"/>
  <c r="R2044" i="1"/>
  <c r="R2608" i="1"/>
  <c r="R1374" i="1"/>
  <c r="R1221" i="1"/>
  <c r="R1346" i="1"/>
  <c r="R1222" i="1"/>
  <c r="R948" i="1"/>
  <c r="R745" i="1"/>
  <c r="R1351" i="1"/>
  <c r="R470" i="1"/>
  <c r="R1370" i="1"/>
  <c r="R1347" i="1"/>
  <c r="R949" i="1"/>
  <c r="R3997" i="1"/>
  <c r="R746" i="1"/>
  <c r="R1173" i="1"/>
  <c r="R437" i="1"/>
  <c r="R1169" i="1"/>
  <c r="R3037" i="1"/>
  <c r="R471" i="1"/>
  <c r="R1223" i="1"/>
  <c r="R950" i="1"/>
  <c r="R1343" i="1"/>
  <c r="R1224" i="1"/>
  <c r="R3921" i="1"/>
  <c r="R747" i="1"/>
  <c r="R1225" i="1"/>
  <c r="R3382" i="1"/>
  <c r="R1174" i="1"/>
  <c r="R951" i="1"/>
  <c r="R952" i="1"/>
  <c r="R1352" i="1"/>
  <c r="R2288" i="1"/>
  <c r="R1226" i="1"/>
  <c r="R953" i="1"/>
  <c r="R1227" i="1"/>
  <c r="R2890" i="1"/>
  <c r="R954" i="1"/>
  <c r="R2336" i="1"/>
  <c r="R1228" i="1"/>
  <c r="R1229" i="1"/>
  <c r="R1353" i="1"/>
  <c r="R2915" i="1"/>
  <c r="R1230" i="1"/>
  <c r="R924" i="1"/>
  <c r="R1231" i="1"/>
  <c r="R1232" i="1"/>
  <c r="R2045" i="1"/>
  <c r="R3497" i="1"/>
  <c r="R1233" i="1"/>
  <c r="R4066" i="1"/>
  <c r="R748" i="1"/>
  <c r="R1234" i="1"/>
  <c r="R1235" i="1"/>
  <c r="R1236" i="1"/>
  <c r="R2337" i="1"/>
  <c r="R1237" i="1"/>
  <c r="R3721" i="1"/>
  <c r="R1344" i="1"/>
  <c r="R1148" i="1"/>
  <c r="R1238" i="1"/>
  <c r="R955" i="1"/>
  <c r="R1239" i="1"/>
  <c r="R3897" i="1"/>
  <c r="R1240" i="1"/>
  <c r="R1241" i="1"/>
  <c r="R1242" i="1"/>
  <c r="R345" i="1"/>
  <c r="R1243" i="1"/>
  <c r="R1244" i="1"/>
  <c r="R956" i="1"/>
  <c r="R911" i="1"/>
  <c r="R1338" i="1"/>
  <c r="R3383" i="1"/>
  <c r="R749" i="1"/>
  <c r="R1245" i="1"/>
  <c r="R1246" i="1"/>
  <c r="R750" i="1"/>
  <c r="R1247" i="1"/>
  <c r="R957" i="1"/>
  <c r="R1248" i="1"/>
  <c r="R2046" i="1"/>
  <c r="R3922" i="1"/>
  <c r="R1249" i="1"/>
  <c r="R1250" i="1"/>
  <c r="R1251" i="1"/>
  <c r="R1252" i="1"/>
  <c r="R1253" i="1"/>
  <c r="R751" i="1"/>
  <c r="R1182" i="1"/>
  <c r="R1254" i="1"/>
  <c r="R1255" i="1"/>
  <c r="R1256" i="1"/>
  <c r="R672" i="1"/>
  <c r="R752" i="1"/>
  <c r="R1257" i="1"/>
  <c r="R1258" i="1"/>
  <c r="R958" i="1"/>
  <c r="R1259" i="1"/>
  <c r="R1260" i="1"/>
  <c r="R1261" i="1"/>
  <c r="R1262" i="1"/>
  <c r="R959" i="1"/>
  <c r="R1263" i="1"/>
  <c r="R753" i="1"/>
  <c r="R1264" i="1"/>
  <c r="R960" i="1"/>
  <c r="R1265" i="1"/>
  <c r="R3229" i="1"/>
  <c r="R2211" i="1"/>
  <c r="R1266" i="1"/>
  <c r="R1267" i="1"/>
  <c r="R961" i="1"/>
  <c r="R2959" i="1"/>
  <c r="R2047" i="1"/>
  <c r="R1268" i="1"/>
  <c r="R1269" i="1"/>
  <c r="R1176" i="1"/>
  <c r="R2926" i="1"/>
  <c r="R1270" i="1"/>
  <c r="R3038" i="1"/>
  <c r="R2378" i="1"/>
  <c r="R1177" i="1"/>
  <c r="R1271" i="1"/>
  <c r="R1272" i="1"/>
  <c r="R962" i="1"/>
  <c r="R1273" i="1"/>
  <c r="R963" i="1"/>
  <c r="R964" i="1"/>
  <c r="R965" i="1"/>
  <c r="R1274" i="1"/>
  <c r="R1275" i="1"/>
  <c r="R3118" i="1"/>
  <c r="R1276" i="1"/>
  <c r="R754" i="1"/>
  <c r="R1277" i="1"/>
  <c r="R1278" i="1"/>
  <c r="R1279" i="1"/>
  <c r="R1280" i="1"/>
  <c r="R1281" i="1"/>
  <c r="R1282" i="1"/>
  <c r="R1283" i="1"/>
  <c r="R2503" i="1"/>
  <c r="R3598" i="1"/>
  <c r="R1372" i="1"/>
  <c r="R3923" i="1"/>
  <c r="R2289" i="1"/>
  <c r="R2234" i="1"/>
  <c r="R3230" i="1"/>
  <c r="R966" i="1"/>
  <c r="R1157" i="1"/>
  <c r="R2290" i="1"/>
  <c r="R967" i="1"/>
  <c r="R968" i="1"/>
  <c r="R969" i="1"/>
  <c r="R970" i="1"/>
  <c r="R971" i="1"/>
  <c r="R972" i="1"/>
  <c r="R1178" i="1"/>
  <c r="R1179" i="1"/>
  <c r="R755" i="1"/>
  <c r="R2048" i="1"/>
  <c r="R973" i="1"/>
  <c r="R1158" i="1"/>
  <c r="R974" i="1"/>
  <c r="R975" i="1"/>
  <c r="R756" i="1"/>
  <c r="R2428" i="1"/>
  <c r="R1159" i="1"/>
  <c r="R912" i="1"/>
  <c r="R3384" i="1"/>
  <c r="R2891" i="1"/>
  <c r="R3125" i="1"/>
  <c r="R1160" i="1"/>
  <c r="R913" i="1"/>
  <c r="R976" i="1"/>
  <c r="R977" i="1"/>
  <c r="R978" i="1"/>
  <c r="R2212" i="1"/>
  <c r="R979" i="1"/>
  <c r="R757" i="1"/>
  <c r="R1161" i="1"/>
  <c r="R980" i="1"/>
  <c r="R981" i="1"/>
  <c r="R982" i="1"/>
  <c r="R2049" i="1"/>
  <c r="R983" i="1"/>
  <c r="R1149" i="1"/>
  <c r="R984" i="1"/>
  <c r="R3541" i="1"/>
  <c r="R177" i="1"/>
  <c r="R985" i="1"/>
  <c r="R2050" i="1"/>
  <c r="R2722" i="1"/>
  <c r="R3039" i="1"/>
  <c r="R986" i="1"/>
  <c r="R2051" i="1"/>
  <c r="R758" i="1"/>
  <c r="R987" i="1"/>
  <c r="R988" i="1"/>
  <c r="R989" i="1"/>
  <c r="R990" i="1"/>
  <c r="R3040" i="1"/>
  <c r="R991" i="1"/>
  <c r="R914" i="1"/>
  <c r="R992" i="1"/>
  <c r="R2052" i="1"/>
  <c r="R759" i="1"/>
  <c r="R993" i="1"/>
  <c r="R994" i="1"/>
  <c r="R902" i="1"/>
  <c r="R1162" i="1"/>
  <c r="R995" i="1"/>
  <c r="R996" i="1"/>
  <c r="R3627" i="1"/>
  <c r="R885" i="1"/>
  <c r="R2338" i="1"/>
  <c r="R472" i="1"/>
  <c r="R997" i="1"/>
  <c r="R998" i="1"/>
  <c r="R999" i="1"/>
  <c r="R3108" i="1"/>
  <c r="R925" i="1"/>
  <c r="R760" i="1"/>
  <c r="R1000" i="1"/>
  <c r="R1001" i="1"/>
  <c r="R761" i="1"/>
  <c r="R1002" i="1"/>
  <c r="R1003" i="1"/>
  <c r="R2847" i="1"/>
  <c r="R1004" i="1"/>
  <c r="R1005" i="1"/>
  <c r="R2892" i="1"/>
  <c r="R1006" i="1"/>
  <c r="R886" i="1"/>
  <c r="R1007" i="1"/>
  <c r="R1008" i="1"/>
  <c r="R1009" i="1"/>
  <c r="R1010" i="1"/>
  <c r="R762" i="1"/>
  <c r="R1011" i="1"/>
  <c r="R1012" i="1"/>
  <c r="R763" i="1"/>
  <c r="R1150" i="1"/>
  <c r="R1013" i="1"/>
  <c r="R1014" i="1"/>
  <c r="R2960" i="1"/>
  <c r="R1015" i="1"/>
  <c r="R2944" i="1"/>
  <c r="R1016" i="1"/>
  <c r="R1151" i="1"/>
  <c r="R1838" i="1"/>
  <c r="R3498" i="1"/>
  <c r="R3924" i="1"/>
  <c r="R473" i="1"/>
  <c r="R1017" i="1"/>
  <c r="R1018" i="1"/>
  <c r="R4092" i="1"/>
  <c r="R1019" i="1"/>
  <c r="R764" i="1"/>
  <c r="R1020" i="1"/>
  <c r="R1021" i="1"/>
  <c r="R3231" i="1"/>
  <c r="R1022" i="1"/>
  <c r="R356" i="1"/>
  <c r="R929" i="1"/>
  <c r="R1023" i="1"/>
  <c r="R1024" i="1"/>
  <c r="R1025" i="1"/>
  <c r="R915" i="1"/>
  <c r="R3232" i="1"/>
  <c r="R673" i="1"/>
  <c r="R1026" i="1"/>
  <c r="R916" i="1"/>
  <c r="R1027" i="1"/>
  <c r="R1028" i="1"/>
  <c r="R2723" i="1"/>
  <c r="R2429" i="1"/>
  <c r="R1673" i="1"/>
  <c r="R461" i="1"/>
  <c r="R1029" i="1"/>
  <c r="R1030" i="1"/>
  <c r="R1031" i="1"/>
  <c r="R1032" i="1"/>
  <c r="R1716" i="1"/>
  <c r="R765" i="1"/>
  <c r="R1033" i="1"/>
  <c r="R1034" i="1"/>
  <c r="R474" i="1"/>
  <c r="R3925" i="1"/>
  <c r="R766" i="1"/>
  <c r="R1035" i="1"/>
  <c r="R1036" i="1"/>
  <c r="R1037" i="1"/>
  <c r="R1038" i="1"/>
  <c r="R1039" i="1"/>
  <c r="R1040" i="1"/>
  <c r="R1041" i="1"/>
  <c r="R475" i="1"/>
  <c r="R1042" i="1"/>
  <c r="R1043" i="1"/>
  <c r="R1044" i="1"/>
  <c r="R1045" i="1"/>
  <c r="R2965" i="1"/>
  <c r="R1046" i="1"/>
  <c r="R4015" i="1"/>
  <c r="R1047" i="1"/>
  <c r="R1048" i="1"/>
  <c r="R1049" i="1"/>
  <c r="R1050" i="1"/>
  <c r="R1051" i="1"/>
  <c r="R1052" i="1"/>
  <c r="R1053" i="1"/>
  <c r="R4016" i="1"/>
  <c r="R1054" i="1"/>
  <c r="R1055" i="1"/>
  <c r="R1056" i="1"/>
  <c r="R1057" i="1"/>
  <c r="R1058" i="1"/>
  <c r="R1059" i="1"/>
  <c r="R1060" i="1"/>
  <c r="R887" i="1"/>
  <c r="R1061" i="1"/>
  <c r="R1062" i="1"/>
  <c r="R1063" i="1"/>
  <c r="R1064" i="1"/>
  <c r="R1065" i="1"/>
  <c r="R1066" i="1"/>
  <c r="R3989" i="1"/>
  <c r="R1067" i="1"/>
  <c r="R1068" i="1"/>
  <c r="R1069" i="1"/>
  <c r="R1070" i="1"/>
  <c r="R767" i="1"/>
  <c r="R2053" i="1"/>
  <c r="R1071" i="1"/>
  <c r="R1072" i="1"/>
  <c r="R1073" i="1"/>
  <c r="R1074" i="1"/>
  <c r="R768" i="1"/>
  <c r="R1075" i="1"/>
  <c r="R1076" i="1"/>
  <c r="R1077" i="1"/>
  <c r="R769" i="1"/>
  <c r="R1078" i="1"/>
  <c r="R1079" i="1"/>
  <c r="R1080" i="1"/>
  <c r="R1081" i="1"/>
  <c r="R1082" i="1"/>
  <c r="R1083" i="1"/>
  <c r="R770" i="1"/>
  <c r="R2054" i="1"/>
  <c r="R3499" i="1"/>
  <c r="R771" i="1"/>
  <c r="R3385" i="1"/>
  <c r="R903" i="1"/>
  <c r="R772" i="1"/>
  <c r="R917" i="1"/>
  <c r="R712" i="1"/>
  <c r="R3722" i="1"/>
  <c r="R897" i="1"/>
  <c r="R773" i="1"/>
  <c r="R774" i="1"/>
  <c r="R775" i="1"/>
  <c r="R3233" i="1"/>
  <c r="R2724" i="1"/>
  <c r="R3386" i="1"/>
  <c r="R3500" i="1"/>
  <c r="R476" i="1"/>
  <c r="R674" i="1"/>
  <c r="R776" i="1"/>
  <c r="R3501" i="1"/>
  <c r="R3234" i="1"/>
  <c r="R777" i="1"/>
  <c r="R477" i="1"/>
  <c r="R478" i="1"/>
  <c r="R898" i="1"/>
  <c r="R3926" i="1"/>
  <c r="R904" i="1"/>
  <c r="R2725" i="1"/>
  <c r="R3235" i="1"/>
  <c r="R899" i="1"/>
  <c r="R479" i="1"/>
  <c r="R480" i="1"/>
  <c r="R310" i="1"/>
  <c r="R884" i="1"/>
  <c r="R723" i="1"/>
  <c r="R778" i="1"/>
  <c r="R3502" i="1"/>
  <c r="R918" i="1"/>
  <c r="R2893" i="1"/>
  <c r="R779" i="1"/>
  <c r="R3041" i="1"/>
  <c r="R3236" i="1"/>
  <c r="R780" i="1"/>
  <c r="R781" i="1"/>
  <c r="R919" i="1"/>
  <c r="R3387" i="1"/>
  <c r="R920" i="1"/>
  <c r="R4108" i="1"/>
  <c r="R782" i="1"/>
  <c r="R783" i="1"/>
  <c r="R2848" i="1"/>
  <c r="R3575" i="1"/>
  <c r="R784" i="1"/>
  <c r="R2055" i="1"/>
  <c r="R2894" i="1"/>
  <c r="R785" i="1"/>
  <c r="R905" i="1"/>
  <c r="R786" i="1"/>
  <c r="R675" i="1"/>
  <c r="R1793" i="1"/>
  <c r="R3148" i="1"/>
  <c r="R787" i="1"/>
  <c r="R2056" i="1"/>
  <c r="R3664" i="1"/>
  <c r="R311" i="1"/>
  <c r="R2504" i="1"/>
  <c r="R357" i="1"/>
  <c r="R3850" i="1"/>
  <c r="R2399" i="1"/>
  <c r="R3115" i="1"/>
  <c r="R676" i="1"/>
  <c r="R788" i="1"/>
  <c r="R2726" i="1"/>
  <c r="R789" i="1"/>
  <c r="R3440" i="1"/>
  <c r="R481" i="1"/>
  <c r="R3661" i="1"/>
  <c r="R900" i="1"/>
  <c r="R724" i="1"/>
  <c r="R2291" i="1"/>
  <c r="R1674" i="1"/>
  <c r="R2838" i="1"/>
  <c r="R2895" i="1"/>
  <c r="R892" i="1"/>
  <c r="R790" i="1"/>
  <c r="R410" i="1"/>
  <c r="R882" i="1"/>
  <c r="R2727" i="1"/>
  <c r="R791" i="1"/>
  <c r="R893" i="1"/>
  <c r="R792" i="1"/>
  <c r="R482" i="1"/>
  <c r="R793" i="1"/>
  <c r="R794" i="1"/>
  <c r="R795" i="1"/>
  <c r="R894" i="1"/>
  <c r="R1794" i="1"/>
  <c r="R796" i="1"/>
  <c r="R3293" i="1"/>
  <c r="R725" i="1"/>
  <c r="R797" i="1"/>
  <c r="R798" i="1"/>
  <c r="R888" i="1"/>
  <c r="R3542" i="1"/>
  <c r="R799" i="1"/>
  <c r="R3503" i="1"/>
  <c r="R800" i="1"/>
  <c r="R483" i="1"/>
  <c r="R484" i="1"/>
  <c r="R677" i="1"/>
  <c r="R801" i="1"/>
  <c r="R485" i="1"/>
  <c r="R883" i="1"/>
  <c r="R802" i="1"/>
  <c r="R486" i="1"/>
  <c r="R3237" i="1"/>
  <c r="R732" i="1"/>
  <c r="R803" i="1"/>
  <c r="R804" i="1"/>
  <c r="R805" i="1"/>
  <c r="R806" i="1"/>
  <c r="R1084" i="1"/>
  <c r="R2728" i="1"/>
  <c r="R807" i="1"/>
  <c r="R808" i="1"/>
  <c r="R2968" i="1"/>
  <c r="R3042" i="1"/>
  <c r="R178" i="1"/>
  <c r="R2292" i="1"/>
  <c r="R3879" i="1"/>
  <c r="R147" i="1"/>
  <c r="R1615" i="1"/>
  <c r="R809" i="1"/>
  <c r="R678" i="1"/>
  <c r="R810" i="1"/>
  <c r="R679" i="1"/>
  <c r="R811" i="1"/>
  <c r="R179" i="1"/>
  <c r="R812" i="1"/>
  <c r="R813" i="1"/>
  <c r="R2430" i="1"/>
  <c r="R814" i="1"/>
  <c r="R735" i="1"/>
  <c r="R4074" i="1"/>
  <c r="R680" i="1"/>
  <c r="R2579" i="1"/>
  <c r="R487" i="1"/>
  <c r="R815" i="1"/>
  <c r="R816" i="1"/>
  <c r="R312" i="1"/>
  <c r="R817" i="1"/>
  <c r="R488" i="1"/>
  <c r="R2729" i="1"/>
  <c r="R489" i="1"/>
  <c r="R3723" i="1"/>
  <c r="R818" i="1"/>
  <c r="R2431" i="1"/>
  <c r="R819" i="1"/>
  <c r="R820" i="1"/>
  <c r="R821" i="1"/>
  <c r="R2057" i="1"/>
  <c r="R822" i="1"/>
  <c r="R823" i="1"/>
  <c r="R824" i="1"/>
  <c r="R825" i="1"/>
  <c r="R726" i="1"/>
  <c r="R826" i="1"/>
  <c r="R827" i="1"/>
  <c r="R681" i="1"/>
  <c r="R2730" i="1"/>
  <c r="R828" i="1"/>
  <c r="R682" i="1"/>
  <c r="R829" i="1"/>
  <c r="R830" i="1"/>
  <c r="R831" i="1"/>
  <c r="R832" i="1"/>
  <c r="R739" i="1"/>
  <c r="R833" i="1"/>
  <c r="R683" i="1"/>
  <c r="R834" i="1"/>
  <c r="R835" i="1"/>
  <c r="R836" i="1"/>
  <c r="R837" i="1"/>
  <c r="R2731" i="1"/>
  <c r="R3790" i="1"/>
  <c r="R2732" i="1"/>
  <c r="R380" i="1"/>
  <c r="R3927" i="1"/>
  <c r="R655" i="1"/>
  <c r="R1675" i="1"/>
  <c r="R2058" i="1"/>
  <c r="R1499" i="1"/>
  <c r="R3998" i="1"/>
  <c r="R490" i="1"/>
  <c r="R491" i="1"/>
  <c r="R3149" i="1"/>
  <c r="R492" i="1"/>
  <c r="R2733" i="1"/>
  <c r="R684" i="1"/>
  <c r="R411" i="1"/>
  <c r="R42" i="1"/>
  <c r="R4090" i="1"/>
  <c r="R736" i="1"/>
  <c r="R3543" i="1"/>
  <c r="R2213" i="1"/>
  <c r="R1714" i="1"/>
  <c r="R445" i="1"/>
  <c r="R2896" i="1"/>
  <c r="R2214" i="1"/>
  <c r="R2059" i="1"/>
  <c r="R685" i="1"/>
  <c r="R1500" i="1"/>
  <c r="R1593" i="1"/>
  <c r="R734" i="1"/>
  <c r="R727" i="1"/>
  <c r="R381" i="1"/>
  <c r="R3450" i="1"/>
  <c r="R3388" i="1"/>
  <c r="R2858" i="1"/>
  <c r="R493" i="1"/>
  <c r="R2598" i="1"/>
  <c r="R494" i="1"/>
  <c r="R97" i="1"/>
  <c r="R686" i="1"/>
  <c r="R728" i="1"/>
  <c r="R3999" i="1"/>
  <c r="R731" i="1"/>
  <c r="R412" i="1"/>
  <c r="R687" i="1"/>
  <c r="R2060" i="1"/>
  <c r="R713" i="1"/>
  <c r="R495" i="1"/>
  <c r="R413" i="1"/>
  <c r="R17" i="1"/>
  <c r="R1085" i="1"/>
  <c r="R496" i="1"/>
  <c r="R497" i="1"/>
  <c r="R1589" i="1"/>
  <c r="R657" i="1"/>
  <c r="R498" i="1"/>
  <c r="R3043" i="1"/>
  <c r="R3666" i="1"/>
  <c r="R3044" i="1"/>
  <c r="R668" i="1"/>
  <c r="R688" i="1"/>
  <c r="R499" i="1"/>
  <c r="R714" i="1"/>
  <c r="R500" i="1"/>
  <c r="R2455" i="1"/>
  <c r="R658" i="1"/>
  <c r="R715" i="1"/>
  <c r="R1501" i="1"/>
  <c r="R501" i="1"/>
  <c r="R3238" i="1"/>
  <c r="R3886" i="1"/>
  <c r="R1086" i="1"/>
  <c r="R729" i="1"/>
  <c r="R2505" i="1"/>
  <c r="R716" i="1"/>
  <c r="R3239" i="1"/>
  <c r="R3045" i="1"/>
  <c r="R653" i="1"/>
  <c r="R2897" i="1"/>
  <c r="R446" i="1"/>
  <c r="R1579" i="1"/>
  <c r="R382" i="1"/>
  <c r="R502" i="1"/>
  <c r="R503" i="1"/>
  <c r="R504" i="1"/>
  <c r="R1676" i="1"/>
  <c r="R505" i="1"/>
  <c r="R506" i="1"/>
  <c r="R313" i="1"/>
  <c r="R507" i="1"/>
  <c r="R508" i="1"/>
  <c r="R358" i="1"/>
  <c r="R689" i="1"/>
  <c r="R509" i="1"/>
  <c r="R510" i="1"/>
  <c r="R690" i="1"/>
  <c r="R659" i="1"/>
  <c r="R3785" i="1"/>
  <c r="R691" i="1"/>
  <c r="R717" i="1"/>
  <c r="R414" i="1"/>
  <c r="R2734" i="1"/>
  <c r="R692" i="1"/>
  <c r="R3389" i="1"/>
  <c r="R438" i="1"/>
  <c r="R693" i="1"/>
  <c r="R359" i="1"/>
  <c r="R3504" i="1"/>
  <c r="R4046" i="1"/>
  <c r="R383" i="1"/>
  <c r="R511" i="1"/>
  <c r="R354" i="1"/>
  <c r="R3390" i="1"/>
  <c r="R3724" i="1"/>
  <c r="R460" i="1"/>
  <c r="R694" i="1"/>
  <c r="R512" i="1"/>
  <c r="R2061" i="1"/>
  <c r="R695" i="1"/>
  <c r="R439" i="1"/>
  <c r="R696" i="1"/>
  <c r="R447" i="1"/>
  <c r="R513" i="1"/>
  <c r="R360" i="1"/>
  <c r="R697" i="1"/>
  <c r="R514" i="1"/>
  <c r="R180" i="1"/>
  <c r="R515" i="1"/>
  <c r="R1795" i="1"/>
  <c r="R660" i="1"/>
  <c r="R3928" i="1"/>
  <c r="R516" i="1"/>
  <c r="R517" i="1"/>
  <c r="R448" i="1"/>
  <c r="R3046" i="1"/>
  <c r="R1502" i="1"/>
  <c r="R518" i="1"/>
  <c r="R25" i="1"/>
  <c r="R3725" i="1"/>
  <c r="R2379" i="1"/>
  <c r="R3505" i="1"/>
  <c r="R519" i="1"/>
  <c r="R520" i="1"/>
  <c r="R1284" i="1"/>
  <c r="R521" i="1"/>
  <c r="R522" i="1"/>
  <c r="R3171" i="1"/>
  <c r="R523" i="1"/>
  <c r="R2735" i="1"/>
  <c r="R1503" i="1"/>
  <c r="R459" i="1"/>
  <c r="R384" i="1"/>
  <c r="R2736" i="1"/>
  <c r="R3929" i="1"/>
  <c r="R524" i="1"/>
  <c r="R661" i="1"/>
  <c r="R525" i="1"/>
  <c r="R2062" i="1"/>
  <c r="R1504" i="1"/>
  <c r="R662" i="1"/>
  <c r="R314" i="1"/>
  <c r="R526" i="1"/>
  <c r="R527" i="1"/>
  <c r="R654" i="1"/>
  <c r="R181" i="1"/>
  <c r="R346" i="1"/>
  <c r="R528" i="1"/>
  <c r="R3461" i="1"/>
  <c r="R529" i="1"/>
  <c r="R182" i="1"/>
  <c r="R2380" i="1"/>
  <c r="R2432" i="1"/>
  <c r="R530" i="1"/>
  <c r="R531" i="1"/>
  <c r="R4111" i="1"/>
  <c r="R663" i="1"/>
  <c r="R2063" i="1"/>
  <c r="R3726" i="1"/>
  <c r="R532" i="1"/>
  <c r="R183" i="1"/>
  <c r="R533" i="1"/>
  <c r="R534" i="1"/>
  <c r="R347" i="1"/>
  <c r="R535" i="1"/>
  <c r="R3628" i="1"/>
  <c r="R536" i="1"/>
  <c r="R315" i="1"/>
  <c r="R537" i="1"/>
  <c r="R184" i="1"/>
  <c r="R3391" i="1"/>
  <c r="R173" i="1"/>
  <c r="R538" i="1"/>
  <c r="R449" i="1"/>
  <c r="R185" i="1"/>
  <c r="R415" i="1"/>
  <c r="R2064" i="1"/>
  <c r="R539" i="1"/>
  <c r="R540" i="1"/>
  <c r="R3047" i="1"/>
  <c r="R2293" i="1"/>
  <c r="R1152" i="1"/>
  <c r="R541" i="1"/>
  <c r="R416" i="1"/>
  <c r="R186" i="1"/>
  <c r="R98" i="1"/>
  <c r="R542" i="1"/>
  <c r="R2737" i="1"/>
  <c r="R148" i="1"/>
  <c r="R2738" i="1"/>
  <c r="R462" i="1"/>
  <c r="R543" i="1"/>
  <c r="R385" i="1"/>
  <c r="R544" i="1"/>
  <c r="R545" i="1"/>
  <c r="R546" i="1"/>
  <c r="R2563" i="1"/>
  <c r="R3392" i="1"/>
  <c r="R417" i="1"/>
  <c r="R450" i="1"/>
  <c r="R547" i="1"/>
  <c r="R548" i="1"/>
  <c r="R549" i="1"/>
  <c r="R550" i="1"/>
  <c r="R551" i="1"/>
  <c r="R418" i="1"/>
  <c r="R3506" i="1"/>
  <c r="R552" i="1"/>
  <c r="R4000" i="1"/>
  <c r="R553" i="1"/>
  <c r="R451" i="1"/>
  <c r="R3831" i="1"/>
  <c r="R554" i="1"/>
  <c r="R3150" i="1"/>
  <c r="R3800" i="1"/>
  <c r="R555" i="1"/>
  <c r="R556" i="1"/>
  <c r="R557" i="1"/>
  <c r="R558" i="1"/>
  <c r="R559" i="1"/>
  <c r="R187" i="1"/>
  <c r="R838" i="1"/>
  <c r="R560" i="1"/>
  <c r="R561" i="1"/>
  <c r="R562" i="1"/>
  <c r="R2065" i="1"/>
  <c r="R24" i="1"/>
  <c r="R563" i="1"/>
  <c r="R2381" i="1"/>
  <c r="R564" i="1"/>
  <c r="R419" i="1"/>
  <c r="R386" i="1"/>
  <c r="R565" i="1"/>
  <c r="R566" i="1"/>
  <c r="R420" i="1"/>
  <c r="R567" i="1"/>
  <c r="R568" i="1"/>
  <c r="R569" i="1"/>
  <c r="R570" i="1"/>
  <c r="R571" i="1"/>
  <c r="R3892" i="1"/>
  <c r="R572" i="1"/>
  <c r="R573" i="1"/>
  <c r="R574" i="1"/>
  <c r="R575" i="1"/>
  <c r="R576" i="1"/>
  <c r="R577" i="1"/>
  <c r="R578" i="1"/>
  <c r="R2739" i="1"/>
  <c r="R2580" i="1"/>
  <c r="R3727" i="1"/>
  <c r="R3507" i="1"/>
  <c r="R458" i="1"/>
  <c r="R452" i="1"/>
  <c r="R2433" i="1"/>
  <c r="R3801" i="1"/>
  <c r="R3930" i="1"/>
  <c r="R387" i="1"/>
  <c r="R43" i="1"/>
  <c r="R361" i="1"/>
  <c r="R1285" i="1"/>
  <c r="R188" i="1"/>
  <c r="R2066" i="1"/>
  <c r="R436" i="1"/>
  <c r="R1505" i="1"/>
  <c r="R421" i="1"/>
  <c r="R440" i="1"/>
  <c r="R189" i="1"/>
  <c r="R388" i="1"/>
  <c r="R316" i="1"/>
  <c r="R3109" i="1"/>
  <c r="R1796" i="1"/>
  <c r="R1348" i="1"/>
  <c r="R1286" i="1"/>
  <c r="R926" i="1"/>
  <c r="R453" i="1"/>
  <c r="R2898" i="1"/>
  <c r="R190" i="1"/>
  <c r="R454" i="1"/>
  <c r="R422" i="1"/>
  <c r="R389" i="1"/>
  <c r="R1375" i="1"/>
  <c r="R1833" i="1"/>
  <c r="R2294" i="1"/>
  <c r="R423" i="1"/>
  <c r="R390" i="1"/>
  <c r="R3048" i="1"/>
  <c r="R317" i="1"/>
  <c r="R26" i="1"/>
  <c r="R3931" i="1"/>
  <c r="R2452" i="1"/>
  <c r="R3301" i="1"/>
  <c r="R2067" i="1"/>
  <c r="R376" i="1"/>
  <c r="R3964" i="1"/>
  <c r="R2233" i="1"/>
  <c r="R149" i="1"/>
  <c r="R424" i="1"/>
  <c r="R2740" i="1"/>
  <c r="R99" i="1"/>
  <c r="R2339" i="1"/>
  <c r="R3508" i="1"/>
  <c r="R3728" i="1"/>
  <c r="R299" i="1"/>
  <c r="R2215" i="1"/>
  <c r="R718" i="1"/>
  <c r="R3802" i="1"/>
  <c r="R1287" i="1"/>
  <c r="R1288" i="1"/>
  <c r="R1163" i="1"/>
  <c r="R1797" i="1"/>
  <c r="R391" i="1"/>
  <c r="R441" i="1"/>
  <c r="R3629" i="1"/>
  <c r="R425" i="1"/>
  <c r="R3049" i="1"/>
  <c r="R3110" i="1"/>
  <c r="R191" i="1"/>
  <c r="R1677" i="1"/>
  <c r="R71" i="1"/>
  <c r="R362" i="1"/>
  <c r="R2741" i="1"/>
  <c r="R2068" i="1"/>
  <c r="R318" i="1"/>
  <c r="R426" i="1"/>
  <c r="R300" i="1"/>
  <c r="R1289" i="1"/>
  <c r="R192" i="1"/>
  <c r="R363" i="1"/>
  <c r="R427" i="1"/>
  <c r="R428" i="1"/>
  <c r="R1506" i="1"/>
  <c r="R429" i="1"/>
  <c r="R2899" i="1"/>
  <c r="R1798" i="1"/>
  <c r="R319" i="1"/>
  <c r="R1507" i="1"/>
  <c r="R320" i="1"/>
  <c r="R2069" i="1"/>
  <c r="R1841" i="1"/>
  <c r="R3832" i="1"/>
  <c r="R430" i="1"/>
  <c r="R3509" i="1"/>
  <c r="R100" i="1"/>
  <c r="R2070" i="1"/>
  <c r="R392" i="1"/>
  <c r="R3240" i="1"/>
  <c r="R839" i="1"/>
  <c r="R193" i="1"/>
  <c r="R3820" i="1"/>
  <c r="R377" i="1"/>
  <c r="R301" i="1"/>
  <c r="R321" i="1"/>
  <c r="R322" i="1"/>
  <c r="R393" i="1"/>
  <c r="R1678" i="1"/>
  <c r="R407" i="1"/>
  <c r="R2839" i="1"/>
  <c r="R352" i="1"/>
  <c r="R323" i="1"/>
  <c r="R1679" i="1"/>
  <c r="R348" i="1"/>
  <c r="R194" i="1"/>
  <c r="R1680" i="1"/>
  <c r="R394" i="1"/>
  <c r="R195" i="1"/>
  <c r="R101" i="1"/>
  <c r="R579" i="1"/>
  <c r="R324" i="1"/>
  <c r="R2071" i="1"/>
  <c r="R1290" i="1"/>
  <c r="R196" i="1"/>
  <c r="R1354" i="1"/>
  <c r="R3393" i="1"/>
  <c r="R1291" i="1"/>
  <c r="R1508" i="1"/>
  <c r="R364" i="1"/>
  <c r="R1087" i="1"/>
  <c r="R197" i="1"/>
  <c r="R2742" i="1"/>
  <c r="R365" i="1"/>
  <c r="R1617" i="1"/>
  <c r="R366" i="1"/>
  <c r="R367" i="1"/>
  <c r="R325" i="1"/>
  <c r="R2382" i="1"/>
  <c r="R698" i="1"/>
  <c r="R326" i="1"/>
  <c r="R719" i="1"/>
  <c r="R343" i="1"/>
  <c r="R302" i="1"/>
  <c r="R1292" i="1"/>
  <c r="R327" i="1"/>
  <c r="R368" i="1"/>
  <c r="R1366" i="1"/>
  <c r="R4028" i="1"/>
  <c r="R369" i="1"/>
  <c r="R198" i="1"/>
  <c r="R3729" i="1"/>
  <c r="R199" i="1"/>
  <c r="R3050" i="1"/>
  <c r="R200" i="1"/>
  <c r="R328" i="1"/>
  <c r="R150" i="1"/>
  <c r="R3441" i="1"/>
  <c r="R840" i="1"/>
  <c r="R2900" i="1"/>
  <c r="R201" i="1"/>
  <c r="R1293" i="1"/>
  <c r="R3730" i="1"/>
  <c r="R2434" i="1"/>
  <c r="R202" i="1"/>
  <c r="R203" i="1"/>
  <c r="R204" i="1"/>
  <c r="R349" i="1"/>
  <c r="R921" i="1"/>
  <c r="R1294" i="1"/>
  <c r="R1881" i="1"/>
  <c r="R2072" i="1"/>
  <c r="R2073" i="1"/>
  <c r="R2743" i="1"/>
  <c r="R2295" i="1"/>
  <c r="R205" i="1"/>
  <c r="R206" i="1"/>
  <c r="R1181" i="1"/>
  <c r="R4107" i="1"/>
  <c r="R1827" i="1"/>
  <c r="R1153" i="1"/>
  <c r="R207" i="1"/>
  <c r="R1088" i="1"/>
  <c r="R1089" i="1"/>
  <c r="R1509" i="1"/>
  <c r="R3974" i="1"/>
  <c r="R3241" i="1"/>
  <c r="R1681" i="1"/>
  <c r="R208" i="1"/>
  <c r="R209" i="1"/>
  <c r="R3662" i="1"/>
  <c r="R210" i="1"/>
  <c r="R3803" i="1"/>
  <c r="R329" i="1"/>
  <c r="R1295" i="1"/>
  <c r="R134" i="1"/>
  <c r="R211" i="1"/>
  <c r="R167" i="1"/>
  <c r="R212" i="1"/>
  <c r="R213" i="1"/>
  <c r="R214" i="1"/>
  <c r="R174" i="1"/>
  <c r="R2074" i="1"/>
  <c r="R1510" i="1"/>
  <c r="R1682" i="1"/>
  <c r="R3242" i="1"/>
  <c r="R215" i="1"/>
  <c r="R330" i="1"/>
  <c r="R2216" i="1"/>
  <c r="R730" i="1"/>
  <c r="R216" i="1"/>
  <c r="R331" i="1"/>
  <c r="R580" i="1"/>
  <c r="R217" i="1"/>
  <c r="R332" i="1"/>
  <c r="R3394" i="1"/>
  <c r="R218" i="1"/>
  <c r="R3588" i="1"/>
  <c r="R219" i="1"/>
  <c r="R220" i="1"/>
  <c r="R72" i="1"/>
  <c r="R73" i="1"/>
  <c r="R4068" i="1"/>
  <c r="R333" i="1"/>
  <c r="R2840" i="1"/>
  <c r="R334" i="1"/>
  <c r="R221" i="1"/>
  <c r="R222" i="1"/>
  <c r="R3243" i="1"/>
  <c r="R53" i="1"/>
  <c r="R74" i="1"/>
  <c r="R135" i="1"/>
  <c r="R303" i="1"/>
  <c r="R3244" i="1"/>
  <c r="R3051" i="1"/>
  <c r="R4001" i="1"/>
  <c r="R1511" i="1"/>
  <c r="R2075" i="1"/>
  <c r="R136" i="1"/>
  <c r="R3576" i="1"/>
  <c r="R3245" i="1"/>
  <c r="R304" i="1"/>
  <c r="R1090" i="1"/>
  <c r="R2296" i="1"/>
  <c r="R1799" i="1"/>
  <c r="R223" i="1"/>
  <c r="R224" i="1"/>
  <c r="R75" i="1"/>
  <c r="R2297" i="1"/>
  <c r="R225" i="1"/>
  <c r="R226" i="1"/>
  <c r="R227" i="1"/>
  <c r="R1091" i="1"/>
  <c r="R1296" i="1"/>
  <c r="R2217" i="1"/>
  <c r="R4075" i="1"/>
  <c r="R172" i="1"/>
  <c r="R137" i="1"/>
  <c r="R102" i="1"/>
  <c r="R1092" i="1"/>
  <c r="R2076" i="1"/>
  <c r="R228" i="1"/>
  <c r="R229" i="1"/>
  <c r="R1882" i="1"/>
  <c r="R2901" i="1"/>
  <c r="R230" i="1"/>
  <c r="R2077" i="1"/>
  <c r="R103" i="1"/>
  <c r="R138" i="1"/>
  <c r="R76" i="1"/>
  <c r="R231" i="1"/>
  <c r="R1093" i="1"/>
  <c r="R2744" i="1"/>
  <c r="R232" i="1"/>
  <c r="R233" i="1"/>
  <c r="R234" i="1"/>
  <c r="R235" i="1"/>
  <c r="R2298" i="1"/>
  <c r="R2078" i="1"/>
  <c r="R236" i="1"/>
  <c r="R237" i="1"/>
  <c r="R2079" i="1"/>
  <c r="R238" i="1"/>
  <c r="R104" i="1"/>
  <c r="R239" i="1"/>
  <c r="R2849" i="1"/>
  <c r="R240" i="1"/>
  <c r="R3111" i="1"/>
  <c r="R241" i="1"/>
  <c r="R242" i="1"/>
  <c r="R3052" i="1"/>
  <c r="R243" i="1"/>
  <c r="R244" i="1"/>
  <c r="R3395" i="1"/>
  <c r="R1512" i="1"/>
  <c r="R2745" i="1"/>
  <c r="R77" i="1"/>
  <c r="R1297" i="1"/>
  <c r="R139" i="1"/>
  <c r="R245" i="1"/>
  <c r="R3932" i="1"/>
  <c r="R246" i="1"/>
  <c r="R247" i="1"/>
  <c r="R248" i="1"/>
  <c r="R249" i="1"/>
  <c r="R140" i="1"/>
  <c r="R2218" i="1"/>
  <c r="R250" i="1"/>
  <c r="R251" i="1"/>
  <c r="R252" i="1"/>
  <c r="R253" i="1"/>
  <c r="R254" i="1"/>
  <c r="R255" i="1"/>
  <c r="R256" i="1"/>
  <c r="R3851" i="1"/>
  <c r="R1513" i="1"/>
  <c r="R105" i="1"/>
  <c r="R3246" i="1"/>
  <c r="R2080" i="1"/>
  <c r="R2081" i="1"/>
  <c r="R3247" i="1"/>
  <c r="R168" i="1"/>
  <c r="R141" i="1"/>
  <c r="R3786" i="1"/>
  <c r="R2746" i="1"/>
  <c r="R395" i="1"/>
  <c r="R1800" i="1"/>
  <c r="R2082" i="1"/>
  <c r="R1826" i="1"/>
  <c r="R131" i="1"/>
  <c r="R3933" i="1"/>
  <c r="R2747" i="1"/>
  <c r="R151" i="1"/>
  <c r="R3590" i="1"/>
  <c r="R106" i="1"/>
  <c r="R142" i="1"/>
  <c r="R3396" i="1"/>
  <c r="R3053" i="1"/>
  <c r="R78" i="1"/>
  <c r="R2230" i="1"/>
  <c r="R841" i="1"/>
  <c r="R3248" i="1"/>
  <c r="R699" i="1"/>
  <c r="R2949" i="1"/>
  <c r="R3054" i="1"/>
  <c r="R152" i="1"/>
  <c r="R1298" i="1"/>
  <c r="R2323" i="1"/>
  <c r="R2083" i="1"/>
  <c r="R153" i="1"/>
  <c r="R1299" i="1"/>
  <c r="R1094" i="1"/>
  <c r="R1367" i="1"/>
  <c r="R154" i="1"/>
  <c r="R2748" i="1"/>
  <c r="R3397" i="1"/>
  <c r="R3630" i="1"/>
  <c r="R155" i="1"/>
  <c r="R396" i="1"/>
  <c r="R132" i="1"/>
  <c r="R107" i="1"/>
  <c r="R720" i="1"/>
  <c r="R842" i="1"/>
  <c r="R3934" i="1"/>
  <c r="R2084" i="1"/>
  <c r="R156" i="1"/>
  <c r="R2506" i="1"/>
  <c r="R3887" i="1"/>
  <c r="R165" i="1"/>
  <c r="R906" i="1"/>
  <c r="R38" i="1"/>
  <c r="R54" i="1"/>
  <c r="R2085" i="1"/>
  <c r="R581" i="1"/>
  <c r="R157" i="1"/>
  <c r="R1514" i="1"/>
  <c r="R2322" i="1"/>
  <c r="R3249" i="1"/>
  <c r="R143" i="1"/>
  <c r="R3731" i="1"/>
  <c r="R901" i="1"/>
  <c r="R108" i="1"/>
  <c r="R3732" i="1"/>
  <c r="R3733" i="1"/>
  <c r="R1515" i="1"/>
  <c r="R3055" i="1"/>
  <c r="R2086" i="1"/>
  <c r="R2749" i="1"/>
  <c r="R700" i="1"/>
  <c r="R582" i="1"/>
  <c r="R109" i="1"/>
  <c r="R3734" i="1"/>
  <c r="R3056" i="1"/>
  <c r="R158" i="1"/>
  <c r="R1300" i="1"/>
  <c r="R1683" i="1"/>
  <c r="R1592" i="1"/>
  <c r="R3735" i="1"/>
  <c r="R79" i="1"/>
  <c r="R110" i="1"/>
  <c r="R1095" i="1"/>
  <c r="R2435" i="1"/>
  <c r="R111" i="1"/>
  <c r="R350" i="1"/>
  <c r="R1684" i="1"/>
  <c r="R1096" i="1"/>
  <c r="R3577" i="1"/>
  <c r="R112" i="1"/>
  <c r="R4103" i="1"/>
  <c r="R2340" i="1"/>
  <c r="R113" i="1"/>
  <c r="R2750" i="1"/>
  <c r="R80" i="1"/>
  <c r="R114" i="1"/>
  <c r="R115" i="1"/>
  <c r="R2087" i="1"/>
  <c r="R2088" i="1"/>
  <c r="R1685" i="1"/>
  <c r="R3736" i="1"/>
  <c r="R3057" i="1"/>
  <c r="R144" i="1"/>
  <c r="R3737" i="1"/>
  <c r="R3804" i="1"/>
  <c r="R1097" i="1"/>
  <c r="R145" i="1"/>
  <c r="R133" i="1"/>
  <c r="R257" i="1"/>
  <c r="R146" i="1"/>
  <c r="R4029" i="1"/>
  <c r="R2555" i="1"/>
  <c r="R81" i="1"/>
  <c r="R1168" i="1"/>
  <c r="R3881" i="1"/>
  <c r="R4076" i="1"/>
  <c r="R455" i="1"/>
  <c r="R2299" i="1"/>
  <c r="R116" i="1"/>
  <c r="R1866" i="1"/>
  <c r="R3323" i="1"/>
  <c r="R2089" i="1"/>
  <c r="R3805" i="1"/>
  <c r="R4039" i="1"/>
  <c r="R2751" i="1"/>
  <c r="R3058" i="1"/>
  <c r="R1516" i="1"/>
  <c r="R1517" i="1"/>
  <c r="R2507" i="1"/>
  <c r="R2752" i="1"/>
  <c r="R2300" i="1"/>
  <c r="R2090" i="1"/>
  <c r="R2383" i="1"/>
  <c r="R55" i="1"/>
  <c r="R583" i="1"/>
  <c r="R117" i="1"/>
  <c r="R2436" i="1"/>
  <c r="R118" i="1"/>
  <c r="R2508" i="1"/>
  <c r="R119" i="1"/>
  <c r="R3864" i="1"/>
  <c r="R3398" i="1"/>
  <c r="R120" i="1"/>
  <c r="R3935" i="1"/>
  <c r="R843" i="1"/>
  <c r="R3059" i="1"/>
  <c r="R2581" i="1"/>
  <c r="R121" i="1"/>
  <c r="R40" i="1"/>
  <c r="R1301" i="1"/>
  <c r="R3510" i="1"/>
  <c r="R122" i="1"/>
  <c r="R123" i="1"/>
  <c r="R124" i="1"/>
  <c r="R125" i="1"/>
  <c r="R2753" i="1"/>
  <c r="R335" i="1"/>
  <c r="R126" i="1"/>
  <c r="R1302" i="1"/>
  <c r="R2754" i="1"/>
  <c r="R258" i="1"/>
  <c r="R3578" i="1"/>
  <c r="R3399" i="1"/>
  <c r="R701" i="1"/>
  <c r="R27" i="1"/>
  <c r="R1518" i="1"/>
  <c r="R584" i="1"/>
  <c r="R37" i="1"/>
  <c r="R3060" i="1"/>
  <c r="R1098" i="1"/>
  <c r="R2755" i="1"/>
  <c r="R3738" i="1"/>
  <c r="R2850" i="1"/>
  <c r="R397" i="1"/>
  <c r="R3739" i="1"/>
  <c r="R3936" i="1"/>
  <c r="R1519" i="1"/>
  <c r="R3061" i="1"/>
  <c r="R82" i="1"/>
  <c r="R3400" i="1"/>
  <c r="R1099" i="1"/>
  <c r="R4030" i="1"/>
  <c r="R56" i="1"/>
  <c r="R3537" i="1"/>
  <c r="R3250" i="1"/>
  <c r="R2756" i="1"/>
  <c r="R2509" i="1"/>
  <c r="R57" i="1"/>
  <c r="R2091" i="1"/>
  <c r="R1829" i="1"/>
  <c r="R3833" i="1"/>
  <c r="R844" i="1"/>
  <c r="R83" i="1"/>
  <c r="R2757" i="1"/>
  <c r="R1801" i="1"/>
  <c r="R2601" i="1"/>
  <c r="R1303" i="1"/>
  <c r="R3401" i="1"/>
  <c r="R84" i="1"/>
  <c r="R3740" i="1"/>
  <c r="R2510" i="1"/>
  <c r="R3402" i="1"/>
  <c r="R259" i="1"/>
  <c r="R2092" i="1"/>
  <c r="R431" i="1"/>
  <c r="R3806" i="1"/>
  <c r="R260" i="1"/>
  <c r="R3741" i="1"/>
  <c r="R1304" i="1"/>
  <c r="R398" i="1"/>
  <c r="R85" i="1"/>
  <c r="R1100" i="1"/>
  <c r="R2093" i="1"/>
  <c r="R3462" i="1"/>
  <c r="R585" i="1"/>
  <c r="R4031" i="1"/>
  <c r="R2437" i="1"/>
  <c r="R3889" i="1"/>
  <c r="R3876" i="1"/>
  <c r="R3937" i="1"/>
  <c r="R586" i="1"/>
  <c r="R86" i="1"/>
  <c r="R87" i="1"/>
  <c r="R88" i="1"/>
  <c r="R2094" i="1"/>
  <c r="R2758" i="1"/>
  <c r="R3324" i="1"/>
  <c r="R3062" i="1"/>
  <c r="R2511" i="1"/>
  <c r="R2969" i="1"/>
  <c r="R69" i="1"/>
  <c r="R2582" i="1"/>
  <c r="R2095" i="1"/>
  <c r="R261" i="1"/>
  <c r="R3535" i="1"/>
  <c r="R1101" i="1"/>
  <c r="R2096" i="1"/>
  <c r="R1802" i="1"/>
  <c r="R1102" i="1"/>
  <c r="R70" i="1"/>
  <c r="R2902" i="1"/>
  <c r="R2301" i="1"/>
  <c r="R3251" i="1"/>
  <c r="R44" i="1"/>
  <c r="R3938" i="1"/>
  <c r="R1803" i="1"/>
  <c r="R1103" i="1"/>
  <c r="R587" i="1"/>
  <c r="R28" i="1"/>
  <c r="R336" i="1"/>
  <c r="R2097" i="1"/>
  <c r="R2583" i="1"/>
  <c r="R3971" i="1"/>
  <c r="R2187" i="1"/>
  <c r="R1602" i="1"/>
  <c r="R1104" i="1"/>
  <c r="R3838" i="1"/>
  <c r="R2341" i="1"/>
  <c r="R1520" i="1"/>
  <c r="R1105" i="1"/>
  <c r="R2098" i="1"/>
  <c r="R3063" i="1"/>
  <c r="R3252" i="1"/>
  <c r="R1369" i="1"/>
  <c r="R588" i="1"/>
  <c r="R2449" i="1"/>
  <c r="R2903" i="1"/>
  <c r="R58" i="1"/>
  <c r="R3064" i="1"/>
  <c r="R3939" i="1"/>
  <c r="R262" i="1"/>
  <c r="R923" i="1"/>
  <c r="R589" i="1"/>
  <c r="R889" i="1"/>
  <c r="R1521" i="1"/>
  <c r="R702" i="1"/>
  <c r="R2556" i="1"/>
  <c r="R3456" i="1"/>
  <c r="R59" i="1"/>
  <c r="R1106" i="1"/>
  <c r="R590" i="1"/>
  <c r="R2512" i="1"/>
  <c r="R1107" i="1"/>
  <c r="R60" i="1"/>
  <c r="R4032" i="1"/>
  <c r="R2513" i="1"/>
  <c r="R61" i="1"/>
  <c r="R2950" i="1"/>
  <c r="R3403" i="1"/>
  <c r="R2342" i="1"/>
  <c r="R1717" i="1"/>
  <c r="R2514" i="1"/>
  <c r="R45" i="1"/>
  <c r="R2302" i="1"/>
  <c r="R3065" i="1"/>
  <c r="R2515" i="1"/>
  <c r="R51" i="1"/>
  <c r="R2384" i="1"/>
  <c r="R3404" i="1"/>
  <c r="R2099" i="1"/>
  <c r="R3651" i="1"/>
  <c r="R3652" i="1"/>
  <c r="R2303" i="1"/>
  <c r="R169" i="1"/>
  <c r="R1350" i="1"/>
  <c r="R46" i="1"/>
  <c r="R2219" i="1"/>
  <c r="R29" i="1"/>
  <c r="R4077" i="1"/>
  <c r="R591" i="1"/>
  <c r="R2100" i="1"/>
  <c r="R3253" i="1"/>
  <c r="R2904" i="1"/>
  <c r="R4047" i="1"/>
  <c r="R845" i="1"/>
  <c r="R2759" i="1"/>
  <c r="R3742" i="1"/>
  <c r="R263" i="1"/>
  <c r="R890" i="1"/>
  <c r="R442" i="1"/>
  <c r="R159" i="1"/>
  <c r="R592" i="1"/>
  <c r="R408" i="1"/>
  <c r="R2101" i="1"/>
  <c r="R2304" i="1"/>
  <c r="R3599" i="1"/>
  <c r="R30" i="1"/>
  <c r="R3254" i="1"/>
  <c r="R50" i="1"/>
  <c r="R593" i="1"/>
  <c r="R3787" i="1"/>
  <c r="R3743" i="1"/>
  <c r="R2760" i="1"/>
  <c r="R3405" i="1"/>
  <c r="R1707" i="1"/>
  <c r="R160" i="1"/>
  <c r="R2102" i="1"/>
  <c r="R2350" i="1"/>
  <c r="R1108" i="1"/>
  <c r="R2103" i="1"/>
  <c r="R370" i="1"/>
  <c r="R3865" i="1"/>
  <c r="R1522" i="1"/>
  <c r="R2104" i="1"/>
  <c r="R2343" i="1"/>
  <c r="R922" i="1"/>
  <c r="R3877" i="1"/>
  <c r="R432" i="1"/>
  <c r="R594" i="1"/>
  <c r="R4048" i="1"/>
  <c r="R2761" i="1"/>
  <c r="R1109" i="1"/>
  <c r="R264" i="1"/>
  <c r="R294" i="1"/>
  <c r="R265" i="1"/>
  <c r="R2961" i="1"/>
  <c r="R1305" i="1"/>
  <c r="R3807" i="1"/>
  <c r="R1306" i="1"/>
  <c r="R2599" i="1"/>
  <c r="R2762" i="1"/>
  <c r="R1523" i="1"/>
  <c r="R3631" i="1"/>
  <c r="R2105" i="1"/>
  <c r="R1110" i="1"/>
  <c r="R443" i="1"/>
  <c r="R595" i="1"/>
  <c r="R266" i="1"/>
  <c r="R161" i="1"/>
  <c r="R62" i="1"/>
  <c r="R846" i="1"/>
  <c r="R31" i="1"/>
  <c r="R596" i="1"/>
  <c r="R4097" i="1"/>
  <c r="R3066" i="1"/>
  <c r="R3821" i="1"/>
  <c r="R1111" i="1"/>
  <c r="R1307" i="1"/>
  <c r="R1524" i="1"/>
  <c r="R3579" i="1"/>
  <c r="R1308" i="1"/>
  <c r="R3406" i="1"/>
  <c r="R3255" i="1"/>
  <c r="R2763" i="1"/>
  <c r="R3067" i="1"/>
  <c r="R3979" i="1"/>
  <c r="R32" i="1"/>
  <c r="R3407" i="1"/>
  <c r="R305" i="1"/>
  <c r="R1112" i="1"/>
  <c r="R89" i="1"/>
  <c r="R166" i="1"/>
  <c r="R3653" i="1"/>
  <c r="R22" i="1"/>
  <c r="R3808" i="1"/>
  <c r="R3654" i="1"/>
  <c r="R2516" i="1"/>
  <c r="R597" i="1"/>
  <c r="R52" i="1"/>
  <c r="R1699" i="1"/>
  <c r="R3256" i="1"/>
  <c r="R267" i="1"/>
  <c r="R664" i="1"/>
  <c r="R2106" i="1"/>
  <c r="R2344" i="1"/>
  <c r="R1711" i="1"/>
  <c r="R1804" i="1"/>
  <c r="R598" i="1"/>
  <c r="R2764" i="1"/>
  <c r="R3511" i="1"/>
  <c r="R2305" i="1"/>
  <c r="R2107" i="1"/>
  <c r="R268" i="1"/>
  <c r="R1867" i="1"/>
  <c r="R3068" i="1"/>
  <c r="R3165" i="1"/>
  <c r="R1525" i="1"/>
  <c r="R3408" i="1"/>
  <c r="R2517" i="1"/>
  <c r="R2765" i="1"/>
  <c r="R3580" i="1"/>
  <c r="R12" i="1"/>
  <c r="R2905" i="1"/>
  <c r="R3663" i="1"/>
  <c r="R3409" i="1"/>
  <c r="R2108" i="1"/>
  <c r="R599" i="1"/>
  <c r="R3302" i="1"/>
  <c r="R2766" i="1"/>
  <c r="R2306" i="1"/>
  <c r="R3257" i="1"/>
  <c r="R2767" i="1"/>
  <c r="R23" i="1"/>
  <c r="R1868" i="1"/>
  <c r="R399" i="1"/>
  <c r="R1526" i="1"/>
  <c r="R2109" i="1"/>
  <c r="R2110" i="1"/>
  <c r="R3258" i="1"/>
  <c r="R1805" i="1"/>
  <c r="R3866" i="1"/>
  <c r="R3410" i="1"/>
  <c r="R1309" i="1"/>
  <c r="R3744" i="1"/>
  <c r="R1113" i="1"/>
  <c r="R3512" i="1"/>
  <c r="R703" i="1"/>
  <c r="R1310" i="1"/>
  <c r="R1806" i="1"/>
  <c r="R3632" i="1"/>
  <c r="R2768" i="1"/>
  <c r="R2111" i="1"/>
  <c r="R2769" i="1"/>
  <c r="R33" i="1"/>
  <c r="R269" i="1"/>
  <c r="R600" i="1"/>
  <c r="R2112" i="1"/>
  <c r="R1114" i="1"/>
  <c r="R270" i="1"/>
  <c r="R337" i="1"/>
  <c r="R601" i="1"/>
  <c r="R2770" i="1"/>
  <c r="R2771" i="1"/>
  <c r="R2113" i="1"/>
  <c r="R847" i="1"/>
  <c r="R1708" i="1"/>
  <c r="R1311" i="1"/>
  <c r="R1527" i="1"/>
  <c r="R602" i="1"/>
  <c r="R2772" i="1"/>
  <c r="R3896" i="1"/>
  <c r="R4069" i="1"/>
  <c r="R2906" i="1"/>
  <c r="R1115" i="1"/>
  <c r="R3513" i="1"/>
  <c r="R2589" i="1"/>
  <c r="R3601" i="1"/>
  <c r="R2114" i="1"/>
  <c r="R3965" i="1"/>
  <c r="R127" i="1"/>
  <c r="R2307" i="1"/>
  <c r="R907" i="1"/>
  <c r="R3514" i="1"/>
  <c r="R3640" i="1"/>
  <c r="R2773" i="1"/>
  <c r="R1349" i="1"/>
  <c r="R848" i="1"/>
  <c r="R603" i="1"/>
  <c r="R1312" i="1"/>
  <c r="R2774" i="1"/>
  <c r="R3411" i="1"/>
  <c r="R4099" i="1"/>
  <c r="R1528" i="1"/>
  <c r="R2853" i="1"/>
  <c r="R2916" i="1"/>
  <c r="R604" i="1"/>
  <c r="R90" i="1"/>
  <c r="R371" i="1"/>
  <c r="R605" i="1"/>
  <c r="R2775" i="1"/>
  <c r="R2776" i="1"/>
  <c r="R2220" i="1"/>
  <c r="R3259" i="1"/>
  <c r="R3745" i="1"/>
  <c r="R4078" i="1"/>
  <c r="R1590" i="1"/>
  <c r="R3581" i="1"/>
  <c r="R1529" i="1"/>
  <c r="R3746" i="1"/>
  <c r="R2777" i="1"/>
  <c r="R18" i="1"/>
  <c r="R849" i="1"/>
  <c r="R3747" i="1"/>
  <c r="R927" i="1"/>
  <c r="R3748" i="1"/>
  <c r="R3069" i="1"/>
  <c r="R606" i="1"/>
  <c r="R607" i="1"/>
  <c r="R3070" i="1"/>
  <c r="R3809" i="1"/>
  <c r="R271" i="1"/>
  <c r="R3303" i="1"/>
  <c r="R1313" i="1"/>
  <c r="R2778" i="1"/>
  <c r="R2609" i="1"/>
  <c r="R3582" i="1"/>
  <c r="R19" i="1"/>
  <c r="R63" i="1"/>
  <c r="R272" i="1"/>
  <c r="R1807" i="1"/>
  <c r="R895" i="1"/>
  <c r="R1314" i="1"/>
  <c r="R3852" i="1"/>
  <c r="R2779" i="1"/>
  <c r="R2518" i="1"/>
  <c r="R2115" i="1"/>
  <c r="R1808" i="1"/>
  <c r="R2116" i="1"/>
  <c r="R4002" i="1"/>
  <c r="R4" i="1"/>
  <c r="R400" i="1"/>
  <c r="R16" i="1"/>
  <c r="R1530" i="1"/>
  <c r="R3260" i="1"/>
  <c r="R2565" i="1"/>
  <c r="R3940" i="1"/>
  <c r="R3071" i="1"/>
  <c r="R401" i="1"/>
  <c r="R3072" i="1"/>
  <c r="R1116" i="1"/>
  <c r="R372" i="1"/>
  <c r="R353" i="1"/>
  <c r="R2117" i="1"/>
  <c r="R608" i="1"/>
  <c r="R1315" i="1"/>
  <c r="R2385" i="1"/>
  <c r="R1531" i="1"/>
  <c r="R1532" i="1"/>
  <c r="R2780" i="1"/>
  <c r="R2781" i="1"/>
  <c r="R3261" i="1"/>
  <c r="R3073" i="1"/>
  <c r="R1869" i="1"/>
  <c r="R2782" i="1"/>
  <c r="R2519" i="1"/>
  <c r="R3074" i="1"/>
  <c r="R2520" i="1"/>
  <c r="R2930" i="1"/>
  <c r="R609" i="1"/>
  <c r="R3749" i="1"/>
  <c r="R3633" i="1"/>
  <c r="R2118" i="1"/>
  <c r="R1316" i="1"/>
  <c r="R2907" i="1"/>
  <c r="R3810" i="1"/>
  <c r="R2908" i="1"/>
  <c r="R850" i="1"/>
  <c r="R2119" i="1"/>
  <c r="R3853" i="1"/>
  <c r="R2120" i="1"/>
  <c r="R2783" i="1"/>
  <c r="R891" i="1"/>
  <c r="R2557" i="1"/>
  <c r="R3941" i="1"/>
  <c r="R338" i="1"/>
  <c r="R2909" i="1"/>
  <c r="R3075" i="1"/>
  <c r="R610" i="1"/>
  <c r="R4086" i="1"/>
  <c r="R851" i="1"/>
  <c r="R4041" i="1"/>
  <c r="R852" i="1"/>
  <c r="R3655" i="1"/>
  <c r="R1686" i="1"/>
  <c r="R2121" i="1"/>
  <c r="R611" i="1"/>
  <c r="R2521" i="1"/>
  <c r="R2386" i="1"/>
  <c r="R3076" i="1"/>
  <c r="R1533" i="1"/>
  <c r="R3750" i="1"/>
  <c r="R2122" i="1"/>
  <c r="R273" i="1"/>
  <c r="R3515" i="1"/>
  <c r="R4088" i="1"/>
  <c r="R3942" i="1"/>
  <c r="R3077" i="1"/>
  <c r="R2784" i="1"/>
  <c r="R3516" i="1"/>
  <c r="R3517" i="1"/>
  <c r="R3262" i="1"/>
  <c r="R2970" i="1"/>
  <c r="R853" i="1"/>
  <c r="R2123" i="1"/>
  <c r="R612" i="1"/>
  <c r="R2221" i="1"/>
  <c r="R1870" i="1"/>
  <c r="R3263" i="1"/>
  <c r="R3867" i="1"/>
  <c r="R3943" i="1"/>
  <c r="R613" i="1"/>
  <c r="R1117" i="1"/>
  <c r="R3822" i="1"/>
  <c r="R1164" i="1"/>
  <c r="R1687" i="1"/>
  <c r="R3518" i="1"/>
  <c r="R614" i="1"/>
  <c r="R339" i="1"/>
  <c r="R2785" i="1"/>
  <c r="R615" i="1"/>
  <c r="R3973" i="1"/>
  <c r="R1809" i="1"/>
  <c r="R2124" i="1"/>
  <c r="R1355" i="1"/>
  <c r="R1534" i="1"/>
  <c r="R737" i="1"/>
  <c r="R2438" i="1"/>
  <c r="R128" i="1"/>
  <c r="R616" i="1"/>
  <c r="R3412" i="1"/>
  <c r="R3944" i="1"/>
  <c r="R617" i="1"/>
  <c r="R1118" i="1"/>
  <c r="R3751" i="1"/>
  <c r="R854" i="1"/>
  <c r="R1688" i="1"/>
  <c r="R1356" i="1"/>
  <c r="R2125" i="1"/>
  <c r="R2522" i="1"/>
  <c r="R1535" i="1"/>
  <c r="R3780" i="1"/>
  <c r="R2126" i="1"/>
  <c r="R1317" i="1"/>
  <c r="R2786" i="1"/>
  <c r="R855" i="1"/>
  <c r="R1536" i="1"/>
  <c r="R3811" i="1"/>
  <c r="R2127" i="1"/>
  <c r="R618" i="1"/>
  <c r="R1689" i="1"/>
  <c r="R2523" i="1"/>
  <c r="R1318" i="1"/>
  <c r="R3078" i="1"/>
  <c r="R2128" i="1"/>
  <c r="R2129" i="1"/>
  <c r="R2439" i="1"/>
  <c r="R3812" i="1"/>
  <c r="R402" i="1"/>
  <c r="R1810" i="1"/>
  <c r="R2308" i="1"/>
  <c r="R3823" i="1"/>
  <c r="R2524" i="1"/>
  <c r="R1119" i="1"/>
  <c r="R2927" i="1"/>
  <c r="R1120" i="1"/>
  <c r="R1618" i="1"/>
  <c r="R2130" i="1"/>
  <c r="R4062" i="1"/>
  <c r="R1811" i="1"/>
  <c r="R1710" i="1"/>
  <c r="R856" i="1"/>
  <c r="R619" i="1"/>
  <c r="R3264" i="1"/>
  <c r="R3752" i="1"/>
  <c r="R4064" i="1"/>
  <c r="R1844" i="1"/>
  <c r="R1709" i="1"/>
  <c r="R1690" i="1"/>
  <c r="R2131" i="1"/>
  <c r="R3980" i="1"/>
  <c r="R1812" i="1"/>
  <c r="R13" i="1"/>
  <c r="R3112" i="1"/>
  <c r="R3079" i="1"/>
  <c r="R2132" i="1"/>
  <c r="R306" i="1"/>
  <c r="R274" i="1"/>
  <c r="R4049" i="1"/>
  <c r="R14" i="1"/>
  <c r="R2854" i="1"/>
  <c r="R1691" i="1"/>
  <c r="R1878" i="1"/>
  <c r="R1606" i="1"/>
  <c r="R1813" i="1"/>
  <c r="R2525" i="1"/>
  <c r="R3890" i="1"/>
  <c r="R3413" i="1"/>
  <c r="R3414" i="1"/>
  <c r="R3415" i="1"/>
  <c r="R4009" i="1"/>
  <c r="R1701" i="1"/>
  <c r="R3265" i="1"/>
  <c r="R857" i="1"/>
  <c r="R3753" i="1"/>
  <c r="R4087" i="1"/>
  <c r="R3945" i="1"/>
  <c r="R1121" i="1"/>
  <c r="R3600" i="1"/>
  <c r="R2558" i="1"/>
  <c r="R1871" i="1"/>
  <c r="R2387" i="1"/>
  <c r="R64" i="1"/>
  <c r="R2133" i="1"/>
  <c r="R3416" i="1"/>
  <c r="R1357" i="1"/>
  <c r="R704" i="1"/>
  <c r="R2309" i="1"/>
  <c r="R3080" i="1"/>
  <c r="R275" i="1"/>
  <c r="R3583" i="1"/>
  <c r="R3266" i="1"/>
  <c r="R1537" i="1"/>
  <c r="R1692" i="1"/>
  <c r="R1591" i="1"/>
  <c r="R2134" i="1"/>
  <c r="R4003" i="1"/>
  <c r="R620" i="1"/>
  <c r="R3946" i="1"/>
  <c r="R1122" i="1"/>
  <c r="R1319" i="1"/>
  <c r="R621" i="1"/>
  <c r="R276" i="1"/>
  <c r="R1538" i="1"/>
  <c r="R1320" i="1"/>
  <c r="R1814" i="1"/>
  <c r="R3442" i="1"/>
  <c r="R3081" i="1"/>
  <c r="R622" i="1"/>
  <c r="R4079" i="1"/>
  <c r="R277" i="1"/>
  <c r="R721" i="1"/>
  <c r="R1539" i="1"/>
  <c r="R3417" i="1"/>
  <c r="R1540" i="1"/>
  <c r="R2135" i="1"/>
  <c r="R1123" i="1"/>
  <c r="R3267" i="1"/>
  <c r="R1541" i="1"/>
  <c r="R1124" i="1"/>
  <c r="R2136" i="1"/>
  <c r="R2137" i="1"/>
  <c r="R2787" i="1"/>
  <c r="R3754" i="1"/>
  <c r="R1321" i="1"/>
  <c r="R2440" i="1"/>
  <c r="R1125" i="1"/>
  <c r="R1542" i="1"/>
  <c r="R278" i="1"/>
  <c r="R2138" i="1"/>
  <c r="R3755" i="1"/>
  <c r="R4017" i="1"/>
  <c r="R47" i="1"/>
  <c r="R2788" i="1"/>
  <c r="R3966" i="1"/>
  <c r="R3268" i="1"/>
  <c r="R91" i="1"/>
  <c r="R4033" i="1"/>
  <c r="R2139" i="1"/>
  <c r="R4093" i="1"/>
  <c r="R2789" i="1"/>
  <c r="R623" i="1"/>
  <c r="R3269" i="1"/>
  <c r="R3756" i="1"/>
  <c r="R858" i="1"/>
  <c r="R3151" i="1"/>
  <c r="R2910" i="1"/>
  <c r="R1543" i="1"/>
  <c r="R3082" i="1"/>
  <c r="R908" i="1"/>
  <c r="R3270" i="1"/>
  <c r="R170" i="1"/>
  <c r="R624" i="1"/>
  <c r="R859" i="1"/>
  <c r="R373" i="1"/>
  <c r="R48" i="1"/>
  <c r="R2140" i="1"/>
  <c r="R1603" i="1"/>
  <c r="R3981" i="1"/>
  <c r="R10" i="1"/>
  <c r="R8" i="1"/>
  <c r="R3947" i="1"/>
  <c r="R3827" i="1"/>
  <c r="R625" i="1"/>
  <c r="R3967" i="1"/>
  <c r="R2526" i="1"/>
  <c r="R3882" i="1"/>
  <c r="R2141" i="1"/>
  <c r="R2142" i="1"/>
  <c r="R2143" i="1"/>
  <c r="R1828" i="1"/>
  <c r="R1126" i="1"/>
  <c r="R2144" i="1"/>
  <c r="R3083" i="1"/>
  <c r="R3834" i="1"/>
  <c r="R1544" i="1"/>
  <c r="R4080" i="1"/>
  <c r="R1842" i="1"/>
  <c r="R2790" i="1"/>
  <c r="R2791" i="1"/>
  <c r="R2145" i="1"/>
  <c r="R2146" i="1"/>
  <c r="R626" i="1"/>
  <c r="R2147" i="1"/>
  <c r="R2860" i="1"/>
  <c r="R3597" i="1"/>
  <c r="R9" i="1"/>
  <c r="R351" i="1"/>
  <c r="R403" i="1"/>
  <c r="R2310" i="1"/>
  <c r="R1127" i="1"/>
  <c r="R4011" i="1"/>
  <c r="R1170" i="1"/>
  <c r="R2792" i="1"/>
  <c r="R2186" i="1"/>
  <c r="R1322" i="1"/>
  <c r="R3271" i="1"/>
  <c r="R3641" i="1"/>
  <c r="R3272" i="1"/>
  <c r="R6" i="1"/>
  <c r="R3304" i="1"/>
  <c r="R2148" i="1"/>
  <c r="R2149" i="1"/>
  <c r="R3757" i="1"/>
  <c r="R860" i="1"/>
  <c r="R1545" i="1"/>
  <c r="R627" i="1"/>
  <c r="R65" i="1"/>
  <c r="R3418" i="1"/>
  <c r="R3419" i="1"/>
  <c r="R861" i="1"/>
  <c r="R722" i="1"/>
  <c r="R3519" i="1"/>
  <c r="R862" i="1"/>
  <c r="R34" i="1"/>
  <c r="R340" i="1"/>
  <c r="R279" i="1"/>
  <c r="R2150" i="1"/>
  <c r="R3152" i="1"/>
  <c r="R1693" i="1"/>
  <c r="R2527" i="1"/>
  <c r="R433" i="1"/>
  <c r="R1546" i="1"/>
  <c r="R1694" i="1"/>
  <c r="R2793" i="1"/>
  <c r="R1378" i="1"/>
  <c r="R4034" i="1"/>
  <c r="R280" i="1"/>
  <c r="R628" i="1"/>
  <c r="R3813" i="1"/>
  <c r="R1547" i="1"/>
  <c r="R3273" i="1"/>
  <c r="R3457" i="1"/>
  <c r="R3758" i="1"/>
  <c r="R281" i="1"/>
  <c r="R3274" i="1"/>
  <c r="R2388" i="1"/>
  <c r="R1548" i="1"/>
  <c r="R3153" i="1"/>
  <c r="R2151" i="1"/>
  <c r="R404" i="1"/>
  <c r="R3759" i="1"/>
  <c r="R2152" i="1"/>
  <c r="R3520" i="1"/>
  <c r="R409" i="1"/>
  <c r="R1835" i="1"/>
  <c r="R2933" i="1"/>
  <c r="R629" i="1"/>
  <c r="R1154" i="1"/>
  <c r="R2528" i="1"/>
  <c r="R3854" i="1"/>
  <c r="R457" i="1"/>
  <c r="R2153" i="1"/>
  <c r="R1128" i="1"/>
  <c r="R630" i="1"/>
  <c r="R2794" i="1"/>
  <c r="R3275" i="1"/>
  <c r="R3420" i="1"/>
  <c r="R631" i="1"/>
  <c r="R1549" i="1"/>
  <c r="R3760" i="1"/>
  <c r="R282" i="1"/>
  <c r="R1550" i="1"/>
  <c r="R2795" i="1"/>
  <c r="R2441" i="1"/>
  <c r="R863" i="1"/>
  <c r="R2154" i="1"/>
  <c r="R1129" i="1"/>
  <c r="R1130" i="1"/>
  <c r="R1131" i="1"/>
  <c r="R1551" i="1"/>
  <c r="R1132" i="1"/>
  <c r="R3761" i="1"/>
  <c r="R3968" i="1"/>
  <c r="R632" i="1"/>
  <c r="R1323" i="1"/>
  <c r="R3969" i="1"/>
  <c r="R3132" i="1"/>
  <c r="R39" i="1"/>
  <c r="R3305" i="1"/>
  <c r="R2155" i="1"/>
  <c r="R3154" i="1"/>
  <c r="R4004" i="1"/>
  <c r="R2796" i="1"/>
  <c r="R3762" i="1"/>
  <c r="R49" i="1"/>
  <c r="R864" i="1"/>
  <c r="R3814" i="1"/>
  <c r="R3421" i="1"/>
  <c r="R283" i="1"/>
  <c r="R3166" i="1"/>
  <c r="R865" i="1"/>
  <c r="R35" i="1"/>
  <c r="R92" i="1"/>
  <c r="R2156" i="1"/>
  <c r="R3948" i="1"/>
  <c r="R2962" i="1"/>
  <c r="R434" i="1"/>
  <c r="R1324" i="1"/>
  <c r="R2797" i="1"/>
  <c r="R1133" i="1"/>
  <c r="R2911" i="1"/>
  <c r="R4094" i="1"/>
  <c r="R3521" i="1"/>
  <c r="R1552" i="1"/>
  <c r="R3763" i="1"/>
  <c r="R2324" i="1"/>
  <c r="R2928" i="1"/>
  <c r="R652" i="1"/>
  <c r="R1604" i="1"/>
  <c r="R3815" i="1"/>
  <c r="R3084" i="1"/>
  <c r="R4050" i="1"/>
  <c r="R3155" i="1"/>
  <c r="R2157" i="1"/>
  <c r="R3868" i="1"/>
  <c r="R1553" i="1"/>
  <c r="R2584" i="1"/>
  <c r="R2442" i="1"/>
  <c r="R4106" i="1"/>
  <c r="R2158" i="1"/>
  <c r="R4095" i="1"/>
  <c r="R1325" i="1"/>
  <c r="R4012" i="1"/>
  <c r="R1134" i="1"/>
  <c r="R1326" i="1"/>
  <c r="R633" i="1"/>
  <c r="R3422" i="1"/>
  <c r="R3855" i="1"/>
  <c r="R2311" i="1"/>
  <c r="R284" i="1"/>
  <c r="R2945" i="1"/>
  <c r="R3949" i="1"/>
  <c r="R3085" i="1"/>
  <c r="R1554" i="1"/>
  <c r="R2443" i="1"/>
  <c r="R435" i="1"/>
  <c r="R3116" i="1"/>
  <c r="R1371" i="1"/>
  <c r="R1555" i="1"/>
  <c r="R1872" i="1"/>
  <c r="R634" i="1"/>
  <c r="R1135" i="1"/>
  <c r="R2159" i="1"/>
  <c r="R635" i="1"/>
  <c r="R2312" i="1"/>
  <c r="R285" i="1"/>
  <c r="R1695" i="1"/>
  <c r="R3764" i="1"/>
  <c r="R3584" i="1"/>
  <c r="R3888" i="1"/>
  <c r="R3869" i="1"/>
  <c r="R3585" i="1"/>
  <c r="R3522" i="1"/>
  <c r="R298" i="1"/>
  <c r="R3523" i="1"/>
  <c r="R3423" i="1"/>
  <c r="R3424" i="1"/>
  <c r="R3276" i="1"/>
  <c r="R636" i="1"/>
  <c r="R3765" i="1"/>
  <c r="R1556" i="1"/>
  <c r="R3425" i="1"/>
  <c r="R637" i="1"/>
  <c r="R3309" i="1"/>
  <c r="R2160" i="1"/>
  <c r="R1327" i="1"/>
  <c r="R2444" i="1"/>
  <c r="R3086" i="1"/>
  <c r="R2912" i="1"/>
  <c r="R4035" i="1"/>
  <c r="R286" i="1"/>
  <c r="R2389" i="1"/>
  <c r="R2161" i="1"/>
  <c r="R866" i="1"/>
  <c r="R1328" i="1"/>
  <c r="R1815" i="1"/>
  <c r="R3277" i="1"/>
  <c r="R341" i="1"/>
  <c r="R705" i="1"/>
  <c r="R3837" i="1"/>
  <c r="R2162" i="1"/>
  <c r="R1557" i="1"/>
  <c r="R3788" i="1"/>
  <c r="R4036" i="1"/>
  <c r="R2222" i="1"/>
  <c r="R2390" i="1"/>
  <c r="R2163" i="1"/>
  <c r="R2164" i="1"/>
  <c r="R4104" i="1"/>
  <c r="R3126" i="1"/>
  <c r="R3893" i="1"/>
  <c r="R667" i="1"/>
  <c r="R2313" i="1"/>
  <c r="R867" i="1"/>
  <c r="R4081" i="1"/>
  <c r="R638" i="1"/>
  <c r="R2165" i="1"/>
  <c r="R868" i="1"/>
  <c r="R639" i="1"/>
  <c r="R4105" i="1"/>
  <c r="R2798" i="1"/>
  <c r="R2314" i="1"/>
  <c r="R2931" i="1"/>
  <c r="R3766" i="1"/>
  <c r="R3426" i="1"/>
  <c r="R3767" i="1"/>
  <c r="R4100" i="1"/>
  <c r="R4110" i="1"/>
  <c r="R66" i="1"/>
  <c r="R3458" i="1"/>
  <c r="R2529" i="1"/>
  <c r="R1558" i="1"/>
  <c r="R4101" i="1"/>
  <c r="R4061" i="1"/>
  <c r="R2799" i="1"/>
  <c r="R4005" i="1"/>
  <c r="R3443" i="1"/>
  <c r="R2345" i="1"/>
  <c r="R2166" i="1"/>
  <c r="R1559" i="1"/>
  <c r="R640" i="1"/>
  <c r="R2391" i="1"/>
  <c r="R171" i="1"/>
  <c r="R162" i="1"/>
  <c r="R3278" i="1"/>
  <c r="R3279" i="1"/>
  <c r="R307" i="1"/>
  <c r="R3950" i="1"/>
  <c r="R2445" i="1"/>
  <c r="R2315" i="1"/>
  <c r="R1136" i="1"/>
  <c r="R869" i="1"/>
  <c r="R2800" i="1"/>
  <c r="R3768" i="1"/>
  <c r="R2913" i="1"/>
  <c r="R641" i="1"/>
  <c r="R2801" i="1"/>
  <c r="R4112" i="1"/>
  <c r="R3524" i="1"/>
  <c r="R2392" i="1"/>
  <c r="R2802" i="1"/>
  <c r="R2963" i="1"/>
  <c r="R2167" i="1"/>
  <c r="R2397" i="1"/>
  <c r="R2446" i="1"/>
  <c r="R3656" i="1"/>
  <c r="R2447" i="1"/>
  <c r="R405" i="1"/>
  <c r="R3769" i="1"/>
  <c r="R3427" i="1"/>
  <c r="R2803" i="1"/>
  <c r="R1329" i="1"/>
  <c r="R163" i="1"/>
  <c r="R3951" i="1"/>
  <c r="R2585" i="1"/>
  <c r="R3835" i="1"/>
  <c r="R870" i="1"/>
  <c r="R93" i="1"/>
  <c r="R2951" i="1"/>
  <c r="R3870" i="1"/>
  <c r="R2804" i="1"/>
  <c r="R2805" i="1"/>
  <c r="R295" i="1"/>
  <c r="R2168" i="1"/>
  <c r="R164" i="1"/>
  <c r="R3856" i="1"/>
  <c r="R2169" i="1"/>
  <c r="R3428" i="1"/>
  <c r="R2170" i="1"/>
  <c r="R3280" i="1"/>
  <c r="R3952" i="1"/>
  <c r="R4082" i="1"/>
  <c r="R3953" i="1"/>
  <c r="R706" i="1"/>
  <c r="R1165" i="1"/>
  <c r="R1696" i="1"/>
  <c r="R2171" i="1"/>
  <c r="R1816" i="1"/>
  <c r="R1330" i="1"/>
  <c r="R3133" i="1"/>
  <c r="R2172" i="1"/>
  <c r="R642" i="1"/>
  <c r="R1560" i="1"/>
  <c r="R2346" i="1"/>
  <c r="R3087" i="1"/>
  <c r="R1376" i="1"/>
  <c r="R1331" i="1"/>
  <c r="R3954" i="1"/>
  <c r="R871" i="1"/>
  <c r="R1605" i="1"/>
  <c r="R2223" i="1"/>
  <c r="R2393" i="1"/>
  <c r="R3281" i="1"/>
  <c r="R287" i="1"/>
  <c r="R738" i="1"/>
  <c r="R444" i="1"/>
  <c r="R2173" i="1"/>
  <c r="R20" i="1"/>
  <c r="R1561" i="1"/>
  <c r="R2914" i="1"/>
  <c r="R1332" i="1"/>
  <c r="R288" i="1"/>
  <c r="R1839" i="1"/>
  <c r="R1333" i="1"/>
  <c r="R1697" i="1"/>
  <c r="R2806" i="1"/>
  <c r="R2807" i="1"/>
  <c r="R3634" i="1"/>
  <c r="R665" i="1"/>
  <c r="R1817" i="1"/>
  <c r="R643" i="1"/>
  <c r="R36" i="1"/>
  <c r="R308" i="1"/>
  <c r="R666" i="1"/>
  <c r="R2808" i="1"/>
  <c r="R3429" i="1"/>
  <c r="R1586" i="1"/>
  <c r="R1562" i="1"/>
  <c r="R3635" i="1"/>
  <c r="R2174" i="1"/>
  <c r="R289" i="1"/>
  <c r="R1818" i="1"/>
  <c r="R2591" i="1"/>
  <c r="R3430" i="1"/>
  <c r="R3431" i="1"/>
  <c r="R2347" i="1"/>
  <c r="R2351" i="1"/>
  <c r="R3156" i="1"/>
  <c r="R2188" i="1"/>
  <c r="R2809" i="1"/>
  <c r="R2586" i="1"/>
  <c r="R2316" i="1"/>
  <c r="R1137" i="1"/>
  <c r="R4083" i="1"/>
  <c r="R2175" i="1"/>
  <c r="R3770" i="1"/>
  <c r="R1334" i="1"/>
  <c r="R3432" i="1"/>
  <c r="R1335" i="1"/>
  <c r="R2833" i="1"/>
  <c r="R1336" i="1"/>
  <c r="R896" i="1"/>
  <c r="R1819" i="1"/>
  <c r="R3771" i="1"/>
  <c r="R2946" i="1"/>
  <c r="R644" i="1"/>
  <c r="R2810" i="1"/>
  <c r="R3636" i="1"/>
  <c r="R872" i="1"/>
  <c r="R2947" i="1"/>
  <c r="R1886" i="1"/>
  <c r="R3986" i="1"/>
  <c r="R456" i="1"/>
  <c r="R4037" i="1"/>
  <c r="R2566" i="1"/>
  <c r="R2964" i="1"/>
  <c r="R3433" i="1"/>
  <c r="R2317" i="1"/>
  <c r="R2176" i="1"/>
  <c r="R3591" i="1"/>
  <c r="R4113" i="1"/>
  <c r="R1138" i="1"/>
  <c r="R2811" i="1"/>
  <c r="R2177" i="1"/>
  <c r="R1180" i="1"/>
  <c r="R1139" i="1"/>
  <c r="R873" i="1"/>
  <c r="R645" i="1"/>
  <c r="R11" i="1"/>
  <c r="R1698" i="1"/>
  <c r="R2318" i="1"/>
  <c r="R3282" i="1"/>
  <c r="R406" i="1"/>
  <c r="R1820" i="1"/>
  <c r="R3525" i="1"/>
  <c r="R909" i="1"/>
  <c r="R707" i="1"/>
  <c r="R874" i="1"/>
  <c r="R296" i="1"/>
  <c r="R708" i="1"/>
  <c r="R15" i="1"/>
  <c r="R3088" i="1"/>
  <c r="R290" i="1"/>
  <c r="R2319" i="1"/>
  <c r="R4058" i="1"/>
  <c r="R3982" i="1"/>
  <c r="R1140" i="1"/>
  <c r="R2224" i="1"/>
  <c r="R2394" i="1"/>
  <c r="R2178" i="1"/>
  <c r="R2179" i="1"/>
  <c r="R2812" i="1"/>
  <c r="R1563" i="1"/>
  <c r="R646" i="1"/>
  <c r="R1821" i="1"/>
  <c r="R2813" i="1"/>
  <c r="R1564" i="1"/>
  <c r="R875" i="1"/>
  <c r="R2562" i="1"/>
  <c r="R1565" i="1"/>
  <c r="R3089" i="1"/>
  <c r="R4051" i="1"/>
  <c r="R2814" i="1"/>
  <c r="R96" i="1"/>
  <c r="R21" i="1"/>
  <c r="R2530" i="1"/>
  <c r="R4018" i="1"/>
  <c r="R1141" i="1"/>
  <c r="R1587" i="1"/>
  <c r="R3988" i="1"/>
  <c r="R2348" i="1"/>
  <c r="R3090" i="1"/>
  <c r="R1142" i="1"/>
  <c r="R2180" i="1"/>
  <c r="R2225" i="1"/>
  <c r="R1566" i="1"/>
  <c r="R4071" i="1"/>
  <c r="R3772" i="1"/>
  <c r="R1143" i="1"/>
  <c r="R647" i="1"/>
  <c r="R2815" i="1"/>
  <c r="R3449" i="1"/>
  <c r="R876" i="1"/>
  <c r="R67" i="1"/>
  <c r="R4013" i="1"/>
  <c r="R41" i="1"/>
  <c r="R648" i="1"/>
  <c r="R3434" i="1"/>
  <c r="R1144" i="1"/>
  <c r="R2816" i="1"/>
  <c r="R1337" i="1"/>
  <c r="R3970" i="1"/>
  <c r="R3526" i="1"/>
  <c r="R3527" i="1"/>
  <c r="R4085" i="1"/>
  <c r="R1834" i="1"/>
  <c r="R3544" i="1"/>
  <c r="R3975" i="1"/>
  <c r="R1822" i="1"/>
  <c r="R2948" i="1"/>
  <c r="R3773" i="1"/>
  <c r="R3091" i="1"/>
  <c r="R3092" i="1"/>
  <c r="R2531" i="1"/>
  <c r="R649" i="1"/>
  <c r="R1567" i="1"/>
  <c r="R3283" i="1"/>
  <c r="R2817" i="1"/>
  <c r="R2532" i="1"/>
  <c r="R2818" i="1"/>
  <c r="R2819" i="1"/>
  <c r="R3586" i="1"/>
  <c r="R2395" i="1"/>
  <c r="R3642" i="1"/>
  <c r="R3284" i="1"/>
  <c r="R3955" i="1"/>
  <c r="R669" i="1"/>
  <c r="R4019" i="1"/>
  <c r="R3306" i="1"/>
  <c r="R2181" i="1"/>
  <c r="R3956" i="1"/>
  <c r="R3957" i="1"/>
  <c r="R3285" i="1"/>
  <c r="R3637" i="1"/>
  <c r="R3587" i="1"/>
  <c r="R3528" i="1"/>
  <c r="R2533" i="1"/>
  <c r="R2820" i="1"/>
  <c r="R3878" i="1"/>
  <c r="R2821" i="1"/>
  <c r="R3093" i="1"/>
  <c r="R2320" i="1"/>
  <c r="R2822" i="1"/>
  <c r="R1568" i="1"/>
  <c r="R2823" i="1"/>
  <c r="R4084" i="1"/>
  <c r="R3529" i="1"/>
  <c r="R3094" i="1"/>
  <c r="R5" i="1"/>
  <c r="R2237" i="1"/>
  <c r="R930" i="1"/>
  <c r="R1594" i="1"/>
  <c r="R2824" i="1"/>
  <c r="R2182" i="1"/>
  <c r="R1823" i="1"/>
  <c r="R3175" i="1"/>
  <c r="R2534" i="1"/>
  <c r="R3958" i="1"/>
  <c r="R877" i="1"/>
  <c r="R709" i="1"/>
  <c r="R2535" i="1"/>
  <c r="R1145" i="1"/>
  <c r="R1873" i="1"/>
  <c r="R2600" i="1"/>
  <c r="R650" i="1"/>
  <c r="R1373" i="1"/>
  <c r="R1569" i="1"/>
  <c r="R4006" i="1"/>
  <c r="R2226" i="1"/>
  <c r="R3530" i="1"/>
  <c r="R3774" i="1"/>
  <c r="R2825" i="1"/>
  <c r="R1570" i="1"/>
  <c r="R3775" i="1"/>
  <c r="R4109" i="1"/>
  <c r="R3095" i="1"/>
  <c r="R3871" i="1"/>
  <c r="R2826" i="1"/>
  <c r="R4114" i="1"/>
  <c r="R129" i="1"/>
  <c r="R3435" i="1"/>
  <c r="R3776" i="1"/>
  <c r="R4096" i="1"/>
  <c r="R2587" i="1"/>
  <c r="R3857" i="1"/>
  <c r="R4102" i="1"/>
  <c r="R3959" i="1"/>
  <c r="R68" i="1"/>
  <c r="R374" i="1"/>
  <c r="R3436" i="1"/>
  <c r="R1824" i="1"/>
  <c r="R2851" i="1"/>
  <c r="R291" i="1"/>
  <c r="R2183" i="1"/>
  <c r="R3960" i="1"/>
  <c r="R4007" i="1"/>
  <c r="R1571" i="1"/>
  <c r="R3437" i="1"/>
  <c r="R878" i="1"/>
  <c r="R3286" i="1"/>
  <c r="R1166" i="1"/>
  <c r="R710" i="1"/>
  <c r="R3096" i="1"/>
  <c r="R879" i="1"/>
  <c r="R1572" i="1"/>
  <c r="R2536" i="1"/>
  <c r="R2321" i="1"/>
  <c r="R3097" i="1"/>
  <c r="R2227" i="1"/>
  <c r="R344" i="1"/>
  <c r="R3531" i="1"/>
  <c r="R3098" i="1"/>
  <c r="R3532" i="1"/>
  <c r="R3099" i="1"/>
  <c r="R2827" i="1"/>
  <c r="R4063" i="1"/>
  <c r="R2828" i="1"/>
  <c r="R651" i="1"/>
  <c r="R880" i="1"/>
  <c r="R1146" i="1"/>
  <c r="R1573" i="1"/>
  <c r="R2829" i="1"/>
  <c r="R2537" i="1"/>
  <c r="R3287" i="1"/>
  <c r="R711" i="1"/>
  <c r="R2184" i="1"/>
  <c r="R3533" i="1"/>
  <c r="R3134" i="1"/>
  <c r="R3438" i="1"/>
  <c r="R2228" i="1"/>
  <c r="R2830" i="1"/>
  <c r="R355" i="1"/>
  <c r="R1574" i="1"/>
  <c r="R1575" i="1"/>
  <c r="R309" i="1"/>
  <c r="R2588" i="1"/>
  <c r="R2396" i="1"/>
  <c r="R1825" i="1"/>
  <c r="R3288" i="1"/>
  <c r="R2185" i="1"/>
  <c r="R130" i="1"/>
  <c r="R292" i="1"/>
  <c r="R2564" i="1"/>
  <c r="R297" i="1"/>
  <c r="R3289" i="1"/>
  <c r="R375" i="1"/>
  <c r="R94" i="1"/>
  <c r="R1576" i="1"/>
  <c r="R2602" i="1"/>
  <c r="R2831" i="1"/>
  <c r="R3858" i="1"/>
  <c r="R95" i="1"/>
  <c r="R342" i="1"/>
  <c r="R293" i="1"/>
  <c r="R3463" i="1"/>
  <c r="S1888" i="1"/>
  <c r="S4067" i="1"/>
  <c r="S4014" i="1"/>
  <c r="S3898" i="1"/>
  <c r="S4008" i="1"/>
  <c r="S3667" i="1"/>
  <c r="S3668" i="1"/>
  <c r="S4020" i="1"/>
  <c r="S4052" i="1"/>
  <c r="S4054" i="1"/>
  <c r="S3669" i="1"/>
  <c r="S3976" i="1"/>
  <c r="S3670" i="1"/>
  <c r="S3899" i="1"/>
  <c r="S4091" i="1"/>
  <c r="S4042" i="1"/>
  <c r="S3602" i="1"/>
  <c r="S2843" i="1"/>
  <c r="S3859" i="1"/>
  <c r="S3176" i="1"/>
  <c r="S3464" i="1"/>
  <c r="S3325" i="1"/>
  <c r="S3883" i="1"/>
  <c r="S4021" i="1"/>
  <c r="S3781" i="1"/>
  <c r="S3900" i="1"/>
  <c r="S4065" i="1"/>
  <c r="S3177" i="1"/>
  <c r="S3671" i="1"/>
  <c r="S3290" i="1"/>
  <c r="S3603" i="1"/>
  <c r="S3547" i="1"/>
  <c r="S3326" i="1"/>
  <c r="S3672" i="1"/>
  <c r="S3673" i="1"/>
  <c r="S3793" i="1"/>
  <c r="S3990" i="1"/>
  <c r="S2610" i="1"/>
  <c r="S3977" i="1"/>
  <c r="S3972" i="1"/>
  <c r="S3991" i="1"/>
  <c r="S3860" i="1"/>
  <c r="S2607" i="1"/>
  <c r="S3638" i="1"/>
  <c r="S3901" i="1"/>
  <c r="S3861" i="1"/>
  <c r="S3992" i="1"/>
  <c r="S3902" i="1"/>
  <c r="S3674" i="1"/>
  <c r="S4055" i="1"/>
  <c r="S4022" i="1"/>
  <c r="S3903" i="1"/>
  <c r="S3675" i="1"/>
  <c r="S3983" i="1"/>
  <c r="S3465" i="1"/>
  <c r="S2611" i="1"/>
  <c r="S2861" i="1"/>
  <c r="S3873" i="1"/>
  <c r="S3904" i="1"/>
  <c r="S3676" i="1"/>
  <c r="S3825" i="1"/>
  <c r="S3905" i="1"/>
  <c r="S3677" i="1"/>
  <c r="S3839" i="1"/>
  <c r="S3178" i="1"/>
  <c r="S4023" i="1"/>
  <c r="S3906" i="1"/>
  <c r="S3907" i="1"/>
  <c r="S3908" i="1"/>
  <c r="S2612" i="1"/>
  <c r="S2456" i="1"/>
  <c r="S3678" i="1"/>
  <c r="S3909" i="1"/>
  <c r="S3984" i="1"/>
  <c r="S3548" i="1"/>
  <c r="S3679" i="1"/>
  <c r="S3840" i="1"/>
  <c r="S1721" i="1"/>
  <c r="S3910" i="1"/>
  <c r="S3179" i="1"/>
  <c r="S3895" i="1"/>
  <c r="S3911" i="1"/>
  <c r="S2354" i="1"/>
  <c r="S3912" i="1"/>
  <c r="S3841" i="1"/>
  <c r="S4010" i="1"/>
  <c r="S3659" i="1"/>
  <c r="S3466" i="1"/>
  <c r="S3816" i="1"/>
  <c r="S1889" i="1"/>
  <c r="S3794" i="1"/>
  <c r="S2613" i="1"/>
  <c r="S3778" i="1"/>
  <c r="S3874" i="1"/>
  <c r="S3978" i="1"/>
  <c r="S3913" i="1"/>
  <c r="S3828" i="1"/>
  <c r="S3594" i="1"/>
  <c r="S4043" i="1"/>
  <c r="S3604" i="1"/>
  <c r="S3157" i="1"/>
  <c r="S3836" i="1"/>
  <c r="S3842" i="1"/>
  <c r="S3829" i="1"/>
  <c r="S3680" i="1"/>
  <c r="S3843" i="1"/>
  <c r="S3180" i="1"/>
  <c r="S3327" i="1"/>
  <c r="S3181" i="1"/>
  <c r="S3328" i="1"/>
  <c r="S3540" i="1"/>
  <c r="S3182" i="1"/>
  <c r="S3467" i="1"/>
  <c r="S3329" i="1"/>
  <c r="S3963" i="1"/>
  <c r="S3817" i="1"/>
  <c r="S3549" i="1"/>
  <c r="S2971" i="1"/>
  <c r="S3681" i="1"/>
  <c r="S3818" i="1"/>
  <c r="S3819" i="1"/>
  <c r="S3646" i="1"/>
  <c r="S3682" i="1"/>
  <c r="S3683" i="1"/>
  <c r="S3135" i="1"/>
  <c r="S3792" i="1"/>
  <c r="S3643" i="1"/>
  <c r="S3550" i="1"/>
  <c r="S3684" i="1"/>
  <c r="S3685" i="1"/>
  <c r="S3468" i="1"/>
  <c r="S3686" i="1"/>
  <c r="S3605" i="1"/>
  <c r="S3687" i="1"/>
  <c r="S3469" i="1"/>
  <c r="S4044" i="1"/>
  <c r="S3183" i="1"/>
  <c r="S1890" i="1"/>
  <c r="S3184" i="1"/>
  <c r="S3551" i="1"/>
  <c r="S3688" i="1"/>
  <c r="S3782" i="1"/>
  <c r="S3644" i="1"/>
  <c r="S3658" i="1"/>
  <c r="S3689" i="1"/>
  <c r="S2614" i="1"/>
  <c r="S3826" i="1"/>
  <c r="S3606" i="1"/>
  <c r="S3690" i="1"/>
  <c r="S3607" i="1"/>
  <c r="S3691" i="1"/>
  <c r="S3692" i="1"/>
  <c r="S3693" i="1"/>
  <c r="S3694" i="1"/>
  <c r="S3695" i="1"/>
  <c r="S3608" i="1"/>
  <c r="S3696" i="1"/>
  <c r="S3185" i="1"/>
  <c r="S3697" i="1"/>
  <c r="S3698" i="1"/>
  <c r="S3470" i="1"/>
  <c r="S3609" i="1"/>
  <c r="S3639" i="1"/>
  <c r="S3330" i="1"/>
  <c r="S3471" i="1"/>
  <c r="S2615" i="1"/>
  <c r="S3331" i="1"/>
  <c r="S3660" i="1"/>
  <c r="S3645" i="1"/>
  <c r="S3610" i="1"/>
  <c r="S2616" i="1"/>
  <c r="S3552" i="1"/>
  <c r="S3844" i="1"/>
  <c r="S3186" i="1"/>
  <c r="S3647" i="1"/>
  <c r="S3611" i="1"/>
  <c r="S3446" i="1"/>
  <c r="S3648" i="1"/>
  <c r="S3612" i="1"/>
  <c r="S1184" i="1"/>
  <c r="S3332" i="1"/>
  <c r="S3613" i="1"/>
  <c r="S3553" i="1"/>
  <c r="S3554" i="1"/>
  <c r="S3546" i="1"/>
  <c r="S3472" i="1"/>
  <c r="S4024" i="1"/>
  <c r="S3614" i="1"/>
  <c r="S3615" i="1"/>
  <c r="S4072" i="1"/>
  <c r="S4060" i="1"/>
  <c r="S3616" i="1"/>
  <c r="S3617" i="1"/>
  <c r="S3589" i="1"/>
  <c r="S4025" i="1"/>
  <c r="S3555" i="1"/>
  <c r="S3447" i="1"/>
  <c r="S3187" i="1"/>
  <c r="S3914" i="1"/>
  <c r="S3294" i="1"/>
  <c r="S2919" i="1"/>
  <c r="S3618" i="1"/>
  <c r="S1883" i="1"/>
  <c r="S3891" i="1"/>
  <c r="S3592" i="1"/>
  <c r="S3556" i="1"/>
  <c r="S3557" i="1"/>
  <c r="S2238" i="1"/>
  <c r="S2604" i="1"/>
  <c r="S3473" i="1"/>
  <c r="S1891" i="1"/>
  <c r="S3558" i="1"/>
  <c r="S2966" i="1"/>
  <c r="S2862" i="1"/>
  <c r="S3559" i="1"/>
  <c r="S3333" i="1"/>
  <c r="S3595" i="1"/>
  <c r="S3560" i="1"/>
  <c r="S2972" i="1"/>
  <c r="S3561" i="1"/>
  <c r="S3474" i="1"/>
  <c r="S3562" i="1"/>
  <c r="S3563" i="1"/>
  <c r="S3564" i="1"/>
  <c r="S3565" i="1"/>
  <c r="S3475" i="1"/>
  <c r="S3915" i="1"/>
  <c r="S3188" i="1"/>
  <c r="S3566" i="1"/>
  <c r="S3567" i="1"/>
  <c r="S3795" i="1"/>
  <c r="S3568" i="1"/>
  <c r="S3167" i="1"/>
  <c r="S3334" i="1"/>
  <c r="S3335" i="1"/>
  <c r="S3545" i="1"/>
  <c r="S3538" i="1"/>
  <c r="S2973" i="1"/>
  <c r="S3916" i="1"/>
  <c r="S2457" i="1"/>
  <c r="S3875" i="1"/>
  <c r="S3102" i="1"/>
  <c r="S3476" i="1"/>
  <c r="S3336" i="1"/>
  <c r="S3536" i="1"/>
  <c r="S3337" i="1"/>
  <c r="S3477" i="1"/>
  <c r="S3451" i="1"/>
  <c r="S3338" i="1"/>
  <c r="S2458" i="1"/>
  <c r="S3310" i="1"/>
  <c r="S2863" i="1"/>
  <c r="S2952" i="1"/>
  <c r="S3339" i="1"/>
  <c r="S3478" i="1"/>
  <c r="S3534" i="1"/>
  <c r="S2864" i="1"/>
  <c r="S3340" i="1"/>
  <c r="S3479" i="1"/>
  <c r="S3480" i="1"/>
  <c r="S3481" i="1"/>
  <c r="S2401" i="1"/>
  <c r="S3482" i="1"/>
  <c r="S3341" i="1"/>
  <c r="S3880" i="1"/>
  <c r="S3483" i="1"/>
  <c r="S2617" i="1"/>
  <c r="S2974" i="1"/>
  <c r="S3961" i="1"/>
  <c r="S3484" i="1"/>
  <c r="S3485" i="1"/>
  <c r="S3486" i="1"/>
  <c r="S3342" i="1"/>
  <c r="S7" i="1"/>
  <c r="S2975" i="1"/>
  <c r="S3487" i="1"/>
  <c r="S1185" i="1"/>
  <c r="S2976" i="1"/>
  <c r="S3488" i="1"/>
  <c r="S3318" i="1"/>
  <c r="S3460" i="1"/>
  <c r="S3985" i="1"/>
  <c r="S2618" i="1"/>
  <c r="S2865" i="1"/>
  <c r="S3343" i="1"/>
  <c r="S3344" i="1"/>
  <c r="S3345" i="1"/>
  <c r="S3346" i="1"/>
  <c r="S3347" i="1"/>
  <c r="S3348" i="1"/>
  <c r="S3349" i="1"/>
  <c r="S3569" i="1"/>
  <c r="S2619" i="1"/>
  <c r="S3452" i="1"/>
  <c r="S3350" i="1"/>
  <c r="S3351" i="1"/>
  <c r="S3459" i="1"/>
  <c r="S2620" i="1"/>
  <c r="S2977" i="1"/>
  <c r="S3352" i="1"/>
  <c r="S1722" i="1"/>
  <c r="S2459" i="1"/>
  <c r="S3319" i="1"/>
  <c r="S3699" i="1"/>
  <c r="S3311" i="1"/>
  <c r="S3353" i="1"/>
  <c r="S3312" i="1"/>
  <c r="S3189" i="1"/>
  <c r="S3354" i="1"/>
  <c r="S3444" i="1"/>
  <c r="S3355" i="1"/>
  <c r="S3119" i="1"/>
  <c r="S3356" i="1"/>
  <c r="S3357" i="1"/>
  <c r="S3358" i="1"/>
  <c r="S3359" i="1"/>
  <c r="S3360" i="1"/>
  <c r="S2978" i="1"/>
  <c r="S3190" i="1"/>
  <c r="S3439" i="1"/>
  <c r="S3884" i="1"/>
  <c r="S3361" i="1"/>
  <c r="S3191" i="1"/>
  <c r="S3362" i="1"/>
  <c r="S3363" i="1"/>
  <c r="S2979" i="1"/>
  <c r="S3114" i="1"/>
  <c r="S3364" i="1"/>
  <c r="S3192" i="1"/>
  <c r="S3789" i="1"/>
  <c r="S3365" i="1"/>
  <c r="S2866" i="1"/>
  <c r="S3366" i="1"/>
  <c r="S2621" i="1"/>
  <c r="S3367" i="1"/>
  <c r="S3368" i="1"/>
  <c r="S3321" i="1"/>
  <c r="S3369" i="1"/>
  <c r="S4073" i="1"/>
  <c r="S3370" i="1"/>
  <c r="S3371" i="1"/>
  <c r="S1892" i="1"/>
  <c r="S3700" i="1"/>
  <c r="S3894" i="1"/>
  <c r="S2568" i="1"/>
  <c r="S3295" i="1"/>
  <c r="S3313" i="1"/>
  <c r="S2980" i="1"/>
  <c r="S2622" i="1"/>
  <c r="S2981" i="1"/>
  <c r="S1893" i="1"/>
  <c r="S3168" i="1"/>
  <c r="S4059" i="1"/>
  <c r="S3193" i="1"/>
  <c r="S3314" i="1"/>
  <c r="S3194" i="1"/>
  <c r="S1723" i="1"/>
  <c r="S3296" i="1"/>
  <c r="S3158" i="1"/>
  <c r="S3297" i="1"/>
  <c r="S2400" i="1"/>
  <c r="S3195" i="1"/>
  <c r="S2193" i="1"/>
  <c r="S2" i="1"/>
  <c r="S3307" i="1"/>
  <c r="S3196" i="1"/>
  <c r="S3298" i="1"/>
  <c r="S3197" i="1"/>
  <c r="S3299" i="1"/>
  <c r="S2982" i="1"/>
  <c r="S3174" i="1"/>
  <c r="S3570" i="1"/>
  <c r="S3198" i="1"/>
  <c r="S3199" i="1"/>
  <c r="S3291" i="1"/>
  <c r="S3136" i="1"/>
  <c r="S2983" i="1"/>
  <c r="S3292" i="1"/>
  <c r="S3200" i="1"/>
  <c r="S3137" i="1"/>
  <c r="S3201" i="1"/>
  <c r="S3129" i="1"/>
  <c r="S2867" i="1"/>
  <c r="S3202" i="1"/>
  <c r="S3203" i="1"/>
  <c r="S3138" i="1"/>
  <c r="S3701" i="1"/>
  <c r="S3204" i="1"/>
  <c r="S3205" i="1"/>
  <c r="S3206" i="1"/>
  <c r="S3649" i="1"/>
  <c r="S3539" i="1"/>
  <c r="S3845" i="1"/>
  <c r="S3207" i="1"/>
  <c r="S3208" i="1"/>
  <c r="S3209" i="1"/>
  <c r="S3210" i="1"/>
  <c r="S2984" i="1"/>
  <c r="S3172" i="1"/>
  <c r="S3139" i="1"/>
  <c r="S3372" i="1"/>
  <c r="S3159" i="1"/>
  <c r="S2934" i="1"/>
  <c r="S3164" i="1"/>
  <c r="S2953" i="1"/>
  <c r="S3211" i="1"/>
  <c r="S3140" i="1"/>
  <c r="S3212" i="1"/>
  <c r="S3160" i="1"/>
  <c r="S3213" i="1"/>
  <c r="S3214" i="1"/>
  <c r="S3215" i="1"/>
  <c r="S3216" i="1"/>
  <c r="S3217" i="1"/>
  <c r="S3218" i="1"/>
  <c r="S3219" i="1"/>
  <c r="S2935" i="1"/>
  <c r="S2954" i="1"/>
  <c r="S4089" i="1"/>
  <c r="S4056" i="1"/>
  <c r="S3665" i="1"/>
  <c r="S1619" i="1"/>
  <c r="S3141" i="1"/>
  <c r="S3846" i="1"/>
  <c r="S3702" i="1"/>
  <c r="S3161" i="1"/>
  <c r="S2623" i="1"/>
  <c r="S3703" i="1"/>
  <c r="S3169" i="1"/>
  <c r="S3162" i="1"/>
  <c r="S2985" i="1"/>
  <c r="S1894" i="1"/>
  <c r="S463" i="1"/>
  <c r="S3163" i="1"/>
  <c r="S3142" i="1"/>
  <c r="S3143" i="1"/>
  <c r="S2986" i="1"/>
  <c r="S3120" i="1"/>
  <c r="S3144" i="1"/>
  <c r="S2987" i="1"/>
  <c r="S3130" i="1"/>
  <c r="S2936" i="1"/>
  <c r="S2327" i="1"/>
  <c r="S2460" i="1"/>
  <c r="S2624" i="1"/>
  <c r="S2967" i="1"/>
  <c r="S3121" i="1"/>
  <c r="S1895" i="1"/>
  <c r="S2988" i="1"/>
  <c r="S3373" i="1"/>
  <c r="S3830" i="1"/>
  <c r="S2989" i="1"/>
  <c r="S3128" i="1"/>
  <c r="S2990" i="1"/>
  <c r="S2991" i="1"/>
  <c r="S3117" i="1"/>
  <c r="S2992" i="1"/>
  <c r="S2868" i="1"/>
  <c r="S2592" i="1"/>
  <c r="S3103" i="1"/>
  <c r="S2625" i="1"/>
  <c r="S3104" i="1"/>
  <c r="S3993" i="1"/>
  <c r="S2993" i="1"/>
  <c r="S2626" i="1"/>
  <c r="S4057" i="1"/>
  <c r="S1186" i="1"/>
  <c r="S2869" i="1"/>
  <c r="S3113" i="1"/>
  <c r="S2994" i="1"/>
  <c r="S3105" i="1"/>
  <c r="S2995" i="1"/>
  <c r="S2996" i="1"/>
  <c r="S2997" i="1"/>
  <c r="S2998" i="1"/>
  <c r="S2999" i="1"/>
  <c r="S3000" i="1"/>
  <c r="S2194" i="1"/>
  <c r="S3001" i="1"/>
  <c r="S3106" i="1"/>
  <c r="S3002" i="1"/>
  <c r="S3003" i="1"/>
  <c r="S2955" i="1"/>
  <c r="S2627" i="1"/>
  <c r="S3004" i="1"/>
  <c r="S1187" i="1"/>
  <c r="S3619" i="1"/>
  <c r="S3005" i="1"/>
  <c r="S3006" i="1"/>
  <c r="S1379" i="1"/>
  <c r="S3007" i="1"/>
  <c r="S3100" i="1"/>
  <c r="S3008" i="1"/>
  <c r="S2628" i="1"/>
  <c r="S3009" i="1"/>
  <c r="S2629" i="1"/>
  <c r="S2956" i="1"/>
  <c r="S2957" i="1"/>
  <c r="S3010" i="1"/>
  <c r="S3011" i="1"/>
  <c r="S3012" i="1"/>
  <c r="S2630" i="1"/>
  <c r="S3013" i="1"/>
  <c r="S3014" i="1"/>
  <c r="S2631" i="1"/>
  <c r="S2569" i="1"/>
  <c r="S3015" i="1"/>
  <c r="S2632" i="1"/>
  <c r="S2937" i="1"/>
  <c r="S3917" i="1"/>
  <c r="S3016" i="1"/>
  <c r="S3017" i="1"/>
  <c r="S3018" i="1"/>
  <c r="S3019" i="1"/>
  <c r="S3020" i="1"/>
  <c r="S3374" i="1"/>
  <c r="S1896" i="1"/>
  <c r="S3021" i="1"/>
  <c r="S3022" i="1"/>
  <c r="S3023" i="1"/>
  <c r="S3024" i="1"/>
  <c r="S3025" i="1"/>
  <c r="S3026" i="1"/>
  <c r="S1897" i="1"/>
  <c r="S3027" i="1"/>
  <c r="S2453" i="1"/>
  <c r="S1358" i="1"/>
  <c r="S2938" i="1"/>
  <c r="S2834" i="1"/>
  <c r="S3220" i="1"/>
  <c r="S2633" i="1"/>
  <c r="S2939" i="1"/>
  <c r="S2634" i="1"/>
  <c r="S3987" i="1"/>
  <c r="S3704" i="1"/>
  <c r="S2870" i="1"/>
  <c r="S1898" i="1"/>
  <c r="S2844" i="1"/>
  <c r="S1899" i="1"/>
  <c r="S3489" i="1"/>
  <c r="S2871" i="1"/>
  <c r="S2929" i="1"/>
  <c r="S1724" i="1"/>
  <c r="S3322" i="1"/>
  <c r="S2872" i="1"/>
  <c r="S2538" i="1"/>
  <c r="S3705" i="1"/>
  <c r="S2920" i="1"/>
  <c r="S2635" i="1"/>
  <c r="S464" i="1"/>
  <c r="S1900" i="1"/>
  <c r="S2636" i="1"/>
  <c r="S2560" i="1"/>
  <c r="S2932" i="1"/>
  <c r="S2940" i="1"/>
  <c r="S2349" i="1"/>
  <c r="S3490" i="1"/>
  <c r="S2941" i="1"/>
  <c r="S2873" i="1"/>
  <c r="S2570" i="1"/>
  <c r="S2921" i="1"/>
  <c r="S2942" i="1"/>
  <c r="S2874" i="1"/>
  <c r="S1901" i="1"/>
  <c r="S2943" i="1"/>
  <c r="S2922" i="1"/>
  <c r="S2606" i="1"/>
  <c r="S2918" i="1"/>
  <c r="S2856" i="1"/>
  <c r="S2875" i="1"/>
  <c r="S3796" i="1"/>
  <c r="S2637" i="1"/>
  <c r="S2638" i="1"/>
  <c r="S2639" i="1"/>
  <c r="S3706" i="1"/>
  <c r="S2842" i="1"/>
  <c r="S2640" i="1"/>
  <c r="S2876" i="1"/>
  <c r="S1902" i="1"/>
  <c r="S2917" i="1"/>
  <c r="S2923" i="1"/>
  <c r="S3145" i="1"/>
  <c r="S3620" i="1"/>
  <c r="S1188" i="1"/>
  <c r="S2832" i="1"/>
  <c r="S2641" i="1"/>
  <c r="S2642" i="1"/>
  <c r="S2877" i="1"/>
  <c r="S2643" i="1"/>
  <c r="S1903" i="1"/>
  <c r="S2878" i="1"/>
  <c r="S2879" i="1"/>
  <c r="S2880" i="1"/>
  <c r="S2644" i="1"/>
  <c r="S2881" i="1"/>
  <c r="S2645" i="1"/>
  <c r="S2646" i="1"/>
  <c r="S2845" i="1"/>
  <c r="S2882" i="1"/>
  <c r="S2883" i="1"/>
  <c r="S2647" i="1"/>
  <c r="S2884" i="1"/>
  <c r="S2855" i="1"/>
  <c r="S2461" i="1"/>
  <c r="S2885" i="1"/>
  <c r="S2603" i="1"/>
  <c r="S2886" i="1"/>
  <c r="S2648" i="1"/>
  <c r="S2543" i="1"/>
  <c r="S3918" i="1"/>
  <c r="S3491" i="1"/>
  <c r="S2649" i="1"/>
  <c r="S3492" i="1"/>
  <c r="S2650" i="1"/>
  <c r="S2462" i="1"/>
  <c r="S2859" i="1"/>
  <c r="S1904" i="1"/>
  <c r="S465" i="1"/>
  <c r="S2651" i="1"/>
  <c r="S3994" i="1"/>
  <c r="S2652" i="1"/>
  <c r="S2402" i="1"/>
  <c r="S2544" i="1"/>
  <c r="S2653" i="1"/>
  <c r="S3453" i="1"/>
  <c r="S2654" i="1"/>
  <c r="S2463" i="1"/>
  <c r="S2655" i="1"/>
  <c r="S2403" i="1"/>
  <c r="S2857" i="1"/>
  <c r="S2656" i="1"/>
  <c r="S4026" i="1"/>
  <c r="S2657" i="1"/>
  <c r="S4040" i="1"/>
  <c r="S2545" i="1"/>
  <c r="S2658" i="1"/>
  <c r="S2451" i="1"/>
  <c r="S2659" i="1"/>
  <c r="S2571" i="1"/>
  <c r="S1700" i="1"/>
  <c r="S2593" i="1"/>
  <c r="S1719" i="1"/>
  <c r="S2660" i="1"/>
  <c r="S2404" i="1"/>
  <c r="S2661" i="1"/>
  <c r="S4098" i="1"/>
  <c r="S1725" i="1"/>
  <c r="S2662" i="1"/>
  <c r="S2663" i="1"/>
  <c r="S2664" i="1"/>
  <c r="S2665" i="1"/>
  <c r="S2559" i="1"/>
  <c r="S2666" i="1"/>
  <c r="S2667" i="1"/>
  <c r="S2835" i="1"/>
  <c r="S3621" i="1"/>
  <c r="S378" i="1"/>
  <c r="S2668" i="1"/>
  <c r="S3454" i="1"/>
  <c r="S931" i="1"/>
  <c r="S3707" i="1"/>
  <c r="S2669" i="1"/>
  <c r="S2239" i="1"/>
  <c r="S2670" i="1"/>
  <c r="S3708" i="1"/>
  <c r="S2671" i="1"/>
  <c r="S2836" i="1"/>
  <c r="S2546" i="1"/>
  <c r="S2672" i="1"/>
  <c r="S1189" i="1"/>
  <c r="S1905" i="1"/>
  <c r="S2547" i="1"/>
  <c r="S2673" i="1"/>
  <c r="S1726" i="1"/>
  <c r="S2674" i="1"/>
  <c r="S2675" i="1"/>
  <c r="S2676" i="1"/>
  <c r="S2677" i="1"/>
  <c r="S1380" i="1"/>
  <c r="S2678" i="1"/>
  <c r="S2837" i="1"/>
  <c r="S2679" i="1"/>
  <c r="S2680" i="1"/>
  <c r="S2355" i="1"/>
  <c r="S2464" i="1"/>
  <c r="S2681" i="1"/>
  <c r="S2682" i="1"/>
  <c r="S2683" i="1"/>
  <c r="S2240" i="1"/>
  <c r="S2684" i="1"/>
  <c r="S2685" i="1"/>
  <c r="S2686" i="1"/>
  <c r="S2687" i="1"/>
  <c r="S2688" i="1"/>
  <c r="S2689" i="1"/>
  <c r="S2690" i="1"/>
  <c r="S2691" i="1"/>
  <c r="S2692" i="1"/>
  <c r="S2693" i="1"/>
  <c r="S1906" i="1"/>
  <c r="S2356" i="1"/>
  <c r="S2465" i="1"/>
  <c r="S2405" i="1"/>
  <c r="S2694" i="1"/>
  <c r="S2695" i="1"/>
  <c r="S2696" i="1"/>
  <c r="S2697" i="1"/>
  <c r="S2698" i="1"/>
  <c r="S2699" i="1"/>
  <c r="S2700" i="1"/>
  <c r="S2701" i="1"/>
  <c r="S2702" i="1"/>
  <c r="S2703" i="1"/>
  <c r="S1907" i="1"/>
  <c r="S1908" i="1"/>
  <c r="S2328" i="1"/>
  <c r="S1381" i="1"/>
  <c r="S2704" i="1"/>
  <c r="S2705" i="1"/>
  <c r="S2241" i="1"/>
  <c r="S3493" i="1"/>
  <c r="S2706" i="1"/>
  <c r="S2707" i="1"/>
  <c r="S2708" i="1"/>
  <c r="S2709" i="1"/>
  <c r="S2710" i="1"/>
  <c r="S1909" i="1"/>
  <c r="S2539" i="1"/>
  <c r="S2711" i="1"/>
  <c r="S2712" i="1"/>
  <c r="S3375" i="1"/>
  <c r="S2466" i="1"/>
  <c r="S2548" i="1"/>
  <c r="S2406" i="1"/>
  <c r="S2594" i="1"/>
  <c r="S2572" i="1"/>
  <c r="S2595" i="1"/>
  <c r="S2596" i="1"/>
  <c r="S2597" i="1"/>
  <c r="S2242" i="1"/>
  <c r="S2407" i="1"/>
  <c r="S3622" i="1"/>
  <c r="S3657" i="1"/>
  <c r="S2573" i="1"/>
  <c r="S1910" i="1"/>
  <c r="S3146" i="1"/>
  <c r="S2549" i="1"/>
  <c r="S2408" i="1"/>
  <c r="S2574" i="1"/>
  <c r="S1703" i="1"/>
  <c r="S2575" i="1"/>
  <c r="S3" i="1"/>
  <c r="S1911" i="1"/>
  <c r="S2590" i="1"/>
  <c r="S2467" i="1"/>
  <c r="S2540" i="1"/>
  <c r="S2576" i="1"/>
  <c r="S2468" i="1"/>
  <c r="S2577" i="1"/>
  <c r="S1620" i="1"/>
  <c r="S2561" i="1"/>
  <c r="S2578" i="1"/>
  <c r="S2567" i="1"/>
  <c r="S1190" i="1"/>
  <c r="S2469" i="1"/>
  <c r="S2470" i="1"/>
  <c r="S3623" i="1"/>
  <c r="S2471" i="1"/>
  <c r="S3791" i="1"/>
  <c r="S3709" i="1"/>
  <c r="S910" i="1"/>
  <c r="S1912" i="1"/>
  <c r="S2550" i="1"/>
  <c r="S2541" i="1"/>
  <c r="S1913" i="1"/>
  <c r="S2409" i="1"/>
  <c r="S2551" i="1"/>
  <c r="S2472" i="1"/>
  <c r="S3127" i="1"/>
  <c r="S2552" i="1"/>
  <c r="S1914" i="1"/>
  <c r="S2542" i="1"/>
  <c r="S2410" i="1"/>
  <c r="S1915" i="1"/>
  <c r="S2553" i="1"/>
  <c r="S3376" i="1"/>
  <c r="S2473" i="1"/>
  <c r="S3862" i="1"/>
  <c r="S2474" i="1"/>
  <c r="S2554" i="1"/>
  <c r="S2475" i="1"/>
  <c r="S3919" i="1"/>
  <c r="S2476" i="1"/>
  <c r="S2243" i="1"/>
  <c r="S2477" i="1"/>
  <c r="S3847" i="1"/>
  <c r="S1382" i="1"/>
  <c r="S2478" i="1"/>
  <c r="S1916" i="1"/>
  <c r="S1917" i="1"/>
  <c r="S2479" i="1"/>
  <c r="S2480" i="1"/>
  <c r="S2481" i="1"/>
  <c r="S1918" i="1"/>
  <c r="S3593" i="1"/>
  <c r="S2244" i="1"/>
  <c r="S1191" i="1"/>
  <c r="S2411" i="1"/>
  <c r="S1919" i="1"/>
  <c r="S3571" i="1"/>
  <c r="S2482" i="1"/>
  <c r="S2483" i="1"/>
  <c r="S2484" i="1"/>
  <c r="S2485" i="1"/>
  <c r="S2486" i="1"/>
  <c r="S2487" i="1"/>
  <c r="S2412" i="1"/>
  <c r="S3308" i="1"/>
  <c r="S3872" i="1"/>
  <c r="S1192" i="1"/>
  <c r="S2488" i="1"/>
  <c r="S1920" i="1"/>
  <c r="S2329" i="1"/>
  <c r="S2398" i="1"/>
  <c r="S2489" i="1"/>
  <c r="S2490" i="1"/>
  <c r="S2491" i="1"/>
  <c r="S2413" i="1"/>
  <c r="S1727" i="1"/>
  <c r="S2454" i="1"/>
  <c r="S2492" i="1"/>
  <c r="S2414" i="1"/>
  <c r="S2493" i="1"/>
  <c r="S2494" i="1"/>
  <c r="S3885" i="1"/>
  <c r="S3455" i="1"/>
  <c r="S2495" i="1"/>
  <c r="S466" i="1"/>
  <c r="S2357" i="1"/>
  <c r="S2496" i="1"/>
  <c r="S2497" i="1"/>
  <c r="S2498" i="1"/>
  <c r="S1383" i="1"/>
  <c r="S2499" i="1"/>
  <c r="S2415" i="1"/>
  <c r="S2500" i="1"/>
  <c r="S2416" i="1"/>
  <c r="S2358" i="1"/>
  <c r="S2359" i="1"/>
  <c r="S2245" i="1"/>
  <c r="S2417" i="1"/>
  <c r="S3624" i="1"/>
  <c r="S2360" i="1"/>
  <c r="S2246" i="1"/>
  <c r="S1610" i="1"/>
  <c r="S3572" i="1"/>
  <c r="S2450" i="1"/>
  <c r="S2247" i="1"/>
  <c r="S3221" i="1"/>
  <c r="S2418" i="1"/>
  <c r="S1921" i="1"/>
  <c r="S467" i="1"/>
  <c r="S3494" i="1"/>
  <c r="S2419" i="1"/>
  <c r="S2420" i="1"/>
  <c r="S3625" i="1"/>
  <c r="S2361" i="1"/>
  <c r="S2448" i="1"/>
  <c r="S2362" i="1"/>
  <c r="S2421" i="1"/>
  <c r="S2422" i="1"/>
  <c r="S1845" i="1"/>
  <c r="S2248" i="1"/>
  <c r="S3863" i="1"/>
  <c r="S2423" i="1"/>
  <c r="S2424" i="1"/>
  <c r="S2363" i="1"/>
  <c r="S2364" i="1"/>
  <c r="S2425" i="1"/>
  <c r="S2249" i="1"/>
  <c r="S1193" i="1"/>
  <c r="S2713" i="1"/>
  <c r="S3028" i="1"/>
  <c r="S2365" i="1"/>
  <c r="S2426" i="1"/>
  <c r="S2427" i="1"/>
  <c r="S2366" i="1"/>
  <c r="S3596" i="1"/>
  <c r="S2353" i="1"/>
  <c r="S1384" i="1"/>
  <c r="S2924" i="1"/>
  <c r="S1922" i="1"/>
  <c r="S2250" i="1"/>
  <c r="S1923" i="1"/>
  <c r="S2367" i="1"/>
  <c r="S2368" i="1"/>
  <c r="S3377" i="1"/>
  <c r="S2369" i="1"/>
  <c r="S379" i="1"/>
  <c r="S1183" i="1"/>
  <c r="S1924" i="1"/>
  <c r="S2195" i="1"/>
  <c r="S1925" i="1"/>
  <c r="S1884" i="1"/>
  <c r="S2196" i="1"/>
  <c r="S2370" i="1"/>
  <c r="S2887" i="1"/>
  <c r="S2371" i="1"/>
  <c r="S2330" i="1"/>
  <c r="S1926" i="1"/>
  <c r="S2251" i="1"/>
  <c r="S2372" i="1"/>
  <c r="S2326" i="1"/>
  <c r="S1927" i="1"/>
  <c r="S2373" i="1"/>
  <c r="S2352" i="1"/>
  <c r="S2252" i="1"/>
  <c r="S733" i="1"/>
  <c r="S2374" i="1"/>
  <c r="S2375" i="1"/>
  <c r="S3710" i="1"/>
  <c r="S3222" i="1"/>
  <c r="S2253" i="1"/>
  <c r="S2254" i="1"/>
  <c r="S1728" i="1"/>
  <c r="S932" i="1"/>
  <c r="S3783" i="1"/>
  <c r="S2714" i="1"/>
  <c r="S1928" i="1"/>
  <c r="S1929" i="1"/>
  <c r="S2255" i="1"/>
  <c r="S3122" i="1"/>
  <c r="S2715" i="1"/>
  <c r="S1930" i="1"/>
  <c r="S3711" i="1"/>
  <c r="S2256" i="1"/>
  <c r="S2191" i="1"/>
  <c r="S2331" i="1"/>
  <c r="S3445" i="1"/>
  <c r="S2197" i="1"/>
  <c r="S2231" i="1"/>
  <c r="S3712" i="1"/>
  <c r="S2198" i="1"/>
  <c r="S3713" i="1"/>
  <c r="S2332" i="1"/>
  <c r="S3784" i="1"/>
  <c r="S2257" i="1"/>
  <c r="S2199" i="1"/>
  <c r="S3029" i="1"/>
  <c r="S2325" i="1"/>
  <c r="S2333" i="1"/>
  <c r="S1931" i="1"/>
  <c r="S2334" i="1"/>
  <c r="S2258" i="1"/>
  <c r="S2259" i="1"/>
  <c r="S2260" i="1"/>
  <c r="S2261" i="1"/>
  <c r="S1932" i="1"/>
  <c r="S3650" i="1"/>
  <c r="S3495" i="1"/>
  <c r="S2262" i="1"/>
  <c r="S2263" i="1"/>
  <c r="S2264" i="1"/>
  <c r="S1933" i="1"/>
  <c r="S3030" i="1"/>
  <c r="S1934" i="1"/>
  <c r="S1935" i="1"/>
  <c r="S1936" i="1"/>
  <c r="S3107" i="1"/>
  <c r="S2265" i="1"/>
  <c r="S1729" i="1"/>
  <c r="S1937" i="1"/>
  <c r="S2266" i="1"/>
  <c r="S1611" i="1"/>
  <c r="S2267" i="1"/>
  <c r="S1385" i="1"/>
  <c r="S2235" i="1"/>
  <c r="S1730" i="1"/>
  <c r="S1938" i="1"/>
  <c r="S2232" i="1"/>
  <c r="S2268" i="1"/>
  <c r="S3317" i="1"/>
  <c r="S3626" i="1"/>
  <c r="S1939" i="1"/>
  <c r="S3315" i="1"/>
  <c r="S2269" i="1"/>
  <c r="S2270" i="1"/>
  <c r="S2271" i="1"/>
  <c r="S2272" i="1"/>
  <c r="S2273" i="1"/>
  <c r="S2274" i="1"/>
  <c r="S1940" i="1"/>
  <c r="S2275" i="1"/>
  <c r="S1386" i="1"/>
  <c r="S3316" i="1"/>
  <c r="S1941" i="1"/>
  <c r="S2276" i="1"/>
  <c r="S1942" i="1"/>
  <c r="S2277" i="1"/>
  <c r="S2278" i="1"/>
  <c r="S2229" i="1"/>
  <c r="S670" i="1"/>
  <c r="S1943" i="1"/>
  <c r="S1880" i="1"/>
  <c r="S2279" i="1"/>
  <c r="S1944" i="1"/>
  <c r="S2280" i="1"/>
  <c r="S2281" i="1"/>
  <c r="S1945" i="1"/>
  <c r="S4070" i="1"/>
  <c r="S2282" i="1"/>
  <c r="S1946" i="1"/>
  <c r="S2283" i="1"/>
  <c r="S1947" i="1"/>
  <c r="S1194" i="1"/>
  <c r="S2284" i="1"/>
  <c r="S2285" i="1"/>
  <c r="S2286" i="1"/>
  <c r="S2236" i="1"/>
  <c r="S1948" i="1"/>
  <c r="S1731" i="1"/>
  <c r="S1949" i="1"/>
  <c r="S1621" i="1"/>
  <c r="S1732" i="1"/>
  <c r="S2888" i="1"/>
  <c r="S3777" i="1"/>
  <c r="S3714" i="1"/>
  <c r="S2192" i="1"/>
  <c r="S3378" i="1"/>
  <c r="S2200" i="1"/>
  <c r="S1950" i="1"/>
  <c r="S1951" i="1"/>
  <c r="S1387" i="1"/>
  <c r="S1952" i="1"/>
  <c r="S1953" i="1"/>
  <c r="S2201" i="1"/>
  <c r="S3715" i="1"/>
  <c r="S1388" i="1"/>
  <c r="S1954" i="1"/>
  <c r="S1955" i="1"/>
  <c r="S1956" i="1"/>
  <c r="S3448" i="1"/>
  <c r="S1957" i="1"/>
  <c r="S1958" i="1"/>
  <c r="S740" i="1"/>
  <c r="S1959" i="1"/>
  <c r="S1733" i="1"/>
  <c r="S2202" i="1"/>
  <c r="S1960" i="1"/>
  <c r="S2203" i="1"/>
  <c r="S1961" i="1"/>
  <c r="S1962" i="1"/>
  <c r="S2204" i="1"/>
  <c r="S3496" i="1"/>
  <c r="S2189" i="1"/>
  <c r="S1887" i="1"/>
  <c r="S2205" i="1"/>
  <c r="S1622" i="1"/>
  <c r="S1963" i="1"/>
  <c r="S2206" i="1"/>
  <c r="S933" i="1"/>
  <c r="S1964" i="1"/>
  <c r="S3300" i="1"/>
  <c r="S1965" i="1"/>
  <c r="S1966" i="1"/>
  <c r="S1967" i="1"/>
  <c r="S1876" i="1"/>
  <c r="S1968" i="1"/>
  <c r="S2207" i="1"/>
  <c r="S1969" i="1"/>
  <c r="S1195" i="1"/>
  <c r="S1970" i="1"/>
  <c r="S2208" i="1"/>
  <c r="S1971" i="1"/>
  <c r="S2209" i="1"/>
  <c r="S1734" i="1"/>
  <c r="S1972" i="1"/>
  <c r="S1973" i="1"/>
  <c r="S1974" i="1"/>
  <c r="S1735" i="1"/>
  <c r="S1975" i="1"/>
  <c r="S1736" i="1"/>
  <c r="S3101" i="1"/>
  <c r="S1623" i="1"/>
  <c r="S934" i="1"/>
  <c r="S1976" i="1"/>
  <c r="S3123" i="1"/>
  <c r="S1977" i="1"/>
  <c r="S3573" i="1"/>
  <c r="S935" i="1"/>
  <c r="S1624" i="1"/>
  <c r="S1978" i="1"/>
  <c r="S1846" i="1"/>
  <c r="S1979" i="1"/>
  <c r="S3131" i="1"/>
  <c r="S1980" i="1"/>
  <c r="S1981" i="1"/>
  <c r="S2287" i="1"/>
  <c r="S1982" i="1"/>
  <c r="S1715" i="1"/>
  <c r="S2190" i="1"/>
  <c r="S1983" i="1"/>
  <c r="S1607" i="1"/>
  <c r="S1984" i="1"/>
  <c r="S1985" i="1"/>
  <c r="S1830" i="1"/>
  <c r="S1986" i="1"/>
  <c r="S3223" i="1"/>
  <c r="S1389" i="1"/>
  <c r="S1874" i="1"/>
  <c r="S1737" i="1"/>
  <c r="S1987" i="1"/>
  <c r="S1738" i="1"/>
  <c r="S1988" i="1"/>
  <c r="S1989" i="1"/>
  <c r="S1990" i="1"/>
  <c r="S1991" i="1"/>
  <c r="S1992" i="1"/>
  <c r="S1993" i="1"/>
  <c r="S1994" i="1"/>
  <c r="S1879" i="1"/>
  <c r="S1847" i="1"/>
  <c r="S3716" i="1"/>
  <c r="S1995" i="1"/>
  <c r="S1996" i="1"/>
  <c r="S1997" i="1"/>
  <c r="S1998" i="1"/>
  <c r="S4053" i="1"/>
  <c r="S1999" i="1"/>
  <c r="S1739" i="1"/>
  <c r="S2000" i="1"/>
  <c r="S2001" i="1"/>
  <c r="S1848" i="1"/>
  <c r="S1849" i="1"/>
  <c r="S3224" i="1"/>
  <c r="S2002" i="1"/>
  <c r="S2003" i="1"/>
  <c r="S2004" i="1"/>
  <c r="S2005" i="1"/>
  <c r="S2006" i="1"/>
  <c r="S2007" i="1"/>
  <c r="S2008" i="1"/>
  <c r="S2009" i="1"/>
  <c r="S1740" i="1"/>
  <c r="S2010" i="1"/>
  <c r="S2011" i="1"/>
  <c r="S2012" i="1"/>
  <c r="S2013" i="1"/>
  <c r="S2014" i="1"/>
  <c r="S2015" i="1"/>
  <c r="S2016" i="1"/>
  <c r="S1741" i="1"/>
  <c r="S2017" i="1"/>
  <c r="S1595" i="1"/>
  <c r="S1742" i="1"/>
  <c r="S936" i="1"/>
  <c r="S468" i="1"/>
  <c r="S2018" i="1"/>
  <c r="S2019" i="1"/>
  <c r="S2020" i="1"/>
  <c r="S1850" i="1"/>
  <c r="S2021" i="1"/>
  <c r="S1851" i="1"/>
  <c r="S3995" i="1"/>
  <c r="S2022" i="1"/>
  <c r="S2023" i="1"/>
  <c r="S1743" i="1"/>
  <c r="S2024" i="1"/>
  <c r="S1744" i="1"/>
  <c r="S2025" i="1"/>
  <c r="S2026" i="1"/>
  <c r="S2027" i="1"/>
  <c r="S2028" i="1"/>
  <c r="S2029" i="1"/>
  <c r="S2030" i="1"/>
  <c r="S2031" i="1"/>
  <c r="S3717" i="1"/>
  <c r="S2032" i="1"/>
  <c r="S2033" i="1"/>
  <c r="S2034" i="1"/>
  <c r="S2035" i="1"/>
  <c r="S2036" i="1"/>
  <c r="S2037" i="1"/>
  <c r="S2038" i="1"/>
  <c r="S2039" i="1"/>
  <c r="S1877" i="1"/>
  <c r="S3379" i="1"/>
  <c r="S3574" i="1"/>
  <c r="S1852" i="1"/>
  <c r="S3718" i="1"/>
  <c r="S4038" i="1"/>
  <c r="S1885" i="1"/>
  <c r="S1196" i="1"/>
  <c r="S3031" i="1"/>
  <c r="S1875" i="1"/>
  <c r="S3320" i="1"/>
  <c r="S1840" i="1"/>
  <c r="S1625" i="1"/>
  <c r="S741" i="1"/>
  <c r="S1853" i="1"/>
  <c r="S1745" i="1"/>
  <c r="S1831" i="1"/>
  <c r="S1746" i="1"/>
  <c r="S937" i="1"/>
  <c r="S3996" i="1"/>
  <c r="S1747" i="1"/>
  <c r="S1626" i="1"/>
  <c r="S1155" i="1"/>
  <c r="S4027" i="1"/>
  <c r="S2335" i="1"/>
  <c r="S1854" i="1"/>
  <c r="S1390" i="1"/>
  <c r="S1855" i="1"/>
  <c r="S1391" i="1"/>
  <c r="S1392" i="1"/>
  <c r="S3032" i="1"/>
  <c r="S3962" i="1"/>
  <c r="S3033" i="1"/>
  <c r="S1836" i="1"/>
  <c r="S1856" i="1"/>
  <c r="S1393" i="1"/>
  <c r="S1857" i="1"/>
  <c r="S3034" i="1"/>
  <c r="S1858" i="1"/>
  <c r="S1627" i="1"/>
  <c r="S1843" i="1"/>
  <c r="S1859" i="1"/>
  <c r="S1748" i="1"/>
  <c r="S1749" i="1"/>
  <c r="S1860" i="1"/>
  <c r="S1340" i="1"/>
  <c r="S1861" i="1"/>
  <c r="S1750" i="1"/>
  <c r="S1862" i="1"/>
  <c r="S1751" i="1"/>
  <c r="S1863" i="1"/>
  <c r="S1752" i="1"/>
  <c r="S1864" i="1"/>
  <c r="S1865" i="1"/>
  <c r="S2925" i="1"/>
  <c r="S1753" i="1"/>
  <c r="S1628" i="1"/>
  <c r="S1754" i="1"/>
  <c r="S1345" i="1"/>
  <c r="S1755" i="1"/>
  <c r="S1837" i="1"/>
  <c r="S1756" i="1"/>
  <c r="S1394" i="1"/>
  <c r="S1629" i="1"/>
  <c r="S1720" i="1"/>
  <c r="S175" i="1"/>
  <c r="S938" i="1"/>
  <c r="S1395" i="1"/>
  <c r="S3380" i="1"/>
  <c r="S1630" i="1"/>
  <c r="S1757" i="1"/>
  <c r="S1631" i="1"/>
  <c r="S1197" i="1"/>
  <c r="S3225" i="1"/>
  <c r="S1612" i="1"/>
  <c r="S1632" i="1"/>
  <c r="S1339" i="1"/>
  <c r="S1758" i="1"/>
  <c r="S2716" i="1"/>
  <c r="S1759" i="1"/>
  <c r="S1760" i="1"/>
  <c r="S1761" i="1"/>
  <c r="S1633" i="1"/>
  <c r="S1634" i="1"/>
  <c r="S1762" i="1"/>
  <c r="S1763" i="1"/>
  <c r="S1396" i="1"/>
  <c r="S1764" i="1"/>
  <c r="S1832" i="1"/>
  <c r="S656" i="1"/>
  <c r="S1635" i="1"/>
  <c r="S1765" i="1"/>
  <c r="S1766" i="1"/>
  <c r="S3170" i="1"/>
  <c r="S1767" i="1"/>
  <c r="S1636" i="1"/>
  <c r="S1637" i="1"/>
  <c r="S1397" i="1"/>
  <c r="S2376" i="1"/>
  <c r="S1638" i="1"/>
  <c r="S1198" i="1"/>
  <c r="S1768" i="1"/>
  <c r="S1398" i="1"/>
  <c r="S1399" i="1"/>
  <c r="S1769" i="1"/>
  <c r="S1770" i="1"/>
  <c r="S1175" i="1"/>
  <c r="S2841" i="1"/>
  <c r="S1400" i="1"/>
  <c r="S1771" i="1"/>
  <c r="S1772" i="1"/>
  <c r="S2958" i="1"/>
  <c r="S1773" i="1"/>
  <c r="S1774" i="1"/>
  <c r="S1401" i="1"/>
  <c r="S1775" i="1"/>
  <c r="S1776" i="1"/>
  <c r="S1777" i="1"/>
  <c r="S939" i="1"/>
  <c r="S2605" i="1"/>
  <c r="S1778" i="1"/>
  <c r="S1779" i="1"/>
  <c r="S1704" i="1"/>
  <c r="S1780" i="1"/>
  <c r="S1402" i="1"/>
  <c r="S1613" i="1"/>
  <c r="S1705" i="1"/>
  <c r="S1639" i="1"/>
  <c r="S1781" i="1"/>
  <c r="S1782" i="1"/>
  <c r="S1783" i="1"/>
  <c r="S1784" i="1"/>
  <c r="S1785" i="1"/>
  <c r="S1199" i="1"/>
  <c r="S1640" i="1"/>
  <c r="S1786" i="1"/>
  <c r="S1787" i="1"/>
  <c r="S1641" i="1"/>
  <c r="S1788" i="1"/>
  <c r="S1403" i="1"/>
  <c r="S1789" i="1"/>
  <c r="S1790" i="1"/>
  <c r="S1712" i="1"/>
  <c r="S1791" i="1"/>
  <c r="S1706" i="1"/>
  <c r="S1792" i="1"/>
  <c r="S2846" i="1"/>
  <c r="S1642" i="1"/>
  <c r="S1643" i="1"/>
  <c r="S1167" i="1"/>
  <c r="S1404" i="1"/>
  <c r="S1405" i="1"/>
  <c r="S1718" i="1"/>
  <c r="S1171" i="1"/>
  <c r="S1644" i="1"/>
  <c r="S1645" i="1"/>
  <c r="S1406" i="1"/>
  <c r="S940" i="1"/>
  <c r="S2040" i="1"/>
  <c r="S1596" i="1"/>
  <c r="S1646" i="1"/>
  <c r="S1647" i="1"/>
  <c r="S2852" i="1"/>
  <c r="S1648" i="1"/>
  <c r="S469" i="1"/>
  <c r="S1713" i="1"/>
  <c r="S1649" i="1"/>
  <c r="S1650" i="1"/>
  <c r="S1651" i="1"/>
  <c r="S1200" i="1"/>
  <c r="S1407" i="1"/>
  <c r="S3848" i="1"/>
  <c r="S1702" i="1"/>
  <c r="S1408" i="1"/>
  <c r="S1652" i="1"/>
  <c r="S1597" i="1"/>
  <c r="S1409" i="1"/>
  <c r="S1653" i="1"/>
  <c r="S1654" i="1"/>
  <c r="S1655" i="1"/>
  <c r="S1410" i="1"/>
  <c r="S1656" i="1"/>
  <c r="S1657" i="1"/>
  <c r="S1411" i="1"/>
  <c r="S742" i="1"/>
  <c r="S2717" i="1"/>
  <c r="S1412" i="1"/>
  <c r="S1658" i="1"/>
  <c r="S1616" i="1"/>
  <c r="S1659" i="1"/>
  <c r="S1660" i="1"/>
  <c r="S1661" i="1"/>
  <c r="S1413" i="1"/>
  <c r="S1662" i="1"/>
  <c r="S1414" i="1"/>
  <c r="S1663" i="1"/>
  <c r="S1415" i="1"/>
  <c r="S2377" i="1"/>
  <c r="S1664" i="1"/>
  <c r="S1416" i="1"/>
  <c r="S1359" i="1"/>
  <c r="S3226" i="1"/>
  <c r="S1417" i="1"/>
  <c r="S3920" i="1"/>
  <c r="S1418" i="1"/>
  <c r="S1665" i="1"/>
  <c r="S1666" i="1"/>
  <c r="S1667" i="1"/>
  <c r="S1668" i="1"/>
  <c r="S2041" i="1"/>
  <c r="S1669" i="1"/>
  <c r="S1670" i="1"/>
  <c r="S1172" i="1"/>
  <c r="S1614" i="1"/>
  <c r="S1419" i="1"/>
  <c r="S1671" i="1"/>
  <c r="S1672" i="1"/>
  <c r="S743" i="1"/>
  <c r="S941" i="1"/>
  <c r="S1201" i="1"/>
  <c r="S1420" i="1"/>
  <c r="S1421" i="1"/>
  <c r="S1580" i="1"/>
  <c r="S1202" i="1"/>
  <c r="S3719" i="1"/>
  <c r="S1422" i="1"/>
  <c r="S1423" i="1"/>
  <c r="S1424" i="1"/>
  <c r="S942" i="1"/>
  <c r="S1598" i="1"/>
  <c r="S2718" i="1"/>
  <c r="S1425" i="1"/>
  <c r="S1426" i="1"/>
  <c r="S1360" i="1"/>
  <c r="S4045" i="1"/>
  <c r="S3173" i="1"/>
  <c r="S3381" i="1"/>
  <c r="S3779" i="1"/>
  <c r="S1427" i="1"/>
  <c r="S2210" i="1"/>
  <c r="S1581" i="1"/>
  <c r="S1203" i="1"/>
  <c r="S1588" i="1"/>
  <c r="S1147" i="1"/>
  <c r="S1577" i="1"/>
  <c r="S1341" i="1"/>
  <c r="S3797" i="1"/>
  <c r="S744" i="1"/>
  <c r="S1428" i="1"/>
  <c r="S1429" i="1"/>
  <c r="S1608" i="1"/>
  <c r="S1204" i="1"/>
  <c r="S1430" i="1"/>
  <c r="S1599" i="1"/>
  <c r="S1431" i="1"/>
  <c r="S1582" i="1"/>
  <c r="S1432" i="1"/>
  <c r="S1433" i="1"/>
  <c r="S1600" i="1"/>
  <c r="S1609" i="1"/>
  <c r="S1434" i="1"/>
  <c r="S1435" i="1"/>
  <c r="S1436" i="1"/>
  <c r="S1437" i="1"/>
  <c r="S2719" i="1"/>
  <c r="S1438" i="1"/>
  <c r="S1377" i="1"/>
  <c r="S3720" i="1"/>
  <c r="S1601" i="1"/>
  <c r="S1361" i="1"/>
  <c r="S176" i="1"/>
  <c r="S1205" i="1"/>
  <c r="S3147" i="1"/>
  <c r="S1439" i="1"/>
  <c r="S1440" i="1"/>
  <c r="S1441" i="1"/>
  <c r="S1442" i="1"/>
  <c r="S1443" i="1"/>
  <c r="S1444" i="1"/>
  <c r="S1445" i="1"/>
  <c r="S1583" i="1"/>
  <c r="S1446" i="1"/>
  <c r="S1578" i="1"/>
  <c r="S1447" i="1"/>
  <c r="S1448" i="1"/>
  <c r="S1449" i="1"/>
  <c r="S1450" i="1"/>
  <c r="S1451" i="1"/>
  <c r="S1452" i="1"/>
  <c r="S1206" i="1"/>
  <c r="S1453" i="1"/>
  <c r="S1156" i="1"/>
  <c r="S1454" i="1"/>
  <c r="S1455" i="1"/>
  <c r="S3227" i="1"/>
  <c r="S943" i="1"/>
  <c r="S1584" i="1"/>
  <c r="S1585" i="1"/>
  <c r="S1456" i="1"/>
  <c r="S2501" i="1"/>
  <c r="S3798" i="1"/>
  <c r="S1457" i="1"/>
  <c r="S1458" i="1"/>
  <c r="S881" i="1"/>
  <c r="S3849" i="1"/>
  <c r="S1459" i="1"/>
  <c r="S1362" i="1"/>
  <c r="S3035" i="1"/>
  <c r="S1207" i="1"/>
  <c r="S1460" i="1"/>
  <c r="S1461" i="1"/>
  <c r="S944" i="1"/>
  <c r="S3036" i="1"/>
  <c r="S1462" i="1"/>
  <c r="S1463" i="1"/>
  <c r="S1363" i="1"/>
  <c r="S1464" i="1"/>
  <c r="S1465" i="1"/>
  <c r="S1466" i="1"/>
  <c r="S2720" i="1"/>
  <c r="S671" i="1"/>
  <c r="S1208" i="1"/>
  <c r="S1209" i="1"/>
  <c r="S1210" i="1"/>
  <c r="S1467" i="1"/>
  <c r="S1468" i="1"/>
  <c r="S3228" i="1"/>
  <c r="S1469" i="1"/>
  <c r="S945" i="1"/>
  <c r="S1470" i="1"/>
  <c r="S1471" i="1"/>
  <c r="S1342" i="1"/>
  <c r="S1472" i="1"/>
  <c r="S1473" i="1"/>
  <c r="S1211" i="1"/>
  <c r="S946" i="1"/>
  <c r="S1474" i="1"/>
  <c r="S1212" i="1"/>
  <c r="S2721" i="1"/>
  <c r="S1475" i="1"/>
  <c r="S1364" i="1"/>
  <c r="S1476" i="1"/>
  <c r="S1477" i="1"/>
  <c r="S1478" i="1"/>
  <c r="S1213" i="1"/>
  <c r="S1479" i="1"/>
  <c r="S2042" i="1"/>
  <c r="S1368" i="1"/>
  <c r="S1480" i="1"/>
  <c r="S1481" i="1"/>
  <c r="S1482" i="1"/>
  <c r="S1483" i="1"/>
  <c r="S1484" i="1"/>
  <c r="S2889" i="1"/>
  <c r="S1485" i="1"/>
  <c r="S1486" i="1"/>
  <c r="S1487" i="1"/>
  <c r="S1214" i="1"/>
  <c r="S1488" i="1"/>
  <c r="S1489" i="1"/>
  <c r="S1365" i="1"/>
  <c r="S1490" i="1"/>
  <c r="S947" i="1"/>
  <c r="S1491" i="1"/>
  <c r="S1215" i="1"/>
  <c r="S1216" i="1"/>
  <c r="S928" i="1"/>
  <c r="S1492" i="1"/>
  <c r="S1493" i="1"/>
  <c r="S3124" i="1"/>
  <c r="S2043" i="1"/>
  <c r="S1494" i="1"/>
  <c r="S1495" i="1"/>
  <c r="S1496" i="1"/>
  <c r="S1497" i="1"/>
  <c r="S1498" i="1"/>
  <c r="S1217" i="1"/>
  <c r="S1218" i="1"/>
  <c r="S1219" i="1"/>
  <c r="S3824" i="1"/>
  <c r="S2502" i="1"/>
  <c r="S1220" i="1"/>
  <c r="S3799" i="1"/>
  <c r="S2044" i="1"/>
  <c r="S2608" i="1"/>
  <c r="S1374" i="1"/>
  <c r="S1221" i="1"/>
  <c r="S1346" i="1"/>
  <c r="S1222" i="1"/>
  <c r="S948" i="1"/>
  <c r="S745" i="1"/>
  <c r="S1351" i="1"/>
  <c r="S470" i="1"/>
  <c r="S1370" i="1"/>
  <c r="S1347" i="1"/>
  <c r="S949" i="1"/>
  <c r="S3997" i="1"/>
  <c r="S746" i="1"/>
  <c r="S1173" i="1"/>
  <c r="S437" i="1"/>
  <c r="S1169" i="1"/>
  <c r="S3037" i="1"/>
  <c r="S471" i="1"/>
  <c r="S1223" i="1"/>
  <c r="S950" i="1"/>
  <c r="S1343" i="1"/>
  <c r="S1224" i="1"/>
  <c r="S3921" i="1"/>
  <c r="S747" i="1"/>
  <c r="S1225" i="1"/>
  <c r="S3382" i="1"/>
  <c r="S1174" i="1"/>
  <c r="S951" i="1"/>
  <c r="S952" i="1"/>
  <c r="S1352" i="1"/>
  <c r="S2288" i="1"/>
  <c r="S1226" i="1"/>
  <c r="S953" i="1"/>
  <c r="S1227" i="1"/>
  <c r="S2890" i="1"/>
  <c r="S954" i="1"/>
  <c r="S2336" i="1"/>
  <c r="S1228" i="1"/>
  <c r="S1229" i="1"/>
  <c r="S1353" i="1"/>
  <c r="S2915" i="1"/>
  <c r="S1230" i="1"/>
  <c r="S924" i="1"/>
  <c r="S1231" i="1"/>
  <c r="S1232" i="1"/>
  <c r="S2045" i="1"/>
  <c r="S3497" i="1"/>
  <c r="S1233" i="1"/>
  <c r="S4066" i="1"/>
  <c r="S748" i="1"/>
  <c r="S1234" i="1"/>
  <c r="S1235" i="1"/>
  <c r="S1236" i="1"/>
  <c r="S2337" i="1"/>
  <c r="S1237" i="1"/>
  <c r="S3721" i="1"/>
  <c r="S1344" i="1"/>
  <c r="S1148" i="1"/>
  <c r="S1238" i="1"/>
  <c r="S955" i="1"/>
  <c r="S1239" i="1"/>
  <c r="S3897" i="1"/>
  <c r="S1240" i="1"/>
  <c r="S1241" i="1"/>
  <c r="S1242" i="1"/>
  <c r="S345" i="1"/>
  <c r="S1243" i="1"/>
  <c r="S1244" i="1"/>
  <c r="S956" i="1"/>
  <c r="S911" i="1"/>
  <c r="S1338" i="1"/>
  <c r="S3383" i="1"/>
  <c r="S749" i="1"/>
  <c r="S1245" i="1"/>
  <c r="S1246" i="1"/>
  <c r="S750" i="1"/>
  <c r="S1247" i="1"/>
  <c r="S957" i="1"/>
  <c r="S1248" i="1"/>
  <c r="S2046" i="1"/>
  <c r="S3922" i="1"/>
  <c r="S1249" i="1"/>
  <c r="S1250" i="1"/>
  <c r="S1251" i="1"/>
  <c r="S1252" i="1"/>
  <c r="S1253" i="1"/>
  <c r="S751" i="1"/>
  <c r="S1182" i="1"/>
  <c r="S1254" i="1"/>
  <c r="S1255" i="1"/>
  <c r="S1256" i="1"/>
  <c r="S672" i="1"/>
  <c r="S752" i="1"/>
  <c r="S1257" i="1"/>
  <c r="S1258" i="1"/>
  <c r="S958" i="1"/>
  <c r="S1259" i="1"/>
  <c r="S1260" i="1"/>
  <c r="S1261" i="1"/>
  <c r="S1262" i="1"/>
  <c r="S959" i="1"/>
  <c r="S1263" i="1"/>
  <c r="S753" i="1"/>
  <c r="S1264" i="1"/>
  <c r="S960" i="1"/>
  <c r="S1265" i="1"/>
  <c r="S3229" i="1"/>
  <c r="S2211" i="1"/>
  <c r="S1266" i="1"/>
  <c r="S1267" i="1"/>
  <c r="S961" i="1"/>
  <c r="S2959" i="1"/>
  <c r="S2047" i="1"/>
  <c r="S1268" i="1"/>
  <c r="S1269" i="1"/>
  <c r="S1176" i="1"/>
  <c r="S2926" i="1"/>
  <c r="S1270" i="1"/>
  <c r="S3038" i="1"/>
  <c r="S2378" i="1"/>
  <c r="S1177" i="1"/>
  <c r="S1271" i="1"/>
  <c r="S1272" i="1"/>
  <c r="S962" i="1"/>
  <c r="S1273" i="1"/>
  <c r="S963" i="1"/>
  <c r="S964" i="1"/>
  <c r="S965" i="1"/>
  <c r="S1274" i="1"/>
  <c r="S1275" i="1"/>
  <c r="S3118" i="1"/>
  <c r="S1276" i="1"/>
  <c r="S754" i="1"/>
  <c r="S1277" i="1"/>
  <c r="S1278" i="1"/>
  <c r="S1279" i="1"/>
  <c r="S1280" i="1"/>
  <c r="S1281" i="1"/>
  <c r="S1282" i="1"/>
  <c r="S1283" i="1"/>
  <c r="S2503" i="1"/>
  <c r="S3598" i="1"/>
  <c r="S1372" i="1"/>
  <c r="S3923" i="1"/>
  <c r="S2289" i="1"/>
  <c r="S2234" i="1"/>
  <c r="S3230" i="1"/>
  <c r="S966" i="1"/>
  <c r="S1157" i="1"/>
  <c r="S2290" i="1"/>
  <c r="S967" i="1"/>
  <c r="S968" i="1"/>
  <c r="S969" i="1"/>
  <c r="S970" i="1"/>
  <c r="S971" i="1"/>
  <c r="S972" i="1"/>
  <c r="S1178" i="1"/>
  <c r="S1179" i="1"/>
  <c r="S755" i="1"/>
  <c r="S2048" i="1"/>
  <c r="S973" i="1"/>
  <c r="S1158" i="1"/>
  <c r="S974" i="1"/>
  <c r="S975" i="1"/>
  <c r="S756" i="1"/>
  <c r="S2428" i="1"/>
  <c r="S1159" i="1"/>
  <c r="S912" i="1"/>
  <c r="S3384" i="1"/>
  <c r="S2891" i="1"/>
  <c r="S3125" i="1"/>
  <c r="S1160" i="1"/>
  <c r="S913" i="1"/>
  <c r="S976" i="1"/>
  <c r="S977" i="1"/>
  <c r="S978" i="1"/>
  <c r="S2212" i="1"/>
  <c r="S979" i="1"/>
  <c r="S757" i="1"/>
  <c r="S1161" i="1"/>
  <c r="S980" i="1"/>
  <c r="S981" i="1"/>
  <c r="S982" i="1"/>
  <c r="S2049" i="1"/>
  <c r="S983" i="1"/>
  <c r="S1149" i="1"/>
  <c r="S984" i="1"/>
  <c r="S3541" i="1"/>
  <c r="S177" i="1"/>
  <c r="S985" i="1"/>
  <c r="S2050" i="1"/>
  <c r="S2722" i="1"/>
  <c r="S3039" i="1"/>
  <c r="S986" i="1"/>
  <c r="S2051" i="1"/>
  <c r="S758" i="1"/>
  <c r="S987" i="1"/>
  <c r="S988" i="1"/>
  <c r="S989" i="1"/>
  <c r="S990" i="1"/>
  <c r="S3040" i="1"/>
  <c r="S991" i="1"/>
  <c r="S914" i="1"/>
  <c r="S992" i="1"/>
  <c r="S2052" i="1"/>
  <c r="S759" i="1"/>
  <c r="S993" i="1"/>
  <c r="S994" i="1"/>
  <c r="S902" i="1"/>
  <c r="S1162" i="1"/>
  <c r="S995" i="1"/>
  <c r="S996" i="1"/>
  <c r="S3627" i="1"/>
  <c r="S885" i="1"/>
  <c r="S2338" i="1"/>
  <c r="S472" i="1"/>
  <c r="S997" i="1"/>
  <c r="S998" i="1"/>
  <c r="S999" i="1"/>
  <c r="S3108" i="1"/>
  <c r="S925" i="1"/>
  <c r="S760" i="1"/>
  <c r="S1000" i="1"/>
  <c r="S1001" i="1"/>
  <c r="S761" i="1"/>
  <c r="S1002" i="1"/>
  <c r="S1003" i="1"/>
  <c r="S2847" i="1"/>
  <c r="S1004" i="1"/>
  <c r="S1005" i="1"/>
  <c r="S2892" i="1"/>
  <c r="S1006" i="1"/>
  <c r="S886" i="1"/>
  <c r="S1007" i="1"/>
  <c r="S1008" i="1"/>
  <c r="S1009" i="1"/>
  <c r="S1010" i="1"/>
  <c r="S762" i="1"/>
  <c r="S1011" i="1"/>
  <c r="S1012" i="1"/>
  <c r="S763" i="1"/>
  <c r="S1150" i="1"/>
  <c r="S1013" i="1"/>
  <c r="S1014" i="1"/>
  <c r="S2960" i="1"/>
  <c r="S1015" i="1"/>
  <c r="S2944" i="1"/>
  <c r="S1016" i="1"/>
  <c r="S1151" i="1"/>
  <c r="S1838" i="1"/>
  <c r="S3498" i="1"/>
  <c r="S3924" i="1"/>
  <c r="S473" i="1"/>
  <c r="S1017" i="1"/>
  <c r="S1018" i="1"/>
  <c r="S4092" i="1"/>
  <c r="S1019" i="1"/>
  <c r="S764" i="1"/>
  <c r="S1020" i="1"/>
  <c r="S1021" i="1"/>
  <c r="S3231" i="1"/>
  <c r="S1022" i="1"/>
  <c r="S356" i="1"/>
  <c r="S929" i="1"/>
  <c r="S1023" i="1"/>
  <c r="S1024" i="1"/>
  <c r="S1025" i="1"/>
  <c r="S915" i="1"/>
  <c r="S3232" i="1"/>
  <c r="S673" i="1"/>
  <c r="S1026" i="1"/>
  <c r="S916" i="1"/>
  <c r="S1027" i="1"/>
  <c r="S1028" i="1"/>
  <c r="S2723" i="1"/>
  <c r="S2429" i="1"/>
  <c r="S1673" i="1"/>
  <c r="S461" i="1"/>
  <c r="S1029" i="1"/>
  <c r="S1030" i="1"/>
  <c r="S1031" i="1"/>
  <c r="S1032" i="1"/>
  <c r="S1716" i="1"/>
  <c r="S765" i="1"/>
  <c r="S1033" i="1"/>
  <c r="S1034" i="1"/>
  <c r="S474" i="1"/>
  <c r="S3925" i="1"/>
  <c r="S766" i="1"/>
  <c r="S1035" i="1"/>
  <c r="S1036" i="1"/>
  <c r="S1037" i="1"/>
  <c r="S1038" i="1"/>
  <c r="S1039" i="1"/>
  <c r="S1040" i="1"/>
  <c r="S1041" i="1"/>
  <c r="S475" i="1"/>
  <c r="S1042" i="1"/>
  <c r="S1043" i="1"/>
  <c r="S1044" i="1"/>
  <c r="S1045" i="1"/>
  <c r="S2965" i="1"/>
  <c r="S1046" i="1"/>
  <c r="S4015" i="1"/>
  <c r="S1047" i="1"/>
  <c r="S1048" i="1"/>
  <c r="S1049" i="1"/>
  <c r="S1050" i="1"/>
  <c r="S1051" i="1"/>
  <c r="S1052" i="1"/>
  <c r="S1053" i="1"/>
  <c r="S4016" i="1"/>
  <c r="S1054" i="1"/>
  <c r="S1055" i="1"/>
  <c r="S1056" i="1"/>
  <c r="S1057" i="1"/>
  <c r="S1058" i="1"/>
  <c r="S1059" i="1"/>
  <c r="S1060" i="1"/>
  <c r="S887" i="1"/>
  <c r="S1061" i="1"/>
  <c r="S1062" i="1"/>
  <c r="S1063" i="1"/>
  <c r="S1064" i="1"/>
  <c r="S1065" i="1"/>
  <c r="S1066" i="1"/>
  <c r="S3989" i="1"/>
  <c r="S1067" i="1"/>
  <c r="S1068" i="1"/>
  <c r="S1069" i="1"/>
  <c r="S1070" i="1"/>
  <c r="S767" i="1"/>
  <c r="S2053" i="1"/>
  <c r="S1071" i="1"/>
  <c r="S1072" i="1"/>
  <c r="S1073" i="1"/>
  <c r="S1074" i="1"/>
  <c r="S768" i="1"/>
  <c r="S1075" i="1"/>
  <c r="S1076" i="1"/>
  <c r="S1077" i="1"/>
  <c r="S769" i="1"/>
  <c r="S1078" i="1"/>
  <c r="S1079" i="1"/>
  <c r="S1080" i="1"/>
  <c r="S1081" i="1"/>
  <c r="S1082" i="1"/>
  <c r="S1083" i="1"/>
  <c r="S770" i="1"/>
  <c r="S2054" i="1"/>
  <c r="S3499" i="1"/>
  <c r="S771" i="1"/>
  <c r="S3385" i="1"/>
  <c r="S903" i="1"/>
  <c r="S772" i="1"/>
  <c r="S917" i="1"/>
  <c r="S712" i="1"/>
  <c r="S3722" i="1"/>
  <c r="S897" i="1"/>
  <c r="S773" i="1"/>
  <c r="S774" i="1"/>
  <c r="S775" i="1"/>
  <c r="S3233" i="1"/>
  <c r="S2724" i="1"/>
  <c r="S3386" i="1"/>
  <c r="S3500" i="1"/>
  <c r="S476" i="1"/>
  <c r="S674" i="1"/>
  <c r="S776" i="1"/>
  <c r="S3501" i="1"/>
  <c r="S3234" i="1"/>
  <c r="S777" i="1"/>
  <c r="S477" i="1"/>
  <c r="S478" i="1"/>
  <c r="S898" i="1"/>
  <c r="S3926" i="1"/>
  <c r="S904" i="1"/>
  <c r="S2725" i="1"/>
  <c r="S3235" i="1"/>
  <c r="S899" i="1"/>
  <c r="S479" i="1"/>
  <c r="S480" i="1"/>
  <c r="S310" i="1"/>
  <c r="S884" i="1"/>
  <c r="S723" i="1"/>
  <c r="S778" i="1"/>
  <c r="S3502" i="1"/>
  <c r="S918" i="1"/>
  <c r="S2893" i="1"/>
  <c r="S779" i="1"/>
  <c r="S3041" i="1"/>
  <c r="S3236" i="1"/>
  <c r="S780" i="1"/>
  <c r="S781" i="1"/>
  <c r="S919" i="1"/>
  <c r="S3387" i="1"/>
  <c r="S920" i="1"/>
  <c r="S4108" i="1"/>
  <c r="S782" i="1"/>
  <c r="S783" i="1"/>
  <c r="S2848" i="1"/>
  <c r="S3575" i="1"/>
  <c r="S784" i="1"/>
  <c r="S2055" i="1"/>
  <c r="S2894" i="1"/>
  <c r="S785" i="1"/>
  <c r="S905" i="1"/>
  <c r="S786" i="1"/>
  <c r="S675" i="1"/>
  <c r="S1793" i="1"/>
  <c r="S3148" i="1"/>
  <c r="S787" i="1"/>
  <c r="S2056" i="1"/>
  <c r="S3664" i="1"/>
  <c r="S311" i="1"/>
  <c r="S2504" i="1"/>
  <c r="S357" i="1"/>
  <c r="S3850" i="1"/>
  <c r="S2399" i="1"/>
  <c r="S3115" i="1"/>
  <c r="S676" i="1"/>
  <c r="S788" i="1"/>
  <c r="S2726" i="1"/>
  <c r="S789" i="1"/>
  <c r="S3440" i="1"/>
  <c r="S481" i="1"/>
  <c r="S3661" i="1"/>
  <c r="S900" i="1"/>
  <c r="S724" i="1"/>
  <c r="S2291" i="1"/>
  <c r="S1674" i="1"/>
  <c r="S2838" i="1"/>
  <c r="S2895" i="1"/>
  <c r="S892" i="1"/>
  <c r="S790" i="1"/>
  <c r="S410" i="1"/>
  <c r="S882" i="1"/>
  <c r="S2727" i="1"/>
  <c r="S791" i="1"/>
  <c r="S893" i="1"/>
  <c r="S792" i="1"/>
  <c r="S482" i="1"/>
  <c r="S793" i="1"/>
  <c r="S794" i="1"/>
  <c r="S795" i="1"/>
  <c r="S894" i="1"/>
  <c r="S1794" i="1"/>
  <c r="S796" i="1"/>
  <c r="S3293" i="1"/>
  <c r="S725" i="1"/>
  <c r="S797" i="1"/>
  <c r="S798" i="1"/>
  <c r="S888" i="1"/>
  <c r="S3542" i="1"/>
  <c r="S799" i="1"/>
  <c r="S3503" i="1"/>
  <c r="S800" i="1"/>
  <c r="S483" i="1"/>
  <c r="S484" i="1"/>
  <c r="S677" i="1"/>
  <c r="S801" i="1"/>
  <c r="S485" i="1"/>
  <c r="S883" i="1"/>
  <c r="S802" i="1"/>
  <c r="S486" i="1"/>
  <c r="S3237" i="1"/>
  <c r="S732" i="1"/>
  <c r="S803" i="1"/>
  <c r="S804" i="1"/>
  <c r="S805" i="1"/>
  <c r="S806" i="1"/>
  <c r="S1084" i="1"/>
  <c r="S2728" i="1"/>
  <c r="S807" i="1"/>
  <c r="S808" i="1"/>
  <c r="S2968" i="1"/>
  <c r="S3042" i="1"/>
  <c r="S178" i="1"/>
  <c r="S2292" i="1"/>
  <c r="S3879" i="1"/>
  <c r="S147" i="1"/>
  <c r="S1615" i="1"/>
  <c r="S809" i="1"/>
  <c r="S678" i="1"/>
  <c r="S810" i="1"/>
  <c r="S679" i="1"/>
  <c r="S811" i="1"/>
  <c r="S179" i="1"/>
  <c r="S812" i="1"/>
  <c r="S813" i="1"/>
  <c r="S2430" i="1"/>
  <c r="S814" i="1"/>
  <c r="S735" i="1"/>
  <c r="S4074" i="1"/>
  <c r="S680" i="1"/>
  <c r="S2579" i="1"/>
  <c r="S487" i="1"/>
  <c r="S815" i="1"/>
  <c r="S816" i="1"/>
  <c r="S312" i="1"/>
  <c r="S817" i="1"/>
  <c r="S488" i="1"/>
  <c r="S2729" i="1"/>
  <c r="S489" i="1"/>
  <c r="S3723" i="1"/>
  <c r="S818" i="1"/>
  <c r="S2431" i="1"/>
  <c r="S819" i="1"/>
  <c r="S820" i="1"/>
  <c r="S821" i="1"/>
  <c r="S2057" i="1"/>
  <c r="S822" i="1"/>
  <c r="S823" i="1"/>
  <c r="S824" i="1"/>
  <c r="S825" i="1"/>
  <c r="S726" i="1"/>
  <c r="S826" i="1"/>
  <c r="S827" i="1"/>
  <c r="S681" i="1"/>
  <c r="S2730" i="1"/>
  <c r="S828" i="1"/>
  <c r="S682" i="1"/>
  <c r="S829" i="1"/>
  <c r="S830" i="1"/>
  <c r="S831" i="1"/>
  <c r="S832" i="1"/>
  <c r="S739" i="1"/>
  <c r="S833" i="1"/>
  <c r="S683" i="1"/>
  <c r="S834" i="1"/>
  <c r="S835" i="1"/>
  <c r="S836" i="1"/>
  <c r="S837" i="1"/>
  <c r="S2731" i="1"/>
  <c r="S3790" i="1"/>
  <c r="S2732" i="1"/>
  <c r="S380" i="1"/>
  <c r="S3927" i="1"/>
  <c r="S655" i="1"/>
  <c r="S1675" i="1"/>
  <c r="S2058" i="1"/>
  <c r="S1499" i="1"/>
  <c r="S3998" i="1"/>
  <c r="S490" i="1"/>
  <c r="S491" i="1"/>
  <c r="S3149" i="1"/>
  <c r="S492" i="1"/>
  <c r="S2733" i="1"/>
  <c r="S684" i="1"/>
  <c r="S411" i="1"/>
  <c r="S42" i="1"/>
  <c r="S4090" i="1"/>
  <c r="S736" i="1"/>
  <c r="S3543" i="1"/>
  <c r="S2213" i="1"/>
  <c r="S1714" i="1"/>
  <c r="S445" i="1"/>
  <c r="S2896" i="1"/>
  <c r="S2214" i="1"/>
  <c r="S2059" i="1"/>
  <c r="S685" i="1"/>
  <c r="S1500" i="1"/>
  <c r="S1593" i="1"/>
  <c r="S734" i="1"/>
  <c r="S727" i="1"/>
  <c r="S381" i="1"/>
  <c r="S3450" i="1"/>
  <c r="S3388" i="1"/>
  <c r="S2858" i="1"/>
  <c r="S493" i="1"/>
  <c r="S2598" i="1"/>
  <c r="S494" i="1"/>
  <c r="S97" i="1"/>
  <c r="S686" i="1"/>
  <c r="S728" i="1"/>
  <c r="S3999" i="1"/>
  <c r="S731" i="1"/>
  <c r="S412" i="1"/>
  <c r="S687" i="1"/>
  <c r="S2060" i="1"/>
  <c r="S713" i="1"/>
  <c r="S495" i="1"/>
  <c r="S413" i="1"/>
  <c r="S17" i="1"/>
  <c r="S1085" i="1"/>
  <c r="S496" i="1"/>
  <c r="S497" i="1"/>
  <c r="S1589" i="1"/>
  <c r="S657" i="1"/>
  <c r="S498" i="1"/>
  <c r="S3043" i="1"/>
  <c r="S3666" i="1"/>
  <c r="S3044" i="1"/>
  <c r="S668" i="1"/>
  <c r="S688" i="1"/>
  <c r="S499" i="1"/>
  <c r="S714" i="1"/>
  <c r="S500" i="1"/>
  <c r="S2455" i="1"/>
  <c r="S658" i="1"/>
  <c r="S715" i="1"/>
  <c r="S1501" i="1"/>
  <c r="S501" i="1"/>
  <c r="S3238" i="1"/>
  <c r="S3886" i="1"/>
  <c r="S1086" i="1"/>
  <c r="S729" i="1"/>
  <c r="S2505" i="1"/>
  <c r="S716" i="1"/>
  <c r="S3239" i="1"/>
  <c r="S3045" i="1"/>
  <c r="S653" i="1"/>
  <c r="S2897" i="1"/>
  <c r="S446" i="1"/>
  <c r="S1579" i="1"/>
  <c r="S382" i="1"/>
  <c r="S502" i="1"/>
  <c r="S503" i="1"/>
  <c r="S504" i="1"/>
  <c r="S1676" i="1"/>
  <c r="S505" i="1"/>
  <c r="S506" i="1"/>
  <c r="S313" i="1"/>
  <c r="S507" i="1"/>
  <c r="S508" i="1"/>
  <c r="S358" i="1"/>
  <c r="S689" i="1"/>
  <c r="S509" i="1"/>
  <c r="S510" i="1"/>
  <c r="S690" i="1"/>
  <c r="S659" i="1"/>
  <c r="S3785" i="1"/>
  <c r="S691" i="1"/>
  <c r="S717" i="1"/>
  <c r="S414" i="1"/>
  <c r="S2734" i="1"/>
  <c r="S692" i="1"/>
  <c r="S3389" i="1"/>
  <c r="S438" i="1"/>
  <c r="S693" i="1"/>
  <c r="S359" i="1"/>
  <c r="S3504" i="1"/>
  <c r="S4046" i="1"/>
  <c r="S383" i="1"/>
  <c r="S511" i="1"/>
  <c r="S354" i="1"/>
  <c r="S3390" i="1"/>
  <c r="S3724" i="1"/>
  <c r="S460" i="1"/>
  <c r="S694" i="1"/>
  <c r="S512" i="1"/>
  <c r="S2061" i="1"/>
  <c r="S695" i="1"/>
  <c r="S439" i="1"/>
  <c r="S696" i="1"/>
  <c r="S447" i="1"/>
  <c r="S513" i="1"/>
  <c r="S360" i="1"/>
  <c r="S697" i="1"/>
  <c r="S514" i="1"/>
  <c r="S180" i="1"/>
  <c r="S515" i="1"/>
  <c r="S1795" i="1"/>
  <c r="S660" i="1"/>
  <c r="S3928" i="1"/>
  <c r="S516" i="1"/>
  <c r="S517" i="1"/>
  <c r="S448" i="1"/>
  <c r="S3046" i="1"/>
  <c r="S1502" i="1"/>
  <c r="S518" i="1"/>
  <c r="S25" i="1"/>
  <c r="S3725" i="1"/>
  <c r="S2379" i="1"/>
  <c r="S3505" i="1"/>
  <c r="S519" i="1"/>
  <c r="S520" i="1"/>
  <c r="S1284" i="1"/>
  <c r="S521" i="1"/>
  <c r="S522" i="1"/>
  <c r="S3171" i="1"/>
  <c r="S523" i="1"/>
  <c r="S2735" i="1"/>
  <c r="S1503" i="1"/>
  <c r="S459" i="1"/>
  <c r="S384" i="1"/>
  <c r="S2736" i="1"/>
  <c r="S3929" i="1"/>
  <c r="S524" i="1"/>
  <c r="S661" i="1"/>
  <c r="S525" i="1"/>
  <c r="S2062" i="1"/>
  <c r="S1504" i="1"/>
  <c r="S662" i="1"/>
  <c r="S314" i="1"/>
  <c r="S526" i="1"/>
  <c r="S527" i="1"/>
  <c r="S654" i="1"/>
  <c r="S181" i="1"/>
  <c r="S346" i="1"/>
  <c r="S528" i="1"/>
  <c r="S3461" i="1"/>
  <c r="S529" i="1"/>
  <c r="S182" i="1"/>
  <c r="S2380" i="1"/>
  <c r="S2432" i="1"/>
  <c r="S530" i="1"/>
  <c r="S531" i="1"/>
  <c r="S4111" i="1"/>
  <c r="S663" i="1"/>
  <c r="S2063" i="1"/>
  <c r="S3726" i="1"/>
  <c r="S532" i="1"/>
  <c r="S183" i="1"/>
  <c r="S533" i="1"/>
  <c r="S534" i="1"/>
  <c r="S347" i="1"/>
  <c r="S535" i="1"/>
  <c r="S3628" i="1"/>
  <c r="S536" i="1"/>
  <c r="S315" i="1"/>
  <c r="S537" i="1"/>
  <c r="S184" i="1"/>
  <c r="S3391" i="1"/>
  <c r="S173" i="1"/>
  <c r="S538" i="1"/>
  <c r="S449" i="1"/>
  <c r="S185" i="1"/>
  <c r="S415" i="1"/>
  <c r="S2064" i="1"/>
  <c r="S539" i="1"/>
  <c r="S540" i="1"/>
  <c r="S3047" i="1"/>
  <c r="S2293" i="1"/>
  <c r="S1152" i="1"/>
  <c r="S541" i="1"/>
  <c r="S416" i="1"/>
  <c r="S186" i="1"/>
  <c r="S98" i="1"/>
  <c r="S542" i="1"/>
  <c r="S2737" i="1"/>
  <c r="S148" i="1"/>
  <c r="S2738" i="1"/>
  <c r="S462" i="1"/>
  <c r="S543" i="1"/>
  <c r="S385" i="1"/>
  <c r="S544" i="1"/>
  <c r="S545" i="1"/>
  <c r="S546" i="1"/>
  <c r="S2563" i="1"/>
  <c r="S3392" i="1"/>
  <c r="S417" i="1"/>
  <c r="S450" i="1"/>
  <c r="S547" i="1"/>
  <c r="S548" i="1"/>
  <c r="S549" i="1"/>
  <c r="S550" i="1"/>
  <c r="S551" i="1"/>
  <c r="S418" i="1"/>
  <c r="S3506" i="1"/>
  <c r="S552" i="1"/>
  <c r="S4000" i="1"/>
  <c r="S553" i="1"/>
  <c r="S451" i="1"/>
  <c r="S3831" i="1"/>
  <c r="S554" i="1"/>
  <c r="S3150" i="1"/>
  <c r="S3800" i="1"/>
  <c r="S555" i="1"/>
  <c r="S556" i="1"/>
  <c r="S557" i="1"/>
  <c r="S558" i="1"/>
  <c r="S559" i="1"/>
  <c r="S187" i="1"/>
  <c r="S838" i="1"/>
  <c r="S560" i="1"/>
  <c r="S561" i="1"/>
  <c r="S562" i="1"/>
  <c r="S2065" i="1"/>
  <c r="S24" i="1"/>
  <c r="S563" i="1"/>
  <c r="S2381" i="1"/>
  <c r="S564" i="1"/>
  <c r="S419" i="1"/>
  <c r="S386" i="1"/>
  <c r="S565" i="1"/>
  <c r="S566" i="1"/>
  <c r="S420" i="1"/>
  <c r="S567" i="1"/>
  <c r="S568" i="1"/>
  <c r="S569" i="1"/>
  <c r="S570" i="1"/>
  <c r="S571" i="1"/>
  <c r="S3892" i="1"/>
  <c r="S572" i="1"/>
  <c r="S573" i="1"/>
  <c r="S574" i="1"/>
  <c r="S575" i="1"/>
  <c r="S576" i="1"/>
  <c r="S577" i="1"/>
  <c r="S578" i="1"/>
  <c r="S2739" i="1"/>
  <c r="S2580" i="1"/>
  <c r="S3727" i="1"/>
  <c r="S3507" i="1"/>
  <c r="S458" i="1"/>
  <c r="S452" i="1"/>
  <c r="S2433" i="1"/>
  <c r="S3801" i="1"/>
  <c r="S3930" i="1"/>
  <c r="S387" i="1"/>
  <c r="S43" i="1"/>
  <c r="S361" i="1"/>
  <c r="S1285" i="1"/>
  <c r="S188" i="1"/>
  <c r="S2066" i="1"/>
  <c r="S436" i="1"/>
  <c r="S1505" i="1"/>
  <c r="S421" i="1"/>
  <c r="S440" i="1"/>
  <c r="S189" i="1"/>
  <c r="S388" i="1"/>
  <c r="S316" i="1"/>
  <c r="S3109" i="1"/>
  <c r="S1796" i="1"/>
  <c r="S1348" i="1"/>
  <c r="S1286" i="1"/>
  <c r="S926" i="1"/>
  <c r="S453" i="1"/>
  <c r="S2898" i="1"/>
  <c r="S190" i="1"/>
  <c r="S454" i="1"/>
  <c r="S422" i="1"/>
  <c r="S389" i="1"/>
  <c r="S1375" i="1"/>
  <c r="S1833" i="1"/>
  <c r="S2294" i="1"/>
  <c r="S423" i="1"/>
  <c r="S390" i="1"/>
  <c r="S3048" i="1"/>
  <c r="S317" i="1"/>
  <c r="S26" i="1"/>
  <c r="S3931" i="1"/>
  <c r="S2452" i="1"/>
  <c r="S3301" i="1"/>
  <c r="S2067" i="1"/>
  <c r="S376" i="1"/>
  <c r="S3964" i="1"/>
  <c r="S2233" i="1"/>
  <c r="S149" i="1"/>
  <c r="S424" i="1"/>
  <c r="S2740" i="1"/>
  <c r="S99" i="1"/>
  <c r="S2339" i="1"/>
  <c r="S3508" i="1"/>
  <c r="S3728" i="1"/>
  <c r="S299" i="1"/>
  <c r="S2215" i="1"/>
  <c r="S718" i="1"/>
  <c r="S3802" i="1"/>
  <c r="S1287" i="1"/>
  <c r="S1288" i="1"/>
  <c r="S1163" i="1"/>
  <c r="S1797" i="1"/>
  <c r="S391" i="1"/>
  <c r="S441" i="1"/>
  <c r="S3629" i="1"/>
  <c r="S425" i="1"/>
  <c r="S3049" i="1"/>
  <c r="S3110" i="1"/>
  <c r="S191" i="1"/>
  <c r="S1677" i="1"/>
  <c r="S71" i="1"/>
  <c r="S362" i="1"/>
  <c r="S2741" i="1"/>
  <c r="S2068" i="1"/>
  <c r="S318" i="1"/>
  <c r="S426" i="1"/>
  <c r="S300" i="1"/>
  <c r="S1289" i="1"/>
  <c r="S192" i="1"/>
  <c r="S363" i="1"/>
  <c r="S427" i="1"/>
  <c r="S428" i="1"/>
  <c r="S1506" i="1"/>
  <c r="S429" i="1"/>
  <c r="S2899" i="1"/>
  <c r="S1798" i="1"/>
  <c r="S319" i="1"/>
  <c r="S1507" i="1"/>
  <c r="S320" i="1"/>
  <c r="S2069" i="1"/>
  <c r="S1841" i="1"/>
  <c r="S3832" i="1"/>
  <c r="S430" i="1"/>
  <c r="S3509" i="1"/>
  <c r="S100" i="1"/>
  <c r="S2070" i="1"/>
  <c r="S392" i="1"/>
  <c r="S3240" i="1"/>
  <c r="S839" i="1"/>
  <c r="S193" i="1"/>
  <c r="S3820" i="1"/>
  <c r="S377" i="1"/>
  <c r="S301" i="1"/>
  <c r="S321" i="1"/>
  <c r="S322" i="1"/>
  <c r="S393" i="1"/>
  <c r="S1678" i="1"/>
  <c r="S407" i="1"/>
  <c r="S2839" i="1"/>
  <c r="S352" i="1"/>
  <c r="S323" i="1"/>
  <c r="S1679" i="1"/>
  <c r="S348" i="1"/>
  <c r="S194" i="1"/>
  <c r="S1680" i="1"/>
  <c r="S394" i="1"/>
  <c r="S195" i="1"/>
  <c r="S101" i="1"/>
  <c r="S579" i="1"/>
  <c r="S324" i="1"/>
  <c r="S2071" i="1"/>
  <c r="S1290" i="1"/>
  <c r="S196" i="1"/>
  <c r="S1354" i="1"/>
  <c r="S3393" i="1"/>
  <c r="S1291" i="1"/>
  <c r="S1508" i="1"/>
  <c r="S364" i="1"/>
  <c r="S1087" i="1"/>
  <c r="S197" i="1"/>
  <c r="S2742" i="1"/>
  <c r="S365" i="1"/>
  <c r="S1617" i="1"/>
  <c r="S366" i="1"/>
  <c r="S367" i="1"/>
  <c r="S325" i="1"/>
  <c r="S2382" i="1"/>
  <c r="S698" i="1"/>
  <c r="S326" i="1"/>
  <c r="S719" i="1"/>
  <c r="S343" i="1"/>
  <c r="S302" i="1"/>
  <c r="S1292" i="1"/>
  <c r="S327" i="1"/>
  <c r="S368" i="1"/>
  <c r="S1366" i="1"/>
  <c r="S4028" i="1"/>
  <c r="S369" i="1"/>
  <c r="S198" i="1"/>
  <c r="S3729" i="1"/>
  <c r="S199" i="1"/>
  <c r="S3050" i="1"/>
  <c r="S200" i="1"/>
  <c r="S328" i="1"/>
  <c r="S150" i="1"/>
  <c r="S3441" i="1"/>
  <c r="S840" i="1"/>
  <c r="S2900" i="1"/>
  <c r="S201" i="1"/>
  <c r="S1293" i="1"/>
  <c r="S3730" i="1"/>
  <c r="S2434" i="1"/>
  <c r="S202" i="1"/>
  <c r="S203" i="1"/>
  <c r="S204" i="1"/>
  <c r="S349" i="1"/>
  <c r="S921" i="1"/>
  <c r="S1294" i="1"/>
  <c r="S1881" i="1"/>
  <c r="S2072" i="1"/>
  <c r="S2073" i="1"/>
  <c r="S2743" i="1"/>
  <c r="S2295" i="1"/>
  <c r="S205" i="1"/>
  <c r="S206" i="1"/>
  <c r="S1181" i="1"/>
  <c r="S4107" i="1"/>
  <c r="S1827" i="1"/>
  <c r="S1153" i="1"/>
  <c r="S207" i="1"/>
  <c r="S1088" i="1"/>
  <c r="S1089" i="1"/>
  <c r="S1509" i="1"/>
  <c r="S3974" i="1"/>
  <c r="S3241" i="1"/>
  <c r="S1681" i="1"/>
  <c r="S208" i="1"/>
  <c r="S209" i="1"/>
  <c r="S3662" i="1"/>
  <c r="S210" i="1"/>
  <c r="S3803" i="1"/>
  <c r="S329" i="1"/>
  <c r="S1295" i="1"/>
  <c r="S134" i="1"/>
  <c r="S211" i="1"/>
  <c r="S167" i="1"/>
  <c r="S212" i="1"/>
  <c r="S213" i="1"/>
  <c r="S214" i="1"/>
  <c r="S174" i="1"/>
  <c r="S2074" i="1"/>
  <c r="S1510" i="1"/>
  <c r="S1682" i="1"/>
  <c r="S3242" i="1"/>
  <c r="S215" i="1"/>
  <c r="S330" i="1"/>
  <c r="S2216" i="1"/>
  <c r="S730" i="1"/>
  <c r="S216" i="1"/>
  <c r="S331" i="1"/>
  <c r="S580" i="1"/>
  <c r="S217" i="1"/>
  <c r="S332" i="1"/>
  <c r="S3394" i="1"/>
  <c r="S218" i="1"/>
  <c r="S3588" i="1"/>
  <c r="S219" i="1"/>
  <c r="S220" i="1"/>
  <c r="S72" i="1"/>
  <c r="S73" i="1"/>
  <c r="S4068" i="1"/>
  <c r="S333" i="1"/>
  <c r="S2840" i="1"/>
  <c r="S334" i="1"/>
  <c r="S221" i="1"/>
  <c r="S222" i="1"/>
  <c r="S3243" i="1"/>
  <c r="S53" i="1"/>
  <c r="S74" i="1"/>
  <c r="S135" i="1"/>
  <c r="S303" i="1"/>
  <c r="S3244" i="1"/>
  <c r="S3051" i="1"/>
  <c r="S4001" i="1"/>
  <c r="S1511" i="1"/>
  <c r="S2075" i="1"/>
  <c r="S136" i="1"/>
  <c r="S3576" i="1"/>
  <c r="S3245" i="1"/>
  <c r="S304" i="1"/>
  <c r="S1090" i="1"/>
  <c r="S2296" i="1"/>
  <c r="S1799" i="1"/>
  <c r="S223" i="1"/>
  <c r="S224" i="1"/>
  <c r="S75" i="1"/>
  <c r="S2297" i="1"/>
  <c r="S225" i="1"/>
  <c r="S226" i="1"/>
  <c r="S227" i="1"/>
  <c r="S1091" i="1"/>
  <c r="S1296" i="1"/>
  <c r="S2217" i="1"/>
  <c r="S4075" i="1"/>
  <c r="S172" i="1"/>
  <c r="S137" i="1"/>
  <c r="S102" i="1"/>
  <c r="S1092" i="1"/>
  <c r="S2076" i="1"/>
  <c r="S228" i="1"/>
  <c r="S229" i="1"/>
  <c r="S1882" i="1"/>
  <c r="S2901" i="1"/>
  <c r="S230" i="1"/>
  <c r="S2077" i="1"/>
  <c r="S103" i="1"/>
  <c r="S138" i="1"/>
  <c r="S76" i="1"/>
  <c r="S231" i="1"/>
  <c r="S1093" i="1"/>
  <c r="S2744" i="1"/>
  <c r="S232" i="1"/>
  <c r="S233" i="1"/>
  <c r="S234" i="1"/>
  <c r="S235" i="1"/>
  <c r="S2298" i="1"/>
  <c r="S2078" i="1"/>
  <c r="S236" i="1"/>
  <c r="S237" i="1"/>
  <c r="S2079" i="1"/>
  <c r="S238" i="1"/>
  <c r="S104" i="1"/>
  <c r="S239" i="1"/>
  <c r="S2849" i="1"/>
  <c r="S240" i="1"/>
  <c r="S3111" i="1"/>
  <c r="S241" i="1"/>
  <c r="S242" i="1"/>
  <c r="S3052" i="1"/>
  <c r="S243" i="1"/>
  <c r="S244" i="1"/>
  <c r="S3395" i="1"/>
  <c r="S1512" i="1"/>
  <c r="S2745" i="1"/>
  <c r="S77" i="1"/>
  <c r="S1297" i="1"/>
  <c r="S139" i="1"/>
  <c r="S245" i="1"/>
  <c r="S3932" i="1"/>
  <c r="S246" i="1"/>
  <c r="S247" i="1"/>
  <c r="S248" i="1"/>
  <c r="S249" i="1"/>
  <c r="S140" i="1"/>
  <c r="S2218" i="1"/>
  <c r="S250" i="1"/>
  <c r="S251" i="1"/>
  <c r="S252" i="1"/>
  <c r="S253" i="1"/>
  <c r="S254" i="1"/>
  <c r="S255" i="1"/>
  <c r="S256" i="1"/>
  <c r="S3851" i="1"/>
  <c r="S1513" i="1"/>
  <c r="S105" i="1"/>
  <c r="S3246" i="1"/>
  <c r="S2080" i="1"/>
  <c r="S2081" i="1"/>
  <c r="S3247" i="1"/>
  <c r="S168" i="1"/>
  <c r="S141" i="1"/>
  <c r="S3786" i="1"/>
  <c r="S2746" i="1"/>
  <c r="S395" i="1"/>
  <c r="S1800" i="1"/>
  <c r="S2082" i="1"/>
  <c r="S1826" i="1"/>
  <c r="S131" i="1"/>
  <c r="S3933" i="1"/>
  <c r="S2747" i="1"/>
  <c r="S151" i="1"/>
  <c r="S3590" i="1"/>
  <c r="S106" i="1"/>
  <c r="S142" i="1"/>
  <c r="S3396" i="1"/>
  <c r="S3053" i="1"/>
  <c r="S78" i="1"/>
  <c r="S2230" i="1"/>
  <c r="S841" i="1"/>
  <c r="S3248" i="1"/>
  <c r="S699" i="1"/>
  <c r="S2949" i="1"/>
  <c r="S3054" i="1"/>
  <c r="S152" i="1"/>
  <c r="S1298" i="1"/>
  <c r="S2323" i="1"/>
  <c r="S2083" i="1"/>
  <c r="S153" i="1"/>
  <c r="S1299" i="1"/>
  <c r="S1094" i="1"/>
  <c r="S1367" i="1"/>
  <c r="S154" i="1"/>
  <c r="S2748" i="1"/>
  <c r="S3397" i="1"/>
  <c r="S3630" i="1"/>
  <c r="S155" i="1"/>
  <c r="S396" i="1"/>
  <c r="S132" i="1"/>
  <c r="S107" i="1"/>
  <c r="S720" i="1"/>
  <c r="S842" i="1"/>
  <c r="S3934" i="1"/>
  <c r="S2084" i="1"/>
  <c r="S156" i="1"/>
  <c r="S2506" i="1"/>
  <c r="S3887" i="1"/>
  <c r="S165" i="1"/>
  <c r="S906" i="1"/>
  <c r="S38" i="1"/>
  <c r="S54" i="1"/>
  <c r="S2085" i="1"/>
  <c r="S581" i="1"/>
  <c r="S157" i="1"/>
  <c r="S1514" i="1"/>
  <c r="S2322" i="1"/>
  <c r="S3249" i="1"/>
  <c r="S143" i="1"/>
  <c r="S3731" i="1"/>
  <c r="S901" i="1"/>
  <c r="S108" i="1"/>
  <c r="S3732" i="1"/>
  <c r="S3733" i="1"/>
  <c r="S1515" i="1"/>
  <c r="S3055" i="1"/>
  <c r="S2086" i="1"/>
  <c r="S2749" i="1"/>
  <c r="S700" i="1"/>
  <c r="S582" i="1"/>
  <c r="S109" i="1"/>
  <c r="S3734" i="1"/>
  <c r="S3056" i="1"/>
  <c r="S158" i="1"/>
  <c r="S1300" i="1"/>
  <c r="S1683" i="1"/>
  <c r="S1592" i="1"/>
  <c r="S3735" i="1"/>
  <c r="S79" i="1"/>
  <c r="S110" i="1"/>
  <c r="S1095" i="1"/>
  <c r="S2435" i="1"/>
  <c r="S111" i="1"/>
  <c r="S350" i="1"/>
  <c r="S1684" i="1"/>
  <c r="S1096" i="1"/>
  <c r="S3577" i="1"/>
  <c r="S112" i="1"/>
  <c r="S4103" i="1"/>
  <c r="S2340" i="1"/>
  <c r="S113" i="1"/>
  <c r="S2750" i="1"/>
  <c r="S80" i="1"/>
  <c r="S114" i="1"/>
  <c r="S115" i="1"/>
  <c r="S2087" i="1"/>
  <c r="S2088" i="1"/>
  <c r="S1685" i="1"/>
  <c r="S3736" i="1"/>
  <c r="S3057" i="1"/>
  <c r="S144" i="1"/>
  <c r="S3737" i="1"/>
  <c r="S3804" i="1"/>
  <c r="S1097" i="1"/>
  <c r="S145" i="1"/>
  <c r="S133" i="1"/>
  <c r="S257" i="1"/>
  <c r="S146" i="1"/>
  <c r="S4029" i="1"/>
  <c r="S2555" i="1"/>
  <c r="S81" i="1"/>
  <c r="S1168" i="1"/>
  <c r="S3881" i="1"/>
  <c r="S4076" i="1"/>
  <c r="S455" i="1"/>
  <c r="S2299" i="1"/>
  <c r="S116" i="1"/>
  <c r="S1866" i="1"/>
  <c r="S3323" i="1"/>
  <c r="S2089" i="1"/>
  <c r="S3805" i="1"/>
  <c r="S4039" i="1"/>
  <c r="S2751" i="1"/>
  <c r="S3058" i="1"/>
  <c r="S1516" i="1"/>
  <c r="S1517" i="1"/>
  <c r="S2507" i="1"/>
  <c r="S2752" i="1"/>
  <c r="S2300" i="1"/>
  <c r="S2090" i="1"/>
  <c r="S2383" i="1"/>
  <c r="S55" i="1"/>
  <c r="S583" i="1"/>
  <c r="S117" i="1"/>
  <c r="S2436" i="1"/>
  <c r="S118" i="1"/>
  <c r="S2508" i="1"/>
  <c r="S119" i="1"/>
  <c r="S3864" i="1"/>
  <c r="S3398" i="1"/>
  <c r="S120" i="1"/>
  <c r="S3935" i="1"/>
  <c r="S843" i="1"/>
  <c r="S3059" i="1"/>
  <c r="S2581" i="1"/>
  <c r="S121" i="1"/>
  <c r="S40" i="1"/>
  <c r="S1301" i="1"/>
  <c r="S3510" i="1"/>
  <c r="S122" i="1"/>
  <c r="S123" i="1"/>
  <c r="S124" i="1"/>
  <c r="S125" i="1"/>
  <c r="S2753" i="1"/>
  <c r="S335" i="1"/>
  <c r="S126" i="1"/>
  <c r="S1302" i="1"/>
  <c r="S2754" i="1"/>
  <c r="S258" i="1"/>
  <c r="S3578" i="1"/>
  <c r="S3399" i="1"/>
  <c r="S701" i="1"/>
  <c r="S27" i="1"/>
  <c r="S1518" i="1"/>
  <c r="S584" i="1"/>
  <c r="S37" i="1"/>
  <c r="S3060" i="1"/>
  <c r="S1098" i="1"/>
  <c r="S2755" i="1"/>
  <c r="S3738" i="1"/>
  <c r="S2850" i="1"/>
  <c r="S397" i="1"/>
  <c r="S3739" i="1"/>
  <c r="S3936" i="1"/>
  <c r="S1519" i="1"/>
  <c r="S3061" i="1"/>
  <c r="S82" i="1"/>
  <c r="S3400" i="1"/>
  <c r="S1099" i="1"/>
  <c r="S4030" i="1"/>
  <c r="S56" i="1"/>
  <c r="S3537" i="1"/>
  <c r="S3250" i="1"/>
  <c r="S2756" i="1"/>
  <c r="S2509" i="1"/>
  <c r="S57" i="1"/>
  <c r="S2091" i="1"/>
  <c r="S1829" i="1"/>
  <c r="S3833" i="1"/>
  <c r="S844" i="1"/>
  <c r="S83" i="1"/>
  <c r="S2757" i="1"/>
  <c r="S1801" i="1"/>
  <c r="S2601" i="1"/>
  <c r="S1303" i="1"/>
  <c r="S3401" i="1"/>
  <c r="S84" i="1"/>
  <c r="S3740" i="1"/>
  <c r="S2510" i="1"/>
  <c r="S3402" i="1"/>
  <c r="S259" i="1"/>
  <c r="S2092" i="1"/>
  <c r="S431" i="1"/>
  <c r="S3806" i="1"/>
  <c r="S260" i="1"/>
  <c r="S3741" i="1"/>
  <c r="S1304" i="1"/>
  <c r="S398" i="1"/>
  <c r="S85" i="1"/>
  <c r="S1100" i="1"/>
  <c r="S2093" i="1"/>
  <c r="S3462" i="1"/>
  <c r="S585" i="1"/>
  <c r="S4031" i="1"/>
  <c r="S2437" i="1"/>
  <c r="S3889" i="1"/>
  <c r="S3876" i="1"/>
  <c r="S3937" i="1"/>
  <c r="S586" i="1"/>
  <c r="S86" i="1"/>
  <c r="S87" i="1"/>
  <c r="S88" i="1"/>
  <c r="S2094" i="1"/>
  <c r="S2758" i="1"/>
  <c r="S3324" i="1"/>
  <c r="S3062" i="1"/>
  <c r="S2511" i="1"/>
  <c r="S2969" i="1"/>
  <c r="S69" i="1"/>
  <c r="S2582" i="1"/>
  <c r="S2095" i="1"/>
  <c r="S261" i="1"/>
  <c r="S3535" i="1"/>
  <c r="S1101" i="1"/>
  <c r="S2096" i="1"/>
  <c r="S1802" i="1"/>
  <c r="S1102" i="1"/>
  <c r="S70" i="1"/>
  <c r="S2902" i="1"/>
  <c r="S2301" i="1"/>
  <c r="S3251" i="1"/>
  <c r="S44" i="1"/>
  <c r="S3938" i="1"/>
  <c r="S1803" i="1"/>
  <c r="S1103" i="1"/>
  <c r="S587" i="1"/>
  <c r="S28" i="1"/>
  <c r="S336" i="1"/>
  <c r="S2097" i="1"/>
  <c r="S2583" i="1"/>
  <c r="S3971" i="1"/>
  <c r="S2187" i="1"/>
  <c r="S1602" i="1"/>
  <c r="S1104" i="1"/>
  <c r="S3838" i="1"/>
  <c r="S2341" i="1"/>
  <c r="S1520" i="1"/>
  <c r="S1105" i="1"/>
  <c r="S2098" i="1"/>
  <c r="S3063" i="1"/>
  <c r="S3252" i="1"/>
  <c r="S1369" i="1"/>
  <c r="S588" i="1"/>
  <c r="S2449" i="1"/>
  <c r="S2903" i="1"/>
  <c r="S58" i="1"/>
  <c r="S3064" i="1"/>
  <c r="S3939" i="1"/>
  <c r="S262" i="1"/>
  <c r="S923" i="1"/>
  <c r="S589" i="1"/>
  <c r="S889" i="1"/>
  <c r="S1521" i="1"/>
  <c r="S702" i="1"/>
  <c r="S2556" i="1"/>
  <c r="S3456" i="1"/>
  <c r="S59" i="1"/>
  <c r="S1106" i="1"/>
  <c r="S590" i="1"/>
  <c r="S2512" i="1"/>
  <c r="S1107" i="1"/>
  <c r="S60" i="1"/>
  <c r="S4032" i="1"/>
  <c r="S2513" i="1"/>
  <c r="S61" i="1"/>
  <c r="S2950" i="1"/>
  <c r="S3403" i="1"/>
  <c r="S2342" i="1"/>
  <c r="S1717" i="1"/>
  <c r="S2514" i="1"/>
  <c r="S45" i="1"/>
  <c r="S2302" i="1"/>
  <c r="S3065" i="1"/>
  <c r="S2515" i="1"/>
  <c r="S51" i="1"/>
  <c r="S2384" i="1"/>
  <c r="S3404" i="1"/>
  <c r="S2099" i="1"/>
  <c r="S3651" i="1"/>
  <c r="S3652" i="1"/>
  <c r="S2303" i="1"/>
  <c r="S169" i="1"/>
  <c r="S1350" i="1"/>
  <c r="S46" i="1"/>
  <c r="S2219" i="1"/>
  <c r="S29" i="1"/>
  <c r="S4077" i="1"/>
  <c r="S591" i="1"/>
  <c r="S2100" i="1"/>
  <c r="S3253" i="1"/>
  <c r="S2904" i="1"/>
  <c r="S4047" i="1"/>
  <c r="S845" i="1"/>
  <c r="S2759" i="1"/>
  <c r="S3742" i="1"/>
  <c r="S263" i="1"/>
  <c r="S890" i="1"/>
  <c r="S442" i="1"/>
  <c r="S159" i="1"/>
  <c r="S592" i="1"/>
  <c r="S408" i="1"/>
  <c r="S2101" i="1"/>
  <c r="S2304" i="1"/>
  <c r="S3599" i="1"/>
  <c r="S30" i="1"/>
  <c r="S3254" i="1"/>
  <c r="S50" i="1"/>
  <c r="S593" i="1"/>
  <c r="S3787" i="1"/>
  <c r="S3743" i="1"/>
  <c r="S2760" i="1"/>
  <c r="S3405" i="1"/>
  <c r="S1707" i="1"/>
  <c r="S160" i="1"/>
  <c r="S2102" i="1"/>
  <c r="S2350" i="1"/>
  <c r="S1108" i="1"/>
  <c r="S2103" i="1"/>
  <c r="S370" i="1"/>
  <c r="S3865" i="1"/>
  <c r="S1522" i="1"/>
  <c r="S2104" i="1"/>
  <c r="S2343" i="1"/>
  <c r="S922" i="1"/>
  <c r="S3877" i="1"/>
  <c r="S432" i="1"/>
  <c r="S594" i="1"/>
  <c r="S4048" i="1"/>
  <c r="S2761" i="1"/>
  <c r="S1109" i="1"/>
  <c r="S264" i="1"/>
  <c r="S294" i="1"/>
  <c r="S265" i="1"/>
  <c r="S2961" i="1"/>
  <c r="S1305" i="1"/>
  <c r="S3807" i="1"/>
  <c r="S1306" i="1"/>
  <c r="S2599" i="1"/>
  <c r="S2762" i="1"/>
  <c r="S1523" i="1"/>
  <c r="S3631" i="1"/>
  <c r="S2105" i="1"/>
  <c r="S1110" i="1"/>
  <c r="S443" i="1"/>
  <c r="S595" i="1"/>
  <c r="S266" i="1"/>
  <c r="S161" i="1"/>
  <c r="S62" i="1"/>
  <c r="S846" i="1"/>
  <c r="S31" i="1"/>
  <c r="S596" i="1"/>
  <c r="S4097" i="1"/>
  <c r="S3066" i="1"/>
  <c r="S3821" i="1"/>
  <c r="S1111" i="1"/>
  <c r="S1307" i="1"/>
  <c r="S1524" i="1"/>
  <c r="S3579" i="1"/>
  <c r="S1308" i="1"/>
  <c r="S3406" i="1"/>
  <c r="S3255" i="1"/>
  <c r="S2763" i="1"/>
  <c r="S3067" i="1"/>
  <c r="S3979" i="1"/>
  <c r="S32" i="1"/>
  <c r="S3407" i="1"/>
  <c r="S305" i="1"/>
  <c r="S1112" i="1"/>
  <c r="S89" i="1"/>
  <c r="S166" i="1"/>
  <c r="S3653" i="1"/>
  <c r="S22" i="1"/>
  <c r="S3808" i="1"/>
  <c r="S3654" i="1"/>
  <c r="S2516" i="1"/>
  <c r="S597" i="1"/>
  <c r="S52" i="1"/>
  <c r="S1699" i="1"/>
  <c r="S3256" i="1"/>
  <c r="S267" i="1"/>
  <c r="S664" i="1"/>
  <c r="S2106" i="1"/>
  <c r="S2344" i="1"/>
  <c r="S1711" i="1"/>
  <c r="S1804" i="1"/>
  <c r="S598" i="1"/>
  <c r="S2764" i="1"/>
  <c r="S3511" i="1"/>
  <c r="S2305" i="1"/>
  <c r="S2107" i="1"/>
  <c r="S268" i="1"/>
  <c r="S1867" i="1"/>
  <c r="S3068" i="1"/>
  <c r="S3165" i="1"/>
  <c r="S1525" i="1"/>
  <c r="S3408" i="1"/>
  <c r="S2517" i="1"/>
  <c r="S2765" i="1"/>
  <c r="S3580" i="1"/>
  <c r="S12" i="1"/>
  <c r="S2905" i="1"/>
  <c r="S3663" i="1"/>
  <c r="S3409" i="1"/>
  <c r="S2108" i="1"/>
  <c r="S599" i="1"/>
  <c r="S3302" i="1"/>
  <c r="S2766" i="1"/>
  <c r="S2306" i="1"/>
  <c r="S3257" i="1"/>
  <c r="S2767" i="1"/>
  <c r="S23" i="1"/>
  <c r="S1868" i="1"/>
  <c r="S399" i="1"/>
  <c r="S1526" i="1"/>
  <c r="S2109" i="1"/>
  <c r="S2110" i="1"/>
  <c r="S3258" i="1"/>
  <c r="S1805" i="1"/>
  <c r="S3866" i="1"/>
  <c r="S3410" i="1"/>
  <c r="S1309" i="1"/>
  <c r="S3744" i="1"/>
  <c r="S1113" i="1"/>
  <c r="S3512" i="1"/>
  <c r="S703" i="1"/>
  <c r="S1310" i="1"/>
  <c r="S1806" i="1"/>
  <c r="S3632" i="1"/>
  <c r="S2768" i="1"/>
  <c r="S2111" i="1"/>
  <c r="S2769" i="1"/>
  <c r="S33" i="1"/>
  <c r="S269" i="1"/>
  <c r="S600" i="1"/>
  <c r="S2112" i="1"/>
  <c r="S1114" i="1"/>
  <c r="S270" i="1"/>
  <c r="S337" i="1"/>
  <c r="S601" i="1"/>
  <c r="S2770" i="1"/>
  <c r="S2771" i="1"/>
  <c r="S2113" i="1"/>
  <c r="S847" i="1"/>
  <c r="S1708" i="1"/>
  <c r="S1311" i="1"/>
  <c r="S1527" i="1"/>
  <c r="S602" i="1"/>
  <c r="S2772" i="1"/>
  <c r="S3896" i="1"/>
  <c r="S4069" i="1"/>
  <c r="S2906" i="1"/>
  <c r="S1115" i="1"/>
  <c r="S3513" i="1"/>
  <c r="S2589" i="1"/>
  <c r="S3601" i="1"/>
  <c r="S2114" i="1"/>
  <c r="S3965" i="1"/>
  <c r="S127" i="1"/>
  <c r="S2307" i="1"/>
  <c r="S907" i="1"/>
  <c r="S3514" i="1"/>
  <c r="S3640" i="1"/>
  <c r="S2773" i="1"/>
  <c r="S1349" i="1"/>
  <c r="S848" i="1"/>
  <c r="S603" i="1"/>
  <c r="S1312" i="1"/>
  <c r="S2774" i="1"/>
  <c r="S3411" i="1"/>
  <c r="S4099" i="1"/>
  <c r="S1528" i="1"/>
  <c r="S2853" i="1"/>
  <c r="S2916" i="1"/>
  <c r="S604" i="1"/>
  <c r="S90" i="1"/>
  <c r="S371" i="1"/>
  <c r="S605" i="1"/>
  <c r="S2775" i="1"/>
  <c r="S2776" i="1"/>
  <c r="S2220" i="1"/>
  <c r="S3259" i="1"/>
  <c r="S3745" i="1"/>
  <c r="S4078" i="1"/>
  <c r="S1590" i="1"/>
  <c r="S3581" i="1"/>
  <c r="S1529" i="1"/>
  <c r="S3746" i="1"/>
  <c r="S2777" i="1"/>
  <c r="S18" i="1"/>
  <c r="S849" i="1"/>
  <c r="S3747" i="1"/>
  <c r="S927" i="1"/>
  <c r="S3748" i="1"/>
  <c r="S3069" i="1"/>
  <c r="S606" i="1"/>
  <c r="S607" i="1"/>
  <c r="S3070" i="1"/>
  <c r="S3809" i="1"/>
  <c r="S271" i="1"/>
  <c r="S3303" i="1"/>
  <c r="S1313" i="1"/>
  <c r="S2778" i="1"/>
  <c r="S2609" i="1"/>
  <c r="S3582" i="1"/>
  <c r="S19" i="1"/>
  <c r="S63" i="1"/>
  <c r="S272" i="1"/>
  <c r="S1807" i="1"/>
  <c r="S895" i="1"/>
  <c r="S1314" i="1"/>
  <c r="S3852" i="1"/>
  <c r="S2779" i="1"/>
  <c r="S2518" i="1"/>
  <c r="S2115" i="1"/>
  <c r="S1808" i="1"/>
  <c r="S2116" i="1"/>
  <c r="S4002" i="1"/>
  <c r="S4" i="1"/>
  <c r="S400" i="1"/>
  <c r="S16" i="1"/>
  <c r="S1530" i="1"/>
  <c r="S3260" i="1"/>
  <c r="S2565" i="1"/>
  <c r="S3940" i="1"/>
  <c r="S3071" i="1"/>
  <c r="S401" i="1"/>
  <c r="S3072" i="1"/>
  <c r="S1116" i="1"/>
  <c r="S372" i="1"/>
  <c r="S353" i="1"/>
  <c r="S2117" i="1"/>
  <c r="S608" i="1"/>
  <c r="S1315" i="1"/>
  <c r="S2385" i="1"/>
  <c r="S1531" i="1"/>
  <c r="S1532" i="1"/>
  <c r="S2780" i="1"/>
  <c r="S2781" i="1"/>
  <c r="S3261" i="1"/>
  <c r="S3073" i="1"/>
  <c r="S1869" i="1"/>
  <c r="S2782" i="1"/>
  <c r="S2519" i="1"/>
  <c r="S3074" i="1"/>
  <c r="S2520" i="1"/>
  <c r="S2930" i="1"/>
  <c r="S609" i="1"/>
  <c r="S3749" i="1"/>
  <c r="S3633" i="1"/>
  <c r="S2118" i="1"/>
  <c r="S1316" i="1"/>
  <c r="S2907" i="1"/>
  <c r="S3810" i="1"/>
  <c r="S2908" i="1"/>
  <c r="S850" i="1"/>
  <c r="S2119" i="1"/>
  <c r="S3853" i="1"/>
  <c r="S2120" i="1"/>
  <c r="S2783" i="1"/>
  <c r="S891" i="1"/>
  <c r="S2557" i="1"/>
  <c r="S3941" i="1"/>
  <c r="S338" i="1"/>
  <c r="S2909" i="1"/>
  <c r="S3075" i="1"/>
  <c r="S610" i="1"/>
  <c r="S4086" i="1"/>
  <c r="S851" i="1"/>
  <c r="S4041" i="1"/>
  <c r="S852" i="1"/>
  <c r="S3655" i="1"/>
  <c r="S1686" i="1"/>
  <c r="S2121" i="1"/>
  <c r="S611" i="1"/>
  <c r="S2521" i="1"/>
  <c r="S2386" i="1"/>
  <c r="S3076" i="1"/>
  <c r="S1533" i="1"/>
  <c r="S3750" i="1"/>
  <c r="S2122" i="1"/>
  <c r="S273" i="1"/>
  <c r="S3515" i="1"/>
  <c r="S4088" i="1"/>
  <c r="S3942" i="1"/>
  <c r="S3077" i="1"/>
  <c r="S2784" i="1"/>
  <c r="S3516" i="1"/>
  <c r="S3517" i="1"/>
  <c r="S3262" i="1"/>
  <c r="S2970" i="1"/>
  <c r="S853" i="1"/>
  <c r="S2123" i="1"/>
  <c r="S612" i="1"/>
  <c r="S2221" i="1"/>
  <c r="S1870" i="1"/>
  <c r="S3263" i="1"/>
  <c r="S3867" i="1"/>
  <c r="S3943" i="1"/>
  <c r="S613" i="1"/>
  <c r="S1117" i="1"/>
  <c r="S3822" i="1"/>
  <c r="S1164" i="1"/>
  <c r="S1687" i="1"/>
  <c r="S3518" i="1"/>
  <c r="S614" i="1"/>
  <c r="S339" i="1"/>
  <c r="S2785" i="1"/>
  <c r="S615" i="1"/>
  <c r="S3973" i="1"/>
  <c r="S1809" i="1"/>
  <c r="S2124" i="1"/>
  <c r="S1355" i="1"/>
  <c r="S1534" i="1"/>
  <c r="S737" i="1"/>
  <c r="S2438" i="1"/>
  <c r="S128" i="1"/>
  <c r="S616" i="1"/>
  <c r="S3412" i="1"/>
  <c r="S3944" i="1"/>
  <c r="S617" i="1"/>
  <c r="S1118" i="1"/>
  <c r="S3751" i="1"/>
  <c r="S854" i="1"/>
  <c r="S1688" i="1"/>
  <c r="S1356" i="1"/>
  <c r="S2125" i="1"/>
  <c r="S2522" i="1"/>
  <c r="S1535" i="1"/>
  <c r="S3780" i="1"/>
  <c r="S2126" i="1"/>
  <c r="S1317" i="1"/>
  <c r="S2786" i="1"/>
  <c r="S855" i="1"/>
  <c r="S1536" i="1"/>
  <c r="S3811" i="1"/>
  <c r="S2127" i="1"/>
  <c r="S618" i="1"/>
  <c r="S1689" i="1"/>
  <c r="S2523" i="1"/>
  <c r="S1318" i="1"/>
  <c r="S3078" i="1"/>
  <c r="S2128" i="1"/>
  <c r="S2129" i="1"/>
  <c r="S2439" i="1"/>
  <c r="S3812" i="1"/>
  <c r="S402" i="1"/>
  <c r="S1810" i="1"/>
  <c r="S2308" i="1"/>
  <c r="S3823" i="1"/>
  <c r="S2524" i="1"/>
  <c r="S1119" i="1"/>
  <c r="S2927" i="1"/>
  <c r="S1120" i="1"/>
  <c r="S1618" i="1"/>
  <c r="S2130" i="1"/>
  <c r="S4062" i="1"/>
  <c r="S1811" i="1"/>
  <c r="S1710" i="1"/>
  <c r="S856" i="1"/>
  <c r="S619" i="1"/>
  <c r="S3264" i="1"/>
  <c r="S3752" i="1"/>
  <c r="S4064" i="1"/>
  <c r="S1844" i="1"/>
  <c r="S1709" i="1"/>
  <c r="S1690" i="1"/>
  <c r="S2131" i="1"/>
  <c r="S3980" i="1"/>
  <c r="S1812" i="1"/>
  <c r="S13" i="1"/>
  <c r="S3112" i="1"/>
  <c r="S3079" i="1"/>
  <c r="S2132" i="1"/>
  <c r="S306" i="1"/>
  <c r="S274" i="1"/>
  <c r="S4049" i="1"/>
  <c r="S14" i="1"/>
  <c r="S2854" i="1"/>
  <c r="S1691" i="1"/>
  <c r="S1878" i="1"/>
  <c r="S1606" i="1"/>
  <c r="S1813" i="1"/>
  <c r="S2525" i="1"/>
  <c r="S3890" i="1"/>
  <c r="S3413" i="1"/>
  <c r="S3414" i="1"/>
  <c r="S3415" i="1"/>
  <c r="S4009" i="1"/>
  <c r="S1701" i="1"/>
  <c r="S3265" i="1"/>
  <c r="S857" i="1"/>
  <c r="S3753" i="1"/>
  <c r="S4087" i="1"/>
  <c r="S3945" i="1"/>
  <c r="S1121" i="1"/>
  <c r="S3600" i="1"/>
  <c r="S2558" i="1"/>
  <c r="S1871" i="1"/>
  <c r="S2387" i="1"/>
  <c r="S64" i="1"/>
  <c r="S2133" i="1"/>
  <c r="S3416" i="1"/>
  <c r="S1357" i="1"/>
  <c r="S704" i="1"/>
  <c r="S2309" i="1"/>
  <c r="S3080" i="1"/>
  <c r="S275" i="1"/>
  <c r="S3583" i="1"/>
  <c r="S3266" i="1"/>
  <c r="S1537" i="1"/>
  <c r="S1692" i="1"/>
  <c r="S1591" i="1"/>
  <c r="S2134" i="1"/>
  <c r="S4003" i="1"/>
  <c r="S620" i="1"/>
  <c r="S3946" i="1"/>
  <c r="S1122" i="1"/>
  <c r="S1319" i="1"/>
  <c r="S621" i="1"/>
  <c r="S276" i="1"/>
  <c r="S1538" i="1"/>
  <c r="S1320" i="1"/>
  <c r="S1814" i="1"/>
  <c r="S3442" i="1"/>
  <c r="S3081" i="1"/>
  <c r="S622" i="1"/>
  <c r="S4079" i="1"/>
  <c r="S277" i="1"/>
  <c r="S721" i="1"/>
  <c r="S1539" i="1"/>
  <c r="S3417" i="1"/>
  <c r="S1540" i="1"/>
  <c r="S2135" i="1"/>
  <c r="S1123" i="1"/>
  <c r="S3267" i="1"/>
  <c r="S1541" i="1"/>
  <c r="S1124" i="1"/>
  <c r="S2136" i="1"/>
  <c r="S2137" i="1"/>
  <c r="S2787" i="1"/>
  <c r="S3754" i="1"/>
  <c r="S1321" i="1"/>
  <c r="S2440" i="1"/>
  <c r="S1125" i="1"/>
  <c r="S1542" i="1"/>
  <c r="S278" i="1"/>
  <c r="S2138" i="1"/>
  <c r="S3755" i="1"/>
  <c r="S4017" i="1"/>
  <c r="S47" i="1"/>
  <c r="S2788" i="1"/>
  <c r="S3966" i="1"/>
  <c r="S3268" i="1"/>
  <c r="S91" i="1"/>
  <c r="S4033" i="1"/>
  <c r="S2139" i="1"/>
  <c r="S4093" i="1"/>
  <c r="S2789" i="1"/>
  <c r="S623" i="1"/>
  <c r="S3269" i="1"/>
  <c r="S3756" i="1"/>
  <c r="S858" i="1"/>
  <c r="S3151" i="1"/>
  <c r="S2910" i="1"/>
  <c r="S1543" i="1"/>
  <c r="S3082" i="1"/>
  <c r="S908" i="1"/>
  <c r="S3270" i="1"/>
  <c r="S170" i="1"/>
  <c r="S624" i="1"/>
  <c r="S859" i="1"/>
  <c r="S373" i="1"/>
  <c r="S48" i="1"/>
  <c r="S2140" i="1"/>
  <c r="S1603" i="1"/>
  <c r="S3981" i="1"/>
  <c r="S10" i="1"/>
  <c r="S8" i="1"/>
  <c r="S3947" i="1"/>
  <c r="S3827" i="1"/>
  <c r="S625" i="1"/>
  <c r="S3967" i="1"/>
  <c r="S2526" i="1"/>
  <c r="S3882" i="1"/>
  <c r="S2141" i="1"/>
  <c r="S2142" i="1"/>
  <c r="S2143" i="1"/>
  <c r="S1828" i="1"/>
  <c r="S1126" i="1"/>
  <c r="S2144" i="1"/>
  <c r="S3083" i="1"/>
  <c r="S3834" i="1"/>
  <c r="S1544" i="1"/>
  <c r="S4080" i="1"/>
  <c r="S1842" i="1"/>
  <c r="S2790" i="1"/>
  <c r="S2791" i="1"/>
  <c r="S2145" i="1"/>
  <c r="S2146" i="1"/>
  <c r="S626" i="1"/>
  <c r="S2147" i="1"/>
  <c r="S2860" i="1"/>
  <c r="S3597" i="1"/>
  <c r="S9" i="1"/>
  <c r="S351" i="1"/>
  <c r="S403" i="1"/>
  <c r="S2310" i="1"/>
  <c r="S1127" i="1"/>
  <c r="S4011" i="1"/>
  <c r="S1170" i="1"/>
  <c r="S2792" i="1"/>
  <c r="S2186" i="1"/>
  <c r="S1322" i="1"/>
  <c r="S3271" i="1"/>
  <c r="S3641" i="1"/>
  <c r="S3272" i="1"/>
  <c r="S6" i="1"/>
  <c r="S3304" i="1"/>
  <c r="S2148" i="1"/>
  <c r="S2149" i="1"/>
  <c r="S3757" i="1"/>
  <c r="S860" i="1"/>
  <c r="S1545" i="1"/>
  <c r="S627" i="1"/>
  <c r="S65" i="1"/>
  <c r="S3418" i="1"/>
  <c r="S3419" i="1"/>
  <c r="S861" i="1"/>
  <c r="S722" i="1"/>
  <c r="S3519" i="1"/>
  <c r="S862" i="1"/>
  <c r="S34" i="1"/>
  <c r="S340" i="1"/>
  <c r="S279" i="1"/>
  <c r="S2150" i="1"/>
  <c r="S3152" i="1"/>
  <c r="S1693" i="1"/>
  <c r="S2527" i="1"/>
  <c r="S433" i="1"/>
  <c r="S1546" i="1"/>
  <c r="S1694" i="1"/>
  <c r="S2793" i="1"/>
  <c r="S1378" i="1"/>
  <c r="S4034" i="1"/>
  <c r="S280" i="1"/>
  <c r="S628" i="1"/>
  <c r="S3813" i="1"/>
  <c r="S1547" i="1"/>
  <c r="S3273" i="1"/>
  <c r="S3457" i="1"/>
  <c r="S3758" i="1"/>
  <c r="S281" i="1"/>
  <c r="S3274" i="1"/>
  <c r="S2388" i="1"/>
  <c r="S1548" i="1"/>
  <c r="S3153" i="1"/>
  <c r="S2151" i="1"/>
  <c r="S404" i="1"/>
  <c r="S3759" i="1"/>
  <c r="S2152" i="1"/>
  <c r="S3520" i="1"/>
  <c r="S409" i="1"/>
  <c r="S1835" i="1"/>
  <c r="S2933" i="1"/>
  <c r="S629" i="1"/>
  <c r="S1154" i="1"/>
  <c r="S2528" i="1"/>
  <c r="S3854" i="1"/>
  <c r="S457" i="1"/>
  <c r="S2153" i="1"/>
  <c r="S1128" i="1"/>
  <c r="S630" i="1"/>
  <c r="S2794" i="1"/>
  <c r="S3275" i="1"/>
  <c r="S3420" i="1"/>
  <c r="S631" i="1"/>
  <c r="S1549" i="1"/>
  <c r="S3760" i="1"/>
  <c r="S282" i="1"/>
  <c r="S1550" i="1"/>
  <c r="S2795" i="1"/>
  <c r="S2441" i="1"/>
  <c r="S863" i="1"/>
  <c r="S2154" i="1"/>
  <c r="S1129" i="1"/>
  <c r="S1130" i="1"/>
  <c r="S1131" i="1"/>
  <c r="S1551" i="1"/>
  <c r="S1132" i="1"/>
  <c r="S3761" i="1"/>
  <c r="S3968" i="1"/>
  <c r="S632" i="1"/>
  <c r="S1323" i="1"/>
  <c r="S3969" i="1"/>
  <c r="S3132" i="1"/>
  <c r="S39" i="1"/>
  <c r="S3305" i="1"/>
  <c r="S2155" i="1"/>
  <c r="S3154" i="1"/>
  <c r="S4004" i="1"/>
  <c r="S2796" i="1"/>
  <c r="S3762" i="1"/>
  <c r="S49" i="1"/>
  <c r="S864" i="1"/>
  <c r="S3814" i="1"/>
  <c r="S3421" i="1"/>
  <c r="S283" i="1"/>
  <c r="S3166" i="1"/>
  <c r="S865" i="1"/>
  <c r="S35" i="1"/>
  <c r="S92" i="1"/>
  <c r="S2156" i="1"/>
  <c r="S3948" i="1"/>
  <c r="S2962" i="1"/>
  <c r="S434" i="1"/>
  <c r="S1324" i="1"/>
  <c r="S2797" i="1"/>
  <c r="S1133" i="1"/>
  <c r="S2911" i="1"/>
  <c r="S4094" i="1"/>
  <c r="S3521" i="1"/>
  <c r="S1552" i="1"/>
  <c r="S3763" i="1"/>
  <c r="S2324" i="1"/>
  <c r="S2928" i="1"/>
  <c r="S652" i="1"/>
  <c r="S1604" i="1"/>
  <c r="S3815" i="1"/>
  <c r="S3084" i="1"/>
  <c r="S4050" i="1"/>
  <c r="S3155" i="1"/>
  <c r="S2157" i="1"/>
  <c r="S3868" i="1"/>
  <c r="S1553" i="1"/>
  <c r="S2584" i="1"/>
  <c r="S2442" i="1"/>
  <c r="S4106" i="1"/>
  <c r="S2158" i="1"/>
  <c r="S4095" i="1"/>
  <c r="S1325" i="1"/>
  <c r="S4012" i="1"/>
  <c r="S1134" i="1"/>
  <c r="S1326" i="1"/>
  <c r="S633" i="1"/>
  <c r="S3422" i="1"/>
  <c r="S3855" i="1"/>
  <c r="S2311" i="1"/>
  <c r="S284" i="1"/>
  <c r="S2945" i="1"/>
  <c r="S3949" i="1"/>
  <c r="S3085" i="1"/>
  <c r="S1554" i="1"/>
  <c r="S2443" i="1"/>
  <c r="S435" i="1"/>
  <c r="S3116" i="1"/>
  <c r="S1371" i="1"/>
  <c r="S1555" i="1"/>
  <c r="S1872" i="1"/>
  <c r="S634" i="1"/>
  <c r="S1135" i="1"/>
  <c r="S2159" i="1"/>
  <c r="S635" i="1"/>
  <c r="S2312" i="1"/>
  <c r="S285" i="1"/>
  <c r="S1695" i="1"/>
  <c r="S3764" i="1"/>
  <c r="S3584" i="1"/>
  <c r="S3888" i="1"/>
  <c r="S3869" i="1"/>
  <c r="S3585" i="1"/>
  <c r="S3522" i="1"/>
  <c r="S298" i="1"/>
  <c r="S3523" i="1"/>
  <c r="S3423" i="1"/>
  <c r="S3424" i="1"/>
  <c r="S3276" i="1"/>
  <c r="S636" i="1"/>
  <c r="S3765" i="1"/>
  <c r="S1556" i="1"/>
  <c r="S3425" i="1"/>
  <c r="S637" i="1"/>
  <c r="S3309" i="1"/>
  <c r="S2160" i="1"/>
  <c r="S1327" i="1"/>
  <c r="S2444" i="1"/>
  <c r="S3086" i="1"/>
  <c r="S2912" i="1"/>
  <c r="S4035" i="1"/>
  <c r="S286" i="1"/>
  <c r="S2389" i="1"/>
  <c r="S2161" i="1"/>
  <c r="S866" i="1"/>
  <c r="S1328" i="1"/>
  <c r="S4115" i="1"/>
  <c r="S1815" i="1"/>
  <c r="S3277" i="1"/>
  <c r="S341" i="1"/>
  <c r="S705" i="1"/>
  <c r="S3837" i="1"/>
  <c r="S2162" i="1"/>
  <c r="S1557" i="1"/>
  <c r="S3788" i="1"/>
  <c r="S4036" i="1"/>
  <c r="S2222" i="1"/>
  <c r="S2390" i="1"/>
  <c r="S2163" i="1"/>
  <c r="S2164" i="1"/>
  <c r="S4104" i="1"/>
  <c r="S3126" i="1"/>
  <c r="S3893" i="1"/>
  <c r="S667" i="1"/>
  <c r="S2313" i="1"/>
  <c r="S867" i="1"/>
  <c r="S4081" i="1"/>
  <c r="S638" i="1"/>
  <c r="S2165" i="1"/>
  <c r="S868" i="1"/>
  <c r="S639" i="1"/>
  <c r="S4105" i="1"/>
  <c r="S2798" i="1"/>
  <c r="S2314" i="1"/>
  <c r="S2931" i="1"/>
  <c r="S3766" i="1"/>
  <c r="S3426" i="1"/>
  <c r="S3767" i="1"/>
  <c r="S4100" i="1"/>
  <c r="S4110" i="1"/>
  <c r="S66" i="1"/>
  <c r="S3458" i="1"/>
  <c r="S2529" i="1"/>
  <c r="S1558" i="1"/>
  <c r="S4101" i="1"/>
  <c r="S4061" i="1"/>
  <c r="S2799" i="1"/>
  <c r="S4005" i="1"/>
  <c r="S3443" i="1"/>
  <c r="S2345" i="1"/>
  <c r="S2166" i="1"/>
  <c r="S1559" i="1"/>
  <c r="S640" i="1"/>
  <c r="S2391" i="1"/>
  <c r="S171" i="1"/>
  <c r="S162" i="1"/>
  <c r="S3278" i="1"/>
  <c r="S3279" i="1"/>
  <c r="S307" i="1"/>
  <c r="S3950" i="1"/>
  <c r="S2445" i="1"/>
  <c r="S2315" i="1"/>
  <c r="S1136" i="1"/>
  <c r="S869" i="1"/>
  <c r="S2800" i="1"/>
  <c r="S3768" i="1"/>
  <c r="S2913" i="1"/>
  <c r="S641" i="1"/>
  <c r="S2801" i="1"/>
  <c r="S4112" i="1"/>
  <c r="S3524" i="1"/>
  <c r="S2392" i="1"/>
  <c r="S2802" i="1"/>
  <c r="S2963" i="1"/>
  <c r="S2167" i="1"/>
  <c r="S2397" i="1"/>
  <c r="S2446" i="1"/>
  <c r="S3656" i="1"/>
  <c r="S2447" i="1"/>
  <c r="S405" i="1"/>
  <c r="S3769" i="1"/>
  <c r="S3427" i="1"/>
  <c r="S2803" i="1"/>
  <c r="S1329" i="1"/>
  <c r="S163" i="1"/>
  <c r="S3951" i="1"/>
  <c r="S2585" i="1"/>
  <c r="S3835" i="1"/>
  <c r="S870" i="1"/>
  <c r="S93" i="1"/>
  <c r="S2951" i="1"/>
  <c r="S3870" i="1"/>
  <c r="S2804" i="1"/>
  <c r="S2805" i="1"/>
  <c r="S295" i="1"/>
  <c r="S2168" i="1"/>
  <c r="S164" i="1"/>
  <c r="S3856" i="1"/>
  <c r="S2169" i="1"/>
  <c r="S3428" i="1"/>
  <c r="S2170" i="1"/>
  <c r="S3280" i="1"/>
  <c r="S3952" i="1"/>
  <c r="S4082" i="1"/>
  <c r="S3953" i="1"/>
  <c r="S706" i="1"/>
  <c r="S1165" i="1"/>
  <c r="S1696" i="1"/>
  <c r="S2171" i="1"/>
  <c r="S1816" i="1"/>
  <c r="S1330" i="1"/>
  <c r="S3133" i="1"/>
  <c r="S2172" i="1"/>
  <c r="S642" i="1"/>
  <c r="S1560" i="1"/>
  <c r="S2346" i="1"/>
  <c r="S3087" i="1"/>
  <c r="S1376" i="1"/>
  <c r="S1331" i="1"/>
  <c r="S3954" i="1"/>
  <c r="S871" i="1"/>
  <c r="S1605" i="1"/>
  <c r="S2223" i="1"/>
  <c r="S2393" i="1"/>
  <c r="S3281" i="1"/>
  <c r="S287" i="1"/>
  <c r="S738" i="1"/>
  <c r="S444" i="1"/>
  <c r="S2173" i="1"/>
  <c r="S20" i="1"/>
  <c r="S1561" i="1"/>
  <c r="S2914" i="1"/>
  <c r="S1332" i="1"/>
  <c r="S288" i="1"/>
  <c r="S1839" i="1"/>
  <c r="S1333" i="1"/>
  <c r="S1697" i="1"/>
  <c r="S2806" i="1"/>
  <c r="S2807" i="1"/>
  <c r="S3634" i="1"/>
  <c r="S665" i="1"/>
  <c r="S1817" i="1"/>
  <c r="S643" i="1"/>
  <c r="S36" i="1"/>
  <c r="S308" i="1"/>
  <c r="S666" i="1"/>
  <c r="S2808" i="1"/>
  <c r="S3429" i="1"/>
  <c r="S1586" i="1"/>
  <c r="S1562" i="1"/>
  <c r="S3635" i="1"/>
  <c r="S2174" i="1"/>
  <c r="S289" i="1"/>
  <c r="S1818" i="1"/>
  <c r="S2591" i="1"/>
  <c r="S3430" i="1"/>
  <c r="S3431" i="1"/>
  <c r="S2347" i="1"/>
  <c r="S2351" i="1"/>
  <c r="S3156" i="1"/>
  <c r="S2188" i="1"/>
  <c r="S2809" i="1"/>
  <c r="S2586" i="1"/>
  <c r="S2316" i="1"/>
  <c r="S1137" i="1"/>
  <c r="S4083" i="1"/>
  <c r="S2175" i="1"/>
  <c r="S3770" i="1"/>
  <c r="S1334" i="1"/>
  <c r="S3432" i="1"/>
  <c r="S1335" i="1"/>
  <c r="S2833" i="1"/>
  <c r="S1336" i="1"/>
  <c r="S896" i="1"/>
  <c r="S1819" i="1"/>
  <c r="S3771" i="1"/>
  <c r="S2946" i="1"/>
  <c r="S644" i="1"/>
  <c r="S2810" i="1"/>
  <c r="S3636" i="1"/>
  <c r="S872" i="1"/>
  <c r="S2947" i="1"/>
  <c r="S1886" i="1"/>
  <c r="S3986" i="1"/>
  <c r="S456" i="1"/>
  <c r="S4037" i="1"/>
  <c r="S2566" i="1"/>
  <c r="S2964" i="1"/>
  <c r="S3433" i="1"/>
  <c r="S2317" i="1"/>
  <c r="S2176" i="1"/>
  <c r="S3591" i="1"/>
  <c r="S4113" i="1"/>
  <c r="S1138" i="1"/>
  <c r="S2811" i="1"/>
  <c r="S2177" i="1"/>
  <c r="S1180" i="1"/>
  <c r="S1139" i="1"/>
  <c r="S873" i="1"/>
  <c r="S645" i="1"/>
  <c r="S11" i="1"/>
  <c r="S1698" i="1"/>
  <c r="S2318" i="1"/>
  <c r="S3282" i="1"/>
  <c r="S406" i="1"/>
  <c r="S1820" i="1"/>
  <c r="S3525" i="1"/>
  <c r="S909" i="1"/>
  <c r="S707" i="1"/>
  <c r="S874" i="1"/>
  <c r="S296" i="1"/>
  <c r="S708" i="1"/>
  <c r="S15" i="1"/>
  <c r="S3088" i="1"/>
  <c r="S290" i="1"/>
  <c r="S2319" i="1"/>
  <c r="S4058" i="1"/>
  <c r="S3982" i="1"/>
  <c r="S1140" i="1"/>
  <c r="S2224" i="1"/>
  <c r="S2394" i="1"/>
  <c r="S2178" i="1"/>
  <c r="S2179" i="1"/>
  <c r="S2812" i="1"/>
  <c r="S1563" i="1"/>
  <c r="S646" i="1"/>
  <c r="S1821" i="1"/>
  <c r="S2813" i="1"/>
  <c r="S1564" i="1"/>
  <c r="S875" i="1"/>
  <c r="S2562" i="1"/>
  <c r="S1565" i="1"/>
  <c r="S3089" i="1"/>
  <c r="S4051" i="1"/>
  <c r="S2814" i="1"/>
  <c r="S96" i="1"/>
  <c r="S21" i="1"/>
  <c r="S2530" i="1"/>
  <c r="S4018" i="1"/>
  <c r="S1141" i="1"/>
  <c r="S1587" i="1"/>
  <c r="S3988" i="1"/>
  <c r="S2348" i="1"/>
  <c r="S3090" i="1"/>
  <c r="S1142" i="1"/>
  <c r="S2180" i="1"/>
  <c r="S2225" i="1"/>
  <c r="S1566" i="1"/>
  <c r="S4071" i="1"/>
  <c r="S3772" i="1"/>
  <c r="S1143" i="1"/>
  <c r="S647" i="1"/>
  <c r="S2815" i="1"/>
  <c r="S3449" i="1"/>
  <c r="S876" i="1"/>
  <c r="S67" i="1"/>
  <c r="S4013" i="1"/>
  <c r="S41" i="1"/>
  <c r="S648" i="1"/>
  <c r="S3434" i="1"/>
  <c r="S1144" i="1"/>
  <c r="S2816" i="1"/>
  <c r="S1337" i="1"/>
  <c r="S3970" i="1"/>
  <c r="S3526" i="1"/>
  <c r="S3527" i="1"/>
  <c r="S4085" i="1"/>
  <c r="S1834" i="1"/>
  <c r="S3544" i="1"/>
  <c r="S3975" i="1"/>
  <c r="S1822" i="1"/>
  <c r="S2948" i="1"/>
  <c r="S3773" i="1"/>
  <c r="S3091" i="1"/>
  <c r="S3092" i="1"/>
  <c r="S2531" i="1"/>
  <c r="S649" i="1"/>
  <c r="S1567" i="1"/>
  <c r="S3283" i="1"/>
  <c r="S2817" i="1"/>
  <c r="S2532" i="1"/>
  <c r="S2818" i="1"/>
  <c r="S2819" i="1"/>
  <c r="S3586" i="1"/>
  <c r="S2395" i="1"/>
  <c r="S3642" i="1"/>
  <c r="S3284" i="1"/>
  <c r="S3955" i="1"/>
  <c r="S669" i="1"/>
  <c r="S4019" i="1"/>
  <c r="S3306" i="1"/>
  <c r="S2181" i="1"/>
  <c r="S3956" i="1"/>
  <c r="S3957" i="1"/>
  <c r="S3285" i="1"/>
  <c r="S3637" i="1"/>
  <c r="S3587" i="1"/>
  <c r="S3528" i="1"/>
  <c r="S2533" i="1"/>
  <c r="S2820" i="1"/>
  <c r="S3878" i="1"/>
  <c r="S2821" i="1"/>
  <c r="S3093" i="1"/>
  <c r="S2320" i="1"/>
  <c r="S2822" i="1"/>
  <c r="S1568" i="1"/>
  <c r="S2823" i="1"/>
  <c r="S4084" i="1"/>
  <c r="S3529" i="1"/>
  <c r="S3094" i="1"/>
  <c r="S5" i="1"/>
  <c r="S2237" i="1"/>
  <c r="S930" i="1"/>
  <c r="S1594" i="1"/>
  <c r="S2824" i="1"/>
  <c r="S2182" i="1"/>
  <c r="S1823" i="1"/>
  <c r="S3175" i="1"/>
  <c r="S2534" i="1"/>
  <c r="S3958" i="1"/>
  <c r="S877" i="1"/>
  <c r="S709" i="1"/>
  <c r="S2535" i="1"/>
  <c r="S1145" i="1"/>
  <c r="S1873" i="1"/>
  <c r="S2600" i="1"/>
  <c r="S650" i="1"/>
  <c r="S1373" i="1"/>
  <c r="S1569" i="1"/>
  <c r="S4006" i="1"/>
  <c r="S2226" i="1"/>
  <c r="S3530" i="1"/>
  <c r="S3774" i="1"/>
  <c r="S2825" i="1"/>
  <c r="S1570" i="1"/>
  <c r="S3775" i="1"/>
  <c r="S4109" i="1"/>
  <c r="S3095" i="1"/>
  <c r="S3871" i="1"/>
  <c r="S2826" i="1"/>
  <c r="S4114" i="1"/>
  <c r="S129" i="1"/>
  <c r="S3435" i="1"/>
  <c r="S3776" i="1"/>
  <c r="S4096" i="1"/>
  <c r="S2587" i="1"/>
  <c r="S3857" i="1"/>
  <c r="S4102" i="1"/>
  <c r="S3959" i="1"/>
  <c r="S68" i="1"/>
  <c r="S374" i="1"/>
  <c r="S3436" i="1"/>
  <c r="S1824" i="1"/>
  <c r="S2851" i="1"/>
  <c r="S291" i="1"/>
  <c r="S2183" i="1"/>
  <c r="S3960" i="1"/>
  <c r="S4007" i="1"/>
  <c r="S1571" i="1"/>
  <c r="S3437" i="1"/>
  <c r="S878" i="1"/>
  <c r="S3286" i="1"/>
  <c r="S1166" i="1"/>
  <c r="S710" i="1"/>
  <c r="S3096" i="1"/>
  <c r="S879" i="1"/>
  <c r="S1572" i="1"/>
  <c r="S2536" i="1"/>
  <c r="S2321" i="1"/>
  <c r="S3097" i="1"/>
  <c r="S2227" i="1"/>
  <c r="S344" i="1"/>
  <c r="S3531" i="1"/>
  <c r="S3098" i="1"/>
  <c r="S3532" i="1"/>
  <c r="S3099" i="1"/>
  <c r="S2827" i="1"/>
  <c r="S4063" i="1"/>
  <c r="S2828" i="1"/>
  <c r="S651" i="1"/>
  <c r="S880" i="1"/>
  <c r="S1146" i="1"/>
  <c r="S1573" i="1"/>
  <c r="S2829" i="1"/>
  <c r="S2537" i="1"/>
  <c r="S3287" i="1"/>
  <c r="S711" i="1"/>
  <c r="S2184" i="1"/>
  <c r="S3533" i="1"/>
  <c r="S3134" i="1"/>
  <c r="S3438" i="1"/>
  <c r="S2228" i="1"/>
  <c r="S2830" i="1"/>
  <c r="S355" i="1"/>
  <c r="S1574" i="1"/>
  <c r="S1575" i="1"/>
  <c r="S309" i="1"/>
  <c r="S2588" i="1"/>
  <c r="S2396" i="1"/>
  <c r="S1825" i="1"/>
  <c r="S3288" i="1"/>
  <c r="S2185" i="1"/>
  <c r="S130" i="1"/>
  <c r="S292" i="1"/>
  <c r="S2564" i="1"/>
  <c r="S297" i="1"/>
  <c r="S3289" i="1"/>
  <c r="S375" i="1"/>
  <c r="S94" i="1"/>
  <c r="S1576" i="1"/>
  <c r="S2602" i="1"/>
  <c r="S2831" i="1"/>
  <c r="S3858" i="1"/>
  <c r="S95" i="1"/>
  <c r="S342" i="1"/>
  <c r="S293" i="1"/>
  <c r="S3463" i="1"/>
  <c r="F9" i="13" l="1"/>
  <c r="H16" i="13"/>
  <c r="F18" i="13"/>
  <c r="G10" i="13"/>
  <c r="G16" i="13"/>
  <c r="H17" i="13"/>
  <c r="F10" i="13"/>
  <c r="F17" i="13"/>
  <c r="H18" i="13"/>
  <c r="H19" i="13"/>
  <c r="H8" i="13"/>
  <c r="F19" i="13"/>
  <c r="F15" i="13"/>
  <c r="H15" i="13"/>
  <c r="F14" i="13"/>
  <c r="G14" i="13"/>
  <c r="H13" i="13"/>
  <c r="F13" i="13"/>
  <c r="G8" i="13"/>
  <c r="V3463" i="1"/>
  <c r="V3898" i="1"/>
  <c r="V4020" i="1"/>
  <c r="V3976" i="1"/>
  <c r="V4042" i="1"/>
  <c r="V3176" i="1"/>
  <c r="V4021" i="1"/>
  <c r="V3177" i="1"/>
  <c r="V3547" i="1"/>
  <c r="V3793" i="1"/>
  <c r="V3972" i="1"/>
  <c r="V3638" i="1"/>
  <c r="V3902" i="1"/>
  <c r="V3903" i="1"/>
  <c r="V2611" i="1"/>
  <c r="V3676" i="1"/>
  <c r="V3839" i="1"/>
  <c r="V3907" i="1"/>
  <c r="V3678" i="1"/>
  <c r="V3679" i="1"/>
  <c r="V3179" i="1"/>
  <c r="V3912" i="1"/>
  <c r="V3466" i="1"/>
  <c r="V2613" i="1"/>
  <c r="V3913" i="1"/>
  <c r="V3604" i="1"/>
  <c r="V3829" i="1"/>
  <c r="V3327" i="1"/>
  <c r="V3182" i="1"/>
  <c r="V3817" i="1"/>
  <c r="V3818" i="1"/>
  <c r="V3683" i="1"/>
  <c r="V3550" i="1"/>
  <c r="V3686" i="1"/>
  <c r="V4044" i="1"/>
  <c r="V3551" i="1"/>
  <c r="V3658" i="1"/>
  <c r="V3606" i="1"/>
  <c r="V3692" i="1"/>
  <c r="V3608" i="1"/>
  <c r="V3698" i="1"/>
  <c r="V3330" i="1"/>
  <c r="V3660" i="1"/>
  <c r="V3552" i="1"/>
  <c r="V3611" i="1"/>
  <c r="V1184" i="1"/>
  <c r="V3554" i="1"/>
  <c r="V3614" i="1"/>
  <c r="V3616" i="1"/>
  <c r="V3555" i="1"/>
  <c r="V3294" i="1"/>
  <c r="V3891" i="1"/>
  <c r="V2238" i="1"/>
  <c r="V3558" i="1"/>
  <c r="V3333" i="1"/>
  <c r="V3561" i="1"/>
  <c r="V3564" i="1"/>
  <c r="V3188" i="1"/>
  <c r="V3568" i="1"/>
  <c r="V3545" i="1"/>
  <c r="V2457" i="1"/>
  <c r="V3336" i="1"/>
  <c r="V3451" i="1"/>
  <c r="V2863" i="1"/>
  <c r="V3534" i="1"/>
  <c r="V3480" i="1"/>
  <c r="V3341" i="1"/>
  <c r="V2974" i="1"/>
  <c r="V3486" i="1"/>
  <c r="V3487" i="1"/>
  <c r="V3318" i="1"/>
  <c r="V2865" i="1"/>
  <c r="V3346" i="1"/>
  <c r="V3569" i="1"/>
  <c r="V3351" i="1"/>
  <c r="V3352" i="1"/>
  <c r="V3699" i="1"/>
  <c r="V3189" i="1"/>
  <c r="V3119" i="1"/>
  <c r="V3359" i="1"/>
  <c r="V3439" i="1"/>
  <c r="V3362" i="1"/>
  <c r="V3364" i="1"/>
  <c r="V2866" i="1"/>
  <c r="V3368" i="1"/>
  <c r="V3370" i="1"/>
  <c r="V3894" i="1"/>
  <c r="V2980" i="1"/>
  <c r="V3168" i="1"/>
  <c r="V3194" i="1"/>
  <c r="V3297" i="1"/>
  <c r="V2" i="1"/>
  <c r="V3197" i="1"/>
  <c r="V3570" i="1"/>
  <c r="V3136" i="1"/>
  <c r="V3137" i="1"/>
  <c r="V3202" i="1"/>
  <c r="V3204" i="1"/>
  <c r="V3539" i="1"/>
  <c r="V3209" i="1"/>
  <c r="V3139" i="1"/>
  <c r="V3164" i="1"/>
  <c r="V3212" i="1"/>
  <c r="V3215" i="1"/>
  <c r="V3219" i="1"/>
  <c r="V4056" i="1"/>
  <c r="V3846" i="1"/>
  <c r="V3703" i="1"/>
  <c r="V1894" i="1"/>
  <c r="V3143" i="1"/>
  <c r="V2987" i="1"/>
  <c r="V2460" i="1"/>
  <c r="V1895" i="1"/>
  <c r="V2989" i="1"/>
  <c r="V3117" i="1"/>
  <c r="V3103" i="1"/>
  <c r="V2993" i="1"/>
  <c r="V2869" i="1"/>
  <c r="V2995" i="1"/>
  <c r="V2999" i="1"/>
  <c r="V3106" i="1"/>
  <c r="V2627" i="1"/>
  <c r="V3005" i="1"/>
  <c r="V3100" i="1"/>
  <c r="V2629" i="1"/>
  <c r="V3011" i="1"/>
  <c r="V3014" i="1"/>
  <c r="V2632" i="1"/>
  <c r="V3017" i="1"/>
  <c r="V3374" i="1"/>
  <c r="V3023" i="1"/>
  <c r="V1897" i="1"/>
  <c r="V2938" i="1"/>
  <c r="V2939" i="1"/>
  <c r="V2870" i="1"/>
  <c r="V3489" i="1"/>
  <c r="V3322" i="1"/>
  <c r="V2920" i="1"/>
  <c r="V2636" i="1"/>
  <c r="V2349" i="1"/>
  <c r="V2570" i="1"/>
  <c r="V1901" i="1"/>
  <c r="V2918" i="1"/>
  <c r="V2637" i="1"/>
  <c r="V2842" i="1"/>
  <c r="V2917" i="1"/>
  <c r="V1188" i="1"/>
  <c r="V2877" i="1"/>
  <c r="V2879" i="1"/>
  <c r="V2645" i="1"/>
  <c r="V2883" i="1"/>
  <c r="V2461" i="1"/>
  <c r="V2648" i="1"/>
  <c r="V2649" i="1"/>
  <c r="V2859" i="1"/>
  <c r="V3994" i="1"/>
  <c r="V2653" i="1"/>
  <c r="V2655" i="1"/>
  <c r="V4026" i="1"/>
  <c r="V2658" i="1"/>
  <c r="V1700" i="1"/>
  <c r="V2404" i="1"/>
  <c r="V2662" i="1"/>
  <c r="V2559" i="1"/>
  <c r="V3621" i="1"/>
  <c r="V931" i="1"/>
  <c r="V2670" i="1"/>
  <c r="V2546" i="1"/>
  <c r="V2547" i="1"/>
  <c r="V2675" i="1"/>
  <c r="V2678" i="1"/>
  <c r="V2355" i="1"/>
  <c r="V2683" i="1"/>
  <c r="V2686" i="1"/>
  <c r="V2690" i="1"/>
  <c r="V1906" i="1"/>
  <c r="V2694" i="1"/>
  <c r="V2698" i="1"/>
  <c r="V2702" i="1"/>
  <c r="V2328" i="1"/>
  <c r="V2241" i="1"/>
  <c r="V2708" i="1"/>
  <c r="V2539" i="1"/>
  <c r="V2466" i="1"/>
  <c r="V2572" i="1"/>
  <c r="V2242" i="1"/>
  <c r="V2573" i="1"/>
  <c r="V2408" i="1"/>
  <c r="V3" i="1"/>
  <c r="V2540" i="1"/>
  <c r="V1620" i="1"/>
  <c r="V1190" i="1"/>
  <c r="V2471" i="1"/>
  <c r="V1912" i="1"/>
  <c r="V2409" i="1"/>
  <c r="V2552" i="1"/>
  <c r="V1915" i="1"/>
  <c r="V3862" i="1"/>
  <c r="V3919" i="1"/>
  <c r="V3847" i="1"/>
  <c r="V1917" i="1"/>
  <c r="V1918" i="1"/>
  <c r="V2411" i="1"/>
  <c r="V2483" i="1"/>
  <c r="V2487" i="1"/>
  <c r="V1192" i="1"/>
  <c r="V2398" i="1"/>
  <c r="V2413" i="1"/>
  <c r="V2414" i="1"/>
  <c r="V3455" i="1"/>
  <c r="V2496" i="1"/>
  <c r="V2499" i="1"/>
  <c r="V2358" i="1"/>
  <c r="V3624" i="1"/>
  <c r="V3572" i="1"/>
  <c r="V2418" i="1"/>
  <c r="V2419" i="1"/>
  <c r="V2448" i="1"/>
  <c r="V1845" i="1"/>
  <c r="V2424" i="1"/>
  <c r="V2249" i="1"/>
  <c r="V2365" i="1"/>
  <c r="V3596" i="1"/>
  <c r="V1922" i="1"/>
  <c r="V2368" i="1"/>
  <c r="V1183" i="1"/>
  <c r="V1884" i="1"/>
  <c r="V2371" i="1"/>
  <c r="V2372" i="1"/>
  <c r="V2352" i="1"/>
  <c r="V2375" i="1"/>
  <c r="V2254" i="1"/>
  <c r="V2714" i="1"/>
  <c r="V3122" i="1"/>
  <c r="V2256" i="1"/>
  <c r="V2197" i="1"/>
  <c r="V3713" i="1"/>
  <c r="V2199" i="1"/>
  <c r="V1931" i="1"/>
  <c r="V2260" i="1"/>
  <c r="V3495" i="1"/>
  <c r="V1933" i="1"/>
  <c r="V1936" i="1"/>
  <c r="V1937" i="1"/>
  <c r="V1385" i="1"/>
  <c r="V2232" i="1"/>
  <c r="V1939" i="1"/>
  <c r="V2271" i="1"/>
  <c r="V1940" i="1"/>
  <c r="V1941" i="1"/>
  <c r="V2278" i="1"/>
  <c r="V1880" i="1"/>
  <c r="V2281" i="1"/>
  <c r="V1946" i="1"/>
  <c r="V2284" i="1"/>
  <c r="V1948" i="1"/>
  <c r="V1732" i="1"/>
  <c r="V2192" i="1"/>
  <c r="V1951" i="1"/>
  <c r="V2201" i="1"/>
  <c r="V1955" i="1"/>
  <c r="V1958" i="1"/>
  <c r="V2202" i="1"/>
  <c r="V1962" i="1"/>
  <c r="V1887" i="1"/>
  <c r="V2206" i="1"/>
  <c r="V1965" i="1"/>
  <c r="V1968" i="1"/>
  <c r="V1970" i="1"/>
  <c r="V1734" i="1"/>
  <c r="V1735" i="1"/>
  <c r="V1623" i="1"/>
  <c r="V1977" i="1"/>
  <c r="V1978" i="1"/>
  <c r="V1980" i="1"/>
  <c r="V1715" i="1"/>
  <c r="V1984" i="1"/>
  <c r="V3223" i="1"/>
  <c r="V1987" i="1"/>
  <c r="V1990" i="1"/>
  <c r="V1994" i="1"/>
  <c r="V1995" i="1"/>
  <c r="V4053" i="1"/>
  <c r="V2001" i="1"/>
  <c r="V2002" i="1"/>
  <c r="V2006" i="1"/>
  <c r="V1740" i="1"/>
  <c r="V2013" i="1"/>
  <c r="V1741" i="1"/>
  <c r="V936" i="1"/>
  <c r="V2020" i="1"/>
  <c r="V3995" i="1"/>
  <c r="V2024" i="1"/>
  <c r="V2027" i="1"/>
  <c r="V2031" i="1"/>
  <c r="V2034" i="1"/>
  <c r="V2038" i="1"/>
  <c r="V3574" i="1"/>
  <c r="V1885" i="1"/>
  <c r="V3320" i="1"/>
  <c r="V1853" i="1"/>
  <c r="V937" i="1"/>
  <c r="V1155" i="1"/>
  <c r="V1390" i="1"/>
  <c r="V3032" i="1"/>
  <c r="V1856" i="1"/>
  <c r="V1858" i="1"/>
  <c r="V1748" i="1"/>
  <c r="V1861" i="1"/>
  <c r="V1863" i="1"/>
  <c r="V2925" i="1"/>
  <c r="V1345" i="1"/>
  <c r="V1394" i="1"/>
  <c r="V938" i="1"/>
  <c r="V1757" i="1"/>
  <c r="V1612" i="1"/>
  <c r="V2716" i="1"/>
  <c r="V1633" i="1"/>
  <c r="V1396" i="1"/>
  <c r="V1635" i="1"/>
  <c r="V1767" i="1"/>
  <c r="V2376" i="1"/>
  <c r="V1398" i="1"/>
  <c r="V1175" i="1"/>
  <c r="V1772" i="1"/>
  <c r="V1401" i="1"/>
  <c r="V939" i="1"/>
  <c r="V1704" i="1"/>
  <c r="V1705" i="1"/>
  <c r="V1783" i="1"/>
  <c r="V1640" i="1"/>
  <c r="V1788" i="1"/>
  <c r="V1712" i="1"/>
  <c r="V2846" i="1"/>
  <c r="V1404" i="1"/>
  <c r="V1644" i="1"/>
  <c r="V2040" i="1"/>
  <c r="V2852" i="1"/>
  <c r="V1649" i="1"/>
  <c r="V1407" i="1"/>
  <c r="V1652" i="1"/>
  <c r="V1654" i="1"/>
  <c r="V1657" i="1"/>
  <c r="V1412" i="1"/>
  <c r="V1660" i="1"/>
  <c r="V1414" i="1"/>
  <c r="V1664" i="1"/>
  <c r="V1417" i="1"/>
  <c r="V1666" i="1"/>
  <c r="V1669" i="1"/>
  <c r="V1419" i="1"/>
  <c r="V941" i="1"/>
  <c r="V1580" i="1"/>
  <c r="V1423" i="1"/>
  <c r="V2718" i="1"/>
  <c r="V4045" i="1"/>
  <c r="V1427" i="1"/>
  <c r="V1588" i="1"/>
  <c r="V3797" i="1"/>
  <c r="V1608" i="1"/>
  <c r="V1431" i="1"/>
  <c r="V1600" i="1"/>
  <c r="V1436" i="1"/>
  <c r="V1377" i="1"/>
  <c r="V176" i="1"/>
  <c r="V1440" i="1"/>
  <c r="V1444" i="1"/>
  <c r="V1578" i="1"/>
  <c r="V1450" i="1"/>
  <c r="V1453" i="1"/>
  <c r="V3227" i="1"/>
  <c r="V1456" i="1"/>
  <c r="V1458" i="1"/>
  <c r="V1362" i="1"/>
  <c r="V1461" i="1"/>
  <c r="V1463" i="1"/>
  <c r="V1466" i="1"/>
  <c r="V1209" i="1"/>
  <c r="V3228" i="1"/>
  <c r="V1471" i="1"/>
  <c r="V1211" i="1"/>
  <c r="V2721" i="1"/>
  <c r="V1477" i="1"/>
  <c r="V2042" i="1"/>
  <c r="V1482" i="1"/>
  <c r="V1485" i="1"/>
  <c r="V1488" i="1"/>
  <c r="V947" i="1"/>
  <c r="V928" i="1"/>
  <c r="V2043" i="1"/>
  <c r="V1497" i="1"/>
  <c r="V1219" i="1"/>
  <c r="V3799" i="1"/>
  <c r="V1221" i="1"/>
  <c r="V745" i="1"/>
  <c r="V1347" i="1"/>
  <c r="V1173" i="1"/>
  <c r="V471" i="1"/>
  <c r="V1224" i="1"/>
  <c r="V3382" i="1"/>
  <c r="V1352" i="1"/>
  <c r="V1227" i="1"/>
  <c r="V1228" i="1"/>
  <c r="V1230" i="1"/>
  <c r="V2045" i="1"/>
  <c r="V748" i="1"/>
  <c r="V2337" i="1"/>
  <c r="V1148" i="1"/>
  <c r="V3897" i="1"/>
  <c r="V345" i="1"/>
  <c r="V911" i="1"/>
  <c r="V1245" i="1"/>
  <c r="V957" i="1"/>
  <c r="V1249" i="1"/>
  <c r="V1253" i="1"/>
  <c r="V1255" i="1"/>
  <c r="V1257" i="1"/>
  <c r="V1260" i="1"/>
  <c r="V1263" i="1"/>
  <c r="V1265" i="1"/>
  <c r="V1267" i="1"/>
  <c r="V1268" i="1"/>
  <c r="V1270" i="1"/>
  <c r="V1271" i="1"/>
  <c r="V963" i="1"/>
  <c r="V1275" i="1"/>
  <c r="V1277" i="1"/>
  <c r="V1281" i="1"/>
  <c r="V3598" i="1"/>
  <c r="V2234" i="1"/>
  <c r="V2290" i="1"/>
  <c r="V970" i="1"/>
  <c r="V1179" i="1"/>
  <c r="V1158" i="1"/>
  <c r="V2428" i="1"/>
  <c r="V2891" i="1"/>
  <c r="V976" i="1"/>
  <c r="V979" i="1"/>
  <c r="V981" i="1"/>
  <c r="V1149" i="1"/>
  <c r="V985" i="1"/>
  <c r="V986" i="1"/>
  <c r="V988" i="1"/>
  <c r="V991" i="1"/>
  <c r="V759" i="1"/>
  <c r="V1162" i="1"/>
  <c r="V885" i="1"/>
  <c r="V998" i="1"/>
  <c r="V760" i="1"/>
  <c r="V1002" i="1"/>
  <c r="V1005" i="1"/>
  <c r="V1007" i="1"/>
  <c r="V762" i="1"/>
  <c r="V1150" i="1"/>
  <c r="V1015" i="1"/>
  <c r="V1838" i="1"/>
  <c r="V1017" i="1"/>
  <c r="V764" i="1"/>
  <c r="V1022" i="1"/>
  <c r="V1024" i="1"/>
  <c r="V673" i="1"/>
  <c r="V1028" i="1"/>
  <c r="V461" i="1"/>
  <c r="V1032" i="1"/>
  <c r="V1034" i="1"/>
  <c r="V1035" i="1"/>
  <c r="V1039" i="1"/>
  <c r="V1042" i="1"/>
  <c r="V2965" i="1"/>
  <c r="V1048" i="1"/>
  <c r="V1052" i="1"/>
  <c r="V1055" i="1"/>
  <c r="V1059" i="1"/>
  <c r="V1062" i="1"/>
  <c r="V1066" i="1"/>
  <c r="V1069" i="1"/>
  <c r="V1071" i="1"/>
  <c r="V768" i="1"/>
  <c r="V769" i="1"/>
  <c r="V1081" i="1"/>
  <c r="V2054" i="1"/>
  <c r="V903" i="1"/>
  <c r="V3722" i="1"/>
  <c r="V775" i="1"/>
  <c r="V3500" i="1"/>
  <c r="V3501" i="1"/>
  <c r="V478" i="1"/>
  <c r="V2725" i="1"/>
  <c r="V480" i="1"/>
  <c r="V778" i="1"/>
  <c r="V779" i="1"/>
  <c r="V781" i="1"/>
  <c r="V4108" i="1"/>
  <c r="V3575" i="1"/>
  <c r="V785" i="1"/>
  <c r="V1793" i="1"/>
  <c r="V3664" i="1"/>
  <c r="V3850" i="1"/>
  <c r="V788" i="1"/>
  <c r="V481" i="1"/>
  <c r="V2291" i="1"/>
  <c r="V892" i="1"/>
  <c r="V2727" i="1"/>
  <c r="V482" i="1"/>
  <c r="V894" i="1"/>
  <c r="V725" i="1"/>
  <c r="V3542" i="1"/>
  <c r="V483" i="1"/>
  <c r="V485" i="1"/>
  <c r="V3237" i="1"/>
  <c r="V805" i="1"/>
  <c r="V807" i="1"/>
  <c r="V178" i="1"/>
  <c r="V1615" i="1"/>
  <c r="V679" i="1"/>
  <c r="V813" i="1"/>
  <c r="V4074" i="1"/>
  <c r="V815" i="1"/>
  <c r="V488" i="1"/>
  <c r="V818" i="1"/>
  <c r="V821" i="1"/>
  <c r="V824" i="1"/>
  <c r="V827" i="1"/>
  <c r="V682" i="1"/>
  <c r="V832" i="1"/>
  <c r="V834" i="1"/>
  <c r="V2731" i="1"/>
  <c r="V3927" i="1"/>
  <c r="V1499" i="1"/>
  <c r="V3149" i="1"/>
  <c r="V411" i="1"/>
  <c r="V3543" i="1"/>
  <c r="V2896" i="1"/>
  <c r="V1500" i="1"/>
  <c r="V381" i="1"/>
  <c r="V493" i="1"/>
  <c r="V686" i="1"/>
  <c r="V412" i="1"/>
  <c r="V495" i="1"/>
  <c r="V496" i="1"/>
  <c r="V498" i="1"/>
  <c r="V668" i="1"/>
  <c r="V500" i="1"/>
  <c r="V1501" i="1"/>
  <c r="V1086" i="1"/>
  <c r="V3239" i="1"/>
  <c r="V446" i="1"/>
  <c r="V503" i="1"/>
  <c r="V506" i="1"/>
  <c r="V358" i="1"/>
  <c r="V690" i="1"/>
  <c r="V717" i="1"/>
  <c r="V3389" i="1"/>
  <c r="V3504" i="1"/>
  <c r="V354" i="1"/>
  <c r="V694" i="1"/>
  <c r="V439" i="1"/>
  <c r="V360" i="1"/>
  <c r="V515" i="1"/>
  <c r="V516" i="1"/>
  <c r="V1502" i="1"/>
  <c r="V2379" i="1"/>
  <c r="V1284" i="1"/>
  <c r="V523" i="1"/>
  <c r="V384" i="1"/>
  <c r="V661" i="1"/>
  <c r="V662" i="1"/>
  <c r="V654" i="1"/>
  <c r="V3461" i="1"/>
  <c r="V2432" i="1"/>
  <c r="V663" i="1"/>
  <c r="V183" i="1"/>
  <c r="V535" i="1"/>
  <c r="V537" i="1"/>
  <c r="V538" i="1"/>
  <c r="V2064" i="1"/>
  <c r="V2293" i="1"/>
  <c r="V186" i="1"/>
  <c r="V148" i="1"/>
  <c r="V385" i="1"/>
  <c r="V2563" i="1"/>
  <c r="V547" i="1"/>
  <c r="V551" i="1"/>
  <c r="V4000" i="1"/>
  <c r="V554" i="1"/>
  <c r="V556" i="1"/>
  <c r="V187" i="1"/>
  <c r="V562" i="1"/>
  <c r="V2381" i="1"/>
  <c r="V565" i="1"/>
  <c r="V568" i="1"/>
  <c r="V3892" i="1"/>
  <c r="V575" i="1"/>
  <c r="V2739" i="1"/>
  <c r="V458" i="1"/>
  <c r="V3930" i="1"/>
  <c r="V1285" i="1"/>
  <c r="V1505" i="1"/>
  <c r="V388" i="1"/>
  <c r="V1348" i="1"/>
  <c r="V2898" i="1"/>
  <c r="V389" i="1"/>
  <c r="V423" i="1"/>
  <c r="V26" i="1"/>
  <c r="V2067" i="1"/>
  <c r="V149" i="1"/>
  <c r="V2339" i="1"/>
  <c r="V2215" i="1"/>
  <c r="V1288" i="1"/>
  <c r="V441" i="1"/>
  <c r="V3110" i="1"/>
  <c r="V362" i="1"/>
  <c r="V426" i="1"/>
  <c r="V363" i="1"/>
  <c r="V429" i="1"/>
  <c r="V1507" i="1"/>
  <c r="V3832" i="1"/>
  <c r="V2070" i="1"/>
  <c r="V193" i="1"/>
  <c r="V321" i="1"/>
  <c r="V407" i="1"/>
  <c r="V1679" i="1"/>
  <c r="V394" i="1"/>
  <c r="V324" i="1"/>
  <c r="V1354" i="1"/>
  <c r="V364" i="1"/>
  <c r="V365" i="1"/>
  <c r="V325" i="1"/>
  <c r="V719" i="1"/>
  <c r="V327" i="1"/>
  <c r="V369" i="1"/>
  <c r="V3050" i="1"/>
  <c r="V3441" i="1"/>
  <c r="V1293" i="1"/>
  <c r="V203" i="1"/>
  <c r="V1294" i="1"/>
  <c r="V2743" i="1"/>
  <c r="V1181" i="1"/>
  <c r="V207" i="1"/>
  <c r="V3974" i="1"/>
  <c r="V209" i="1"/>
  <c r="V329" i="1"/>
  <c r="V167" i="1"/>
  <c r="V174" i="1"/>
  <c r="V3242" i="1"/>
  <c r="V730" i="1"/>
  <c r="V217" i="1"/>
  <c r="V3588" i="1"/>
  <c r="V73" i="1"/>
  <c r="V334" i="1"/>
  <c r="V53" i="1"/>
  <c r="V3244" i="1"/>
  <c r="V2075" i="1"/>
  <c r="V304" i="1"/>
  <c r="V223" i="1"/>
  <c r="V225" i="1"/>
  <c r="V1296" i="1"/>
  <c r="V137" i="1"/>
  <c r="V228" i="1"/>
  <c r="V230" i="1"/>
  <c r="V76" i="1"/>
  <c r="V232" i="1"/>
  <c r="V4067" i="1"/>
  <c r="V3667" i="1"/>
  <c r="V4054" i="1"/>
  <c r="V3899" i="1"/>
  <c r="V2843" i="1"/>
  <c r="V3325" i="1"/>
  <c r="V3900" i="1"/>
  <c r="V3290" i="1"/>
  <c r="V3672" i="1"/>
  <c r="V2610" i="1"/>
  <c r="V3860" i="1"/>
  <c r="V3861" i="1"/>
  <c r="V4055" i="1"/>
  <c r="V3983" i="1"/>
  <c r="V3873" i="1"/>
  <c r="V3905" i="1"/>
  <c r="V4023" i="1"/>
  <c r="V2612" i="1"/>
  <c r="V3984" i="1"/>
  <c r="V1721" i="1"/>
  <c r="V3911" i="1"/>
  <c r="V4010" i="1"/>
  <c r="V1889" i="1"/>
  <c r="V3874" i="1"/>
  <c r="V3594" i="1"/>
  <c r="V3836" i="1"/>
  <c r="V3843" i="1"/>
  <c r="V3328" i="1"/>
  <c r="V3329" i="1"/>
  <c r="V2971" i="1"/>
  <c r="V3646" i="1"/>
  <c r="V3792" i="1"/>
  <c r="V3685" i="1"/>
  <c r="V3687" i="1"/>
  <c r="V1890" i="1"/>
  <c r="V3782" i="1"/>
  <c r="V2614" i="1"/>
  <c r="V3607" i="1"/>
  <c r="V3694" i="1"/>
  <c r="V3185" i="1"/>
  <c r="V3609" i="1"/>
  <c r="V2615" i="1"/>
  <c r="V3610" i="1"/>
  <c r="V3186" i="1"/>
  <c r="V3648" i="1"/>
  <c r="V3613" i="1"/>
  <c r="V3472" i="1"/>
  <c r="V4072" i="1"/>
  <c r="V3589" i="1"/>
  <c r="V3187" i="1"/>
  <c r="V3618" i="1"/>
  <c r="V3556" i="1"/>
  <c r="V3473" i="1"/>
  <c r="V2862" i="1"/>
  <c r="V3560" i="1"/>
  <c r="V3562" i="1"/>
  <c r="V3475" i="1"/>
  <c r="V3567" i="1"/>
  <c r="V3334" i="1"/>
  <c r="V2973" i="1"/>
  <c r="V3102" i="1"/>
  <c r="V3337" i="1"/>
  <c r="V2458" i="1"/>
  <c r="V3339" i="1"/>
  <c r="V3340" i="1"/>
  <c r="V2401" i="1"/>
  <c r="V3483" i="1"/>
  <c r="V3484" i="1"/>
  <c r="V7" i="1"/>
  <c r="V2976" i="1"/>
  <c r="V3985" i="1"/>
  <c r="V3344" i="1"/>
  <c r="V3348" i="1"/>
  <c r="V3452" i="1"/>
  <c r="V2620" i="1"/>
  <c r="V2459" i="1"/>
  <c r="V3353" i="1"/>
  <c r="V3444" i="1"/>
  <c r="V3357" i="1"/>
  <c r="V2978" i="1"/>
  <c r="V3361" i="1"/>
  <c r="V2979" i="1"/>
  <c r="V3789" i="1"/>
  <c r="V2621" i="1"/>
  <c r="V3369" i="1"/>
  <c r="V1892" i="1"/>
  <c r="V3295" i="1"/>
  <c r="V2981" i="1"/>
  <c r="V3193" i="1"/>
  <c r="V3296" i="1"/>
  <c r="V3195" i="1"/>
  <c r="V3196" i="1"/>
  <c r="V2982" i="1"/>
  <c r="V3199" i="1"/>
  <c r="V3292" i="1"/>
  <c r="V3129" i="1"/>
  <c r="V3138" i="1"/>
  <c r="V3206" i="1"/>
  <c r="V3207" i="1"/>
  <c r="V2984" i="1"/>
  <c r="V3159" i="1"/>
  <c r="V3211" i="1"/>
  <c r="V3213" i="1"/>
  <c r="V3217" i="1"/>
  <c r="V2954" i="1"/>
  <c r="V1619" i="1"/>
  <c r="V3161" i="1"/>
  <c r="V3162" i="1"/>
  <c r="V3163" i="1"/>
  <c r="V3120" i="1"/>
  <c r="V2936" i="1"/>
  <c r="V2967" i="1"/>
  <c r="V3373" i="1"/>
  <c r="V2990" i="1"/>
  <c r="V2868" i="1"/>
  <c r="V3104" i="1"/>
  <c r="V4057" i="1"/>
  <c r="V2994" i="1"/>
  <c r="V2997" i="1"/>
  <c r="V2194" i="1"/>
  <c r="V3003" i="1"/>
  <c r="V1187" i="1"/>
  <c r="V1379" i="1"/>
  <c r="V2628" i="1"/>
  <c r="V2957" i="1"/>
  <c r="V2630" i="1"/>
  <c r="V2569" i="1"/>
  <c r="V2298" i="1"/>
  <c r="V2079" i="1"/>
  <c r="V2849" i="1"/>
  <c r="V242" i="1"/>
  <c r="V3395" i="1"/>
  <c r="V1297" i="1"/>
  <c r="V246" i="1"/>
  <c r="V140" i="1"/>
  <c r="V252" i="1"/>
  <c r="V256" i="1"/>
  <c r="V3246" i="1"/>
  <c r="V168" i="1"/>
  <c r="V395" i="1"/>
  <c r="V131" i="1"/>
  <c r="V3590" i="1"/>
  <c r="V3053" i="1"/>
  <c r="V3248" i="1"/>
  <c r="V152" i="1"/>
  <c r="V153" i="1"/>
  <c r="V154" i="1"/>
  <c r="V155" i="1"/>
  <c r="V720" i="1"/>
  <c r="V156" i="1"/>
  <c r="V906" i="1"/>
  <c r="V581" i="1"/>
  <c r="V3249" i="1"/>
  <c r="V108" i="1"/>
  <c r="V3055" i="1"/>
  <c r="V582" i="1"/>
  <c r="V158" i="1"/>
  <c r="V3735" i="1"/>
  <c r="V2435" i="1"/>
  <c r="V1096" i="1"/>
  <c r="V2340" i="1"/>
  <c r="V114" i="1"/>
  <c r="V1685" i="1"/>
  <c r="V3737" i="1"/>
  <c r="V133" i="1"/>
  <c r="V2555" i="1"/>
  <c r="V4076" i="1"/>
  <c r="V1866" i="1"/>
  <c r="V4039" i="1"/>
  <c r="V1517" i="1"/>
  <c r="V2090" i="1"/>
  <c r="V117" i="1"/>
  <c r="V119" i="1"/>
  <c r="V3935" i="1"/>
  <c r="V121" i="1"/>
  <c r="V122" i="1"/>
  <c r="V2753" i="1"/>
  <c r="V2754" i="1"/>
  <c r="V701" i="1"/>
  <c r="V37" i="1"/>
  <c r="V3738" i="1"/>
  <c r="V3936" i="1"/>
  <c r="V3400" i="1"/>
  <c r="V3537" i="1"/>
  <c r="V57" i="1"/>
  <c r="V844" i="1"/>
  <c r="V2601" i="1"/>
  <c r="V3740" i="1"/>
  <c r="V2092" i="1"/>
  <c r="V3741" i="1"/>
  <c r="V1100" i="1"/>
  <c r="V4031" i="1"/>
  <c r="V3937" i="1"/>
  <c r="V88" i="1"/>
  <c r="V3062" i="1"/>
  <c r="V2582" i="1"/>
  <c r="V1101" i="1"/>
  <c r="V70" i="1"/>
  <c r="V44" i="1"/>
  <c r="V587" i="1"/>
  <c r="V2583" i="1"/>
  <c r="V1104" i="1"/>
  <c r="V1105" i="1"/>
  <c r="V1369" i="1"/>
  <c r="V58" i="1"/>
  <c r="V923" i="1"/>
  <c r="V702" i="1"/>
  <c r="V1106" i="1"/>
  <c r="V1888" i="1"/>
  <c r="V4008" i="1"/>
  <c r="V4052" i="1"/>
  <c r="V3670" i="1"/>
  <c r="V3602" i="1"/>
  <c r="V3464" i="1"/>
  <c r="V3917" i="1"/>
  <c r="V3019" i="1"/>
  <c r="V3021" i="1"/>
  <c r="V3025" i="1"/>
  <c r="V2453" i="1"/>
  <c r="V3220" i="1"/>
  <c r="V3987" i="1"/>
  <c r="V2844" i="1"/>
  <c r="V2929" i="1"/>
  <c r="V2538" i="1"/>
  <c r="V464" i="1"/>
  <c r="V2932" i="1"/>
  <c r="V2941" i="1"/>
  <c r="V2942" i="1"/>
  <c r="V2922" i="1"/>
  <c r="V2875" i="1"/>
  <c r="V2639" i="1"/>
  <c r="V2876" i="1"/>
  <c r="V3145" i="1"/>
  <c r="V2641" i="1"/>
  <c r="V1903" i="1"/>
  <c r="V2644" i="1"/>
  <c r="V2845" i="1"/>
  <c r="V2884" i="1"/>
  <c r="V2603" i="1"/>
  <c r="V3918" i="1"/>
  <c r="V2650" i="1"/>
  <c r="V465" i="1"/>
  <c r="V2402" i="1"/>
  <c r="V2654" i="1"/>
  <c r="V2857" i="1"/>
  <c r="V4040" i="1"/>
  <c r="V2659" i="1"/>
  <c r="V1719" i="1"/>
  <c r="V4098" i="1"/>
  <c r="V2664" i="1"/>
  <c r="V2667" i="1"/>
  <c r="V2668" i="1"/>
  <c r="V2669" i="1"/>
  <c r="V2671" i="1"/>
  <c r="V1189" i="1"/>
  <c r="V1726" i="1"/>
  <c r="V2677" i="1"/>
  <c r="V2679" i="1"/>
  <c r="V2681" i="1"/>
  <c r="V2684" i="1"/>
  <c r="V2688" i="1"/>
  <c r="V2692" i="1"/>
  <c r="V2465" i="1"/>
  <c r="V2696" i="1"/>
  <c r="V2700" i="1"/>
  <c r="V1907" i="1"/>
  <c r="V2704" i="1"/>
  <c r="V2706" i="1"/>
  <c r="V2710" i="1"/>
  <c r="V2712" i="1"/>
  <c r="V2406" i="1"/>
  <c r="V2596" i="1"/>
  <c r="V3622" i="1"/>
  <c r="V3146" i="1"/>
  <c r="V1703" i="1"/>
  <c r="V2590" i="1"/>
  <c r="V2468" i="1"/>
  <c r="V2578" i="1"/>
  <c r="V2470" i="1"/>
  <c r="V3709" i="1"/>
  <c r="V2541" i="1"/>
  <c r="V2472" i="1"/>
  <c r="V2542" i="1"/>
  <c r="V3376" i="1"/>
  <c r="V2554" i="1"/>
  <c r="V2243" i="1"/>
  <c r="V2478" i="1"/>
  <c r="V2480" i="1"/>
  <c r="V2244" i="1"/>
  <c r="V3571" i="1"/>
  <c r="V2485" i="1"/>
  <c r="V3308" i="1"/>
  <c r="V1920" i="1"/>
  <c r="V2490" i="1"/>
  <c r="V2454" i="1"/>
  <c r="V2494" i="1"/>
  <c r="V466" i="1"/>
  <c r="V2498" i="1"/>
  <c r="V2500" i="1"/>
  <c r="V2245" i="1"/>
  <c r="V2246" i="1"/>
  <c r="V2247" i="1"/>
  <c r="V467" i="1"/>
  <c r="V3625" i="1"/>
  <c r="V2421" i="1"/>
  <c r="V3863" i="1"/>
  <c r="V2364" i="1"/>
  <c r="V2713" i="1"/>
  <c r="V2427" i="1"/>
  <c r="V1384" i="1"/>
  <c r="V1923" i="1"/>
  <c r="V2369" i="1"/>
  <c r="V2195" i="1"/>
  <c r="V2370" i="1"/>
  <c r="V1926" i="1"/>
  <c r="V1927" i="1"/>
  <c r="V733" i="1"/>
  <c r="V3222" i="1"/>
  <c r="V932" i="1"/>
  <c r="V1929" i="1"/>
  <c r="V1930" i="1"/>
  <c r="V2331" i="1"/>
  <c r="V3712" i="1"/>
  <c r="V3784" i="1"/>
  <c r="V2325" i="1"/>
  <c r="V2258" i="1"/>
  <c r="V1932" i="1"/>
  <c r="V2263" i="1"/>
  <c r="V1934" i="1"/>
  <c r="V2265" i="1"/>
  <c r="V1611" i="1"/>
  <c r="V1730" i="1"/>
  <c r="V3317" i="1"/>
  <c r="V2269" i="1"/>
  <c r="V2273" i="1"/>
  <c r="V1386" i="1"/>
  <c r="V1942" i="1"/>
  <c r="V670" i="1"/>
  <c r="V1944" i="1"/>
  <c r="V4070" i="1"/>
  <c r="V1947" i="1"/>
  <c r="V2286" i="1"/>
  <c r="V1949" i="1"/>
  <c r="V3777" i="1"/>
  <c r="V2200" i="1"/>
  <c r="V1952" i="1"/>
  <c r="V1388" i="1"/>
  <c r="V3448" i="1"/>
  <c r="V1959" i="1"/>
  <c r="V2203" i="1"/>
  <c r="V3496" i="1"/>
  <c r="V1622" i="1"/>
  <c r="V1964" i="1"/>
  <c r="V1967" i="1"/>
  <c r="V1969" i="1"/>
  <c r="V1971" i="1"/>
  <c r="V1973" i="1"/>
  <c r="V1736" i="1"/>
  <c r="V1976" i="1"/>
  <c r="V935" i="1"/>
  <c r="V1979" i="1"/>
  <c r="V2287" i="1"/>
  <c r="V1983" i="1"/>
  <c r="V1830" i="1"/>
  <c r="V1874" i="1"/>
  <c r="V1988" i="1"/>
  <c r="V1992" i="1"/>
  <c r="V1847" i="1"/>
  <c r="V1997" i="1"/>
  <c r="V1739" i="1"/>
  <c r="V1849" i="1"/>
  <c r="V2004" i="1"/>
  <c r="V2008" i="1"/>
  <c r="V2011" i="1"/>
  <c r="V2015" i="1"/>
  <c r="V1595" i="1"/>
  <c r="V2018" i="1"/>
  <c r="V2021" i="1"/>
  <c r="V2023" i="1"/>
  <c r="V2025" i="1"/>
  <c r="V2029" i="1"/>
  <c r="V2032" i="1"/>
  <c r="V2036" i="1"/>
  <c r="V1877" i="1"/>
  <c r="V3718" i="1"/>
  <c r="V3031" i="1"/>
  <c r="V1625" i="1"/>
  <c r="V1831" i="1"/>
  <c r="V1747" i="1"/>
  <c r="V2335" i="1"/>
  <c r="V1391" i="1"/>
  <c r="V3033" i="1"/>
  <c r="V1857" i="1"/>
  <c r="V1843" i="1"/>
  <c r="V1860" i="1"/>
  <c r="V1862" i="1"/>
  <c r="V1864" i="1"/>
  <c r="V1628" i="1"/>
  <c r="V1837" i="1"/>
  <c r="V1720" i="1"/>
  <c r="V3380" i="1"/>
  <c r="V1197" i="1"/>
  <c r="V1339" i="1"/>
  <c r="V1760" i="1"/>
  <c r="V1762" i="1"/>
  <c r="V1832" i="1"/>
  <c r="V1766" i="1"/>
  <c r="V1637" i="1"/>
  <c r="V1198" i="1"/>
  <c r="V1769" i="1"/>
  <c r="V1400" i="1"/>
  <c r="V1773" i="1"/>
  <c r="V1776" i="1"/>
  <c r="V1778" i="1"/>
  <c r="V1402" i="1"/>
  <c r="V1781" i="1"/>
  <c r="V1785" i="1"/>
  <c r="V1787" i="1"/>
  <c r="V1789" i="1"/>
  <c r="V1706" i="1"/>
  <c r="V1643" i="1"/>
  <c r="V1718" i="1"/>
  <c r="V1406" i="1"/>
  <c r="V1646" i="1"/>
  <c r="V469" i="1"/>
  <c r="V1651" i="1"/>
  <c r="V1702" i="1"/>
  <c r="V1409" i="1"/>
  <c r="V1410" i="1"/>
  <c r="V742" i="1"/>
  <c r="V1616" i="1"/>
  <c r="V1413" i="1"/>
  <c r="V1415" i="1"/>
  <c r="V1359" i="1"/>
  <c r="V1418" i="1"/>
  <c r="V1668" i="1"/>
  <c r="V1172" i="1"/>
  <c r="V1672" i="1"/>
  <c r="V1420" i="1"/>
  <c r="V3719" i="1"/>
  <c r="V942" i="1"/>
  <c r="V1426" i="1"/>
  <c r="V3381" i="1"/>
  <c r="V1581" i="1"/>
  <c r="V1577" i="1"/>
  <c r="V1428" i="1"/>
  <c r="V1430" i="1"/>
  <c r="V1432" i="1"/>
  <c r="V1434" i="1"/>
  <c r="V2719" i="1"/>
  <c r="V1601" i="1"/>
  <c r="V3147" i="1"/>
  <c r="V1442" i="1"/>
  <c r="V1583" i="1"/>
  <c r="V1448" i="1"/>
  <c r="V1452" i="1"/>
  <c r="V1454" i="1"/>
  <c r="V1584" i="1"/>
  <c r="V3798" i="1"/>
  <c r="V3849" i="1"/>
  <c r="V1207" i="1"/>
  <c r="V3036" i="1"/>
  <c r="V1464" i="1"/>
  <c r="V671" i="1"/>
  <c r="V1467" i="1"/>
  <c r="V945" i="1"/>
  <c r="V1472" i="1"/>
  <c r="V1474" i="1"/>
  <c r="V1364" i="1"/>
  <c r="V1213" i="1"/>
  <c r="V1480" i="1"/>
  <c r="V1484" i="1"/>
  <c r="V1487" i="1"/>
  <c r="V1365" i="1"/>
  <c r="V1215" i="1"/>
  <c r="V1493" i="1"/>
  <c r="V1495" i="1"/>
  <c r="V1217" i="1"/>
  <c r="V2502" i="1"/>
  <c r="V2608" i="1"/>
  <c r="V1222" i="1"/>
  <c r="V470" i="1"/>
  <c r="V3997" i="1"/>
  <c r="V1169" i="1"/>
  <c r="V950" i="1"/>
  <c r="V747" i="1"/>
  <c r="V951" i="1"/>
  <c r="V1226" i="1"/>
  <c r="V954" i="1"/>
  <c r="V1353" i="1"/>
  <c r="V1231" i="1"/>
  <c r="V1233" i="1"/>
  <c r="V1235" i="1"/>
  <c r="V3721" i="1"/>
  <c r="V955" i="1"/>
  <c r="V1241" i="1"/>
  <c r="V1244" i="1"/>
  <c r="V3383" i="1"/>
  <c r="V750" i="1"/>
  <c r="V2046" i="1"/>
  <c r="V1251" i="1"/>
  <c r="V1182" i="1"/>
  <c r="V672" i="1"/>
  <c r="V958" i="1"/>
  <c r="V1262" i="1"/>
  <c r="V1264" i="1"/>
  <c r="V2211" i="1"/>
  <c r="V2959" i="1"/>
  <c r="V1176" i="1"/>
  <c r="V2378" i="1"/>
  <c r="V962" i="1"/>
  <c r="V965" i="1"/>
  <c r="V1276" i="1"/>
  <c r="V1279" i="1"/>
  <c r="V1283" i="1"/>
  <c r="V3923" i="1"/>
  <c r="V966" i="1"/>
  <c r="V968" i="1"/>
  <c r="V972" i="1"/>
  <c r="V2048" i="1"/>
  <c r="V975" i="1"/>
  <c r="V912" i="1"/>
  <c r="V1160" i="1"/>
  <c r="V978" i="1"/>
  <c r="V1161" i="1"/>
  <c r="V2049" i="1"/>
  <c r="V3541" i="1"/>
  <c r="V2722" i="1"/>
  <c r="V758" i="1"/>
  <c r="V990" i="1"/>
  <c r="V992" i="1"/>
  <c r="V994" i="1"/>
  <c r="V996" i="1"/>
  <c r="V472" i="1"/>
  <c r="V3108" i="1"/>
  <c r="V1001" i="1"/>
  <c r="V2847" i="1"/>
  <c r="V1006" i="1"/>
  <c r="V1009" i="1"/>
  <c r="V1012" i="1"/>
  <c r="V1014" i="1"/>
  <c r="V1016" i="1"/>
  <c r="V3924" i="1"/>
  <c r="V4092" i="1"/>
  <c r="V1021" i="1"/>
  <c r="V929" i="1"/>
  <c r="V915" i="1"/>
  <c r="V916" i="1"/>
  <c r="V2429" i="1"/>
  <c r="V1030" i="1"/>
  <c r="V765" i="1"/>
  <c r="V3925" i="1"/>
  <c r="V1037" i="1"/>
  <c r="V1041" i="1"/>
  <c r="V1044" i="1"/>
  <c r="V4014" i="1"/>
  <c r="V3668" i="1"/>
  <c r="V3669" i="1"/>
  <c r="V4091" i="1"/>
  <c r="V3859" i="1"/>
  <c r="V3883" i="1"/>
  <c r="V4065" i="1"/>
  <c r="V3603" i="1"/>
  <c r="V3673" i="1"/>
  <c r="V3977" i="1"/>
  <c r="V2607" i="1"/>
  <c r="V3992" i="1"/>
  <c r="V4022" i="1"/>
  <c r="V3465" i="1"/>
  <c r="V3904" i="1"/>
  <c r="V3677" i="1"/>
  <c r="V3906" i="1"/>
  <c r="V2456" i="1"/>
  <c r="V3548" i="1"/>
  <c r="V3910" i="1"/>
  <c r="V2354" i="1"/>
  <c r="V3659" i="1"/>
  <c r="V3794" i="1"/>
  <c r="V3978" i="1"/>
  <c r="V4043" i="1"/>
  <c r="V3842" i="1"/>
  <c r="V3180" i="1"/>
  <c r="V3540" i="1"/>
  <c r="V3963" i="1"/>
  <c r="V3681" i="1"/>
  <c r="V3682" i="1"/>
  <c r="V3643" i="1"/>
  <c r="V3468" i="1"/>
  <c r="V3469" i="1"/>
  <c r="V3184" i="1"/>
  <c r="V3644" i="1"/>
  <c r="V3826" i="1"/>
  <c r="V3691" i="1"/>
  <c r="V3695" i="1"/>
  <c r="V3697" i="1"/>
  <c r="V3639" i="1"/>
  <c r="V3331" i="1"/>
  <c r="V2616" i="1"/>
  <c r="V3647" i="1"/>
  <c r="V3612" i="1"/>
  <c r="V3553" i="1"/>
  <c r="V4024" i="1"/>
  <c r="V4060" i="1"/>
  <c r="V4025" i="1"/>
  <c r="V3914" i="1"/>
  <c r="V1883" i="1"/>
  <c r="V3557" i="1"/>
  <c r="V1891" i="1"/>
  <c r="V3559" i="1"/>
  <c r="V2972" i="1"/>
  <c r="V3563" i="1"/>
  <c r="V3915" i="1"/>
  <c r="V3795" i="1"/>
  <c r="V3335" i="1"/>
  <c r="V3916" i="1"/>
  <c r="V3476" i="1"/>
  <c r="V3477" i="1"/>
  <c r="V3310" i="1"/>
  <c r="V3478" i="1"/>
  <c r="V3479" i="1"/>
  <c r="V3482" i="1"/>
  <c r="V2617" i="1"/>
  <c r="V3485" i="1"/>
  <c r="V2975" i="1"/>
  <c r="V3488" i="1"/>
  <c r="V2618" i="1"/>
  <c r="V3345" i="1"/>
  <c r="V3349" i="1"/>
  <c r="V3350" i="1"/>
  <c r="V2977" i="1"/>
  <c r="V3319" i="1"/>
  <c r="V3312" i="1"/>
  <c r="V3355" i="1"/>
  <c r="V3358" i="1"/>
  <c r="V3190" i="1"/>
  <c r="V3191" i="1"/>
  <c r="V3114" i="1"/>
  <c r="V3365" i="1"/>
  <c r="V3367" i="1"/>
  <c r="V4073" i="1"/>
  <c r="V3700" i="1"/>
  <c r="V60" i="1"/>
  <c r="V2950" i="1"/>
  <c r="V2514" i="1"/>
  <c r="V2515" i="1"/>
  <c r="V2099" i="1"/>
  <c r="V169" i="1"/>
  <c r="V29" i="1"/>
  <c r="V3253" i="1"/>
  <c r="V2759" i="1"/>
  <c r="V442" i="1"/>
  <c r="V2101" i="1"/>
  <c r="V3254" i="1"/>
  <c r="V3743" i="1"/>
  <c r="V160" i="1"/>
  <c r="V2103" i="1"/>
  <c r="V2104" i="1"/>
  <c r="V432" i="1"/>
  <c r="V1109" i="1"/>
  <c r="V2961" i="1"/>
  <c r="V3781" i="1"/>
  <c r="V3671" i="1"/>
  <c r="V3326" i="1"/>
  <c r="V3990" i="1"/>
  <c r="V3991" i="1"/>
  <c r="V3901" i="1"/>
  <c r="V3674" i="1"/>
  <c r="V3675" i="1"/>
  <c r="V2861" i="1"/>
  <c r="V3825" i="1"/>
  <c r="V3178" i="1"/>
  <c r="V3908" i="1"/>
  <c r="V3909" i="1"/>
  <c r="V3840" i="1"/>
  <c r="V3895" i="1"/>
  <c r="V3841" i="1"/>
  <c r="V3816" i="1"/>
  <c r="V3778" i="1"/>
  <c r="V3828" i="1"/>
  <c r="V3157" i="1"/>
  <c r="V3680" i="1"/>
  <c r="V3181" i="1"/>
  <c r="V3467" i="1"/>
  <c r="V3549" i="1"/>
  <c r="V3819" i="1"/>
  <c r="V3135" i="1"/>
  <c r="V3684" i="1"/>
  <c r="V3605" i="1"/>
  <c r="V3183" i="1"/>
  <c r="V3688" i="1"/>
  <c r="V3689" i="1"/>
  <c r="V3690" i="1"/>
  <c r="V3693" i="1"/>
  <c r="V3696" i="1"/>
  <c r="V3470" i="1"/>
  <c r="V3471" i="1"/>
  <c r="V3645" i="1"/>
  <c r="V3844" i="1"/>
  <c r="V3446" i="1"/>
  <c r="V3332" i="1"/>
  <c r="V3546" i="1"/>
  <c r="V3615" i="1"/>
  <c r="V3617" i="1"/>
  <c r="V3447" i="1"/>
  <c r="V2919" i="1"/>
  <c r="V3592" i="1"/>
  <c r="V2604" i="1"/>
  <c r="V2966" i="1"/>
  <c r="V3595" i="1"/>
  <c r="V3474" i="1"/>
  <c r="V3565" i="1"/>
  <c r="V3566" i="1"/>
  <c r="V3167" i="1"/>
  <c r="V3538" i="1"/>
  <c r="V3875" i="1"/>
  <c r="V3536" i="1"/>
  <c r="V3338" i="1"/>
  <c r="V2952" i="1"/>
  <c r="V2864" i="1"/>
  <c r="V3481" i="1"/>
  <c r="V3880" i="1"/>
  <c r="V3961" i="1"/>
  <c r="V3342" i="1"/>
  <c r="V1185" i="1"/>
  <c r="V3460" i="1"/>
  <c r="V3343" i="1"/>
  <c r="V3347" i="1"/>
  <c r="V2619" i="1"/>
  <c r="V3459" i="1"/>
  <c r="V1722" i="1"/>
  <c r="V3311" i="1"/>
  <c r="V3354" i="1"/>
  <c r="V3356" i="1"/>
  <c r="V3360" i="1"/>
  <c r="V3884" i="1"/>
  <c r="V3363" i="1"/>
  <c r="V3192" i="1"/>
  <c r="V3366" i="1"/>
  <c r="V3321" i="1"/>
  <c r="V3371" i="1"/>
  <c r="V2568" i="1"/>
  <c r="V2622" i="1"/>
  <c r="V4059" i="1"/>
  <c r="V1723" i="1"/>
  <c r="V2400" i="1"/>
  <c r="V3307" i="1"/>
  <c r="V3299" i="1"/>
  <c r="V3198" i="1"/>
  <c r="V2983" i="1"/>
  <c r="V3201" i="1"/>
  <c r="V3203" i="1"/>
  <c r="V3205" i="1"/>
  <c r="V3845" i="1"/>
  <c r="V3210" i="1"/>
  <c r="V3372" i="1"/>
  <c r="V2953" i="1"/>
  <c r="V3160" i="1"/>
  <c r="V3216" i="1"/>
  <c r="V2935" i="1"/>
  <c r="V3665" i="1"/>
  <c r="V3702" i="1"/>
  <c r="V3169" i="1"/>
  <c r="V463" i="1"/>
  <c r="V2986" i="1"/>
  <c r="V3130" i="1"/>
  <c r="V2624" i="1"/>
  <c r="V2988" i="1"/>
  <c r="V3128" i="1"/>
  <c r="V2992" i="1"/>
  <c r="V2625" i="1"/>
  <c r="V2626" i="1"/>
  <c r="V3113" i="1"/>
  <c r="V2996" i="1"/>
  <c r="V3000" i="1"/>
  <c r="V3002" i="1"/>
  <c r="V3004" i="1"/>
  <c r="V3006" i="1"/>
  <c r="V3008" i="1"/>
  <c r="V2956" i="1"/>
  <c r="V3012" i="1"/>
  <c r="V2631" i="1"/>
  <c r="V2937" i="1"/>
  <c r="V3018" i="1"/>
  <c r="V1896" i="1"/>
  <c r="V3024" i="1"/>
  <c r="V3027" i="1"/>
  <c r="V2834" i="1"/>
  <c r="V2634" i="1"/>
  <c r="V1898" i="1"/>
  <c r="V2871" i="1"/>
  <c r="V2872" i="1"/>
  <c r="V2635" i="1"/>
  <c r="V2560" i="1"/>
  <c r="V3490" i="1"/>
  <c r="V2921" i="1"/>
  <c r="V2943" i="1"/>
  <c r="V2856" i="1"/>
  <c r="V2638" i="1"/>
  <c r="V2640" i="1"/>
  <c r="V2923" i="1"/>
  <c r="V2832" i="1"/>
  <c r="V2643" i="1"/>
  <c r="V2880" i="1"/>
  <c r="V2646" i="1"/>
  <c r="V2647" i="1"/>
  <c r="V2885" i="1"/>
  <c r="V2543" i="1"/>
  <c r="V3492" i="1"/>
  <c r="V1904" i="1"/>
  <c r="V2652" i="1"/>
  <c r="V3453" i="1"/>
  <c r="V2403" i="1"/>
  <c r="V2657" i="1"/>
  <c r="V2451" i="1"/>
  <c r="V2593" i="1"/>
  <c r="V2661" i="1"/>
  <c r="V2663" i="1"/>
  <c r="V2666" i="1"/>
  <c r="V378" i="1"/>
  <c r="V3707" i="1"/>
  <c r="V3708" i="1"/>
  <c r="V2672" i="1"/>
  <c r="V2673" i="1"/>
  <c r="V2676" i="1"/>
  <c r="V2837" i="1"/>
  <c r="V2464" i="1"/>
  <c r="V2240" i="1"/>
  <c r="V2687" i="1"/>
  <c r="V2691" i="1"/>
  <c r="V2356" i="1"/>
  <c r="V2695" i="1"/>
  <c r="V2699" i="1"/>
  <c r="V2703" i="1"/>
  <c r="V1381" i="1"/>
  <c r="V3493" i="1"/>
  <c r="V2709" i="1"/>
  <c r="V2711" i="1"/>
  <c r="V2548" i="1"/>
  <c r="V2595" i="1"/>
  <c r="V2407" i="1"/>
  <c r="V1910" i="1"/>
  <c r="V2574" i="1"/>
  <c r="V1911" i="1"/>
  <c r="V2576" i="1"/>
  <c r="V2561" i="1"/>
  <c r="V2469" i="1"/>
  <c r="V3791" i="1"/>
  <c r="V2550" i="1"/>
  <c r="V2551" i="1"/>
  <c r="V1914" i="1"/>
  <c r="V2553" i="1"/>
  <c r="V2474" i="1"/>
  <c r="V2476" i="1"/>
  <c r="V1382" i="1"/>
  <c r="V2479" i="1"/>
  <c r="V3593" i="1"/>
  <c r="V1919" i="1"/>
  <c r="V2484" i="1"/>
  <c r="V2412" i="1"/>
  <c r="V2488" i="1"/>
  <c r="V2489" i="1"/>
  <c r="V1727" i="1"/>
  <c r="V2493" i="1"/>
  <c r="V2495" i="1"/>
  <c r="V2497" i="1"/>
  <c r="V2415" i="1"/>
  <c r="V2359" i="1"/>
  <c r="V2360" i="1"/>
  <c r="V2450" i="1"/>
  <c r="V1921" i="1"/>
  <c r="V2420" i="1"/>
  <c r="V2362" i="1"/>
  <c r="V2248" i="1"/>
  <c r="V2363" i="1"/>
  <c r="V1193" i="1"/>
  <c r="V2426" i="1"/>
  <c r="V2353" i="1"/>
  <c r="V2250" i="1"/>
  <c r="V3377" i="1"/>
  <c r="V1924" i="1"/>
  <c r="V2196" i="1"/>
  <c r="V2330" i="1"/>
  <c r="V2326" i="1"/>
  <c r="V2252" i="1"/>
  <c r="V3710" i="1"/>
  <c r="V1728" i="1"/>
  <c r="V1928" i="1"/>
  <c r="V2715" i="1"/>
  <c r="V2191" i="1"/>
  <c r="V2231" i="1"/>
  <c r="V2332" i="1"/>
  <c r="V3029" i="1"/>
  <c r="V2334" i="1"/>
  <c r="V2261" i="1"/>
  <c r="V2262" i="1"/>
  <c r="V3030" i="1"/>
  <c r="V3107" i="1"/>
  <c r="V2266" i="1"/>
  <c r="V2235" i="1"/>
  <c r="V2268" i="1"/>
  <c r="V3315" i="1"/>
  <c r="V2272" i="1"/>
  <c r="V2275" i="1"/>
  <c r="V2276" i="1"/>
  <c r="V2229" i="1"/>
  <c r="V2279" i="1"/>
  <c r="V1945" i="1"/>
  <c r="V2283" i="1"/>
  <c r="V2285" i="1"/>
  <c r="V1731" i="1"/>
  <c r="V2888" i="1"/>
  <c r="V3378" i="1"/>
  <c r="V1387" i="1"/>
  <c r="V3715" i="1"/>
  <c r="V1956" i="1"/>
  <c r="V740" i="1"/>
  <c r="V1960" i="1"/>
  <c r="V2204" i="1"/>
  <c r="V2205" i="1"/>
  <c r="V933" i="1"/>
  <c r="V1966" i="1"/>
  <c r="V2207" i="1"/>
  <c r="V2208" i="1"/>
  <c r="V1972" i="1"/>
  <c r="V1975" i="1"/>
  <c r="V934" i="1"/>
  <c r="V3573" i="1"/>
  <c r="V1846" i="1"/>
  <c r="V1981" i="1"/>
  <c r="V2190" i="1"/>
  <c r="V1985" i="1"/>
  <c r="V1389" i="1"/>
  <c r="V1738" i="1"/>
  <c r="V1991" i="1"/>
  <c r="V1879" i="1"/>
  <c r="V1996" i="1"/>
  <c r="V1999" i="1"/>
  <c r="V1848" i="1"/>
  <c r="V2003" i="1"/>
  <c r="V2007" i="1"/>
  <c r="V2010" i="1"/>
  <c r="V2014" i="1"/>
  <c r="V2017" i="1"/>
  <c r="V468" i="1"/>
  <c r="V1850" i="1"/>
  <c r="V2022" i="1"/>
  <c r="V1744" i="1"/>
  <c r="V2028" i="1"/>
  <c r="V3717" i="1"/>
  <c r="V2035" i="1"/>
  <c r="V2039" i="1"/>
  <c r="V1852" i="1"/>
  <c r="V1196" i="1"/>
  <c r="V1840" i="1"/>
  <c r="V1745" i="1"/>
  <c r="V3996" i="1"/>
  <c r="V4027" i="1"/>
  <c r="V1855" i="1"/>
  <c r="V3962" i="1"/>
  <c r="V1393" i="1"/>
  <c r="V1627" i="1"/>
  <c r="V1749" i="1"/>
  <c r="V1750" i="1"/>
  <c r="V1752" i="1"/>
  <c r="V1753" i="1"/>
  <c r="V1755" i="1"/>
  <c r="V1629" i="1"/>
  <c r="V1395" i="1"/>
  <c r="V1631" i="1"/>
  <c r="V1632" i="1"/>
  <c r="V1759" i="1"/>
  <c r="V1634" i="1"/>
  <c r="V1764" i="1"/>
  <c r="V1765" i="1"/>
  <c r="V1636" i="1"/>
  <c r="V1638" i="1"/>
  <c r="V1399" i="1"/>
  <c r="V2841" i="1"/>
  <c r="V2958" i="1"/>
  <c r="V1775" i="1"/>
  <c r="V2605" i="1"/>
  <c r="V1780" i="1"/>
  <c r="V1639" i="1"/>
  <c r="V1784" i="1"/>
  <c r="V1786" i="1"/>
  <c r="V1403" i="1"/>
  <c r="V1791" i="1"/>
  <c r="V1642" i="1"/>
  <c r="V1405" i="1"/>
  <c r="V1645" i="1"/>
  <c r="V1596" i="1"/>
  <c r="V1648" i="1"/>
  <c r="V1650" i="1"/>
  <c r="V3848" i="1"/>
  <c r="V1597" i="1"/>
  <c r="V1655" i="1"/>
  <c r="V1411" i="1"/>
  <c r="V1658" i="1"/>
  <c r="V1661" i="1"/>
  <c r="V1663" i="1"/>
  <c r="V1416" i="1"/>
  <c r="V3920" i="1"/>
  <c r="V1667" i="1"/>
  <c r="V1670" i="1"/>
  <c r="V1671" i="1"/>
  <c r="V1201" i="1"/>
  <c r="V1202" i="1"/>
  <c r="V1424" i="1"/>
  <c r="V1425" i="1"/>
  <c r="V3173" i="1"/>
  <c r="V2210" i="1"/>
  <c r="V1147" i="1"/>
  <c r="V744" i="1"/>
  <c r="V1204" i="1"/>
  <c r="V1582" i="1"/>
  <c r="V1609" i="1"/>
  <c r="V1437" i="1"/>
  <c r="V3720" i="1"/>
  <c r="V1205" i="1"/>
  <c r="V1441" i="1"/>
  <c r="V1445" i="1"/>
  <c r="V1447" i="1"/>
  <c r="V1451" i="1"/>
  <c r="V1156" i="1"/>
  <c r="V943" i="1"/>
  <c r="V2501" i="1"/>
  <c r="V881" i="1"/>
  <c r="V3035" i="1"/>
  <c r="V944" i="1"/>
  <c r="V1363" i="1"/>
  <c r="V2720" i="1"/>
  <c r="V1210" i="1"/>
  <c r="V1469" i="1"/>
  <c r="V1342" i="1"/>
  <c r="V946" i="1"/>
  <c r="V1475" i="1"/>
  <c r="V1478" i="1"/>
  <c r="V1368" i="1"/>
  <c r="V1483" i="1"/>
  <c r="V1486" i="1"/>
  <c r="V1489" i="1"/>
  <c r="V1491" i="1"/>
  <c r="V1492" i="1"/>
  <c r="V1494" i="1"/>
  <c r="V1498" i="1"/>
  <c r="V3824" i="1"/>
  <c r="V2044" i="1"/>
  <c r="V1346" i="1"/>
  <c r="V1351" i="1"/>
  <c r="V949" i="1"/>
  <c r="V437" i="1"/>
  <c r="V1223" i="1"/>
  <c r="V3921" i="1"/>
  <c r="V1174" i="1"/>
  <c r="V2288" i="1"/>
  <c r="V2890" i="1"/>
  <c r="V1229" i="1"/>
  <c r="V924" i="1"/>
  <c r="V3497" i="1"/>
  <c r="V1234" i="1"/>
  <c r="V1237" i="1"/>
  <c r="V1238" i="1"/>
  <c r="V1240" i="1"/>
  <c r="V1243" i="1"/>
  <c r="V1338" i="1"/>
  <c r="V1246" i="1"/>
  <c r="V1248" i="1"/>
  <c r="V1250" i="1"/>
  <c r="V751" i="1"/>
  <c r="V1256" i="1"/>
  <c r="V1258" i="1"/>
  <c r="V1261" i="1"/>
  <c r="V753" i="1"/>
  <c r="V3229" i="1"/>
  <c r="V961" i="1"/>
  <c r="V1269" i="1"/>
  <c r="V3038" i="1"/>
  <c r="V1272" i="1"/>
  <c r="V964" i="1"/>
  <c r="V3118" i="1"/>
  <c r="V1278" i="1"/>
  <c r="V1282" i="1"/>
  <c r="V1372" i="1"/>
  <c r="V3230" i="1"/>
  <c r="V967" i="1"/>
  <c r="V971" i="1"/>
  <c r="V755" i="1"/>
  <c r="V974" i="1"/>
  <c r="V1159" i="1"/>
  <c r="V3125" i="1"/>
  <c r="V977" i="1"/>
  <c r="V757" i="1"/>
  <c r="V982" i="1"/>
  <c r="V984" i="1"/>
  <c r="V2050" i="1"/>
  <c r="V2051" i="1"/>
  <c r="V989" i="1"/>
  <c r="V914" i="1"/>
  <c r="V993" i="1"/>
  <c r="V995" i="1"/>
  <c r="V2338" i="1"/>
  <c r="V999" i="1"/>
  <c r="V1000" i="1"/>
  <c r="V1003" i="1"/>
  <c r="V2892" i="1"/>
  <c r="V1008" i="1"/>
  <c r="V1011" i="1"/>
  <c r="V1013" i="1"/>
  <c r="V2944" i="1"/>
  <c r="V3498" i="1"/>
  <c r="V1018" i="1"/>
  <c r="V1020" i="1"/>
  <c r="V356" i="1"/>
  <c r="V1025" i="1"/>
  <c r="V1026" i="1"/>
  <c r="V2723" i="1"/>
  <c r="V1029" i="1"/>
  <c r="V1716" i="1"/>
  <c r="V474" i="1"/>
  <c r="V1036" i="1"/>
  <c r="V1040" i="1"/>
  <c r="V1043" i="1"/>
  <c r="V1046" i="1"/>
  <c r="V1049" i="1"/>
  <c r="V1053" i="1"/>
  <c r="V1056" i="1"/>
  <c r="V1060" i="1"/>
  <c r="V1063" i="1"/>
  <c r="V3989" i="1"/>
  <c r="V1070" i="1"/>
  <c r="V1072" i="1"/>
  <c r="V1075" i="1"/>
  <c r="V1078" i="1"/>
  <c r="V1082" i="1"/>
  <c r="V3499" i="1"/>
  <c r="V772" i="1"/>
  <c r="V897" i="1"/>
  <c r="V3233" i="1"/>
  <c r="V476" i="1"/>
  <c r="V3234" i="1"/>
  <c r="V898" i="1"/>
  <c r="V3235" i="1"/>
  <c r="V310" i="1"/>
  <c r="V3502" i="1"/>
  <c r="V3041" i="1"/>
  <c r="V919" i="1"/>
  <c r="V782" i="1"/>
  <c r="V784" i="1"/>
  <c r="V905" i="1"/>
  <c r="V3148" i="1"/>
  <c r="V311" i="1"/>
  <c r="V2399" i="1"/>
  <c r="V2726" i="1"/>
  <c r="V3661" i="1"/>
  <c r="V1674" i="1"/>
  <c r="V790" i="1"/>
  <c r="V791" i="1"/>
  <c r="V793" i="1"/>
  <c r="V1794" i="1"/>
  <c r="V797" i="1"/>
  <c r="V799" i="1"/>
  <c r="V484" i="1"/>
  <c r="V883" i="1"/>
  <c r="V732" i="1"/>
  <c r="V806" i="1"/>
  <c r="V808" i="1"/>
  <c r="V2292" i="1"/>
  <c r="V809" i="1"/>
  <c r="V811" i="1"/>
  <c r="V2430" i="1"/>
  <c r="V680" i="1"/>
  <c r="V816" i="1"/>
  <c r="V2729" i="1"/>
  <c r="V2431" i="1"/>
  <c r="V2057" i="1"/>
  <c r="V825" i="1"/>
  <c r="V681" i="1"/>
  <c r="V829" i="1"/>
  <c r="V739" i="1"/>
  <c r="V835" i="1"/>
  <c r="V3790" i="1"/>
  <c r="V655" i="1"/>
  <c r="V3998" i="1"/>
  <c r="V492" i="1"/>
  <c r="V42" i="1"/>
  <c r="V2213" i="1"/>
  <c r="V2214" i="1"/>
  <c r="V1593" i="1"/>
  <c r="V3450" i="1"/>
  <c r="V2598" i="1"/>
  <c r="V728" i="1"/>
  <c r="V687" i="1"/>
  <c r="V413" i="1"/>
  <c r="V497" i="1"/>
  <c r="V3043" i="1"/>
  <c r="V688" i="1"/>
  <c r="V2455" i="1"/>
  <c r="V501" i="1"/>
  <c r="V729" i="1"/>
  <c r="V3045" i="1"/>
  <c r="V1579" i="1"/>
  <c r="V504" i="1"/>
  <c r="V313" i="1"/>
  <c r="V689" i="1"/>
  <c r="V659" i="1"/>
  <c r="V414" i="1"/>
  <c r="V438" i="1"/>
  <c r="V4046" i="1"/>
  <c r="V3390" i="1"/>
  <c r="V512" i="1"/>
  <c r="V696" i="1"/>
  <c r="V697" i="1"/>
  <c r="V1795" i="1"/>
  <c r="V517" i="1"/>
  <c r="V518" i="1"/>
  <c r="V3505" i="1"/>
  <c r="V521" i="1"/>
  <c r="V2735" i="1"/>
  <c r="V2736" i="1"/>
  <c r="V525" i="1"/>
  <c r="V314" i="1"/>
  <c r="V181" i="1"/>
  <c r="V529" i="1"/>
  <c r="V530" i="1"/>
  <c r="V2063" i="1"/>
  <c r="V533" i="1"/>
  <c r="V3628" i="1"/>
  <c r="V184" i="1"/>
  <c r="V449" i="1"/>
  <c r="V539" i="1"/>
  <c r="V1152" i="1"/>
  <c r="V98" i="1"/>
  <c r="V2738" i="1"/>
  <c r="V544" i="1"/>
  <c r="V3392" i="1"/>
  <c r="V548" i="1"/>
  <c r="V418" i="1"/>
  <c r="V553" i="1"/>
  <c r="V3150" i="1"/>
  <c r="V557" i="1"/>
  <c r="V838" i="1"/>
  <c r="V2065" i="1"/>
  <c r="V564" i="1"/>
  <c r="V566" i="1"/>
  <c r="V569" i="1"/>
  <c r="V572" i="1"/>
  <c r="V576" i="1"/>
  <c r="V2580" i="1"/>
  <c r="V452" i="1"/>
  <c r="V387" i="1"/>
  <c r="V188" i="1"/>
  <c r="V421" i="1"/>
  <c r="V316" i="1"/>
  <c r="V1286" i="1"/>
  <c r="V190" i="1"/>
  <c r="V1375" i="1"/>
  <c r="V390" i="1"/>
  <c r="V3931" i="1"/>
  <c r="V376" i="1"/>
  <c r="V424" i="1"/>
  <c r="V3508" i="1"/>
  <c r="V718" i="1"/>
  <c r="V1163" i="1"/>
  <c r="V3629" i="1"/>
  <c r="V191" i="1"/>
  <c r="V2741" i="1"/>
  <c r="V300" i="1"/>
  <c r="V427" i="1"/>
  <c r="V2899" i="1"/>
  <c r="V320" i="1"/>
  <c r="V430" i="1"/>
  <c r="V392" i="1"/>
  <c r="V3820" i="1"/>
  <c r="V322" i="1"/>
  <c r="V2839" i="1"/>
  <c r="V348" i="1"/>
  <c r="V195" i="1"/>
  <c r="V2071" i="1"/>
  <c r="V3393" i="1"/>
  <c r="V1087" i="1"/>
  <c r="V1617" i="1"/>
  <c r="V2382" i="1"/>
  <c r="V343" i="1"/>
  <c r="V368" i="1"/>
  <c r="V198" i="1"/>
  <c r="V200" i="1"/>
  <c r="V840" i="1"/>
  <c r="V3730" i="1"/>
  <c r="V204" i="1"/>
  <c r="V1881" i="1"/>
  <c r="V2295" i="1"/>
  <c r="V4107" i="1"/>
  <c r="V1088" i="1"/>
  <c r="V3241" i="1"/>
  <c r="V3662" i="1"/>
  <c r="V1295" i="1"/>
  <c r="V212" i="1"/>
  <c r="V2074" i="1"/>
  <c r="V215" i="1"/>
  <c r="V216" i="1"/>
  <c r="V332" i="1"/>
  <c r="V219" i="1"/>
  <c r="V4068" i="1"/>
  <c r="V221" i="1"/>
  <c r="V74" i="1"/>
  <c r="V3051" i="1"/>
  <c r="V136" i="1"/>
  <c r="V1090" i="1"/>
  <c r="V224" i="1"/>
  <c r="V226" i="1"/>
  <c r="V2217" i="1"/>
  <c r="V102" i="1"/>
  <c r="V229" i="1"/>
  <c r="V2077" i="1"/>
  <c r="V231" i="1"/>
  <c r="V233" i="1"/>
  <c r="V2078" i="1"/>
  <c r="V238" i="1"/>
  <c r="V240" i="1"/>
  <c r="V3052" i="1"/>
  <c r="V1512" i="1"/>
  <c r="V139" i="1"/>
  <c r="V247" i="1"/>
  <c r="V2218" i="1"/>
  <c r="V253" i="1"/>
  <c r="V3851" i="1"/>
  <c r="V2080" i="1"/>
  <c r="V141" i="1"/>
  <c r="V1800" i="1"/>
  <c r="V3933" i="1"/>
  <c r="V106" i="1"/>
  <c r="V78" i="1"/>
  <c r="V699" i="1"/>
  <c r="V1298" i="1"/>
  <c r="V1299" i="1"/>
  <c r="V2748" i="1"/>
  <c r="V396" i="1"/>
  <c r="V842" i="1"/>
  <c r="V2506" i="1"/>
  <c r="V38" i="1"/>
  <c r="V157" i="1"/>
  <c r="V143" i="1"/>
  <c r="V4015" i="1"/>
  <c r="V1050" i="1"/>
  <c r="V4016" i="1"/>
  <c r="V1057" i="1"/>
  <c r="V887" i="1"/>
  <c r="V1064" i="1"/>
  <c r="V1067" i="1"/>
  <c r="V767" i="1"/>
  <c r="V1073" i="1"/>
  <c r="V1076" i="1"/>
  <c r="V1079" i="1"/>
  <c r="V1083" i="1"/>
  <c r="V771" i="1"/>
  <c r="V917" i="1"/>
  <c r="V773" i="1"/>
  <c r="V2724" i="1"/>
  <c r="V674" i="1"/>
  <c r="V777" i="1"/>
  <c r="V3926" i="1"/>
  <c r="V899" i="1"/>
  <c r="V884" i="1"/>
  <c r="V918" i="1"/>
  <c r="V3236" i="1"/>
  <c r="V3387" i="1"/>
  <c r="V783" i="1"/>
  <c r="V2055" i="1"/>
  <c r="V786" i="1"/>
  <c r="V787" i="1"/>
  <c r="V2504" i="1"/>
  <c r="V3115" i="1"/>
  <c r="V789" i="1"/>
  <c r="V900" i="1"/>
  <c r="V2838" i="1"/>
  <c r="V410" i="1"/>
  <c r="V893" i="1"/>
  <c r="V794" i="1"/>
  <c r="V796" i="1"/>
  <c r="V798" i="1"/>
  <c r="V3503" i="1"/>
  <c r="V677" i="1"/>
  <c r="V802" i="1"/>
  <c r="V803" i="1"/>
  <c r="V1084" i="1"/>
  <c r="V2968" i="1"/>
  <c r="V3879" i="1"/>
  <c r="V678" i="1"/>
  <c r="V179" i="1"/>
  <c r="V814" i="1"/>
  <c r="V2579" i="1"/>
  <c r="V312" i="1"/>
  <c r="V489" i="1"/>
  <c r="V819" i="1"/>
  <c r="V822" i="1"/>
  <c r="V726" i="1"/>
  <c r="V2730" i="1"/>
  <c r="V830" i="1"/>
  <c r="V833" i="1"/>
  <c r="V836" i="1"/>
  <c r="V2732" i="1"/>
  <c r="V1675" i="1"/>
  <c r="V490" i="1"/>
  <c r="V2733" i="1"/>
  <c r="V4090" i="1"/>
  <c r="V1714" i="1"/>
  <c r="V2059" i="1"/>
  <c r="V734" i="1"/>
  <c r="V3388" i="1"/>
  <c r="V494" i="1"/>
  <c r="V3999" i="1"/>
  <c r="V2060" i="1"/>
  <c r="V17" i="1"/>
  <c r="V1589" i="1"/>
  <c r="V3666" i="1"/>
  <c r="V499" i="1"/>
  <c r="V658" i="1"/>
  <c r="V3238" i="1"/>
  <c r="V2505" i="1"/>
  <c r="V653" i="1"/>
  <c r="V382" i="1"/>
  <c r="V1676" i="1"/>
  <c r="V507" i="1"/>
  <c r="V509" i="1"/>
  <c r="V3785" i="1"/>
  <c r="V2734" i="1"/>
  <c r="V693" i="1"/>
  <c r="V383" i="1"/>
  <c r="V3724" i="1"/>
  <c r="V2061" i="1"/>
  <c r="V447" i="1"/>
  <c r="V514" i="1"/>
  <c r="V660" i="1"/>
  <c r="V448" i="1"/>
  <c r="V25" i="1"/>
  <c r="V519" i="1"/>
  <c r="V522" i="1"/>
  <c r="V1503" i="1"/>
  <c r="V3929" i="1"/>
  <c r="V2062" i="1"/>
  <c r="V526" i="1"/>
  <c r="V346" i="1"/>
  <c r="V182" i="1"/>
  <c r="V531" i="1"/>
  <c r="V3726" i="1"/>
  <c r="V534" i="1"/>
  <c r="V536" i="1"/>
  <c r="V3391" i="1"/>
  <c r="V185" i="1"/>
  <c r="V540" i="1"/>
  <c r="V541" i="1"/>
  <c r="V542" i="1"/>
  <c r="V462" i="1"/>
  <c r="V545" i="1"/>
  <c r="V417" i="1"/>
  <c r="V549" i="1"/>
  <c r="V3506" i="1"/>
  <c r="V451" i="1"/>
  <c r="V3800" i="1"/>
  <c r="V558" i="1"/>
  <c r="V560" i="1"/>
  <c r="V24" i="1"/>
  <c r="V419" i="1"/>
  <c r="V420" i="1"/>
  <c r="V570" i="1"/>
  <c r="V573" i="1"/>
  <c r="V577" i="1"/>
  <c r="V3727" i="1"/>
  <c r="V2433" i="1"/>
  <c r="V43" i="1"/>
  <c r="V2066" i="1"/>
  <c r="V440" i="1"/>
  <c r="V3109" i="1"/>
  <c r="V926" i="1"/>
  <c r="V454" i="1"/>
  <c r="V1833" i="1"/>
  <c r="V3048" i="1"/>
  <c r="V2452" i="1"/>
  <c r="V3964" i="1"/>
  <c r="V2740" i="1"/>
  <c r="V3728" i="1"/>
  <c r="V3802" i="1"/>
  <c r="V1797" i="1"/>
  <c r="V425" i="1"/>
  <c r="V1677" i="1"/>
  <c r="V2068" i="1"/>
  <c r="V1289" i="1"/>
  <c r="V428" i="1"/>
  <c r="V1798" i="1"/>
  <c r="V2069" i="1"/>
  <c r="V3509" i="1"/>
  <c r="V3240" i="1"/>
  <c r="V377" i="1"/>
  <c r="V393" i="1"/>
  <c r="V352" i="1"/>
  <c r="V194" i="1"/>
  <c r="V101" i="1"/>
  <c r="V1290" i="1"/>
  <c r="V1291" i="1"/>
  <c r="V197" i="1"/>
  <c r="V366" i="1"/>
  <c r="V698" i="1"/>
  <c r="V302" i="1"/>
  <c r="V1366" i="1"/>
  <c r="V3729" i="1"/>
  <c r="V328" i="1"/>
  <c r="V2900" i="1"/>
  <c r="V2434" i="1"/>
  <c r="V349" i="1"/>
  <c r="V2072" i="1"/>
  <c r="V205" i="1"/>
  <c r="V1827" i="1"/>
  <c r="V1089" i="1"/>
  <c r="V1681" i="1"/>
  <c r="V210" i="1"/>
  <c r="V134" i="1"/>
  <c r="V213" i="1"/>
  <c r="V1510" i="1"/>
  <c r="V330" i="1"/>
  <c r="V331" i="1"/>
  <c r="V3394" i="1"/>
  <c r="V220" i="1"/>
  <c r="V333" i="1"/>
  <c r="V222" i="1"/>
  <c r="V135" i="1"/>
  <c r="V4001" i="1"/>
  <c r="V3576" i="1"/>
  <c r="V2296" i="1"/>
  <c r="V75" i="1"/>
  <c r="V227" i="1"/>
  <c r="V4075" i="1"/>
  <c r="V1092" i="1"/>
  <c r="V1882" i="1"/>
  <c r="V103" i="1"/>
  <c r="V1093" i="1"/>
  <c r="V234" i="1"/>
  <c r="V236" i="1"/>
  <c r="V104" i="1"/>
  <c r="V3111" i="1"/>
  <c r="V243" i="1"/>
  <c r="V2745" i="1"/>
  <c r="V245" i="1"/>
  <c r="V248" i="1"/>
  <c r="V250" i="1"/>
  <c r="V254" i="1"/>
  <c r="V1513" i="1"/>
  <c r="V2081" i="1"/>
  <c r="V3786" i="1"/>
  <c r="V2082" i="1"/>
  <c r="V2747" i="1"/>
  <c r="V142" i="1"/>
  <c r="V2230" i="1"/>
  <c r="V2949" i="1"/>
  <c r="V2323" i="1"/>
  <c r="V1094" i="1"/>
  <c r="V3397" i="1"/>
  <c r="V132" i="1"/>
  <c r="V3934" i="1"/>
  <c r="V3887" i="1"/>
  <c r="V54" i="1"/>
  <c r="V1514" i="1"/>
  <c r="V3731" i="1"/>
  <c r="V3733" i="1"/>
  <c r="V2749" i="1"/>
  <c r="V3734" i="1"/>
  <c r="V1683" i="1"/>
  <c r="V110" i="1"/>
  <c r="V350" i="1"/>
  <c r="V112" i="1"/>
  <c r="V2750" i="1"/>
  <c r="V2087" i="1"/>
  <c r="V3057" i="1"/>
  <c r="V1097" i="1"/>
  <c r="V146" i="1"/>
  <c r="V1168" i="1"/>
  <c r="V2299" i="1"/>
  <c r="V2089" i="1"/>
  <c r="V3058" i="1"/>
  <c r="V2752" i="1"/>
  <c r="V55" i="1"/>
  <c r="V118" i="1"/>
  <c r="V3398" i="1"/>
  <c r="V3059" i="1"/>
  <c r="V1301" i="1"/>
  <c r="V124" i="1"/>
  <c r="V126" i="1"/>
  <c r="V3578" i="1"/>
  <c r="V1518" i="1"/>
  <c r="V1098" i="1"/>
  <c r="V397" i="1"/>
  <c r="V3061" i="1"/>
  <c r="V4030" i="1"/>
  <c r="V2756" i="1"/>
  <c r="V1829" i="1"/>
  <c r="V2757" i="1"/>
  <c r="V3401" i="1"/>
  <c r="V3402" i="1"/>
  <c r="V3806" i="1"/>
  <c r="V398" i="1"/>
  <c r="V3462" i="1"/>
  <c r="V3889" i="1"/>
  <c r="V86" i="1"/>
  <c r="V2758" i="1"/>
  <c r="V2969" i="1"/>
  <c r="V261" i="1"/>
  <c r="V1802" i="1"/>
  <c r="V2301" i="1"/>
  <c r="V1803" i="1"/>
  <c r="V336" i="1"/>
  <c r="V2187" i="1"/>
  <c r="V2341" i="1"/>
  <c r="V3063" i="1"/>
  <c r="V2449" i="1"/>
  <c r="V3939" i="1"/>
  <c r="V889" i="1"/>
  <c r="V3456" i="1"/>
  <c r="V2512" i="1"/>
  <c r="V2513" i="1"/>
  <c r="V2342" i="1"/>
  <c r="V2302" i="1"/>
  <c r="V2384" i="1"/>
  <c r="V3652" i="1"/>
  <c r="V46" i="1"/>
  <c r="V591" i="1"/>
  <c r="V4047" i="1"/>
  <c r="V263" i="1"/>
  <c r="V592" i="1"/>
  <c r="V3599" i="1"/>
  <c r="V593" i="1"/>
  <c r="V3405" i="1"/>
  <c r="V2350" i="1"/>
  <c r="V3865" i="1"/>
  <c r="V922" i="1"/>
  <c r="V4048" i="1"/>
  <c r="V294" i="1"/>
  <c r="V3313" i="1"/>
  <c r="V1893" i="1"/>
  <c r="V3314" i="1"/>
  <c r="V3158" i="1"/>
  <c r="V2193" i="1"/>
  <c r="V3298" i="1"/>
  <c r="V3174" i="1"/>
  <c r="V3291" i="1"/>
  <c r="V3200" i="1"/>
  <c r="V2867" i="1"/>
  <c r="V3701" i="1"/>
  <c r="V3649" i="1"/>
  <c r="V3208" i="1"/>
  <c r="V3172" i="1"/>
  <c r="V2934" i="1"/>
  <c r="V3140" i="1"/>
  <c r="V3214" i="1"/>
  <c r="V3218" i="1"/>
  <c r="V4089" i="1"/>
  <c r="V3141" i="1"/>
  <c r="V2623" i="1"/>
  <c r="V2985" i="1"/>
  <c r="V3142" i="1"/>
  <c r="V3144" i="1"/>
  <c r="V2327" i="1"/>
  <c r="V3121" i="1"/>
  <c r="V3830" i="1"/>
  <c r="V2991" i="1"/>
  <c r="V2592" i="1"/>
  <c r="V3993" i="1"/>
  <c r="V1186" i="1"/>
  <c r="V3105" i="1"/>
  <c r="V2998" i="1"/>
  <c r="V3001" i="1"/>
  <c r="V2955" i="1"/>
  <c r="V3619" i="1"/>
  <c r="V3007" i="1"/>
  <c r="V3009" i="1"/>
  <c r="V3010" i="1"/>
  <c r="V3013" i="1"/>
  <c r="V3015" i="1"/>
  <c r="V3016" i="1"/>
  <c r="V3020" i="1"/>
  <c r="V3022" i="1"/>
  <c r="V3026" i="1"/>
  <c r="V1358" i="1"/>
  <c r="V2633" i="1"/>
  <c r="V3704" i="1"/>
  <c r="V1899" i="1"/>
  <c r="V1724" i="1"/>
  <c r="V3705" i="1"/>
  <c r="V1900" i="1"/>
  <c r="V2940" i="1"/>
  <c r="V2873" i="1"/>
  <c r="V2874" i="1"/>
  <c r="V2606" i="1"/>
  <c r="V3796" i="1"/>
  <c r="V3706" i="1"/>
  <c r="V1902" i="1"/>
  <c r="V3620" i="1"/>
  <c r="V2642" i="1"/>
  <c r="V2878" i="1"/>
  <c r="V2881" i="1"/>
  <c r="V2882" i="1"/>
  <c r="V2855" i="1"/>
  <c r="V2886" i="1"/>
  <c r="V3491" i="1"/>
  <c r="V2462" i="1"/>
  <c r="V2651" i="1"/>
  <c r="V2544" i="1"/>
  <c r="V2463" i="1"/>
  <c r="V2656" i="1"/>
  <c r="V2545" i="1"/>
  <c r="V2571" i="1"/>
  <c r="V2660" i="1"/>
  <c r="V1725" i="1"/>
  <c r="V2665" i="1"/>
  <c r="V2835" i="1"/>
  <c r="V3454" i="1"/>
  <c r="V2239" i="1"/>
  <c r="V2836" i="1"/>
  <c r="V1905" i="1"/>
  <c r="V2674" i="1"/>
  <c r="V1380" i="1"/>
  <c r="V2680" i="1"/>
  <c r="V2682" i="1"/>
  <c r="V2685" i="1"/>
  <c r="V2689" i="1"/>
  <c r="V2693" i="1"/>
  <c r="V2405" i="1"/>
  <c r="V2697" i="1"/>
  <c r="V2701" i="1"/>
  <c r="V1908" i="1"/>
  <c r="V2705" i="1"/>
  <c r="V2707" i="1"/>
  <c r="V1909" i="1"/>
  <c r="V3375" i="1"/>
  <c r="V2594" i="1"/>
  <c r="V2597" i="1"/>
  <c r="V3657" i="1"/>
  <c r="V2549" i="1"/>
  <c r="V2575" i="1"/>
  <c r="V2467" i="1"/>
  <c r="V2577" i="1"/>
  <c r="V2567" i="1"/>
  <c r="V3623" i="1"/>
  <c r="V910" i="1"/>
  <c r="V1913" i="1"/>
  <c r="V3127" i="1"/>
  <c r="V2410" i="1"/>
  <c r="V2473" i="1"/>
  <c r="V2475" i="1"/>
  <c r="V2477" i="1"/>
  <c r="V1916" i="1"/>
  <c r="V2481" i="1"/>
  <c r="V1191" i="1"/>
  <c r="V2482" i="1"/>
  <c r="V2486" i="1"/>
  <c r="V3872" i="1"/>
  <c r="V2329" i="1"/>
  <c r="V2491" i="1"/>
  <c r="V2492" i="1"/>
  <c r="V3885" i="1"/>
  <c r="V2357" i="1"/>
  <c r="V1383" i="1"/>
  <c r="V2416" i="1"/>
  <c r="V2417" i="1"/>
  <c r="V1610" i="1"/>
  <c r="V3221" i="1"/>
  <c r="V3494" i="1"/>
  <c r="V2361" i="1"/>
  <c r="V2422" i="1"/>
  <c r="V2423" i="1"/>
  <c r="V2425" i="1"/>
  <c r="V3028" i="1"/>
  <c r="V2366" i="1"/>
  <c r="V2924" i="1"/>
  <c r="V2367" i="1"/>
  <c r="V379" i="1"/>
  <c r="V1925" i="1"/>
  <c r="V2887" i="1"/>
  <c r="V2251" i="1"/>
  <c r="V2373" i="1"/>
  <c r="V2374" i="1"/>
  <c r="V2253" i="1"/>
  <c r="V3783" i="1"/>
  <c r="V2255" i="1"/>
  <c r="V3711" i="1"/>
  <c r="V3445" i="1"/>
  <c r="V2198" i="1"/>
  <c r="V2257" i="1"/>
  <c r="V2333" i="1"/>
  <c r="V2259" i="1"/>
  <c r="V3650" i="1"/>
  <c r="V2264" i="1"/>
  <c r="V1935" i="1"/>
  <c r="V1729" i="1"/>
  <c r="V2267" i="1"/>
  <c r="V1938" i="1"/>
  <c r="V3626" i="1"/>
  <c r="V2270" i="1"/>
  <c r="V2274" i="1"/>
  <c r="V3316" i="1"/>
  <c r="V2277" i="1"/>
  <c r="V1943" i="1"/>
  <c r="V2280" i="1"/>
  <c r="V2282" i="1"/>
  <c r="V1194" i="1"/>
  <c r="V2236" i="1"/>
  <c r="V1621" i="1"/>
  <c r="V3714" i="1"/>
  <c r="V1950" i="1"/>
  <c r="V1953" i="1"/>
  <c r="V1954" i="1"/>
  <c r="V1957" i="1"/>
  <c r="V1733" i="1"/>
  <c r="V1961" i="1"/>
  <c r="V2189" i="1"/>
  <c r="V1963" i="1"/>
  <c r="V3300" i="1"/>
  <c r="V1876" i="1"/>
  <c r="V1195" i="1"/>
  <c r="V2209" i="1"/>
  <c r="V1974" i="1"/>
  <c r="V3101" i="1"/>
  <c r="V3123" i="1"/>
  <c r="V1624" i="1"/>
  <c r="V3131" i="1"/>
  <c r="V1982" i="1"/>
  <c r="V1607" i="1"/>
  <c r="V1986" i="1"/>
  <c r="V1737" i="1"/>
  <c r="V1989" i="1"/>
  <c r="V1993" i="1"/>
  <c r="V3716" i="1"/>
  <c r="V1998" i="1"/>
  <c r="V2000" i="1"/>
  <c r="V3224" i="1"/>
  <c r="V2005" i="1"/>
  <c r="V2009" i="1"/>
  <c r="V2012" i="1"/>
  <c r="V2016" i="1"/>
  <c r="V1742" i="1"/>
  <c r="V2019" i="1"/>
  <c r="V1851" i="1"/>
  <c r="V1743" i="1"/>
  <c r="V2026" i="1"/>
  <c r="V2030" i="1"/>
  <c r="V2033" i="1"/>
  <c r="V2037" i="1"/>
  <c r="V3379" i="1"/>
  <c r="V4038" i="1"/>
  <c r="V1875" i="1"/>
  <c r="V741" i="1"/>
  <c r="V1746" i="1"/>
  <c r="V1626" i="1"/>
  <c r="V1854" i="1"/>
  <c r="V1392" i="1"/>
  <c r="V1836" i="1"/>
  <c r="V3034" i="1"/>
  <c r="V1859" i="1"/>
  <c r="V1340" i="1"/>
  <c r="V1751" i="1"/>
  <c r="V1865" i="1"/>
  <c r="V1754" i="1"/>
  <c r="V1756" i="1"/>
  <c r="V175" i="1"/>
  <c r="V1630" i="1"/>
  <c r="V3225" i="1"/>
  <c r="V1758" i="1"/>
  <c r="V1761" i="1"/>
  <c r="V1763" i="1"/>
  <c r="V656" i="1"/>
  <c r="V3170" i="1"/>
  <c r="V1397" i="1"/>
  <c r="V1768" i="1"/>
  <c r="V1770" i="1"/>
  <c r="V1771" i="1"/>
  <c r="V1774" i="1"/>
  <c r="V1777" i="1"/>
  <c r="V1779" i="1"/>
  <c r="V1613" i="1"/>
  <c r="V1782" i="1"/>
  <c r="V1199" i="1"/>
  <c r="V1641" i="1"/>
  <c r="V1790" i="1"/>
  <c r="V1792" i="1"/>
  <c r="V1167" i="1"/>
  <c r="V1171" i="1"/>
  <c r="V940" i="1"/>
  <c r="V1647" i="1"/>
  <c r="V1713" i="1"/>
  <c r="V1200" i="1"/>
  <c r="V1408" i="1"/>
  <c r="V1653" i="1"/>
  <c r="V1656" i="1"/>
  <c r="V2717" i="1"/>
  <c r="V1659" i="1"/>
  <c r="V1662" i="1"/>
  <c r="V2377" i="1"/>
  <c r="V3226" i="1"/>
  <c r="V1665" i="1"/>
  <c r="V2041" i="1"/>
  <c r="V1614" i="1"/>
  <c r="V743" i="1"/>
  <c r="V1421" i="1"/>
  <c r="V1422" i="1"/>
  <c r="V1598" i="1"/>
  <c r="V1360" i="1"/>
  <c r="V3779" i="1"/>
  <c r="V1203" i="1"/>
  <c r="V1341" i="1"/>
  <c r="V1429" i="1"/>
  <c r="V1599" i="1"/>
  <c r="V1433" i="1"/>
  <c r="V1435" i="1"/>
  <c r="V1438" i="1"/>
  <c r="V1361" i="1"/>
  <c r="V1439" i="1"/>
  <c r="V1443" i="1"/>
  <c r="V1446" i="1"/>
  <c r="V1449" i="1"/>
  <c r="V1206" i="1"/>
  <c r="V1455" i="1"/>
  <c r="V1585" i="1"/>
  <c r="V1457" i="1"/>
  <c r="V1459" i="1"/>
  <c r="V1460" i="1"/>
  <c r="V1462" i="1"/>
  <c r="V1465" i="1"/>
  <c r="V1208" i="1"/>
  <c r="V1468" i="1"/>
  <c r="V1470" i="1"/>
  <c r="V1473" i="1"/>
  <c r="V1212" i="1"/>
  <c r="V1476" i="1"/>
  <c r="V1479" i="1"/>
  <c r="V1481" i="1"/>
  <c r="V2889" i="1"/>
  <c r="V1214" i="1"/>
  <c r="V1490" i="1"/>
  <c r="V1216" i="1"/>
  <c r="V3124" i="1"/>
  <c r="V1496" i="1"/>
  <c r="V1218" i="1"/>
  <c r="V1220" i="1"/>
  <c r="V1374" i="1"/>
  <c r="V948" i="1"/>
  <c r="V1370" i="1"/>
  <c r="V746" i="1"/>
  <c r="V3037" i="1"/>
  <c r="V1343" i="1"/>
  <c r="V1225" i="1"/>
  <c r="V952" i="1"/>
  <c r="V953" i="1"/>
  <c r="V2336" i="1"/>
  <c r="V2915" i="1"/>
  <c r="V1232" i="1"/>
  <c r="V4066" i="1"/>
  <c r="V1236" i="1"/>
  <c r="V1344" i="1"/>
  <c r="V1239" i="1"/>
  <c r="V1242" i="1"/>
  <c r="V956" i="1"/>
  <c r="V749" i="1"/>
  <c r="V1247" i="1"/>
  <c r="V3922" i="1"/>
  <c r="V1252" i="1"/>
  <c r="V1254" i="1"/>
  <c r="V752" i="1"/>
  <c r="V1259" i="1"/>
  <c r="V959" i="1"/>
  <c r="V960" i="1"/>
  <c r="V1266" i="1"/>
  <c r="V2047" i="1"/>
  <c r="V2926" i="1"/>
  <c r="V1177" i="1"/>
  <c r="V1273" i="1"/>
  <c r="V1274" i="1"/>
  <c r="V754" i="1"/>
  <c r="V1280" i="1"/>
  <c r="V2503" i="1"/>
  <c r="V2289" i="1"/>
  <c r="V1157" i="1"/>
  <c r="V969" i="1"/>
  <c r="V1178" i="1"/>
  <c r="V973" i="1"/>
  <c r="V756" i="1"/>
  <c r="V3384" i="1"/>
  <c r="V913" i="1"/>
  <c r="V2212" i="1"/>
  <c r="V980" i="1"/>
  <c r="V983" i="1"/>
  <c r="V177" i="1"/>
  <c r="V3039" i="1"/>
  <c r="V987" i="1"/>
  <c r="V3040" i="1"/>
  <c r="V2052" i="1"/>
  <c r="V902" i="1"/>
  <c r="V3627" i="1"/>
  <c r="V997" i="1"/>
  <c r="V925" i="1"/>
  <c r="V761" i="1"/>
  <c r="V1004" i="1"/>
  <c r="V886" i="1"/>
  <c r="V1010" i="1"/>
  <c r="V763" i="1"/>
  <c r="V2960" i="1"/>
  <c r="V1151" i="1"/>
  <c r="V473" i="1"/>
  <c r="V1019" i="1"/>
  <c r="V3231" i="1"/>
  <c r="V1023" i="1"/>
  <c r="V3232" i="1"/>
  <c r="V1027" i="1"/>
  <c r="V1673" i="1"/>
  <c r="V1031" i="1"/>
  <c r="V1033" i="1"/>
  <c r="V766" i="1"/>
  <c r="V1038" i="1"/>
  <c r="V475" i="1"/>
  <c r="V1045" i="1"/>
  <c r="V1047" i="1"/>
  <c r="V1051" i="1"/>
  <c r="V1054" i="1"/>
  <c r="V1058" i="1"/>
  <c r="V1061" i="1"/>
  <c r="V1065" i="1"/>
  <c r="V1068" i="1"/>
  <c r="V2053" i="1"/>
  <c r="V1074" i="1"/>
  <c r="V1077" i="1"/>
  <c r="V1080" i="1"/>
  <c r="V770" i="1"/>
  <c r="V3385" i="1"/>
  <c r="V712" i="1"/>
  <c r="V774" i="1"/>
  <c r="V3386" i="1"/>
  <c r="V776" i="1"/>
  <c r="V477" i="1"/>
  <c r="V904" i="1"/>
  <c r="V479" i="1"/>
  <c r="V723" i="1"/>
  <c r="V2893" i="1"/>
  <c r="V780" i="1"/>
  <c r="V920" i="1"/>
  <c r="V2848" i="1"/>
  <c r="V2894" i="1"/>
  <c r="V675" i="1"/>
  <c r="V2056" i="1"/>
  <c r="V357" i="1"/>
  <c r="V676" i="1"/>
  <c r="V3440" i="1"/>
  <c r="V724" i="1"/>
  <c r="V2895" i="1"/>
  <c r="V882" i="1"/>
  <c r="V792" i="1"/>
  <c r="V795" i="1"/>
  <c r="V3293" i="1"/>
  <c r="V888" i="1"/>
  <c r="V800" i="1"/>
  <c r="V801" i="1"/>
  <c r="V486" i="1"/>
  <c r="V804" i="1"/>
  <c r="V2728" i="1"/>
  <c r="V3042" i="1"/>
  <c r="V147" i="1"/>
  <c r="V810" i="1"/>
  <c r="V812" i="1"/>
  <c r="V735" i="1"/>
  <c r="V487" i="1"/>
  <c r="V817" i="1"/>
  <c r="V3723" i="1"/>
  <c r="V820" i="1"/>
  <c r="V823" i="1"/>
  <c r="V826" i="1"/>
  <c r="V828" i="1"/>
  <c r="V831" i="1"/>
  <c r="V683" i="1"/>
  <c r="V837" i="1"/>
  <c r="V380" i="1"/>
  <c r="V2058" i="1"/>
  <c r="V491" i="1"/>
  <c r="V684" i="1"/>
  <c r="V736" i="1"/>
  <c r="V445" i="1"/>
  <c r="V685" i="1"/>
  <c r="V727" i="1"/>
  <c r="V2858" i="1"/>
  <c r="V97" i="1"/>
  <c r="V731" i="1"/>
  <c r="V713" i="1"/>
  <c r="V1085" i="1"/>
  <c r="V657" i="1"/>
  <c r="V3044" i="1"/>
  <c r="V714" i="1"/>
  <c r="V715" i="1"/>
  <c r="V3886" i="1"/>
  <c r="V716" i="1"/>
  <c r="V2897" i="1"/>
  <c r="V502" i="1"/>
  <c r="V505" i="1"/>
  <c r="V508" i="1"/>
  <c r="V510" i="1"/>
  <c r="V691" i="1"/>
  <c r="V692" i="1"/>
  <c r="V359" i="1"/>
  <c r="V511" i="1"/>
  <c r="V460" i="1"/>
  <c r="V695" i="1"/>
  <c r="V513" i="1"/>
  <c r="V180" i="1"/>
  <c r="V3928" i="1"/>
  <c r="V3046" i="1"/>
  <c r="V3725" i="1"/>
  <c r="V520" i="1"/>
  <c r="V3171" i="1"/>
  <c r="V459" i="1"/>
  <c r="V524" i="1"/>
  <c r="V1504" i="1"/>
  <c r="V527" i="1"/>
  <c r="V528" i="1"/>
  <c r="V2380" i="1"/>
  <c r="V4111" i="1"/>
  <c r="V532" i="1"/>
  <c r="V347" i="1"/>
  <c r="V315" i="1"/>
  <c r="V173" i="1"/>
  <c r="V415" i="1"/>
  <c r="V3047" i="1"/>
  <c r="V416" i="1"/>
  <c r="V2737" i="1"/>
  <c r="V543" i="1"/>
  <c r="V546" i="1"/>
  <c r="V450" i="1"/>
  <c r="V550" i="1"/>
  <c r="V552" i="1"/>
  <c r="V3831" i="1"/>
  <c r="V555" i="1"/>
  <c r="V559" i="1"/>
  <c r="V561" i="1"/>
  <c r="V563" i="1"/>
  <c r="V386" i="1"/>
  <c r="V567" i="1"/>
  <c r="V571" i="1"/>
  <c r="V574" i="1"/>
  <c r="V578" i="1"/>
  <c r="V3507" i="1"/>
  <c r="V3801" i="1"/>
  <c r="V361" i="1"/>
  <c r="V436" i="1"/>
  <c r="V189" i="1"/>
  <c r="V1796" i="1"/>
  <c r="V453" i="1"/>
  <c r="V422" i="1"/>
  <c r="V2294" i="1"/>
  <c r="V317" i="1"/>
  <c r="V3301" i="1"/>
  <c r="V2233" i="1"/>
  <c r="V99" i="1"/>
  <c r="V299" i="1"/>
  <c r="V1287" i="1"/>
  <c r="V391" i="1"/>
  <c r="V3049" i="1"/>
  <c r="V71" i="1"/>
  <c r="V318" i="1"/>
  <c r="V192" i="1"/>
  <c r="V1506" i="1"/>
  <c r="V319" i="1"/>
  <c r="V1841" i="1"/>
  <c r="V100" i="1"/>
  <c r="V839" i="1"/>
  <c r="V301" i="1"/>
  <c r="V1678" i="1"/>
  <c r="V323" i="1"/>
  <c r="V1680" i="1"/>
  <c r="V579" i="1"/>
  <c r="V196" i="1"/>
  <c r="V1508" i="1"/>
  <c r="V2742" i="1"/>
  <c r="V367" i="1"/>
  <c r="V326" i="1"/>
  <c r="V1292" i="1"/>
  <c r="V4028" i="1"/>
  <c r="V199" i="1"/>
  <c r="V150" i="1"/>
  <c r="V201" i="1"/>
  <c r="V202" i="1"/>
  <c r="V921" i="1"/>
  <c r="V2073" i="1"/>
  <c r="V206" i="1"/>
  <c r="V1153" i="1"/>
  <c r="V1509" i="1"/>
  <c r="V208" i="1"/>
  <c r="V3803" i="1"/>
  <c r="V211" i="1"/>
  <c r="V214" i="1"/>
  <c r="V1682" i="1"/>
  <c r="V2216" i="1"/>
  <c r="V580" i="1"/>
  <c r="V218" i="1"/>
  <c r="V72" i="1"/>
  <c r="V2840" i="1"/>
  <c r="V3243" i="1"/>
  <c r="V303" i="1"/>
  <c r="V1511" i="1"/>
  <c r="V3245" i="1"/>
  <c r="V1799" i="1"/>
  <c r="V2297" i="1"/>
  <c r="V1091" i="1"/>
  <c r="V172" i="1"/>
  <c r="V2076" i="1"/>
  <c r="V2901" i="1"/>
  <c r="V138" i="1"/>
  <c r="V2744" i="1"/>
  <c r="V235" i="1"/>
  <c r="V237" i="1"/>
  <c r="V239" i="1"/>
  <c r="V241" i="1"/>
  <c r="V244" i="1"/>
  <c r="V77" i="1"/>
  <c r="V3932" i="1"/>
  <c r="V249" i="1"/>
  <c r="V251" i="1"/>
  <c r="V255" i="1"/>
  <c r="V105" i="1"/>
  <c r="V3247" i="1"/>
  <c r="V2746" i="1"/>
  <c r="V1826" i="1"/>
  <c r="V151" i="1"/>
  <c r="V3396" i="1"/>
  <c r="V841" i="1"/>
  <c r="V3054" i="1"/>
  <c r="V2083" i="1"/>
  <c r="V1367" i="1"/>
  <c r="V3630" i="1"/>
  <c r="V107" i="1"/>
  <c r="V2084" i="1"/>
  <c r="V165" i="1"/>
  <c r="V2085" i="1"/>
  <c r="V2322" i="1"/>
  <c r="V901" i="1"/>
  <c r="V1515" i="1"/>
  <c r="V2599" i="1"/>
  <c r="V2105" i="1"/>
  <c r="V266" i="1"/>
  <c r="V31" i="1"/>
  <c r="V3821" i="1"/>
  <c r="V3579" i="1"/>
  <c r="V2763" i="1"/>
  <c r="V3407" i="1"/>
  <c r="V166" i="1"/>
  <c r="V3654" i="1"/>
  <c r="V1699" i="1"/>
  <c r="V2106" i="1"/>
  <c r="V598" i="1"/>
  <c r="V2107" i="1"/>
  <c r="V3165" i="1"/>
  <c r="V2765" i="1"/>
  <c r="V3663" i="1"/>
  <c r="V3302" i="1"/>
  <c r="V2767" i="1"/>
  <c r="V1526" i="1"/>
  <c r="V1805" i="1"/>
  <c r="V3744" i="1"/>
  <c r="V1310" i="1"/>
  <c r="V2111" i="1"/>
  <c r="V600" i="1"/>
  <c r="V337" i="1"/>
  <c r="V2113" i="1"/>
  <c r="V1527" i="1"/>
  <c r="V4069" i="1"/>
  <c r="V2589" i="1"/>
  <c r="V127" i="1"/>
  <c r="V3640" i="1"/>
  <c r="V603" i="1"/>
  <c r="V4099" i="1"/>
  <c r="V604" i="1"/>
  <c r="V2775" i="1"/>
  <c r="V3745" i="1"/>
  <c r="V1529" i="1"/>
  <c r="V849" i="1"/>
  <c r="V3069" i="1"/>
  <c r="V3809" i="1"/>
  <c r="V2778" i="1"/>
  <c r="V63" i="1"/>
  <c r="V1314" i="1"/>
  <c r="V2115" i="1"/>
  <c r="V4" i="1"/>
  <c r="V3260" i="1"/>
  <c r="V401" i="1"/>
  <c r="V353" i="1"/>
  <c r="V2385" i="1"/>
  <c r="V2781" i="1"/>
  <c r="V2782" i="1"/>
  <c r="V2930" i="1"/>
  <c r="V2118" i="1"/>
  <c r="V2908" i="1"/>
  <c r="V2120" i="1"/>
  <c r="V3941" i="1"/>
  <c r="V610" i="1"/>
  <c r="V852" i="1"/>
  <c r="V611" i="1"/>
  <c r="V1533" i="1"/>
  <c r="V3515" i="1"/>
  <c r="V2784" i="1"/>
  <c r="V2970" i="1"/>
  <c r="V2221" i="1"/>
  <c r="V3943" i="1"/>
  <c r="V1164" i="1"/>
  <c r="V339" i="1"/>
  <c r="V1809" i="1"/>
  <c r="V737" i="1"/>
  <c r="V3412" i="1"/>
  <c r="V3751" i="1"/>
  <c r="V2125" i="1"/>
  <c r="V2126" i="1"/>
  <c r="V1536" i="1"/>
  <c r="V1689" i="1"/>
  <c r="V2128" i="1"/>
  <c r="V402" i="1"/>
  <c r="V2524" i="1"/>
  <c r="V1618" i="1"/>
  <c r="V1710" i="1"/>
  <c r="V3752" i="1"/>
  <c r="V1690" i="1"/>
  <c r="V13" i="1"/>
  <c r="V306" i="1"/>
  <c r="V2854" i="1"/>
  <c r="V1813" i="1"/>
  <c r="V3414" i="1"/>
  <c r="V3265" i="1"/>
  <c r="V3945" i="1"/>
  <c r="V1871" i="1"/>
  <c r="V3416" i="1"/>
  <c r="V3080" i="1"/>
  <c r="V1537" i="1"/>
  <c r="V4003" i="1"/>
  <c r="V1319" i="1"/>
  <c r="V1320" i="1"/>
  <c r="V622" i="1"/>
  <c r="V1539" i="1"/>
  <c r="V1123" i="1"/>
  <c r="V2136" i="1"/>
  <c r="V1321" i="1"/>
  <c r="V278" i="1"/>
  <c r="V47" i="1"/>
  <c r="V91" i="1"/>
  <c r="V2789" i="1"/>
  <c r="V858" i="1"/>
  <c r="V3082" i="1"/>
  <c r="V624" i="1"/>
  <c r="V2140" i="1"/>
  <c r="V8" i="1"/>
  <c r="V3967" i="1"/>
  <c r="V2142" i="1"/>
  <c r="V2144" i="1"/>
  <c r="V4080" i="1"/>
  <c r="V2145" i="1"/>
  <c r="V2860" i="1"/>
  <c r="V403" i="1"/>
  <c r="V1170" i="1"/>
  <c r="V3271" i="1"/>
  <c r="V3304" i="1"/>
  <c r="V860" i="1"/>
  <c r="V3418" i="1"/>
  <c r="V3519" i="1"/>
  <c r="V279" i="1"/>
  <c r="V2527" i="1"/>
  <c r="V2793" i="1"/>
  <c r="V628" i="1"/>
  <c r="V3457" i="1"/>
  <c r="V2388" i="1"/>
  <c r="V404" i="1"/>
  <c r="V409" i="1"/>
  <c r="V1154" i="1"/>
  <c r="V2153" i="1"/>
  <c r="V3275" i="1"/>
  <c r="V3760" i="1"/>
  <c r="V2441" i="1"/>
  <c r="V1130" i="1"/>
  <c r="V3761" i="1"/>
  <c r="V3969" i="1"/>
  <c r="V2155" i="1"/>
  <c r="V3762" i="1"/>
  <c r="V3421" i="1"/>
  <c r="V35" i="1"/>
  <c r="V2962" i="1"/>
  <c r="V1133" i="1"/>
  <c r="V1552" i="1"/>
  <c r="V652" i="1"/>
  <c r="V4050" i="1"/>
  <c r="V1553" i="1"/>
  <c r="V2158" i="1"/>
  <c r="V1134" i="1"/>
  <c r="V3855" i="1"/>
  <c r="V3949" i="1"/>
  <c r="V435" i="1"/>
  <c r="V1872" i="1"/>
  <c r="V635" i="1"/>
  <c r="V3764" i="1"/>
  <c r="V3585" i="1"/>
  <c r="V3423" i="1"/>
  <c r="V3765" i="1"/>
  <c r="V3309" i="1"/>
  <c r="V3086" i="1"/>
  <c r="V2389" i="1"/>
  <c r="V4115" i="1"/>
  <c r="V705" i="1"/>
  <c r="V3788" i="1"/>
  <c r="V2163" i="1"/>
  <c r="V3893" i="1"/>
  <c r="V4081" i="1"/>
  <c r="V639" i="1"/>
  <c r="V2931" i="1"/>
  <c r="V4100" i="1"/>
  <c r="V2529" i="1"/>
  <c r="V2799" i="1"/>
  <c r="V2166" i="1"/>
  <c r="V171" i="1"/>
  <c r="V307" i="1"/>
  <c r="V1136" i="1"/>
  <c r="V2913" i="1"/>
  <c r="V3524" i="1"/>
  <c r="V2167" i="1"/>
  <c r="V2447" i="1"/>
  <c r="V2803" i="1"/>
  <c r="V2585" i="1"/>
  <c r="V2951" i="1"/>
  <c r="V295" i="1"/>
  <c r="V2169" i="1"/>
  <c r="V3952" i="1"/>
  <c r="V1165" i="1"/>
  <c r="V1330" i="1"/>
  <c r="V1560" i="1"/>
  <c r="V1331" i="1"/>
  <c r="V2223" i="1"/>
  <c r="V738" i="1"/>
  <c r="V1561" i="1"/>
  <c r="V1839" i="1"/>
  <c r="V2807" i="1"/>
  <c r="V643" i="1"/>
  <c r="V2808" i="1"/>
  <c r="V3635" i="1"/>
  <c r="V2591" i="1"/>
  <c r="V2351" i="1"/>
  <c r="V2586" i="1"/>
  <c r="V2175" i="1"/>
  <c r="V1335" i="1"/>
  <c r="V1819" i="1"/>
  <c r="V2810" i="1"/>
  <c r="V1886" i="1"/>
  <c r="V2566" i="1"/>
  <c r="V2176" i="1"/>
  <c r="V2811" i="1"/>
  <c r="V873" i="1"/>
  <c r="V2318" i="1"/>
  <c r="V3525" i="1"/>
  <c r="V296" i="1"/>
  <c r="V290" i="1"/>
  <c r="V1140" i="1"/>
  <c r="V2179" i="1"/>
  <c r="V1821" i="1"/>
  <c r="V2562" i="1"/>
  <c r="V2814" i="1"/>
  <c r="V4018" i="1"/>
  <c r="V2348" i="1"/>
  <c r="V2225" i="1"/>
  <c r="V1143" i="1"/>
  <c r="V876" i="1"/>
  <c r="V648" i="1"/>
  <c r="V1337" i="1"/>
  <c r="V4085" i="1"/>
  <c r="V1822" i="1"/>
  <c r="V3092" i="1"/>
  <c r="V3283" i="1"/>
  <c r="V2819" i="1"/>
  <c r="V3284" i="1"/>
  <c r="V3306" i="1"/>
  <c r="V3285" i="1"/>
  <c r="V2533" i="1"/>
  <c r="V3093" i="1"/>
  <c r="V2823" i="1"/>
  <c r="V5" i="1"/>
  <c r="V2824" i="1"/>
  <c r="V2534" i="1"/>
  <c r="V2535" i="1"/>
  <c r="V650" i="1"/>
  <c r="V2226" i="1"/>
  <c r="V1570" i="1"/>
  <c r="V3871" i="1"/>
  <c r="V3435" i="1"/>
  <c r="V3857" i="1"/>
  <c r="V374" i="1"/>
  <c r="V291" i="1"/>
  <c r="V1571" i="1"/>
  <c r="V1166" i="1"/>
  <c r="V1572" i="1"/>
  <c r="V2227" i="1"/>
  <c r="V3532" i="1"/>
  <c r="V2828" i="1"/>
  <c r="V1573" i="1"/>
  <c r="V711" i="1"/>
  <c r="V3438" i="1"/>
  <c r="V1574" i="1"/>
  <c r="V2396" i="1"/>
  <c r="V130" i="1"/>
  <c r="V3289" i="1"/>
  <c r="V2602" i="1"/>
  <c r="V342" i="1"/>
  <c r="V3732" i="1"/>
  <c r="V2086" i="1"/>
  <c r="V109" i="1"/>
  <c r="V1300" i="1"/>
  <c r="V79" i="1"/>
  <c r="V111" i="1"/>
  <c r="V3577" i="1"/>
  <c r="V113" i="1"/>
  <c r="V115" i="1"/>
  <c r="V3736" i="1"/>
  <c r="V3804" i="1"/>
  <c r="V257" i="1"/>
  <c r="V81" i="1"/>
  <c r="V455" i="1"/>
  <c r="V3323" i="1"/>
  <c r="V2751" i="1"/>
  <c r="V2507" i="1"/>
  <c r="V2383" i="1"/>
  <c r="V2436" i="1"/>
  <c r="V3864" i="1"/>
  <c r="V843" i="1"/>
  <c r="V40" i="1"/>
  <c r="V123" i="1"/>
  <c r="V335" i="1"/>
  <c r="V258" i="1"/>
  <c r="V27" i="1"/>
  <c r="V3060" i="1"/>
  <c r="V2850" i="1"/>
  <c r="V1519" i="1"/>
  <c r="V1099" i="1"/>
  <c r="V3250" i="1"/>
  <c r="V2091" i="1"/>
  <c r="V83" i="1"/>
  <c r="V1303" i="1"/>
  <c r="V2510" i="1"/>
  <c r="V431" i="1"/>
  <c r="V1304" i="1"/>
  <c r="V2093" i="1"/>
  <c r="V2437" i="1"/>
  <c r="V586" i="1"/>
  <c r="V2094" i="1"/>
  <c r="V2511" i="1"/>
  <c r="V2095" i="1"/>
  <c r="V2096" i="1"/>
  <c r="V2902" i="1"/>
  <c r="V3938" i="1"/>
  <c r="V28" i="1"/>
  <c r="V3971" i="1"/>
  <c r="V3838" i="1"/>
  <c r="V2098" i="1"/>
  <c r="V588" i="1"/>
  <c r="V3064" i="1"/>
  <c r="V589" i="1"/>
  <c r="V2556" i="1"/>
  <c r="V590" i="1"/>
  <c r="V4032" i="1"/>
  <c r="V3403" i="1"/>
  <c r="V45" i="1"/>
  <c r="V51" i="1"/>
  <c r="V3651" i="1"/>
  <c r="V1350" i="1"/>
  <c r="V4077" i="1"/>
  <c r="V2904" i="1"/>
  <c r="V3742" i="1"/>
  <c r="V159" i="1"/>
  <c r="V2304" i="1"/>
  <c r="V50" i="1"/>
  <c r="V2760" i="1"/>
  <c r="V2102" i="1"/>
  <c r="V370" i="1"/>
  <c r="V2343" i="1"/>
  <c r="V594" i="1"/>
  <c r="V264" i="1"/>
  <c r="V1305" i="1"/>
  <c r="V2762" i="1"/>
  <c r="V1110" i="1"/>
  <c r="V161" i="1"/>
  <c r="V596" i="1"/>
  <c r="V1111" i="1"/>
  <c r="V1308" i="1"/>
  <c r="V3067" i="1"/>
  <c r="V305" i="1"/>
  <c r="V3653" i="1"/>
  <c r="V2516" i="1"/>
  <c r="V3256" i="1"/>
  <c r="V2344" i="1"/>
  <c r="V2764" i="1"/>
  <c r="V268" i="1"/>
  <c r="V1525" i="1"/>
  <c r="V3580" i="1"/>
  <c r="V3409" i="1"/>
  <c r="V2766" i="1"/>
  <c r="V23" i="1"/>
  <c r="V2109" i="1"/>
  <c r="V3866" i="1"/>
  <c r="V1113" i="1"/>
  <c r="V1806" i="1"/>
  <c r="V2769" i="1"/>
  <c r="V2112" i="1"/>
  <c r="V601" i="1"/>
  <c r="V847" i="1"/>
  <c r="V602" i="1"/>
  <c r="V2906" i="1"/>
  <c r="V3601" i="1"/>
  <c r="V2307" i="1"/>
  <c r="V2773" i="1"/>
  <c r="V1312" i="1"/>
  <c r="V1528" i="1"/>
  <c r="V90" i="1"/>
  <c r="V2776" i="1"/>
  <c r="V4078" i="1"/>
  <c r="V3746" i="1"/>
  <c r="V3747" i="1"/>
  <c r="V606" i="1"/>
  <c r="V271" i="1"/>
  <c r="V2609" i="1"/>
  <c r="V272" i="1"/>
  <c r="V3852" i="1"/>
  <c r="V1808" i="1"/>
  <c r="V400" i="1"/>
  <c r="V2565" i="1"/>
  <c r="V3072" i="1"/>
  <c r="V2117" i="1"/>
  <c r="V1531" i="1"/>
  <c r="V3261" i="1"/>
  <c r="V2519" i="1"/>
  <c r="V609" i="1"/>
  <c r="V1316" i="1"/>
  <c r="V850" i="1"/>
  <c r="V2783" i="1"/>
  <c r="V338" i="1"/>
  <c r="V4086" i="1"/>
  <c r="V3655" i="1"/>
  <c r="V2521" i="1"/>
  <c r="V3750" i="1"/>
  <c r="V4088" i="1"/>
  <c r="V3516" i="1"/>
  <c r="V853" i="1"/>
  <c r="V1870" i="1"/>
  <c r="V613" i="1"/>
  <c r="V1687" i="1"/>
  <c r="V2785" i="1"/>
  <c r="V2124" i="1"/>
  <c r="V2438" i="1"/>
  <c r="V3944" i="1"/>
  <c r="V854" i="1"/>
  <c r="V2522" i="1"/>
  <c r="V1317" i="1"/>
  <c r="V3811" i="1"/>
  <c r="V2523" i="1"/>
  <c r="V2129" i="1"/>
  <c r="V1810" i="1"/>
  <c r="V1119" i="1"/>
  <c r="V2130" i="1"/>
  <c r="V856" i="1"/>
  <c r="V4064" i="1"/>
  <c r="V2131" i="1"/>
  <c r="V3112" i="1"/>
  <c r="V274" i="1"/>
  <c r="V1691" i="1"/>
  <c r="V2525" i="1"/>
  <c r="V3415" i="1"/>
  <c r="V857" i="1"/>
  <c r="V1121" i="1"/>
  <c r="V2387" i="1"/>
  <c r="V1357" i="1"/>
  <c r="V275" i="1"/>
  <c r="V1692" i="1"/>
  <c r="V620" i="1"/>
  <c r="V621" i="1"/>
  <c r="V1814" i="1"/>
  <c r="V4079" i="1"/>
  <c r="V3417" i="1"/>
  <c r="V3267" i="1"/>
  <c r="V2137" i="1"/>
  <c r="V2440" i="1"/>
  <c r="V2138" i="1"/>
  <c r="V2788" i="1"/>
  <c r="V4033" i="1"/>
  <c r="V623" i="1"/>
  <c r="V3151" i="1"/>
  <c r="V908" i="1"/>
  <c r="V859" i="1"/>
  <c r="V1603" i="1"/>
  <c r="V3947" i="1"/>
  <c r="V2526" i="1"/>
  <c r="V2143" i="1"/>
  <c r="V3083" i="1"/>
  <c r="V1842" i="1"/>
  <c r="V2146" i="1"/>
  <c r="V3597" i="1"/>
  <c r="V2310" i="1"/>
  <c r="V2792" i="1"/>
  <c r="V3641" i="1"/>
  <c r="V2148" i="1"/>
  <c r="V1545" i="1"/>
  <c r="V3419" i="1"/>
  <c r="V862" i="1"/>
  <c r="V2150" i="1"/>
  <c r="V433" i="1"/>
  <c r="V1378" i="1"/>
  <c r="V3813" i="1"/>
  <c r="V3758" i="1"/>
  <c r="V1548" i="1"/>
  <c r="V3759" i="1"/>
  <c r="V1835" i="1"/>
  <c r="V2528" i="1"/>
  <c r="V1128" i="1"/>
  <c r="V3420" i="1"/>
  <c r="V282" i="1"/>
  <c r="V863" i="1"/>
  <c r="V1131" i="1"/>
  <c r="V3968" i="1"/>
  <c r="V3132" i="1"/>
  <c r="V3154" i="1"/>
  <c r="V49" i="1"/>
  <c r="V283" i="1"/>
  <c r="V92" i="1"/>
  <c r="V434" i="1"/>
  <c r="V2911" i="1"/>
  <c r="V3763" i="1"/>
  <c r="V1604" i="1"/>
  <c r="V3155" i="1"/>
  <c r="V2584" i="1"/>
  <c r="V4095" i="1"/>
  <c r="V1326" i="1"/>
  <c r="V2311" i="1"/>
  <c r="V3085" i="1"/>
  <c r="V3116" i="1"/>
  <c r="V634" i="1"/>
  <c r="V2312" i="1"/>
  <c r="V3584" i="1"/>
  <c r="V3522" i="1"/>
  <c r="V3424" i="1"/>
  <c r="V1556" i="1"/>
  <c r="V2160" i="1"/>
  <c r="V2912" i="1"/>
  <c r="V2161" i="1"/>
  <c r="V1815" i="1"/>
  <c r="V3837" i="1"/>
  <c r="V4036" i="1"/>
  <c r="V2164" i="1"/>
  <c r="V667" i="1"/>
  <c r="V638" i="1"/>
  <c r="V4105" i="1"/>
  <c r="V3766" i="1"/>
  <c r="V4110" i="1"/>
  <c r="V1558" i="1"/>
  <c r="V4005" i="1"/>
  <c r="V1559" i="1"/>
  <c r="V162" i="1"/>
  <c r="V3950" i="1"/>
  <c r="V869" i="1"/>
  <c r="V641" i="1"/>
  <c r="V2392" i="1"/>
  <c r="V2397" i="1"/>
  <c r="V405" i="1"/>
  <c r="V1329" i="1"/>
  <c r="V3835" i="1"/>
  <c r="V3870" i="1"/>
  <c r="V2168" i="1"/>
  <c r="V3428" i="1"/>
  <c r="V4082" i="1"/>
  <c r="V1696" i="1"/>
  <c r="V3133" i="1"/>
  <c r="V2346" i="1"/>
  <c r="V3954" i="1"/>
  <c r="V2393" i="1"/>
  <c r="V444" i="1"/>
  <c r="V2914" i="1"/>
  <c r="V1333" i="1"/>
  <c r="V3634" i="1"/>
  <c r="V36" i="1"/>
  <c r="V3429" i="1"/>
  <c r="V2174" i="1"/>
  <c r="V3430" i="1"/>
  <c r="V3156" i="1"/>
  <c r="V2316" i="1"/>
  <c r="V3770" i="1"/>
  <c r="V2833" i="1"/>
  <c r="V3771" i="1"/>
  <c r="V3636" i="1"/>
  <c r="V3986" i="1"/>
  <c r="V2964" i="1"/>
  <c r="V3591" i="1"/>
  <c r="V2177" i="1"/>
  <c r="V645" i="1"/>
  <c r="V3282" i="1"/>
  <c r="V909" i="1"/>
  <c r="V708" i="1"/>
  <c r="V2319" i="1"/>
  <c r="V2224" i="1"/>
  <c r="V2812" i="1"/>
  <c r="V2813" i="1"/>
  <c r="V1565" i="1"/>
  <c r="V96" i="1"/>
  <c r="V1141" i="1"/>
  <c r="V3090" i="1"/>
  <c r="V1566" i="1"/>
  <c r="V647" i="1"/>
  <c r="V67" i="1"/>
  <c r="V3434" i="1"/>
  <c r="V3970" i="1"/>
  <c r="V1834" i="1"/>
  <c r="V2948" i="1"/>
  <c r="V2531" i="1"/>
  <c r="V2817" i="1"/>
  <c r="V3586" i="1"/>
  <c r="V3955" i="1"/>
  <c r="V2181" i="1"/>
  <c r="V3637" i="1"/>
  <c r="V2820" i="1"/>
  <c r="V2320" i="1"/>
  <c r="V4084" i="1"/>
  <c r="V2237" i="1"/>
  <c r="V2182" i="1"/>
  <c r="V3958" i="1"/>
  <c r="V1145" i="1"/>
  <c r="V1373" i="1"/>
  <c r="V3530" i="1"/>
  <c r="V3775" i="1"/>
  <c r="V2826" i="1"/>
  <c r="V3776" i="1"/>
  <c r="V4102" i="1"/>
  <c r="V3436" i="1"/>
  <c r="V2183" i="1"/>
  <c r="V3437" i="1"/>
  <c r="V710" i="1"/>
  <c r="V2536" i="1"/>
  <c r="V344" i="1"/>
  <c r="V3099" i="1"/>
  <c r="V651" i="1"/>
  <c r="V2829" i="1"/>
  <c r="V2184" i="1"/>
  <c r="V2228" i="1"/>
  <c r="V1575" i="1"/>
  <c r="V1825" i="1"/>
  <c r="V292" i="1"/>
  <c r="V375" i="1"/>
  <c r="V2831" i="1"/>
  <c r="V293" i="1"/>
  <c r="V3807" i="1"/>
  <c r="V1523" i="1"/>
  <c r="V443" i="1"/>
  <c r="V62" i="1"/>
  <c r="V4097" i="1"/>
  <c r="V1307" i="1"/>
  <c r="V3406" i="1"/>
  <c r="V3979" i="1"/>
  <c r="V1112" i="1"/>
  <c r="V22" i="1"/>
  <c r="V597" i="1"/>
  <c r="V267" i="1"/>
  <c r="V1711" i="1"/>
  <c r="V3511" i="1"/>
  <c r="V1867" i="1"/>
  <c r="V3408" i="1"/>
  <c r="V12" i="1"/>
  <c r="V2108" i="1"/>
  <c r="V2306" i="1"/>
  <c r="V1868" i="1"/>
  <c r="V2110" i="1"/>
  <c r="V3410" i="1"/>
  <c r="V3512" i="1"/>
  <c r="V3632" i="1"/>
  <c r="V33" i="1"/>
  <c r="V1114" i="1"/>
  <c r="V2770" i="1"/>
  <c r="V1708" i="1"/>
  <c r="V2772" i="1"/>
  <c r="V1115" i="1"/>
  <c r="V2114" i="1"/>
  <c r="V907" i="1"/>
  <c r="V1349" i="1"/>
  <c r="V2774" i="1"/>
  <c r="V2853" i="1"/>
  <c r="V371" i="1"/>
  <c r="V2220" i="1"/>
  <c r="V1590" i="1"/>
  <c r="V2777" i="1"/>
  <c r="V927" i="1"/>
  <c r="V607" i="1"/>
  <c r="V3303" i="1"/>
  <c r="V3582" i="1"/>
  <c r="V1807" i="1"/>
  <c r="V2779" i="1"/>
  <c r="V2116" i="1"/>
  <c r="V16" i="1"/>
  <c r="V3940" i="1"/>
  <c r="V1116" i="1"/>
  <c r="V608" i="1"/>
  <c r="V1532" i="1"/>
  <c r="V3073" i="1"/>
  <c r="V3074" i="1"/>
  <c r="V3749" i="1"/>
  <c r="V2907" i="1"/>
  <c r="V2119" i="1"/>
  <c r="V891" i="1"/>
  <c r="V2909" i="1"/>
  <c r="V851" i="1"/>
  <c r="V1686" i="1"/>
  <c r="V2386" i="1"/>
  <c r="V2122" i="1"/>
  <c r="V3942" i="1"/>
  <c r="V3517" i="1"/>
  <c r="V2123" i="1"/>
  <c r="V3263" i="1"/>
  <c r="V1117" i="1"/>
  <c r="V3518" i="1"/>
  <c r="V615" i="1"/>
  <c r="V1355" i="1"/>
  <c r="V128" i="1"/>
  <c r="V617" i="1"/>
  <c r="V1688" i="1"/>
  <c r="V1535" i="1"/>
  <c r="V2786" i="1"/>
  <c r="V2127" i="1"/>
  <c r="V1318" i="1"/>
  <c r="V2439" i="1"/>
  <c r="V2308" i="1"/>
  <c r="V2927" i="1"/>
  <c r="V4062" i="1"/>
  <c r="V619" i="1"/>
  <c r="V1844" i="1"/>
  <c r="V3980" i="1"/>
  <c r="V3079" i="1"/>
  <c r="V4049" i="1"/>
  <c r="V1878" i="1"/>
  <c r="V3890" i="1"/>
  <c r="V4009" i="1"/>
  <c r="V3753" i="1"/>
  <c r="V3600" i="1"/>
  <c r="V64" i="1"/>
  <c r="V704" i="1"/>
  <c r="V3583" i="1"/>
  <c r="V1591" i="1"/>
  <c r="V3946" i="1"/>
  <c r="V276" i="1"/>
  <c r="V3442" i="1"/>
  <c r="V277" i="1"/>
  <c r="V1540" i="1"/>
  <c r="V1541" i="1"/>
  <c r="V2787" i="1"/>
  <c r="V1125" i="1"/>
  <c r="V3755" i="1"/>
  <c r="V3966" i="1"/>
  <c r="V2139" i="1"/>
  <c r="V3269" i="1"/>
  <c r="V2910" i="1"/>
  <c r="V3270" i="1"/>
  <c r="V373" i="1"/>
  <c r="V3981" i="1"/>
  <c r="V3827" i="1"/>
  <c r="V3882" i="1"/>
  <c r="V1828" i="1"/>
  <c r="V3834" i="1"/>
  <c r="V2790" i="1"/>
  <c r="V626" i="1"/>
  <c r="V9" i="1"/>
  <c r="V1127" i="1"/>
  <c r="V2186" i="1"/>
  <c r="V3272" i="1"/>
  <c r="V2149" i="1"/>
  <c r="V627" i="1"/>
  <c r="V861" i="1"/>
  <c r="V34" i="1"/>
  <c r="V3152" i="1"/>
  <c r="V1546" i="1"/>
  <c r="V4034" i="1"/>
  <c r="V1547" i="1"/>
  <c r="V281" i="1"/>
  <c r="V3153" i="1"/>
  <c r="V2152" i="1"/>
  <c r="V2933" i="1"/>
  <c r="V3854" i="1"/>
  <c r="V630" i="1"/>
  <c r="V631" i="1"/>
  <c r="V1550" i="1"/>
  <c r="V2154" i="1"/>
  <c r="V1551" i="1"/>
  <c r="V632" i="1"/>
  <c r="V39" i="1"/>
  <c r="V4004" i="1"/>
  <c r="V864" i="1"/>
  <c r="V3166" i="1"/>
  <c r="V2156" i="1"/>
  <c r="V1324" i="1"/>
  <c r="V4094" i="1"/>
  <c r="V2324" i="1"/>
  <c r="V3815" i="1"/>
  <c r="V2157" i="1"/>
  <c r="V2442" i="1"/>
  <c r="V1325" i="1"/>
  <c r="V633" i="1"/>
  <c r="V284" i="1"/>
  <c r="V1554" i="1"/>
  <c r="V1371" i="1"/>
  <c r="V1135" i="1"/>
  <c r="V285" i="1"/>
  <c r="V3888" i="1"/>
  <c r="V298" i="1"/>
  <c r="V3276" i="1"/>
  <c r="V3425" i="1"/>
  <c r="V1327" i="1"/>
  <c r="V4035" i="1"/>
  <c r="V866" i="1"/>
  <c r="V3277" i="1"/>
  <c r="V2162" i="1"/>
  <c r="V2222" i="1"/>
  <c r="V4104" i="1"/>
  <c r="V2313" i="1"/>
  <c r="V2165" i="1"/>
  <c r="V2798" i="1"/>
  <c r="V3426" i="1"/>
  <c r="V66" i="1"/>
  <c r="V4101" i="1"/>
  <c r="V3443" i="1"/>
  <c r="V640" i="1"/>
  <c r="V3278" i="1"/>
  <c r="V2445" i="1"/>
  <c r="V2800" i="1"/>
  <c r="V2801" i="1"/>
  <c r="V2802" i="1"/>
  <c r="V2446" i="1"/>
  <c r="V3769" i="1"/>
  <c r="V163" i="1"/>
  <c r="V870" i="1"/>
  <c r="V2804" i="1"/>
  <c r="V164" i="1"/>
  <c r="V2170" i="1"/>
  <c r="V3953" i="1"/>
  <c r="V2171" i="1"/>
  <c r="V2172" i="1"/>
  <c r="V3087" i="1"/>
  <c r="V871" i="1"/>
  <c r="V3281" i="1"/>
  <c r="V2173" i="1"/>
  <c r="V1332" i="1"/>
  <c r="V1697" i="1"/>
  <c r="V665" i="1"/>
  <c r="V308" i="1"/>
  <c r="V1586" i="1"/>
  <c r="V289" i="1"/>
  <c r="V3431" i="1"/>
  <c r="V2188" i="1"/>
  <c r="V1137" i="1"/>
  <c r="V1334" i="1"/>
  <c r="V1336" i="1"/>
  <c r="V2946" i="1"/>
  <c r="V872" i="1"/>
  <c r="V456" i="1"/>
  <c r="V3433" i="1"/>
  <c r="V4113" i="1"/>
  <c r="V1180" i="1"/>
  <c r="V11" i="1"/>
  <c r="V406" i="1"/>
  <c r="V707" i="1"/>
  <c r="V15" i="1"/>
  <c r="V4058" i="1"/>
  <c r="V2394" i="1"/>
  <c r="V1563" i="1"/>
  <c r="V1564" i="1"/>
  <c r="V3089" i="1"/>
  <c r="V21" i="1"/>
  <c r="V1587" i="1"/>
  <c r="V1142" i="1"/>
  <c r="V4071" i="1"/>
  <c r="V2815" i="1"/>
  <c r="V4013" i="1"/>
  <c r="V1144" i="1"/>
  <c r="V3526" i="1"/>
  <c r="V3544" i="1"/>
  <c r="V3773" i="1"/>
  <c r="V649" i="1"/>
  <c r="V2532" i="1"/>
  <c r="V2395" i="1"/>
  <c r="V669" i="1"/>
  <c r="V3956" i="1"/>
  <c r="V3587" i="1"/>
  <c r="V3878" i="1"/>
  <c r="V2822" i="1"/>
  <c r="V3529" i="1"/>
  <c r="V930" i="1"/>
  <c r="V1823" i="1"/>
  <c r="V877" i="1"/>
  <c r="V1873" i="1"/>
  <c r="V1569" i="1"/>
  <c r="V3774" i="1"/>
  <c r="V4109" i="1"/>
  <c r="V4114" i="1"/>
  <c r="V4096" i="1"/>
  <c r="V3959" i="1"/>
  <c r="V1824" i="1"/>
  <c r="V3960" i="1"/>
  <c r="V878" i="1"/>
  <c r="V3096" i="1"/>
  <c r="V2321" i="1"/>
  <c r="V3531" i="1"/>
  <c r="V2827" i="1"/>
  <c r="V880" i="1"/>
  <c r="V2537" i="1"/>
  <c r="V3533" i="1"/>
  <c r="V2830" i="1"/>
  <c r="V309" i="1"/>
  <c r="V3288" i="1"/>
  <c r="V2564" i="1"/>
  <c r="V94" i="1"/>
  <c r="V3858" i="1"/>
  <c r="V700" i="1"/>
  <c r="V3056" i="1"/>
  <c r="V1592" i="1"/>
  <c r="V1095" i="1"/>
  <c r="V1684" i="1"/>
  <c r="V4103" i="1"/>
  <c r="V80" i="1"/>
  <c r="V2088" i="1"/>
  <c r="V144" i="1"/>
  <c r="V145" i="1"/>
  <c r="V4029" i="1"/>
  <c r="V3881" i="1"/>
  <c r="V116" i="1"/>
  <c r="V3805" i="1"/>
  <c r="V1516" i="1"/>
  <c r="V2300" i="1"/>
  <c r="V583" i="1"/>
  <c r="V2508" i="1"/>
  <c r="V120" i="1"/>
  <c r="V2581" i="1"/>
  <c r="V3510" i="1"/>
  <c r="V125" i="1"/>
  <c r="V1302" i="1"/>
  <c r="V3399" i="1"/>
  <c r="V584" i="1"/>
  <c r="V2755" i="1"/>
  <c r="V3739" i="1"/>
  <c r="V82" i="1"/>
  <c r="V56" i="1"/>
  <c r="V2509" i="1"/>
  <c r="V3833" i="1"/>
  <c r="V1801" i="1"/>
  <c r="V84" i="1"/>
  <c r="V259" i="1"/>
  <c r="V260" i="1"/>
  <c r="V85" i="1"/>
  <c r="V585" i="1"/>
  <c r="V3876" i="1"/>
  <c r="V87" i="1"/>
  <c r="V3324" i="1"/>
  <c r="V69" i="1"/>
  <c r="V3535" i="1"/>
  <c r="V1102" i="1"/>
  <c r="V3251" i="1"/>
  <c r="V1103" i="1"/>
  <c r="V2097" i="1"/>
  <c r="V1602" i="1"/>
  <c r="V1520" i="1"/>
  <c r="V3252" i="1"/>
  <c r="V2903" i="1"/>
  <c r="V262" i="1"/>
  <c r="V1521" i="1"/>
  <c r="V59" i="1"/>
  <c r="V1107" i="1"/>
  <c r="V61" i="1"/>
  <c r="V1717" i="1"/>
  <c r="V3065" i="1"/>
  <c r="V3404" i="1"/>
  <c r="V2303" i="1"/>
  <c r="V2219" i="1"/>
  <c r="V2100" i="1"/>
  <c r="V845" i="1"/>
  <c r="V890" i="1"/>
  <c r="V408" i="1"/>
  <c r="V30" i="1"/>
  <c r="V3787" i="1"/>
  <c r="V1707" i="1"/>
  <c r="V1108" i="1"/>
  <c r="V1522" i="1"/>
  <c r="V3877" i="1"/>
  <c r="V2761" i="1"/>
  <c r="V265" i="1"/>
  <c r="V1306" i="1"/>
  <c r="V3631" i="1"/>
  <c r="V595" i="1"/>
  <c r="V846" i="1"/>
  <c r="V3066" i="1"/>
  <c r="V1524" i="1"/>
  <c r="V3255" i="1"/>
  <c r="V32" i="1"/>
  <c r="V89" i="1"/>
  <c r="V3808" i="1"/>
  <c r="V52" i="1"/>
  <c r="V664" i="1"/>
  <c r="V1804" i="1"/>
  <c r="V2305" i="1"/>
  <c r="V3068" i="1"/>
  <c r="V2517" i="1"/>
  <c r="V2905" i="1"/>
  <c r="V599" i="1"/>
  <c r="V3257" i="1"/>
  <c r="V399" i="1"/>
  <c r="V3258" i="1"/>
  <c r="V1309" i="1"/>
  <c r="V703" i="1"/>
  <c r="V2768" i="1"/>
  <c r="V269" i="1"/>
  <c r="V270" i="1"/>
  <c r="V2771" i="1"/>
  <c r="V1311" i="1"/>
  <c r="V3896" i="1"/>
  <c r="V3513" i="1"/>
  <c r="V3965" i="1"/>
  <c r="V3514" i="1"/>
  <c r="V848" i="1"/>
  <c r="V3411" i="1"/>
  <c r="V2916" i="1"/>
  <c r="V605" i="1"/>
  <c r="V3259" i="1"/>
  <c r="V3581" i="1"/>
  <c r="V18" i="1"/>
  <c r="V3748" i="1"/>
  <c r="V3070" i="1"/>
  <c r="V1313" i="1"/>
  <c r="V19" i="1"/>
  <c r="V895" i="1"/>
  <c r="V2518" i="1"/>
  <c r="V4002" i="1"/>
  <c r="V1530" i="1"/>
  <c r="V3071" i="1"/>
  <c r="V372" i="1"/>
  <c r="V1315" i="1"/>
  <c r="V2780" i="1"/>
  <c r="V1869" i="1"/>
  <c r="V2520" i="1"/>
  <c r="V3633" i="1"/>
  <c r="V3810" i="1"/>
  <c r="V3853" i="1"/>
  <c r="V2557" i="1"/>
  <c r="V3075" i="1"/>
  <c r="V4041" i="1"/>
  <c r="V2121" i="1"/>
  <c r="V3076" i="1"/>
  <c r="V273" i="1"/>
  <c r="V3077" i="1"/>
  <c r="V3262" i="1"/>
  <c r="V612" i="1"/>
  <c r="V3867" i="1"/>
  <c r="V3822" i="1"/>
  <c r="V614" i="1"/>
  <c r="V3973" i="1"/>
  <c r="V1534" i="1"/>
  <c r="V616" i="1"/>
  <c r="V1118" i="1"/>
  <c r="V1356" i="1"/>
  <c r="V3780" i="1"/>
  <c r="V855" i="1"/>
  <c r="V618" i="1"/>
  <c r="V3078" i="1"/>
  <c r="V3812" i="1"/>
  <c r="V3823" i="1"/>
  <c r="V1120" i="1"/>
  <c r="V1811" i="1"/>
  <c r="V3264" i="1"/>
  <c r="V1709" i="1"/>
  <c r="V1812" i="1"/>
  <c r="V2132" i="1"/>
  <c r="V14" i="1"/>
  <c r="V1606" i="1"/>
  <c r="V3413" i="1"/>
  <c r="V3756" i="1"/>
  <c r="V170" i="1"/>
  <c r="V48" i="1"/>
  <c r="V10" i="1"/>
  <c r="V625" i="1"/>
  <c r="V2141" i="1"/>
  <c r="V1126" i="1"/>
  <c r="V1544" i="1"/>
  <c r="V2791" i="1"/>
  <c r="V2147" i="1"/>
  <c r="V351" i="1"/>
  <c r="V4011" i="1"/>
  <c r="V1322" i="1"/>
  <c r="V6" i="1"/>
  <c r="V3757" i="1"/>
  <c r="V65" i="1"/>
  <c r="V722" i="1"/>
  <c r="V340" i="1"/>
  <c r="V1693" i="1"/>
  <c r="V1694" i="1"/>
  <c r="V280" i="1"/>
  <c r="V3273" i="1"/>
  <c r="V3274" i="1"/>
  <c r="V2151" i="1"/>
  <c r="V3520" i="1"/>
  <c r="V629" i="1"/>
  <c r="V457" i="1"/>
  <c r="V2794" i="1"/>
  <c r="V1549" i="1"/>
  <c r="V2795" i="1"/>
  <c r="V1129" i="1"/>
  <c r="V1132" i="1"/>
  <c r="V1323" i="1"/>
  <c r="V3305" i="1"/>
  <c r="V2796" i="1"/>
  <c r="V3814" i="1"/>
  <c r="V865" i="1"/>
  <c r="V3948" i="1"/>
  <c r="V2797" i="1"/>
  <c r="V3521" i="1"/>
  <c r="V2928" i="1"/>
  <c r="V3084" i="1"/>
  <c r="V3868" i="1"/>
  <c r="V4106" i="1"/>
  <c r="V4012" i="1"/>
  <c r="V3422" i="1"/>
  <c r="V2945" i="1"/>
  <c r="V2443" i="1"/>
  <c r="V1555" i="1"/>
  <c r="V2159" i="1"/>
  <c r="V1695" i="1"/>
  <c r="V3869" i="1"/>
  <c r="V3523" i="1"/>
  <c r="V636" i="1"/>
  <c r="V637" i="1"/>
  <c r="V2444" i="1"/>
  <c r="V286" i="1"/>
  <c r="V1328" i="1"/>
  <c r="V341" i="1"/>
  <c r="V1557" i="1"/>
  <c r="V2390" i="1"/>
  <c r="V3126" i="1"/>
  <c r="V867" i="1"/>
  <c r="V868" i="1"/>
  <c r="V2314" i="1"/>
  <c r="V3767" i="1"/>
  <c r="V3458" i="1"/>
  <c r="V4061" i="1"/>
  <c r="V2345" i="1"/>
  <c r="V2391" i="1"/>
  <c r="V3279" i="1"/>
  <c r="V2315" i="1"/>
  <c r="V3768" i="1"/>
  <c r="V4112" i="1"/>
  <c r="V2963" i="1"/>
  <c r="V3656" i="1"/>
  <c r="V3427" i="1"/>
  <c r="V3951" i="1"/>
  <c r="V93" i="1"/>
  <c r="V2805" i="1"/>
  <c r="V3856" i="1"/>
  <c r="V3280" i="1"/>
  <c r="V706" i="1"/>
  <c r="V1816" i="1"/>
  <c r="V642" i="1"/>
  <c r="V1376" i="1"/>
  <c r="V1605" i="1"/>
  <c r="V287" i="1"/>
  <c r="V20" i="1"/>
  <c r="V288" i="1"/>
  <c r="V2806" i="1"/>
  <c r="V1817" i="1"/>
  <c r="V666" i="1"/>
  <c r="V1562" i="1"/>
  <c r="V1818" i="1"/>
  <c r="V2347" i="1"/>
  <c r="V2809" i="1"/>
  <c r="V4083" i="1"/>
  <c r="V3432" i="1"/>
  <c r="V896" i="1"/>
  <c r="V644" i="1"/>
  <c r="V2947" i="1"/>
  <c r="V4037" i="1"/>
  <c r="V2317" i="1"/>
  <c r="V1138" i="1"/>
  <c r="V1139" i="1"/>
  <c r="V1698" i="1"/>
  <c r="V1820" i="1"/>
  <c r="V874" i="1"/>
  <c r="V3088" i="1"/>
  <c r="V3982" i="1"/>
  <c r="V2178" i="1"/>
  <c r="V646" i="1"/>
  <c r="V875" i="1"/>
  <c r="V4051" i="1"/>
  <c r="V2530" i="1"/>
  <c r="V3988" i="1"/>
  <c r="V2180" i="1"/>
  <c r="V3772" i="1"/>
  <c r="V3449" i="1"/>
  <c r="V41" i="1"/>
  <c r="V2816" i="1"/>
  <c r="V3527" i="1"/>
  <c r="V3975" i="1"/>
  <c r="V3091" i="1"/>
  <c r="V1567" i="1"/>
  <c r="V2818" i="1"/>
  <c r="V3642" i="1"/>
  <c r="V4019" i="1"/>
  <c r="V3957" i="1"/>
  <c r="V3528" i="1"/>
  <c r="V2821" i="1"/>
  <c r="V1568" i="1"/>
  <c r="V3094" i="1"/>
  <c r="V1594" i="1"/>
  <c r="V3175" i="1"/>
  <c r="V709" i="1"/>
  <c r="V2600" i="1"/>
  <c r="V4006" i="1"/>
  <c r="V2825" i="1"/>
  <c r="V3095" i="1"/>
  <c r="V129" i="1"/>
  <c r="V2587" i="1"/>
  <c r="V68" i="1"/>
  <c r="V2851" i="1"/>
  <c r="V4007" i="1"/>
  <c r="V3286" i="1"/>
  <c r="V879" i="1"/>
  <c r="V3097" i="1"/>
  <c r="V3098" i="1"/>
  <c r="V4063" i="1"/>
  <c r="V1146" i="1"/>
  <c r="V3287" i="1"/>
  <c r="V3134" i="1"/>
  <c r="V355" i="1"/>
  <c r="V2588" i="1"/>
  <c r="V2185" i="1"/>
  <c r="V297" i="1"/>
  <c r="V1576" i="1"/>
  <c r="V95" i="1"/>
  <c r="V1701" i="1"/>
  <c r="V4087" i="1"/>
  <c r="V2558" i="1"/>
  <c r="V2133" i="1"/>
  <c r="V2309" i="1"/>
  <c r="V3266" i="1"/>
  <c r="V2134" i="1"/>
  <c r="V1122" i="1"/>
  <c r="V1538" i="1"/>
  <c r="V3081" i="1"/>
  <c r="V721" i="1"/>
  <c r="V2135" i="1"/>
  <c r="V1124" i="1"/>
  <c r="V3754" i="1"/>
  <c r="V1542" i="1"/>
  <c r="V4017" i="1"/>
  <c r="V3268" i="1"/>
  <c r="V4093" i="1"/>
  <c r="V15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Diaz</author>
  </authors>
  <commentList>
    <comment ref="X1" authorId="0" shapeId="0" xr:uid="{18512EB4-80F6-4D2D-BE28-372035CE2ED7}">
      <text>
        <r>
          <rPr>
            <sz val="9"/>
            <color indexed="81"/>
            <rFont val="Tahoma"/>
            <family val="2"/>
          </rPr>
          <t xml:space="preserve">Step 3) In the Kickstarter_Challenge.xlsx workbook, create a new column labeled "Years."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36550C-3DCD-4993-A933-EC049D43865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001EB00-713D-418E-8BA8-670DD476E4E8}" name="WorksheetConnection_Sheet2!$G$5:$J$6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2G5J61"/>
        </x15:connection>
      </ext>
    </extLst>
  </connection>
</connections>
</file>

<file path=xl/sharedStrings.xml><?xml version="1.0" encoding="utf-8"?>
<sst xmlns="http://schemas.openxmlformats.org/spreadsheetml/2006/main" count="37182" uniqueCount="8433">
  <si>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</si>
  <si>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</si>
  <si>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</si>
  <si>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</si>
  <si>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</si>
  <si>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</si>
  <si>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</si>
  <si>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</si>
  <si>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</si>
  <si>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</si>
  <si>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</si>
  <si>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</si>
  <si>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</si>
  <si>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</si>
  <si>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</si>
  <si>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</si>
  <si>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</si>
  <si>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</si>
  <si>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</si>
  <si>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</si>
  <si>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</si>
  <si>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</si>
  <si>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</si>
  <si>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</si>
  <si>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</si>
  <si>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</si>
  <si>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</si>
  <si>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</si>
  <si>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</si>
  <si>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</si>
  <si>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</si>
  <si>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</si>
  <si>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</si>
  <si>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</si>
  <si>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</si>
  <si>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</si>
  <si>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</si>
  <si>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</si>
  <si>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</si>
  <si>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</si>
  <si>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</si>
  <si>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</si>
  <si>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</si>
  <si>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</si>
  <si>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</si>
  <si>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</si>
  <si>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</si>
  <si>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</si>
  <si>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</si>
  <si>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</si>
  <si>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</si>
  <si>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</si>
  <si>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</si>
  <si>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</si>
  <si>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</si>
  <si>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</si>
  <si>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</si>
  <si>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</si>
  <si>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</si>
  <si>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</si>
  <si>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</si>
  <si>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</si>
  <si>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</si>
  <si>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</si>
  <si>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</si>
  <si>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</si>
  <si>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</si>
  <si>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</si>
  <si>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</si>
  <si>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</si>
  <si>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</si>
  <si>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</si>
  <si>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</si>
  <si>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</si>
  <si>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</si>
  <si>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</si>
  <si>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</si>
  <si>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</si>
  <si>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</si>
  <si>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</si>
  <si>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</si>
  <si>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</si>
  <si>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</si>
  <si>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</si>
  <si>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</si>
  <si>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</si>
  <si>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</si>
  <si>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</si>
  <si>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</si>
  <si>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</si>
  <si>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</si>
  <si>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</si>
  <si>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</si>
  <si>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</si>
  <si>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</si>
  <si>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</si>
  <si>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</si>
  <si>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</si>
  <si>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</si>
  <si>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</si>
  <si>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</si>
  <si>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</si>
  <si>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</si>
  <si>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</si>
  <si>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</si>
  <si>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</si>
  <si>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</si>
  <si>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</si>
  <si>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</si>
  <si>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</si>
  <si>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</si>
  <si>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</si>
  <si>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</si>
  <si>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</si>
  <si>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</si>
  <si>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</si>
  <si>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</si>
  <si>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</si>
  <si>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</si>
  <si>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</si>
  <si>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</si>
  <si>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</si>
  <si>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</si>
  <si>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</si>
  <si>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</si>
  <si>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</si>
  <si>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</si>
  <si>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</si>
  <si>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</si>
  <si>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</si>
  <si>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</si>
  <si>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</si>
  <si>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</si>
  <si>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</si>
  <si>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</si>
  <si>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</si>
  <si>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</si>
  <si>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</si>
  <si>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</si>
  <si>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</si>
  <si>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</si>
  <si>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</si>
  <si>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</si>
  <si>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</si>
  <si>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</si>
  <si>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</si>
  <si>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</si>
  <si>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</si>
  <si>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</si>
  <si>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</si>
  <si>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</si>
  <si>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</si>
  <si>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</si>
  <si>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</si>
  <si>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</si>
  <si>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</si>
  <si>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</si>
  <si>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</si>
  <si>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</si>
  <si>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</si>
  <si>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</si>
  <si>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</si>
  <si>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</si>
  <si>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</si>
  <si>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</si>
  <si>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</si>
  <si>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</si>
  <si>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</si>
  <si>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</si>
  <si>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</si>
  <si>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</si>
  <si>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</si>
  <si>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</si>
  <si>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</si>
  <si>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</si>
  <si>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</si>
  <si>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</si>
  <si>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</si>
  <si>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</si>
  <si>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</si>
  <si>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</si>
  <si>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</si>
  <si>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</si>
  <si>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</si>
  <si>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</si>
  <si>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</si>
  <si>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</si>
  <si>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</si>
  <si>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</si>
  <si>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</si>
  <si>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</si>
  <si>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</si>
  <si>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</si>
  <si>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</si>
  <si>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</si>
  <si>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</si>
  <si>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</si>
  <si>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</si>
  <si>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</si>
  <si>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</si>
  <si>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</si>
  <si>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</si>
  <si>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</si>
  <si>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</si>
  <si>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</si>
  <si>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</si>
  <si>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</si>
  <si>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</si>
  <si>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</si>
  <si>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</si>
  <si>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</si>
  <si>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</si>
  <si>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</si>
  <si>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</si>
  <si>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</si>
  <si>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</si>
  <si>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</si>
  <si>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</si>
  <si>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</si>
  <si>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</si>
  <si>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</si>
  <si>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</si>
  <si>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</si>
  <si>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</si>
  <si>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</si>
  <si>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</si>
  <si>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</si>
  <si>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</si>
  <si>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</si>
  <si>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</si>
  <si>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</si>
  <si>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</si>
  <si>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</si>
  <si>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</si>
  <si>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</si>
  <si>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</si>
  <si>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</si>
  <si>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</si>
  <si>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</si>
  <si>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</si>
  <si>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</si>
  <si>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</si>
  <si>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</si>
  <si>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</si>
  <si>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</si>
  <si>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</si>
  <si>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</si>
  <si>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</si>
  <si>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</si>
  <si>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</si>
  <si>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</si>
  <si>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</si>
  <si>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</si>
  <si>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</si>
  <si>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</si>
  <si>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</si>
  <si>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</si>
  <si>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</si>
  <si>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</si>
  <si>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</si>
  <si>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</si>
  <si>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</si>
  <si>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</si>
  <si>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</si>
  <si>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</si>
  <si>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</si>
  <si>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</si>
  <si>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</si>
  <si>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</si>
  <si>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</si>
  <si>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</si>
  <si>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</si>
  <si>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</si>
  <si>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</si>
  <si>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</si>
  <si>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</si>
  <si>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</si>
  <si>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</si>
  <si>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</si>
  <si>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</si>
  <si>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</si>
  <si>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</si>
  <si>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</si>
  <si>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</si>
  <si>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</si>
  <si>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</si>
  <si>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</si>
  <si>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</si>
  <si>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</si>
  <si>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</si>
  <si>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</si>
  <si>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</si>
  <si>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</si>
  <si>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</si>
  <si>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</si>
  <si>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</si>
  <si>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</si>
  <si>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</si>
  <si>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</si>
  <si>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</si>
  <si>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</si>
  <si>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</si>
  <si>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</si>
  <si>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</si>
  <si>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</si>
  <si>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</si>
  <si>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</si>
  <si>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</si>
  <si>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</si>
  <si>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</si>
  <si>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</si>
  <si>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</si>
  <si>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</si>
  <si>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</si>
  <si>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</si>
  <si>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</si>
  <si>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</si>
  <si>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</si>
  <si>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</si>
  <si>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</si>
  <si>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</si>
  <si>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</si>
  <si>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</si>
  <si>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</si>
  <si>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</si>
  <si>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</si>
  <si>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</si>
  <si>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</si>
  <si>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</si>
  <si>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</si>
  <si>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</si>
  <si>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</si>
  <si>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</si>
  <si>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</si>
  <si>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</si>
  <si>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</si>
  <si>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</si>
  <si>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</si>
  <si>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</si>
  <si>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</si>
  <si>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</si>
  <si>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</si>
  <si>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</si>
  <si>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</si>
  <si>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</si>
  <si>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</si>
  <si>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</si>
  <si>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</si>
  <si>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</si>
  <si>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</si>
  <si>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</si>
  <si>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</si>
  <si>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</si>
  <si>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</si>
  <si>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</si>
  <si>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</si>
  <si>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</si>
  <si>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</si>
  <si>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</si>
  <si>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</si>
  <si>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</si>
  <si>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</si>
  <si>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</si>
  <si>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</si>
  <si>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</si>
  <si>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</si>
  <si>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</si>
  <si>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</si>
  <si>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</si>
  <si>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</si>
  <si>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</si>
  <si>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</si>
  <si>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</si>
  <si>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</si>
  <si>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</si>
  <si>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</si>
  <si>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</si>
  <si>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</si>
  <si>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</si>
  <si>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</si>
  <si>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</si>
  <si>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</si>
  <si>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</si>
  <si>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</si>
  <si>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</si>
  <si>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</si>
  <si>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</si>
  <si>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</si>
  <si>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</si>
  <si>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</si>
  <si>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</si>
  <si>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</si>
  <si>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</si>
  <si>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</si>
  <si>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</si>
  <si>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</si>
  <si>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</si>
  <si>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</si>
  <si>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</si>
  <si>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</si>
  <si>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</si>
  <si>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</si>
  <si>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</si>
  <si>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</si>
  <si>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</si>
  <si>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</si>
  <si>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</si>
  <si>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</si>
  <si>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</si>
  <si>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</si>
  <si>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</si>
  <si>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</si>
  <si>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</si>
  <si>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</si>
  <si>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</si>
  <si>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</si>
  <si>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</si>
  <si>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</si>
  <si>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</si>
  <si>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</si>
  <si>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</si>
  <si>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</si>
  <si>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</si>
  <si>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</si>
  <si>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</si>
  <si>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</si>
  <si>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</si>
  <si>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</si>
  <si>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</si>
  <si>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</si>
  <si>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</si>
  <si>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</si>
  <si>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</si>
  <si>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</si>
  <si>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</si>
  <si>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</si>
  <si>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</si>
  <si>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</si>
  <si>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</si>
  <si>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</si>
  <si>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</si>
  <si>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</si>
  <si>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</si>
  <si>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</si>
  <si>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</si>
  <si>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</si>
  <si>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</si>
  <si>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</si>
  <si>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</si>
  <si>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</si>
  <si>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</si>
  <si>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</si>
  <si>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</si>
  <si>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</si>
  <si>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</si>
  <si>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</si>
  <si>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</si>
  <si>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</si>
  <si>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</si>
  <si>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</si>
  <si>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</si>
  <si>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</si>
  <si>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</si>
  <si>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</si>
  <si>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</si>
  <si>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</si>
  <si>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</si>
  <si>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</si>
  <si>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</si>
  <si>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</si>
  <si>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</si>
  <si>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</si>
  <si>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</si>
  <si>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</si>
  <si>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</si>
  <si>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</si>
  <si>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</si>
  <si>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</si>
  <si>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</si>
  <si>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</si>
  <si>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</si>
  <si>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</si>
  <si>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</si>
  <si>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</si>
  <si>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</si>
  <si>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</si>
  <si>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</si>
  <si>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</si>
  <si>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</si>
  <si>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</si>
  <si>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</si>
  <si>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</si>
  <si>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</si>
  <si>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</si>
  <si>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</si>
  <si>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</si>
  <si>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</si>
  <si>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</si>
  <si>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</si>
  <si>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</si>
  <si>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</si>
  <si>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</si>
  <si>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</si>
  <si>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</si>
  <si>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</si>
  <si>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</si>
  <si>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</si>
  <si>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</si>
  <si>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</si>
  <si>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</si>
  <si>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</si>
  <si>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</si>
  <si>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</si>
  <si>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</si>
  <si>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</si>
  <si>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</si>
  <si>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</si>
  <si>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</si>
  <si>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</si>
  <si>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</si>
  <si>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</si>
  <si>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</si>
  <si>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</si>
  <si>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</si>
  <si>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</si>
  <si>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</si>
  <si>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</si>
  <si>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</si>
  <si>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</si>
  <si>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</si>
  <si>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</si>
  <si>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</si>
  <si>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</si>
  <si>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</si>
  <si>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</si>
  <si>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</si>
  <si>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</si>
  <si>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</si>
  <si>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</si>
  <si>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</si>
  <si>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</si>
  <si>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</si>
  <si>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</si>
  <si>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</si>
  <si>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</si>
  <si>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</si>
  <si>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</si>
  <si>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</si>
  <si>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</si>
  <si>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</si>
  <si>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</si>
  <si>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</si>
  <si>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</si>
  <si>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</si>
  <si>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</si>
  <si>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</si>
  <si>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</si>
  <si>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</si>
  <si>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</si>
  <si>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</si>
  <si>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</si>
  <si>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</si>
  <si>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</si>
  <si>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</si>
  <si>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</si>
  <si>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</si>
  <si>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</si>
  <si>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</si>
  <si>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</si>
  <si>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</si>
  <si>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</si>
  <si>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</si>
  <si>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</si>
  <si>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</si>
  <si>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</si>
  <si>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</si>
  <si>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</si>
  <si>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</si>
  <si>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</si>
  <si>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</si>
  <si>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</si>
  <si>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</si>
  <si>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</si>
  <si>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</si>
  <si>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</si>
  <si>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</si>
  <si>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</si>
  <si>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</si>
  <si>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</si>
  <si>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</si>
  <si>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</si>
  <si>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</si>
  <si>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</si>
  <si>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</si>
  <si>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</si>
  <si>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</si>
  <si>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</si>
  <si>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</si>
  <si>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</si>
  <si>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</si>
  <si>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</si>
  <si>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</si>
  <si>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</si>
  <si>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</si>
  <si>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</si>
  <si>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</si>
  <si>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</si>
  <si>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</si>
  <si>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</si>
  <si>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</si>
  <si>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</si>
  <si>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</si>
  <si>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</si>
  <si>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</si>
  <si>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</si>
  <si>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</si>
  <si>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</si>
  <si>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</si>
  <si>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</si>
  <si>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</si>
  <si>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</si>
  <si>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</si>
  <si>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</si>
  <si>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</si>
  <si>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</si>
  <si>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</si>
  <si>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</si>
  <si>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</si>
  <si>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</si>
  <si>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</si>
  <si>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</si>
  <si>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</si>
  <si>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</si>
  <si>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</si>
  <si>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</si>
  <si>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</si>
  <si>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</si>
  <si>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</si>
  <si>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</si>
  <si>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</si>
  <si>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</si>
  <si>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</si>
  <si>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</si>
  <si>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</si>
  <si>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</si>
  <si>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</si>
  <si>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</si>
  <si>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</si>
  <si>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</si>
  <si>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</si>
  <si>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</si>
  <si>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</si>
  <si>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</si>
  <si>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</si>
  <si>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</si>
  <si>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</si>
  <si>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</si>
  <si>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</si>
  <si>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</si>
  <si>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</si>
  <si>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</si>
  <si>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</si>
  <si>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</si>
  <si>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</si>
  <si>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</si>
  <si>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</si>
  <si>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</si>
  <si>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</si>
  <si>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</si>
  <si>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</si>
  <si>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</si>
  <si>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</si>
  <si>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</si>
  <si>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</si>
  <si>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</si>
  <si>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</si>
  <si>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</si>
  <si>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</si>
  <si>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</si>
  <si>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</si>
  <si>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</si>
  <si>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</si>
  <si>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</si>
  <si>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</si>
  <si>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</si>
  <si>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</si>
  <si>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</si>
  <si>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</si>
  <si>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</si>
  <si>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</si>
  <si>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</si>
  <si>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</si>
  <si>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</si>
  <si>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</si>
  <si>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</si>
  <si>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</si>
  <si>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</si>
  <si>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</si>
  <si>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</si>
  <si>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</si>
  <si>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</si>
  <si>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</si>
  <si>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</si>
  <si>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</si>
  <si>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</si>
  <si>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</si>
  <si>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</si>
  <si>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</si>
  <si>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</si>
  <si>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</si>
  <si>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</si>
  <si>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</si>
  <si>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</si>
  <si>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</si>
  <si>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</si>
  <si>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</si>
  <si>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</si>
  <si>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</si>
  <si>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</si>
  <si>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</si>
  <si>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</si>
  <si>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</si>
  <si>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</si>
  <si>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</si>
  <si>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</si>
  <si>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</si>
  <si>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</si>
  <si>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</si>
  <si>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</si>
  <si>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</si>
  <si>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</si>
  <si>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</si>
  <si>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</si>
  <si>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</si>
  <si>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</si>
  <si>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</si>
  <si>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</si>
  <si>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</si>
  <si>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</si>
  <si>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</si>
  <si>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</si>
  <si>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</si>
  <si>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</si>
  <si>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</si>
  <si>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</si>
  <si>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</si>
  <si>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</si>
  <si>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</si>
  <si>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</si>
  <si>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</si>
  <si>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</si>
  <si>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</si>
  <si>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</si>
  <si>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</si>
  <si>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</si>
  <si>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</si>
  <si>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</si>
  <si>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</si>
  <si>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</si>
  <si>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</si>
  <si>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</si>
  <si>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</si>
  <si>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</si>
  <si>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</si>
  <si>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</si>
  <si>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</si>
  <si>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</si>
  <si>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</si>
  <si>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</si>
  <si>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</si>
  <si>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</si>
  <si>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</si>
  <si>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</si>
  <si>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</si>
  <si>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</si>
  <si>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</si>
  <si>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</si>
  <si>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</si>
  <si>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</si>
  <si>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</si>
  <si>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</si>
  <si>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</si>
  <si>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</si>
  <si>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</si>
  <si>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</si>
  <si>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</si>
  <si>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</si>
  <si>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</si>
  <si>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</si>
  <si>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</si>
  <si>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</si>
  <si>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</si>
  <si>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</si>
  <si>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</si>
  <si>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</si>
  <si>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</si>
  <si>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</si>
  <si>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</si>
  <si>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</si>
  <si>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</si>
  <si>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</si>
  <si>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</si>
  <si>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</si>
  <si>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</si>
  <si>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</si>
  <si>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</si>
  <si>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</si>
  <si>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</si>
  <si>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</si>
  <si>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</si>
  <si>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</si>
  <si>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</si>
  <si>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</si>
  <si>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</si>
  <si>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</si>
  <si>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</si>
  <si>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</si>
  <si>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</si>
  <si>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</si>
  <si>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</si>
  <si>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</si>
  <si>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</si>
  <si>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</si>
  <si>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</si>
  <si>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</si>
  <si>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</si>
  <si>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</si>
  <si>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</si>
  <si>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</si>
  <si>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</si>
  <si>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</si>
  <si>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</si>
  <si>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</si>
  <si>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</si>
  <si>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</si>
  <si>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</si>
  <si>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</si>
  <si>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</si>
  <si>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</si>
  <si>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</si>
  <si>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</si>
  <si>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</si>
  <si>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</si>
  <si>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</si>
  <si>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</si>
  <si>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</si>
  <si>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</si>
  <si>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</si>
  <si>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</si>
  <si>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</si>
  <si>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</si>
  <si>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</si>
  <si>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</si>
  <si>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</si>
  <si>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</si>
  <si>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</si>
  <si>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</si>
  <si>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</si>
  <si>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</si>
  <si>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</si>
  <si>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</si>
  <si>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</si>
  <si>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</si>
  <si>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</si>
  <si>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</si>
  <si>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</si>
  <si>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</si>
  <si>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</si>
  <si>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</si>
  <si>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</si>
  <si>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</si>
  <si>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</si>
  <si>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</si>
  <si>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</si>
  <si>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</si>
  <si>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</si>
  <si>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</si>
  <si>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</si>
  <si>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</si>
  <si>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</si>
  <si>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</si>
  <si>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</si>
  <si>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</si>
  <si>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</si>
  <si>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</si>
  <si>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</si>
  <si>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</si>
  <si>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</si>
  <si>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</si>
  <si>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</si>
  <si>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</si>
  <si>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</si>
  <si>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</si>
  <si>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</si>
  <si>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</si>
  <si>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</si>
  <si>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</si>
  <si>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</si>
  <si>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</si>
  <si>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</si>
  <si>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</si>
  <si>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</si>
  <si>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</si>
  <si>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</si>
  <si>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</si>
  <si>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</si>
  <si>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</si>
  <si>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</si>
  <si>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</si>
  <si>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</si>
  <si>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</si>
  <si>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</si>
  <si>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</si>
  <si>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</si>
  <si>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</si>
  <si>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</si>
  <si>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</si>
  <si>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</si>
  <si>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</si>
  <si>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</si>
  <si>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</si>
  <si>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</si>
  <si>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</si>
  <si>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</si>
  <si>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</si>
  <si>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</si>
  <si>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</si>
  <si>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</si>
  <si>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</si>
  <si>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</si>
  <si>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</si>
  <si>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</si>
  <si>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</si>
  <si>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</si>
  <si>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</si>
  <si>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</si>
  <si>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</si>
  <si>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</si>
  <si>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</si>
  <si>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</si>
  <si>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</si>
  <si>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</si>
  <si>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</si>
  <si>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</si>
  <si>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</si>
  <si>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</si>
  <si>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</si>
  <si>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</si>
  <si>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</si>
  <si>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</si>
  <si>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</si>
  <si>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</si>
  <si>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</si>
  <si>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</si>
  <si>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</si>
  <si>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</si>
  <si>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</si>
  <si>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</si>
  <si>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</si>
  <si>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</si>
  <si>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</si>
  <si>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</si>
  <si>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</si>
  <si>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</si>
  <si>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</si>
  <si>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</si>
  <si>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</si>
  <si>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</si>
  <si>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</si>
  <si>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</si>
  <si>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</si>
  <si>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</si>
  <si>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</si>
  <si>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</si>
  <si>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</si>
  <si>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</si>
  <si>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</si>
  <si>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</si>
  <si>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</si>
  <si>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</si>
  <si>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</si>
  <si>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</si>
  <si>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</si>
  <si>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</si>
  <si>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</si>
  <si>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</si>
  <si>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</si>
  <si>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</si>
  <si>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</si>
  <si>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</si>
  <si>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</si>
  <si>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</si>
  <si>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</si>
  <si>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</si>
  <si>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</si>
  <si>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</si>
  <si>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</si>
  <si>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</si>
  <si>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</si>
  <si>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</si>
  <si>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</si>
  <si>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</si>
  <si>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</si>
  <si>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</si>
  <si>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</si>
  <si>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</si>
  <si>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</si>
  <si>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</si>
  <si>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</si>
  <si>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</si>
  <si>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</si>
  <si>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</si>
  <si>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</si>
  <si>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</si>
  <si>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</si>
  <si>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</si>
  <si>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</si>
  <si>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</si>
  <si>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</si>
  <si>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</si>
  <si>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</si>
  <si>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</si>
  <si>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</si>
  <si>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</si>
  <si>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</si>
  <si>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</si>
  <si>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</si>
  <si>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</si>
  <si>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</si>
  <si>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</si>
  <si>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</si>
  <si>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</si>
  <si>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</si>
  <si>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</si>
  <si>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</si>
  <si>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</si>
  <si>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</si>
  <si>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</si>
  <si>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</si>
  <si>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</si>
  <si>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</si>
  <si>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</si>
  <si>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</si>
  <si>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</si>
  <si>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</si>
  <si>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</si>
  <si>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</si>
  <si>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</si>
  <si>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</si>
  <si>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</si>
  <si>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</si>
  <si>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</si>
  <si>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</si>
  <si>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</si>
  <si>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</si>
  <si>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</si>
  <si>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</si>
  <si>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</si>
  <si>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</si>
  <si>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</si>
  <si>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</si>
  <si>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</si>
  <si>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</si>
  <si>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</si>
  <si>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</si>
  <si>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</si>
  <si>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</si>
  <si>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</si>
  <si>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</si>
  <si>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</si>
  <si>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</si>
  <si>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</si>
  <si>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</si>
  <si>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</si>
  <si>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</si>
  <si>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</si>
  <si>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</si>
  <si>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</si>
  <si>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</si>
  <si>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</si>
  <si>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</si>
  <si>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</si>
  <si>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</si>
  <si>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</si>
  <si>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</si>
  <si>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</si>
  <si>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</si>
  <si>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</si>
  <si>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</si>
  <si>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</si>
  <si>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</si>
  <si>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</si>
  <si>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</si>
  <si>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</si>
  <si>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</si>
  <si>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</si>
  <si>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</si>
  <si>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</si>
  <si>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</si>
  <si>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</si>
  <si>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</si>
  <si>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</si>
  <si>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</si>
  <si>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</si>
  <si>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</si>
  <si>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</si>
  <si>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</si>
  <si>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</si>
  <si>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</si>
  <si>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</si>
  <si>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</si>
  <si>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</si>
  <si>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</si>
  <si>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</si>
  <si>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</si>
  <si>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</si>
  <si>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</si>
  <si>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</si>
  <si>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</si>
  <si>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</si>
  <si>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</si>
  <si>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</si>
  <si>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</si>
  <si>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</si>
  <si>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</si>
  <si>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</si>
  <si>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</si>
  <si>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</si>
  <si>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</si>
  <si>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</si>
  <si>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</si>
  <si>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</si>
  <si>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</si>
  <si>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</si>
  <si>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</si>
  <si>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</si>
  <si>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</si>
  <si>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</si>
  <si>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</si>
  <si>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</si>
  <si>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</si>
  <si>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</si>
  <si>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</si>
  <si>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</si>
  <si>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</si>
  <si>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</si>
  <si>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</si>
  <si>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</si>
  <si>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</si>
  <si>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</si>
  <si>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</si>
  <si>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</si>
  <si>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</si>
  <si>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</si>
  <si>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</si>
  <si>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</si>
  <si>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</si>
  <si>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</si>
  <si>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</si>
  <si>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</si>
  <si>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</si>
  <si>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</si>
  <si>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</si>
  <si>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</si>
  <si>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</si>
  <si>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</si>
  <si>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</si>
  <si>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</si>
  <si>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</si>
  <si>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</si>
  <si>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</si>
  <si>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</si>
  <si>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</si>
  <si>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</si>
  <si>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</si>
  <si>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</si>
  <si>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</si>
  <si>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</si>
  <si>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</si>
  <si>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</si>
  <si>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</si>
  <si>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</si>
  <si>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</si>
  <si>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</si>
  <si>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</si>
  <si>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</si>
  <si>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</si>
  <si>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</si>
  <si>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</si>
  <si>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</si>
  <si>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</si>
  <si>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</si>
  <si>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</si>
  <si>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</si>
  <si>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</si>
  <si>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</si>
  <si>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</si>
  <si>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</si>
  <si>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</si>
  <si>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</si>
  <si>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</si>
  <si>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</si>
  <si>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</si>
  <si>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</si>
  <si>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</si>
  <si>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</si>
  <si>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</si>
  <si>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</si>
  <si>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</si>
  <si>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</si>
  <si>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</si>
  <si>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</si>
  <si>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</si>
  <si>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</si>
  <si>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</si>
  <si>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</si>
  <si>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</si>
  <si>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</si>
  <si>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</si>
  <si>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</si>
  <si>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</si>
  <si>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</si>
  <si>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</si>
  <si>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</si>
  <si>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</si>
  <si>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</si>
  <si>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</si>
  <si>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</si>
  <si>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</si>
  <si>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</si>
  <si>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</si>
  <si>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</si>
  <si>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</si>
  <si>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</si>
  <si>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</si>
  <si>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</si>
  <si>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</si>
  <si>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</si>
  <si>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</si>
  <si>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</si>
  <si>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</si>
  <si>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</si>
  <si>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</si>
  <si>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</si>
  <si>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</si>
  <si>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</si>
  <si>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</si>
  <si>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</si>
  <si>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</si>
  <si>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</si>
  <si>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</si>
  <si>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</si>
  <si>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</si>
  <si>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</si>
  <si>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</si>
  <si>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</si>
  <si>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</si>
  <si>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</si>
  <si>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</si>
  <si>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</si>
  <si>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</si>
  <si>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</si>
  <si>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</si>
  <si>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</si>
  <si>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</si>
  <si>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</si>
  <si>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</si>
  <si>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</si>
  <si>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</si>
  <si>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</si>
  <si>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</si>
  <si>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</si>
  <si>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</si>
  <si>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</si>
  <si>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</si>
  <si>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</si>
  <si>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</si>
  <si>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</si>
  <si>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</si>
  <si>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</si>
  <si>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</si>
  <si>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</si>
  <si>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</si>
  <si>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</si>
  <si>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</si>
  <si>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</si>
  <si>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</si>
  <si>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</si>
  <si>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</si>
  <si>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</si>
  <si>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</si>
  <si>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</si>
  <si>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</si>
  <si>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</si>
  <si>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</si>
  <si>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</si>
  <si>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</si>
  <si>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</si>
  <si>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</si>
  <si>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</si>
  <si>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</si>
  <si>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</si>
  <si>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</si>
  <si>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</si>
  <si>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</si>
  <si>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</si>
  <si>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</si>
  <si>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</si>
  <si>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</si>
  <si>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</si>
  <si>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</si>
  <si>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</si>
  <si>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</si>
  <si>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</si>
  <si>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</si>
  <si>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</si>
  <si>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</si>
  <si>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</si>
  <si>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</si>
  <si>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</si>
  <si>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</si>
  <si>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</si>
  <si>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</si>
  <si>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</si>
  <si>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</si>
  <si>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</si>
  <si>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</si>
  <si>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</si>
  <si>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</si>
  <si>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</si>
  <si>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</si>
  <si>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</si>
  <si>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</si>
  <si>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</si>
  <si>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</si>
  <si>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</si>
  <si>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</si>
  <si>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</si>
  <si>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</si>
  <si>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</si>
  <si>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</si>
  <si>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</si>
  <si>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</si>
  <si>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</si>
  <si>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</si>
  <si>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</si>
  <si>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</si>
  <si>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</si>
  <si>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</si>
  <si>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</si>
  <si>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</si>
  <si>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</si>
  <si>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</si>
  <si>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</si>
  <si>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</si>
  <si>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</si>
  <si>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</si>
  <si>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</si>
  <si>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</si>
  <si>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</si>
  <si>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</si>
  <si>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</si>
  <si>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</si>
  <si>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</si>
  <si>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</si>
  <si>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</si>
  <si>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</si>
  <si>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</si>
  <si>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</si>
  <si>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</si>
  <si>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</si>
  <si>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</si>
  <si>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</si>
  <si>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</si>
  <si>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</si>
  <si>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</si>
  <si>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</si>
  <si>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</si>
  <si>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</si>
  <si>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</si>
  <si>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</si>
  <si>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</si>
  <si>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</si>
  <si>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</si>
  <si>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</si>
  <si>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</si>
  <si>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</si>
  <si>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</si>
  <si>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</si>
  <si>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</si>
  <si>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</si>
  <si>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</si>
  <si>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</si>
  <si>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</si>
  <si>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</si>
  <si>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</si>
  <si>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</si>
  <si>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</si>
  <si>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</si>
  <si>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</si>
  <si>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</si>
  <si>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</si>
  <si>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</si>
  <si>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</si>
  <si>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</si>
  <si>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</si>
  <si>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</si>
  <si>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</si>
  <si>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</si>
  <si>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</si>
  <si>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</si>
  <si>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</si>
  <si>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</si>
  <si>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</si>
  <si>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</si>
  <si>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</si>
  <si>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</si>
  <si>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</si>
  <si>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</si>
  <si>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</si>
  <si>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</si>
  <si>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</si>
  <si>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</si>
  <si>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</si>
  <si>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</si>
  <si>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</si>
  <si>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</si>
  <si>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</si>
  <si>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</si>
  <si>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</si>
  <si>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</si>
  <si>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</si>
  <si>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</si>
  <si>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</si>
  <si>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</si>
  <si>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</si>
  <si>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</si>
  <si>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</si>
  <si>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</si>
  <si>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</si>
  <si>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</si>
  <si>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</si>
  <si>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</si>
  <si>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</si>
  <si>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</si>
  <si>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</si>
  <si>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</si>
  <si>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</si>
  <si>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</si>
  <si>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</si>
  <si>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</si>
  <si>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</si>
  <si>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</si>
  <si>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</si>
  <si>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</si>
  <si>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</si>
  <si>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</si>
  <si>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</si>
  <si>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</si>
  <si>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</si>
  <si>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</si>
  <si>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</si>
  <si>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</si>
  <si>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</si>
  <si>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</si>
  <si>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</si>
  <si>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</si>
  <si>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</si>
  <si>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</si>
  <si>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</si>
  <si>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</si>
  <si>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</si>
  <si>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</si>
  <si>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</si>
  <si>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</si>
  <si>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</si>
  <si>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</si>
  <si>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</si>
  <si>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</si>
  <si>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</si>
  <si>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</si>
  <si>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</si>
  <si>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</si>
  <si>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</si>
  <si>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</si>
  <si>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</si>
  <si>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</si>
  <si>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</si>
  <si>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</si>
  <si>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</si>
  <si>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</si>
  <si>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</si>
  <si>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</si>
  <si>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</si>
  <si>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</si>
  <si>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</si>
  <si>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</si>
  <si>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</si>
  <si>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</si>
  <si>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</si>
  <si>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</si>
  <si>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</si>
  <si>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</si>
  <si>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</si>
  <si>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</si>
  <si>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</si>
  <si>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</si>
  <si>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</si>
  <si>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</si>
  <si>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</si>
  <si>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</si>
  <si>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</si>
  <si>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</si>
  <si>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</si>
  <si>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</si>
  <si>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</si>
  <si>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</si>
  <si>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</si>
  <si>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</si>
  <si>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</si>
  <si>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</si>
  <si>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</si>
  <si>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</si>
  <si>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</si>
  <si>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</si>
  <si>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</si>
  <si>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</si>
  <si>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</si>
  <si>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</si>
  <si>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</si>
  <si>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</si>
  <si>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</si>
  <si>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</si>
  <si>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</si>
  <si>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</si>
  <si>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</si>
  <si>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</si>
  <si>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</si>
  <si>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</si>
  <si>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</si>
  <si>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</si>
  <si>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</si>
  <si>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</si>
  <si>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</si>
  <si>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</si>
  <si>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</si>
  <si>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</si>
  <si>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</si>
  <si>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</si>
  <si>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</si>
  <si>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</si>
  <si>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</si>
  <si>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</si>
  <si>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</si>
  <si>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</si>
  <si>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</si>
  <si>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</si>
  <si>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</si>
  <si>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</si>
  <si>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</si>
  <si>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</si>
  <si>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</si>
  <si>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</si>
  <si>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</si>
  <si>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</si>
  <si>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</si>
  <si>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</si>
  <si>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</si>
  <si>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</si>
  <si>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</si>
  <si>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</si>
  <si>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</si>
  <si>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</si>
  <si>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</si>
  <si>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</si>
  <si>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</si>
  <si>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</si>
  <si>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</si>
  <si>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</si>
  <si>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</si>
  <si>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</si>
  <si>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</si>
  <si>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</si>
  <si>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</si>
  <si>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</si>
  <si>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</si>
  <si>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</si>
  <si>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</si>
  <si>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</si>
  <si>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</si>
  <si>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</si>
  <si>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</si>
  <si>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</si>
  <si>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</si>
  <si>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</si>
  <si>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</si>
  <si>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</si>
  <si>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</si>
  <si>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</si>
  <si>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</si>
  <si>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</si>
  <si>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</si>
  <si>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</si>
  <si>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</si>
  <si>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</si>
  <si>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</si>
  <si>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</si>
  <si>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</si>
  <si>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</si>
  <si>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</si>
  <si>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</si>
  <si>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</si>
  <si>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</si>
  <si>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</si>
  <si>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</si>
  <si>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</si>
  <si>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</si>
  <si>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</si>
  <si>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</si>
  <si>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</si>
  <si>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</si>
  <si>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</si>
  <si>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</si>
  <si>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</si>
  <si>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</si>
  <si>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</si>
  <si>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</si>
  <si>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</si>
  <si>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</si>
  <si>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</si>
  <si>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</si>
  <si>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</si>
  <si>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</si>
  <si>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</si>
  <si>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</si>
  <si>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</si>
  <si>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</si>
  <si>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</si>
  <si>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</si>
  <si>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</si>
  <si>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</si>
  <si>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</si>
  <si>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</si>
  <si>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</si>
  <si>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</si>
  <si>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</si>
  <si>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</si>
  <si>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</si>
  <si>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</si>
  <si>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</si>
  <si>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</si>
  <si>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</si>
  <si>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</si>
  <si>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</si>
  <si>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</si>
  <si>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</si>
  <si>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</si>
  <si>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</si>
  <si>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</si>
  <si>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</si>
  <si>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</si>
  <si>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</si>
  <si>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</si>
  <si>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</si>
  <si>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</si>
  <si>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</si>
  <si>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</si>
  <si>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</si>
  <si>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</si>
  <si>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</si>
  <si>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</si>
  <si>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</si>
  <si>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</si>
  <si>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</si>
  <si>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</si>
  <si>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</si>
  <si>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</si>
  <si>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</si>
  <si>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</si>
  <si>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</si>
  <si>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</si>
  <si>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</si>
  <si>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</si>
  <si>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</si>
  <si>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</si>
  <si>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</si>
  <si>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</si>
  <si>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</si>
  <si>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</si>
  <si>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</si>
  <si>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</si>
  <si>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</si>
  <si>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</si>
  <si>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</si>
  <si>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</si>
  <si>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</si>
  <si>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</si>
  <si>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</si>
  <si>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</si>
  <si>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</si>
  <si>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</si>
  <si>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</si>
  <si>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</si>
  <si>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</si>
  <si>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</si>
  <si>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</si>
  <si>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</si>
  <si>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</si>
  <si>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</si>
  <si>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</si>
  <si>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</si>
  <si>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</si>
  <si>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</si>
  <si>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</si>
  <si>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</si>
  <si>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</si>
  <si>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</si>
  <si>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</si>
  <si>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</si>
  <si>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</si>
  <si>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</si>
  <si>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</si>
  <si>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</si>
  <si>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</si>
  <si>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</si>
  <si>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</si>
  <si>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</si>
  <si>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</si>
  <si>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</si>
  <si>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</si>
  <si>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</si>
  <si>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</si>
  <si>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</si>
  <si>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</si>
  <si>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</si>
  <si>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</si>
  <si>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</si>
  <si>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</si>
  <si>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</si>
  <si>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</si>
  <si>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</si>
  <si>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</si>
  <si>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</si>
  <si>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</si>
  <si>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</si>
  <si>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</si>
  <si>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</si>
  <si>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</si>
  <si>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</si>
  <si>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</si>
  <si>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</si>
  <si>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</si>
  <si>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</si>
  <si>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</si>
  <si>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</si>
  <si>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</si>
  <si>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</si>
  <si>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</si>
  <si>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</si>
  <si>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</si>
  <si>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</si>
  <si>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</si>
  <si>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</si>
  <si>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</si>
  <si>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</si>
  <si>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</si>
  <si>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</si>
  <si>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</si>
  <si>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</si>
  <si>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</si>
  <si>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</si>
  <si>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</si>
  <si>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</si>
  <si>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</si>
  <si>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</si>
  <si>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</si>
  <si>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</si>
  <si>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</si>
  <si>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</si>
  <si>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</si>
  <si>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</si>
  <si>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</si>
  <si>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</si>
  <si>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</si>
  <si>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</si>
  <si>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</si>
  <si>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</si>
  <si>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</si>
  <si>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</si>
  <si>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</si>
  <si>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</si>
  <si>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</si>
  <si>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</si>
  <si>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</si>
  <si>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</si>
  <si>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</si>
  <si>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</si>
  <si>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</si>
  <si>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</si>
  <si>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</si>
  <si>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</si>
  <si>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</si>
  <si>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</si>
  <si>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</si>
  <si>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</si>
  <si>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</si>
  <si>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</si>
  <si>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</si>
  <si>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</si>
  <si>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</si>
  <si>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</si>
  <si>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</si>
  <si>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</si>
  <si>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</si>
  <si>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</si>
  <si>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</si>
  <si>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</si>
  <si>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</si>
  <si>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</si>
  <si>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</si>
  <si>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</si>
  <si>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</si>
  <si>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</si>
  <si>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</si>
  <si>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</si>
  <si>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</si>
  <si>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</si>
  <si>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</si>
  <si>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</si>
  <si>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</si>
  <si>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</si>
  <si>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</si>
  <si>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</si>
  <si>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</si>
  <si>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</si>
  <si>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</si>
  <si>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</si>
  <si>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</si>
  <si>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</si>
  <si>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</si>
  <si>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</si>
  <si>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</si>
  <si>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</si>
  <si>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</si>
  <si>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</si>
  <si>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</si>
  <si>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</si>
  <si>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</si>
  <si>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</si>
  <si>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</si>
  <si>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</si>
  <si>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</si>
  <si>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</si>
  <si>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</si>
  <si>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</si>
  <si>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</si>
  <si>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</si>
  <si>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</si>
  <si>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</si>
  <si>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</si>
  <si>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</si>
  <si>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</si>
  <si>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</si>
  <si>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</si>
  <si>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</si>
  <si>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</si>
  <si>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</si>
  <si>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</si>
  <si>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</si>
  <si>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</si>
  <si>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</si>
  <si>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</si>
  <si>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</si>
  <si>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</si>
  <si>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</si>
  <si>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</si>
  <si>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</si>
  <si>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</si>
  <si>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</si>
  <si>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</si>
  <si>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</si>
  <si>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</si>
  <si>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</si>
  <si>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</si>
  <si>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</si>
  <si>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</si>
  <si>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</si>
  <si>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</si>
  <si>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</si>
  <si>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</si>
  <si>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</si>
  <si>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</si>
  <si>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</si>
  <si>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</si>
  <si>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</si>
  <si>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</si>
  <si>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</si>
  <si>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</si>
  <si>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</si>
  <si>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</si>
  <si>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</si>
  <si>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</si>
  <si>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</si>
  <si>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</si>
  <si>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</si>
  <si>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</si>
  <si>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</si>
  <si>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</si>
  <si>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</si>
  <si>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</si>
  <si>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</si>
  <si>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</si>
  <si>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</si>
  <si>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</si>
  <si>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</si>
  <si>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</si>
  <si>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</si>
  <si>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</si>
  <si>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</si>
  <si>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</si>
  <si>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</si>
  <si>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</si>
  <si>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</si>
  <si>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</si>
  <si>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</si>
  <si>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</si>
  <si>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</si>
  <si>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</si>
  <si>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</si>
  <si>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</si>
  <si>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</si>
  <si>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</si>
  <si>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</si>
  <si>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</si>
  <si>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</si>
  <si>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</si>
  <si>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</si>
  <si>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</si>
  <si>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</si>
  <si>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</si>
  <si>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</si>
  <si>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</si>
  <si>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</si>
  <si>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</si>
  <si>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</si>
  <si>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</si>
  <si>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</si>
  <si>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</si>
  <si>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</si>
  <si>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</si>
  <si>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</si>
  <si>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</si>
  <si>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</si>
  <si>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</si>
  <si>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</si>
  <si>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</si>
  <si>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</si>
  <si>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</si>
  <si>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</si>
  <si>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</si>
  <si>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</si>
  <si>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</si>
  <si>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</si>
  <si>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</si>
  <si>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</si>
  <si>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</si>
  <si>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</si>
  <si>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</si>
  <si>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</si>
  <si>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</si>
  <si>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</si>
  <si>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</si>
  <si>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</si>
  <si>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</si>
  <si>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</si>
  <si>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</si>
  <si>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</si>
  <si>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</si>
  <si>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</si>
  <si>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</si>
  <si>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</si>
  <si>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</si>
  <si>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</si>
  <si>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</si>
  <si>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</si>
  <si>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</si>
  <si>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</si>
  <si>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</si>
  <si>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</si>
  <si>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</si>
  <si>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</si>
  <si>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</si>
  <si>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</si>
  <si>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</si>
  <si>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</si>
  <si>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</si>
  <si>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</si>
  <si>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</si>
  <si>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</si>
  <si>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</si>
  <si>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</si>
  <si>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</si>
  <si>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</si>
  <si>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</si>
  <si>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</si>
  <si>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</si>
  <si>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</si>
  <si>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</si>
  <si>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</si>
  <si>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</si>
  <si>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</si>
  <si>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</si>
  <si>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</si>
  <si>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</si>
  <si>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</si>
  <si>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</si>
  <si>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</si>
  <si>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</si>
  <si>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</si>
  <si>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</si>
  <si>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</si>
  <si>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</si>
  <si>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</si>
  <si>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</si>
  <si>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</si>
  <si>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</si>
  <si>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</si>
  <si>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</si>
  <si>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</si>
  <si>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</si>
  <si>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</si>
  <si>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</si>
  <si>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</si>
  <si>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</si>
  <si>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</si>
  <si>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</si>
  <si>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</si>
  <si>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</si>
  <si>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</si>
  <si>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</si>
  <si>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</si>
  <si>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</si>
  <si>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</si>
  <si>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</si>
  <si>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</si>
  <si>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</si>
  <si>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</si>
  <si>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</si>
  <si>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</si>
  <si>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</si>
  <si>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</si>
  <si>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</si>
  <si>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</si>
  <si>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</si>
  <si>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</si>
  <si>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</si>
  <si>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</si>
  <si>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</si>
  <si>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</si>
  <si>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</si>
  <si>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</si>
  <si>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</si>
  <si>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</si>
  <si>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</si>
  <si>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</si>
  <si>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</si>
  <si>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</si>
  <si>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</si>
  <si>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</si>
  <si>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</si>
  <si>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</si>
  <si>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</si>
  <si>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</si>
  <si>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</si>
  <si>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</si>
  <si>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</si>
  <si>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</si>
  <si>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</si>
  <si>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</si>
  <si>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</si>
  <si>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</si>
  <si>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</si>
  <si>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</si>
  <si>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</si>
  <si>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</si>
  <si>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</si>
  <si>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</si>
  <si>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</si>
  <si>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</si>
  <si>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</si>
  <si>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</si>
  <si>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</si>
  <si>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</si>
  <si>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</si>
  <si>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</si>
  <si>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</si>
  <si>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</si>
  <si>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</si>
  <si>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</si>
  <si>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</si>
  <si>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</si>
  <si>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</si>
  <si>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</si>
  <si>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</si>
  <si>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</si>
  <si>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</si>
  <si>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</si>
  <si>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</si>
  <si>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</si>
  <si>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</si>
  <si>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</si>
  <si>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</si>
  <si>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</si>
  <si>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</si>
  <si>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</si>
  <si>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</si>
  <si>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</si>
  <si>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</si>
  <si>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</si>
  <si>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</si>
  <si>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</si>
  <si>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</si>
  <si>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</si>
  <si>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</si>
  <si>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</si>
  <si>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</si>
  <si>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</si>
  <si>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</si>
  <si>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</si>
  <si>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</si>
  <si>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</si>
  <si>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</si>
  <si>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</si>
  <si>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</si>
  <si>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</si>
  <si>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</si>
  <si>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</si>
  <si>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</si>
  <si>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</si>
  <si>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</si>
  <si>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</si>
  <si>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</si>
  <si>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</si>
  <si>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</si>
  <si>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</si>
  <si>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</si>
  <si>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</si>
  <si>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</si>
  <si>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</si>
  <si>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</si>
  <si>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</si>
  <si>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</si>
  <si>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</si>
  <si>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</si>
  <si>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</si>
  <si>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</si>
  <si>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</si>
  <si>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</si>
  <si>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</si>
  <si>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</si>
  <si>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</si>
  <si>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</si>
  <si>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</si>
  <si>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</si>
  <si>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</si>
  <si>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</si>
  <si>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</si>
  <si>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</si>
  <si>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</si>
  <si>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</si>
  <si>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</si>
  <si>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</si>
  <si>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</si>
  <si>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</si>
  <si>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</si>
  <si>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</si>
  <si>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</si>
  <si>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</si>
  <si>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</si>
  <si>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</si>
  <si>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</si>
  <si>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</si>
  <si>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</si>
  <si>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</si>
  <si>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</si>
  <si>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</si>
  <si>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</si>
  <si>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</si>
  <si>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</si>
  <si>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</si>
  <si>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</si>
  <si>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</si>
  <si>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</si>
  <si>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</si>
  <si>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</si>
  <si>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</si>
  <si>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</si>
  <si>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</si>
  <si>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</si>
  <si>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</si>
  <si>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</si>
  <si>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</si>
  <si>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</si>
  <si>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</si>
  <si>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</si>
  <si>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</si>
  <si>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</si>
  <si>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</si>
  <si>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</si>
  <si>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</si>
  <si>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</si>
  <si>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</si>
  <si>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</si>
  <si>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</si>
  <si>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</si>
  <si>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</si>
  <si>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</si>
  <si>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</si>
  <si>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</si>
  <si>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</si>
  <si>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</si>
  <si>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</si>
  <si>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</si>
  <si>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</si>
  <si>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</si>
  <si>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</si>
  <si>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</si>
  <si>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</si>
  <si>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</si>
  <si>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</si>
  <si>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</si>
  <si>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</si>
  <si>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</si>
  <si>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</si>
  <si>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</si>
  <si>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</si>
  <si>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</si>
  <si>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</si>
  <si>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</si>
  <si>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</si>
  <si>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</si>
  <si>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</si>
  <si>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</si>
  <si>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</si>
  <si>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</si>
  <si>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</si>
  <si>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</si>
  <si>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</si>
  <si>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</si>
  <si>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</si>
  <si>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</si>
  <si>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</si>
  <si>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</si>
  <si>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</si>
  <si>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</si>
  <si>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</si>
  <si>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</si>
  <si>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</si>
  <si>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</si>
  <si>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</si>
  <si>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</si>
  <si>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</si>
  <si>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</si>
  <si>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</si>
  <si>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</si>
  <si>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</si>
  <si>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</si>
  <si>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</si>
  <si>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</si>
  <si>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</si>
  <si>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</si>
  <si>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</si>
  <si>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</si>
  <si>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</si>
  <si>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</si>
  <si>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</si>
  <si>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</si>
  <si>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</si>
  <si>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</si>
  <si>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</si>
  <si>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</si>
  <si>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</si>
  <si>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</si>
  <si>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</si>
  <si>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</si>
  <si>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</si>
  <si>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</si>
  <si>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</si>
  <si>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</si>
  <si>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</si>
  <si>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</si>
  <si>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</si>
  <si>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</si>
  <si>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</si>
  <si>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</si>
  <si>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</si>
  <si>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</si>
  <si>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</si>
  <si>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</si>
  <si>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</si>
  <si>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</si>
  <si>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</si>
  <si>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</si>
  <si>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</si>
  <si>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</si>
  <si>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</si>
  <si>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</si>
  <si>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</si>
  <si>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</si>
  <si>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</si>
  <si>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</si>
  <si>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</si>
  <si>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</si>
  <si>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</si>
  <si>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</si>
  <si>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</si>
  <si>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</si>
  <si>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</si>
  <si>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</si>
  <si>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</si>
  <si>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</si>
  <si>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</si>
  <si>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</si>
  <si>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</si>
  <si>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</si>
  <si>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</si>
  <si>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</si>
  <si>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</si>
  <si>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</si>
  <si>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</si>
  <si>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</si>
  <si>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</si>
  <si>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</si>
  <si>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</si>
  <si>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</si>
  <si>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</si>
  <si>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</si>
  <si>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</si>
  <si>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</si>
  <si>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</si>
  <si>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</si>
  <si>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</si>
  <si>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</si>
  <si>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</si>
  <si>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</si>
  <si>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</si>
  <si>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</si>
  <si>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</si>
  <si>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</si>
  <si>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</si>
  <si>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</si>
  <si>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</si>
  <si>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</si>
  <si>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</si>
  <si>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</si>
  <si>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</si>
  <si>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</si>
  <si>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</si>
  <si>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</si>
  <si>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</si>
  <si>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</si>
  <si>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</si>
  <si>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</si>
  <si>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</si>
  <si>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</si>
  <si>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</si>
  <si>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</si>
  <si>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</si>
  <si>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</si>
  <si>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</si>
  <si>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</si>
  <si>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</si>
  <si>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</si>
  <si>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</si>
  <si>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</si>
  <si>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</si>
  <si>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</si>
  <si>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</si>
  <si>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</si>
  <si>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</si>
  <si>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</si>
  <si>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</si>
  <si>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</si>
  <si>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</si>
  <si>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</si>
  <si>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</si>
  <si>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</si>
  <si>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</si>
  <si>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</si>
  <si>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</si>
  <si>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</si>
  <si>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</si>
  <si>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</si>
  <si>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</si>
  <si>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</si>
  <si>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</si>
  <si>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</si>
  <si>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</si>
  <si>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</si>
  <si>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</si>
  <si>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</si>
  <si>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</si>
  <si>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</si>
  <si>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</si>
  <si>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</si>
  <si>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</si>
  <si>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</si>
  <si>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</si>
  <si>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</si>
  <si>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</si>
  <si>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</si>
  <si>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</si>
  <si>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</si>
  <si>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</si>
  <si>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</si>
  <si>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</si>
  <si>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</si>
  <si>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</si>
  <si>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</si>
  <si>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</si>
  <si>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</si>
  <si>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</si>
  <si>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</si>
  <si>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</si>
  <si>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</si>
  <si>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</si>
  <si>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</si>
  <si>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</si>
  <si>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</si>
  <si>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</si>
  <si>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</si>
  <si>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</si>
  <si>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</si>
  <si>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</si>
  <si>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</si>
  <si>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</si>
  <si>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</si>
  <si>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</si>
  <si>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</si>
  <si>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</si>
  <si>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</si>
  <si>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</si>
  <si>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</si>
  <si>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</si>
  <si>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</si>
  <si>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</si>
  <si>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</si>
  <si>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</si>
  <si>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</si>
  <si>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</si>
  <si>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</si>
  <si>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</si>
  <si>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</si>
  <si>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</si>
  <si>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</si>
  <si>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</si>
  <si>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</si>
  <si>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</si>
  <si>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</si>
  <si>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</si>
  <si>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</si>
  <si>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</si>
  <si>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</si>
  <si>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</si>
  <si>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</si>
  <si>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</si>
  <si>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</si>
  <si>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</si>
  <si>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</si>
  <si>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</si>
  <si>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</si>
  <si>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</si>
  <si>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</si>
  <si>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</si>
  <si>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</si>
  <si>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</si>
  <si>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</si>
  <si>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</si>
  <si>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</si>
  <si>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</si>
  <si>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</si>
  <si>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</si>
  <si>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</si>
  <si>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</si>
  <si>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</si>
  <si>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</si>
  <si>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</si>
  <si>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</si>
  <si>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</si>
  <si>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</si>
  <si>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</si>
  <si>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</si>
  <si>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</si>
  <si>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</si>
  <si>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</si>
  <si>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</si>
  <si>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</si>
  <si>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</si>
  <si>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</si>
  <si>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</si>
  <si>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</si>
  <si>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</si>
  <si>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</si>
  <si>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</si>
  <si>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</si>
  <si>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</si>
  <si>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</si>
  <si>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</si>
  <si>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</si>
  <si>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</si>
  <si>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</si>
  <si>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</si>
  <si>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</si>
  <si>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</si>
  <si>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</si>
  <si>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</si>
  <si>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</si>
  <si>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</si>
  <si>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</si>
  <si>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</si>
  <si>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</si>
  <si>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</si>
  <si>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</si>
  <si>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</si>
  <si>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</si>
  <si>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</si>
  <si>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</si>
  <si>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</si>
  <si>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</si>
  <si>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</si>
  <si>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</si>
  <si>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</si>
  <si>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</si>
  <si>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</si>
  <si>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</si>
  <si>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</si>
  <si>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</si>
  <si>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</si>
  <si>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</si>
  <si>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</si>
  <si>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</si>
  <si>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</si>
  <si>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</si>
  <si>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</si>
  <si>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</si>
  <si>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</si>
  <si>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</si>
  <si>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</si>
  <si>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</si>
  <si>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</si>
  <si>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</si>
  <si>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</si>
  <si>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</si>
  <si>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</si>
  <si>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</si>
  <si>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</si>
  <si>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</si>
  <si>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</si>
  <si>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</si>
  <si>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</si>
  <si>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</si>
  <si>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</si>
  <si>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</si>
  <si>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</si>
  <si>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</si>
  <si>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</si>
  <si>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</si>
  <si>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</si>
  <si>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</si>
  <si>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</si>
  <si>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</si>
  <si>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</si>
  <si>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</si>
  <si>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</si>
  <si>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</si>
  <si>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</si>
  <si>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</si>
  <si>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</si>
  <si>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</si>
  <si>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</si>
  <si>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</si>
  <si>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</si>
  <si>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</si>
  <si>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</si>
  <si>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</si>
  <si>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</si>
  <si>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</si>
  <si>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</si>
  <si>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</si>
  <si>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</si>
  <si>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</si>
  <si>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</si>
  <si>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</si>
  <si>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</si>
  <si>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</si>
  <si>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</si>
  <si>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</si>
  <si>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</si>
  <si>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</si>
  <si>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</si>
  <si>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</si>
  <si>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</si>
  <si>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</si>
  <si>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</si>
  <si>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</si>
  <si>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</si>
  <si>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</si>
  <si>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</si>
  <si>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</si>
  <si>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</si>
  <si>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</si>
  <si>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</si>
  <si>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</si>
  <si>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</si>
  <si>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</si>
  <si>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</si>
  <si>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</si>
  <si>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</si>
  <si>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</si>
  <si>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</si>
  <si>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</si>
  <si>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</si>
  <si>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</si>
  <si>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</si>
  <si>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</si>
  <si>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</si>
  <si>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</si>
  <si>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</si>
  <si>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</si>
  <si>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</si>
  <si>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</si>
  <si>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</si>
  <si>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</si>
  <si>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</si>
  <si>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</si>
  <si>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</si>
  <si>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</si>
  <si>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</si>
  <si>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</si>
  <si>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</si>
  <si>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</si>
  <si>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</si>
  <si>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</si>
  <si>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</si>
  <si>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</si>
  <si>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</si>
  <si>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</si>
  <si>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</si>
  <si>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</si>
  <si>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</si>
  <si>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</si>
  <si>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</si>
  <si>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</si>
  <si>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</si>
  <si>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</si>
  <si>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</si>
  <si>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</si>
  <si>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</si>
  <si>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</si>
  <si>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</si>
  <si>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</si>
  <si>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</si>
  <si>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</si>
  <si>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</si>
  <si>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</si>
  <si>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</si>
  <si>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</si>
  <si>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</si>
  <si>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</si>
  <si>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</si>
  <si>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</si>
  <si>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</si>
  <si>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</si>
  <si>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</si>
  <si>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</si>
  <si>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</si>
  <si>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</si>
  <si>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</si>
  <si>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</si>
  <si>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</si>
  <si>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</si>
  <si>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</si>
  <si>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</si>
  <si>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</si>
  <si>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</si>
  <si>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</si>
  <si>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</si>
  <si>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</si>
  <si>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</si>
  <si>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</si>
  <si>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</si>
  <si>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</si>
  <si>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</si>
  <si>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</si>
  <si>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</si>
  <si>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</si>
  <si>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</si>
  <si>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</si>
  <si>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</si>
  <si>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</si>
  <si>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</si>
  <si>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</si>
  <si>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</si>
  <si>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</si>
  <si>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</si>
  <si>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</si>
  <si>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</si>
  <si>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</si>
  <si>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</si>
  <si>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</si>
  <si>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</si>
  <si>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</si>
  <si>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</si>
  <si>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</si>
  <si>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</si>
  <si>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</si>
  <si>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</si>
  <si>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</si>
  <si>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</si>
  <si>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</si>
  <si>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</si>
  <si>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</si>
  <si>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</si>
  <si>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</si>
  <si>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</si>
  <si>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</si>
  <si>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</si>
  <si>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</si>
  <si>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</si>
  <si>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</si>
  <si>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</si>
  <si>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</si>
  <si>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</si>
  <si>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</si>
  <si>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</si>
  <si>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</si>
  <si>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</si>
  <si>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</si>
  <si>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</si>
  <si>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</si>
  <si>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</si>
  <si>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</si>
  <si>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</si>
  <si>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</si>
  <si>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</si>
  <si>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</si>
  <si>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</si>
  <si>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</si>
  <si>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</si>
  <si>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</si>
  <si>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</si>
  <si>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</si>
  <si>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</si>
  <si>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</si>
  <si>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</si>
  <si>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</si>
  <si>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</si>
  <si>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</si>
  <si>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</si>
  <si>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</si>
  <si>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</si>
  <si>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</si>
  <si>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</si>
  <si>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</si>
  <si>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</si>
  <si>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</si>
  <si>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</si>
  <si>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</si>
  <si>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</si>
  <si>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</si>
  <si>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</si>
  <si>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</si>
  <si>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</si>
  <si>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</si>
  <si>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</si>
  <si>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</si>
  <si>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</si>
  <si>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</si>
  <si>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</si>
  <si>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</si>
  <si>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</si>
  <si>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</si>
  <si>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</si>
  <si>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</si>
  <si>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</si>
  <si>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</si>
  <si>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</si>
  <si>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</si>
  <si>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</si>
  <si>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</si>
  <si>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</si>
  <si>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</si>
  <si>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</si>
  <si>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</si>
  <si>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</si>
  <si>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</si>
  <si>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</si>
  <si>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</si>
  <si>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</si>
  <si>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</si>
  <si>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</si>
  <si>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</si>
  <si>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</si>
  <si>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</si>
  <si>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</si>
  <si>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</si>
  <si>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</si>
  <si>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</si>
  <si>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</si>
  <si>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</si>
  <si>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</si>
  <si>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</si>
  <si>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</si>
  <si>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</si>
  <si>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</si>
  <si>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</si>
  <si>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</si>
  <si>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</si>
  <si>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</si>
  <si>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</si>
  <si>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</si>
  <si>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</si>
  <si>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</si>
  <si>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</si>
  <si>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</si>
  <si>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</si>
  <si>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</si>
  <si>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</si>
  <si>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</si>
  <si>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</si>
  <si>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</si>
  <si>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</si>
  <si>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</si>
  <si>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</si>
  <si>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</si>
  <si>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</si>
  <si>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</si>
  <si>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</si>
  <si>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</si>
  <si>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</si>
  <si>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</si>
  <si>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</si>
  <si>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</si>
  <si>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</si>
  <si>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</si>
  <si>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</si>
  <si>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</si>
  <si>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</si>
  <si>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</si>
  <si>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</si>
  <si>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</si>
  <si>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</si>
  <si>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</si>
  <si>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</si>
  <si>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</si>
  <si>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</si>
  <si>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</si>
  <si>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</si>
  <si>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</si>
  <si>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</si>
  <si>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</si>
  <si>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</si>
  <si>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</si>
  <si>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</si>
  <si>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</si>
  <si>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</si>
  <si>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</si>
  <si>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</si>
  <si>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</si>
  <si>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</si>
  <si>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</si>
  <si>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</si>
  <si>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</si>
  <si>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</si>
  <si>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</si>
  <si>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</si>
  <si>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</si>
  <si>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</si>
  <si>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</si>
  <si>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</si>
  <si>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</si>
  <si>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</si>
  <si>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</si>
  <si>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</si>
  <si>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</si>
  <si>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</si>
  <si>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</si>
  <si>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</si>
  <si>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</si>
  <si>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</si>
  <si>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</si>
  <si>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</si>
  <si>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</si>
  <si>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</si>
  <si>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</si>
  <si>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</si>
  <si>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</si>
  <si>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</si>
  <si>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</si>
  <si>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</si>
  <si>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</si>
  <si>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</si>
  <si>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</si>
  <si>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</si>
  <si>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</si>
  <si>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</si>
  <si>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</si>
  <si>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</si>
  <si>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</si>
  <si>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</si>
  <si>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</si>
  <si>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</si>
  <si>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</si>
  <si>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</si>
  <si>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</si>
  <si>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</si>
  <si>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</si>
  <si>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</si>
  <si>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</si>
  <si>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</si>
  <si>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</si>
  <si>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</si>
  <si>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</si>
  <si>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</si>
  <si>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</si>
  <si>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</si>
  <si>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</si>
  <si>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</si>
  <si>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</si>
  <si>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</si>
  <si>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</si>
  <si>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</si>
  <si>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</si>
  <si>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</si>
  <si>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</si>
  <si>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</si>
  <si>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</si>
  <si>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</si>
  <si>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</si>
  <si>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</si>
  <si>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</si>
  <si>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</si>
  <si>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</si>
  <si>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</si>
  <si>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</si>
  <si>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</si>
  <si>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</si>
  <si>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</si>
  <si>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</si>
  <si>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</si>
  <si>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</si>
  <si>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</si>
  <si>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</si>
  <si>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</si>
  <si>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</si>
  <si>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</si>
  <si>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</si>
  <si>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</si>
  <si>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</si>
  <si>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</si>
  <si>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</si>
  <si>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</si>
  <si>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</si>
  <si>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</si>
  <si>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</si>
  <si>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</si>
  <si>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</si>
  <si>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</si>
  <si>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</si>
  <si>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</si>
  <si>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</si>
  <si>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</si>
  <si>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</si>
  <si>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</si>
  <si>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</si>
  <si>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</si>
  <si>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</si>
  <si>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</si>
  <si>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</si>
  <si>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</si>
  <si>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</si>
  <si>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</si>
  <si>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</si>
  <si>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</si>
  <si>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</si>
  <si>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</si>
  <si>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</si>
  <si>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</si>
  <si>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</si>
  <si>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</si>
  <si>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</si>
  <si>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</si>
  <si>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</si>
  <si>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</si>
  <si>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</si>
  <si>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</si>
  <si>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</si>
  <si>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</si>
  <si>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</si>
  <si>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</si>
  <si>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</si>
  <si>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</si>
  <si>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</si>
  <si>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</si>
  <si>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</si>
  <si>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</si>
  <si>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</si>
  <si>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</si>
  <si>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</si>
  <si>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</si>
  <si>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</si>
  <si>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</si>
  <si>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</si>
  <si>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</si>
  <si>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</si>
  <si>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</si>
  <si>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</si>
  <si>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</si>
  <si>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</si>
  <si>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</si>
  <si>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</si>
  <si>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</si>
  <si>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</si>
  <si>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</si>
  <si>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</si>
  <si>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</si>
  <si>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</si>
  <si>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</si>
  <si>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</si>
  <si>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</si>
  <si>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</si>
  <si>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</si>
  <si>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</si>
  <si>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</si>
  <si>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</si>
  <si>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</si>
  <si>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</si>
  <si>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</si>
  <si>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</si>
  <si>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</si>
  <si>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</si>
  <si>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</si>
  <si>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</si>
  <si>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</si>
  <si>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</si>
  <si>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</si>
  <si>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</si>
  <si>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</si>
  <si>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</si>
  <si>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</si>
  <si>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</si>
  <si>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</si>
  <si>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</si>
  <si>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</si>
  <si>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</si>
  <si>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</si>
  <si>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</si>
  <si>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</si>
  <si>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</si>
  <si>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</si>
  <si>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</si>
  <si>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</si>
  <si>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</si>
  <si>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</si>
  <si>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</si>
  <si>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</si>
  <si>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</si>
  <si>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</si>
  <si>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</si>
  <si>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</si>
  <si>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</si>
  <si>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</si>
  <si>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</si>
  <si>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</si>
  <si>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</si>
  <si>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</si>
  <si>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</si>
  <si>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</si>
  <si>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</si>
  <si>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</si>
  <si>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</si>
  <si>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</si>
  <si>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</si>
  <si>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</si>
  <si>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</si>
  <si>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</si>
  <si>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</si>
  <si>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</si>
  <si>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</si>
  <si>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</si>
  <si>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</si>
  <si>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</si>
  <si>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</si>
  <si>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</si>
  <si>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</si>
  <si>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</si>
  <si>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</si>
  <si>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</si>
  <si>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</si>
  <si>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</si>
  <si>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</si>
  <si>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</si>
  <si>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</si>
  <si>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</si>
  <si>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</si>
  <si>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</si>
  <si>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</si>
  <si>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</si>
  <si>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</si>
  <si>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</si>
  <si>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</si>
  <si>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</si>
  <si>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</si>
  <si>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</si>
  <si>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</si>
  <si>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</si>
  <si>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</si>
  <si>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</si>
  <si>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</si>
  <si>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</si>
  <si>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</si>
  <si>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</si>
  <si>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</si>
  <si>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</si>
  <si>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</si>
  <si>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</si>
  <si>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</si>
  <si>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</si>
  <si>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</si>
  <si>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</si>
  <si>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</si>
  <si>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</si>
  <si>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</si>
  <si>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</si>
  <si>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</si>
  <si>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</si>
  <si>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</si>
  <si>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</si>
  <si>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</si>
  <si>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</si>
  <si>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</si>
  <si>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</si>
  <si>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</si>
  <si>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</si>
  <si>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</si>
  <si>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</si>
  <si>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</si>
  <si>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</si>
  <si>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</si>
  <si>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</si>
  <si>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</si>
  <si>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</si>
  <si>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</si>
  <si>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</si>
  <si>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</si>
  <si>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</si>
  <si>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</si>
  <si>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</si>
  <si>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</si>
  <si>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</si>
  <si>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</si>
  <si>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</si>
  <si>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</si>
  <si>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</si>
  <si>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</si>
  <si>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</si>
  <si>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</si>
  <si>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</si>
  <si>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</si>
  <si>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</si>
  <si>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</si>
  <si>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</si>
  <si>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</si>
  <si>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</si>
  <si>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</si>
  <si>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</si>
  <si>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</si>
  <si>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</si>
  <si>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</si>
  <si>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</si>
  <si>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</si>
  <si>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</si>
  <si>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</si>
  <si>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</si>
  <si>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</si>
  <si>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</si>
  <si>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</si>
  <si>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</si>
  <si>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</si>
  <si>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</si>
  <si>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</si>
  <si>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</si>
  <si>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</si>
  <si>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</si>
  <si>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</si>
  <si>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</si>
  <si>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</si>
  <si>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</si>
  <si>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</si>
  <si>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</si>
  <si>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</si>
  <si>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</si>
  <si>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</si>
  <si>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</si>
  <si>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</si>
  <si>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</si>
  <si>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</si>
  <si>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</si>
  <si>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</si>
  <si>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</si>
  <si>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</si>
  <si>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</si>
  <si>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</si>
  <si>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</si>
  <si>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</si>
  <si>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</si>
  <si>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</si>
  <si>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</si>
  <si>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</si>
  <si>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</si>
  <si>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</si>
  <si>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</si>
  <si>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</si>
  <si>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</si>
  <si>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</si>
  <si>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</si>
  <si>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</si>
  <si>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</si>
  <si>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</si>
  <si>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</si>
  <si>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</si>
  <si>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</si>
  <si>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</si>
  <si>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</si>
  <si>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</si>
  <si>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</si>
  <si>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</si>
  <si>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</si>
  <si>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</si>
  <si>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</si>
  <si>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</si>
  <si>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</si>
  <si>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</si>
  <si>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</si>
  <si>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</si>
  <si>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</si>
  <si>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</si>
  <si>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</si>
  <si>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</si>
  <si>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</si>
  <si>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</si>
  <si>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</si>
  <si>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</si>
  <si>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</si>
  <si>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</si>
  <si>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</si>
  <si>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</si>
  <si>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</si>
  <si>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</si>
  <si>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</si>
  <si>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</si>
  <si>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</si>
  <si>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</si>
  <si>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</si>
  <si>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</si>
  <si>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</si>
  <si>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</si>
  <si>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</si>
  <si>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</si>
  <si>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</si>
  <si>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</si>
  <si>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</si>
  <si>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</si>
  <si>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</si>
  <si>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</si>
  <si>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</si>
  <si>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</si>
  <si>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</si>
  <si>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</si>
  <si>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</si>
  <si>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</si>
  <si>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</si>
  <si>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</si>
  <si>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</si>
  <si>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</si>
  <si>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</si>
  <si>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</si>
  <si>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</si>
  <si>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</si>
  <si>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</si>
  <si>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</si>
  <si>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</si>
  <si>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</si>
  <si>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</si>
  <si>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</si>
  <si>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</si>
  <si>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</si>
  <si>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</si>
  <si>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</si>
  <si>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</si>
  <si>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</si>
  <si>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</si>
  <si>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</si>
  <si>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</si>
  <si>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</si>
  <si>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</si>
  <si>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</si>
  <si>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</si>
  <si>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</si>
  <si>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</si>
  <si>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</si>
  <si>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</si>
  <si>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</si>
  <si>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</si>
  <si>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</si>
  <si>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</si>
  <si>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</si>
  <si>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</si>
  <si>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</si>
  <si>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</si>
  <si>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</si>
  <si>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</si>
  <si>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</si>
  <si>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</si>
  <si>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</si>
  <si>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</si>
  <si>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</si>
  <si>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</si>
  <si>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</si>
  <si>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</si>
  <si>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</si>
  <si>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</si>
  <si>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</si>
  <si>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</si>
  <si>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</si>
  <si>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</si>
  <si>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</si>
  <si>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</si>
  <si>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</si>
  <si>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</si>
  <si>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</si>
  <si>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</si>
  <si>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</si>
  <si>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</si>
  <si>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</si>
  <si>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</si>
  <si>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</si>
  <si>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</si>
  <si>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</si>
  <si>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</si>
  <si>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</si>
  <si>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</si>
  <si>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</si>
  <si>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</si>
  <si>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</si>
  <si>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</si>
  <si>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</si>
  <si>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</si>
  <si>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</si>
  <si>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</si>
  <si>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</si>
  <si>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</si>
  <si>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</si>
  <si>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</si>
  <si>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</si>
  <si>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</si>
  <si>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</si>
  <si>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</si>
  <si>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</si>
  <si>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</si>
  <si>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</si>
  <si>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</si>
  <si>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</si>
  <si>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</si>
  <si>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</si>
  <si>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</si>
  <si>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</si>
  <si>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</si>
  <si>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</si>
  <si>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</si>
  <si>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</si>
  <si>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</si>
  <si>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</si>
  <si>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</si>
  <si>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</si>
  <si>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</si>
  <si>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</si>
  <si>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</si>
  <si>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</si>
  <si>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</si>
  <si>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</si>
  <si>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</si>
  <si>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</si>
  <si>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</si>
  <si>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</si>
  <si>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</si>
  <si>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</si>
  <si>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</si>
  <si>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</si>
  <si>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</si>
  <si>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</si>
  <si>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</si>
  <si>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</si>
  <si>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</si>
  <si>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</si>
  <si>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</si>
  <si>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</si>
  <si>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</si>
  <si>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</si>
  <si>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</si>
  <si>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</si>
  <si>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</si>
  <si>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</si>
  <si>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</si>
  <si>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</si>
  <si>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</si>
  <si>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</si>
  <si>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</si>
  <si>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</si>
  <si>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</si>
  <si>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</si>
  <si>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</si>
  <si>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</si>
  <si>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</si>
  <si>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</si>
  <si>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</si>
  <si>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</si>
  <si>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</si>
  <si>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</si>
  <si>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</si>
  <si>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</si>
  <si>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</si>
  <si>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</si>
  <si>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</si>
  <si>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</si>
  <si>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</si>
  <si>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</si>
  <si>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</si>
  <si>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</si>
  <si>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</si>
  <si>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</si>
  <si>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</si>
  <si>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</si>
  <si>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</si>
  <si>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</si>
  <si>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</si>
  <si>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</si>
  <si>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</si>
  <si>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</si>
  <si>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</si>
  <si>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</si>
  <si>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</si>
  <si>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</si>
  <si>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</si>
  <si>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</si>
  <si>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</si>
  <si>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</si>
  <si>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</si>
  <si>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</si>
  <si>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</si>
  <si>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</si>
  <si>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</si>
  <si>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</si>
  <si>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</si>
  <si>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</si>
  <si>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</si>
  <si>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</si>
  <si>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</si>
  <si>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</si>
  <si>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</si>
  <si>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</si>
  <si>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</si>
  <si>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</si>
  <si>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</si>
  <si>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</si>
  <si>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</si>
  <si>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</si>
  <si>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</si>
  <si>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</si>
  <si>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</si>
  <si>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</si>
  <si>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</si>
  <si>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</si>
  <si>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</si>
  <si>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</si>
  <si>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</si>
  <si>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</si>
  <si>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</si>
  <si>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</si>
  <si>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</si>
  <si>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</si>
  <si>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</si>
  <si>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</si>
  <si>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</si>
  <si>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</si>
  <si>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</si>
  <si>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</si>
  <si>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</si>
  <si>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</si>
  <si>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</si>
  <si>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</si>
  <si>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</si>
  <si>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</si>
  <si>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</si>
  <si>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</si>
  <si>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</si>
  <si>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</si>
  <si>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</si>
  <si>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</si>
  <si>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</si>
  <si>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</si>
  <si>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</si>
  <si>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</si>
  <si>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</si>
  <si>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</si>
  <si>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</si>
  <si>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</si>
  <si>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</si>
  <si>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</si>
  <si>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</si>
  <si>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</si>
  <si>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</si>
  <si>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</si>
  <si>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</si>
  <si>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</si>
  <si>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</si>
  <si>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</si>
  <si>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</si>
  <si>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</si>
  <si>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</si>
  <si>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</si>
  <si>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</si>
  <si>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</si>
  <si>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</si>
  <si>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</si>
  <si>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</si>
  <si>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</si>
  <si>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</si>
  <si>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</si>
  <si>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</si>
  <si>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</si>
  <si>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</si>
  <si>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</si>
  <si>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</si>
  <si>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</si>
  <si>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</si>
  <si>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</si>
  <si>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</si>
  <si>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</si>
  <si>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</si>
  <si>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</si>
  <si>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</si>
  <si>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</si>
  <si>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</si>
  <si>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</si>
  <si>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</si>
  <si>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</si>
  <si>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</si>
  <si>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</si>
  <si>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</si>
  <si>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</si>
  <si>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</si>
  <si>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</si>
  <si>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</si>
  <si>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</si>
  <si>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</si>
  <si>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</si>
  <si>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</si>
  <si>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</si>
  <si>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</si>
  <si>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</si>
  <si>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</si>
  <si>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</si>
  <si>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</si>
  <si>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</si>
  <si>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</si>
  <si>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</si>
  <si>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</si>
  <si>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</si>
  <si>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</si>
  <si>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</si>
  <si>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</si>
  <si>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</si>
  <si>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</si>
  <si>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</si>
  <si>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</si>
  <si>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</si>
  <si>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</si>
  <si>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</si>
  <si>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</si>
  <si>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</si>
  <si>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</si>
  <si>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</si>
  <si>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</si>
  <si>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</si>
  <si>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</si>
  <si>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</si>
  <si>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</si>
  <si>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</si>
  <si>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</si>
  <si>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</si>
  <si>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</si>
  <si>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</si>
  <si>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</si>
  <si>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</si>
  <si>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</si>
  <si>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</si>
  <si>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</si>
  <si>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</si>
  <si>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</si>
  <si>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</si>
  <si>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</si>
  <si>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</si>
  <si>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</si>
  <si>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</si>
  <si>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</si>
  <si>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</si>
  <si>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</si>
  <si>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</si>
  <si>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</si>
  <si>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</si>
  <si>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</si>
  <si>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</si>
  <si>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</si>
  <si>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</si>
  <si>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</si>
  <si>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</si>
  <si>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</si>
  <si>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</si>
  <si>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</si>
  <si>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</si>
  <si>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</si>
  <si>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</si>
  <si>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</si>
  <si>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</si>
  <si>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</si>
  <si>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</si>
  <si>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</si>
  <si>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</si>
  <si>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</si>
  <si>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</si>
  <si>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</si>
  <si>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</si>
  <si>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</si>
  <si>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</si>
  <si>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</si>
  <si>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</si>
  <si>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</si>
  <si>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</si>
  <si>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</si>
  <si>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</si>
  <si>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</si>
  <si>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</si>
  <si>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</si>
  <si>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</si>
  <si>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</si>
  <si>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</si>
  <si>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</si>
  <si>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</si>
  <si>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</si>
  <si>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</si>
  <si>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</si>
  <si>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</si>
  <si>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</si>
  <si>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</si>
  <si>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</si>
  <si>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</si>
  <si>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</si>
  <si>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</si>
  <si>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</si>
  <si>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</si>
  <si>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</si>
  <si>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</si>
  <si>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</si>
  <si>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</si>
  <si>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</si>
  <si>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</si>
  <si>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</si>
  <si>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</si>
  <si>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</si>
  <si>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</si>
  <si>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</si>
  <si>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</si>
  <si>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</si>
  <si>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</si>
  <si>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</si>
  <si>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</si>
  <si>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</si>
  <si>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</si>
  <si>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</si>
  <si>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</si>
  <si>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</si>
  <si>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</si>
  <si>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</si>
  <si>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</si>
  <si>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</si>
  <si>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</si>
  <si>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</si>
  <si>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</si>
  <si>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</si>
  <si>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</si>
  <si>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</si>
  <si>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</si>
  <si>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</si>
  <si>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</si>
  <si>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</si>
  <si>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</si>
  <si>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</si>
  <si>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</si>
  <si>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</si>
  <si>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</si>
  <si>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</si>
  <si>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</si>
  <si>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</si>
  <si>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</si>
  <si>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</si>
  <si>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</si>
  <si>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</si>
  <si>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</si>
  <si>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</si>
  <si>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</si>
  <si>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</si>
  <si>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</si>
  <si>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</si>
  <si>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</si>
  <si>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</si>
  <si>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</si>
  <si>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</si>
  <si>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</si>
  <si>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</si>
  <si>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</si>
  <si>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</si>
  <si>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</si>
  <si>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</si>
  <si>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</si>
  <si>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</si>
  <si>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</si>
  <si>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</si>
  <si>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</si>
  <si>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</si>
  <si>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</si>
  <si>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</si>
  <si>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</si>
  <si>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</si>
  <si>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</si>
  <si>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</si>
  <si>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</si>
  <si>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</si>
  <si>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</si>
  <si>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</si>
  <si>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</si>
  <si>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</si>
  <si>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</si>
  <si>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</si>
  <si>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</si>
  <si>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</si>
  <si>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</si>
  <si>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</si>
  <si>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</si>
  <si>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</si>
  <si>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</si>
  <si>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</si>
  <si>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</si>
  <si>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</si>
  <si>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</si>
  <si>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</si>
  <si>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</si>
  <si>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</si>
  <si>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</si>
  <si>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</si>
  <si>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</si>
  <si>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</si>
  <si>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</si>
  <si>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</si>
  <si>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</si>
  <si>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</si>
  <si>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</si>
  <si>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</si>
  <si>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</si>
  <si>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</si>
  <si>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</si>
  <si>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</si>
  <si>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</si>
  <si>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</si>
  <si>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</si>
  <si>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</si>
  <si>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</si>
  <si>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</si>
  <si>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</si>
  <si>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</si>
  <si>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</si>
  <si>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</si>
  <si>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</si>
  <si>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</si>
  <si>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</si>
  <si>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</si>
  <si>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</si>
  <si>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</si>
  <si>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</si>
  <si>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</si>
  <si>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</si>
  <si>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</si>
  <si>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</si>
  <si>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</si>
  <si>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</si>
  <si>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</si>
  <si>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</si>
  <si>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</si>
  <si>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</si>
  <si>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</si>
  <si>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</si>
  <si>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</si>
  <si>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</si>
  <si>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</si>
  <si>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</si>
  <si>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</si>
  <si>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</si>
  <si>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</si>
  <si>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</si>
  <si>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</si>
  <si>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</si>
  <si>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</si>
  <si>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</si>
  <si>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</si>
  <si>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</si>
  <si>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</si>
  <si>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</si>
  <si>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</si>
  <si>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</si>
  <si>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</si>
  <si>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</si>
  <si>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</si>
  <si>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</si>
  <si>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</si>
  <si>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</si>
  <si>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</si>
  <si>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</si>
  <si>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</si>
  <si>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</si>
  <si>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</si>
  <si>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</si>
  <si>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</si>
  <si>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</si>
  <si>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</si>
  <si>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</si>
  <si>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</si>
  <si>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</si>
  <si>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</si>
  <si>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</si>
  <si>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</si>
  <si>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</si>
  <si>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</si>
  <si>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</si>
  <si>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</si>
  <si>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</si>
  <si>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</si>
  <si>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</si>
  <si>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</si>
  <si>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</si>
  <si>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</si>
  <si>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</si>
  <si>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</si>
  <si>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</si>
  <si>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</si>
  <si>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</si>
  <si>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</si>
  <si>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</si>
  <si>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</si>
  <si>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</si>
  <si>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</si>
  <si>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</si>
  <si>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</si>
  <si>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</si>
  <si>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</si>
  <si>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</si>
  <si>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</si>
  <si>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</si>
  <si>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</si>
  <si>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</si>
  <si>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</si>
  <si>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</si>
  <si>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</si>
  <si>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</si>
  <si>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</si>
  <si>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</si>
  <si>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</si>
  <si>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</si>
  <si>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</si>
  <si>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</si>
  <si>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</si>
  <si>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</si>
  <si>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</si>
  <si>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</si>
  <si>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</si>
  <si>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</si>
  <si>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</si>
  <si>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</si>
  <si>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</si>
  <si>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</si>
  <si>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</si>
  <si>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</si>
  <si>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</si>
  <si>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</si>
  <si>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</si>
  <si>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</si>
  <si>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</si>
  <si>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</si>
  <si>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</si>
  <si>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</si>
  <si>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</si>
  <si>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</si>
  <si>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</si>
  <si>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</si>
  <si>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</si>
  <si>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</si>
  <si>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</si>
  <si>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</si>
  <si>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</si>
  <si>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</si>
  <si>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</si>
  <si>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</si>
  <si>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</si>
  <si>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</si>
  <si>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</si>
  <si>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</si>
  <si>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</si>
  <si>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</si>
  <si>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</si>
  <si>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</si>
  <si>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</si>
  <si>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</si>
  <si>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</si>
  <si>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</si>
  <si>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</si>
  <si>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</si>
  <si>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</si>
  <si>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</si>
  <si>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</si>
  <si>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</si>
  <si>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</si>
  <si>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</si>
  <si>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</si>
  <si>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</si>
  <si>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</si>
  <si>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</si>
  <si>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</si>
  <si>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</si>
  <si>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</si>
  <si>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</si>
  <si>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</si>
  <si>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</si>
  <si>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</si>
  <si>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</si>
  <si>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</si>
  <si>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</si>
  <si>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</si>
  <si>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</si>
  <si>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</si>
  <si>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</si>
  <si>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</si>
  <si>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</si>
  <si>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</si>
  <si>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</si>
  <si>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</si>
  <si>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</si>
  <si>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</si>
  <si>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</si>
  <si>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</si>
  <si>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</si>
  <si>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</si>
  <si>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</si>
  <si>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</si>
  <si>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</si>
  <si>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</si>
  <si>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</si>
  <si>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</si>
  <si>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</si>
  <si>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</si>
  <si>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</si>
  <si>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</si>
  <si>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</si>
  <si>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</si>
  <si>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</si>
  <si>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</si>
  <si>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</si>
  <si>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</si>
  <si>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</si>
  <si>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</si>
  <si>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</si>
  <si>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</si>
  <si>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</si>
  <si>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</si>
  <si>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</si>
  <si>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</si>
  <si>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</si>
  <si>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</si>
  <si>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</si>
  <si>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</si>
  <si>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</si>
  <si>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</si>
  <si>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</si>
  <si>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</si>
  <si>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</si>
  <si>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</si>
  <si>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</si>
  <si>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</si>
  <si>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</si>
  <si>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</si>
  <si>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</si>
  <si>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</si>
  <si>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</si>
  <si>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</si>
  <si>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</si>
  <si>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</si>
  <si>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</si>
  <si>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</si>
  <si>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</si>
  <si>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</si>
  <si>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</si>
  <si>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</si>
  <si>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</si>
  <si>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</si>
  <si>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</si>
  <si>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</si>
  <si>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</si>
  <si>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</si>
  <si>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</si>
  <si>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</si>
  <si>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</si>
  <si>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</si>
  <si>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</si>
  <si>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</si>
  <si>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</si>
  <si>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</si>
  <si>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</si>
  <si>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</si>
  <si>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</si>
  <si>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</si>
  <si>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</si>
  <si>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</si>
  <si>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</si>
  <si>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</si>
  <si>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</si>
  <si>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</si>
  <si>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</si>
  <si>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</si>
  <si>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</si>
  <si>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</si>
  <si>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</si>
  <si>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</si>
  <si>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</si>
  <si>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</si>
  <si>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</si>
  <si>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</si>
  <si>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</si>
  <si>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</si>
  <si>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</si>
  <si>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</si>
  <si>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</si>
  <si>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</si>
  <si>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</si>
  <si>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</si>
  <si>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</si>
  <si>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</si>
  <si>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</si>
  <si>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</si>
  <si>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</si>
  <si>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</si>
  <si>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</si>
  <si>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</si>
  <si>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</si>
  <si>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</si>
  <si>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</si>
  <si>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</si>
  <si>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</si>
  <si>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</si>
  <si>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</si>
  <si>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</si>
  <si>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</si>
  <si>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</si>
  <si>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</si>
  <si>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</si>
  <si>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</si>
  <si>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</si>
  <si>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</si>
  <si>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</si>
  <si>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</si>
  <si>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</si>
  <si>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</si>
  <si>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</si>
  <si>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</si>
  <si>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</si>
  <si>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</si>
  <si>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</si>
  <si>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</si>
  <si>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</si>
  <si>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</si>
  <si>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</si>
  <si>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</si>
  <si>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</si>
  <si>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</si>
  <si>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</si>
  <si>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</si>
  <si>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</si>
  <si>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</si>
  <si>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</si>
  <si>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</si>
  <si>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</si>
  <si>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</si>
  <si>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</si>
  <si>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</si>
  <si>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</si>
  <si>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</si>
  <si>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</si>
  <si>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</si>
  <si>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</si>
  <si>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</si>
  <si>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</si>
  <si>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</si>
  <si>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</si>
  <si>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</si>
  <si>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</si>
  <si>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</si>
  <si>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</si>
  <si>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</si>
  <si>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</si>
  <si>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</si>
  <si>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</si>
  <si>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</si>
  <si>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</si>
  <si>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</si>
  <si>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</si>
  <si>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</si>
  <si>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</si>
  <si>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</si>
  <si>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</si>
  <si>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</si>
  <si>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</si>
  <si>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</si>
  <si>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</si>
  <si>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</si>
  <si>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</si>
  <si>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</si>
  <si>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</si>
  <si>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</si>
  <si>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</si>
  <si>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</si>
  <si>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</si>
  <si>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</si>
  <si>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</si>
  <si>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</si>
  <si>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</si>
  <si>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</si>
  <si>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</si>
  <si>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</si>
  <si>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</si>
  <si>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</si>
  <si>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</si>
  <si>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</si>
  <si>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</si>
  <si>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</si>
  <si>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</si>
  <si>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</si>
  <si>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</si>
  <si>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</si>
  <si>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</si>
  <si>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</si>
  <si>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</si>
  <si>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</si>
  <si>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</si>
  <si>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</si>
  <si>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</si>
  <si>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</si>
  <si>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</si>
  <si>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</si>
  <si>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</si>
  <si>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</si>
  <si>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</si>
  <si>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</si>
  <si>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</si>
  <si>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</si>
  <si>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</si>
  <si>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</si>
  <si>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</si>
  <si>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</si>
  <si>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</si>
  <si>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</si>
  <si>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</si>
  <si>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</si>
  <si>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</si>
  <si>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</si>
  <si>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</si>
  <si>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</si>
  <si>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</si>
  <si>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</si>
  <si>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</si>
  <si>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</si>
  <si>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</si>
  <si>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</si>
  <si>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</si>
  <si>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</si>
  <si>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</si>
  <si>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</si>
  <si>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</si>
  <si>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</si>
  <si>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</si>
  <si>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</si>
  <si>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</si>
  <si>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</si>
  <si>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</si>
  <si>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</si>
  <si>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</si>
  <si>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</si>
  <si>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</si>
  <si>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</si>
  <si>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</si>
  <si>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</si>
  <si>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</si>
  <si>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</si>
  <si>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</si>
  <si>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</si>
  <si>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</si>
  <si>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</si>
  <si>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</si>
  <si>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</si>
  <si>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</si>
  <si>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</si>
  <si>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</si>
  <si>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</si>
  <si>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</si>
  <si>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</si>
  <si>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</si>
  <si>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</si>
  <si>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</si>
  <si>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</si>
  <si>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</si>
  <si>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</si>
  <si>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</si>
  <si>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</si>
  <si>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</si>
  <si>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</si>
  <si>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</si>
  <si>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</si>
  <si>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</si>
  <si>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</si>
  <si>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</si>
  <si>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</si>
  <si>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</si>
  <si>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</si>
  <si>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</si>
  <si>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</si>
  <si>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</si>
  <si>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</si>
  <si>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</si>
  <si>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</si>
  <si>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</si>
  <si>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</si>
  <si>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</si>
  <si>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</si>
  <si>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</si>
  <si>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</si>
  <si>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</si>
  <si>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</si>
  <si>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</si>
  <si>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</si>
  <si>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</si>
  <si>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</si>
  <si>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</si>
  <si>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</si>
  <si>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</si>
  <si>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</si>
  <si>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</si>
  <si>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</si>
  <si>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</si>
  <si>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</si>
  <si>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</si>
  <si>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</si>
  <si>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</si>
  <si>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</si>
  <si>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</si>
  <si>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</si>
  <si>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</si>
  <si>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</si>
  <si>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</si>
  <si>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</si>
  <si>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</si>
  <si>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</si>
  <si>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</si>
  <si>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</si>
  <si>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</si>
  <si>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</si>
  <si>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</si>
  <si>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</si>
  <si>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</si>
  <si>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</si>
  <si>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</si>
  <si>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</si>
  <si>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</si>
  <si>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</si>
  <si>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</si>
  <si>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</si>
  <si>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</si>
  <si>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</si>
  <si>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</si>
  <si>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</si>
  <si>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</si>
  <si>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</si>
  <si>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</si>
  <si>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</si>
  <si>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</si>
  <si>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</si>
  <si>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</si>
  <si>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</si>
  <si>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</si>
  <si>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</si>
  <si>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</si>
  <si>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</si>
  <si>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</si>
  <si>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</si>
  <si>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</si>
  <si>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</si>
  <si>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</si>
  <si>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</si>
  <si>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</si>
  <si>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</si>
  <si>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</si>
  <si>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</si>
  <si>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</si>
  <si>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</si>
  <si>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</si>
  <si>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</si>
  <si>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</si>
  <si>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</si>
  <si>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</si>
  <si>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</si>
  <si>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</si>
  <si>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</si>
  <si>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</si>
  <si>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</si>
  <si>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</si>
  <si>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</si>
  <si>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</si>
  <si>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</si>
  <si>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</si>
  <si>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</si>
  <si>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</si>
  <si>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</si>
  <si>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</si>
  <si>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</si>
  <si>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</si>
  <si>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</si>
  <si>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</si>
  <si>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</si>
  <si>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</si>
  <si>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</si>
  <si>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</si>
  <si>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</si>
  <si>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</si>
  <si>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</si>
  <si>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</si>
  <si>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</si>
  <si>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</si>
  <si>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</si>
  <si>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</si>
  <si>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</si>
  <si>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</si>
  <si>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</si>
  <si>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</si>
  <si>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</si>
  <si>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</si>
  <si>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</si>
  <si>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</si>
  <si>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</si>
  <si>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</si>
  <si>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</si>
  <si>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</si>
  <si>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</si>
  <si>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</si>
  <si>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</si>
  <si>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</si>
  <si>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</si>
  <si>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</si>
  <si>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</si>
  <si>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</si>
  <si>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</si>
  <si>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</si>
  <si>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</si>
  <si>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</si>
  <si>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</si>
  <si>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</si>
  <si>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</si>
  <si>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</si>
  <si>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</si>
  <si>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</si>
  <si>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</si>
  <si>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</si>
  <si>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</si>
  <si>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</si>
  <si>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</si>
  <si>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</si>
  <si>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</si>
  <si>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</si>
  <si>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</si>
  <si>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</si>
  <si>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</si>
  <si>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</si>
  <si>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</si>
  <si>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</si>
  <si>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</si>
  <si>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</si>
  <si>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</si>
  <si>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</si>
  <si>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</si>
  <si>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</si>
  <si>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</si>
  <si>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</si>
  <si>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</si>
  <si>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</si>
  <si>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</si>
  <si>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</si>
  <si>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</si>
  <si>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</si>
  <si>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</si>
  <si>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</si>
  <si>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</si>
  <si>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</si>
  <si>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</si>
  <si>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</si>
  <si>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</si>
  <si>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</si>
  <si>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</si>
  <si>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</si>
  <si>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</si>
  <si>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</si>
  <si>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</si>
  <si>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</si>
  <si>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</si>
  <si>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</si>
  <si>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</si>
  <si>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</si>
  <si>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</si>
  <si>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</si>
  <si>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</si>
  <si>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</si>
  <si>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</si>
  <si>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</si>
  <si>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</si>
  <si>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</si>
  <si>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</si>
  <si>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</si>
  <si>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</si>
  <si>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</si>
  <si>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</si>
  <si>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</si>
  <si>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</si>
  <si>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</si>
  <si>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</si>
  <si>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</si>
  <si>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</si>
  <si>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</si>
  <si>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</si>
  <si>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</si>
  <si>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</si>
  <si>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</si>
  <si>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</si>
  <si>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</si>
  <si>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</si>
  <si>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</si>
  <si>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</si>
  <si>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</si>
  <si>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</si>
  <si>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</si>
  <si>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</si>
  <si>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</si>
  <si>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</si>
  <si>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</si>
  <si>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</si>
  <si>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</si>
  <si>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</si>
  <si>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</si>
  <si>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</si>
  <si>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</si>
  <si>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</si>
  <si>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</si>
  <si>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</si>
  <si>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</si>
  <si>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</si>
  <si>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</si>
  <si>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</si>
  <si>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</si>
  <si>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</si>
  <si>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</si>
  <si>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</si>
  <si>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</si>
  <si>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</si>
  <si>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</si>
  <si>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</si>
  <si>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</si>
  <si>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</si>
  <si>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</si>
  <si>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</si>
  <si>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</si>
  <si>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</si>
  <si>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</si>
  <si>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</si>
  <si>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</si>
  <si>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</si>
  <si>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</si>
  <si>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</si>
  <si>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</si>
  <si>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</si>
  <si>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</si>
  <si>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</si>
  <si>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</si>
  <si>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</si>
  <si>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</si>
  <si>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</si>
  <si>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</si>
  <si>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</si>
  <si>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</si>
  <si>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</si>
  <si>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</si>
  <si>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</si>
  <si>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</si>
  <si>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</si>
  <si>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</si>
  <si>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</si>
  <si>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</si>
  <si>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</si>
  <si>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</si>
  <si>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</si>
  <si>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</si>
  <si>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</si>
  <si>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</si>
  <si>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</si>
  <si>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</si>
  <si>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</si>
  <si>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</si>
  <si>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</si>
  <si>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</si>
  <si>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</si>
  <si>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</si>
  <si>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</si>
  <si>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</si>
  <si>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</si>
  <si>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</si>
  <si>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</si>
  <si>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</si>
  <si>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</si>
  <si>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</si>
  <si>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</si>
  <si>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</si>
  <si>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</si>
  <si>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</si>
  <si>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</si>
  <si>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</si>
  <si>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</si>
  <si>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</si>
  <si>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</si>
  <si>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</si>
  <si>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</si>
  <si>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</si>
  <si>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</si>
  <si>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</si>
  <si>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</si>
  <si>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</si>
  <si>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</si>
  <si>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</si>
  <si>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</si>
  <si>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</si>
  <si>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</si>
  <si>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</si>
  <si>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</si>
  <si>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</si>
  <si>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</si>
  <si>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</si>
  <si>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</si>
  <si>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</si>
  <si>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</si>
  <si>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</si>
  <si>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</si>
  <si>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</si>
  <si>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</si>
  <si>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</si>
  <si>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</si>
  <si>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</si>
  <si>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</si>
  <si>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</si>
  <si>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</si>
  <si>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</si>
  <si>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</si>
  <si>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</si>
  <si>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</si>
  <si>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</si>
  <si>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</si>
  <si>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</si>
  <si>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</si>
  <si>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</si>
  <si>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</si>
  <si>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</si>
  <si>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</si>
  <si>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</si>
  <si>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</si>
  <si>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</si>
  <si>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</si>
  <si>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</si>
  <si>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</si>
  <si>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</si>
  <si>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</si>
  <si>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</si>
  <si>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</si>
  <si>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</si>
  <si>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</si>
  <si>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</si>
  <si>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</si>
  <si>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</si>
  <si>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</si>
  <si>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</si>
  <si>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</si>
  <si>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</si>
  <si>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</si>
  <si>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</si>
  <si>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</si>
  <si>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</si>
  <si>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</si>
  <si>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</si>
  <si>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</si>
  <si>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</si>
  <si>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</si>
  <si>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</si>
  <si>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</si>
  <si>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</si>
  <si>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</si>
  <si>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</si>
  <si>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</si>
  <si>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</si>
  <si>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</si>
  <si>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</si>
  <si>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</si>
  <si>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</si>
  <si>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</si>
  <si>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</si>
  <si>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</si>
  <si>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</si>
  <si>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</si>
  <si>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</si>
  <si>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</si>
  <si>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</si>
  <si>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</si>
  <si>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</si>
  <si>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</si>
  <si>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</si>
  <si>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</si>
  <si>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</si>
  <si>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</si>
  <si>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</si>
  <si>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</si>
  <si>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</si>
  <si>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</si>
  <si>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</si>
  <si>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</si>
  <si>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</si>
  <si>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</si>
  <si>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</si>
  <si>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</si>
  <si>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</si>
  <si>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</si>
  <si>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</si>
  <si>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</si>
  <si>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</si>
  <si>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</si>
  <si>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</si>
  <si>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</si>
  <si>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</si>
  <si>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</si>
  <si>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</si>
  <si>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</si>
  <si>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</si>
  <si>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</si>
  <si>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</si>
  <si>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</si>
  <si>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</si>
  <si>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</si>
  <si>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</si>
  <si>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</si>
  <si>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</si>
  <si>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</si>
  <si>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</si>
  <si>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</si>
  <si>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</si>
  <si>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</si>
  <si>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</si>
  <si>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</si>
  <si>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</si>
  <si>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</si>
  <si>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</si>
  <si>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</si>
  <si>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</si>
  <si>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</si>
  <si>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</si>
  <si>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</si>
  <si>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</si>
  <si>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</si>
  <si>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</si>
  <si>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</si>
  <si>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</si>
  <si>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</si>
  <si>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</si>
  <si>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</si>
  <si>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</si>
  <si>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</si>
  <si>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</si>
  <si>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</si>
  <si>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</si>
  <si>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</si>
  <si>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</si>
  <si>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</si>
  <si>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</si>
  <si>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</si>
  <si>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</si>
  <si>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</si>
  <si>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</si>
  <si>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</si>
  <si>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</si>
  <si>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</si>
  <si>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</si>
  <si>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</si>
  <si>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</si>
  <si>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</si>
  <si>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</si>
  <si>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</si>
  <si>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</si>
  <si>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</si>
  <si>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</si>
  <si>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</si>
  <si>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</si>
  <si>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</si>
  <si>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</si>
  <si>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</si>
  <si>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</si>
  <si>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</si>
  <si>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</si>
  <si>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</si>
  <si>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</si>
  <si>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</si>
  <si>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</si>
  <si>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</si>
  <si>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</si>
  <si>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</si>
  <si>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</si>
  <si>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</si>
  <si>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</si>
  <si>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</si>
  <si>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</si>
  <si>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</si>
  <si>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</si>
  <si>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</si>
  <si>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</si>
  <si>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</si>
  <si>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</si>
  <si>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</si>
  <si>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</si>
  <si>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</si>
  <si>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</si>
  <si>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</si>
  <si>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</si>
  <si>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</si>
  <si>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</si>
  <si>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</si>
  <si>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</si>
  <si>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</si>
  <si>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</si>
  <si>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</si>
  <si>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</si>
  <si>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</si>
  <si>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</si>
  <si>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</si>
  <si>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</si>
  <si>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</si>
  <si>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</si>
  <si>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</si>
  <si>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</si>
  <si>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</si>
  <si>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</si>
  <si>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</si>
  <si>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</si>
  <si>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</si>
  <si>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</si>
  <si>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</si>
  <si>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</si>
  <si>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</si>
  <si>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</si>
  <si>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</si>
  <si>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</si>
  <si>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</si>
  <si>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</si>
  <si>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</si>
  <si>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</si>
  <si>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</si>
  <si>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</si>
  <si>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</si>
  <si>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</si>
  <si>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</si>
  <si>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</si>
  <si>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</si>
  <si>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</si>
  <si>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</si>
  <si>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</si>
  <si>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</si>
  <si>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</si>
  <si>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</si>
  <si>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</si>
  <si>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</si>
  <si>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</si>
  <si>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</si>
  <si>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</si>
  <si>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</si>
  <si>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</si>
  <si>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</si>
  <si>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</si>
  <si>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</si>
  <si>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</si>
  <si>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</si>
  <si>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</si>
  <si>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</si>
  <si>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</si>
  <si>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</si>
  <si>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</si>
  <si>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</si>
  <si>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</si>
  <si>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</si>
  <si>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</si>
  <si>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</si>
  <si>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</si>
  <si>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</si>
  <si>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</si>
  <si>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</si>
  <si>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</si>
  <si>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</si>
  <si>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</si>
  <si>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</si>
  <si>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</si>
  <si>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</si>
  <si>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</si>
  <si>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</si>
  <si>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</si>
  <si>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</si>
  <si>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</si>
  <si>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</si>
  <si>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</si>
  <si>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</si>
  <si>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</si>
  <si>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</si>
  <si>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</si>
  <si>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</si>
  <si>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</si>
  <si>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</si>
  <si>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</si>
  <si>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</si>
  <si>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</si>
  <si>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</si>
  <si>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</si>
  <si>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</si>
  <si>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</si>
  <si>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</si>
  <si>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</si>
  <si>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</si>
  <si>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</si>
  <si>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</si>
  <si>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</si>
  <si>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</si>
  <si>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</si>
  <si>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</si>
  <si>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</si>
  <si>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</si>
  <si>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</si>
  <si>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</si>
  <si>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</si>
  <si>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</si>
  <si>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</si>
  <si>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</si>
  <si>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</si>
  <si>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</si>
  <si>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</si>
  <si>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</si>
  <si>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</si>
  <si>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</si>
  <si>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</si>
  <si>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</si>
  <si>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</si>
  <si>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</si>
  <si>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</si>
  <si>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</si>
  <si>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</si>
  <si>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</si>
  <si>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</si>
  <si>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</si>
  <si>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</si>
  <si>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</si>
  <si>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</si>
  <si>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</si>
  <si>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</si>
  <si>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</si>
  <si>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</si>
  <si>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</si>
  <si>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</si>
  <si>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</si>
  <si>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</si>
  <si>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</si>
  <si>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</si>
  <si>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</si>
  <si>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</si>
  <si>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</si>
  <si>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</si>
  <si>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</si>
  <si>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</si>
  <si>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</si>
  <si>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</si>
  <si>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</si>
  <si>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</si>
  <si>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</si>
  <si>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</si>
  <si>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</si>
  <si>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</si>
  <si>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</si>
  <si>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</si>
  <si>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</si>
  <si>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</si>
  <si>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</si>
  <si>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</si>
  <si>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</si>
  <si>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</si>
  <si>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</si>
  <si>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</si>
  <si>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</si>
  <si>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</si>
  <si>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</si>
  <si>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</si>
  <si>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</si>
  <si>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</si>
  <si>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</si>
  <si>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</si>
  <si>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</si>
  <si>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</si>
  <si>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</si>
  <si>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</si>
  <si>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</si>
  <si>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</si>
  <si>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</si>
  <si>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</si>
  <si>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</si>
  <si>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</si>
  <si>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</si>
  <si>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</si>
  <si>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</si>
  <si>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</si>
  <si>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</si>
  <si>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</si>
  <si>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</si>
  <si>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</si>
  <si>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</si>
  <si>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</si>
  <si>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</si>
  <si>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</si>
  <si>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</si>
  <si>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</si>
  <si>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</si>
  <si>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</si>
  <si>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</si>
  <si>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</si>
  <si>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</si>
  <si>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</si>
  <si>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</si>
  <si>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</si>
  <si>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</si>
  <si>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</si>
  <si>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</si>
  <si>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</si>
  <si>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</si>
  <si>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</si>
  <si>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</si>
  <si>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</si>
  <si>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</si>
  <si>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</si>
  <si>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</si>
  <si>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</si>
  <si>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</si>
  <si>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</si>
  <si>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</si>
  <si>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</si>
  <si>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</si>
  <si>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</si>
  <si>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</si>
  <si>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</si>
  <si>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</si>
  <si>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</si>
  <si>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</si>
  <si>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</si>
  <si>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</si>
  <si>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</si>
  <si>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</si>
  <si>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</si>
  <si>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</si>
  <si>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</si>
  <si>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</si>
  <si>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</si>
  <si>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</si>
  <si>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</si>
  <si>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</si>
  <si>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</si>
  <si>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</si>
  <si>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</si>
  <si>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</si>
  <si>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</si>
  <si>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</si>
  <si>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</si>
  <si>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</si>
  <si>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</si>
  <si>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</si>
  <si>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</si>
  <si>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</si>
  <si>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</si>
  <si>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</si>
  <si>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</si>
  <si>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</si>
  <si>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</si>
  <si>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</si>
  <si>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</si>
  <si>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</si>
  <si>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</si>
  <si>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</si>
  <si>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</si>
  <si>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</si>
  <si>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</si>
  <si>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</si>
  <si>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</si>
  <si>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</si>
  <si>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</si>
  <si>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</si>
  <si>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</si>
  <si>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</si>
  <si>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</si>
  <si>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</si>
  <si>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</si>
  <si>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</si>
  <si>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</si>
  <si>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</si>
  <si>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</si>
  <si>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</si>
  <si>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</si>
  <si>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</si>
  <si>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</si>
  <si>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</si>
  <si>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</si>
  <si>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</si>
  <si>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</si>
  <si>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</si>
  <si>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</si>
  <si>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</si>
  <si>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</si>
  <si>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</si>
  <si>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</si>
  <si>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</si>
  <si>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</si>
  <si>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</si>
  <si>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</si>
  <si>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</si>
  <si>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</si>
  <si>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</si>
  <si>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</si>
  <si>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</si>
  <si>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</si>
  <si>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</si>
  <si>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</si>
  <si>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</si>
  <si>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</si>
  <si>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</si>
  <si>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</si>
  <si>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</si>
  <si>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</si>
  <si>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</si>
  <si>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</si>
  <si>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</si>
  <si>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</si>
  <si>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</si>
  <si>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</si>
  <si>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</si>
  <si>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</si>
  <si>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</si>
  <si>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</si>
  <si>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</si>
  <si>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</si>
  <si>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</si>
  <si>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</si>
  <si>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</si>
  <si>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</si>
  <si>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</si>
  <si>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</si>
  <si>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</si>
  <si>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</si>
  <si>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</si>
  <si>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</si>
  <si>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</si>
  <si>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</si>
  <si>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</si>
  <si>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</si>
  <si>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</si>
  <si>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</si>
  <si>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</si>
  <si>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</si>
  <si>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</si>
  <si>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</si>
  <si>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</si>
  <si>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</si>
  <si>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</si>
  <si>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</si>
  <si>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</si>
  <si>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</si>
  <si>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</si>
  <si>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</si>
  <si>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</si>
  <si>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</si>
  <si>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</si>
  <si>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</si>
  <si>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</si>
  <si>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</si>
  <si>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</si>
  <si>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</si>
  <si>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</si>
  <si>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</si>
  <si>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</si>
  <si>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</si>
  <si>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</si>
  <si>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</si>
  <si>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</si>
  <si>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</si>
  <si>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</si>
  <si>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</si>
  <si>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</si>
  <si>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</si>
  <si>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</si>
  <si>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</si>
  <si>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</si>
  <si>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</si>
  <si>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</si>
  <si>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</si>
  <si>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</si>
  <si>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</si>
  <si>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</si>
  <si>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</si>
  <si>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</si>
  <si>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</si>
  <si>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</si>
  <si>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</si>
  <si>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</si>
  <si>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</si>
  <si>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</si>
  <si>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</si>
  <si>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</si>
  <si>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</si>
  <si>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</si>
  <si>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</si>
  <si>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</si>
  <si>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</si>
  <si>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</si>
  <si>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</si>
  <si>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</si>
  <si>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</si>
  <si>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</si>
  <si>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</si>
  <si>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</si>
  <si>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</si>
  <si>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</si>
  <si>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</si>
  <si>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</si>
  <si>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</si>
  <si>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</si>
  <si>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</si>
  <si>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</si>
  <si>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</si>
  <si>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</si>
  <si>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</si>
  <si>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</si>
  <si>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</si>
  <si>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</si>
  <si>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</si>
  <si>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</si>
  <si>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</si>
  <si>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</si>
  <si>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</si>
  <si>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</si>
  <si>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</si>
  <si>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</si>
  <si>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</si>
  <si>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</si>
  <si>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</si>
  <si>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</si>
  <si>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</si>
  <si>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</si>
  <si>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</si>
  <si>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</si>
  <si>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</si>
  <si>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</si>
  <si>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</si>
  <si>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</si>
  <si>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</si>
  <si>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</si>
  <si>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</si>
  <si>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</si>
  <si>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</si>
  <si>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</si>
  <si>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</si>
  <si>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</si>
  <si>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</si>
  <si>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</si>
  <si>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</si>
  <si>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</si>
  <si>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</si>
  <si>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</si>
  <si>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</si>
  <si>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</si>
  <si>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</si>
  <si>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</si>
  <si>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</si>
  <si>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</si>
  <si>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</si>
  <si>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</si>
  <si>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</si>
  <si>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</si>
  <si>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</si>
  <si>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</si>
  <si>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</si>
  <si>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</si>
  <si>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</si>
  <si>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</si>
  <si>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</si>
  <si>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</si>
  <si>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</si>
  <si>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</si>
  <si>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</si>
  <si>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</si>
  <si>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</si>
  <si>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</si>
  <si>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</si>
  <si>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</si>
  <si>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</si>
  <si>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</si>
  <si>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</si>
  <si>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</si>
  <si>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</si>
  <si>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</si>
  <si>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</si>
  <si>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</si>
  <si>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</si>
  <si>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</si>
  <si>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</si>
  <si>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</si>
  <si>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</si>
  <si>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</si>
  <si>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</si>
  <si>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</si>
  <si>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</si>
  <si>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</si>
  <si>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</si>
  <si>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</si>
  <si>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</si>
  <si>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</si>
  <si>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</si>
  <si>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</si>
  <si>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</si>
  <si>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</si>
  <si>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</si>
  <si>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</si>
  <si>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</si>
  <si>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</si>
  <si>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</si>
  <si>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</si>
  <si>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</si>
  <si>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</si>
  <si>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</si>
  <si>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</si>
  <si>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</si>
  <si>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</si>
  <si>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</si>
  <si>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</si>
  <si>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</si>
  <si>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</si>
  <si>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</si>
  <si>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</si>
  <si>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</si>
  <si>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</si>
  <si>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</si>
  <si>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</si>
  <si>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</si>
  <si>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</si>
  <si>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</si>
  <si>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</si>
  <si>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</si>
  <si>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</si>
  <si>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</si>
  <si>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</si>
  <si>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</si>
  <si>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</si>
  <si>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</si>
  <si>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</si>
  <si>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</si>
  <si>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</si>
  <si>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</si>
  <si>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</si>
  <si>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</si>
  <si>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</si>
  <si>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</si>
  <si>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</si>
  <si>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</si>
  <si>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</si>
  <si>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</si>
  <si>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</si>
  <si>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</si>
  <si>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</si>
  <si>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</si>
  <si>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</si>
  <si>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</si>
  <si>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</si>
  <si>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</si>
  <si>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</si>
  <si>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</si>
  <si>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</si>
  <si>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</si>
  <si>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</si>
  <si>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</si>
  <si>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</si>
  <si>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</si>
  <si>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</si>
  <si>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</si>
  <si>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</si>
  <si>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</si>
  <si>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</si>
  <si>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</si>
  <si>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</si>
  <si>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</si>
  <si>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</si>
  <si>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</si>
  <si>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</si>
  <si>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</si>
  <si>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</si>
  <si>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</si>
  <si>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</si>
  <si>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</si>
  <si>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</si>
  <si>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</si>
  <si>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</si>
  <si>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</si>
  <si>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</si>
  <si>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</si>
  <si>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</si>
  <si>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</si>
  <si>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</si>
  <si>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</si>
  <si>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</si>
  <si>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</si>
  <si>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</si>
  <si>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</si>
  <si>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</si>
  <si>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</si>
  <si>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</si>
  <si>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</si>
  <si>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</si>
  <si>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</si>
  <si>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</si>
  <si>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</si>
  <si>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</si>
  <si>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</si>
  <si>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</si>
  <si>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</si>
  <si>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</si>
  <si>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</si>
  <si>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</si>
  <si>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</si>
  <si>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</si>
  <si>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</si>
  <si>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</si>
  <si>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</si>
  <si>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</si>
  <si>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</si>
  <si>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</si>
  <si>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</si>
  <si>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</si>
  <si>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</si>
  <si>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</si>
  <si>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</si>
  <si>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</si>
  <si>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</si>
  <si>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</si>
  <si>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</si>
  <si>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</si>
  <si>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</si>
  <si>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</si>
  <si>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</si>
  <si>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</si>
  <si>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</si>
  <si>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</si>
  <si>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</si>
  <si>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</si>
  <si>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</si>
  <si>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</si>
  <si>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</si>
  <si>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</si>
  <si>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</si>
  <si>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</si>
  <si>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</si>
  <si>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</si>
  <si>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</si>
  <si>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</si>
  <si>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</si>
  <si>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</si>
  <si>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</si>
  <si>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</si>
  <si>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</si>
  <si>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</si>
  <si>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</si>
  <si>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</si>
  <si>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</si>
  <si>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</si>
  <si>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</si>
  <si>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</si>
  <si>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</si>
  <si>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</si>
  <si>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</si>
  <si>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</si>
  <si>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</si>
  <si>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</si>
  <si>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</si>
  <si>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</si>
  <si>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</si>
  <si>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</si>
  <si>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</si>
  <si>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</si>
  <si>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</si>
  <si>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</si>
  <si>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</si>
  <si>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</si>
  <si>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</si>
  <si>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</si>
  <si>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</si>
  <si>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</si>
  <si>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</si>
  <si>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</si>
  <si>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</si>
  <si>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</si>
  <si>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</si>
  <si>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</si>
  <si>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</si>
  <si>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</si>
  <si>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</si>
  <si>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</si>
  <si>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</si>
  <si>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</si>
  <si>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</si>
  <si>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</si>
  <si>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</si>
  <si>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</si>
  <si>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</si>
  <si>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</si>
  <si>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</si>
  <si>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</si>
  <si>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</si>
  <si>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</si>
  <si>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</si>
  <si>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</si>
  <si>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</si>
  <si>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</si>
  <si>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</si>
  <si>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</si>
  <si>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</si>
  <si>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</si>
  <si>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</si>
  <si>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</si>
  <si>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</si>
  <si>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</si>
  <si>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</si>
  <si>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</si>
  <si>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</si>
  <si>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</si>
  <si>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</si>
  <si>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</si>
  <si>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</si>
  <si>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</si>
  <si>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</si>
  <si>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</si>
  <si>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</si>
  <si>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</si>
  <si>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</si>
  <si>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</si>
  <si>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</si>
  <si>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</si>
  <si>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</si>
  <si>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</si>
  <si>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</si>
  <si>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</si>
  <si>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</si>
  <si>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</si>
  <si>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</si>
  <si>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</si>
  <si>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</si>
  <si>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</si>
  <si>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</si>
  <si>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</si>
  <si>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</si>
  <si>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</si>
  <si>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</si>
  <si>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</si>
  <si>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</si>
  <si>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</si>
  <si>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</si>
  <si>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</si>
  <si>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</si>
  <si>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</si>
  <si>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</si>
  <si>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</si>
  <si>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</si>
  <si>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</si>
  <si>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</si>
  <si>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</si>
  <si>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</si>
  <si>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</si>
  <si>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</si>
  <si>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</si>
  <si>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</si>
  <si>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</si>
  <si>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</si>
  <si>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</si>
  <si>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</si>
  <si>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</si>
  <si>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</si>
  <si>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</si>
  <si>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</si>
  <si>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</si>
  <si>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</si>
  <si>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</si>
  <si>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</si>
  <si>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</si>
  <si>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</si>
  <si>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</si>
  <si>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</si>
  <si>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</si>
  <si>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</si>
  <si>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</si>
  <si>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</si>
  <si>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</si>
  <si>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</si>
  <si>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</si>
  <si>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</si>
  <si>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</si>
  <si>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</si>
  <si>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</si>
  <si>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</si>
  <si>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</si>
  <si>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</si>
  <si>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</si>
  <si>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</si>
  <si>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</si>
  <si>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</si>
  <si>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</si>
  <si>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</si>
  <si>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</si>
  <si>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</si>
  <si>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</si>
  <si>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</si>
  <si>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</si>
  <si>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</si>
  <si>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</si>
  <si>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</si>
  <si>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</si>
  <si>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</si>
  <si>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</si>
  <si>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</si>
  <si>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</si>
  <si>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</si>
  <si>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</si>
  <si>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</si>
  <si>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</si>
  <si>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</si>
  <si>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</si>
  <si>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</si>
  <si>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</si>
  <si>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</si>
  <si>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</si>
  <si>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</si>
  <si>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</si>
  <si>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</si>
  <si>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</si>
  <si>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</si>
  <si>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</si>
  <si>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</si>
  <si>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</si>
  <si>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</si>
  <si>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</si>
  <si>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</si>
  <si>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</si>
  <si>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</si>
  <si>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</si>
  <si>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</si>
  <si>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</si>
  <si>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</si>
  <si>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</si>
  <si>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</si>
  <si>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</si>
  <si>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</si>
  <si>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</si>
  <si>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</si>
  <si>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</si>
  <si>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</si>
  <si>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</si>
  <si>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</si>
  <si>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</si>
  <si>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</si>
  <si>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</si>
  <si>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</si>
  <si>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</si>
  <si>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</si>
  <si>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</si>
  <si>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</si>
  <si>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</si>
  <si>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</si>
  <si>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</si>
  <si>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</si>
  <si>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</si>
  <si>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</si>
  <si>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</si>
  <si>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</si>
  <si>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</si>
  <si>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</si>
  <si>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</si>
  <si>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</si>
  <si>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</si>
  <si>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</si>
  <si>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</si>
  <si>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</si>
  <si>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</si>
  <si>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</si>
  <si>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</si>
  <si>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</si>
  <si>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</si>
  <si>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</si>
  <si>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</si>
  <si>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</si>
  <si>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</si>
  <si>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</si>
  <si>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</si>
  <si>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</si>
  <si>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</si>
  <si>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</si>
  <si>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</si>
  <si>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</si>
  <si>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</si>
  <si>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</si>
  <si>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</si>
  <si>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</si>
  <si>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</si>
  <si>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</si>
  <si>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</si>
  <si>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</si>
  <si>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</si>
  <si>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</si>
  <si>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</si>
  <si>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</si>
  <si>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</si>
  <si>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</si>
  <si>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</si>
  <si>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</si>
  <si>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</si>
  <si>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</si>
  <si>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</si>
  <si>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</si>
  <si>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</si>
  <si>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</si>
  <si>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</si>
  <si>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</si>
  <si>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</si>
  <si>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</si>
  <si>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</si>
  <si>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</si>
  <si>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</si>
  <si>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</si>
  <si>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</si>
  <si>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</si>
  <si>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</si>
  <si>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</si>
  <si>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</si>
  <si>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</si>
  <si>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</si>
  <si>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</si>
  <si>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</si>
  <si>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</si>
  <si>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</si>
  <si>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</si>
  <si>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</si>
  <si>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</si>
  <si>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</si>
  <si>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</si>
  <si>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</si>
  <si>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</si>
  <si>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</si>
  <si>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</si>
  <si>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</si>
  <si>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</si>
  <si>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</si>
  <si>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</si>
  <si>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</si>
  <si>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</si>
  <si>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</si>
  <si>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</si>
  <si>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</si>
  <si>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</si>
  <si>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</si>
  <si>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</si>
  <si>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</si>
  <si>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</si>
  <si>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</si>
  <si>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</si>
  <si>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</si>
  <si>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</si>
  <si>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</si>
  <si>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</si>
  <si>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</si>
  <si>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</si>
  <si>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</si>
  <si>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</si>
  <si>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</si>
  <si>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</si>
  <si>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</si>
  <si>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</si>
  <si>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</si>
  <si>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</si>
  <si>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</si>
  <si>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</si>
  <si>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</si>
  <si>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</si>
  <si>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</si>
  <si>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</si>
  <si>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</si>
  <si>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</si>
  <si>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</si>
  <si>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</si>
  <si>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</si>
  <si>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</si>
  <si>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</si>
  <si>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</si>
  <si>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</si>
  <si>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</si>
  <si>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</si>
  <si>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</si>
  <si>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</si>
  <si>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</si>
  <si>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</si>
  <si>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</si>
  <si>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</si>
  <si>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</si>
  <si>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</si>
  <si>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</si>
  <si>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</si>
  <si>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</si>
  <si>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</si>
  <si>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</si>
  <si>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</si>
  <si>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</si>
  <si>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</si>
  <si>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</si>
  <si>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</si>
  <si>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</si>
  <si>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</si>
  <si>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</si>
  <si>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</si>
  <si>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</si>
  <si>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</si>
  <si>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</si>
  <si>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</si>
  <si>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</si>
  <si>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</si>
  <si>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</si>
  <si>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</si>
  <si>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</si>
  <si>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</si>
  <si>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</si>
  <si>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</si>
  <si>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</si>
  <si>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</si>
  <si>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</si>
  <si>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</si>
  <si>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</si>
  <si>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</si>
  <si>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</si>
  <si>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</si>
  <si>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</si>
  <si>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</si>
  <si>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</si>
  <si>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</si>
  <si>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</si>
  <si>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</si>
  <si>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</si>
  <si>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</si>
  <si>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</si>
  <si>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</si>
  <si>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</si>
  <si>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</si>
  <si>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</si>
  <si>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</si>
  <si>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</si>
  <si>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</si>
  <si>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</si>
  <si>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</si>
  <si>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</si>
  <si>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</si>
  <si>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</si>
  <si>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</si>
  <si>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</si>
  <si>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</si>
  <si>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</si>
  <si>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</si>
  <si>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</si>
  <si>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</si>
  <si>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</si>
  <si>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</si>
  <si>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</si>
  <si>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</si>
  <si>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</si>
  <si>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</si>
  <si>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</si>
  <si>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</si>
  <si>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</si>
  <si>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</si>
  <si>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</si>
  <si>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</si>
  <si>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</si>
  <si>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</si>
  <si>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</si>
  <si>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</si>
  <si>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</si>
  <si>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</si>
  <si>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</si>
  <si>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</si>
  <si>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</si>
  <si>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</si>
  <si>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</si>
  <si>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</si>
  <si>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</si>
  <si>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</si>
  <si>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</si>
  <si>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</si>
  <si>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</si>
  <si>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</si>
  <si>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</si>
  <si>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</si>
  <si>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</si>
  <si>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</si>
  <si>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</si>
  <si>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</si>
  <si>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</si>
  <si>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</si>
  <si>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</si>
  <si>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</si>
  <si>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</si>
  <si>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</si>
  <si>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</si>
  <si>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</si>
  <si>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</si>
  <si>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</si>
  <si>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</si>
  <si>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</si>
  <si>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</si>
  <si>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</si>
  <si>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</si>
  <si>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</si>
  <si>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</si>
  <si>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</si>
  <si>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</si>
  <si>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</si>
  <si>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</si>
  <si>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</si>
  <si>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</si>
  <si>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</si>
  <si>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</si>
  <si>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</si>
  <si>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</si>
  <si>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</si>
  <si>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</si>
  <si>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</si>
  <si>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</si>
  <si>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</si>
  <si>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</si>
  <si>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</si>
  <si>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</si>
  <si>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</si>
  <si>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</si>
  <si>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</si>
  <si>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</si>
  <si>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</si>
  <si>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</si>
  <si>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</si>
  <si>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</si>
  <si>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</si>
  <si>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</si>
  <si>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</si>
  <si>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</si>
  <si>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</si>
  <si>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</si>
  <si>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</si>
  <si>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</si>
  <si>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</si>
  <si>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</si>
  <si>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</si>
  <si>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</si>
  <si>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</si>
  <si>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</si>
  <si>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</si>
  <si>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</si>
  <si>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</si>
  <si>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</si>
  <si>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</si>
  <si>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</si>
  <si>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</si>
  <si>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</si>
  <si>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</si>
  <si>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</si>
  <si>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</si>
  <si>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</si>
  <si>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</si>
  <si>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</si>
  <si>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</si>
  <si>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</si>
  <si>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</si>
  <si>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</si>
  <si>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</si>
  <si>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</si>
  <si>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</si>
  <si>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</si>
  <si>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</si>
  <si>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</si>
  <si>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</si>
  <si>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</si>
  <si>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</si>
  <si>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</si>
  <si>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</si>
  <si>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</si>
  <si>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</si>
  <si>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</si>
  <si>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</si>
  <si>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</si>
  <si>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</si>
  <si>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</si>
  <si>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</si>
  <si>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</si>
  <si>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</si>
  <si>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</si>
  <si>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</si>
  <si>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</si>
  <si>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</si>
  <si>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</si>
  <si>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</si>
  <si>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</si>
  <si>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</si>
  <si>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</si>
  <si>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</si>
  <si>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</si>
  <si>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</si>
  <si>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</si>
  <si>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</si>
  <si>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</si>
  <si>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</si>
  <si>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</si>
  <si>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</si>
  <si>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</si>
  <si>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</si>
  <si>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</si>
  <si>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</si>
  <si>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</si>
  <si>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</si>
  <si>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</si>
  <si>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</si>
  <si>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</si>
  <si>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</si>
  <si>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</si>
  <si>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</si>
  <si>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</si>
  <si>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</si>
  <si>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</si>
  <si>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</si>
  <si>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</si>
  <si>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</si>
  <si>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</si>
  <si>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</si>
  <si>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</si>
  <si>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</si>
  <si>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</si>
  <si>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</si>
  <si>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</si>
  <si>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</si>
  <si>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</si>
  <si>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</si>
  <si>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</si>
  <si>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</si>
  <si>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</si>
  <si>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</si>
  <si>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</si>
  <si>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</si>
  <si>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</si>
  <si>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</si>
  <si>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</si>
  <si>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</si>
  <si>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</si>
  <si>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</si>
  <si>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</si>
  <si>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</si>
  <si>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</si>
  <si>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</si>
  <si>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</si>
  <si>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</si>
  <si>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</si>
  <si>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</si>
  <si>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</si>
  <si>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</si>
  <si>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</si>
  <si>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</si>
  <si>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</si>
  <si>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</si>
  <si>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</si>
  <si>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</si>
  <si>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</si>
  <si>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</si>
  <si>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</si>
  <si>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</si>
  <si>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</si>
  <si>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</si>
  <si>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</si>
  <si>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</si>
  <si>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</si>
  <si>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</si>
  <si>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</si>
  <si>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</si>
  <si>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</si>
  <si>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</si>
  <si>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</si>
  <si>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</si>
  <si>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</si>
  <si>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</si>
  <si>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</si>
  <si>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</si>
  <si>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</si>
  <si>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</si>
  <si>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</si>
  <si>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</si>
  <si>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</si>
  <si>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</si>
  <si>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</si>
  <si>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</si>
  <si>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</si>
  <si>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</si>
  <si>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</si>
  <si>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</si>
  <si>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</si>
  <si>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</si>
  <si>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</si>
  <si>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</si>
  <si>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</si>
  <si>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</si>
  <si>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</si>
  <si>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</si>
  <si>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</si>
  <si>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</si>
  <si>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</si>
  <si>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</si>
  <si>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</si>
  <si>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</si>
  <si>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</si>
  <si>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</si>
  <si>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</si>
  <si>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</si>
  <si>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</si>
  <si>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</si>
  <si>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</si>
  <si>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</si>
  <si>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</si>
  <si>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</si>
  <si>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</si>
  <si>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</si>
  <si>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</si>
  <si>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</si>
  <si>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</si>
  <si>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</si>
  <si>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</si>
  <si>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</si>
  <si>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</si>
  <si>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</si>
  <si>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</si>
  <si>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</si>
  <si>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</si>
  <si>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</si>
  <si>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</si>
  <si>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</si>
  <si>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</si>
  <si>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</si>
  <si>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</si>
  <si>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</si>
  <si>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</si>
  <si>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</si>
  <si>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</si>
  <si>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</si>
  <si>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</si>
  <si>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</si>
  <si>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</si>
  <si>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</si>
  <si>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</si>
  <si>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</si>
  <si>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</si>
  <si>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</si>
  <si>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</si>
  <si>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</si>
  <si>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</si>
  <si>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</si>
  <si>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</si>
  <si>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</si>
  <si>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</si>
  <si>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</si>
  <si>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</si>
  <si>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</si>
  <si>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</si>
  <si>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</si>
  <si>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</si>
  <si>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</si>
  <si>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</si>
  <si>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</si>
  <si>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</si>
  <si>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</si>
  <si>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</si>
  <si>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</si>
  <si>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</si>
  <si>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</si>
  <si>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</si>
  <si>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</si>
  <si>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</si>
  <si>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</si>
  <si>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</si>
  <si>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</si>
  <si>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</si>
  <si>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</si>
  <si>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</si>
  <si>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</si>
  <si>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</si>
  <si>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</si>
  <si>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</si>
  <si>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</si>
  <si>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</si>
  <si>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</si>
  <si>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</si>
  <si>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</si>
  <si>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</si>
  <si>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</si>
  <si>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</si>
  <si>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</si>
  <si>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</si>
  <si>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</si>
  <si>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</si>
  <si>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</si>
  <si>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</si>
  <si>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</si>
  <si>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</si>
  <si>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</si>
  <si>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</si>
  <si>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</si>
  <si>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</si>
  <si>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</si>
  <si>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</si>
  <si>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</si>
  <si>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</si>
  <si>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</si>
  <si>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</si>
  <si>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</si>
  <si>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</si>
  <si>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</si>
  <si>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</si>
  <si>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</si>
  <si>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</si>
  <si>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</si>
  <si>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</si>
  <si>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</si>
  <si>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</si>
  <si>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</si>
  <si>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</si>
  <si>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</si>
  <si>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</si>
  <si>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</si>
  <si>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</si>
  <si>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</si>
  <si>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</si>
  <si>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</si>
  <si>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</si>
  <si>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</si>
  <si>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</si>
  <si>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</si>
  <si>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</si>
  <si>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</si>
  <si>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</si>
  <si>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</si>
  <si>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</si>
  <si>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</si>
  <si>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</si>
  <si>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</si>
  <si>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</si>
  <si>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</si>
  <si>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</si>
  <si>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</si>
  <si>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</si>
  <si>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</si>
  <si>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</si>
  <si>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</si>
  <si>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</si>
  <si>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</si>
  <si>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</si>
  <si>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</si>
  <si>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</si>
  <si>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</si>
  <si>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</si>
  <si>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</si>
  <si>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</si>
  <si>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</si>
  <si>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</si>
  <si>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</si>
  <si>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</si>
  <si>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</si>
  <si>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</si>
  <si>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</si>
  <si>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</si>
  <si>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</si>
  <si>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</si>
  <si>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</si>
  <si>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</si>
  <si>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</si>
  <si>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</si>
  <si>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</si>
  <si>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</si>
  <si>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</si>
  <si>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</si>
  <si>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</si>
  <si>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</si>
  <si>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</si>
  <si>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</si>
  <si>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</si>
  <si>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</si>
  <si>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</si>
  <si>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</si>
  <si>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</si>
  <si>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</si>
  <si>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</si>
  <si>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</si>
  <si>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</si>
  <si>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</si>
  <si>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</si>
  <si>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</si>
  <si>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</si>
  <si>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</si>
  <si>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</si>
  <si>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</si>
  <si>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</si>
  <si>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</si>
  <si>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</si>
  <si>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</si>
  <si>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</si>
  <si>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</si>
  <si>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</si>
  <si>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</si>
  <si>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</si>
  <si>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</si>
  <si>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</si>
  <si>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</si>
  <si>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</si>
  <si>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</si>
  <si>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</si>
  <si>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</si>
  <si>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</si>
  <si>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</si>
  <si>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</si>
  <si>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</si>
  <si>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</si>
  <si>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</si>
  <si>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</si>
  <si>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</si>
  <si>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</si>
  <si>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</si>
  <si>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</si>
  <si>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</si>
  <si>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</si>
  <si>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</si>
  <si>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</si>
  <si>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</si>
  <si>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</si>
  <si>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</si>
  <si>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</si>
  <si>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</si>
  <si>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</si>
  <si>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</si>
  <si>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</si>
  <si>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</si>
  <si>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</si>
  <si>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</si>
  <si>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</si>
  <si>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</si>
  <si>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</si>
  <si>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</si>
  <si>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</si>
  <si>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</si>
  <si>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</si>
  <si>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</si>
  <si>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</si>
  <si>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</si>
  <si>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</si>
  <si>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</si>
  <si>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</si>
  <si>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</si>
  <si>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</si>
  <si>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</si>
  <si>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</si>
  <si>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</si>
  <si>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</si>
  <si>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</si>
  <si>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</si>
  <si>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</si>
  <si>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</si>
  <si>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</si>
  <si>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</si>
  <si>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</si>
  <si>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</si>
  <si>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</si>
  <si>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</si>
  <si>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</si>
  <si>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</si>
  <si>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</si>
  <si>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</si>
  <si>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</si>
  <si>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</si>
  <si>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</si>
  <si>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</si>
  <si>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</si>
  <si>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</si>
  <si>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</si>
  <si>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</si>
  <si>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</si>
  <si>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</si>
  <si>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</si>
  <si>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</si>
  <si>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</si>
  <si>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</si>
  <si>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</si>
  <si>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</si>
  <si>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</si>
  <si>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</si>
  <si>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</si>
  <si>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</si>
  <si>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</si>
  <si>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</si>
  <si>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</si>
  <si>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</si>
  <si>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</si>
  <si>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</si>
  <si>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</si>
  <si>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</si>
  <si>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</si>
  <si>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</si>
  <si>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</si>
  <si>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</si>
  <si>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</si>
  <si>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</si>
  <si>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</si>
  <si>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</si>
  <si>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</si>
  <si>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</si>
  <si>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</si>
  <si>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</si>
  <si>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</si>
  <si>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</si>
  <si>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</si>
  <si>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</si>
  <si>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</si>
  <si>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</si>
  <si>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</si>
  <si>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</si>
  <si>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</si>
  <si>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</si>
  <si>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</si>
  <si>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</si>
  <si>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</si>
  <si>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</si>
  <si>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</si>
  <si>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</si>
  <si>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</si>
  <si>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</si>
  <si>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</si>
  <si>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</si>
  <si>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</si>
  <si>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</si>
  <si>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</si>
  <si>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</si>
  <si>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</si>
  <si>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</si>
  <si>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</si>
  <si>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</si>
  <si>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</si>
  <si>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</si>
  <si>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</si>
  <si>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</si>
  <si>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</si>
  <si>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</si>
  <si>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</si>
  <si>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</si>
  <si>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</si>
  <si>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</si>
  <si>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</si>
  <si>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</si>
  <si>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</si>
  <si>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</si>
  <si>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</si>
  <si>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</si>
  <si>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</si>
  <si>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</si>
  <si>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</si>
  <si>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</si>
  <si>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</si>
  <si>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</si>
  <si>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</si>
  <si>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</si>
  <si>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</si>
  <si>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</si>
  <si>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</si>
  <si>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</si>
  <si>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</si>
  <si>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</si>
  <si>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</si>
  <si>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</si>
  <si>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</si>
  <si>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</si>
  <si>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</si>
  <si>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</si>
  <si>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</si>
  <si>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</si>
  <si>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</si>
  <si>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</si>
  <si>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</si>
  <si>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</si>
  <si>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</si>
  <si>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</si>
  <si>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</si>
  <si>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</si>
  <si>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</si>
  <si>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</si>
  <si>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</si>
  <si>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</si>
  <si>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</si>
  <si>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</si>
  <si>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</si>
  <si>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</si>
  <si>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</si>
  <si>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</si>
  <si>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</si>
  <si>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</si>
  <si>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</si>
  <si>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</si>
  <si>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</si>
  <si>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</si>
  <si>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</si>
  <si>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</si>
  <si>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</si>
  <si>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</si>
  <si>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</si>
  <si>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</si>
  <si>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</si>
  <si>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</si>
  <si>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</si>
  <si>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</si>
  <si>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</si>
  <si>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</si>
  <si>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</si>
  <si>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</si>
  <si>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</si>
  <si>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</si>
  <si>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</si>
  <si>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</si>
  <si>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</si>
  <si>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</si>
  <si>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</si>
  <si>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</si>
  <si>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</si>
  <si>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</si>
  <si>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</si>
  <si>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</si>
  <si>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</si>
  <si>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</si>
  <si>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</si>
  <si>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</si>
  <si>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</si>
  <si>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</si>
  <si>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</si>
  <si>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</si>
  <si>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</si>
  <si>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</si>
  <si>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</si>
  <si>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</si>
  <si>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</si>
  <si>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</si>
  <si>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</si>
  <si>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</si>
  <si>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</si>
  <si>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</si>
  <si>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</si>
  <si>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</si>
  <si>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</si>
  <si>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</si>
  <si>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</si>
  <si>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</si>
  <si>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</si>
  <si>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</si>
  <si>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</si>
  <si>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</si>
  <si>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</si>
  <si>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</si>
  <si>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</si>
  <si>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</si>
  <si>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</si>
  <si>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</si>
  <si>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</si>
  <si>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</si>
  <si>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</si>
  <si>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</si>
  <si>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</si>
  <si>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</si>
  <si>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</si>
  <si>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</si>
  <si>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</si>
  <si>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</si>
  <si>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</si>
  <si>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</si>
  <si>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</si>
  <si>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</si>
  <si>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</si>
  <si>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</si>
  <si>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</si>
  <si>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</si>
  <si>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</si>
  <si>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</si>
  <si>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</si>
  <si>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</si>
  <si>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</si>
  <si>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</si>
  <si>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</si>
  <si>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</si>
  <si>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</si>
  <si>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</si>
  <si>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</si>
  <si>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</si>
  <si>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</si>
  <si>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</si>
  <si>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</si>
  <si>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</si>
  <si>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</si>
  <si>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</si>
  <si>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</si>
  <si>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</si>
  <si>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</si>
  <si>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</si>
  <si>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</si>
  <si>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</si>
  <si>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</si>
  <si>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</si>
  <si>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</si>
  <si>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</si>
  <si>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</si>
  <si>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</si>
  <si>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</si>
  <si>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</si>
  <si>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</si>
  <si>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</si>
  <si>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</si>
  <si>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</si>
  <si>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</si>
  <si>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</si>
  <si>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</si>
  <si>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</si>
  <si>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</si>
  <si>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</si>
  <si>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</si>
  <si>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</si>
  <si>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</si>
  <si>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</si>
  <si>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</si>
  <si>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</si>
  <si>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</si>
  <si>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</si>
  <si>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</si>
  <si>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</si>
  <si>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</si>
  <si>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</si>
  <si>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</si>
  <si>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</si>
  <si>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</si>
  <si>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</si>
  <si>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</si>
  <si>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</si>
  <si>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</si>
  <si>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</si>
  <si>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</si>
  <si>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</si>
  <si>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</si>
  <si>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</si>
  <si>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</si>
  <si>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</si>
  <si>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</si>
  <si>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</si>
  <si>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</si>
  <si>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</si>
  <si>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</si>
  <si>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</si>
  <si>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</si>
  <si>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</si>
  <si>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</si>
  <si>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</si>
  <si>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</si>
  <si>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</si>
  <si>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</si>
  <si>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</si>
  <si>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</si>
  <si>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</si>
  <si>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</si>
  <si>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</si>
  <si>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</si>
  <si>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</si>
  <si>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</si>
  <si>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</si>
  <si>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</si>
  <si>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</si>
  <si>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</si>
  <si>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</si>
  <si>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</si>
  <si>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</si>
  <si>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</si>
  <si>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</si>
  <si>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</si>
  <si>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</si>
  <si>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</si>
  <si>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</si>
  <si>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</si>
  <si>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</si>
  <si>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</si>
  <si>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</si>
  <si>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</si>
  <si>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</si>
  <si>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</si>
  <si>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</si>
  <si>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</si>
  <si>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</si>
  <si>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</si>
  <si>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</si>
  <si>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</si>
  <si>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</si>
  <si>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</si>
  <si>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</si>
  <si>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</si>
  <si>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</si>
  <si>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</si>
  <si>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</si>
  <si>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</si>
  <si>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</si>
  <si>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</si>
  <si>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</si>
  <si>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</si>
  <si>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</si>
  <si>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</si>
  <si>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</si>
  <si>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</si>
  <si>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</si>
  <si>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</si>
  <si>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</si>
  <si>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</si>
  <si>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</si>
  <si>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</si>
  <si>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</si>
  <si>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</si>
  <si>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</si>
  <si>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</si>
  <si>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</si>
  <si>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</si>
  <si>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</si>
  <si>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</si>
  <si>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</si>
  <si>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</si>
  <si>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</si>
  <si>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</si>
  <si>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</si>
  <si>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</si>
  <si>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</si>
  <si>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</si>
  <si>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</si>
  <si>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</si>
  <si>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</si>
  <si>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</si>
  <si>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</si>
  <si>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</si>
  <si>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</si>
  <si>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</si>
  <si>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</si>
  <si>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</si>
  <si>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</si>
  <si>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</si>
  <si>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</si>
  <si>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</si>
  <si>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</si>
  <si>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</si>
  <si>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</si>
  <si>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</si>
  <si>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</si>
  <si>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</si>
  <si>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</si>
  <si>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</si>
  <si>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</si>
  <si>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</si>
  <si>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</si>
  <si>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</si>
  <si>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</si>
  <si>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</si>
  <si>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</si>
  <si>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</si>
  <si>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</si>
  <si>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</si>
  <si>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</si>
  <si>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</si>
  <si>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</si>
  <si>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</si>
  <si>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</si>
  <si>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</si>
  <si>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</si>
  <si>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</si>
  <si>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</si>
  <si>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</si>
  <si>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</si>
  <si>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</si>
  <si>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</si>
  <si>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</si>
  <si>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</si>
  <si>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</si>
  <si>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</si>
  <si>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</si>
  <si>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</si>
  <si>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</si>
  <si>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</si>
  <si>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</si>
  <si>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</si>
  <si>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</si>
  <si>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</si>
  <si>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</si>
  <si>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</si>
  <si>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</si>
  <si>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</si>
  <si>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</si>
  <si>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</si>
  <si>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</si>
  <si>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</si>
  <si>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</si>
  <si>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</si>
  <si>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</si>
  <si>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</si>
  <si>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</si>
  <si>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</si>
  <si>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</si>
  <si>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</si>
  <si>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</si>
  <si>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</si>
  <si>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</si>
  <si>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</si>
  <si>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</si>
  <si>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</si>
  <si>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</si>
  <si>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</si>
  <si>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</si>
  <si>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</si>
  <si>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</si>
  <si>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</si>
  <si>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</si>
  <si>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</si>
  <si>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</si>
  <si>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</si>
  <si>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</si>
  <si>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</si>
  <si>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</si>
  <si>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</si>
  <si>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</si>
  <si>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</si>
  <si>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</si>
  <si>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</si>
  <si>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</si>
  <si>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</si>
  <si>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</si>
  <si>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</si>
  <si>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</si>
  <si>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</si>
  <si>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</si>
  <si>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</si>
  <si>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</si>
  <si>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</si>
  <si>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</si>
  <si>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</si>
  <si>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</si>
  <si>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</si>
  <si>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</si>
  <si>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</si>
  <si>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</si>
  <si>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</si>
  <si>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</si>
  <si>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</si>
  <si>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</si>
  <si>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</si>
  <si>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</si>
  <si>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</si>
  <si>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</si>
  <si>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</si>
  <si>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</si>
  <si>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</si>
  <si>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</si>
  <si>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</si>
  <si>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</si>
  <si>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</si>
  <si>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</si>
  <si>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</si>
  <si>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</si>
  <si>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</si>
  <si>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</si>
  <si>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</si>
  <si>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</si>
  <si>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</si>
  <si>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</si>
  <si>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</si>
  <si>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</si>
  <si>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</si>
  <si>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</si>
  <si>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</si>
  <si>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</si>
  <si>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</si>
  <si>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</si>
  <si>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</si>
  <si>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</si>
  <si>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</si>
  <si>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</si>
  <si>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</si>
  <si>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</si>
  <si>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</si>
  <si>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</si>
  <si>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</si>
  <si>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</si>
  <si>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</si>
  <si>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</si>
  <si>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</si>
  <si>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</si>
  <si>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</si>
  <si>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</si>
  <si>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</si>
  <si>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</si>
  <si>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</si>
  <si>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</si>
  <si>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</si>
  <si>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</si>
  <si>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</si>
  <si>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</si>
  <si>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</si>
  <si>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</si>
  <si>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</si>
  <si>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</si>
  <si>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</si>
  <si>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</si>
  <si>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</si>
  <si>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</si>
  <si>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</si>
  <si>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</si>
  <si>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</si>
  <si>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</si>
  <si>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</si>
  <si>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</si>
  <si>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</si>
  <si>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</si>
  <si>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</si>
  <si>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</si>
  <si>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</si>
  <si>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</si>
  <si>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</si>
  <si>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</si>
  <si>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</si>
  <si>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</si>
  <si>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</si>
  <si>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</si>
  <si>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</si>
  <si>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</si>
  <si>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</si>
  <si>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</si>
  <si>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</si>
  <si>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</si>
  <si>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</si>
  <si>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</si>
  <si>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</si>
  <si>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</si>
  <si>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</si>
  <si>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</si>
  <si>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</si>
  <si>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</si>
  <si>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</si>
  <si>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</si>
  <si>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</si>
  <si>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</si>
  <si>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</si>
  <si>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</si>
  <si>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</si>
  <si>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</si>
  <si>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</si>
  <si>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</si>
  <si>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</si>
  <si>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</si>
  <si>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</si>
  <si>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</si>
  <si>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</si>
  <si>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</si>
  <si>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</si>
  <si>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</si>
  <si>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</si>
  <si>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</si>
  <si>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</si>
  <si>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</si>
  <si>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</si>
  <si>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</si>
  <si>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</si>
  <si>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</si>
  <si>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</si>
  <si>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</si>
  <si>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</si>
  <si>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</si>
  <si>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</si>
  <si>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</si>
  <si>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</si>
  <si>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</si>
  <si>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</si>
  <si>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</si>
  <si>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</si>
  <si>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</si>
  <si>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</si>
  <si>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</si>
  <si>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</si>
  <si>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</si>
  <si>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</si>
  <si>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</si>
  <si>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</si>
  <si>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</si>
  <si>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</si>
  <si>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</si>
  <si>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</si>
  <si>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</si>
  <si>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</si>
  <si>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</si>
  <si>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</si>
  <si>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</si>
  <si>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</si>
  <si>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</si>
  <si>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</si>
  <si>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</si>
  <si>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</si>
  <si>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</si>
  <si>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</si>
  <si>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</si>
  <si>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</si>
  <si>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</si>
  <si>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</si>
  <si>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</si>
  <si>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</si>
  <si>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</si>
  <si>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</si>
  <si>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</si>
  <si>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</si>
  <si>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</si>
  <si>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</si>
  <si>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</si>
  <si>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</si>
  <si>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</si>
  <si>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</si>
  <si>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</si>
  <si>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</si>
  <si>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</si>
  <si>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</si>
  <si>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</si>
  <si>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</si>
  <si>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</si>
  <si>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</si>
  <si>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</si>
  <si>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</si>
  <si>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</si>
  <si>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</si>
  <si>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</si>
  <si>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</si>
  <si>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</si>
  <si>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</si>
  <si>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</si>
  <si>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</si>
  <si>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</si>
  <si>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</si>
  <si>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</si>
  <si>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</si>
  <si>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</si>
  <si>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</si>
  <si>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</si>
  <si>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</si>
  <si>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</si>
  <si>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</si>
  <si>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</si>
  <si>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</si>
  <si>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</si>
  <si>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</si>
  <si>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</si>
  <si>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</si>
  <si>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</si>
  <si>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</si>
  <si>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</si>
  <si>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</si>
  <si>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</si>
  <si>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</si>
  <si>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</si>
  <si>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</si>
  <si>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</si>
  <si>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</si>
  <si>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</si>
  <si>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</si>
  <si>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</si>
  <si>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</si>
  <si>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</si>
  <si>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</si>
  <si>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</si>
  <si>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</si>
  <si>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</si>
  <si>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</si>
  <si>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</si>
  <si>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</si>
  <si>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</si>
  <si>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</si>
  <si>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</si>
  <si>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</si>
  <si>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</si>
  <si>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</si>
  <si>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</si>
  <si>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</si>
  <si>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</si>
  <si>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</si>
  <si>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</si>
  <si>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</si>
  <si>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</si>
  <si>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</si>
  <si>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</si>
  <si>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</si>
  <si>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</si>
  <si>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</si>
  <si>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</si>
  <si>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</si>
  <si>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</si>
  <si>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</si>
  <si>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</si>
  <si>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</si>
  <si>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</si>
  <si>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</si>
  <si>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</si>
  <si>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</si>
  <si>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</si>
  <si>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</si>
  <si>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</si>
  <si>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</si>
  <si>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</si>
  <si>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</si>
  <si>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</si>
  <si>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</si>
  <si>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</si>
  <si>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</si>
  <si>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</si>
  <si>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</si>
  <si>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</si>
  <si>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</si>
  <si>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</si>
  <si>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</si>
  <si>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</si>
  <si>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</si>
  <si>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</si>
  <si>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</si>
  <si>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</si>
  <si>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</si>
  <si>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</si>
  <si>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</si>
  <si>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</si>
  <si>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</si>
  <si>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</si>
  <si>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</si>
  <si>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</si>
  <si>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</si>
  <si>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</si>
  <si>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</si>
  <si>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</si>
  <si>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</si>
  <si>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</si>
  <si>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</si>
  <si>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</si>
  <si>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</si>
  <si>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</si>
  <si>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</si>
  <si>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</si>
  <si>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</si>
  <si>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</si>
  <si>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</si>
  <si>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</si>
  <si>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</si>
  <si>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</si>
  <si>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</si>
  <si>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</si>
  <si>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</si>
  <si>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</si>
  <si>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</si>
  <si>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</si>
  <si>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</si>
  <si>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</si>
  <si>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</si>
  <si>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</si>
  <si>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</si>
  <si>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</si>
  <si>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</si>
  <si>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</si>
  <si>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</si>
  <si>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</si>
  <si>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</si>
  <si>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</si>
  <si>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</si>
  <si>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</si>
  <si>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</si>
  <si>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</si>
  <si>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</si>
  <si>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</si>
  <si>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</si>
  <si>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</si>
  <si>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</si>
  <si>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</si>
  <si>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</si>
  <si>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</si>
  <si>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</si>
  <si>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</si>
  <si>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</si>
  <si>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</si>
  <si>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</si>
  <si>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</si>
  <si>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</si>
  <si>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</si>
  <si>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</si>
  <si>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</si>
  <si>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</si>
  <si>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</si>
  <si>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</si>
  <si>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</si>
  <si>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</si>
  <si>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</si>
  <si>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</si>
  <si>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</si>
  <si>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</si>
  <si>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</si>
  <si>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</si>
  <si>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</si>
  <si>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</si>
  <si>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</si>
  <si>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</si>
  <si>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</si>
  <si>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</si>
  <si>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</si>
  <si>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</si>
  <si>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</si>
  <si>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</si>
  <si>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</si>
  <si>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</si>
  <si>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</si>
  <si>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</si>
  <si>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</si>
  <si>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</si>
  <si>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</si>
  <si>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</si>
  <si>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</si>
  <si>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</si>
  <si>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</si>
  <si>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</si>
  <si>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</si>
  <si>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</si>
  <si>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</si>
  <si>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</si>
  <si>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</si>
  <si>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</si>
  <si>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</si>
  <si>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</si>
  <si>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</si>
  <si>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</si>
  <si>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</si>
  <si>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</si>
  <si>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</si>
  <si>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</si>
  <si>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</si>
  <si>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</si>
  <si>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</si>
  <si>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</si>
  <si>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</si>
  <si>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</si>
  <si>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</si>
  <si>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</si>
  <si>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</si>
  <si>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</si>
  <si>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</si>
  <si>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</si>
  <si>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</si>
  <si>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</si>
  <si>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</si>
  <si>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</si>
  <si>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</si>
  <si>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</si>
  <si>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</si>
  <si>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</si>
  <si>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</si>
  <si>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</si>
  <si>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</si>
  <si>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</si>
  <si>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</si>
  <si>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</si>
  <si>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</si>
  <si>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</si>
  <si>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</si>
  <si>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</si>
  <si>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</si>
  <si>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</si>
  <si>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</si>
  <si>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</si>
  <si>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</si>
  <si>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</si>
  <si>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</si>
  <si>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</si>
  <si>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</si>
  <si>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</si>
  <si>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</si>
  <si>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</si>
  <si>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</si>
  <si>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</si>
  <si>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</si>
  <si>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</si>
  <si>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</si>
  <si>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</si>
  <si>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</si>
  <si>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</si>
  <si>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</si>
  <si>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</si>
  <si>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</si>
  <si>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</si>
  <si>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</si>
  <si>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</si>
  <si>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</si>
  <si>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</si>
  <si>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</si>
  <si>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</si>
  <si>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</si>
  <si>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</si>
  <si>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</si>
  <si>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</si>
  <si>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</si>
  <si>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</si>
  <si>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</si>
  <si>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</si>
  <si>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</si>
  <si>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</si>
  <si>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</si>
  <si>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</si>
  <si>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</si>
  <si>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</si>
  <si>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</si>
  <si>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</si>
  <si>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</si>
  <si>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</si>
  <si>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</si>
  <si>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</si>
  <si>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</si>
  <si>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</si>
  <si>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</si>
  <si>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</si>
  <si>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</si>
  <si>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</si>
  <si>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</si>
  <si>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</si>
  <si>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</si>
  <si>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</si>
  <si>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</si>
  <si>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</si>
  <si>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</si>
  <si>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</si>
  <si>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</si>
  <si>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</si>
  <si>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</si>
  <si>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</si>
  <si>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</si>
  <si>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</si>
  <si>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</si>
  <si>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</si>
  <si>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</si>
  <si>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</si>
  <si>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</si>
  <si>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</si>
  <si>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</si>
  <si>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</si>
  <si>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</si>
  <si>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</si>
  <si>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</si>
  <si>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</si>
  <si>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</si>
  <si>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</si>
  <si>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</si>
  <si>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</si>
  <si>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</si>
  <si>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</si>
  <si>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</si>
  <si>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</si>
  <si>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</si>
  <si>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</si>
  <si>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</si>
  <si>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</si>
  <si>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</si>
  <si>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</si>
  <si>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</si>
  <si>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</si>
  <si>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</si>
  <si>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</si>
  <si>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</si>
  <si>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</si>
  <si>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</si>
  <si>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</si>
  <si>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</si>
  <si>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</si>
  <si>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</si>
  <si>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</si>
  <si>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</si>
  <si>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</si>
  <si>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</si>
  <si>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</si>
  <si>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</si>
  <si>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</si>
  <si>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</si>
  <si>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</si>
  <si>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</si>
  <si>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</si>
  <si>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</si>
  <si>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</si>
  <si>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</si>
  <si>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</si>
  <si>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</si>
  <si>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</si>
  <si>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</si>
  <si>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</si>
  <si>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</si>
  <si>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</si>
  <si>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</si>
  <si>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</si>
  <si>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</si>
  <si>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</si>
  <si>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</si>
  <si>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</si>
  <si>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</si>
  <si>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</si>
  <si>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</si>
  <si>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</si>
  <si>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</si>
  <si>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</si>
  <si>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</si>
  <si>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</si>
  <si>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</si>
  <si>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</si>
  <si>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</si>
  <si>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</si>
  <si>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</si>
  <si>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</si>
  <si>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</si>
  <si>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</si>
  <si>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</si>
  <si>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</si>
  <si>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</si>
  <si>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</si>
  <si>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</si>
  <si>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</si>
  <si>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</si>
  <si>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</si>
  <si>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</si>
  <si>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</si>
  <si>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</si>
  <si>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</si>
  <si>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</si>
  <si>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</si>
  <si>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</si>
  <si>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</si>
  <si>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</si>
  <si>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</si>
  <si>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</si>
  <si>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</si>
  <si>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</si>
  <si>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</si>
  <si>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</si>
  <si>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</si>
  <si>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</si>
  <si>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</si>
  <si>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</si>
  <si>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</si>
  <si>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</si>
  <si>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</si>
  <si>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</si>
  <si>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</si>
  <si>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</si>
  <si>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</si>
  <si>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</si>
  <si>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</si>
  <si>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</si>
  <si>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</si>
  <si>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</si>
  <si>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</si>
  <si>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</si>
  <si>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</si>
  <si>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</si>
  <si>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</si>
  <si>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</si>
  <si>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</si>
  <si>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</si>
  <si>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</si>
  <si>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</si>
  <si>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</si>
  <si>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</si>
  <si>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</si>
  <si>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</si>
  <si>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</si>
  <si>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</si>
  <si>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</si>
  <si>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</si>
  <si>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</si>
  <si>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</si>
  <si>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</si>
  <si>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</si>
  <si>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</si>
  <si>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</si>
  <si>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</si>
  <si>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</si>
  <si>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</si>
  <si>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</si>
  <si>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</si>
  <si>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</si>
  <si>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</si>
  <si>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</si>
  <si>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</si>
  <si>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</si>
  <si>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</si>
  <si>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</si>
  <si>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</si>
  <si>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</si>
  <si>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</si>
  <si>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</si>
  <si>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</si>
  <si>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</si>
  <si>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</si>
  <si>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</si>
  <si>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</si>
  <si>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</si>
  <si>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</si>
  <si>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</si>
  <si>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</si>
  <si>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</si>
  <si>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</si>
  <si>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</si>
  <si>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</si>
  <si>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</si>
  <si>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</si>
  <si>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</si>
  <si>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</si>
  <si>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</si>
  <si>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</si>
  <si>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</si>
  <si>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</si>
  <si>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</si>
  <si>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</si>
  <si>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</si>
  <si>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</si>
  <si>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</si>
  <si>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</si>
  <si>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</si>
  <si>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</si>
  <si>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</si>
  <si>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</si>
  <si>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</si>
  <si>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</si>
  <si>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</si>
  <si>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</si>
  <si>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</si>
  <si>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</si>
  <si>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</si>
  <si>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</si>
  <si>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</si>
  <si>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</si>
  <si>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</si>
  <si>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</si>
  <si>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</si>
  <si>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</si>
  <si>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</si>
  <si>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</si>
  <si>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</si>
  <si>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</si>
  <si>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</si>
  <si>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</si>
  <si>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</si>
  <si>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</si>
  <si>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</si>
  <si>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</si>
  <si>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</si>
  <si>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</si>
  <si>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</si>
  <si>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</si>
  <si>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</si>
  <si>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</si>
  <si>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</si>
  <si>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</si>
  <si>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</si>
  <si>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</si>
  <si>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</si>
  <si>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</si>
  <si>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</si>
  <si>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</si>
  <si>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</si>
  <si>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</si>
  <si>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</si>
  <si>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</si>
  <si>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</si>
  <si>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</si>
  <si>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</si>
  <si>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</si>
  <si>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</si>
  <si>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</si>
  <si>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</si>
  <si>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</si>
  <si>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</si>
  <si>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</si>
  <si>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</si>
  <si>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</si>
  <si>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</si>
  <si>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</si>
  <si>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</si>
  <si>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</si>
  <si>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</si>
  <si>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</si>
  <si>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</si>
  <si>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</si>
  <si>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</si>
  <si>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</si>
  <si>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</si>
  <si>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</si>
  <si>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</si>
  <si>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</si>
  <si>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</si>
  <si>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</si>
  <si>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</si>
  <si>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</si>
  <si>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</si>
  <si>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</si>
  <si>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</si>
  <si>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</si>
  <si>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</si>
  <si>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</si>
  <si>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</si>
  <si>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</si>
  <si>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</si>
  <si>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</si>
  <si>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</si>
  <si>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</si>
  <si>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</si>
  <si>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</si>
  <si>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</si>
  <si>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</si>
  <si>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</si>
  <si>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</si>
  <si>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</si>
  <si>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</si>
  <si>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</si>
  <si>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</si>
  <si>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</si>
  <si>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</si>
  <si>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</si>
  <si>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</si>
  <si>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</si>
  <si>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</si>
  <si>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</si>
  <si>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</si>
  <si>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</si>
  <si>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</si>
  <si>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</si>
  <si>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</si>
  <si>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</si>
  <si>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</si>
  <si>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</si>
  <si>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</si>
  <si>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</si>
  <si>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</si>
  <si>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</si>
  <si>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</si>
  <si>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</si>
  <si>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</si>
  <si>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</si>
  <si>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</si>
  <si>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</si>
  <si>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</si>
  <si>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</si>
  <si>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</si>
  <si>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</si>
  <si>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</si>
  <si>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</si>
  <si>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</si>
  <si>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</si>
  <si>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</si>
  <si>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</si>
  <si>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</si>
  <si>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</si>
  <si>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</si>
  <si>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</si>
  <si>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</si>
  <si>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</si>
  <si>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</si>
  <si>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</si>
  <si>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</si>
  <si>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</si>
  <si>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</si>
  <si>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</si>
  <si>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</si>
  <si>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</si>
  <si>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</si>
  <si>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</si>
  <si>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</si>
  <si>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</si>
  <si>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</si>
  <si>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</si>
  <si>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</si>
  <si>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</si>
  <si>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</si>
  <si>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</si>
  <si>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</si>
  <si>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</si>
  <si>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</si>
  <si>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</si>
  <si>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</si>
  <si>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</si>
  <si>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</si>
  <si>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</si>
  <si>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</si>
  <si>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</si>
  <si>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</si>
  <si>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</si>
  <si>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</si>
  <si>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</si>
  <si>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</si>
  <si>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</si>
  <si>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</si>
  <si>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</si>
  <si>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</si>
  <si>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</si>
  <si>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</si>
  <si>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</si>
  <si>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</si>
  <si>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</si>
  <si>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</si>
  <si>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</si>
  <si>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</si>
  <si>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</si>
  <si>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</si>
  <si>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</si>
  <si>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</si>
  <si>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</si>
  <si>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</si>
  <si>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</si>
  <si>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</si>
  <si>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</si>
  <si>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</si>
  <si>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</si>
  <si>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</si>
  <si>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</si>
  <si>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</si>
  <si>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</si>
  <si>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</si>
  <si>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</si>
  <si>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</si>
  <si>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</si>
  <si>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</si>
  <si>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</si>
  <si>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</si>
  <si>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</si>
  <si>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</si>
  <si>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</si>
  <si>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</si>
  <si>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</si>
  <si>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</si>
  <si>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</si>
  <si>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</si>
  <si>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</si>
  <si>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</si>
  <si>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</si>
  <si>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</si>
  <si>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</si>
  <si>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</si>
  <si>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</si>
  <si>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</si>
  <si>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</si>
  <si>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</si>
  <si>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</si>
  <si>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</si>
  <si>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</si>
  <si>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</si>
  <si>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</si>
  <si>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</si>
  <si>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</si>
  <si>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</si>
  <si>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</si>
  <si>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</si>
  <si>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</si>
  <si>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</si>
  <si>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</si>
  <si>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</si>
  <si>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</si>
  <si>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</si>
  <si>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</si>
  <si>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</si>
  <si>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</si>
  <si>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</si>
  <si>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</si>
  <si>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</si>
  <si>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</si>
  <si>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</si>
  <si>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</si>
  <si>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</si>
  <si>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</si>
  <si>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</si>
  <si>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</si>
  <si>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</si>
  <si>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</si>
  <si>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</si>
  <si>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</si>
  <si>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</si>
  <si>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</si>
  <si>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</si>
  <si>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</si>
  <si>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</si>
  <si>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</si>
  <si>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</si>
  <si>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</si>
  <si>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</si>
  <si>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</si>
  <si>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</si>
  <si>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</si>
  <si>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</si>
  <si>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</si>
  <si>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</si>
  <si>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</si>
  <si>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</si>
  <si>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</si>
  <si>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</si>
  <si>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</si>
  <si>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</si>
  <si>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</si>
  <si>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</si>
  <si>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</si>
  <si>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</si>
  <si>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</si>
  <si>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</si>
  <si>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</si>
  <si>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</si>
  <si>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</si>
  <si>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</si>
  <si>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</si>
  <si>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</si>
  <si>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</si>
  <si>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</si>
  <si>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</si>
  <si>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</si>
  <si>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</si>
  <si>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</si>
  <si>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</si>
  <si>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</si>
  <si>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</si>
  <si>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</si>
  <si>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</si>
  <si>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</si>
  <si>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</si>
  <si>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</si>
  <si>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</si>
  <si>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</si>
  <si>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</si>
  <si>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</si>
  <si>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</si>
  <si>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</si>
  <si>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</si>
  <si>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</si>
  <si>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</si>
  <si>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</si>
  <si>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</si>
  <si>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</si>
  <si>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</si>
  <si>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</si>
  <si>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</si>
  <si>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</si>
  <si>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</si>
  <si>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</si>
  <si>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</si>
  <si>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</si>
  <si>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</si>
  <si>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</si>
  <si>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</si>
  <si>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</si>
  <si>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</si>
  <si>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</si>
  <si>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</si>
  <si>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</si>
  <si>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</si>
  <si>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</si>
  <si>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</si>
  <si>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</si>
  <si>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</si>
  <si>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</si>
  <si>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</si>
  <si>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</si>
  <si>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</si>
  <si>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</si>
  <si>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</si>
  <si>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</si>
  <si>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</si>
  <si>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</si>
  <si>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</si>
  <si>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</si>
  <si>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</si>
  <si>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</si>
  <si>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</si>
  <si>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</si>
  <si>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</si>
  <si>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</si>
  <si>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</si>
  <si>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</si>
  <si>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</si>
  <si>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</si>
  <si>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</si>
  <si>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</si>
  <si>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</si>
  <si>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</si>
  <si>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</si>
  <si>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</si>
  <si>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</si>
  <si>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</si>
  <si>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</si>
  <si>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</si>
  <si>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</si>
  <si>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</si>
  <si>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</si>
  <si>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</si>
  <si>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</si>
  <si>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</si>
  <si>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</si>
  <si>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</si>
  <si>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</si>
  <si>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</si>
  <si>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</si>
  <si>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</si>
  <si>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</si>
  <si>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</si>
  <si>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</si>
  <si>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</si>
  <si>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</si>
  <si>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</si>
  <si>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</si>
  <si>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</si>
  <si>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</si>
  <si>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</si>
  <si>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</si>
  <si>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</si>
  <si>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</si>
  <si>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</si>
  <si>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</si>
  <si>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</si>
  <si>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</si>
  <si>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</si>
  <si>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</si>
  <si>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</si>
  <si>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</si>
  <si>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</si>
  <si>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</si>
  <si>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</si>
  <si>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</si>
  <si>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</si>
  <si>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</si>
  <si>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</si>
  <si>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</si>
  <si>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</si>
  <si>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</si>
  <si>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</si>
  <si>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</si>
  <si>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</si>
  <si>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</si>
  <si>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</si>
  <si>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</si>
  <si>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</si>
  <si>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</si>
  <si>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</si>
  <si>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</si>
  <si>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</si>
  <si>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</si>
  <si>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</si>
  <si>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</si>
  <si>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</si>
  <si>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</si>
  <si>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</si>
  <si>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</si>
  <si>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</si>
  <si>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</si>
  <si>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</si>
  <si>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</si>
  <si>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</si>
  <si>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</si>
  <si>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</si>
  <si>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</si>
  <si>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</si>
  <si>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</si>
  <si>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</si>
  <si>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</si>
  <si>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</si>
  <si>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</si>
  <si>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</si>
  <si>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</si>
  <si>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</si>
  <si>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</si>
  <si>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</si>
  <si>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</si>
  <si>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</si>
  <si>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</si>
  <si>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</si>
  <si>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</si>
  <si>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</si>
  <si>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</si>
  <si>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</si>
  <si>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</si>
  <si>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</si>
  <si>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</si>
  <si>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</si>
  <si>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</si>
  <si>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</si>
  <si>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</si>
  <si>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</si>
  <si>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</si>
  <si>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</si>
  <si>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</si>
  <si>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</si>
  <si>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</si>
  <si>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</si>
  <si>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</si>
  <si>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</si>
  <si>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</si>
  <si>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</si>
  <si>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</si>
  <si>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</si>
  <si>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</si>
  <si>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</si>
  <si>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</si>
  <si>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</si>
  <si>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</si>
  <si>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</si>
  <si>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</si>
  <si>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</si>
  <si>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</si>
  <si>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</si>
  <si>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</si>
  <si>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</si>
  <si>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</si>
  <si>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</si>
  <si>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</si>
  <si>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</si>
  <si>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</si>
  <si>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</si>
  <si>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</si>
  <si>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</si>
  <si>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</si>
  <si>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</si>
  <si>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</si>
  <si>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</si>
  <si>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</si>
  <si>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</si>
  <si>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</si>
  <si>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</si>
  <si>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</si>
  <si>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</si>
  <si>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</si>
  <si>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</si>
  <si>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</si>
  <si>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</si>
  <si>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</si>
  <si>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</si>
  <si>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</si>
  <si>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</si>
  <si>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</si>
  <si>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</si>
  <si>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</si>
  <si>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</si>
  <si>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</si>
  <si>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</si>
  <si>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</si>
  <si>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</si>
  <si>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</si>
  <si>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</si>
  <si>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</si>
  <si>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</si>
  <si>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</si>
  <si>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</si>
  <si>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</si>
  <si>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</si>
  <si>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</si>
  <si>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</si>
  <si>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</si>
  <si>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</si>
  <si>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</si>
  <si>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</si>
  <si>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</si>
  <si>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</si>
  <si>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</si>
  <si>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</si>
  <si>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</si>
  <si>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</si>
  <si>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</si>
  <si>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</si>
  <si>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</si>
  <si>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</si>
  <si>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</si>
  <si>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</si>
  <si>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</si>
  <si>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</si>
  <si>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</si>
  <si>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</si>
  <si>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</si>
  <si>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</si>
  <si>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</si>
  <si>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</si>
  <si>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</si>
  <si>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</si>
  <si>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</si>
  <si>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</si>
  <si>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</si>
  <si>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</si>
  <si>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</si>
  <si>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</si>
  <si>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</si>
  <si>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</si>
  <si>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</si>
  <si>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</si>
  <si>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</si>
  <si>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</si>
  <si>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</si>
  <si>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</si>
  <si>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</si>
  <si>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</si>
  <si>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</si>
  <si>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</si>
  <si>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</si>
  <si>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</si>
  <si>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</si>
  <si>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</si>
  <si>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</si>
  <si>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</si>
  <si>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</si>
  <si>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</si>
  <si>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</si>
  <si>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</si>
  <si>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</si>
  <si>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</si>
  <si>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</si>
  <si>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</si>
  <si>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</si>
  <si>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</si>
  <si>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</si>
  <si>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</si>
  <si>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</si>
  <si>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</si>
  <si>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</si>
  <si>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</si>
  <si>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</si>
  <si>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</si>
  <si>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</si>
  <si>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</si>
  <si>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</si>
  <si>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</si>
  <si>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</si>
  <si>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</si>
  <si>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</si>
  <si>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</si>
  <si>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</si>
  <si>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</si>
  <si>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</si>
  <si>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</si>
  <si>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</si>
  <si>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</si>
  <si>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</si>
  <si>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</si>
  <si>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</si>
  <si>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</si>
  <si>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</si>
  <si>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</si>
  <si>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</si>
  <si>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</si>
  <si>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</si>
  <si>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</si>
  <si>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</si>
  <si>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</si>
  <si>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</si>
  <si>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</si>
  <si>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</si>
  <si>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</si>
  <si>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</si>
  <si>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</si>
  <si>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</si>
  <si>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</si>
  <si>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</si>
  <si>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</si>
  <si>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</si>
  <si>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</si>
  <si>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</si>
  <si>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</si>
  <si>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</si>
  <si>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</si>
  <si>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</si>
  <si>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</si>
  <si>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</si>
  <si>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</si>
  <si>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</si>
  <si>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</si>
  <si>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</si>
  <si>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</si>
  <si>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</si>
  <si>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</si>
  <si>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</si>
  <si>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</si>
  <si>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</si>
  <si>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</si>
  <si>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</si>
  <si>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</si>
  <si>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</si>
  <si>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</si>
  <si>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</si>
  <si>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</si>
  <si>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</si>
  <si>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</si>
  <si>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</si>
  <si>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</si>
  <si>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</si>
  <si>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</si>
  <si>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</si>
  <si>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</si>
  <si>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</si>
  <si>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</si>
  <si>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</si>
  <si>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</si>
  <si>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</si>
  <si>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</si>
  <si>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</si>
  <si>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</si>
  <si>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</si>
  <si>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</si>
  <si>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</si>
  <si>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</si>
  <si>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</si>
  <si>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</si>
  <si>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</si>
  <si>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</si>
  <si>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</si>
  <si>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</si>
  <si>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</si>
  <si>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</si>
  <si>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</si>
  <si>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</si>
  <si>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</si>
  <si>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</si>
  <si>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</si>
  <si>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</si>
  <si>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</si>
  <si>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</si>
  <si>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</si>
  <si>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</si>
  <si>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</si>
  <si>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</si>
  <si>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</si>
  <si>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</si>
  <si>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</si>
  <si>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</si>
  <si>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</si>
  <si>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</si>
  <si>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</si>
  <si>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</si>
  <si>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</si>
  <si>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</si>
  <si>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</si>
  <si>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</si>
  <si>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</si>
  <si>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</si>
  <si>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</si>
  <si>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</si>
  <si>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</si>
  <si>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</si>
  <si>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</si>
  <si>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</si>
  <si>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</si>
  <si>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</si>
  <si>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</si>
  <si>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</si>
  <si>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</si>
  <si>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</si>
  <si>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</si>
  <si>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</si>
  <si>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</si>
  <si>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</si>
  <si>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</si>
  <si>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</si>
  <si>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</si>
  <si>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</si>
  <si>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</si>
  <si>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</si>
  <si>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</si>
  <si>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</si>
  <si>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</si>
  <si>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</si>
  <si>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</si>
  <si>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</si>
  <si>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</si>
  <si>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</si>
  <si>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</si>
  <si>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</si>
  <si>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</si>
  <si>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</si>
  <si>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</si>
  <si>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</si>
  <si>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</si>
  <si>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</si>
  <si>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</si>
  <si>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</si>
  <si>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</si>
  <si>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</si>
  <si>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</si>
  <si>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</si>
  <si>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</si>
  <si>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</si>
  <si>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</si>
  <si>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</si>
  <si>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</si>
  <si>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</si>
  <si>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</si>
  <si>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</si>
  <si>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</si>
  <si>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</si>
  <si>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</si>
  <si>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</si>
  <si>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</si>
  <si>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</si>
  <si>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</si>
  <si>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</si>
  <si>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</si>
  <si>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</si>
  <si>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</si>
  <si>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</si>
  <si>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</si>
  <si>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</si>
  <si>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</si>
  <si>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</si>
  <si>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</si>
  <si>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</si>
  <si>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</si>
  <si>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</si>
  <si>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</si>
  <si>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</si>
  <si>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</si>
  <si>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</si>
  <si>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</si>
  <si>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</si>
  <si>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</si>
  <si>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</si>
  <si>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</si>
  <si>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</si>
  <si>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</si>
  <si>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</si>
  <si>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</si>
  <si>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</si>
  <si>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</si>
  <si>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</si>
  <si>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</si>
  <si>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</si>
  <si>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</si>
  <si>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</si>
  <si>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</si>
  <si>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</si>
  <si>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</si>
  <si>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</si>
  <si>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</si>
  <si>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</si>
  <si>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</si>
  <si>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</si>
  <si>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</si>
  <si>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</si>
  <si>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</si>
  <si>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</si>
  <si>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</si>
  <si>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</si>
  <si>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</si>
  <si>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</si>
  <si>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</si>
  <si>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</si>
  <si>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</si>
  <si>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</si>
  <si>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</si>
  <si>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</si>
  <si>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</si>
  <si>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</si>
  <si>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</si>
  <si>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</si>
  <si>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</si>
  <si>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</si>
  <si>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</si>
  <si>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</si>
  <si>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</si>
  <si>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</si>
  <si>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</si>
  <si>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</si>
  <si>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</si>
  <si>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</si>
  <si>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</si>
  <si>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</si>
  <si>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</si>
  <si>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</si>
  <si>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</si>
  <si>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</si>
  <si>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</si>
  <si>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</si>
  <si>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</si>
  <si>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</si>
  <si>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</si>
  <si>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</si>
  <si>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</si>
  <si>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</si>
  <si>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</si>
  <si>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</si>
  <si>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</si>
  <si>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</si>
  <si>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</si>
  <si>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</si>
  <si>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</si>
  <si>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</si>
  <si>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</si>
  <si>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</si>
  <si>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</si>
  <si>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</si>
  <si>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</si>
  <si>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</si>
  <si>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</si>
  <si>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</si>
  <si>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</si>
  <si>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deadline-Convertion</t>
  </si>
  <si>
    <t>launched_at-Convertion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</si>
  <si>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</si>
  <si>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</si>
  <si>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</si>
  <si>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</si>
  <si>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</si>
  <si>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</si>
  <si>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</si>
  <si>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</si>
  <si>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</si>
  <si>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</si>
  <si>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</si>
  <si>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</si>
  <si>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</si>
  <si>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Lenght</t>
  </si>
  <si>
    <t>Gain %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</si>
  <si>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</si>
  <si>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</si>
  <si>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</si>
  <si>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</si>
  <si>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</si>
  <si>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</si>
  <si>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</si>
  <si>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</si>
  <si>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</si>
  <si>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</si>
  <si>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</si>
  <si>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</si>
  <si>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</si>
  <si>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</si>
  <si>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</si>
  <si>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</si>
  <si>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</si>
  <si>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</si>
  <si>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</si>
  <si>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</si>
  <si>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</si>
  <si>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pledged</t>
  </si>
  <si>
    <t>Sum of backers_count</t>
  </si>
  <si>
    <t>United States of America</t>
  </si>
  <si>
    <t>Australia</t>
  </si>
  <si>
    <t>Spain</t>
  </si>
  <si>
    <t>Sweden</t>
  </si>
  <si>
    <t>United Kingdom</t>
  </si>
  <si>
    <t>Canada</t>
  </si>
  <si>
    <t>France</t>
  </si>
  <si>
    <t>Italy</t>
  </si>
  <si>
    <t>Norway</t>
  </si>
  <si>
    <t>Germany</t>
  </si>
  <si>
    <t>Ireland</t>
  </si>
  <si>
    <t>Netherlands</t>
  </si>
  <si>
    <t>New Zealand</t>
  </si>
  <si>
    <t>Austria</t>
  </si>
  <si>
    <t>Denmark</t>
  </si>
  <si>
    <t>Luxembourg</t>
  </si>
  <si>
    <t>Mexico</t>
  </si>
  <si>
    <t>Belgium</t>
  </si>
  <si>
    <t>Switzerland</t>
  </si>
  <si>
    <t>Singapore</t>
  </si>
  <si>
    <t>Hong Kong, SAR China</t>
  </si>
  <si>
    <t>Country II</t>
  </si>
  <si>
    <t>Sum of goal</t>
  </si>
  <si>
    <t>Total</t>
  </si>
  <si>
    <t>canceled %</t>
  </si>
  <si>
    <t>failed %</t>
  </si>
  <si>
    <t>successful %</t>
  </si>
  <si>
    <t>China</t>
  </si>
  <si>
    <t>Choose an option from the drop-down menue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</si>
</sst>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70" formatCode="&quot;$&quot;#,##0.0000000_);[Red]\(&quot;$&quot;#,##0.0000000\)"/>
    <numFmt numFmtId="180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5"/>
      <color theme="0"/>
      <name val="Roboto"/>
    </font>
    <font>
      <sz val="18"/>
      <color theme="0"/>
      <name val="Calibri"/>
      <family val="2"/>
      <scheme val="minor"/>
    </font>
    <font>
      <sz val="10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749992370372631"/>
        <bgColor indexed="64"/>
      </patternFill>
    </fill>
  </fills>
  <borders count="23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15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Border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9" fontId="0" fillId="0" borderId="8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 wrapText="1"/>
    </xf>
    <xf numFmtId="9" fontId="0" fillId="0" borderId="9" xfId="0" applyNumberFormat="1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9" fontId="0" fillId="0" borderId="11" xfId="0" applyNumberFormat="1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/>
    <xf numFmtId="8" fontId="0" fillId="0" borderId="0" xfId="0" applyNumberFormat="1"/>
    <xf numFmtId="3" fontId="0" fillId="0" borderId="0" xfId="0" applyNumberFormat="1"/>
    <xf numFmtId="6" fontId="0" fillId="0" borderId="0" xfId="0" applyNumberFormat="1"/>
    <xf numFmtId="2" fontId="0" fillId="0" borderId="0" xfId="0" applyNumberFormat="1"/>
    <xf numFmtId="0" fontId="0" fillId="6" borderId="0" xfId="0" applyFill="1"/>
    <xf numFmtId="0" fontId="2" fillId="6" borderId="1" xfId="0" applyFont="1" applyFill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0" fontId="2" fillId="6" borderId="3" xfId="0" applyFont="1" applyFill="1" applyBorder="1" applyAlignment="1">
      <alignment horizontal="left"/>
    </xf>
    <xf numFmtId="4" fontId="0" fillId="6" borderId="4" xfId="0" applyNumberFormat="1" applyFill="1" applyBorder="1"/>
    <xf numFmtId="4" fontId="0" fillId="6" borderId="5" xfId="0" applyNumberFormat="1" applyFill="1" applyBorder="1"/>
    <xf numFmtId="4" fontId="0" fillId="6" borderId="6" xfId="0" applyNumberFormat="1" applyFill="1" applyBorder="1"/>
    <xf numFmtId="180" fontId="0" fillId="6" borderId="4" xfId="0" applyNumberFormat="1" applyFill="1" applyBorder="1"/>
    <xf numFmtId="180" fontId="0" fillId="6" borderId="5" xfId="0" applyNumberFormat="1" applyFill="1" applyBorder="1"/>
    <xf numFmtId="180" fontId="0" fillId="6" borderId="6" xfId="0" applyNumberFormat="1" applyFill="1" applyBorder="1"/>
    <xf numFmtId="180" fontId="0" fillId="6" borderId="0" xfId="0" applyNumberFormat="1" applyFill="1"/>
    <xf numFmtId="0" fontId="0" fillId="6" borderId="0" xfId="0" applyFill="1" applyAlignment="1">
      <alignment horizontal="left"/>
    </xf>
    <xf numFmtId="8" fontId="6" fillId="6" borderId="0" xfId="0" applyNumberFormat="1" applyFont="1" applyFill="1" applyAlignment="1">
      <alignment horizontal="center" vertical="center" wrapText="1"/>
    </xf>
    <xf numFmtId="0" fontId="7" fillId="6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 wrapText="1"/>
    </xf>
    <xf numFmtId="8" fontId="2" fillId="5" borderId="0" xfId="0" applyNumberFormat="1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2" fillId="5" borderId="0" xfId="0" applyFont="1" applyFill="1"/>
    <xf numFmtId="8" fontId="2" fillId="5" borderId="0" xfId="0" applyNumberFormat="1" applyFont="1" applyFill="1"/>
    <xf numFmtId="170" fontId="2" fillId="5" borderId="0" xfId="0" applyNumberFormat="1" applyFont="1" applyFill="1"/>
    <xf numFmtId="9" fontId="2" fillId="5" borderId="0" xfId="0" applyNumberFormat="1" applyFont="1" applyFill="1"/>
    <xf numFmtId="2" fontId="2" fillId="5" borderId="0" xfId="0" applyNumberFormat="1" applyFont="1" applyFill="1"/>
    <xf numFmtId="0" fontId="2" fillId="5" borderId="0" xfId="0" applyFont="1" applyFill="1" applyAlignment="1">
      <alignment horizontal="left"/>
    </xf>
  </cellXfs>
  <cellStyles count="1">
    <cellStyle name="Normal" xfId="0" builtinId="0"/>
  </cellStyles>
  <dxfs count="9"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10" formatCode="&quot;$&quot;#,##0_);[Red]\(&quot;$&quot;#,##0\)"/>
    </dxf>
    <dxf>
      <numFmt numFmtId="3" formatCode="#,##0"/>
    </dxf>
    <dxf>
      <numFmt numFmtId="3" formatCode="#,##0"/>
    </dxf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layout>
        <c:manualLayout>
          <c:xMode val="edge"/>
          <c:yMode val="edge"/>
          <c:x val="0.31107708213518037"/>
          <c:y val="7.0700797080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AF7-8D29-FA97D00488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AF7-8D29-FA97D00488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E-4AF7-8D29-FA97D004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306064"/>
        <c:axId val="850309808"/>
      </c:lineChart>
      <c:catAx>
        <c:axId val="8503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9808"/>
        <c:crosses val="autoZero"/>
        <c:auto val="1"/>
        <c:lblAlgn val="ctr"/>
        <c:lblOffset val="100"/>
        <c:noMultiLvlLbl val="0"/>
      </c:catAx>
      <c:valAx>
        <c:axId val="8503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Goals.'!$F$8:$F$19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B-4FE2-A11F-661E1ECF467F}"/>
            </c:ext>
          </c:extLst>
        </c:ser>
        <c:ser>
          <c:idx val="1"/>
          <c:order val="1"/>
          <c:tx>
            <c:strRef>
              <c:f>'Outcomes Based on Goals.'!$G$7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Goals.'!$G$8:$G$19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B-4FE2-A11F-661E1ECF467F}"/>
            </c:ext>
          </c:extLst>
        </c:ser>
        <c:ser>
          <c:idx val="2"/>
          <c:order val="2"/>
          <c:tx>
            <c:strRef>
              <c:f>'Outcomes Based on Goals.'!$H$7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Goals.'!$H$8:$H$19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B-4FE2-A11F-661E1ECF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562160"/>
        <c:axId val="1667562576"/>
      </c:lineChart>
      <c:catAx>
        <c:axId val="16675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576"/>
        <c:crosses val="autoZero"/>
        <c:auto val="1"/>
        <c:lblAlgn val="ctr"/>
        <c:lblOffset val="100"/>
        <c:noMultiLvlLbl val="0"/>
      </c:catAx>
      <c:valAx>
        <c:axId val="16675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sz="2400"/>
              <a:t>Success,failed</a:t>
            </a:r>
            <a:r>
              <a:rPr lang="es-MX" sz="2400" baseline="0"/>
              <a:t> and Canceled (except US)</a:t>
            </a:r>
            <a:endParaRPr lang="es-MX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'Extra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2'!$B$5:$B$25</c:f>
              <c:numCache>
                <c:formatCode>_("$"* #,##0.00_);_("$"* \(#,##0.00\);_("$"* "-"??_);_(@_)</c:formatCode>
                <c:ptCount val="20"/>
                <c:pt idx="0">
                  <c:v>10</c:v>
                </c:pt>
                <c:pt idx="1">
                  <c:v>250</c:v>
                </c:pt>
                <c:pt idx="3">
                  <c:v>250</c:v>
                </c:pt>
                <c:pt idx="6">
                  <c:v>3241</c:v>
                </c:pt>
                <c:pt idx="7">
                  <c:v>543</c:v>
                </c:pt>
                <c:pt idx="8">
                  <c:v>513</c:v>
                </c:pt>
                <c:pt idx="9">
                  <c:v>3</c:v>
                </c:pt>
                <c:pt idx="10">
                  <c:v>11467</c:v>
                </c:pt>
                <c:pt idx="11">
                  <c:v>145</c:v>
                </c:pt>
                <c:pt idx="12">
                  <c:v>6159</c:v>
                </c:pt>
                <c:pt idx="14">
                  <c:v>15</c:v>
                </c:pt>
                <c:pt idx="16">
                  <c:v>3960</c:v>
                </c:pt>
                <c:pt idx="17">
                  <c:v>5327</c:v>
                </c:pt>
                <c:pt idx="18">
                  <c:v>93</c:v>
                </c:pt>
                <c:pt idx="19">
                  <c:v>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5-452E-8159-EA50212050BC}"/>
            </c:ext>
          </c:extLst>
        </c:ser>
        <c:ser>
          <c:idx val="1"/>
          <c:order val="1"/>
          <c:tx>
            <c:strRef>
              <c:f>'Extra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2'!$C$5:$C$25</c:f>
              <c:numCache>
                <c:formatCode>_("$"* #,##0.00_);_("$"* \(#,##0.00\);_("$"* "-"??_);_(@_)</c:formatCode>
                <c:ptCount val="20"/>
                <c:pt idx="0">
                  <c:v>205025</c:v>
                </c:pt>
                <c:pt idx="1">
                  <c:v>28460</c:v>
                </c:pt>
                <c:pt idx="2">
                  <c:v>10</c:v>
                </c:pt>
                <c:pt idx="3">
                  <c:v>793</c:v>
                </c:pt>
                <c:pt idx="6">
                  <c:v>18193</c:v>
                </c:pt>
                <c:pt idx="7">
                  <c:v>921</c:v>
                </c:pt>
                <c:pt idx="8">
                  <c:v>77172</c:v>
                </c:pt>
                <c:pt idx="9">
                  <c:v>262</c:v>
                </c:pt>
                <c:pt idx="10">
                  <c:v>9605</c:v>
                </c:pt>
                <c:pt idx="11">
                  <c:v>46671</c:v>
                </c:pt>
                <c:pt idx="12">
                  <c:v>162285</c:v>
                </c:pt>
                <c:pt idx="13">
                  <c:v>939</c:v>
                </c:pt>
                <c:pt idx="14">
                  <c:v>32587</c:v>
                </c:pt>
                <c:pt idx="15">
                  <c:v>5755</c:v>
                </c:pt>
                <c:pt idx="16">
                  <c:v>205161</c:v>
                </c:pt>
                <c:pt idx="17">
                  <c:v>142906.25</c:v>
                </c:pt>
                <c:pt idx="18">
                  <c:v>31010</c:v>
                </c:pt>
                <c:pt idx="19">
                  <c:v>200750.43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5-452E-8159-EA50212050BC}"/>
            </c:ext>
          </c:extLst>
        </c:ser>
        <c:ser>
          <c:idx val="2"/>
          <c:order val="2"/>
          <c:tx>
            <c:strRef>
              <c:f>'Extra 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2'!$D$5:$D$25</c:f>
              <c:numCache>
                <c:formatCode>_("$"* #,##0.00_);_("$"* \(#,##0.00\);_("$"* "-"??_);_(@_)</c:formatCode>
                <c:ptCount val="20"/>
                <c:pt idx="2">
                  <c:v>4045.93</c:v>
                </c:pt>
                <c:pt idx="3">
                  <c:v>5291</c:v>
                </c:pt>
                <c:pt idx="4">
                  <c:v>9124</c:v>
                </c:pt>
                <c:pt idx="5">
                  <c:v>16065.5</c:v>
                </c:pt>
                <c:pt idx="6">
                  <c:v>32387.66</c:v>
                </c:pt>
                <c:pt idx="7">
                  <c:v>42180</c:v>
                </c:pt>
                <c:pt idx="8">
                  <c:v>67178</c:v>
                </c:pt>
                <c:pt idx="9">
                  <c:v>139201.22999999998</c:v>
                </c:pt>
                <c:pt idx="10">
                  <c:v>183222</c:v>
                </c:pt>
                <c:pt idx="11">
                  <c:v>273223.88</c:v>
                </c:pt>
                <c:pt idx="12">
                  <c:v>283998.55</c:v>
                </c:pt>
                <c:pt idx="13">
                  <c:v>418915</c:v>
                </c:pt>
                <c:pt idx="14">
                  <c:v>469742</c:v>
                </c:pt>
                <c:pt idx="15">
                  <c:v>487267</c:v>
                </c:pt>
                <c:pt idx="16">
                  <c:v>505081.52</c:v>
                </c:pt>
                <c:pt idx="17">
                  <c:v>621337.80000000005</c:v>
                </c:pt>
                <c:pt idx="18">
                  <c:v>1878758.63</c:v>
                </c:pt>
                <c:pt idx="19">
                  <c:v>3248310.71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5-452E-8159-EA50212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99175680"/>
        <c:axId val="1499175264"/>
      </c:barChart>
      <c:catAx>
        <c:axId val="149917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264"/>
        <c:crosses val="autoZero"/>
        <c:auto val="1"/>
        <c:lblAlgn val="ctr"/>
        <c:lblOffset val="100"/>
        <c:noMultiLvlLbl val="0"/>
      </c:catAx>
      <c:valAx>
        <c:axId val="14991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Backers</a:t>
            </a:r>
            <a:r>
              <a:rPr lang="es-MX" baseline="0"/>
              <a:t> count  vs Pledged by parent Group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2'!$B$5:$B$25</c:f>
              <c:numCache>
                <c:formatCode>_("$"* #,##0.00_);_("$"* \(#,##0.00\);_("$"* "-"??_);_(@_)</c:formatCode>
                <c:ptCount val="20"/>
                <c:pt idx="0">
                  <c:v>10</c:v>
                </c:pt>
                <c:pt idx="1">
                  <c:v>250</c:v>
                </c:pt>
                <c:pt idx="3">
                  <c:v>250</c:v>
                </c:pt>
                <c:pt idx="6">
                  <c:v>3241</c:v>
                </c:pt>
                <c:pt idx="7">
                  <c:v>543</c:v>
                </c:pt>
                <c:pt idx="8">
                  <c:v>513</c:v>
                </c:pt>
                <c:pt idx="9">
                  <c:v>3</c:v>
                </c:pt>
                <c:pt idx="10">
                  <c:v>11467</c:v>
                </c:pt>
                <c:pt idx="11">
                  <c:v>145</c:v>
                </c:pt>
                <c:pt idx="12">
                  <c:v>6159</c:v>
                </c:pt>
                <c:pt idx="14">
                  <c:v>15</c:v>
                </c:pt>
                <c:pt idx="16">
                  <c:v>3960</c:v>
                </c:pt>
                <c:pt idx="17">
                  <c:v>5327</c:v>
                </c:pt>
                <c:pt idx="18">
                  <c:v>93</c:v>
                </c:pt>
                <c:pt idx="19">
                  <c:v>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2-4B49-9AB8-7D3969114F1C}"/>
            </c:ext>
          </c:extLst>
        </c:ser>
        <c:ser>
          <c:idx val="1"/>
          <c:order val="1"/>
          <c:tx>
            <c:strRef>
              <c:f>'Extra 2'!$C$3:$C$4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2'!$C$5:$C$25</c:f>
              <c:numCache>
                <c:formatCode>_("$"* #,##0.00_);_("$"* \(#,##0.00\);_("$"* "-"??_);_(@_)</c:formatCode>
                <c:ptCount val="20"/>
                <c:pt idx="0">
                  <c:v>205025</c:v>
                </c:pt>
                <c:pt idx="1">
                  <c:v>28460</c:v>
                </c:pt>
                <c:pt idx="2">
                  <c:v>10</c:v>
                </c:pt>
                <c:pt idx="3">
                  <c:v>793</c:v>
                </c:pt>
                <c:pt idx="6">
                  <c:v>18193</c:v>
                </c:pt>
                <c:pt idx="7">
                  <c:v>921</c:v>
                </c:pt>
                <c:pt idx="8">
                  <c:v>77172</c:v>
                </c:pt>
                <c:pt idx="9">
                  <c:v>262</c:v>
                </c:pt>
                <c:pt idx="10">
                  <c:v>9605</c:v>
                </c:pt>
                <c:pt idx="11">
                  <c:v>46671</c:v>
                </c:pt>
                <c:pt idx="12">
                  <c:v>162285</c:v>
                </c:pt>
                <c:pt idx="13">
                  <c:v>939</c:v>
                </c:pt>
                <c:pt idx="14">
                  <c:v>32587</c:v>
                </c:pt>
                <c:pt idx="15">
                  <c:v>5755</c:v>
                </c:pt>
                <c:pt idx="16">
                  <c:v>205161</c:v>
                </c:pt>
                <c:pt idx="17">
                  <c:v>142906.25</c:v>
                </c:pt>
                <c:pt idx="18">
                  <c:v>31010</c:v>
                </c:pt>
                <c:pt idx="19">
                  <c:v>200750.43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2-4B49-9AB8-7D3969114F1C}"/>
            </c:ext>
          </c:extLst>
        </c:ser>
        <c:ser>
          <c:idx val="2"/>
          <c:order val="2"/>
          <c:tx>
            <c:strRef>
              <c:f>'Extra 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2'!$D$5:$D$25</c:f>
              <c:numCache>
                <c:formatCode>_("$"* #,##0.00_);_("$"* \(#,##0.00\);_("$"* "-"??_);_(@_)</c:formatCode>
                <c:ptCount val="20"/>
                <c:pt idx="2">
                  <c:v>4045.93</c:v>
                </c:pt>
                <c:pt idx="3">
                  <c:v>5291</c:v>
                </c:pt>
                <c:pt idx="4">
                  <c:v>9124</c:v>
                </c:pt>
                <c:pt idx="5">
                  <c:v>16065.5</c:v>
                </c:pt>
                <c:pt idx="6">
                  <c:v>32387.66</c:v>
                </c:pt>
                <c:pt idx="7">
                  <c:v>42180</c:v>
                </c:pt>
                <c:pt idx="8">
                  <c:v>67178</c:v>
                </c:pt>
                <c:pt idx="9">
                  <c:v>139201.22999999998</c:v>
                </c:pt>
                <c:pt idx="10">
                  <c:v>183222</c:v>
                </c:pt>
                <c:pt idx="11">
                  <c:v>273223.88</c:v>
                </c:pt>
                <c:pt idx="12">
                  <c:v>283998.55</c:v>
                </c:pt>
                <c:pt idx="13">
                  <c:v>418915</c:v>
                </c:pt>
                <c:pt idx="14">
                  <c:v>469742</c:v>
                </c:pt>
                <c:pt idx="15">
                  <c:v>487267</c:v>
                </c:pt>
                <c:pt idx="16">
                  <c:v>505081.52</c:v>
                </c:pt>
                <c:pt idx="17">
                  <c:v>621337.80000000005</c:v>
                </c:pt>
                <c:pt idx="18">
                  <c:v>1878758.63</c:v>
                </c:pt>
                <c:pt idx="19">
                  <c:v>3248310.71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8-4E97-B2AC-20E9F7E5B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9"/>
        <c:overlap val="-100"/>
        <c:axId val="2050126143"/>
        <c:axId val="2050135295"/>
      </c:barChart>
      <c:catAx>
        <c:axId val="205012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135295"/>
        <c:crosses val="autoZero"/>
        <c:auto val="1"/>
        <c:lblAlgn val="ctr"/>
        <c:lblOffset val="100"/>
        <c:noMultiLvlLbl val="0"/>
      </c:catAx>
      <c:valAx>
        <c:axId val="20501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12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_xlchart.v5.10</cx:f>
        <cx:nf dir="row">_xlchart.v5.7</cx:nf>
      </cx:strDim>
      <cx:numDim type="colorVal">
        <cx:f dir="row">_xlchart.v5.11</cx:f>
        <cx:nf dir="row">_xlchart.v5.8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</a:rPr>
              <a:t>Europe</a:t>
            </a:r>
            <a:endParaRPr lang="en-US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6F16D377-470F-457A-A5C9-A128ABDFA66F}">
          <cx:tx>
            <cx:txData>
              <cx:f>_xlchart.v5.9</cx:f>
              <cx:v>failed %</cx:v>
            </cx:txData>
          </cx:tx>
          <cx:dataLabels>
            <cx:numFmt formatCode="#,##0.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>
                    <a:solidFill>
                      <a:srgbClr val="002060"/>
                    </a:solidFill>
                  </a:defRPr>
                </a:pPr>
                <a:endParaRPr lang="en-US" sz="900" b="0" i="0" u="none" strike="noStrike" baseline="0">
                  <a:solidFill>
                    <a:srgbClr val="002060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viewedRegionType="dataOnly" cultureLanguage="en-US" cultureRegion="MX" attribution="Powered by Bing">
              <cx:geoCache provider="{E9337A44-BEBE-4D9F-B70C-5C5E7DAFC167}">
                <cx:binary>zHtpj9y2tu1fCfL5sSPO5ME5F7iUVNVD9eB2e/witLvbmkeSmn793VUejrvixHlIgAQIHFgqVVF7
WFx7LfrfD/O/Hqqn++Gnua4a+6+H+T8/Z851//rlF/uQPdX39qTOH4bWth/dyUNb/9J+/Jg/PP3y
ONxPeZP+QgLMfnnI7gf3NP/8P/+Gb0uf2l37cO/ytnnhn4bl9sn6ytnfuffdWz89tL5x+8dT+Kb/
/Py/3rohv//5p6fG5W65W7qn//z87DM///TL8Tf96ld/qmBhzj/Cs0yecCUDGTDBAyWVxj//VLVN
+vk2ZieYBVopyrTGjHO4/emnr+5rePwPrOewmvvHx+HJ2p8+//+bB58t/pvruW3DT+8etvuF/u/d
4c1+eR7b//n30QV416Mr34T/ODA/unUc/TN3Xy1fAvAXxJ6ecMI5kwGRkIRfxZ6cYBEEAedCM66C
QH356U+x/+Fqvh/5z48dxf3z1eOon/0Dom6eqjT39ZeX//Nx58GJgKLmAmIuBMGBflbz7EQITBRk
RBIipaLky09/ivsfWM/3I//1waPYf71+HH0T//01v30a6vvmL6x6jk8CTTEWUgSEUx2IZ9HHwQlV
AcGSc4IVDzgk51vE+QPr+X70vz54FP2v14+jH/0Doh89NfX9UH4JwV9Q++IkoEwFGmPCmVIEQOUb
vNcnFENGAkq4IIBNCpLzbfT/wHq+H/2vDx5F/+v1X0X/4u+v/c1w3zw8fYnAnw8+EyeCMIVpILWi
VCv2LPjkBGCeah4EjEjCxB6Xvg3+j5fz/dh/ee4o9F8uH0d+c/v3R/5seKrum8cv7//nQ8/pCd5j
OeVcArgfow5SwHOUkpxQwaE1aMC//PbnzfbHC/p+8L++yVH0v14/Dv/ZPwB2dn5+qj+0fki/ROHP
Z4DpEymFIkxDgCWGWD8rfsAlTajGwKQDoJoEHzHNP7ak7+fg22eP0vDtreNM7F79/Y3wcsrd+jT8
tc0AOKQCKHIdYCp+nQp1AvWvBReYUawUk/JLFXzqhT+4pu/n4tnDR8l4du84G+Hp35+NqyeXfUqG
/RKSP98YnJwQxgF24M9DZzzfkjnsGUJrhinRwFlhHPjy05+y8QfX9P1sPHv4KBvP7h1n42r3D8hG
O0z3fyEzFTBwQZi5ZMA8j+BJn4gACwo7N1b7ZLAjeLr64Vp+IwGfnzuO/efLvwr79d8f9pfdfd58
qcE/X/4MCD8AUSBARPnOvoBgSOaMKhpQzSRjStIvv/0ZjX60nO8H/vNbHMX989XjsMcv/wFhn54e
n/7CuEO1K6okiDpaA9WkRwWPxYlkNAC6SkTAtDomRC9/uJzfiPvn544D//nyceRf/gPY0Ksmd0+P
P12A0vfY/pU6BD2BsMM4JgKhgZnq5+MAIiccS61BfZNMCEjG0T78x9f1/VQcP3+UkuPbx6nZmr+i
KX5brfsqW0b37j4+6J3fCHa/f/fwwqDBHj36eZz6Lmh9mrTOHv/zM2YQ6K8q6v4rno1h31LGo4ee
7q37z88CZD0FSQV5QwJccQo79vS0v8NPJGUcpFQNXFfCnA13mnZwGdwKTrBiAHFawBSiiYY12Nbv
bwFzZiDPgkAoNdOwN6mvGvNNWy1p23wNxue//9T4+qbNG2fhizl8U/fpc/u3k8CwYQ2cCkpA+VU4
COD+w/0tlDd8HP+/peNZSn3KDLHOmbkUY0TcELo6bczc9xc5KdvTop3isRStqXGbxK1+M3dTfVoM
iY3rLl9Dlo0xG1Zk1oQ1m5LqB5QMbzJcF+FYrnVskyE33lZ9WOvkKpmGzZwEPGpbVBm0FiTUpPrg
pX0xlS5a0dCEK56miFNrbDK/G0i37bvgMe36IRyy5GpxF8PkNllP5Ubx/GMTDBfCr6eqdG2Ms86Z
ns67kakPOMFhTjA5S6bkRVexSGRTH/F0GmKa21dWksKMYxIi1MwhT7qY+SUaquRG+voqGasi8i25
Fmx5p2V+lVf6TPpmW1B+Wjfj5dyIc7Tq5tolIk55PxrSjEGIk/Sdt2URLfUUJk08N3QxbEXO1HnT
xnlj+7BFt9pzYXQ7RQrpMmzSoDZjTXzcNc1gkkWGc2c707XyEc86MSrFQSTXbAkTxz6kiSImSAJ9
WqL2g5/6wShaUqOHyYYpb2/TkmeGfqxyv2mD4U4vwYeMsmk7uOmsJOULOqMkxD6celxvvBYsHGXO
QpS11Kx2Ko2z6WPlZxv7bGpNMM0iHIY0ZPXyitlpVxVXfZlOoW7Y20roMK+zq3HoV1inLSKWfZQy
+JCm2mQIXY9Duyvz/k7yat00eLqzs3gd1GkZdWtCQiTHNE7TKiwIvOhkxbqZvNuVeH0ckuY6Z/Z0
qKzJ15kYksaCSghgzQMjhLofcJw8at9Ooe2yLpLyTsz0EbVzEPpg6jc4UG9yNtwvGkF4ZHfj045F
qvNDyBHUfE3W6bIZamvWXrFbFTBnBu/YpuaLEZr7XeKINWDomDTvapNO8lUTVKNRgpt+VrlpFSs2
Qzk1IR+o6UhQhGs39Kbvx9qsEsfCYiMh5gF6j8u3pB6azerW11hRdJoRiqMkyTYDO0snHaskP8+X
ZYos7279jLlpZ1Omro26RtTGr+OW6NEaGkzbtR2wSUfnzcBe9bOtQ94Nr+lCJBR1Jkzx0HTLC0mm
01z3r2ixVGaZM1PZNAsDz18L394FY6LCmibn/aR3ai5vq2x8TWgbq4n1ERrupm6nsjxm5QOfLA7H
kaWbdd7lMDAakuS9YURcjo19o0ZqZN2/1sRFVbZgk6PlNE/S1LCkTk2GxzccQZoCxGJG+pcW94lZ
7HjpmHcmK/2umfvzEtsPTdflRvp10zV0w/fLLlR1j4fxJgl8HVLdv7MJ3c501/fZVRUMm6QflSmq
8oHWq4h9X1iDlXuf4uIcwhOtPL8vCTKlNdncJWHuoyU4TVV97h0dTZouzjQafxjGPDWqJuFcshil
zSue2tYkyRSlY79dfHHflr4Jq5k/NFVWmVrPgalIPsSLFNB3q75m5fB2IA2JbVle8nYkF3iyZ27N
ccjGPhJueZtOvArTudy1LDHCMhbOc3Vf4Hw1a5G9yew8m0oVNtaDf1e2wXlOclMNpivq8SZl64aj
fjwdETZilMHGIwQ4sqy7hZHzbO1zCFCexjninWETu0Qsza4xGsrTQnaj6aH+zNxeOO1FpCs2QEg4
9HFVQbln0TCfTavAcLF+iy5zaAejZoxN71A0ZtNHN+Eq1BPDRov+pVvnJWJJElU0Pxu69DxN0GXt
ZL5x83xWj8XNPHgUDmpOjZ0EuRpqd4rXdksHe94M7Qsv8BlDkI92alXkuo+Lm09138hQrUsXJ2gN
81G9twF/V6bpB9h3donMX7SzK4yb1jvLQwvBXGCrsUknTE7ZplyZjGlQe+OS7hQFJQrLgZXhyuhq
WisvUNeuhvciCYuyKXYhGjbwW2IY1VnmXWd6EbxstNDRmHc2TNrgDR7oFqH0ysnO0BoXBpU6xFba
M9WM4aiDG1EUpVF94k0WJLcuA0DG6/1SzHcYe2Jcjmk4+ymLmqJ6m/OpipKsK025rBtAoGSjknEr
yn6J98hlGO02LVdrmOTJskW4rEOVt/4KQBmd8j7fsdLbCOHhLMmKqFv6NXKrSg2iJduWPjM89/mm
76radE4ZItPKkLk5z4ZpuqK1VOeU1sTUgTpVtarDWbVDqAQxuW2cKeqpukYV5tEK7CTCeLngOKnM
GJAwoMXlEPgpXFR/7mm5GtJlTZSmdTi+SFR+k+upOM+y7h3ISm+KTORR39h026fVGen0R9gKroLW
qrBo75J6TU3eZFU4V9iFmI0kJPo+bey1yLPymvqheN1WyYVH/oYnyeNaqBeuJLFe/TbPdQcbWPE2
7acMtoXEmdyvr2SVDGbpziY2xxWQFpMq2EllVhje0YfcMhzlZROnyAVm4v52DUS9Sdx60SgU1Xi+
1rPc9oBa8WCbj21VtkZVAzI619agIedbIpOHQiIe9eXYhnK5bz2uDHZzelpkH3mavu3mKipG8TpF
dIZtebxMdB0T7XbtgmYz67ozrbbvdOIX0wTSx4WYbitPnuksz+jeQ9stQ55mn08VfP3r/9y1Nfx3
8MH/e3F/KOG/f7v8cprhdz+1fWr3M7Y9/tCes3/9rv867num/NV+P2Len84//AYt/92bf4yzC9Bj
fpuyf3WZ/svX9w98ousYBmHQH7SWe8MXC5DfPrF1dRJIEoA2wZTeU3kMRvAXti5P9ixdaiIVF8Cn
QZT4zNY5A8FCEaw1FLsAOq//f9i6As/nG7IOwp/iGCZDEGNhHVpp+KFvyTplZcIYA2KD1nU571v3
eioqemolT4CHjfi0R+v92ADHShJ8XkxVGhJ8B1Rfng4A364SybkL2mug+ipcJhk2U+13qkrGDZPl
hW+0C6uhXjez7y953mWx6Is9TOh6k9J2OfW9mgzpt834IdOUh32pzkfdTLFrgzpO0jdUNOvG+qI3
y5rHIxTtdlzyB9q8Jk0olsZuiOod9AJw/FG3F2Xd1MZaQSJG0zyqxjU5L4GLhfmglhCssTUCxWIb
zH1yznEznJFZYtNQez7MybLppR+ffEIL0wGWssK9LZVXF2y50jnFO1ygK7AXZlNX62zW1bt4LNjD
4pvpplxvGv2alPldRZNgKzlFhuad2y4rtDwqkicy0bOcIhuRigxnHOhV7JOQS5fcBIED+lciYx25
+aYYvzOSMSikb5IswfAD448JGoAxJRUcOnieZGSHZVhWAuy1UxfpkGdnHripY3KbViILFS6KK9eW
bezFRZ2x4UyUQKN0mZ7yoHPh3EoX0rm/wEtfxNMIUxvMCvQ0X+j7okne9rRO49U13IwVWeLGJre+
a11cKPcCr31rdD272JXFTgTNRzU6ttMdeu8y3wKP4zditSJchBWXhVJhZ/UmsXnYtvIql9UbLaoh
/P2AyP0I+mxEBckJTFLOhIQBOmCgjHxb9a5dMKoCGB5lkxbAEysXcbQMpprQB6VWSBYdn1QyjaHO
ah4uS1CHS76M4ZqoqFcuj+aSu4i6jkBVIhLWRWWUbPV24i1QqJnErgKO6LLF6CZdTM195BWpDMU+
MMjzMvK62nFW97G6m1qYkA5/sNoWZmIlNEg5MhPIN+vU6phPPg2XlKQRYUu9490cTfueFPkynE2i
D0K2wgBTsiCPlNyWYnWxH1e7pRkktahvVpnJOE+LdcOq3pC1mjasZ7tWB+XWzjSJlrZ/9CUdXmaD
Lc2ULyGahnnXI1eGUzBsp2R+YVM5nKVzlbwT45CFoh/67e8nhuzh5jgxWAsq9mfCNBxNep4YhlJY
Xya6cJUlTGwyR7Hr7zI7raddjfLI1Rafs7nKLjpqz7hnYSGtDSXP9DbNglg2Wkepnvy2rdLLKaDn
PUbJDWvnMoIzOaNJVihtmrIBqnpwn9TBT2fCvtNo+DmagvQBdUUIVVwK0NTAaX++fCK6BK9T3ocH
xCQpaWH0ZEUE4zo1sEfYuE/W4exQSgKt89WEN0VL9anLOsC3pL7p+2KM7FieLUW5dQUQeZs6dyaC
8ez3Q/1rmSaA0y8gvmo4C6OklnvQ+EamKSz1s/JjFybVBN0fYKOAdIS0bQMTVPL1xPEYptZWMRHR
SqU6laR/l3RyvsF7opX15+sYrBsNE2xYrohGKAekRmkVKbLUEeWZNX2jipBz2xuelVm04qKO+jpq
y7hd+iqe1+5dlXTjNhelqYViZ23dUYNQO24V2gZLC0UAnomZgBKXrtTbcfzglvp92guxyXR3i/dA
imnzcpxBNSpKn8a0mi4DnrkdUvK1EENhGiLcKWqbR5Rml2gM/Barson6ztafRMjfrgDYzY8KmFPw
ocHohwN17Ffil1r56tMkd+Eyw8KSLhjDYiXxwksYFoQfzm12nmTKVKaq+zGmJYgyJV3fVy0KD2tV
FJpUyfVi1SgmDY9+P+34V+pcwOEAFDgdAH1kb/s9T3vOxJyyRcIMsl9bn2QtYBZjJkFTjLA0iBEf
jR0bN4lYwizz1HBOyTlojgBxSU2NHfSdVM1TVefvuor+sIn2Pf4cA7iEA0J7AFAYDH0QMb8tzHGy
vqvyagqdyAB2bflxKvMsLPPZJP5FSSsaCzcII5qgMWqdyg1Pyi7sqiTdUvSUBNkSy5lnEZmWH6SX
HO+kOIDW5tAylDEKRt1RgwuVJ7aeEh/itr+EVTqAd2XjYOzjCvoM2NIU94GdTEuDtyARgTwEGklM
E0fDCuH+tJtSb0hdXAUECnypJI1sJvRGFK/SzF+MdC0N4evrH2Qd2OdxTBWchuNAF+GcCjguz2Pq
9OJAMWU+lKJDYWb1FDJJLiete2BgFQeyQ8aoS1B3SrX/GHLq9A/AkXyn8vYKNMZwEhisTnGU175a
2270A+yp7d3Mdb0F3RP0GI/vEl7nRnhy7vwVGvGw61u67RTfTLDusJjpYAiZR5j5O5iCquytrNx8
I+WUnO+LsdU1Pu+lvcDM98BRL6r9/ucoiFcZo2FW/uBN9oeWj6IJdFkxKFCIKFH0iE+tWE6uqaBC
VYHPskaXBuZLvWVeXk2+fQC2eSYSuNA7CQyncVsYyWH1nLj4cH0sk8SwlN9MPnvrUt6FTQbY1nr+
iAASzbBn1aSbCoMTYE4KhMKo6EDBYUNthh7EJDzqGVp1i+buwcH8YIKsEaFIJJwyz4EutwCKlWK7
AGWDEe4aplAQhfcEpUr7B+ZBrVvbYiPnQodjUOstjPt3yWLTF1mCy9jNlkVD2z15JkyTWwsDLujo
pAnuDhAgEgSS31SeSZU1Jlh6WN8CwJ1XlBg0l1PYkQ5UiGl9nWi1GYKShJSl62bZb+tVB3JfMixm
RO0LEOzXjeRug7JagmhOEJAs/r4ZKb7N8Zq8s2mybVlfXKY5bPIVh6wWyYiM97zfInd5SPYwZ5np
VnhZTYcX3aI5/N5AftD+exf+OPFwnhfgjgI8wUG7I/CE0BcFGcQc0pKPYVCjdod7fYFgvNrVT+mY
3vayZ1d1oz7wiWXnZE4y45GZKR03rbUu5iC9JqNYz5pgvaOlXjelXMLRQdxykrzgWL8t9sVSB5DG
Et4AKNEU9UvwiMcyN02hLxc2wM7CyyLs/WrNSFZvZrEkMRgSZt1vmWMne9Ac102rCUhJicKg57Dp
B9H4DtsR4JfDcTfCCZi5e+f8W6DWzqWtblsXDuUyX3kr65jT/ipZm70GNYbzlK2bYUrviaq8qWhf
GDHLHPSN+oOqeRF3M3/LKzuGYs/f8lpuEesNanP5g13vO6ZUAA6XwDA2SzgFI9QR+FTwAiyZSx+u
DuyY2S59eCgcrSYbCc7uM5Zeryg5xWooL4qpiyctvWm6FXqj8NdV2tx/2s1ZDso9qh9tdXqY4ihI
SqBvXoqxHLZN2bTGobaMmFweZsRaM68gG62BTzcWNMQx6WWEy1ctd5AeFAjTzenLQwuudZdtp2B9
TDmMYKDmAGXMDR0ado1y152WgneRWEH6d6fwAqDV6fleKNdtl0VIUwTZOWvQNoWBYVsUqYT6XDZJ
hdq4Ls1ah4FsmkhUDny5vARShrLIqulFQJdo2rsMuGmmM+yzPj5UYJB22AzZgi7Tkn2QvvMGEXI9
TTPeLe2GpgtoYFW+A7Y+bNGk4oBVZw4rvBO1Ph3AqLrqGqOxllE/NB8KUvnzvBTRqBIbtmIeo6QJ
QE4G9A7bMeHnlW1flqgHhVBU09amJMx7tWxKoCktHkSESfkhK4DO4Xpf4xXIr75G7+umYBeIVlmI
RqAGtuRLXOoqCNPmI7Z8jsoOBOWF2tvMArWaiuIegapPgN0Gwyi2fZUvm7XShcnHycVJ5t4ACX81
lWCpzQSDSJAPIMZP+NVIFhfTtqkMU42PqHSnKbfJeYamTQ/mRYTckF6AHF/AfBzcBQym/pS5yCbQ
pgfcbAgat82yHdIxOT/Ml/Oa2Y0ErYWDxo7G+XUOOvtIirDMuhYYRgHaMKArGlERVS17C36YBrcG
NoQDW2xLFcQOfCQ/y9pkDa6jZQHZAfjRZpih+UvXuThdrNF+kJtDyR+gBTUImU43N+sevGXCXvQO
kHq1eWt8Rtqwzot+44sEvAZgiH1FIosaG40IFA+935CW/fxUcRI6PLDtoYMHAhI6VtDgZR3PABug
/35owTyN6X7FMFnGTuSP6QqDNS5BdFJBd9rvl2mZuAUDLMrruY+b/QxQDuBBVsyaoalhNQKwTM83
2gIfbfgIrx+ATQZEBn5w8DCoBIGNysFtir7Z6bEIznpQajeDByH50Epqpa+AO5YhFVN33c32wQv5
Hne4BlOpQGfLAIZzBm3gAa0i1ImLpfG9odzRV2Qmu6LNUTTUsOgc0nnbwFx+3dd020/quhRpfcvR
1N8U8wM46juYAWHoZEEflXy1cQGWbLjwlW/E+CJdVhrBi1cxo+XbmjV6q9b+qhw9Pp2ZssATpsEU
a7H1TZZuslzI6ICkM7brhmIeOuLGC5T1142dF9CVOqhuYcpxgdlnuT4IW3Kumq1O8iJM0gnvkiER
kbL4w5KD0oAE1HmtutQU+Qxa2T6vaHTZDhWqg0KF7MikTyNW5MKQEuwqpJUI+xbRS5dmdzInaFt0
3QbPMDjMLhUhgCL83tLt2US6RH7mMACCkAL6idXmUC91tm+VLj/jSQY6esJRBO573AT8IQX/7tM7
+q7Q2zV5k1utYp+nl2VCbhrC8U77zkYJqPeGtxMJgTq+kOv66BfCwsMHQJFCMZ1vuz7V2yRJwTm3
ASQQTMKw8L4wAwWJXzMwY/LIwxi7sfsunDC4HiMNTrnIHtlStdsAdr1QjvYDkECozBY+ydCFLJNN
h4fkHKnh3K+dPNddD6rNXoYZ67kxBZnsdS1RVLA6fSG7wXDUNTCSSrRJdbbhzq6nwQL6DhoBoekY
Bx58w96q+tR7SMvYgjsytna3eM3iGdyBrRQU8B7cyB2e6Uvq8Tl8MMT98PKg/Mj9AhGCDbheXNSN
eriiCiTKwIO9C1hXAwqiIMfg+BOINlnerzVSW9co+CNPbjV4dhkf5Wnare+CLFvP3TDjUATpHOk+
cxuM7JNq5G0+wTLwBHu0yn1YCIc3ia/f5CJ/bysWH+AMDJhLRip4//3en6/4LCV4szCh4sNQf4CA
T8oHu27WTF04mXbhmDkSHjq6ARxAk502NoP+brAHGzGoHw5KEPh6NpolIJnKo2KrMWwMiFT4gx0K
t51X0G5huzyA3QEcu1HclR3YNFM5Xh/oCal5vq0q+rbKmsu2x7etV7A3lJAKzGsDltDVzFkZHQSa
A2IwgBFAn2k4y7H7NPamDQormO82FhdpyFv1UOwpalBmd/UIk5uDaSRwUHAHJOlzGENkMsM0WCdg
UPcNNX0Nelrf+Tgp5Bba3Uf1gEIuoLgrCu/o5fh6FmP7CW0/JXjfrgfMHMmwCTos4aQCIKQLwGcO
ZrbJXAXHFqAzDuCcCaj1FN8mg85DIZ2LexigzkoBDKDeZu0wnhcavCs7r020IHsxqwosxKB8fwjy
gcwH+7FjLtIUdt75Pbjdh43jMJHMC722wVRuwdCr4afnDmaz4FQhmMiDooCuy3pQczvoqqKDLRQJ
mBA6CygHpwWjAMw5WzTn6GCj0cJvZCUF0Fc4OgF7R2Kr9rLS/WapVL2rVLsDbJY3xOFTOoKCz9lp
NUHMDqEEhWUBUFvqWEzydCI1mLYo38gB+JgCwpWZ3uafxOXR9WyjfNP+gFfi/dz8XKvYH5wCUsPB
RIGju3u94BsRrawSB+eqRheipCJ3ncBvQWgDHRbS40WGwrRPbTilOojT2g1xVRTvUJEVYa7KDLxC
PcUyRT8a9n+tbgvQ+8EbggOvwITVfor5ZlGZpYnXI7ifI0i/IQat6ozCsLRJ80mDvZAtkV7x60mV
A/g8eVzAprv5fb3hOzqJEAEYuSCXgCZKD7bTN0ugXcp5UTMXJiMM6QX4rbNcPrKKvZiWJa7WqQ8P
3skBDwAn5tN1fO06qNN1TGpDHProlTxbE3SWMv/aaRjvmnVW5/1Snw+TKG7l6t/+/qL3fttxMkEZ
AVEMDqxC2PYW3rdx82Xrlh5c3DBt1wnkyCkmaoFTXUDFwC+ftgn8k89dE7SPMNWlQH1gDvRgc5Rp
jcIfLOXXMqJQGERwLEFDBMXpaLSyi5oWtkw+DMYZyN0CHebLUceNauCIUs0zOJkU9KFQzU2CkhpO
bvhhNwTdrv4/ws6kOVIk28K/CDNw5i0QxKhZSkm5wXIEd8cHHHCGX/8OZC+qq/t1LSqtclRE4MO9
53znaqR3NB75XUKH5CD6Ja/bWJSCAWbx3fn5f7/OXST+2/pPggBZv9THU47J39oqRYcAVEADPSye
6XE1KEGM6gQAiv5PY06q/oqF8uLUDEpO5KpishYFhVP1pWv0eJxi7WQLpHWYETjC5wYiSTyjWhw7
PyfJOpZ9C3UgWqM/p17fiaWowul56HBgBDr40UVXbVBz0zoZDvvp2yXhkE3c+6Oc6IgefNI2h7nC
5SvHJg/GxS1ThWOIK5L5MnnVgvBitYmEc1iNR5+Gl7gtYoU2eq0/wNlFwOca/zKt/jVAi5T3K+79
1AJEZM4h4ubLfrNTzceiadDjJ4kC6VSjvJDNyYZhtnsy2hsLT1c88+b2aLdOav9lGWQSvf4/mCn/
7XBKQsSdAIrC5fXTTWj9yyasRgwXaFI8nN3TUwLX8n6E+xND/YzadK37hyk+z+L7EI5Xb8QxNXXo
cTjvvxJGH//3YvG2xfC3xYIjyUOrTQLiBn/vweG1CYCcKVy0eQ2LVM1OgSbuvKJRKZkFbAHICV7z
OJxGmmRRaH71i0HJCZqhURArA2/KuibR/3CI/xfTCaooOFqYIeEW3fvbvu/iqJvXEWAlSkwwWgsF
vaWCTI3uXELpkrlRfrH3om6gu2Od8m+JChnMkVYcqzqwuV/7b8okw/Yv2DJ5h6OLLslAc6MLgNQ+
5fG1tutVaBQS//Cpxv9F0o99nwD0BhUA8HSLff71OUeaoS5JSJdL5X7x0MSnuK6LemqjQicJYMO1
n3ObpDBU0uE7dXtehAsb7r+41hvvY/rVrTg9cBsCJK2HE7Jz7GHo42Kvynw3mHNYNmmEwnV2h8Pu
8jCXfXVXO0P7q8/jFEHY6oYz5bA0drd/qrNw0BoMGza2MXfeKlBXquuuW2jwMtHaFhKsXzGyk948
sT9lnrM6RaohqO+S4gjhEYfruQ9EcpwGfmESErbfu5CWanmejPdbVV2SCRXAEwjtr70k962wRT3G
DQrt+lHWaMz38kVPIy9ZPT3bdH3YNVUZkCsQJ5CC43yD9Yj6c2swaOLTgvT180DedgvKxO49pZqh
KcYr2j+WINEButuO3WbCzxMbp8NYD+1hWpzMaHJPqDoB4S1SGoiSDd5nqsiniCWQprju/nUaMLQV
vdcexrHPcEC7hySWS+6i/y32D2C/PFe4gsB2u2ydoDkaB4CtTM17b7wTwn13ERucsonruxi1822K
s3R20ifWhAcLoG7Q6FjcdT1oLapi7/XbCJbuulVrfvOA6su7uTCvhe6qEtpvn2uOclJt9faUghtd
yQ2VuIBo60CLWUo6L4C2/WU6gTro3/fXGYT6Ovu4DlWz6tLZtkta+80hBRsFKnGih10pI51jDuOk
g2xNVZvFodZFqIevYRfWhRe2M3CtGTzjbNayNutYJLKFAObFX22A5lv1YAlVTQ8I9S8lPsYpGytS
TrrjBZ0qeeUU9O8KYED39/SpDpk5z6p5c2NTXVtc1ErYS81RF5keRrbkXVb7c/1E0DjktQCxQVZ0
Aoll9R9iIXFmtPeLf+i82S0HWLCRy0F1Nt59A9TnTBMrX9ZGH7R/IlPgPhO/7l8mzstuQK+/etDp
NgnUa6zOsjFd29L40N9oYMWROiC1WpNcw2BJb3W6nlbCdK4qMJwGpWIzjDmJRV+E0TIWqJ+zvZYP
rQM0QzYy167hOYc7mu/VsDOKuRgtzYTFiTOnvXeODMosukKPz8w84FxSLWjdbUeOwwy+hcBN4V0H
cxc3UuKEL4ub4ZQyuRXYkOgr4fbr5ix0OOTuNPHTvgb20n6zXWSqeY6aLc6HrlvztE/rbG/ynWUs
h4XrAxUdz2NMa4AG17LD/mHUMwqBmvPlX0BFMtEc67019HNfnm4iP3jM2sLfxJi4D0u7rk2GLvzE
A4ZWaqsSiDRla90U9/rj1LppMRCXHCiISu6rGi8qKN2aZ1Y4awanxGTT5nEMG98DeffkmXQ5BgNe
+RQ4Z0XG6T5Oi7DX/ZNVF3xsfTbVMQD0sVvLlVVPkD884CzeEVwLzUevOYXAajOlQek5W3tGIgHc
2cq86Sjql6SCBmJRJjAnTKHMpmhlGRBmEPtnqJ7lXvZWj7jzdbH/faUkTuywy4zbFLjKZZ7E9Lpr
AEony5Wa7/0SD7dQJnmwVUehxLGcGthj0D2CYwrSwU9hEEn5uMuju+TChOryZh7EaYV7RNg8F4C4
s931g24BXyJibYkaKs1cyrNR/B5nUPsjJspgxS3ViUGs5t1kM5icXt7TRiCqgc9/5C4wFUFe09Dp
bw7V68HxA/CnMnmPNIfE1HuytM1YZbh0oVqsdbFfHvtB3G0W1bRCdZKyf1O+JdDwVHx0qeRZvzUB
zXIfLoG81HP8yrr6R7hGJjPDJvsRYOucZwxUdolLMQbQAopewBjT84w6OHnlbrw9EAgZKYjZOcPY
pfSiufu9FY4Br93El3VEl1bVQhTTpqfqanzmbRqVE1TRomE9ensBT83n7WbWFAtKyKLR0SUiVEO9
Tzaqh3s5GR484QFuVdV6kI05obA052Aa2hcFwGq/Y7RHolz61YO/oKcOAPsdAKLeV8mBchQJPCGf
PcTTPzdeM3f0nBIU9wHUdcQwcItT3NbhCuG/Uo8a5Hj8uPCfAzVNJpZofkTG5bmupjc+zmsuCKwe
NkcSgRF8NT5XFys8fd/pzzpy7Wlfd7aCTqjsT9nODbIC1r9GaW/+sGwaJzmZRlkMmwbDaKcg3meu
m7f0fiQDhWQRCzzUzZtMdxjAm75MPlF/RNb96B7gVuSpDSD+oXvbNHcdrdNBu/xsA9gWOkR2odcO
zzpi8EUa+q2S25OiVb4/DsDnee/6/jmm/NEsH6ytUzzQWuV1tN585l9iPeA8XOTP3VOdnOW17vQb
EyhP9ts5bBiyG+CnM9kphHPSvj5FMX+LHPySGivoJvCS74KkuZukkjkiNpdgEt15SVt9hoAWH3xN
WrQwuDT9pb+m5l8bPbLy9xKRBIYKlDRvRM0kGpARpPIX0AeFnnzIEACGn0aAyUgRnYIaFcoypx9d
Re77BScrS5nIfAJ+fargZJikBT4fbDYSLJqnoE0/eL3QC1EIYEAT2+/w/W3pOUZPFLpTFq6+PAgF
fU84fVgwp62LvYKy86zPckBH0UW9U3o9IElnqB8rWOlHP66jU7UAPgapp3AmBa6D83nJIyeGtUTa
r3jG9rrGR89HPiuZ7VRStFErAwHJZJ1HRKh723rvTop4R4tKsWSoILL9sTUUCa4B0Hbf4Y7bVKgq
9A8qGeIsNpGGvwTWgQ9Hs8lik1qKjtrqtJ8ncYont592k8/jgqLdz5Hvmip4E3vp0IHYu+1n2tSG
9FD5tc5Y5EVHc9p3WfpggHcdFeMiY177GcdvztxHP+ZpLtslzde6QREIOXbvGvdWaBfGtRy6zE44
NE2EkFLt/gpJlGQz0C1AcA6SJRsmGi/fl7iD8K4g3C0BHsJsfHt08WIzjD4b8tALTOGL6swk7iHE
tzITQdHdDUNXQ7ZHXE5DLEivbuj1C4q96rWR4MSkUgkqDvthR8sPcQy9JhBwFvY3HUmWJUxG53mp
PgFPNIdgO0N22VqFuOR9AuvYOF+afeErfQpj8q3Bxtp0SExeECjP1alN4LDu+xAA4TfVOD+o7PS5
F5Aw9aaTj4J6Bzs1J+6PcV4tQ0nmhy4CAbzvc8dgC0NrFMjymeduA/X3Y1wtvDusH0GkvivRpXkg
cdzsv9ME/UNH4wgRFwTM0LscyZcaFu9tIzkYdce8KaoNRkhE8wT/TmetEtAabfuI9nDOhQIesf1r
uztCVfroE1IhGYXdIHrnGAMOyFcK7r6u5K8BCvSgEu8koYIf3Cl6nRbvQloeHoNAvUaOulBIkQge
4DNrNuHN5fE5wlHSUDWViaAn21UsQ/JgKfelkRr1M6a2Of7rKULnd6c3tgqa881JAJqKx+DoV65+
93zqMr1BDLO3/B6bhZznEBd57E4/ZejSLMXNctSw2nI56BdvZvd8oDh4nQQvZMWbRArvXEfKLXt+
kt2AdbU1P7wdH2a5zKd5Myh2WeNPFxM7Igun7p51zaHfKprJC7+rgWSxB2Zrg7r2yolvdvt2kmqe
DOX+9xFxuA5JV0NAwjKqY/u9i7xvu/0T94Az4tDNLEPaEI41xQHHDWjoRpz2s4fx9Gco+k9GXPDB
MfcKQ8Zf+5b0Hf09jiaR6wnhCzNGfq5tf+zB9KG1q+8qMV/QYm+hFr86DgmSnx4vxaD7dz9FhR+O
5G1B5Y9+LfmxS8XABHkWEVkG8BidEFVYV+G43U8If0xuHRSZC85kWywrO++vjzc+YhWOZYVUlQJn
KaNsLzSWgQNJXodjE1eve4lJt9phL0Y13LnrFhkV0VeGAFfi8JPayoyeAiPVdX9ZstAblryL/WyJ
lndXK1UGlH+Zxjg5WzP93FvCKNYPFUWVF/ZJdUkbC3qmj+CR17IIoa5X0AYOiqYr9LzNosaSSTZ6
yUzsuRVoaVjUl7AUzXmsug/mSp2TrkEVErVNFsGc3WFVKoZc++SgvQG5ps08ofrQziDw+qlH3dE3
JV1HrFGgu39ASrN9au1qalgjw7WeEpAKcphzNqiziUk5Jgk9JpU/FE1vwUYQowFkjUiakP6BtupH
n0Ci8yenmCntz+MwIuUS8Twyno+A3PQSV3WPth+MxBzdLQKAQW8sHplbvRBP2/Ns0jc6QlYLA33E
lpuuSv52AvwFZ5oRTgoHxIGPDIlgZFRdCPZEngK85rEBHhF6VJWgvEBxySTb/2FPoCOq6ZwUHgC6
wkcWuNxrgJFOS04Mqtt+rN+SBfRVlSDuJ1lMkeCaIO5YV+fMZx/7Hlk5JWAevbe9UNLO+IMy354T
eyILRFNn2HoSydip4+JlL5vWsF/Rfg9PKbJ2WbVV/eEi7uVkH6YR/SFpKO6BxHsOBpZHa/KtxcjN
o5MI71YfUwWsMnNRbGXK47nbOYEABxe1wH8dc8Lqvqka1LIfOkHG4iG+czW22BKpyhxWLKGD8nEB
eXZNChvNzmFdW5hJI8qHxdFoJBP91Nswgd9sdDG3hF3DAQ/a8FdaRSinOuBYCOIOWTXDMx6gcZFk
wNkzijHvFpBFzKzYBpsbzZBxuNWhPfERyT2Ow08BqXzcP2ZLBlSzJvqxqGhbY/DuerOiQsXbO6y+
fd3rRqXFCyz4Ghp/D1KkiubSWn5pp+A1CKh+V0k6FKIVh25dbLnY2V4cJ6yRblVhubcvmix4nDi2
C8MTCUy/rbae3MMXAg2AqAPQWejmR1sjYhUpcU5GhBRjNcPLTTg9hgbRFGSekWCFR7sxC+uWavNE
o7Mqkd7VpMw/jMEcbJpFmiXQfL6Ehl5AxjfPLDS3VrvjXbQEoCVxMrWWdkemuuRh6cNvoWXQCIUT
3IUxfl+w5jFevT6LKW5TPpH+1qJ8qJPkrNT6sx/YUSZVkIdYEaXLO6/A2iUHJ2bRtdHzxYB5QzDc
XlZBbgqK2mlYVg8tL/0VdTHPmdvCl1zVcmxWeWMu+vLhvCzI0pJI0qPDu8fOV/iV2CunitjMTyq4
cs6cHmq7PCQy7MvJrwskz75PG1bssSE4p/DllmV55V6H9AN41YuYgYdOd75neDklU3iSVYpOQGA9
B72EpibV9OD09oDAx5oFZlJXPGBbDMjgIM4UHvzVaa8CKsLsp4i1RG6TD6t6Qcc/FdbDfeU1WMRO
ohnay+FpCgzUPmMmPI10yTwux1LQCFdeP53jJTVftKGgIqPmQKo1OYXou5a4Dd9hIAj+3qZ8+Fi7
FOnjjfcklVt2SyzLlDRZMDgu+IVxPg4+8CvPgS4PyfPkOB0vYy2/7pkh0AaHcWkEpG8nQakHGSoA
R350mboNqvmo4O4+iU34TIR5i72nsA3qA8LdcPSR73txyVqA7L5xlPV3TTWIt6EDNBWHzrXlbn0S
4xq8rvJarwwNvTH03A5t+ILbtyloO7d5ZONvszM0TzbBUQCXPsnBH9HHySuCHnBx6671KWhwGHOO
g51B5IG/YqurTP0fkqy8rK1kV+vCEmks8pbTfF+no3fl8RYc2DYzgzoYzc0xMY3zikgkmBwfX34d
2sdFyepMpLrVtjfHViKOufrCHjWU22yuQ+w7snQnBkM2s8hJ5gkX22SGAYhX86wIXE/Lpzs2uoAc
3XZ4noALxezsuw29CS9lhRvBHMepf0MjJQ+Lck5EDs1DW60u0o9aFJ4NnHLq6ZQFnM0nVw3iPHNx
DOKpB9Y/uTAnghzTDt0TnVV0076uDnwhy8sSzhEY+jEGzTWcoFb05eDp5BKq4TPu2+RV9LF71F24
II5KmryO1+Vqo+jWOpH/sEA0elh1dRssymURjd4d2hL7ZbLNraZt8iibvKEQ5hat0pudmJOLirow
3CLvqDjquE0kB8jN+3Js0gGYHo8v+w+R6kpimD21nMSXLiBNEXJ4XHRm9Oq4K88t69sCn0F1Xdli
UVVP7ZEoRLtRhd2wgvzT/rBWP2lPmF2Ly7vrxdl34ukmdfPcr0gFTFgPpVSteOEtkj/OHNuTWFFu
1gtZz5ED5zth2NCGtxMqF/JUrUF13deODbqvhsxg1urQK83g/uy3OQbUhUcOfzEqRex5mVOH030y
sPm+HRtb7LxJVI+2nLEGxoA4j0nvqHx10/WesQZQe1W9CJa4Hxp+TcpBnbBKePeraR6nLqrPFtkz
eHcbO4GX3gTjiMDJEJ4Sing9lsa5p6x/hHj0Oix4JnXNyLM/AWcj39baZw87zjYaTU+d0RMwpbj6
wgG150y8IBOcvvSBi85k8thxjQacjStKJdkKcQMO2lxbdChQ6by8cxPyNjMVHupuPtU2XcChmmJW
FfLRddfmHAzkA1TnfEtHXaCLHyaKonwkSFRT5Gzrwanu5tg9D2nVFiY0zqN1aTlq8wMasQ+a3cvd
JaZ3kXJeWhX9ahhTd4uV0ZMXDJAQx7vYVusdxn1QKD3ddAhHEARrgv3QBe41lpxcIAeEpUK/91hL
mU191d4k3IPb/n9KovE0bcOPMtqIhx12mFwgn0nXexgRQL07Il5HQCFXFkbiZo0PxEvO+AN+twZZ
09RIdy8ezm70Aze01CXcXZimkXaPKSSMq9MZNAOgO07WoBZntMnqdpofkUjvh6A+L3qoDtH6I4Rz
dj9yZzjLmrxh5GNw88AElA1SnWk9ftPuyh5aGxPQycLmDUYS3XtpKIvAdHEej8j5Y1hmgC0Yz7fx
7E1J/4wyYHheNS9i5+Cu7fgyz+BZnHo5A6yI4MQBhu2ViO8QIWkwxyHhp0Dr6RDQSZWTU28s10wP
JkT+HQ0Gf8CqRtwh2ASFUJ4EdOB7mOLVvW9lh/Sfms/dOhRD1LWP3jysiOJF/Bo4cE6tCqfSjxtg
r6t615x+F2EC6ROEOdzKEd1dhZDkllCdZqT76ITF6Xp33YyIj2xmfj8QaC0cTb6xSuQAI9EZ1uC3
92pqqrXNhvGKrEqKloBpMRTKg/4pPCihNJJFO0cz7H9UxMjogKqKQnQWDOrvTW40eWRRDu/VqbdR
RzACX7uJhXfBMtyvKVQzwEcOMHH3+8y0/z4hs+nwA+1c8txEcZtLmowYSjEj1TnKmwrH+T7t+GOM
TqYfPfYTNzM0iYNrAKp0G/u4K3ZaL9+CxCa3tluTP9bOiAM+NxhVUblI20ooDxtHVfLBSfPK6M8g
kMGVCQqHDg2qWqrzQIT8BpuyiaA+m14kF0SIczGkAAGmeYtOMpTsvTyljnvGddChf4N6sPe2i7vF
FqCdILbSfcCmQi6MibOlQLCcFSCoJ0KV6+Y0zsDVZD3XZ0i/xe61r06EUTGgSEnq9ieul0cFiSeX
yaP/VA2e8zCSX2Hy4qs3ppLxgQ0ziio3zRaMpHi1SXwgdjqPoS8uTQs3D00dvGEMFcF2ChLwaRGQ
Qeu8A6fsCkztgZAR0mcYKs0DZoMgub/JoQ7eWxuqFMcEli3SnB5ag8FDMGwU2RDNSGPhCD4L/gqU
4JggjOfPRN7FyXxA3zEfiTvdzYk8eqi1njrXXXAYtJiiZN0kS1Vd35zAHMDsP/hpr89+zx86s/RH
17W/+OphAkQTgEiHDwPXL28r17vOoLIyszRV3mjLMIih/RAYfVTSkUMYaeh89Bx5lfVIb/sPoYN7
0JvRN1gOmw20Xzk6YEmNF4h7XiH2aFr3Wke+e0WSCnWoDn/B1houI+QXxyA7OCP9c4gHUMgVxtJc
htH7knht/UikBh06g0If55EehVxWzB1Zgqx2JufRQencvvFB8APBSI/TP3jp24CsvyEKiCht35DA
SwMfm2njcv6CTHS90nPi9vhkGKYGuRpV44bGw/lJOkjUjvI/9qgP8gMsn/zgG6oS5Fta9rxLoH0U
4AyTw1cog0NOHVlo3S531QI/XGAQzLH14fyFIALn7TzhPlBtfIHPtvbdIurRqGHkxop5HlB1uIre
DVXsHqmfYt/euNChYoXmN6Y8efkfzr82z6Jd3lu2rehNlbdU4IhccEikcj0ha/4sHHLREoZb1AOZ
F90dYAHwnx20d9W9KSHEMdx1xY0DJg46iiB490L/bRddJSqTLHDVa2PiX6tX+4eBTWNWdYBVQ2cA
UrLR+AHtbL6I9Zb4rSqRecO8AN7fAm9WpUogTggPg7Ymub61v3b+fK6Yc/S9GhcSfewUiWGNTMkt
hs2nfIPCEuogEvN+WXv6EyNTyh1OxP2pABaAheeOk1xYoj/Mwp+TfhYPCdjiogn9bx0SbDh5+M9d
M+qaGLMF1qQc+PzpSyH/CdWK/jPXhqvRDUCOYbY5KKgtFPyXNcMI5FkXTGy+q4DexJHUFuNBWrCw
S+ieq0rdG/ypx577d7FSOsdR8uzQgMKsWONzXbEkC9oJLJFt8EysBbSH/gT1oHz1DNI0vgzMs99Q
AHEtl/muPVTGBhiapF/22ydi7rc2sZ9yRoVDA8xg8TxM+kqazskUwIZMmM4tEt7+NpUHTx7jkS7S
65vM1hU0ZK5s3npAxKilp6od+wdn/ECJC3Z0RVcQJRhug1lMzpEriZEKjfdpasdeIDRhaBcExVpD
5NcGbqjwvPa8C7V7NAKNH7EReQOXbnvvqxc0dbEvYyRQ0WPI8FH14RkxCyQVYu0/fbbNHWIu1UX7
ydXXYYvLKuiPrYN4NITaL03SgvtAxmYxZhPaG7zbFY0GcK0R0xn4hIKgiYFlWQLh2fMx04XYT4Ng
SIZ2YDpEyLMhjbwicFCjYJyDIoja4CGWPYxz017ASDP8D/TBCp1D6eh8WA7B3KTXHbDtE/KLtsvH
/pPUrB++Cn7tO1+y6nXc8iEbtgjGEWeFM1fFXrRW274Fkw2+yvwx5moOuS4ag6xlm4wUqc+wSx/5
YprTpJ2TN8dvqOE8ZIc0y7i/wJRsDIAO9JIR3B+pRz/vUYqJDRnG7JnP0Fvg82yaVIJneeHKKxLf
mw8Qj1+aTfzG+Bl1mETzbpn3PC1kRuaD/KgZ8lY7fmNj/QEDroQ0d9nvSccBcomJfSiq53seytfJ
H/6QBkQGzikO+p+hMwf/cAL7/8GuRpGfEKRDwT66sb+NKfzrZoqaaGiaoFlzn5mL59O5FLyK4B3F
a6ZjpLYStr77XoVRgrx+IXH4x4aEPVGdWuaao8K0pv3x4KkdhDU/Gws8M0RHlScp+H+3Pk/OxQNl
BuwGHs2eK0DtCt1YkMKGGEHmBuvrjkD879tl+8Ye/365RDDOfQyJJym+Qcg+1OWv761rYNpRHwPu
aGzvtG4WNNkzfaKc/ayIM55c/+vu++yW2C4l7qUdhcSYI5RxozSekBWJEB/xfviAuVlsfs9V9X3G
aPqjVnAJ6vCBeAoz3TbTQOtvrbQXtXoG3gjov9agRjWprTK40vofcEPyH+FIvD0/xrMDCu1H+0TX
v749BdPOa/phG5q3fOFdpApiJlrwea2PgbYWG4/P+RAedzFytx32eycWBgdPbeozJmexE6/5SwBr
FOHb4559GmJENgAx5+3a/Pjfj+Q/EUm85iBGBg2JgW065t8QyV6IFPUP0L/GCU+8Ws/jql6R28DU
wrQ1J4wSRHYDdvXiQ3LHTLH0MAWLurbOiIqlgZZlnX+MVW5s779hkhFmkmAIxjaUAWj535nyjrQz
M7h7c9cVESj/+0TDk068+ZHWfXpokS04mYogBrus+qTdTarwq1enRp3CVvPnG1/8/xMNME7hv7yg
iBDMtPBSrN19Xf/lgvPioe8ZrKqNbiTI1wzhocVpcHFIdMH2qeHzDvQKVknmHcaQF4Cj3O/7BIwd
92uAySHBa9OyDkGgTA3IfCPtl30ZQJu5az3QEX38oTyJkToIqxUhcByM22kObMLwCa/D/MQeysDZ
zM4TppT1hV99r120TCPVV25mqJRyBQ2UrO6D26kz8eQvZmpoo9uRiP+qyy4rxwK+8TYXZS/imJK8
2IL6y9A9aL+rHmahst4HESId9HYVWqDMa0SQLXZKCvilGJqCuG+v+DeMwnSvE0YDZZxI53VJ4zdY
fAiNrZU9dWzq32UzfSoxDZfdbxiJcA8etHLMi8HRw0J9ZOEzxguNb3NX/wzNIOELMXWNcGlBIokv
+2eHkL7MRutpoA86uPS/0rr1c9+f7AcZ+y/QwnFXtS9dYjBDqYnu0KL/nlGMmyAerir1JcpySBZu
yrurgRsvWn+9zcLKW5euZ0TSnDJeWJPbNa4fA3TZqgMErEY4kVsnhmEeWShn/yCNQZmg6vC4KAAx
qHR+BP0Pk6Ttnak3fNCt2RWTzWcMixgwoZI4YNKHAFaPC11rIseQbkNCohR97ALIGsXngzDgUDzb
3JtoeWxAsGf4CVCuuk6KhgZp0XWEXnYzdJXGOYRBA7AOLSoC0WRIlj9es2t8hEOSM8r0vDHjccZ3
50C2Hi0VYWw6bKg59PJ9TACBHjbBW75EyEGILUSIrwxNYiWwREN6x4F7ZTsAPW8xuZFZ+yeZhMTG
GWgg7hrhvFpffGKe4oQxnDCfdrR66reJj4u6mzBG1VMU+iWcthn9FBRH5xYQi2NwgJ+ckpvfH6yt
M3AHAao8mKIS9mlmgz8oy4aA7SzY6FqMvMCljXSiX9gp6t87XBgjSNA8dNLhSr5w0Xl/cDhaIW+y
L/W9Pd7re4iH6dFI544b+cN4iNVF+M+kQIn6QXl5SMmTXTFlVztdmsUYBZMtNVge8EZ53Hb3+yWE
SbRBoeh0wXlUsqkht4TYI0/DqtxBCsSd8W58DAs16/pYu5eUII4Fb/QzVFGEaOeIkaUJxglY90eH
8bqsJY/IOrH7UHeP9Ti6F69BpApzJUsXZmDeOR5E/HW9Wzmqvv9j70yW5EaWLPtFKMFgmLbweYyR
DJIbCBlkGuYZhuHr+wDxuiWT73VRal+LpKQIJUinu8NM9eq9R4vRsXdTY73WZnlIkd4fLaCvTYuj
pwLZtyd2KfZ9Ux8Hux43DiHmE/3yUfWwbKS0iqMKSZziPFlNvLEp4k0tF0Cl6eyzXnxNhA+cBifM
odZK/DN9/zmq0HosEb7n1r2vp/nQqLbe2ykybeVn2qZvUIzcZjq1i7hokktkhKqhLoxARaNnyy2Z
CITjgZlbfEk0+WlhlDViOIkSE2Mz9O9hnOeXfi5uoo9P5aDFpyS7UdofRC3GxzwV/Q6E4QtD7+G0
fPpTK66OVVsngxSEnR/WCQKAgjdrjqKHkvmUrJZGg3g+A7hofqkN6mCLoJXXFmJvJoLEpItL2xPh
W4P7EUnj6jSwRuIyZKgdEqpx8dAEytAOGRHdq6yLS2ZK+aQsqz7nxBcFmIU8MghFG9NwLY3osz4T
3TTCHfI5EK0KI4jIQTqq/sdaT60ZNLWYmyxy3M+UYctYkaTcenh31fBD9RZSCoP0dXZTV/Wvea6+
WXlhBH1RyFNSxde1jKtD+13XWgcTvu0djsWMpZQ5xPe1SK1RGlEj7e2UivI8kHiJcz8wyvk8GXr1
kaEL48Wlk6f1duVfjR7PSmx4r2DxUJoqxkpRHED21EhH683O2Bl5PR70Gjdtr/qTkN0pWpx6uZeN
gVOra+ip8W6O+DyU/NR35FV6q3dIeVXZJkrmXVrNHO7LLfX/rFXrFeAN7lMyMLkEd7sFzb1PfOA/
a4fwL0OKcWw0LIrtciphHLAG6GIOjsK1Vlqbqr5jmqWHuAI8H2Ugwcq9KmproYjWfJix0+yiouXz
rH9p+dge1ZL2zJc+IzEdKGScgKfCKr+FtT5uDae+935inGk0trbHk5U4JiLaMqHvq/G6mOrrJO2O
VfKzrxuowmO0MaS85ZPXnjuoHF1XqGOEe2WgOjpoptds2jq7hAvSRfpYvWGnBZ3fbJMOU+8qe644
uDhiYJ/KkNk3OLVE9V9X+aL2p5tD5ma7hu3l2L+kJuVfJGnF2iVevqISEjPKH5RPXaxbRLWyGY5G
Emt8jsvbtc4qNEzkeIsZ4HjzaT0bTRhMZ0eU7g1MY1BkffxgYIorFgFk4TJyzy41BMizj8y92VGN
0FhTtxZfc4FlPNNQUYDdMW1eSFdJKTZxySxi9uKfcy+cXTdXDmAlTxybIvkx6RBdIxNDXTzOz6mX
HDWeco584CJM+3xmdEPX5lszty6Ezv2DXqhHXbPiS5Y0Pq4F/Ii6ghIUZsaGJBoo3zEEuuBmh9W9
IrKQaIZITt1gEObvGOv1AIGPLSY7i5gMI5a/FqcZyse878HaVkKG26H3GW5j5l+/M/ZUYaya5a/O
QUB1X9OwqA7oAT/zVPa8GQyuatQp7ExRi1LZfwKVoY/K3fVzhO0eh9BS6+Q5ASl/nOpLYb039Zg/
iif/ZdY141ov0U9Gla9GEkIuWCSq9eLM6tQIrEQzLlOcHKoW4jKa2KVaLKEl/vZt7uVvVm3m5KSq
c+492GjVN9sbHyhKhrNhCBNKkZMfjKmR+8JMGLN1mP3wOQZGlWTnyjTuBdrYtora41JwbFfjXOhl
b21lgFDHoogBqzvWRdwHFfpVqVv1kz6U71pSnJb/FmmVptnyzrnV/kj5r9bT8VEPi3vGtdbM0sQf
ydkAhuCrFlbFfnVWJcgXYEiO+QBiYxxOuLL9wzhhOEkYmAbwx8Pzak6xE/1hKLyZN3MXu5yRWDZ+
wde+rhJZV6IlR51Fqy7K5DTI5HUYZX/CAPqqWkqpoQKXNImffW6YB5SLfFMb3iI27zC8jvepwvQE
sOrimDoaDprgCX7VhFmtKddE+irTYZBxUP/d/WrlagetCHKPokza8VlN8+v6cz3fvDPuKOsE6O0W
A4o/RkV4XMvKSNZR0Ln4WeYM3T+LYBEgRwNg0jXyKjnPFOYKYOQV0W3XJXRaigSsb0LlUDc7ASFy
n1RRfPNpKg+hr32XU7awbToAQXbm7VM74XZ3cWSuRi+HjAMCOPaZUHOO3s6IE/GY5/PxI+mwumXX
NlrkDkZFzDx2DGpO1+ynaIrKuyXrXT5OyZ54OHd5mVCWddFhtX2NC/Ou5ztreVsOIUY3i3VEjliy
4RaU2r8okKmqdmo0tA/vvl8BEZ3D+gBXmVkO17mh+mi3Pl4muK9vY1ce17uMUMshN1ocYBh6QNip
IBFMcVamx+Qxl7NaLfBSYpr5qawpVLtaWltb4VdeP50CS2Ycje3Ho9v1nCJJEt/Wp5kjjWltyRBs
5hpi1LtYv8oGyvNSbg7wRXYqwwzjts5p9hJ7I2xtv+bIm6iwYbcbIJudb0QC5YYvb3cgdHVbf5+V
wVDEK7zGsyC1xZBtkarlAf9/sVUTzw5suHPPadZVtnVYHbOxKJ4imFSPOEE72+9gDhRxkNriWxuZ
zZlYL5UAfWCWiI0bU26utRT2pHog8ZOq6AV5LOh46TfpyN3YMyITk2UXgXRHczOQxu1LDxRI66ZX
Yl5AzwVgaiPMS/qEco/zPfqc+AxPVEexHWXhIRThbX2uVv1R6c2Mv5WfKVwhbxAN5dFciuylLFuv
izVVMxLZoG1rjxD/FlRJg59EO2Vj7x/10PyIgo0TARsFt/3qNvrGritxdwZJtKBmapaL+jvMjPis
RUxRmSE/peA4x15yrsbGTzHn9qNpY7Eq3fbNSEkLuT4eDeFnP7sUk0MoLuvtL8UwbYu+fo6V019Z
jMHodvGSr49EzXVxMEruIbekVUMTdDz/sRYu/HZmjUaeAcz3w5uq5fNqFfQm+63J7CmIFjcnjko4
rCDtLOu8ArpGpMszOJOXgUzFKa7Gu4YJBDdH9D2Ju2OiT4emHfV76jIkWQAYc+F0ARbj7Jj4jOwX
UuqqSQkEk7ZN7xGTdD7r5AWMW3ZJjXFPHDPfOL31xPD3rQ3NiPoUv6j0p3oXGhktYlw8r1EjZ8lS
xvYERki3aRFCPjNrVtEWULi11UEzbKqqWLIBXn1GkShAqhbcintFNG7foNZ0Zj3ecXe8jk4sL71N
Qz+W6mRoVb/XUns8rbSGVIQwuNLo0xpiGIVRHcLOdTeOaHzGMoO/wW1RbcOhtPYIz0MQNTZCyGI9
QtEoj7NvPeERLGkGooFXAJBfqxCY23DaddaEhSYpXeg4y7ywh8ufc/WICgaDD1Xmw7wfmRLT6ICg
XmiYYEg2/VCwMI+N0g+KFv5a08KkjINgUMAttuAhG26B4NIvSN5I/VQSOseCtFjPFV2KW6GLi0wz
jW6UB7wVvbVFG7hMIbAPAA5vWhl5m2KabivbZK0xC4+uO7bZD7DcW8qdH7MF1NTHjJjg/r5OQmXU
/uFlBX2kDdGcsfxcL2yUfupf4l6NO0/F5TbXKuS82PpJy/cpb3iPOoOj3AYSvB1Mkd7o7wyADvVz
FbY0qoP5cQw4o8+Uh9LznofkltKEazb1cudgVDzoT0vdd4ikOTAtzspLHzMacHi4cRVwDCSYaUZ3
eMiwn25a3XDAyUlxdMJFRV6SLQYOq/0cP6aK+yhOadRN5hZxRSII/DIzlXZ89RPTOhT0QX1vNx8u
+K63sn20POVFTws+nNdHZ9XWi6TGORW/lyHN41QmFxKH5Z326g/I1v8kIFsgXxwmTaYOX+E3+mSW
Nb0/djq3YdHuCPlTlkTvxjKmScE7nkvWuwCrWS//FavH+He5+Ml8LNRWK/a/5gtFKgcoXCSfNVeT
R6LrR/x5ehBCUyIlZX6Nc+5GXSpnF8FHRfLP6LHm1AxaM2QcYjeP2ZSnV6H/Mcm84vN+Vz5BKgJG
8thWSEb8n+K/6DIgM7Y5wt1yv5BEJKCSzSd98F4Tg64NmKm5N3TkWG+G3WzpbArIdHFbLROJz5AF
2sBZK5yG4VsqzppH3eM2Ghn3JD2Not2PmBmfWpzV5INB0DZRtmf3gdO5Z0fhrpw6+zRFcA7rWJ7W
GsJzxqecC2r5O6Do5N6VvUCxbeJaQSPaLs2OpDEw6/wZ7dE4dXlx4dIsd5G3qKR0PDoOim2fOhpw
bec+ix6TDLlye3Em6CqnnHvM3BC1YUqKnaax6AWDZ5DlbX+olaCykn19SQvrCOuJgFDJ4V6C44Jq
qfILvBQ2nGC3QMDjDnL69GlstU2ZusEadFUwBc9167xqk380iWAcfVmXm9bqWaKzJHQ8DLB2iFfZ
779ZC9MwjXj7RTMZga7a8DoCA40fyBXn/vA8EKbFyNpsK5/YgUzLqxkN6c5aqh2LsqcyzTyYIOME
qsHgx5RGEeGNVdB60y0aYgdLaGnfSYzircJ3dew9+wc5bRIAS72aJRXJddBSBnalTeF2yXYyeoi0
ycitJw6mVZWYIYtwr8CsHhLOSrfK3Z2uKLilCJkaZO2uHKwPYTBecJHdBIEhFdu6HL9g40n/MPw1
/8NIxyUQxMxDWHz9vN+/sTnHUIxu+gH8QXrOkdjmaDdqPYW+YAeP0YwYQnkp6QKijxYL/vqvNTBR
tYt0WuLnDXS3BXDWG9dkVIdMn0jIN3oYdIn/M6NV2ALrqXf//ezDMpbhxj8fN48pA+3CAj0AevIb
N4D7v6DbB562otUit3d24aSoqf3p3hIoy1qvfskF1U2v0QdygYwbuun9XOIAhc/Gdx+AFl807dI0
nWSHjfypzRk0MJugscekjRgjCcWM2A74eHcvzfo5TBL3GLmndT7gtSC5ey92SDCAmLLEGDCV5lGa
z3GFD6SO4aHpFeG7j+yCk33TZrpbugesxY7+0C28MIx/S9lFrjtLRu5a7TjVcXkV4pupVY+ezL+Y
QzohkMtPiel981qshyugsu84CTKKoS3f9UNa+camakHodaCG/nIoVEkOGi8EaG8L2632CdMWfFBz
/lGOsz2JrU+tfJRU+CQ12QwiJidDIv9csu5mnNqB5IfziwErCu70ncBtgV4GnDp9S2r2SCWnNfi2
iiISNmWZ4htfVOh9V/kRBvEnxx+P65A3WXheVvWW8STv7KZwScKfTZ8qaCHroZaSLV14VXNBCgyb
60eLMNbpGZWPvNUyeks63OMsNvkoKGM2vZRJkwdDxw6bfMG3rhJktbjAFrpj63P8FMmAdlAVVTB3
2k9rsNxLaUXuVka/Sul+TWR4UhkeIQrE8T7TNhgEpz/E9dQEMDvhvxU2m9tS6KBrXW0vFjG3RqpK
WbuywmUH/LqBqOLndYKemAvmo2Tp2eC6AaQKjBED+iwjUFqTFT1YfEKcis+Z52EviOMd04sIZ5A1
XbqZgTbi1N6KnKce/P1xbWBba2+aJYnU5ceLKiz2uMWbSI2PERegDrI11JldLDaYNE9wFmTLnMj8
5iVDc8DbwXVbRuf1p2u3RnFq1GtUnYuOPwHGbjB1unPyC3xiJE1mUgYHRlAIK1HIJhiqLpb1xAb9
AcR/W10htkCVdIcT7mBu3oWqUTXEtRjfPlkMVUCHZM9yRt5at1cApbA2jpWDNKjI1rRXw039PQ/Q
bd1YkaD1UH7M4DwbtThAnY8FAMliDnAN8hsfjyHGBNnhVpwrj+oKT0DKdit8CeO29sGSrAnBprMi
WIDhVzlD+sZ3jKtPd0m8hQ3JwMaI7vXcs/DBf4UW8i+QfbjA2MbO1jZCEipdq39HRJeJK2qvFQon
NmIANouPRnX9EqwSpw42dltlvQzWWZeOwF2KeDF4Ln9giGpjSzYbLIqZ0EP8VmF3DzuO0tBho1Cq
+Y+jjKE2uIM6tlb+XM+4o+ci/KRLWsM2I3bSOuFNdvjLmOWQw1flpSjbH9o4Ybz0XIKHyYSg7xE/
3yhUocc5Qu+zal17dVX7M2rG9NKSJVlrAV8nVdtDo7lHsv0a+1P8UbVXsXPSR8N8LuziE6zPCFBR
7W+dxevZWCRu7Y5vb5Q1WP0UWqfUCRa2eAvn3CkPUVJ2W7eGf5yr7iaL6FSOjf1C3nVfJYv4WAl8
x0wP/8SNWbEw/zz+fWvZemvblrBZBvAb9mauzAEmL9/XDpgKaVfk23QSxt3Q83qrQETQV/gtq6SY
clTJ/C0i9vHqILTBeRvOQ01TJWOEK5tbXxJHezWgdWotcMc5zw36m0S/pJZ4d7VxR/9enluc1Tyl
2IQLcYQcBWMipXnwRRxubcI1W28gSaCxS+OoOT0OxsL+pGnfZBzbW8QEF4NZlOyLZX1V5Uq88Pld
sYPhoTMpV9LZPXclXYs7ecYxTgHCLIpXGgkBkcRtNpXsxS7JmcIsysj6m2Lx/0qVNueqz5+HAdNu
tHzvLetTNWjZR4KM1Og501A/20hLFp5ldhiS8k3MtGmrRuDmZJm0jJdraRsjdr6t8BRsBcU2FPCk
7GemzfNujctXmR3uGpyEbimnw3qeDAtsYxXxe5Odjab/0NIKb5J4WWczMiVoXbYvUt7XYCkJw7Qb
a0qb7SqzDJMb0nhm2xwDVzjHd5MlXR/nu1W0+cUOfZZplf0nP6nUhSVTvfGpTrk8YluxfQw1HSIE
HiZIuw/FUtSJxWW8ekVKQIWViezSodQ17fw2sq9uYzQVYSlN7tlnshaQK1sRynp/mUT0tI4f1wmq
VqlhZ2rpCdraj4qs6qaoJTbvTGfSFWY3e0LV75mWfxhwpj5tN2a7hpo7fMPMJ6VNmB9LTpHm/UGK
hmdv8eusEp0cyOt6/XAyOervoVOxhC0Ks0Ojl/s5sh+Z/yI9xgi/CPuYS+KBjSJLqhYHHFKsxZY/
3RoCd8kgt6P6ObKEa6NJ4yOCOpujs7HmZvFHR7yYGDkiTOufVDtMIkKMNIPVl0CR9vMwWseQVWjY
Kgugx5WT/u/CrY8lWX9akrtYcf7/G7f+sTz+4w9cV+suP/Wxdsv9LxwrPtAznbgBM3+d3/nYu2X9
l+WYNgcDTBgDOqONCXiZ7yxbcpdt4PwOPyhs3EwG9f7/3buls5LLYnEuVT5bNPE4/U/2bv3b9hXd
ZwMHDp9l/TV/nP6badTwkBl4jH2GTtZIU0vA1cj0Z9qGZFfjqgB/6h8LLOXBnOIAdcqEALEzR6dB
R7uV+S9aRzQv1XrX1qPdq2NweSA+PpwtkswOYRayUpNLsq1u9knaqoesCg9GoggBL9STVnQ2JQOZ
h9o8GUZ4S1XP/bjEHXtbeSRTKesMpsLgkX+tiSKhG+NNYvANSzJHaRhP52T0umuDZSZwGv0yZ2F5
cCXIkrkzm1fHHjAlEiZI7AxDS4KxfYhpQnGkBuuJl0DHAaSn/tDa/BsRjXcXAiZMTiiO2O1+FxJ0
wSZBy+PJn2T1mOWGtitKG+x7Cfe16jej8JkB1/Wu81gGSV73i2mTep7aLgx0wBjHNrG++0Z2M8vh
8+gW4x9e37rq4u9X7/r6PN10bHxrpv77Og6im2XeDJOHLv9m1010jmz5QHklLv0ozzhgWGzix0gT
BDWD1WmRppUg1yRfeq+6rtD6tflyk7a82F+0uHmqhDRBpjKklr1+Tf36yxSzi6dzl897udyrKv1G
2ad2Yeo8rN8AmLXXuZ4xCeHQOMwmCxYjEnfuQrno6hxMzqOU8Z7B9vxBstLcerooyGMdrISgzU11
NxML9TpXJBGdDDMyjlyM2EHFAf/EvIBdQlX8l1Cddi/tBp9dYt1C1zUf8kFn31Yb2NJXRyMEvxjN
Lh/YYqqxF8PW+gVZr6K/HRSPH+/y3xdUu7/37Lz5Dls72JBt07Sbgsf/7z7FQrq6clMWxcYJy4Lt
8AVCQnZypPFYTvl4UewQYBDj+EeD7UZuGBH2rKfXPCGFgXS896u8gvqYo7k4CUljwd45OmP3ZCXF
m+/OzrbFu7ufZswoy4YnBvUOiVyp9oWLR8NqB9jmgNAalSqmUoYF2qf7KV1jJuo6G5vSG0jf4fXc
MCc95B2RjGWQArrwY7Dts/D53gl/wlhO6czNiacsK9sDpLl0CzOU/VHYdfBlsVWPda+/ojFObiXu
lxvAx6+ip/XSyu5d+kUL+Qg+Q7H84lD/U8+Qfs0Ka+CnDVYTzPLk96Z5bFqD9QVUdbsscz9Fzuwf
6UxNiKiI8b0BQQ+qVfwncWXdo/LPx4Q8pW+wERmVwjXsRcD4m/GQfAWsmQ5qcltGw15GzIpatpbY
XfLYR4SBGt96FEq9+ZIFoJPhBtZAb+4m3s1jueKOcnEO+raBNIojey+6H2RG8Mk61Z0UfAsATTW7
EhTeBoY6AznN6i58zEkwtegXc0bosuJ0ItekNSdlQbNOWftzaH1d+5Lp9WVgM82FqSXVHHu+T16c
DIc49ftLmGqvHpFp/qfFbEYhUdf4C1ZLKSzpXdJjprTmIt2P+mCC2yR/6JWvsW4eheFapyjctZWc
LrPNIAEMB0wCTuY+2TmGXxzyMr2Xbvol9UcQeXrfHOm7j53w/mKgMQSVJDpkxCz8DXMn3peF8T7p
jbcV8D5KG49EE2KZ0D2GEUV4b3OMHxUUVcvu9Y3e0HPa8K92/iSfQvLIxM2nS77MeTJWKfQ+y45S
OqKdLFlI6sOs3+FLYhYyIEvEsHMJ8mXjkWyah0kQKbI1sayqHq7NurNnTm98yZE/GwkyWonnubOe
2X73Q5JOZvo17qWjvbksr9rzN9BXT3l2TFui+0IX9c5PiuSk9JoybEy/xq0VXezK2fsEW3apBk+n
KRH8V5tsgZHgbIfm15Rg6qaOx1910/pECjMeXKKLdoIRbnmZfq151zT/OpvhcJg67xfkBXXsGxcD
TMhEqWYu6yomaMr4YriSnRg4LUGqbgfLroPOHvTbRDbmTGBzM2s92aXhxWm1h8iKjz1E2RcGmPvs
4BdF/7WBInmyCpbn4FXHZZJdmOFLDgy/wqLjbPRuQRT5HbYR0cnL0oeWHTPVciAenimc3zJW+n3i
/NqwYuI0uCw+Mlh4IWqaTTYjMWH32DlSxuHPrM+upNB0kkvlMe2sq9N1NaG49AsrSe8CdR1iCXaa
st0k6kTRY770dt0j+7gRDpXiezJZjx4zB4T/khiE1mwi1MILc39TtO5DpV4JynbQ2sMvs6PeGZ+x
opkCvVDOYVyy9PA/ss7AFcPsq3ahgFuYDPvBKpitp5fQL6PjFHaPPb5Z9mQYu16b9BOJvuIS/5WX
RnVSvv9ZuDaINyKeY5G998J/S9l0g7EIV5t1LiYGkm65YcnQK1su75k1RX/ok9fr4O+HECCRZegi
PCGWVJjzm8RbOeBGKB4kaL8svtiNR1tmzWeMgvmmb30f2pb/2s91fulYrB0008Aj4vo3rXDTU1+h
cyE83uowZnGh0J+yomovSN45lJjr1MUbTl+swJm6rGghI6zM/ahS75JZ8tuqFCfUXltqSONmJaxI
MiVuBJyP9rnLlE0+WZ7iJjef0df8zs2QUMi5fCwmXaq8bqyPLOJ2IR9dx7771dtDv//vb9T/sAjI
XKZStsFCWpINv+/DKjyFpF9iWA3ZIRD4fN5Whai9TqaiTsLHariVejJQRx+9MRJQVpbUmORx3rcx
onf/ozPt73Nc3k3Nw+SAOWHrYg3/wwv9Nyc7JZdg/x32eh862O9112gx7pxdaAD6E4JWvVu924bJ
DZOVs2SpRDJcBUCJVSEdAHGRqfzD92npLv6puutUpa7LZ21wmGM1++elxkRSEvYYNObH9akbU3Wp
QnEofShzuWFHd7d8CtP0U6Ga4nD5qB5qDpitXcklySwnnm7N3jmhbV80U5AQSOABqAaRcS3qJtLI
R8OSDwVsHiglQ7hZtxyUNPhBFUXauVh+Wf+Pb3x7YHveTc9t/Twtv6hu0M/VONNSkGrfEmiv2W0x
PhCu1c4mwVVsBe2DRUUJQabudpNEffapHyr3IeMNPNttvFv2hQT6SC53kOoB9tPWtvroZe6AoC1h
5j98rB/Zkn88pAbVPuU+Ngw2Leu/5ziagYWE8bKCoJudHzmqbDDDrKU9p8kvi2erYCewohthOLDv
egWK08mbbW2kb3XPSDqMXLLN+c0dzvPsFEGdUz7ATb0aLJE4eGP0NIYZc1L12SU+iuE1+l6PRYTh
grT/xjVi/5OIbA+bKUrUmHkMJ9zn2YP5lU4D868hQ/tDAmQxmqdV7qlJhwdWyhuB09vfncak6IJk
g0hsvlcugN/apTEqVXKeCDcHVibZ+0DxTFIWpK/jn0stznbOgWERum2a4sdZAKyDg5UaiFinCxwg
OfdKrxJsitFnIR2yDRi6cuuLBce4MtnqqZV7bBLfK+LaF7cv9l7IZitYPcwOteY9Ur11ECmTba1h
vEU3FTgmJNUEuN3MJ7BzXK6Pkq0IlLTmi2BgPkmbadBQBOXANekJjJ+qstQ51w6Nq2vkA9q/WqdH
iMVLwGtur7lf20HLdGyLQz1dNpHy8dh2vG0Fvi2zxjIPXOTLOPi0EAW5t9EObK/XMYCRAeVBy7YO
dC8ENy4pnLWzD6MpDVW/awpYrDZZvhyVkPUbjDtD48g2HgjE6RdStj8zo31HG2XJU+2Kc9kNlzH8
7CRsU6+EMiHLPZrMlXJzAjKY+erQG0xJyvIrL9LdwDvSHvz3FpyAA+Xt0aXcilJp8wr4+MIY/IBT
c//jdzs7txy0BXxc7CJgcgLVuk+aY2eEHKwnBq/GxsgS/2xF2slMW+cx/qyxWLmXmThqYrxF1vht
sMH5Zh3yd2w88zH84FbKMAn5YI1E8ug287TJiKPvRrYAhjJOglHVALdDYZJZKKsn4WU/Sp3RaTXy
Ps55OOCD8L+HboG0Zh+ks2Tw/faEvdoOSpFXNzYv3jING7mZL7O/Sb/EuTEfVc6atN4+gVhpaZ/L
7DrOzovuVa8lOeW3vpnfUmwCs207gTd58AiS9lRmRY8zG/1Q15jlpeZM/j33blqPWZOFw0zKc9J5
c3ku+2fkX2ef9hkM0REHH1JdNOLcyu61tsPG9kv5rqRcif2dUN63Dv0BcxrEScie0GsmzFkuXdEy
55HV52V9Y9BlyRvOSmtn2zyZBY8H/GuNCZovLhYC6WxP7U1q0Z4bviH1Q9ooGQzrQu4O6d95rGbd
exaojACZzR2MWO9ZeuZ9ppXbmvFPgkPZpWiLegdfUW4oEJuEJWsTvW80OWpbyOxgSQ/xUdXjXo8H
KL7wXA2SY5ZhPJqJ08DKSBmBGarW9/3gQnKIXZATpYEHJ3ktKrTKooi6gLW2x5SncINFhJ2dxrZN
yFuliRbu8hD4eF79pWuYpP2ZnbOz31VPTubuICFWpxrbA2gk9VpRImW5+2Wchtex1IkzLej43KQv
rc3zXGvkHTTsawIb0Dy0xEephLPqog2wvS1/+FFU7DbA7Qzkcv5BsloLdOpXmMDZU5R/i6bx0DeN
3DQo6RvW0AVYvkgMFfBgOYqDRLbf6yyTh4peO5fDF0Ob6qvXVOmZfeDbkUyLnlrsSxho8ARXEH6h
rt41A8te0xaKVY8zMsjraryYedxtjYKIhe7aI1auQWwlzpvJJM2bjRqefBrEyOw/W1A5c33Yz1MW
3vrOJpEvO2pv8l0ofXKT5mAJQidmNigscKUu0kSTFEdxx6m2rHsQLGQzIbtqZp0cp4YN4U7PIw/s
P81bf0NDH1N9eQ8aZJeAopu32ptgOytJHIHvPTrlE0dSugzyvwvfhpJl8GNlRBvRAL7jM882usFu
ajtv4p0uGQNlcj4r39mMMW1VoflkiMt03miAWSjGOtoi/8IesZuNd2P0Bv61rf/izFAYIul/NjCy
bJRsrq90ZdOdm8ptowfFHRSYPayuuLRRQMCfzx0EbnukoXFteYQef3Pmyt6npn61UYUk79/OKNm/
1yYePYinkUyzX1kP9y4zUlaePVl70uA7gNW0IJ1nnbyx3HWt9Ji2SlxgFYsJIXP85QzufKs1aDIS
FsqBEZKPH9EzxHTEdE9nQGKAltokw6CaIO9ycNttjgm4KeHy5QcLUops9S9c9lu7xTiqGeOLUTsv
yjDYLLRY73VNHmzm1yggAz5CL6IjiDq6+IoYgRL0DdyrCdvaWKZYftbZ0x1W1OfGmz2TKM5qOu1G
fe/UmYCF3yD8FMuunroEj9oYd5DirG3S8r1JgxgP6KD4IuQuJARDwau/awxv9nnvvBrM3QKaZ++u
9eDvWDtUZgxMGqjn+CWnBHZp/dVgGwCsHfPJGv1PJNOBveach6comq5uxXNTNqCbBlkr6jry9/FI
Rrk9uIl7CYsp3jQCdsCssrMbaQ8AfFtagbk9q8bxjrXdwvBwGYebLdx4rXpyo/GnEfPX1EN4ikYg
q34hWJjNruS+JW5dRNW3HJcIc+b2kdkX2+c882uDlIJ78B4yQd44E/ocZGIgqrMRbxlU38CW1UdI
aW4w6eEX/31U3i8OgD6w1fTL9f4yZ9M7sosI64GPj85jbD0DeGOpXIGsNfsXM8zfIbpBIYn3Y5SY
22Fi4D4qNi6CyjA2XeP8CEGybfgCwLx0PNAopKiPSVMuHXD6PY/7d3ZqdjfPgVc0N4++U2L2rkmS
VnlxQtK1ruw/79mqd0Ac+FWGSseHABJdizq19bHeDglgjtmcxI4T9+LnMeql4Q1nFeLhMZrmISrt
i8tShIlyiSbb0J68ZrrWo9gpTa29GHH1MPns6Z/HPrNuesNZZzVY4B0t2iRzbVwgOXkXJxl578br
FKf7pui6o9WO7EEoW8Hbog8vIwNLrgzg6FDmUeU5oAvi1JEnMQe5+kxmxT3rhs2WHwGGgVhKxloP
q0I01YdPGoi+Yz1NeJXV9H8oO88dyZE0y77KPsCwl6RRGIFBA0Ona/fQKvMPESnCqKVRPv0cz2oM
thvYmV2gUKhAZUR6uJPGT9x7bswa9LntYraruj2uFOe7wWPaKhkdYEmZr1ZfXjOGAI+JaN8HIwsI
E9zIoX9Y1/IHNu6Dvfb9Nu3RNoxWeWbm+DCIVm7gCNXciSdpTXDZvAIDamu+JQuwTnhPJjjIFnXX
hCe5xxoZJTAzkO17O9Qmc2QrdgvS1xSsxeptJDrQukReyKzjjWAEhFKVt4bGUn9lNvZ/R+w5102+
Y31faxwu3kpaTyPvodLSY9fSDsu5Zha0Mucq5D3gqvU8tNw5VnKLi+gh5nXqIZkwkIyoILMCpY/d
IvE3ZPDmAluw0jW+cNzk57ntuSv5ygTef5kJIw7zuaC+Qil8BhSRRpXR2JudGXfk2c0l7+nCHgaU
yxOPkh+W11mANtaAIh9CWd2IhRFe931GeniuMRYdp75fToLVCMV7c8l68LApqKqTy2Z/aa04slk9
vQQ4AA5D2a2MgSMQgtCTvEwxifKdazpvG9839tINPoh8c695uyNnMThmS7HTxvx9tJPxxcO4l8+P
yhfPVm8cGTilu8yQeZi0PYtRP98Jyo18cP3NiD9sj5MWX6vjfPPy5eg7otlBei02+GtezLz6Za7J
yuFXfAovIe70tlJhFJJmPFKI4tgMPomLQzWnOzxD7mMFahufDuFL5HHsWTbQ2MytsUG4rY/Tlm+w
ny0arzRhNjJXcOnl8ldAWUBK65YYk+1YYcocXIZ9aT9mx9iE+IIiqL+vZ6acPEd/O9ldJw3vqkwq
KF3M/bVUJLhq991Et3tKTfnYKK96kNDFUPg3pz8vwV3cN10l3tFhTMVORkZFs3WsKbnPKy6ZWaQI
xRfnoAPm4IPDTtwa3tSwsAmp0zNpXLvZsr6MoH4N0NyHwMypAXSmLm7e59B97OJHicAQFiQw9zR2
vJ3b5OFsdf2V57LC8S0yPHCzdw+Gtd0v6B9C3T8BNEP1PMVPnjOWBztZx8NfPzBY4cPPvT+wEmJG
UBHiNQxtcGDM1p290bT3LW4lLW1UXF73kq+jGZaqJWeo4tz0edf3f/YGy0CKbFHcARcjaT4Zj6pY
mn1b4OVZkDHEhYkvzAR/ayafbvG77ZfvVdwPhyDID3kXq1NcBeZFGxy8qGqOi6Xuey60C+Y2Erlq
aSIXMLzzn3/ldtHyJEjJ72ONeAXU81o0xJcmVfGCe9m4grAzriXddQhjn5gUWS13CRqnGwOqDee5
AXmsrOopGZr3GJzw2ZrZbfJrY001lh8kf1an3s2sBzMhdWvxRRQ3LY1i4A0Pse4Zx8axtY/B5dxh
oHb2UwLOpco4a5BvJXvmlWzH0A0f+iLHUDLrI2Vc+2JDeKYUv78p6E7E0HLqV+J1JuG0NhZGzw7h
MWlC62YZpXVOaqpLZbgAadiY2d5TRfxjDiEIMRsPKYCAxQaXlYv3QdzigAja6PeclF/muly0jQYG
yv6MKJkKdGCEaPOU7z1qyzWd9j2qWp17w0unRoKQe5CRpEWe+xvBsu7SyEoTCD2Z05075S2hIH9l
Wykj37elY73VMd3nKur5lGMMCvO0H+7sonsLxFQ8FH3bv83kzIyifL/9EqQRzw8jhHY9dv7LOq4p
WL/5CXIbAje3IZDYXXks+/hEePLaly7Rl3ZkeJLR55AX0ZYh6NsBID2HljLL36Z4mxI4fmrDR0AC
ytre7B/M2O1esx6oJ7QjntWAgODLVZfRvOo7DMr1Jk8Txvg66TZgLuP9ulQ3Dd7Qb0kxvwmJi70P
oiBarfjQ5CSZS8dtmBf7W182Ej+FZ257O8Jf/cR9NrEuT4B6K/JoUcbT/E+Vde2ZCBJ51nLji2sn
5AwYhQumMb1LV08nmj1yQYtLkzocq4GdbxtdzS9Ln/zuPDO4EDNCPD3WuKMS5I80VQAGzm+vPm78
h8oxeyilcHYzKhQdLOY1kwWMUyWJwvHb4ZoENv30MFLmak2VOBlYjYLsmMUFyzmmpovOSpznTnEf
c3gxrIpBBQvnVNYMhkaHJIa+Bp5JxkciwPkP6R2K0K8pSaDI4gSLpjj5SuzEw/Ru31lFwBGuYihh
PjlCbgUGirBrxD6l01wmMaFHW2AapI14FVpfsKe0+O75+XURmB8B/UHmWgP9V1o/BT55dr6wGaPZ
VglF2j9AcY73TVeq5yXj8INlBzTHWT51ZdEDYkLhAynvRMIsKNdJ9cYQeojAXH10rKqOTdJCSQtw
MAKPMqPWcZBgrhjy9Dq/Y0FXoZ4IXDGWBvZ8U+QPwdjTIo3zblL18r1v5DVFOvgiRnoRF1UXed3y
2MR2f+ltu+FRdHJgKr+YraBtW8xv5kI+WNrlJ7MC6jI2IJTA8DyimXhjg2VtJ95eDnP/h5FOJ8A1
6T5umOuVPsVH05F6Eoz6myJlBfw6d3hjlvwU/xbrEUz9buSQ3+BuYZe9VK8+TI+jafJX+IptnGl3
GAj74BLXiA9X87UBLAJadaGZs95LZT7l/AJwrICb4LgNU9c/plltbOY5CDZYfevIsVCw1VVzLOcO
NQION5Szu7lj/5AyGdvWlNK353GH3a2aExhy4PVMPZz+XPE3SCmLm6VBWubeJt7juxNX4yVvS4Il
kQqH2pA453w2rF3pZ7tuZs6VYuuLF8z4cpxciG/+Xrtjup/Qg+wms252RGFAr6rb8U4X7f3Uyunc
Ou1PSbJLkgdHe+UpaPpdd/hzE86LB+G3s5O9sfKysCOjwPDCJfc/ptvv4ZmVeVwJKuueeo+vOdrG
B8snAXwJXhVgFU5y0EX8hEtigWHwWatkc0sGmUhDo2JRRce4mrG8JFNkgvxhgCTAUA/1z9GnixoQ
cp1x+Uz5BFD6NrfBARk5pXFp8pVK37XIIgekErqDfrTrieMb0/XGcCtw66VW0NehEYwr+/JAXmSR
51tXqOFO6Tj9a904S9a0qrP3TL/qsyB3jDT2edndsg8qm5CDsumbg9MzlWVEXezL8vaOxdPZFsgJ
4rHjj8ayjZj5kFSLMcdiUMTgcdD7xfuq6sQ5uqS7hzjluovj8+k01UczmNZ9H4CPrmGjLF5/NOpu
ParZkMALmJW0M+CK0r0aVuNfLWF9YxIX82hH0LFpCeRBT5ioK9FeBF41A3miGEuA1RpIDz4qT3T3
yDrbraheKzvFbFnHd97CHaTrflsxdDpPBwGDMppcOqXltj+dpu/G7ULvjOouLUnpWgWxcK0fPCgB
c2wWPAxSN5ifqC3zXWXFeJ3V9Y+TJyV9ALCpPR9Lc71m6zyyJy/Gg9kCuqs91Cad82iI/MK2n9QX
ARxyAG+2hQq+7h2TpSXwzKQLnv7IfFNB1oJXW6f85jNfO6TjIzx5gPfpVU+OvfcT8YsRg3+MoVIC
Xlu2a1oxksG+wNpXMghiuCCMK4MnwFq1W1O0Gt/b2057dqq3NInh1bQdxdMc57sBYWekc5e4oL6q
dogRP1Zt4oqduoDLK2F2H9AhJeXya6gRYpW3SAYHfDgN/BAaMYdHXGj0QE3w09HDCvvuqmVjH5vR
+KkrDxWBfl1q5T15ZvyKRKm9CzKTAC9Tp+GSOTRHHcIZu3V3CU3WBgc1Qxc3qx51i7Qsg5zedxy4
RuwRy0XeZuUnrz3cUkZYSCOGxfpw8nUfyDY/xjnsvaae7TAJ2lfKDU8tDIUZxWxdEIo9nJuRv6fP
3VsOWL2vTflQNtRY0wQq010ciLlGnl///EsBseLxP1ns0DMunMw7oxD4AB2dXLsjI7dzFudwGMh5
7Wx0Q9MSf4BQHDaexPrhZO7PlfFFWE9AJAabIoKVXbggRoALawCXGakP0TpQzEi8+Jb93Rmm0zL0
69VIxDPZB/ZhSTmHU35T6Gn4ROmtXAGFJzBqvIG84snnWuHGQHpj18vOnP0rT8jnnHOCa2aQQInF
cuea7afTZwuYGEsyq7DOJXDdTVb3h/gvNoKtQ32DycejP+9dbd+RtsTfQE7Npkh0tq1Wk4iUvsFw
BTkwzu3HLvavTVV2Z1N7+sGPu99O1yffOhOBhRBdcEAZ9NNVYqHPzX7YZn3M0Etsk1UHdzkyiULA
e+3ab7lRvNGTSlSqwS2+bRNYZXVqZHBOEVjDFnbiPxHbgKkQdEMBlBGT7v5DCM52Rxjvpbu+LEXu
hJY7LxdrZCBCzvERFZ31gglYYXud+6MA9bTJZqimFaZXCtHx1DE9vZaI8YehOCBClptu9Pr9HH/F
XVa+rvb6q6hTh2k3YwqJpX6jJA5LcKjSdg5WPnJdbiuNhAa1ptguUzKeqqodT+Ow4AW6mWWt4NcS
APB2qYQi3czZVTl4sSerfYHaTIWIU3zXudM73Dt/h13pWJDNF8FBBXltxM8LUkQyDRiq/xHWO64x
7RJUieClOK5yjwTH9EMroXaKvMkw5X2PzrxlVUQ/MuxgQ62xPOa4GQ4y5xnYzf2hE+Z8mpP+tatg
TCe1XM+reO486gVPdjj3lkadJ/wmnHDcazZL29u6DD+TsLER+piJAFjRa87vg2vDx17eVE9MgaT0
TfTbYKd3JEgyHvTnrT/lT2lKkGHnFBVBVmTSyUPmO0Q2BglQrumzwoC/aS2eI96ELFNXTw2TrGic
yCXTaYCHcw4Yw+fVd50SPhL3NG0OWAnbn4EGy/Yng7+NVbn3MZzV0b+5g90fFRfH5vZiMoq7oHB4
+oqSV4l5RIjguRTxc6e9CGZlKKCpo8YW87Udqvey8O9nEoT2yEtBxiVBc7CHtSTNI17CtjZfFyft
nm0BNhzNIeAnuBrXoR6aTe41JDWmfn6IjVxtHU5HpFUIp7Kh/SrasYC2NRu7Lh6Ow5xc6OHiO9Vp
I7QY4U+Tyk+WXn825cSVoxkw9om6G1PGPYlpPXSq/45xUl8b7wxu51On7gdmixaG2z6ZsULqdlyu
rYervYOumdn+euyXn8pj20CO4qtzy/xoq5H4F6WOsFbvKs12iJpjl1bgIm6RZWuzRNq+tSfjW8d7
QjrceZ0Q5XSz/1x28YfXk/DQJwF79Sn9SS7bs89wKGzJONnpdKXMXh9q02E5O4giFLAsw4Kx0Yyz
fuOaPJeZICe7vq/riLpX4orjXKzjyn9kfrvppHgwWp4FVJM+FQb31iobjA+13LCjpQah6V1sJjH8
grFkekNaYi/D1h82aa3OCaq3f+M/6okuxg3pv78hEgThQFKI8lhh1tZ+wi4/cusG/V1fptf+aS/F
hNZpeaiq+ZSoJA6L00zIgspC4uHu13H5tHPrPa2dN4ckpIY8Yl3aR3P9cpJ+nxvZi1jzl1bB7v83
02FC2pYerbXyWeQxM24a7zkQsJ2K7CVjUWgX7t0Qr/+g+P7vf8Ic9n//d77+WTdLl6pE/8uXf3+p
S/7599v3/Nef+efv+Ps1/Qk9of7S/+2f2v+u7z7L3/2//qF/+sn87f94ddGn/vynLzjwUr08Dr+7
5el3z6bzz6tQv+vbn/x//Z//6y9V/P8ks8fz+X9X2f/H0Osu/URS/+cV/VHY8w1/Cewt/2+Wx8Iz
QPsDot+72Uf/EtgHf3PZmpkBYgwfNQbd8X8J7J3gb6blm8TF257lW9JHHfMPgb3j/U34Eo6y4Oq0
KdLF/4/AntPoX3W+Nqp6/g7032x1WNvdOJv/h3o0U6lO5DpnLMRJBTSJVd41N2GIQeNTU5efZ7j3
0n234drreFmOamHa7c48wDkzPPh1NQ3O3m9ZZWseRAsniGCoDcyU0UghK4rJjF1hP2wQbYDFYtQK
mcIFGRbfK9N70kMqo9q13wa3eKEYZTFoI6JLGFZMmjXdRN6NIqaWnPZ0E4j0cXTKx3lFUaNszok8
HS4g+T5jCRjfnhDJoQv7jn5kDfsJ/DjLP8uFfINQ15cdxRjUhLkkkxfin7uf81cj1h3EO2uHA+i9
wGYUdmPwJW2LCY4H1kzX9xXhhaVXWXc4hcH9xsHRTeMgDATIl6DJiA5xWO3ixU4Os8nICNBLYsGB
6NRrv2VLkj7RO4dVcJ+UmAyawAMDlSQtQmKGubq99s36hJ356nnJHbPqt7JqsSCo/INMZN4s/eHw
yNoaI5AeL4ujnIiksLBIy7EM5uOdx+zCfCaKZo38BT1UrtqoBHhreWOA+Z5NeuPLjSFonLSJgt9I
TKbwnI76FqHM7o8UoolHvTdhNKoqr4+ouS/NmIAI1QSrMBgNSSOp2OblUYZ4m20lnJtRTgSxlPHe
WWgeTYE0ZdVsaka5PMIfw5wNRZN2wIpKTYwqvTWjzi8BujS0ZrqQPs/dqGM4EHqiti8+0wpu60xG
q6p+pilCzwWXKZE95FkFAyEtCL42XXdLBTBwion51GbsI8eRKJcgNV/B4g1RDv8qjGvrYPWImXC+
2BupFxScnlr3Y88IDp/3ocND1hF+YEOI2Tl4Z0PQKrV2HJ5JQOHQRhuk7pYj++tgvrOS7GWOg6cS
uZKfaH9T1GHu8cxwEacfhvWgbJwao0+XgyOPz8Dvw1H5j9Kugp3Azw4yRh1IKlpC3yBuy9RBENEh
RlnJBqgWMtlKL/8d2+w1LYXhok9SZ2tYqNWrFJiE5sGt0R/h0CPPttOjuxNO92AK0mkmG1uxkxeg
ZGTwvSxc1tmDtl6DNXtPfORBA2KYLYO5tfK36JKRJmEyp2jrkh2M84Ld3wSFRgF0wt56agGBs8MH
XgrQHOq1bd8yickSnorgW5Ia/WbIoIHntfEUODw6FxLq0S3m9Y4bZ1M1bYZTjlkjrB1e0Kh2pTkH
ALpVaMjF2qpBTlHrTkXYzmgPmIMQI4x92u9fEOSFg60fB1CReyvPIm0VoEdT8dO2Kx6z3ngQXpYf
1tbEn9hsEHl70DyBqIGHLHG9Us/UlOsQWNZtbQKDArIcn4OGDYJhI8MxPQnUa4V3SJ7s3s4xFLUI
SyVexyVunmYieN5JLn/N+PjQhaX5vjPTR49EEu5AVaEWQeZDViJ59vmdyp3DrPwibECf7A1JUHhS
yZoRBeHa62DDl8FbyTxi77nKjhYfQnnLqgUHEt1EFecffWF9JkFZbDNR/iogQUVkPvlsDlNC+ALD
xrJ+ygKjJ7GLASXqlxOEYIXo1bxfuvZpbKXYmAk+dfBC1zZ770Szz7ssOzZ28os11HkkXh3ND5dr
ie7Hdcdm4wNHQ1XZsLn1RsIJYJWn0ruzSgdBDRB6qecpqkglwg6evTm1iHkqcBsB72RjkWefcaaL
E3GqNsmUQzs1d6mNsC+LjXM9LnAmMryGvXWfzbtAjFxlBCyxJaCsDvTYwKlO3ol7EqRhUFkFIDIq
MX8OsWR/Z/t+KGsFvnU9WcwggNIkT0ymsFdbKr3EqGbxJ+dZcyY71tuMJN2vQ5fuesypEThepGvN
BA5PDfZpjukVJXIQk0Na3gxOABAe3HYq934FjKRIRRYWOjl5SeIefGY0nEAWhhvM/b3j0yKxP0R3
7XOvtWyuG/aY+LbTejt0jNZh8pHfqa1rmTUikoTeXa3yvvMYhxiyItfAQgsnxUkajrM36SM2KbwS
DLL9W+q9ux2CnQKCgWD9fhx1vk+LQO/0oi4tQucIFCm5vxUKHuE+1WP7ZbbIWlN6kjAvzMvo0H2V
AcOa2cCoECyRwlzSZyAFGtcNO9bdfILDA0Oh25VVnEzhnuiJF/IIl3uGgCqy3QyxKal/y0QLsd4p
P3afJ32ReTacdLZwud4QJS5dldaZyzVUBOggNC+A1DxYQ+BiCiZxrRB72zVQ6+B93wWhtvR3oWZG
RIuPI6ZXRL+LEgXnQCZpLL60UyBsNaxvSZ5OkWD7T5/0mHagw9ockYHI4o1apv2tLM9bRdSQomMo
V57cbo+WaBw/UtYOUT6ymhWpWyJkgb4fZ7jUsuTmQiEVnoODUkQDwMpkWA0m0YHfpmE+sgk+WLUR
7EuTk2GQeBwGwY5ppeDXWYNxo341WWjRpnAVJGn6lNTIdBdjROhlkXEUp3tdKpJF0mZi4sxlfcOo
Wv0ji6nAmNetU4O4aImLYQhmlcOr08TGTpA+5fnJD+H2ZhS3DFYYX5OmNGKLdZgNLyqfT4vjXvzA
f6XKotJ/X2IA0ROfQEId0ZjY8hLLpzJzP4WLb03Gw6ffw+ypkKpLvz/MBA1MLXLZVB4Lobdx2n6O
QIj7yqgfkDNdABm/E3UCEWNM+bacLcCo/W0+I8ipqztU6OgOtXWuUs4AVtI8GsHB5YtsbnAWziQH
AQMzHhJv5vvZHgaQUgjqCJGFQu9ECxqsA4yp3Th5D3nLdEOnbNLF4u9ZZyIVzBg6zbRKFU6cbraK
LapNuZno34/G6O94KCGdVF52iH35Zr5LryBreJrkIfDYa0HNxbONzErhb0kn9UY2x7DLSqJ8pnj5
Rg2ThT27vbDJ0vf1Bm7+I76JK0CiFi887UmJGqovexyfFa3gDgDGq9n33ZYsMDPMxwf29IS12TMf
jjl9rFMptyInIiOAlnJdpmVBCYho1bHQHK1cYDSH60ml5G5NbtuD5+S+nBzshMyfvNusF7MY0aLg
HYmlhZ+HdbHZ5WjMqTcK/PlJRQqF4YCw8dhPzSV+JqdOojLrPRTqKIg9x7iyYh4208qIz2bJkiDC
w9Mggqc4zjfOTXzpVIpVvfmqzTezVIqooGOgcQqA9mKbCmSgYu15nG+goZl5RlF57sliCRkuNTLU
ngq+6YCAI9SBnBBYNk9fGEzFuK8aIgEZ/bwFavplzOpCvznuEqKMxjkoj4kH9QMim4DcDLWnhUN7
ZzsEOhqaQBTyFqoSHMI+5sO57+P+XhlLgXq4zPeEcKi+OPZD91s1kn1iM4SeyYgm8z5LbcYHvycQ
N5lwuy8g503vgF7KJXMVzYLBZL0ZqgfI+bCYGquOxLpSbFQsswusXcU7MY0G1SmErpuyCCfUuA/U
DCiQSTIYAslFm1+R1IoUkZJcOWpFD13cQMYDCNHq6AwsjreynA/SSZlwIm3l4Y7M2z8nEydHbPDw
t1Rvn8Bp7WWebjQ1mcCVjLYfjR8RT8nGvqmXEFQatDH49KXf/cyd1CRwa53uMU6QV8aMDSdLWCJa
OxR9AQU5OS+muBXEQMxjT3CWePXJmVzmiM1p6CbCOILhYNgNG7QbQtTUvGnJLGHhl4SSTRLqx5h8
1ObRK28zkh7OgVN1Xwyl+jDFPXFE+I8SeLa/XGaeDJlrltVdfvEUR18+EPk7QE0vWEmWFXNKkTsQ
y/3lA/TWRBJsvPGHmkzThKCYbH0B1MBEdcIBki7ZCbQxds8kPVlp7J8hTGOurnZTK35qAwWkLUnd
LHm9vhG8s/X7kbc8DSdo9O3MYqSMv251dtfqr6JCBzazNA3d2i6iOrHdyA8Og4hnUMvEXJMphxOu
wVk1sXE0SFxKHPlmwwjCo+ed/EUxJMJOxXlHGPFUgZXsGfKjbs2Nr4G8KTIEjhn9gedzmotG3Pnl
uV3mZS/LS1GPuKfY3fN21mdZ4SDsbN4l0quIHpVboliOfqacXT8593apoJhTz6L52Vj99Iks+0vG
8z6HYbwpOhYxdXqDdNdU4BXwY1ot7I2CehAFSYJiBX6GZ6C8b9GFwiP/XowE2jjwMZbBOg3srvMp
a484nOJ91nCXdTHSNfx7esoIzbmO+UAUS0dKnMYtG+DGhZDfPpF03kVKN/dJIuRhsjGRez6P4G6o
QvObKD1ejWjgLBGSTQKQ+3tGenGwSuwTrjX5O3vyFwbh+Gu9xmMShjr2OJZ4wZfGfBqsYDq7tLUK
xwSrkWYTl9V6nFX2qyPjNfQne9zOfsJ8fDE+pJvck7fFUUrYIUcwP23E4ab0Y4dE9RBL50J2Fzms
/nBfCJjZlmkw94/R171wGgZRlfg8cFaX8hPh8DZXVrNFoxhN4/QazxkZ2j0yfjB2NG8dnhZUy+Qz
j2Z+7jzXYTY4/8IQVO+9kU2/dvNz2eidParxoafCv2/HF0u5MM4z42XiggIJm/VMb+efg48i1bEe
emAa7h05FPNJGDEfq6qti+1j/1ji6UkY5qvU9U/RpRg7W86UgeOMWAvCS9Mt8pbnruDmkaX8Wfsd
VUHxaqya86Yf3ihjcmTkVA5uIpPII1cgJOSHRIbZvz3g5XHKEL8b63w/1Gj0UjPeS0d8GrQZwp4O
btIcMgeaNaEsu67gQy1XNrz+cj+4KPatBXw0lJCTYAcd2tVAfDPxWWcbAefq0FmVMUoKh97VcPsT
mXkNYDiA1vMtdg5UJtWtsIc9dduzFweaUXjLwEAY287Kv1nCazDsJeU2S1+MyREHpcWzTZqOsso4
QulWbnWRn8jV7Q/G3J8Ss7Gu6Dn9uTTu1DXziY2pq7Hamk1wSWcmslMHoB4ZfYwv0nA0ioPVuurF
gz1M46jSAKoMm7I2ZcgNQxVPsNsezV9MUXHdZ+fFTmzgycbBAz0TscMoto47sUm6fSheinCPMdTt
sKaGl3k5U34ji03zZpNMDQni3Vlo7x6yDoGkuY9zEjdP5lsIDmsUmwofaOj4GfoHopIqKq5dUi0U
xeLiePIiMvstWKikFkY23UAtPraQnUHSsbIdjv1NBeCxqL4tq1cX+my8AoVIaxRXtnC+N2B7LaNQ
p2HAzUquaUi8NiU3zzuMY2KD8ZRlKxFZBVnoG3PqPpBaqhCsV3aQgK9MyGKz3BkuLhjQtcrDO2To
q2MWFvca+1RVa2KCy7tiGa8Qno8FVP5yup36zjrQBCEHBwz4oVI+4jS+pZxNy1H4ZoVeknxmL/gc
iuG69ku/aef5NBS8ZIO2nXEnk+vuHQRzbPicZfI30sawSRV6QRo9MOEMXUoH9UpjqShgV9m4ASJR
C+EEzAyksaj0/SpVm7Zn++iNr8N6R7946GVpRM6Kvtgc/UcvnU89x1VU3CTla4eKggJ4s5hUwr41
21tXzRGhzSDWg2xmrMavFvMwN5KOKKXKetIo7tnMVD/gqMFqSlkM5bn1XD1mgsup9rPvAZEbiWE+
1pVkX+qMzCNi+W1UFRtfnnHxApKKJhHXwxywCu2wIyf5Lgb/jMXL+3TdI6Cb73JIDpiXX6HsmFRq
6SmrraNfllG6NmCFyykaeu7YiUd8bmGSsURNdyh+lTRS9Cbpqj+YF+E7B6ZuwhHn5e0yE0X76Ei6
4vmHxOXG08PbutBFbxGxKFyWMDYK4D8jJ2/ioRAx/CsZ8ahI3Pye6zWAD7+vvcHbJMZg73sj+0Cq
9bWg7IZWWPwirfl9MNvh5EqXFBr/ZDB+mzPrIw/ymyQPZXRvoPREZRNHMyhwWs8Yp/EAAqBYbwqY
s2xQJKuxvRsT8CatU0076fXJHkO+H5IfezYHBK1Lnj/5akb1taqTuKUtB00z3ptUx+tc7ZRRkPnm
iha1IfVJ5uEe1JbzNPgYNCWdHAnVIxJr8EdZAvGxkzH1uBONCgZ6I81PkP8q4pJhMMFGq1so/+wX
34AWN9UcACwFN4muqLekjQF5KDfGgveSeKIj4r2zOwaPRT1jPQ6mn/mDXVTVh6Co8pInqM9ImaBM
Rm1SPg8o8qjvcSwv8ZszcTLY0jkat9hIBasmDMyWyYVq1m3V5wmPs3dlZY9egK93krLe4fc6Iutj
YdPH5XlE8s+Uj83ZWFSn2A2+k6u1c9fhp4kG0R5j8NKbCnUHa8vb7eklv3y/eh6N9QeE4hJTH+9J
mZyG5K31LqaIzf3SGnEIpICzq3evZvA1F2AjlWF/NCyR6wItMHtVLB6aa09OG2GPxLXMxpY1ZHfx
GbXCEU22KKpgq2QwM5IGn6zGfRcbUx+W3ZG7GLm8Ib/xcjpC0FmQWqgbYgp1QZSu71hHkXu/cDBD
A4NrYljM/m5Oxuom7fCn6Qy/b0CtKC+Wk5WR2XI153Xzc605kFIbrHeKp5ga4leu1mYTtOLJUp4T
Os3w1ZZUk5PNtjn13T0mkZMJ8hMUKiIPAEDEn0qXnwgjdnaNF5LkrsrPz7opSCYt2ZArsR3lWOzb
aaRUjGcIaBwCfmJOj0XX2SfuctSatfMhGS/cETxy0Sm0TSY6hHUje7EYDQLjJO9laKMeWh/vc/VY
5tO3uWu/e8zojbd22ATGhEY1MyoS1+GNpw+joVNOqvgui7NXVTJGLWKglLwIZuAfavBIA5M//Hb5
RsowrUEev+be26hdynczHbdET19KnT72uAtuoY1MI4OKhNIZyJwgLU5yGlPkcbdO9o+u+R0ngumK
ZldQmsZtchKBlnvNhjoOgXw6MAq/DTiWNiv5j6rsGU4LQk/ViOLRKq3HhrRzlvOb0oGXb1XpQ53t
tbFeltF8SroY6mD93oMvjUakLZvVUxGq7wOCI1imCL7bauLhUKEELmEh8uCdzmhCjBcHO3FUuoXg
0zkxY34peJXFsPi7PoO/iFLgezm79A9+kOOZpbMprdOE9/C8TPGJxyknwwSRJE+xhuRWZC7d+2hW
1qnDbWta9n+ydyZLbiPZtv0ilAEOOOCYkgR7BoPBaDWBRSgk9H2Pr38LundQmfUsy978TcKUjSQ2
Dvfj5+y9dnSDanwjv+SAdI/vVwqXzY+IhwIhl5qzdCNsNOxReElM7UlgeqU3EUJFpXk0JgVCKnlT
97FA0kl37VNpBveU6YeMp1PGpiOTcCcZW7u5G/D53wcAG9VsPqbGsC/xgWVUomZn7RJaN0WCz7kg
NqYJN5Eb/Fr2n5nxPB6pelgishaXCH2XgzTqk+DMMkz3WiTiy9bmZ5g/2aY3WrT0hBmBd/SayMYR
+4BWgpSlbKdNfXFv8wbXV4wAOgge0nA/4BVdtwENDz37Da41WdNPOEetQNgbVOk5UrzVod2rMtOv
zqw+/N4linnAjYJjsNnHnB+Cbso9F2Iz01nb4c4AQ8kmBC9i47cIFif3aiMd2oQxahKrYDLbFfSn
AoqbisbvCk04nYFTU6v81FOrj/GMxo6xd8z4b1hMNomO3sXXnSeVW0+1DAIvFe1jRZP8mC7yjY58
PDKs5wc3I5JWU86H0MfugilpV8vwkufmkrzBQKRv4o8B71Ald2wswQYilXnKFF+TPj3XTm++gd2h
sdt3/qbhw2g6fW8P4Z1AH0IxannFPebNAH/OndU9jg1YX1dg1m0q7GuZG++CDzr+QA4Knx4is4Yu
Gb9Cq/pdQB2HlwNx1h/eFIEpqjR/qbzHy5jz+ivSeueOZJA47TblHB+YNRnneWw/nKa8JOSkeGkw
/pjxz8zOsASgllcRZ3t6GgYdT6Z2tVWv6a9Ne0Xo+rotxmvT0KjJ5LAjkaX3shg6Ii3T5zF3w8dy
ZItBOYrrI6ZJSMq1RUP3qdJQlcQIIFAMreGIBFzaGMDaLsbuDKBZWEsvhCjJbNRSNMDxmqp16lpe
DRiSo34Zr5r7QZcBU6cXK9U+CY/aG132S/OdA9brfQoBWzLiIDB7GFaZSU1Vpu/awayqwEs6R25m
heI663ELV6zXnmnX1x3yhHPSEmq5wkROnkIXy8n8KstoqY2IsxvUuBk0SsqB423DYfSIpCTlMyvM
j7g7O13gybDLbghYiPwd+b0Bg18ztQdwLOHFmeyntAMcVbQE5JWL8L+rSmq+lr6kof3Ou+LT1SeB
/Wteh2nh0r4jMsDK+p4rlfWCk8amNROrvZVF5roKsV2YtviJ97L3onQSOy0oIGM4Y3M1dIfxXgQs
PjOUh6Wdiq1pBo8WMmagst2grU15laXNhHYeKvgxMvl0qd9x9+wMwx29kaZ810efvbQRmnB6czWI
3wSt9dWAJ5O7YLRmX0GXFOg/p8LZlTHOiKY2iXor5LmSUc7Klxm5asUl41M8WJG5b6ULVNXlnXBW
kb/iL+2EjD0w0QmhMqw9umKkr862Arjy4Ct1iJT/bEj1JoPqDL2SFrCIr8zPoEkG2VMr9YesZjep
R2TAHVxN1RNsTbv2M7cHebYtTAFWeM34Tj08bDGj5OC9InOMPjyWGFc7WDJ4gEK5uKYbSHi0fiPy
kuxOlx+DwQquO8GBnBBtkqSfPDvORnQcKYNh3tAXfFtFJVir+TXkZeHJ9SJBQErezTzh9hncaL+x
tZwF/iMYAGEiT6Nvhfk2jwhAVhV0dWMI6BYY0R2dBskEbsgyI6mT57vj5HGag0wtckLQYVooxOP0
iXHFm9siPg1HWm4OKUYM0Wh7V6BJVqG2OMvJe0SsWmQgGdpl2EGZxCmNJKmG2cwkWt+y6e8NwzyL
ZmxuWRj+cm91eHWD/jmPuF/oSfyDZ6Ff9050h2bmr+YlsmiUN01q3F9Yo6aB5V0XEwdXr7/1ijiG
ZqQZGjA9sMLI5fZQQDZtG/tGGWLg4dgqmbyT4UMz06U8m8x5S1HtXG1XvDNLdL3W0M9mCkdaxp1H
vCDtJVgDYIL0Ay3G6dybQcqltQREEPrmo+tWezVqH7XLPlEztVqLXEfV34Q3nQ72YzRQ7CUonDG8
Jdxtw9/RMP9ofZQkgzJ/2CLrzrhrKe6C/LPvZvAPY83UaEYpQUekwfQXbkY+3mCufs6uivaAJM6R
VsoVE8pVFJbmu8vKaKz0Nay5iEbuQExd6TRY5ayU/XejWYqRvNPpm8HmdqABOM3yaFzFYfBhFgfY
6YCP4qOtrk1EOk5bQjQPUfRmWvWd65RiJDyD47HiEpRNQUsvXETpdo4xA6M/7Sj/LDi75j7xnIjO
gM5oOi3K8KSoYlyr8T1MYNPanwzid+eRqmsKPGdsN1bMxdOp7K1KP5LE0Q8pbotdl5R3+LqMt/G0
ESrkrgCoyH1Iz2wFTBqngpiezdgw1ry+LLWrlVv8rIPumYgeY0elU2z4LuCN5NjSwIzcG5squ+k1
DycKPdw6tZiGCEJBMvp5upTZUdkFiQQjM/AUv9lc03asBtsbp9RmBh8WHvoUmhwr02+/G/JdAeQV
9EcorEpod16S1cWmamm7275O30jV5D/EKSpoPAaCAO6NJEWAGKaOlAwkJdF9qrp5Z8fNjsug2HMU
ShK39NpONpYVnCZ569ps2Nd1wpFDrvhaa2cLhlw+o+3E6CPcTt+mQTBvDbc5prVm7EZDQ/+dlXtt
yH+OozZw3Z1cUtrRQzZdUHuhZCQ+5doxIXJrWyhkNma6KCOIe+NNcrnO8/In1mUgMxaWDnsRFPVY
gcVgbQ0kC6vGwNxDnFS7WYxvvkUF7GSsT2hWjc19LkCJ4FvG25D4LaAuO97CBkjXeL/yjZb8am2D
zLXZWuZ7X/7MmhyL+VYw4gEfL43LmEw3F/7Vqj+FJPxQAiMgiOynyDV/9X6imGMZR0Hm/ByX6zjV
2s286BBavIBLdz67qtz5RtAzbnP/LdI0PrVOO6oSp1U+tdYWw1BbN+rYClrGZj/3DOhcVMnhiDEA
SyLmA7ScGdzKmqpoxPnIYOyzj0kN7LKE2TPBnKsOH3m5DMiD0gHdQzwM0R6bppq+XAJRMZZMF20p
SgjRPc+59nPOC+E5JpUXoHiQIongVqk9/Ek9A1RmsdLckM8e59xxIiKdypY9OTcsr6n8zwh3PVSZ
y8CgDFIew9kkm74Cf3zrnbb3hJvtwxLSZhGDDxiF3nliHNHcp2a3c1uD1NKGwqYpbrUVjvTviuMs
rWg3potmpEeoU8ZE1vQ4xaMx27KOtj0OEI/pECJrs3kLOQ02yo+ZcppmfCPMaz1pVnmXMw3gJAC+
QUtP4Cc6JA7jcKaYZpRqtOHt9yBjypmWNRqAOd7HkktNCdUNWRrmpbH7dJncbOoUmgETr+zgBtRV
4NY3kxu163Ioc68S9LSfXL9p7kWFk1I7h3N4tjriMUv0ZEF5nVQmd53W/aZnVYGxKekGmxTaSSy2
8eR/4/YQnPTDSxIu8bgoPirGIn05U7oopudxMvHlJFwhwvBd2LI+OSknvpFQJtOkaSV+IW747Qni
hDf1r0bqtwiBKazVyBKPjUge0EccnR26fMqxYGaRRooGcaueGrt+Mg28CQmpZh1nq2ctaaLql8M+
ta1CbV8TuXVxCxqUNtqqMChvA+y+bWvQ6eGmQIeliB9JqJu2BuM+Et+ZCppMIbXCCrxKwxrMXJV0
GDfIvXLyAnQTkECcelN7EaKKpxg2qdQt4yJsIpqZl5PwEoNljPiaEfrtIkfc+mjAi8Mxx0kynQw2
IKMgK6abL0FNutbUgQuQoSyZdqRPlZD2RlXzZyRyom7y0NOT7ByOgyRP+dPK82FN3tSddMjhzBz1
gK6SREw7rtawXhljxYTyClzAHHX92mHjmzTqar8dvKbVj4nVnoKC8gFFxTKmjHtPGT6iE+5XTqax
KpZHyDLoqGkyQZIZRl9u5rz6Q1Nif8HqIbXipAfpvSyD31MH3xCmrPDI/XHWfoeKhC9W+WL4gUrr
JyGpn1bFh6znGDmCBEAVQrtPhNOk/ISmJ4ISZaD81ZhJC/RXNGvNT2+Nn6PeZxGBXY7p5FsXZ/xd
WDRRKXmxTLeQkrOimrZ1jBNiXITfc+iG9Glw8IzF1U8jLN+KLz8u9mQgPU39koUMmHGIv0arARIS
Rc9lgy6UenXNvtFvTLs/VjJ8jZLGPyXxA6Zkyl477jeEnhPOa1sPgrHKKhCRcRqI3IEX30sPkcMP
SSoYE9x+FRUuudUmjWXfRi5nE/nKbrwqSjwttlVz8hKvJSru73km713d7Z0AiCniTMaxJgbBBDvo
uuvqY5BtbdIKH3of3hP6sXIXYqGFnOWujYTvQBmhOCVLvEVpm8dYv9UR3yYjaHpEEEl2od2cKqEh
e+NFbnw1EHZcMZcr3aRBEcFUl659QBKrBUmAYjUmA4GsY2vdExzIWkF2XoZQTLDusY/o/LsZLaxO
CbmR8D03RfvZD8aDK+nxh0QeCbsHCGDT2rMGICqZFbzkBQwTG7BnQUzpEKEf6sCMTXbpaWomPgeU
X2djHYMQwEQ6klz9TPHQxSbKc4XYszU/7Co9SjTASL8go+qap4NB0HOL1E6KN8feWsGusts7rdv8
TRj0kVFZNkA4Dk3S3RE7boXyM8RN9hsroCGJaf52o/ERv+d35STMHnQ9hKJ8Ktl3QaSsNWuT6oOz
RyWjUx8Ml7h0WPUht0QymVaGRXYTIbRvJCSRWUWoHSNEifqSKXSbLGgknPHk/TE1uQL8g0liRUC/
GbaojuZ4mu/9IP6KwdLTGrWwOE1U57FRrezEpJYpN3PpuIdooPE5upz3eeiiHOWesa7pCIFaq0Yv
XS4LXRxTqjJLsvG4kI6FPNlRIJKAlNwEErM5nKqDM5X7iedhb6iJ7QMfTGs+9CVXb3Qby1DL+SQa
iBpsRq/AkJe7dKZ/2RRKWk5GizYX69KNPmmQDqewfkrpO8sG83c7k75Ax2wfGJh1tY5j3PIDdH5L
bDmUKjWFEr6eenRKcZmWTJDYsKrzrMXeJC9+Oj9WaRmCyDZMpLTcq5EzdF4ZhMcmNDvM9dNLqoba
66nROHBFgtVlkUpEzmeZtHwLOI8G+t47068kl0oxbJqSOW1rE3NFjOJqqAgTh5E7BuMHMMR7Wmj9
ThrIvbWpgQww9NuWMz3mNrZzDCvzENeumjLzL8uY1QGzindyPc+U3eNynBVa3j2XyzRSusTGGHG9
ofy7Sc7vjU4LmtFDBCQ11B5yVHt7s0fQJ9OvNllKUnts16NLJkpIGbcWljMzhGpnvMI8WIyPNzV1
Dnk0e63ub8AMfy//gQDGcZ/03a9RjECY4KcQYje8ujPqkDnCXJUn5m7G+b8qE6RMPN/kJXBoqGzJ
hvyFlHbGYDwimHE+Y4MSgX51fmD6iIjOSlugLqiCVOg+0B9fwzpMVr5voq1n9GhD/yH81LSj/t2I
ybBnv9kUrNS17htnnO1wDTNrWiX4opZOWUpny7yQsIZRn0FGnm40ncEnDvVyC/YH2ZOvv+L7g1K5
oKOCMT+YU8lNVQpr2wuelqgMLqlq0u0AycSPULjOZMKTgChOdNeJbmuFSW8B0BVlM/Vl81AGmHNR
evic+MdkjE+Wsu9BrWPcsx8mAEb0VLGx2053CBGX7tF+8OZgQCzIVWMDRnhH4eygoky/I2OXijo5
tKO1taSFvHYex53K9wA9CZ9yiTXDVKFtdccAbNvrOzNun22/ZKMAMFaiVcRWjG2xz5lNUJezQVRY
jPTmNBmd2DuVPMYS4p1JAbqYXsmAZBYFtiDd1n17x8UHFQj9PzmbWM8UzoCiquNdAywbDdaewKrF
qMoWMdX0bQ1QeQxrfya5XR0qEbymUV7ffN6d7DHR0UVei0RnlKfcT+HrYlNqPYeAkTXHxse1lzOf
JAAV/K94IHsuOLN8b7lMBPd4297Iyd1C7hB7LMZYKez0p+/Si+Qu7q5r264ulLNIITBMtYOZ4LqO
mc64XDagTgRbf7Y2LVLrionMz9h5svrsR9umYieDnEm+duv4BjfIPuc1lxeoE0DabLWPUm62UArB
MvQF4K9swRX5KEeyQ2SiIaudQ+b35UOX9dhLfS3cBWbEXu4EWxBSAM2z9IlDLPVKuwdyWh6goh1D
QNjtGL/XwhgQ7SiOsgpAiElrdzXGur0RafvaRlxKUEZMnCXjtmBqgrnNWJVS3AyLSCarf4WTor11
aKYct7uYEyPUpZCm9W6/dYs8gEQYkvfOVt84CDcAsDOvyCA0QvYlVmbfLCnyyHI/uGd862kJ3c9B
KauLFz9nCB1lkEuTYt64XcckOkRlwCFCRWCRkYbN3YbxXEz7IUA+OOrIirlAnoeSSRSzO+1o5olD
A9S951qNYRVIbVIYvKThG8EzgjBwcJOiaUpLKG+KrZgE7pZkOA2mfCy13EsdmruTeDbRz6yMZjQe
nJbK0IGzTFVV54geAVFPi8RnUMljjfIYTA/Pkk3HI5PsTC2yyyAefrSEi+4cEwUXOl+Y+DAkTM16
jEsCK0Yh6QL4JhtV3tz1vHur5c8kDGlf4H+HY/GZKDgkkwHxPWnOkevWoIFG2ljBdDHG4MvQE6AM
IU5+AbpHlSwfrTvYzQhLZSorWkxAKYuEXs2ccGwWtY4HQ6AKTwy2gswWHx1eSXCR6KgLU7KX/IDj
wSgNpwHqPQS37QxqUSkfHekG43O1ATs0QrkQp3p+6UwMJZof1rSiH4ZWZVucHmQvGQjWc/UrHrpw
pwTX6HlGBhMKQn5aDfLPwOiLAXy7MYtvbcpzLnwlLDAahnRzZ7GRaY0jPAW/Eo3+dTLNcs9oSNbN
K9WS2LMH+swSEddzPJt1Q2yQUWqccil39cgLAySZkE6fRbf4jcyRUdkgynUR9T9pYgHqDHHNGNDQ
q6L+ZP6to+b/TAn9uw15BqZvHjhKaO12XfI1azg+mbd8yPGmh5Y40PzGFsNhy5FyYoWVV5qnr6Cl
34UQ10hVH1FWJffEdtvVxDMGDYehqPEWDFiwSBvxiJ/dipIcgChy6+0Qox+HtUKXshnGCxeHkGtr
FNkXx9ehD2ZZtSOls99IDm5fZgd4Q0tuHqG0iMTHoWFVJ07uSfqUUBnccM/9LN+6XIboqucsyLJ9
0DIKMkOf0KIpEp8y34wgL40d9xtif+h30oDtG8EDD3Emtfl084EO8oz0HdfIuGuWFocL7GYbTKbc
cD9hVaUCYZ81LDpudMCj0zgbrsIFraQvctJsT4MkBCebIVkFrGFlSL095FoO9oTOeWJZ3BUryWV0
TDbIFmiEVfO3X5sGl0o4NJqr74w2vVppAlQp0usLjIsgJJFCznh94KdnWC8tf3k+FNwyeyA0kJiZ
VaaJAHYFviXiZ4rtgNO/ir5ECAm46SK6AbKJiQfIurUFAwVBUv4Q+AXjiQSdVOeci9GEfREzxO39
gTlTteszLvehGwOddGv3MAzTlrkmT9NIhrAs499KQ4/YdzI5y7nyTxZLFQfwta2dt0o4pVfZVbTt
guVm17Bw4jh+9QO8UfYY3TlT+Deo91s4jJhuzIV/G9LNtJ11W8q1aIhONa8GDab1YvwZYAHvAY0m
K6u4q4okSzln35JFKuHcb3Lo76vxOk1G+hho+AII+IYQEcN4jR4h7EnuM+6PRksfXDe0V2wFTEu6
V9Bvj2OqN8fAwTEQ6OVPK8JUEvvO3deq/WyT6KMPurl2CeryRh+OfhpwqlsKee6ky2+d03sY6BRM
FceLRfqaF8KepqUfQKT+hnS0rVsoGikjmB3leDETdswxNhMYevQtRIbpRPh86iLk1fWzu+AqucQR
VimKLW3J+kiY5DExuKojE0VsDGt2k3U4h6uF56BSvEQVfdWwQMXeTiORzNDXxzx3j7n2rWvIVoOe
WbST9PnTAEVFdRXlfELWWuv2YAHddJ9PkL9QHJHqIp71+VCnzo1wYm1D1sw61gY4R3zFwi28aEQl
hxeGaT9Sx30bDxpHV0+tOBbTOeiZB+buCEe/1xnmw1+r9E7jAK6qk6FBp1nmqXEDFK7DYrZ3SXIM
kwzGZNGeU6azezH5P4PYXqOXYqhqjt9BBWkmnwekuSZqcXtc1O01qnrdCfJtUjSEacySoVjfX2q5
xJ6mTG2MHiuXqvSLIPKIAvwlqKPHskR1q9OlWreVs/hIQtrHXfFYRdnFAsXGqZDHqBicnSjuWaxP
m8nWTkSv7jBxUUONyBrG2g3P3NGoUANYy21pOetOL8Ba8Wf/Mev+f1PzfzM1G+qfXM2H9jOd/uJp
Xv7//zU1q39J7HKuUoqJsqUUpuH/MTXb/7INS1GBmdI0LLDm2J3/NzXMcv6lu1LojuBqKqVl43fm
vrwEipnyX5YyFy+0brt4lP/fUsOW1/XX7AD+dtui72dhihEojv5qaS5kBvKCTLHVXJiMVuTHJBC+
JAEOQT2Yba4L2bl2zGdcb05OLkbJTYpDiSKqs94UFnvRDXfAsbt5CH41FSG6//ZB/l+ylf7+AsEm
usJSlhJsWrZF6/OvL5DLr3D1CGCJsimrY0vEuNAUml7dSI/8QqwLAh7wLU7K6wnrDov4JxhTUuMr
0N1FBNKSxKVgk/mTdcwsRHQBf8ihKJvf//xK5eL+/rfEAF6g7riCxjCmK747e/mo/80dzobNNygr
GgzuWH4sWba0N8ZLYbPJhnXXHeKgvk3YKulKKfsNZYc8NVMGCnpQ6VYFhdgboR55cweZifS/G5nH
e2uYU49qf/pRB8MeOqDfjOJGakHz1Jrlc1Ca8mR0qsf+kDXYrtzpq4JgFaadf2gqpKc7GqP5xkRK
fVXNu27Z9vOI82rr6MnFWRiyfkc/uDIDcM1ZzaXaIQoiApq00RkJHJvR+a21qnuUaQ+AK2c2hu54
Hu5a3CHpSQkW9t361naMR//581yW/98/T1eZNo+MopBnhf7185zxcHDC1JCzSu06dCgbiSxDcl9o
4zYhahUNLqTSyj+0U26co1o+4xZiuGAYdAZpFN4c1b3/l9f0n98xXWrdNNUSSrI8On99TRWN4Z5h
NJVxZY2PbPrjOZ/nV9ItWkpuHR7liMlwtp/6pPw9V1x7alAsP7JCfys6hqH//HLE355elpxlGAr1
rK7bmGesvwWP1Tk4xh4v1GpsdRT/bRheaAXjdDYoEeGcftAtmB/NdjHyRYMN08nK2l005tZh9CtQ
k2gTTmYSG8cskYdC6h9qGNx3+Im4skGdQWm2T+2oG2sVIAkjgBVipUjCQ9dbhccYG+lJ2cCqN5Po
v0XA/OdHrQxTLdwG1PxKOH/7qPMKMVDFZXLVVOWrpWp6BAYMuT4Mvgpkw9wk+n2eddOL8j+tQUtO
A2iJLUYuTLwEw23++aN2/mMxgg3XHTLelECnqv62GN3Jt4uiQe3WuxkxzGFveIJn9HFCpPVoGUxm
xsA6/PPf+R97nwHtwhGOIZYnwOWL/utqmxjQxGw2xZI48sKUg83ErIJ13ls8iu3UYSjxrZbeEWKI
Hh3fvZtrSJDCjLZR+k7lgVXHcJ1bZRnvwgjBdBszTHCY1/9llxbLK/n3vY9XCk3JRoavTMvBf/HX
V5pPBhYeC67PJM23IMGAW42GeTGM/qNh2EXAbwmyFBe0+WIVCQoGFz7tkskXd92HpsfgwhtroLMv
3pQPunMl02T2EsUThf3n2JU9eWxZ/aT6DiZM0Rzr1k2uYzm+Utk1DzIDejExcn+b6D3/l6cMVdXf
3x3PlrQdQV/N0pdD+6/vLhpENNL55kZQI+zTqMaG1qwfSYTQTm3kDziTnGc/E/kdCllwVhoCaz0v
f+lTJm7LfxvLqLgHucD7DTYWtVhExRiWsdfgmn7Ulx4ThicAYfavbhLx+Q+aNDT8eZvV/VGLenXD
XoduSiveSbnKSTOOf1ABNs+9cog9hzCS6uML9ot8G6M8IlMNNQNoXzCFKxsuARZyXR4Baed37psP
/pQ6+8anmsciw7mJDnQf6tXHn5MrsbEJZMlFy/ziXGADXVVWYhz6LjefIf+BRjJf0gGSmW6GlyJj
WPhnjwM9NlIVc/tswK3ty2boUVIMnEwlkwBXhPSUxlrem0k9c0dzt6lOD8etXPNN16ndE8ZmZVW0
T+ya8zUm/m6EFrMvi9jdsBMUDyVF7YMjpjMIB3a8vtdJX2gcL4jHehkpCxS9sAeDvGvpBQ3uSucv
PwiLC3QbXQkdtA/aoIJLKZ5cpjaXTmdDjMqEbmudElln+tYBHUTodTZA6L6Pak9FqGP6ZfGNyw85
DzT/kua5FQ4Nbt/WwalkdrPFjVYe21rDnarBtZ9bMIzlJN41bu+ESoTaiUQyfVuRU7wSsnavf37Q
wXU9zaegGSsmGbE7IibM9V8UZcdcfgdJ8KMQbUG3XVcw7jAYkMk20EgUkLbpPLyKurui5tAPChQW
f7AwL6HvLwGZiDJa61fRm9VHp2CsMbYOzoVOAQXz6fQnfjNcfgUAdp2g87u18UeDNum5EUPn/c8G
Iw2sKW7k1EC4nWqPP1KuBik2dFWMdxo+48rO6/nWWlAjGgMxf1Lm4ggezDw4vRi2TjtVeAfS7xp6
8k0hTy9zkq6XhZ4SCHMlA3FPOx+yZ9V/WBZVi+mC3gr0pjrFXV+eq2j6KgvT/obxQuSIdvnzICip
gidk2GFREKWup/NuZAkjb1Ab/U8hxPzVuWoBKW9CG+S+6I2XOJAwA8cgXxe2yjwZM88ijmfmK6Q5
iMX+mBS+PCWw1VcY1Xgu6ZG0lR7tbCiAZ/Cf7Ta38uQgalXvXYXDjWKVXW2p4f781soxnRtBY+be
CECCV7FjnzS7fI0AQJ+7El59Ufk2ZMP5PQjr+VhrbY/yguWLaD040gjrPNMNJP+b81HqkzzZFKnB
kGCN4scUmgugNbbPtCp2DdqK+5+/GwWmfSY0tWINQ5XV0oYZJfTuFULieesn4y9DWeUHjUu4gabT
rhuV1y+cKe1al43NSI7flRu1PMVmYZOf0f6KBFMaP9C4WJNKzkhFg5dftP7+T8VA6xju4exY935G
/m8MkDKljVnYGSeEkAS64MfF+osWZx8aDXISsmhbs8uek97MCCS4BlaAkDTp5enPOwi67u428PZy
NVwyDYZPZOvOY5cQOTRLP3zN/QjXc2GMnim6n/HsoDPua0BfHCsXAipOXY4dYxYYxTsrQeOEYf7g
W9NCE0ImpIU30ylhtObZV1BI680tp48qQPyJ9eWxa+KEiV/Zb/oQfSLkU68q6G2pEFW1r6cPc5Hr
29hvsdMvIoqgpfakNbBvCK/BkTvS6WjxG9MhSEf7UKK0u852dgQirp+wYf2I+x5mDEZB4HlkniWT
E4G7ZSA7YkVzggHonI6qYRiR2mHbHD7+/KrJwuFVTky2ogP55oSctCp/sCboQ/9zPKq8sfdtgEIg
xBe2tUkceHbQL61NM3kpsUE88fR9oLXCMYVNZGdGxK2i7kGgJ1WxJ/WHLNai90/18sMxigl8DNZm
X9rZtm8puoXDwWSOX5G0xl1QatY9hO1n9ZZ74LGRp4iUyJNZIjFv/xzwCSnDM71+rkb5bsoBA2tp
R+B7PLoXMwrTVTMiljBQCIikHA56lPyuMgYgQTy1KyMyoge98BtEWO1TovWvJGqLAx17Qf5Xxv6i
xuDJQvqO2M6sX30n+fIbtvJ2yTWQyGR6E5xx2KEg9ss6vBuoEHQ8eMDP+2d7JBpBHmsipAjj8I1t
aJnTj0i7jt3w4BfdY03u8NkRiHwcC4Vnb87jqQAtbP2580Blas5/blyuHSzKTB2QljM8NqnlGbHR
PAjAupugT9S+bwEx1F3ykeDfHGwO4NjMrzp3hl2pmQ9MYutbyIm6gXtE1ks6ARuSGNoN3ytn1Geu
T0q2Ww7yBKIHi5oBU9HN3GkbH3kgukcEmdPjTOG0VTR4YozqOxtVxqaSeXgsSVnYtsqnbUgEask9
icGFwagpLoZdp9J115b70BlprvY0R5cfDFhG4qvQHRdhyqhbYOg33TI8A9dMgNUAGwTXc0l1Mn5k
Am4yk/VwwfoTNudy+SF1dDXKYYRrDKp5koHrbIt2H8XIRetw0/i9+QL6Re2hO17juKWycytjl1jZ
uO47N3hJMkSZQ/AQ4xNlGbrXISZWnNeG0aUt57sRRtda6/f9ogQvhPs1LEM1tXxEzWibZMbNyRk3
XXKusU0H2MNPVZAlT8AMvcjSw7scNOLJKrc4MDBB7zloLV7Z7DJILMiktw3PqvIRNEGg2KIN0jbR
ZNZnPbRj/BcMheTEP1WqPteB/BnmdfbQYk2cMa/cmwF+aDlM9W3WgpcKMhNChMx4KltnoI1nJHu6
d8nGx1RMX9ahL55WI1WeRCxmJsVJLH+s7UiQRV3b7rDraEfy34iQzvyKt4eeomGXXY+QgZH6qOKN
B3prF132xPj52a1aUDo+g0BkbstuEwc3dPisg9h8UclAtDKoptFObrPu3LsgxBi63AbgA9PJDgKK
9aEcHoeGv4IqZt5gyo490gvm18wQuzjipng1/H7+hl5GMB+ORwufK9MukPF5mW+K5a2befA0LQ2P
nuHAZVZIe+fKflCk+l39GeM4WDaPzmmwR5TQPArzGhTpVqPN9GDbDeednDKv9NFNzL2PmHgazwYU
6y23XRT1bdQ+zY2v8fzB2Y6t+V3F1bcCDbYVtctq6os23vV2bXEHxatfAa9CUE4wQ2+Ll/9D2Hn1
xq2kW/QXEWAOr+ocpW5JluQXQpZt5swiWfz1dxU9d8IZYM5Lw/KZgaVWs+oLe689E+Wx6YvkdZrE
O1uIuz+W5UunbiOCKxjDPPhdIO+tHkenJPFHloIoGB0CMQ5oZI2/6SNMlev6H00SeydTt72AttZx
XUPhBf9tQBS4zC/YcNBCJwlkct/cFWLq73R58TonbcXqpuYUa/6xacC3DD7qEArG7nF5iYhd69n7
42trfyxveJyYQMhq1zmYY4sKf/6bYcd/9XSuZzN38QzXMjm1/zrPMsdGz1Fs4DWY2BfmKpLTZBO3
R+PaXcgDJvHXHa6ZjzeosuX09DfN73/98zAWXaZ/kB0NV+Wb/ue75desmU0vZDtV9xBw6iTe4g4b
VgneEfJF9HZvk65Ha+xHpxTf+9UT2wbyKiZytgLBeSD/fC98t3tgAoOaAZX/Vffa6hqmyd/lhVr/
9asNXE/NYsgVx+0O/OU/v9kI5cbQpxU5LYRwrYbMRU9P/TIR9UMU8HCa4wy9ZGitkz4aXqcMlsxs
Wm+qyjlnJUILb4AQtxSRHJnxembt9mAW2QSnhmG/ryE7s7tRHsd6+DkmXfFcdB39zICtH+uo89F6
SlEGHCjuZm2LZMb+u3Hcf/+IAc0vYaSEyZmm4f9lUjwCVJiKzJ+RAVJRzhM3JfJfBkt+QKqtqEqc
RerTSm5Ys7FJlwO0CEjhbz4Vfx0KErNrE8vq+g7/jGd4amr0b89QLCKaCcRJSFQMmCFaOoAug/SX
DKl/a30w6A/L5ZDOgQllJ/BZ8LfN0ZlQ1REt9nNGW8ChkZS7v/nG/jquUt+Y6zKmsq2AcZXxl29s
DqSplZyi0JmKHNSjca7YeKOEZQkTRawWDcKmDXjjbGKzNVmA9kH0yGALz44uusea839/QwzxeSv+
/bgxddN2DTAfNthSHVzpf75VEVAutwvRdZopDJqq2v2ZMQQrU/YIvqaQZApDdMR1dvoHaPgv0k+H
504U4lACAdhKJEJVxABOryHXmHl+RIWFKCBwxB7P53p08vIGpse4BA14BfLoMAUAa2M6F3wjoOeY
CSTyEfzJJzesfiWdmx2byX/umrZ7hA9WPC4jcPf7EE3VNSWvGKm2qhAczd43PrtZQG7uNY2zdL88
GUuj5Q84G0aHx2OO4h9/hkt/auLEN5JdQmbvzeuDD95bpICMZSsjHOk1wdT0/CjgRF5QAzwuk4Z2
7tEh+u/65s90e1aJmLVWGy9YPeUm70cKVdXiTYbzo1XJB5bTW69JmT1V9dxhnSXIKMQk/UBAkW50
SG/VS2XSVf+jFx1ii5gFaPcencamnnoG2DjD0lXb4Y8WCRYc8oymL7v83dGV/RqHAWtiiUvIQkV2
qqKsfxx8jhM3QJY7CxDqqYOw07jY9F9Jpvf35UfRtWA/IGc+uibnheHQUySx48AVdeqT3wf13RrC
33nYwW9A6sruH7HIiAf/ruc6Y35MdVw2XrzNbWTEwLk+GtqiX721gD4muI/InezUrDYEQxaXNmjv
bt7IT4CgNC6JCN7Cqc9XUVtML2OA09OYyv4mWemDs9tbjO9RZ7XyPZLpgEcAJqI+4xKBY1ve5BRR
uqma3PDLF1kw+rDwgsUIxJ47nm+Twp+KQcBfVUWQ8IjLrbzxbMkAfEfnn6w8bk5edBcF8UMeAV5n
M0bfUNVBe+57Ya955CbcYdUqUAUA5qLihUXQn4+Np+lbYHbWq5qDnxtF7NLdiTiPOPieVQkVmfEV
1AYgl97Wz1PFlpsc0vHYJiAagEl7Kv8LDMbMY+zK8WC36bV0uvaWMOxpQZ2uLOnY68ar+KjEGDzM
HoBYxUB7ZTftV6P75uuAzvX6z6/QLaItTOH6a0EQgOAZaBCHyfvmk6LV+KYPS8pI98s/oms4bNOx
IiEmlLdM6bnA8/1yNcsjtjiJTs5k3ZfOfaTpPcb2TMnJmBi7rQB8rueoCW1snuZcrhXfZxdaw7TJ
sDUc4gYDwyyc+bEtMA3/OVznyk82nm69kSRUnqQfH4ZRi84Flc9DG485D6CB0MSxcXc52NcGcPZv
Tj1ep8xun0Li2Vdjav4s2Ps9x0QVo0zEvkDfsMvBDj4XAyBACGs/m9RBY5nZeIN5ART85hKNd3YU
gdSQ+j3Uhu4w4LGN10YbbXDAJfDm8sugPgLtmAXAzFoKAMONX3yr705e2aNgNOjyTmQ4rKowm4+T
AtHNtvfxj09C44kr4JlgVcVUEklCSKqZ+ada/W5DaLJW7ZyrYBQHXdMv0HcL/La8SJJlV0YqeHii
Odql5gz6Vc/7exyhhtJcPVrP9nibRFRdlpeubapLRLvMqjCHXA5B9dktV0XhDs+TTKHmgJFbGapY
0fDmPVhd7exKEf0uhDddWCGaBxIjHJrP1dKZ+zPrl+VadnuOiXHyITlB6yXSutsu330x6y9pUxX7
5avSv2ZhsErVnRkOhxREyM42vembbyJZnxEDLUftPIaEIrZGdJiZ0x0Hb8y3JM2gc3dJQZ0ktapu
oJ9ou+PSHhdKyyhQ/f85rWOJWhPS1lPcF1jCO5OsG97IzvchhvLbxrEI9NiCgjdX6SlR9VkT+zfd
Se2jawN8wpWLclU2G4g54kmHwsOxBTujtNqLryc4v3F77SaWa2i2XLnjctzokZ1d7Y40UityPp25
N1/TPiyucvY+Z8+LT60OB58Zu3cxeUYulsJCmzogCYnx4JSHc3hyWmFs0klY65zonUNst6hKyNAj
gRN1mgmz5BxnToe6Wch9nk+QmaFrbrUukWs+1+kddQdtyFKMLJW6muYkuaU9pb0171gv1R+1x5k2
twK69TSVJz+Odpkz8SQ0Pdrvnpqa/YD1rBsWgpy42TWeUx5tIqSlILCKdLAawCScu3QifLTC0KQN
2afOfHszwbIEJJR9c8YQP2+GfRm3IhLECDVkyVb1xMj9cSmS4jE19omJ9qZT8iFzns/2aGc7mzt2
G9W1f7MEKs+oGb8sunXceUaPSpRGGyqrAv6H+g3d6rwd8qI5BzmZAkuHaRV6BsYI+LP08y9NwnNz
qoko4KVtt2KxhguBrqgW+KxGaGhO3a771BpAVLxHzXSdupjMrqH44Wex/JVPL9giXspi6j+1dL6K
8mepyEHYa9uNthwSFvTy1E7K7qOXkmIEovVT63U7p8Tc4iAtO+fzBA0LY8q7K6y73KfNFN7NGjpy
HSXmvJeN+7h8V4Kf+0R2PBasnFTVSGvPFLfVKTVrfuRR//Ls3D922GBOHY1b1ZlMY8QgTgOS8JMH
Oph2HQ+M20bPKBOLFXfA/FGm0QuQV6Mpixs2v2HHzmEgoTz0154fg5sGju0kyY8C0KzOs3JDcKmu
CfRB21zdY2Y+9LuiGQUEnI8QqdQbsqGD1FlEIg80Thoog/1IR7XKHCMmRs8ejgbWMN6l8XPmKGSw
asQ7UCM6ngG2Mh2szr4ByrosdGySKyB/HRsE3Xt9rHDiWcg8Vn1bUU4EQNLJwv6dD9kFmzf3POvG
bVGHEVQfKH5jPlZnzMvVtXNT5NCmHsHzSmRxXFqCNraZH1AJb9EQuMiUCNJeWrEIZJeMBctNilVC
Jqb4UeZ++1j29onf8G4c54qghyg+jzyYWD7NGE2qzO4iDN6mPBs+JAkUK3KL4xfTQ6BmVdOrgyVv
azdB/FyRu3Rr3J2m/Y4MHeRdSUHKstRb27UljrNejXujT+r1MjJJ82+eW2oPAwTqj7xGgVmURnns
McZYm6LA0+vI+AkeNUsg4pOJ7vNCiH+KZYXTKjcnJlmsxopqArclcnwA6jAR6luDF86gLn/TwMMe
hYO0NE6iS+tp1YsJVk4bxuajYAC97N8MC6CEO7vVxTMgn0TBMB5IjeZwQUoOMrth+GHr2cdM0YAp
BvoZ2sZsh7OweKlJQKl00Zz/dzNhe7Zat/+lm6CTsNmS0Xxh0vnL8MK0gVThtiMSmdRFNJumPaku
lQIr62ywTmrGNbT4mDVDypNrOOQtSevASSZPl25yxA+Nofi3WcwAe70RakJR2NcRv8959N711NZW
kiyzz14vN8hxjcmYz9PQQsYmHf5BBR8hdy36k1/oyYHROL5K3+2Rd/Nlbg7/+A/0yAaVeP9NNMCz
MmEUBzcOTXyijabMNPajV1CKQnrJ2DoUzUPV5S/15AGAbOLyZQSMttfjlaZb2CnU/WCoF8a6Elqj
l20Clw0VPU8DKAelolnU2L/tsH52i/h74olfiBKV1IMK1c5JU7UkIBn0PdsZH/DlXy9JkaKykjp6
VjXigtszbntQ5v0hQMdRHmx8S18BFp7VJMUW0yGcHtrzVef59mtDNpqX5XKHiBKpn1qoOeQP73WJ
7SubE2N6MKaTRTzhYZnalPxEeD+C2xzMwz50sWjXnjBeKgN8PIrqJyOuoAmqD2GA2pLAJaZopVt8
FngMr8uLZsXdJcEAB28HNyZosN2/3h62WJ9+g3N0OQGcJj43lOeHAm5fNgRAgfzUPRRq9OhGxKJi
oHf6unsJ4mx6stOV9uW0OrE8ZljdqgHWrlmmARysOuL4s4v9MspjK8Wkf7oUhNmf6t76JWsxP8k4
/cpGrihhm/mjF0zxn7UQ8/Armz7VeE/fqgIISUQa7DIjmCfdvcapuFWFP23GgBBbnrL2HHpte/Ta
ae9Y5yG3te/d4Nkbj0SgtS1RboZN/0JSevCtdJJ3Z/Lrg16xHGalyRw1GDA+pzjTcLe+CbJ5LvHo
8bkpgDPpjLYOWpHMe6Ky2FEt+8+fUeAitFfzkiITwC1iqa87A28snMXx0qldeiVktI0J73kO0tpk
yhFkV1/ou2VTRke9Bn0M6l1ItvgxTo0SFOxqTskyYpXwY5r6TJmxuscZchzOrXlX2SDy00FkN6bv
s2S+S9i4fKuJlwpAOm6MBuAhf0AnXDhfA0fkgxP8ozaWgS7+NFTxaFtrNIs6t1PuJY+p+jcSmKxH
DsSLRZwyId7jm+4mh7LKDn92ydk4j8+1777PyYSYKzZ+562lw9RFwg0HGRBoAPm+1KEp96jFT1mk
44hWf2LJpe3nLglXzHXxoeuFfxpkPGw5s7NrgD5XGFh/TG3uTroDWd/ReueZarZegRDg0Kxa5yaT
yXpz+vY17xPJ9WY4O4cgr0wLtTd9Ct+9THsO4mL+3jrWaUqy5DUcM+OI25PaDhAMaaDlSwWggrbM
Th7DTi+fNKK/g659nZFO/dJZbw+lxGNnsNHQgHr/MlxtZdboqiu4H9PUBS8a3gIPitvcEskx9pHY
jhqhejUjO5a2aXwXqe7vidiDEz4HB0SgzKlR7G00B6S22WIaJaTDOLpBXu0z38Zf7YcGHzqJd4MB
4toKcUxl2eAy+S98RQrDGtPh3zFy7DxkxVoIiPaLCqMYLGrGEhiVbXfuseo9dwcMYOAx5BbP2y0U
yLxwNvwe5HtWkIUBveZbmil1KFAFHWl29gQrxN0s43ThNcZ+LhTAplYPWyafgtmZnhhL9DuAiCct
ST/rqe3vBHN2sBCce5vlAjsGvjWhaz6d5mySbLtctl1DsEivmqSOZ+yy/AmIzYVcV+NPRUEuB8Yw
6xBxf4BsAqbXyyJ+ErMXPeUTGWCVWbDwUl8mFlbLGorqwcgqDDe9ZEg89i+2+pzo2kQSVWGHa/Sj
Az0ulg2K1uZJ1gwIMl0e4tbrX3Dj/JAN7jnX78Kb3vWbxtGajd5bJV1A3R5avC1DpRh+OqOIkH0z
kZR75jjpNREC1WabvVduH11Y6SfsPJRvuSuMbyjoLTup38y42ZoZBOA2Df1rXCTeemLx+hKyD6/r
9HW53JcXX2E8Gu/CNxFfBq8bXuKoIPARn8upM4M3GhqCSpYCzrXI4gnho5l2lOykQN6XjROMJ7bq
kxGDk/KgWgk69rPDWG3tQWlc5xbAAVCZnIbmkFO8BuUqcQzECgBqbyLHbctFXm4XNU5UPZudVl8o
VVcwmOSdzIT0GCOFJ4jOP+ZUbsBzgU1oQRTdDfnWhqaN9gF2nukjyiGJHmpgSJaN7udgFDJy5DEZ
EYs3548GYn+jG6wjHYeNQbXiUfdr8kZmh+Vgl4erGu/93dMMb1NFDRR0Fn+4jaV2hXUJudtGVpZi
D78yN+vPdojnKkMvP/j9/En9jiEg6D6wC3I7u/7vqcLUEzl6fVIo8BDJgfvTMC2Ha88TG93qqxdE
bkDwL3pcJ+9cwuXaoDc7AmxO323H3OJAfi70Flu+KsWmaJECS6A1uk9EBTadp2YcBA56bFqT8G6h
WzQfJmOPTdTcG+IW17Ge+jwTvXMcsnK1XA+iwChEwA8/Sgh2QjP816zOIfZm2rxyi+5HZ8zoPYA6
NFuLUdHDqPS4dqb/NvOkOZJScgycbLxyK/WPPqKTJojci2aKb2nJW9MnXQVvyzAfC4dUGRJoiAHQ
JxXBCkhxMxF0jJkiard/+vOctR1NNZbDEY/J4IzBEaTw87A8wSP1zAOCsATKXtLuqiKDG6H+hMKG
R7DtnVMc9yeXju1tAnzfCJjBcOxTDLhFcIlnNyRCynGwM3uW9YSOZ1eb0XAxia+5BjNUaawaVxlk
76YqtCnK5gP4jDerDG8gfNyOK6LdGImd3hL1G/C0HlBj4LwOY6+tm8BJ78tLF0bwi3Tjafmqb1yb
M797b/QYL5fRxptRpvDAMEMDYx0d8omXr8u0mh87U3yvRhKYx6B74zIIwY3pfcCKGIE8ffMjeiXt
cfkTwDBleomh2SJJ2IUzjYNNztkzjl2czgWsxlYJ4mQ+w8sdtfdqKCMFxQJLOtuZvLgT6GG4OyA9
rFczKqt7FMR/7nqeI5YME9ETnu+u63r0+Xz//6pwuZFdGeGx5oZiwbmUB6R8bLppkneygoonU+aI
iqqn0QqtcybM8OaFofdkNM+i9BLsvJjNQH8PL3CsA4bXcQFYqJv3epT2q54PydEMyaVa3sFydAsi
VVyJYHMjjSr81ed0JSlP8yQ1eYeUk10NLdr+Ecv1WO9wIKbPnSuQPMyDvraJFdwbRFuurM7Ttzhj
nJsX9M5tMhnHelMAbiw2gkM21NEWscZDUYUxTrwGNxQClatd1NsuJ7Vj1Jt8bQuNrFh4Lbjk0ndW
RN2tn0icclwqUt0rnWdLVEdyFjnF5qGmN5ffU7X1X17ARJzSXjD5mi2QJhHme3gWqyHwmttoQ9Zg
EGlfhjfDqOpv5GuCeirHR8Iadq4l4udRNYSOJNtQzHPw2NiB/9gEGiYKonvMDiPjouVx1DWL7w4b
NUtuyNnCOC0vZl21e8uURzef5VFM16qLQLCAd0VuH/YBbY9acgnoY+vkFS1rf3R8PX1w64ZjAJMh
jCj+m2KKXm1Pk/s/Y2s16STIpD/Hv6fOEycxZcPJbTRySwrnh0B5emoNxz4VAoCwWei3wcj3EeTP
REJSNgJWRaNzWl661Px0Rr/mtDQLeayanJEnNeDyASR7WjyYUkvJvvA5SSo+TMi7443ROfY+Fdyh
teY098JPMJ0P+D8h4AJD6+V1NhJ5Xf7k1/o2oW5iGjbhN1SHwfJiuAzm2JsQGuMNn6kfNxfYW+N1
6MRH0M/5c8NlRXnT3z1gDA3ojMe8dclaysKjjJKff3SW2USTH6rqBL1LscmmghyUHrph13lym5k1
Q43WFQ8twSSbaQjGTdpFwwu7+/gkTHgzevmJ0cB+V6XVSmACWFlsqtZjyvzH9NN0J9uQE7yc3q1e
99fAVOZHTyvGXWyBqEDv5RwTAlFXQ0xjFrb4ReO5Ht5Cjcxwgl9hKKgvkTydoo7osbxmEomjZbrz
qzylam9MZqvGlGXO1laD1D0abHFq8v4NlpB8GWJgvWNMxpXnFNY3jBrnXs/HbZqX1B+rxkDa+tBm
nLpZFP/C/vtaV4H3PSBml42blZ6CJOqWe/TUO/jwG6UnUdcqX6KRWL7MROztrYapokW9ayfC+wha
YrHBXxlXgFLDbR6HH2HvJpuCXm+bkhX7VLdFvA2ErbJQ+dK3iFPGi3hpCH5aS9jaO/x48QucVj5V
gzE/EOSGntCK402hhDNmmpwY785XRw13avjZgB3Z5qaiI3JI2vcpL+w7C/h3TU7lefmrbo4cvNN2
+ZAIgCLLN986Y3PKS7xyy5dArxt02VgCgzJ+sBOHNtju0SdBAjl7MwqmWJ82UREwtW0LejN0YpXp
EEPAQvwl7Hv3xuW6Wr5KCqJHGYAHExkhnt3voA7wZDBNeozK5CtAmYCcgg9oV4fiOM7mdZbzyetM
92dauBu3T35pcEvvrs/CuoBvd6qK9iitKn4mCmTfBfO+mOQvmcGNnJciLzFGrImUHZyLvbEzdc6F
5eCOZq4fuP7+g2SshVuWSyRpHOdMUQMNVC0y83lwzlOKRkcd1yKR703egPUbYxtE7ijfJ3vcSadu
ryTUvjgTYT0uDfiKdl37KCCGPEghh0fYti2NPLR40qwjwAx0FQkI8E0uuTF63UzeowgImtSyvTGO
PYiGLDhDBuIbh/Pz6TrDuSlK+So6sMVO7LPZMVti6ihkGPS1Nyrv8rEAjNMoRnTty/64nLUYGeha
nbzfiH5deAXDin++WCw1VrXx6Yhe4wJnpMfzu5sNmLptLsYzAcbE7jmJdnM95c5M7e2iNY4ox7jZ
tmSiGB9E7cLBd73xqAONfLHH4SEnyqTloxVDWgDRYM/1bytuX/TU7Z5BwDy5IkZGOdTxLWnsYV8X
jYVXLbGwdE73lg3zpktneMPqCcjVSxeJ5mKzwBFWtOsba7jMrms9uXFhP6HajNFnwwSQcJdt7tj3
auLTNTeHP3dpgv8NREV1ESOtEHCssFmZVvfVT1ix2UjhZK8MhhMk90yHMHpLlFLO7ZvsPMW+v6kq
UI7SzY1zIVnzNFb4PtEmP7RJmT85yYhjO+wfe7Wfd5P8kpOWcytquAM41m5xUfc7T2vak9PAoF1G
TUQnRGvJoZziyMWjkrrhqTQQtFBCWYdlOeAh2oBbgBFlLmt58IJ5iwesVNbh4Nel76S99oe22bqp
55118Mujmd6BzqwKYQwv1N6Kq12BHfDNy3IwSy/UVmOZF3sLgR/+Jf28FKtwsyAkjf6N4SOxo6ay
1Kpei/eLzWuVkuzXB098FCGwFGCl/kwq9M7PbqM6fSbuo0MlVRnpPOPwbPftyPyZBMxTVHhn25bN
hdY9vJmRUT5ZIx53dGlMLWANLjt5y8OnGNb9rQB/+cDb2X7maXKoBDvvRIAtLO3hVWa1uFkzNzqp
A6vBLawV00D7Kc+mPeT07JIOgfVkmd0Wwul0Rcz7XpIMeSJGDWPPEtQM4j10wm5P6ipGC/X3g8vg
gQXSYflfLX+VSuz4WcTOnWtLIEme6H4nw773wSMprWzabSbWUd5cW/bqO5TJ0WoR7i/1U+Liv1Ap
qjAsBdI71uWjTr1VSQvUw9K0q/H7soyxpbCv6lh8oPjkmPLAC82F1N880/mYU/JEHCNrr04kYnwJ
LSxe9Isb7NQ4ytS0VaR4DUKm3zxmKyMQLuGb1qVTJr+padgBl3ziBj2VLAIBK/F/ITFggFuQU5Uu
kvl4IF02HdPvYWe1BynhBfexFR7gEpvwZxm8OD32fNtNvqStpfew1Pwzvr6nHpHmcWqb8dKOyCWZ
Am95Zz/LHK1R2uXEhyulY1/Xj4v2UdPJ0oEGVKFtpBjGQSavOtJnbqMiOlL2YIRwxY3uCI4Ee5QQ
EefONOH3ZwRZR3H+o9UYzHi1Ef+wS8l+jbuR3fu3ktpzVYYePpAMR2FJNDDIhpbrJGHEy+QuAF4Y
S5LPNNCrDF4+Cf0mPxzB3KoYomPhSGbmzo/Blc42zYy7PSZM9gieaohv8WsZn5kQbUNJBg/oAcY/
pK2Uvj7txIBGvIyIC/Or+B0xZBbYj7pvl8QJ8+NbeorTIGu3TPCfAtA6DjN4l1O7JiPOrECSFXT3
q8GpIddqhPsEAR4bm5siHAP5PMgRfrWGVcAxa1g7RZ1sEiiKgVUA8s1yzA4JE6k4H0ktMedtqeU0
acknWEtnh+r81rrtjBvIcwFWsvMwdfb/hF99UJIinJk50OOWtGV4/JZ/9w89OWabvidhyaA9x2S8
T/BCHuA9sb0RCVL0API0rbsbaGsWzNHK0gCrN9SU0ziww7X6Y2iW1WZM0mOXt8wUy/ynUVNfzdlr
qzMcthgAbxDeTKyvvuKxQf4KXQfApfpQNsBu6w5EgA88eCTqVa+nJ8ZNhNv1r6xa39up/J6AkNFS
DRJsCTAvAmTbD19d+AtowS1MxFdkjYVqMsgILRMCUYziGHWPrh5W2zDXKibAAcysWfkMQi3Y0kD/
ijWYdvwOGxnvW+RvzEnKawGLMs/f+3EKt5CXmXslKZCfKXMYsuIynjX5O4PneQpCD+qLT+pOClhR
tPp0crX7nHqYQg08PWVDcifRX3CztYJFYkBESZ8Q9GlH4u6bnrh4MZ0gAUHVampZskyygB6L9P7U
OZAm2VXAKWqSVzVnP7tFVq8FW4KIMZBvuSeizVi++Cg9oEwM2yGA0z4nLUP+cS52Jp+zPAk3bgPS
pR84ZfSR7ALMyIaVmQd0SRPxFWvLim9DYre7Sf+qbP+r1KAnIdshwieuYPRSh83z4K0T1v+eDikp
9HASW9OmLDSX9S9Rhf697Uiy0VrtM9WLDbo4uvPQ+6zcwl4zbyMtuaFBFBRcYyd/Bp3rbHBdGbCZ
uVymgXlV3KUkY9towL0o28G2UTpU3zu60x5G26ntA1Qls5cdIm96hRLR7yeXKrbiakBLUQeYSEqT
YNaZ+R2ZiGdtNsCA5fJXmIUgeZg34qFYRabDcFMDhDqH9skQXMauY4+X8hBpJOwFYPKIgOAJt51B
PIWOOPixUo0X+PkG7GoesFGoOkmw1lNWx+RDBlumX884WvJzkJa7XhMNpRObGRO7EMEr2UMCCo40
t3SGw79Gg5yv3AxkP4w72ZcIzWWXHZrS4ehEWmE02rOs6/MYgDJvuiOpk3SZDVg43O33nh8YQS8n
g9m00QPzyL0Gg0RXMBJLRZUqOAm2VQUr6XqwJQ78Ev9npWAmicKaOApwMivUyeja4FGZTM1QUEDc
E66IAJMMMhApjgvZCYgA3GMFUNEgqWSh90wFCPAYxkrlgjvNR8QsJvwVQ3wLdQI54gzBSQ+hBdHg
d18H2WLBbhEK4hIqnEussUkB7zKjMwT2EnhRzj4JQhocmKABCGP797KGImTPMVCREV6P4GZlUaJQ
MgKmTA5bRirITKFwM05BRz7YKkOMOFkmxs+agtNkUGpkhyRyiADXAOpKti0rjo1ovTeU8d6jw+9c
4W5GBb7hN17uXFg4tYLieOR6UfBMW6qy4BD4WGXTZgAJ0yiISLqzFV6nXkA7EHdAPD7HCsFjw+JR
yok1G31iWhxAPcTPW2vkGxYW8h8MfS5zTsqGF7toTCMRnXRKDC6GWjGvjQdH4YBKuEAlfCAXTlCs
gEH6eJQKIITBl8hsmEKcWfrO5hdEfrbxoM/jTxPTBT1bB/56Mn/lCk6UKkwRfMOLqcBFDKUhWCqY
UVSBNXLDyd30UKS9ulK9D1M8BUGq2LvCxJHNgyGDfDXGLGxoTQv2IuQ0g1PY6QqpVLENWhcKs1Qr
4JKp0EuhgjAFCsfU2K3YhOGY7EIFazIVtikqATh5kJxyhXQKFdwpqraEdyjgk6vQTxx95UaO4KBy
uFA1fChSPrz1EIKMcrONVAgp0jObHQoaELEKMIXJrYl+awo7FSoAVcSBtG5Gs91aCk8Vw6kiRmpj
N8RrROm7nnAbK6AVNyAJRujUnol8+8Ce9+hBv3KgYCGjrh8DuFgdMpQH6mXgr5Av3OmGWulDVygt
doE/LM1ROUyUr7aTHeLIdW7p8DkoEFcLkatQaK4CRheAHWdTQ+0qR/BdUoG8LKHWHrC9EgX5SqF9
OX55L6TQaPFGeJoQwUZire0QmeuUAAtz2+4biLNZQcTIoXqcFVbMVYAxW6HGXAUdYwSfrNO+Lzep
/dMaKDCokcN1DHnZsEg3szIuWS4SsgMEihYRab+cVuUHhMYVdaJKyLq2tMF7zEpE+Ebf+LFPtqlA
aQqZNjMUZWonFEptVFC1XOHVGNuBrDU+XB5R9GAGNzQSALNhZULNgdFzcgCHDIJfLWsETMPAzS3A
W03D/SYJQtlBQDwUADFWfZr+QJKF2ldLzlNIKlxnotpzR94hkHEN7Lhi4EDtgEjZ86eTUMT5LqDm
svkiA/WNT/4z2/18Y6ApQVga40YZdfupBYhpAgwuC+x5KARxk8r++0iFtfPpJJlLco0ii7IGQPlV
mDy5/gCMra4BLkcFIaWBtGCfW/wqw8K4opBHEtS81DM5OGhKNhO0PSMbT5bC75UKxEeZiljc/0Ti
tIk7f23p/c+4j/lU08UolB8fsWdsscCxFOZvqgH+ZZD/DDc3qcTBYpHsxb5VqFC1LgcV2BXpg5ZS
7jsKj5dDFEwVWlBTkME+ZYlNEJqh8IO+9H4ObfWhj6B3QyhbWivGjamjmRx9eJUjk0Wch/0Zizep
c/QIkA57wUVuK/ghTMzLAA3RysEiOuARbTCJgaXfEK0TUchjj6Z6WyukYlxRQ+B2/AZQwcUFWcMa
a/B7wiahT42HcTtl8TtZaSRnV0cpqbUAFpZU7xszS+/1kPcPuaOzqseYRo41n0gNwG4BRfGqyUPS
GUjrqhxreci5SO0XJw1+CZPoBLf3kZ9K0JKsTNWDYHObF4nNZ7wLbjY0yk5hKdkSf1czoTwcv2rP
J8nSWk+DGTE1nlm4KrhlpzCXuobVjWAQNlxjc2mLiKz4PM82U55+5ToaTPKHDPyJ/nYcIUuy7zIf
UriaNlzFszCvrCSS7azQm71icCoYJx1TQN014Pquvc+w7ByGGRymjmyojHS+WbCereJ7KtCnqX3F
9QZUajPkxkbvwIHGcEHxTPwfe+exJLeSZulXKat1owaAwyHGpmYRWqVWzNzAMskktHJIx9PPh2B1
d83dzAvMJu1SXSYjAi7Of853Dh2c0HoBhiKDc/TKNQ8NoWosBzUsFfWkA0CjCUGYZEGPOguE1BDL
h8V3T+64nKjzoD1zBqZtlOHJAjFNI671vFN6XSyIUw/WKZ25z3qBn1pQUIlFGDssxrSBLIjUgKv5
gkzFusAToMSOYVt2dLs9rXa/Oqm9Q2N5e6cZrE1sD4SIZp4lKzPdQ9N1RxKn/UanLAUV7Naxs7ZV
EnBCSs9DeYLMFvLYQxliD75tsbOjXshdsABhpwUN28GIZZKA8ElzQCERopTZr/syyw8TaSbaPH+Z
cfBoVq7e5dDFN5kaj2CDfwASQAgTRAU827PWgd6LmQC4l7Yn36A2yAr8VYoYkeGzwqKvuie66TAM
l0KuC9F95EFpPE7M0BK4Ga73Rd908G56mJi6pEhWvQReD0Wbdlol904eeWtbKrgHLggdD00tYfwS
hSE1PzKkBDyh0yUk1ryaymlctaWZ7TNwZJSnnTKR0KtrYNeSqOJdB3fCnbcidGklmWjc8KkO2eZ4
8GxdojBjUYKPth95iwWMrG2p/Hjn9mG8Jvd26iuaYXwF4RhozX3lYTOhgeOUBM7MEa0qNhUxtGF6
i2Lg1UERU/TEyhqDG9kW9fQZtNAQmzRQ+yT45qAV74vJu0fyX3X5wNik0uMqTQpYGT7NBSzKe59J
OmqwsaV648TLfQO2FQphHz74Ew7EXNFI73R0YXTbGffJyg/HGPrUjEGo2ZA7ARvQi1+1j3ahfbzv
jLzWExYmxLUUPTHmoA6laSUjhUvOJu47K+D5kFgG3pVjlpmviiJ3IgXUtsFMhp4Jf2Co8Tmu8hYT
CibAbJMAm0scvOYj6d8NKNMPERNwYiB6R/mcv8dc2uARxr2BfG/7PI84aKOmfSsJeu64qOCwSRH8
COJvW1zGhu6Sg0ND6NBxUe39gokh/0Hub/qM5aazUHAURlaopUy/jw4FcOsJmjrv4HwYdINPIXiR
nPyOiobF0Qu/vLY/1rB4tkyM5XrEC714Nhn55BXGzdyQuKH4oY+ecO6YCuLL+DUI4WxQwKMd5Gob
qO9eufbGtjD7VNTD2BnhGXL8Gun3pm2jc1PobgtDsLxv9KUxyJm1Dp3TZpdFLGkACCIY/peuBWQq
qPeruvKhIgzE+sDwxCvf8fal+zqZ3yvWFl4zuk1SdzEz87bZLXtGFPGRVY+GpM8o4TrHVsga6Jga
6TPeA2Pivu8JZ0s8byc859BjD77phineLQiudVJYZz2PLOkUJ1j+we0NTVzFnzcU/OXrdlLo2J8Z
dRas/0izLBAdqol7m8zduKbyYTxH87BLzfEptP3gEif6lRZfvVXGg2XEH9oTD145zIiQS7Vqm6q1
O/MaJaKwyBnYWK1Z1Gw6RoLG+ZnZcnyoDfcFe584G/PwZKofiUPg2sNwxcATi4caGKEvzfacwzZN
ErPFUrODSWtY2JHVCnOmZElYOlP07dQbxa0sTRRR3Zx6izYQTDrxNnCAhabpm8Lsu+XkG+/ziVtb
gy1kpxwOgoSxqYHTt/kUj4Ryuf169BiN0xUvkMi9RQ3Aus8Zg44gxgqzvccTh+GroPRT2tkpjAdv
GxQtEOJ2+lBl9RTwna/GBKfTgBVaSSlX8Y88KaC6Hqp12yY2c4Hu2YQucEuu+MC0MsHeF78kNRYM
6XRiV1om4BU8ow2I+L4WuwZGD6xe6lEc97FCjd424xfVtf42LkhoFiWNfU1/GOEgU0XHEx1IzsKO
emT8Q/rNb1cS0/FqULQoE559SVTtbj1j6raTRaYO3MzGtAo2Fg+Svs5wPRAL3aCa4xUvxDnvPtM6
8y6WoksyVLs5nI7UYaG+lUGzRQu4nWPI4LWMTm5v47Qq243p1tEpgamZc6ZdjWnzXvftq6Pync5t
no4i7Xd+q+68qDI4Hugja2q9b5P+RzjE1qEysi8GuVTN2q2glxSb5TDSnKBsYzvLPnnqPZf+CfrZ
yJbEq9kD/fDeUxF/6p3hp8zT7z5fqqcCGqXURK13Tm49aZ+DsgLui+F5G+Tmdz7aj8i8JY1G9sRd
ysPjnX65Q9HvCjqE1vvcQU+aMf9vOuBjKorndTOiZFDCPZxkn71UKYoQ/Wa0oWTo/KkyQvqCex4B
bFVmku9pYe/OXqMP2uojVnpbHroyuE/jEf4wspXrDdPOjqQk29HJNWEQpIQU54IzUkQhRbaxORM6
Dm0nZtEfhC9pfgjQwsMBqYkLKOMekyp5VXvVPpy0YvKI0NPU/V4Nc3W0O/sHtjrY8XNjbi3xMxkS
KPvUO3l0hXvp9Iq971ftAPFvJJ4lB50k6Qicu/YjoKSb2sPw38yFtdbdjP1TB/pWK2I7t6Llje1x
stDCx3skExuVWhAkF+PXNLe3HZO1VQa8eNMZHP9KTLXEzSA0Eatfubk+QFWlaNvqHkLsERyf/Y1M
c8rEk9uaPMDZ9MpPW+UXr84dTLzWTT/I322cZ7gesju3b+hytldljBpXhnm4Ak+DXMckDjrDx1Rc
mhYXInfKQXG/jVuEL49LR5w1JWpQSCmi7vbRzERTJuVFevnNODzXZUKEdDTqwxAyX5PFAn+t5ndX
QVmVBYYPKLscKHg+YQmQVdzWfipYODCQ9cr41sJ+HaiW23H/JuVFQtGvGfBaxBFWgr8de80Nd8gQ
IzGfET7WH3GoDlHOk0+RTVsdUxtxr4H1f0rrRZiFX63Rhvwuv5iW/uzN2jz1PpVPkDMBN6AWl5YG
31HeYql7kYEpDpVKP2xRwYbpp69BlsUa/ZengNr6vjTci5/uBY9hCj+GNvTeRz2ez0Hb2fhO4jeU
xqWcCTRKmMA6UMjze4B3v2Pd3M+MYRtrys6hiRuhz2j3cHPj7JnN8Eb/88GsnRC6OM3wrpPwuJC/
Y5F8xGdl0HMVfY7m6BzsMiKhyP66LkFoMN0zEbRLagNz8yGTQ7hrM8EUU+cfCZQNGyrEoLm5DBQ9
RCEAwdTjs9iU1n3al/m2bcp+q0VLo1V81xvVTwdTPvc4TpG+xCNY6F9jaBIsLNhCNSOtt9jr0juw
1AxjIlvZe1qbC4SmdFxTbQXyTA471VK+pYbhWAi8YwQsn6jB1jtjFG+QOzXIEgq84N1D5Df2XHQQ
SfrxTRntO1Uq2UrMYiC4hQQ45gX1Kjymw0LXtU51C2dnlgRBBkpd2eB/tTMYNPKmD36Ia0iJZAM4
F2SEsOlFIp8P2Y/TKWYLl0QhvV+qLKGumMnbIJKzzvLhIO2EAx9lcqxxi9qdDcm9n4A59nAkdUzH
z6GStx3Verxq1FiDMMzQfJolzq8iLr8W1ZZV+BmnlEwCoyIeFxrJaZrdx7FKjd1SoAZtjBBNas2P
Nj1cqjA3fODTh8wfnzoPHa7Xr3ro6ydyp7tK9+8kGaoLntJXlwTVZIU3UxneFGp6iiq8RW4TPjHe
4OJnf9LphTNRct4ePps2Rp8KrfLS/xgsk8s8KdI8TrgNdJG5bX09rbykzS7V0ODlHLKU5syM7ZXb
Luu1/m5CKoXtVFx63NlyUh9WoNHOW35jkQJyG6zwV6mS9jymvFLBDI0lU0wNErPMLxRnZX++8BKv
OkY+20iH874vop+Vny5nvviXIIO+d5K4xeoU7AzH98gvcUYuG2aQarnOMcocpTrMdcs7T9NvJrjz
YwUECvtFWUmyVpJN3sIIGpr3LkXQa9rXPlLKShABVmNkWjdtr9lMPXpgMBt/TWL4nVB0HAmN6bSk
ArvFGDAifEJQ/5EGXLhpFluNguvDkIuPMhY+fLrwaDWMmWQZoSqiw9aaU2CW7iujpUrbTGjACeHm
YdnYJqMTH2zMFiSW0i221p6uZfdZAXjmKeI6HpUmRe1IwNGQ7kRPgTM1oeahzjlKzUtzL66A1Twi
IfKQjg77HH4aWkuBRfjcizFl+4cMu1A9d3TGKfHdMW0ILPE1cbVczWa75QCf3/VopIwrYNRbc3Qc
ahOpCzMQVy4Rr1GqUOlpnFBKANafJCb08lWI6NUxWNTS5g0+KPEneyBPPxQvoTGz4RuC215v47f3
LS73dX/yzPS7i8P8VFTlJze7V3/2kiOWWaAHQ/vYQr/fK4TsxLSctZjojrcchKHhUzvAu01WdJlP
L6PGo2R/x7L7xWtubbwUOTyFdP1R42W2Jxog2erUhqTcPphS+ZA79AvG8y7pgYXM9Z6REtTO1o+2
fKMf0mN4IWTwFrBcqWS5bmPRso3f6YQHp6tPJHd61oFlpOC26oj69u7XiMzS5l7cNxrIOB884Ouj
iRoYy97ZeS5nJJbKHMpX1jg3QnIsoMA7B2mTdzvuuB+h7uDEdR9JGU1b3IFIIBLoWDhxv+Z4B1gv
Sv0d8192GiBAkD628E2rTSsrto6B3q/RcC5ZOvLSNjYdQ9SAgntHqtLcrILYeZqDIT/51vTW+3FC
g1l1Qk/LN02BiaMZUM+poWpD7d4ohltnpJ7NgFlra1kWTrl2TzFxfQOJi+lYv5lj3NRejoOsaWe1
HizWGhnnL8mAcgIuiS5iTi0UmvIulSCCJIGsMD7MXOLXJudde+q5raYwGoLBxzMww2YjlnE0FJ/6
tmJDMhJEgkC4CGEMctfeWN1aAqmAM9G07mxax8n5bMXwZYuAriu3Lkg8WcDwK0R4t9bchKz4sXHt
PZPdcDcsrbUdR8bELCxu9XQRVAW9GnbG5F++1fEITA+ftxAYm4lMHpl7kJuYlySq+1Qqp1oD7D/C
tSISuYbs16xBBn73eOKD8T3kdhGY1Bpahftkx1WAFcNCVOXwsTTA8awO9VfDFV8nPzpTjdvG14op
Lh/EiOXEHDicDj52DmPUazCXlCU4bABQElYhJUp1SKQ+lOjzns+5tK9Q1scZKj7+G83li8MnkBD+
OlYDJmm0PjKXW4M1QhboYv6PPje2VosHlBGcdm7Exbl/K7BPUv6bPaoqP4yy67eGCjn51P5xQgDg
Ih9wVAOGxZKW7fv8o575VKah/R5JUZyCRRtcZBRXaZIdI9V1beoLJqTEr2rbRNCrboDiEImAB7vx
PQqULL/ZeHDAKDXJjn5pJMQsBxpw5uIytNJeMwlf9QpyaMdVamnjs5gTohBmOb1jtBbS2cxcxeM1
IEBCSYolHw2yvoFij/Wn29KNsAaZCOUdzpYknUmSUuBThPl0CIq+XjsV0/zWecN4gWfT67MbxBtI
G6LiISsa+sEZzBU0x2xGSmM2gSx/piTQzcY3oRho8FJ4WvuEN99fpkY4BMobfOSbRmiqkmRWotqR
5eciHfGL8qEPkrdx8Sc7/sNsGxUhuD3uqIcgcsIHNxdMsvP5xs38SzsZ68qU1dmVNDqEJe32wTiv
SSfzQHlzcS4g2hRRiSQcGJ8RoNN9A1xpFRALJhWJ9Ew/2FlG4aNpg+azAJZNujE4/3sJalC4oBIt
DhB1CPk04BBheifmmtUK099qDrL+OEJzkTEamop8zMxz6VB99jXBC9iG0N65CJktdN1kVRghuiaR
kwKr+15zBpack+FNUGRdwKvpBtu/9GHN7IKesEmqZww4VEVG7maewYQBPPQOFYgwPjf+SfftAmrR
qyCtHuomdqlD4agddTZdx0TI00e/N4wdRxy5Y5VbqQECbi/MzTTV826xwPnaf2E/ro7EpCAwNLRN
QHY4z6wIouMQbEVyOiY0vw5af3OVo97G5VPL7cQw2ukSlPpMjNfdNoPeOoo7yDDIdluwB3ekok56
oB2wrZsdVRTPonFvhPDnWzVCcYqCMVujQR6LNAaJbuils4qF1ET3iDrx2MfU3DEIynY4A7q19M6N
E+sVDsOtWwrnRHaRR2HKwq0/TgdnGL9MGiZWGLwrPEzuHZIj5000g00xWZst8+z5MjNom7NC7DgG
452AqNK5qTjML3lpfowkgp7CJSIyZV9xkBd3gM9uVfZzysd7pIrhUrtISEDuCUlNOREbRB3MN6cK
cPaukZ6DZh7/SMHeMDF8H0FiYrFtiYETsd1ix/zNQE0ieMR3jpzCvduJCFqN9WKkwU2WFjeWCGsc
nKaxwdf8EBH8SdJEnZ0CrTQ3rddhNNe+BrVSdsN3n7Q0EOWUcZgT/6j2He4MjhSBn3pQH2XGpKdl
jZ5dPsJJziU9AN8c8SwdmsXV6M4CwwJidd9WW7vRz61v0rrRcS7JSu4BYZ2vY0IMdkFzIF4dpEQC
XFEkK1iD83MYxcB5QSrCn407cz7ENYqkT2THiZBncOztRoLw7EAJ1+eIBEH+7ZSBt8bJ9WFUVbcJ
Z2snwVhxIY6eSc7iLM9zhx2ftLg5bEl5KSD5o3TlLsKe6scMGiyvNfcyITAQ+icGb7t8Me9rBh1d
PD5YlUE+0BQYR6LAO4nqUYGI8bp95mFCw3vxEWQUCfpz45BdNDflgDPdFNbiBE4vKScq3xU7Mf3O
M/Rfu38yKXJ2Gj7OU6O4VJkieshcE/3hLjdSvUeKu5gYX1ZWYNSbBEPsrmgfa7/UqH9JsrJC90SU
OdwRmqB1yioPlSV3ZFLcgzNHWwY0zkYUJgKA0Fu57N1uXwwX3+S2P7nGtkrBc3vw+fETjtBkdEEx
rm14GTXwHg1oaF4IH+M8fME4XAKyXbUNNLkWDpx7UnAj5a6OTk5J3oGpYYJM2VO+804QedpzI81X
C5kRsmWExYfT4EB27EKS7TVwORmxhOyCgDy/stCb1VA9TN1wMyobOzvHhxoRCgtwfFOEcbCJuLXD
b0DGmO66EmCqsYRIEPSblUN7y8EYrA/642m8HxHfI/4wyjeaflVYwGa5rLScsvLJGG4jNMfTZNaP
Iir2A0lSFjwVnKequ7esjuupqDui1N47x+kG98mlychsuHkGHwFE8U2DtXWl9HBr1L08RQ7FU5Hb
3dRk33Zeem8b95aMoT2a6Gyi9Q+Cs9Nqro2IC6NvEnEDBiynWvP/8IPdlXNRmSNWLRVH94R85QpL
Bi6/AALFEuyDFMTbgSsOaxJ8nYkPnJhmUL0xKLJKRt3dFcdVZgN7V87sEwUvaMjsQ0F2z54hDIQY
gwsQ9D/ReO7BF0W0KqU37Lk84bL0sHIWDPsRXZ6vvlCrZOmCJOTswZ/jS4mDc4yTnu7xNGOAj6R3
/W2cDrMzLmCfYhwXSAva1cJbpr2Hj+HckqhLsD7jVXvBngSAFrxrS3gKURCGPK8iJ7MkpfgtS1mf
g+i5Uv5ychm+JhBDDs2JJufcB/at9gEPto3IFrNfFpZaX18IIUck1xkrINZXOJEY1jNszW4/3WSJ
v50xSB0VjteXtiRmN9f0OEmoFVVIzDKKoRvEWHlfAKhwH5jNx2EoH4MepJltDOvr32zJipQFdWhU
wqU+O0dGLHOIy+ch+MTNzMFzqtr9lTrAuTnZADyR25g/YpH/4dTMeKYJxJuqIoXX0SZyndJycn3H
3KSaThD57+U06svVkgqrhAL2BSU3YoGgxENEO7KO9NhaHcI3Pt87YBLOHXF2tQmhshAV0glORws/
5WCn9tpuKLu74tcKp3OeXY7Mi5TLSYfTPMliwmWIpT1olcAjK9ZgKQNVu6Rorl/KGZEn7sTe6tX9
zCzlaQr27cTQeUxL4wB1+2hSQvJYMQReU1TBDNMgFuyW3s31z/c5FoFAeK9yIrMY4UMSRr73OOMM
SOyUBZM+8jRMo7GaYLUDLLr+awc5hzBNKv4aeyJ8qIf0hTAnpLA4w2R65feaA0FMUBzkcdmoOZPm
cpMifx04T32XFWcImB5sZdWg95FBr0Xky/QyDvkzVdIjIdagJWFHECfzCPnx8Ag2sJbQnGqeWSPf
ndY0j3LCRIUNJHhuy6NaYnY98OxrN0pBtcs266OQAxIodkQa6lALT2Oezm4sk6pih/DD2ak88LR6
CtdJx/o44oczhkr+mnJB0g19twdlpQt2pZyg8Mayyu+FAHKul1wjARy4ETPNkQQOpxvA4vu4rZNb
XIq4T2N4/O6cZ4+j4+90asE5mr0na0mEdG3R3JX8qFW4cquwhOhjU/FoSvXVh2jEuBVo3rQmgc2K
ty51GbdMSTf/mFJOfMV4X8ZD/aKhU/EiTdFNVv5AFqakfgHm53YZYoPt76fRezeFww2mn+pi3f9h
iLRWcalDre/ThmO2miNCN4U+E3dvl476pf4du7UVuz1WvQpnbV5EO6fEbMXS456L+ZfBz281aUkC
uny6sHA8eZAANnEcVK92VW3CcKjubTur4MoXbEjd4EGWSZeIOzlVPHaMsZ3aPxhGhGV2mXTbSzJm
GEd9D4ufcQa5+iseJhmwU7lxemPl6UBT5ZXIwu6bnLGrqYvNZGGdgB/bqM78RG0qTjoWE+Ur9csV
sO5pSqwZlTi3Kmxm9i7v3qBkEVeKlZ91q9ZhiXijdYz9sU0dgmGjhWQ6mKjh76qfuD+mPVwaWEAj
zsRVAnZsl+eAmMnBnTKPWocqoDvcsQBCR06s1k4UpCdZciTuWIDvBfPiJQN9fVGxJmzrOp35B3pY
Psk1XGOJKoZxINCb1xUP4MHX43DAiVtwTV6cgk6hLy1aVbzAuiJIWZbw7sYlnweaPN6FgrTz6Bn2
1sxjLtrLWxLGLYH1DFWe30c2hMHtrWHEwa5c8JhEQazJrelDi+Jdr0ImyXo8VY60VldWLwc72tvG
sXw0UuXtyhZf3n//6cg0v8AdeHeqZ+zB5Tk/5CL+xGp+zIi9J1Ol9g4q5HaqLHDwwMBv+Qn6eWl+
W3DVzVI3USYINkV5TEz5WsVLFbdTvysHh/2VSDcVBc6IpQi5zuOnqbTVKoCCc10QCVSCvijzndvm
WAdqrj/UUnBJrnw0KwKe4xT9QalVxbYpBvNy3WyrxPkp+3iA5JGOl2750ptkoKBxW4e0vWM0cmGT
Xtb3//xS+O+eXZl39Vg9jmgJnJf4JccNf9YjSKHrj2aRlhzex37XH7gR6B+CLkbS1h12hJoPgdSO
eDTKdtt0avgoO864mAnFTVQVyQUPA78wIGhITGuce147CwuCP+kf0j67QxwcS68P13NUpD/y3mNU
6xrcLJRrIUosFS358HMIffGeeM1lMH9MTZh8Q7TBx2EhUf+hBrWVhKcWfkdmTNjCJQFAu82rYcAQ
x4ryjsY7eA2pmmaKdlaGC8DBanhlyHQYBFYWyrpwm37BO9ovUluvWVGIG5W8XhfakIJVSGrtD0+l
5po1Jbib6pBvoozuoSnKRxuMxZg5Wwi7bPpjU95gKnuASW9sHBHxj1vonYYVfoxEQE4kHsNDCdJv
e0UnDNF4Py0htzTV9VEbXvxS6uBRA2G/1Y2VvPSJhcrmpQDdl18USx5OsqN3U8NRfWbh7qSRnn3c
5jfVlNGPbJHqn1vgzcYAbrQOLRy1HrUpXa6m/ZiO2UNbsxi3DoquZqc7plo+/mGjpSMEgCha8Cr5
HosINO4QiSBphrtEEZU3LPwGS+/GTEP8nw2/8YcAZzvDKoJ+Rse3MgmTVLS1+/PmkJeiL9nivV5n
QCby0iO1DRqyLfuXFNERl9tknKeYxAre3/YSObAkk+zmup4YUTlBo/McEisgCA1OIauCB+VwBbTP
OpiP6BRcHHpGjF5GCSg4gwePFevSEBpcmZ3yj6aZNdtx9KCjEDvfRpWabpr89/WEQzcjTOUI7pM9
dt4uy63s/Gd/px9a31d+/To4MkC/ZTWKHYKBGD6arUitx5r2nVvfTp3HlNnr7NZUkZiO5lga2Yg1
/dENFNOaToRkGbSH9qhDmmUzte6DMF8nBEw2DI9PJo6quy6smIsv+xKzJP/hz7eAqdDA7zPUB+FF
9ZvGHLiY7cC6tHV9MtKlUwWX68mNndfQCPO9lTB3xBsAEw+uUI3T/hC0Kj2wxSI8ATPitVz+EFUr
9zTHLCUL1YNrEEQrshBjCcs/OWK8VKr46UAj6Nq+eo6UeYMF0EUDcvkRB/i1QTL+uRy5WxmpQ8yt
bi+pWzZ3pN64M/A4sJboH2S84bAt/yaPVFU/GFzWiLvvUAusS125m9E21eXKjell/S+kzx8kmbBT
c+WMUbHOR1zMTPgZ38gGZa+mmiZ2fraMBHistlfIb8ZESHTCeRiiGmxBIY/YfG7TPK7XV4yMNaTO
fTTEuF5x+uF1/w1QhKeD/xhlvCc1DaZCybvrt0JxqVPvB3JrLKuhsY17grnISbjPWlO/9zGz26Jt
70jhyKdgfIF0QBd9Gn9GeTWsM8dCn0zcYJeZzFPg1+yvmNR+SIpdn4n7qqd0z1tqByzykQ0BbGCo
6RKX/9eVhfjMQAC0Ym7uTd7xCjC+rvoy5qzcRN7RwolEljIBxdPAPAYXCOCx5Th5vbfVg22vMUtg
HF9uapipom2bJ9V+KY4g/JD8NkH6Vfj/d1PBkRaPnziQQsbZvoD3KcR1juk4kIfyXOyHTTdtB5dh
9HDlDlhpfhwzKIp4zpJt6wQp9xKOyO6SNYY0wECjmb5aE1NLmdlrSpOowilDKCd//tMgGYL+ojZW
1chX4VMKE6SJPOBwkK+DHzN3tcuPsvWySwnCitWop0G1dMXGWhCYksDSOUyan5ND9ulKm9QKH4up
O/i/le896bYLNkr9ppeRSKqd86W2GROCqF0jPY4McQa8tAT9dn7hpEcjDJ8lxKE7xdrTLG0x2FH5
rQO6SzWawZ8WKl4fjuiYQRJC66knnZ3mhIhdi5POGOIkul4Jat8zj1SOGHOHxXScrMcydFBSs+ar
brTBGB4uhwSnuVJsOde18rpqsnrWZW8zEj6DUavWXARpfxuhTPkVwsH1u8qt+IypN9p0NaBs6cFK
Gg0RwLqyD6YV/R6QjXe5LhiuXpt9xgtGlOIQYOfZ68C9JHWXPBfdhRN9/aNzCs4/yk2eAYJ4f9Yd
hw/A8ie7JeqRzFG786vAWfPYejvlt+WJynQeJ1c8OeBQmo5eLC9WP0llXiyTWXlCkPtuDP3fhM5s
hDj3dwmp8L51h7c5cfodFEakgdAJnytqPofY3c8YWdY4o/u7qjMOExg9AOBMQpkdkfTME7jXERey
Ig6xaveg5JYDvNFRR3JdVCLTZ7eQ3YZHd76N7JlBIivZ6PHpHmK9LxsOVdol9CxjFN+ydI8DBpmL
E0wfEYV3Z0/O/pk1MoMAw8wrZ419qlnPwmIen1ubS6qfO68sW+mvJO8fnKLw8YZEJyZrelOj6h90
balbn4/tKlOMzqaq9zbX3X4ZciOz6cv1e9bdU+lP9b2lGrRpi3PBteVEwL4/zp15vG5mcolPK8fk
Maa1zKamZekguf6sbqJ32mIG8I7ByAvi+dskUo+VNdq8y35wkvn44OT2oVlqrZrafmhHgxCAO5wS
myy4P19AlvRb3KfFsw71DChiKQHn+icXuAiEI8FkcQAAAnHx0YLOeuKBwRc195zRBb0r0hzUw3//
QpaH8kCjGrJkE9+Hi6Sg8/A3djH65afgJ/Kq2Kmxkjm9JjAp6a8mEFb4/okr5eeA3YbROGuXITKq
quoQt99yqohL/+QmYBdGy3sQZfpEHq6DNxP5S1iM5aR14w1V5IzBCLYiIA9qXZr5MZ5aOuX6PLzp
A+xFjZ/V913ESNZm0+jWU92KDenPH3grQUwT2V5L0fyeMSAcc7yB7FuRz00u3lzrUIrAYPpLV9Vx
TolGsj9Ge0k9wE1dUobMSr4ikgApvQ5j7HLTzqwmfTAaKt4WVttdrIq7P0hi6QS7Ps4oWQMEu1yg
M4U0COcHJ9NStQptJ17SClysQV0xVUnpUGqaFzfTKSIciohhpSdeGGgUPVnW60/psH+R0GnWsrDo
5/K4IbdB8tEM5T4v8reeEeet0cqPzEUXrFPW/dJ6whs4vsgBQFzVL0TR60KCZH1bdKjCZiXd5yw1
b5IYrn9XSijgxVgc/4MjrB2NExZM13ryw8d4YuZ068qv2UesWWdY7hpSZHu7UWw+91l4G/gvlvHi
2a9KvLbOMw6VlbLdlUfy3hGYqjnz2MLYsN7SIrM+ldaBkmABYqXbd+XB7zZ925BZ/9DtQ9s/LELv
f5h2XHpITZKThXNXSVLuRn6yKJVA541ep0iie8ybhhPXRI4xgT+Kebv5DWUomZMjxpoDYveHGSyG
WUUHQKuBbTb+KhbIHCMlS41oX+maZA4aEx7EnH7fds4Tvs0t6Sx2ntR+Gqfgq7bdbVnBFZqr2lhn
kbxv6+5iAxJBw+e7cNJDTlY0qgbQeJ4sVkwuf+JQeqGbkHd36UPyS3kUXrqAdhz8utn4GPfdKjDZ
8tNQPXGphH3E1Jh0dBdUzy2JC3BkGfmRDtFFbw2i2tidxzAj1R7TUwQp1fKZbDaCCdZML4JTWNvI
wtSOc9MQJi1jPm8fLaKHUv0/ulTtv5ZT2KYUlmkxHHUs17L+WltbqqYOuiltULWrzYjcdauXL5l/
n7Uc9xtH1wyv+OJZNV9c718/vP5c1NF8aQbYYBQ++BvU25OIGiAHRpnT6CBMokdSioc/X2pOt9XI
tefvf/sf//t//f/m8Wddf//z7z8rDLNKP35HSVX+e5O4Tc0Kr9PP6X9G39Xms/v823cJEVbffhb8
sdV3HsGt+esf+NM87v7DMSkqDlxc4qZrUw8yfrfdP/9u/0PCSXSDwLQZ1SwSzX/1jkvrH9KUNJh4
0ucjB+b3v3rHneAfDvpr4AnTth2X5uG//+e3df+HE9z+5cd/Y32/p0mla//597+U+5hUibgBq6q0
fXK3NKv+390kJnz7vClcQnTYddDSvNusldz68udQVKcgdZ5kLhVmeXn8t9fnX9/Iv//FYqmp+TeO
8Z+/2bV8SsVNx3TkX/5mYNLgi33WKLxYhFzB9aRG+n/YO5PluI2oS79Lrxt/AMgEElj0plBzFWdS
pLxBiJKIeUZievr+QC/alh3yC/RGIYUtsQpD5s17z/nOMyX7wVo+akHIBrWXk6MKrziroUM0B8Sg
crmbIkTs/rk4J1EcbpQ1nH0x3isx3l26e/QLN153y2JxlM14ivQhEtArBDo7LEzl/VSUX3//RXAP
/3oRLduXdKOExZvFrXZ+CXgBDxtCAQjJbpf+jHkx3ZcTsxftLq/st9Zeav99IFc36NTg79JiOXXw
rQ8IcL5iVnwfCZKQaCAZb1R2EKg8co8izN7SIa4pGaePAT9d4BAwxr+bIdcxkhtjwaEj6JfGwkfQ
gRs+CuNs27GWSZFfEuH+jMBCbLsJvrEeUVa2HHdEA97Go5G9asjRy5vjH4Mfi03MRNFDrFqix3Pb
TKGqsK+GGl7C8kO8sX+MZonMlLyLuPWJFnDMLUJSRheSD0ywRxjQ3SOlhraR4X/gmoVFEhsXHY73
lWtcUB2mXxLRYo9JNZq396mHbjznVo8+Pc9BQCyAANWTp0sCpghbELX/wet2wsUZHcoIAUvWoBQb
2q8NKoiz4SX346NEPFN0RbklG2DZLF5z7kw9cg7JbxRYzx7OIx4ARNU2RraowFycFWN+l3Yobz2S
PDAttoHZk0VKvXxcemZTS5r5dAPG8VZMLK54yNdu7KatkVn5NuPKXNOjlZnEe+9Fm5xMNk5H6Xox
Tk6mQWI2CUrMyDj6SaWpsFcGLVjNg0QLQAWFJ6bmGNKkGYg+VB2lvYQcQZa9EdeMLCGTb6s0f5v1
GFMuOyJwWrIbmmZ5rpN36jJaniJ68ptQozBMkRl69n3GxN7sFL4LGmctB7QNFTDemfjWbsXBIPB8
TOouqHyXU55rPiWaXUS1g3da6t0y75ljj+nVQm4SLF7LfsicULTIYKjSwSNNbNyoTI4YUPQG66SC
zuXsTYlXs7KA/ZN/wDy/G5fncuIMVwDtAUp4zaOIjrD3dY6MP0KHiIBB1jsELFjsnflYOx80UBG/
G4neDq51qtrqQeL4d1R9AMl5NI1M3BIAj6ySpATUx/k9jfeTduJ05ZDddjgtCgF/PFwNxNO8Dd3m
CdSutYltEAitmj+aPtpRBFmbmUT7jbrLw+oNhS9z5OnkMkoQaLr8KERxM6iWaStGTMAKswGyr6w5
G0/TktEEbuO7CDXKzHl2o+YqIuBWJ5SD9plTwXVAiLlJyoT0DTDMvZiHYxSa+76chnsGuC6uOs+x
zl6riX5Nu10E+BFwUfyaWAz9xin/5jDcD6Q2NmNRXKWFpXNW5lvUt9u4LMn8GbuTrAb70mbZTWOX
9m4U1VtlqbtJwdmcHI9EXqK3N8WqX88m5zvn/zJwm8je4ib4mmNRJTp+6dWwKX168ZX15BctXabe
HLep11xVRYBHPFHzsUMFGZxfDg3oesdiAJFGGGPoLeOBKNunyl3ToeFTpxrCglPJvajw0qU+/bXS
cMh34+3I6PWjpkMOXlVED1+qwb0KQRyX5fPAmsh7wQzPl65St3rFRLlz+RQX4VmV4Qc0vYxGjvUj
r6c8KPLGRwbpDEyp2ggra3sQkcj3aKWMlaDB5RNEd4QFFmEJsYWWUF1gxRE+BlREOYi1wmSVX0Mm
QlIbllBjGmO8X70YypyJCC/EqUWNBO5lx5OB3waf187iZG56sj/VXvLMkBPjRi0oHkIkbRXOVt97
zyxsQW5qua8Ww77pR5Wbf9QGkIK26MNDWsCsk52+I5/kXYgQ5rAlHsxozmH5AdibCJAO5Fnmy6vo
SxHQI1fgKx6cZHg3vMV+BISLNJ3XOg1fEtw4RIh7E9OW1a6Awdpy65fWIOy6H8o7uow3yYjqCR7H
gwlDaVu82Qp3JgBl5P9rsHjDpWIkwl2pVB/kRoyPYcneRppohLAg01LWQzZXryhy0T23nnUAYzNX
QFFQmRpY9psXq177qBD2Lf9LITzu7Vx9m5KanaOmTzqAXi/4OVcta8R99MjgrLhVACK31uhIXQcY
hxu731LL+gJ0C5FLigOBLpgF1gkT4ILDIBP1ufUwCuB6hNShtnneWMhvqD7anngXnKZDzkDI9bZd
XcHxvJSk4ezBJzNLKM0XlXKAEfldMxcnMC0EfYUUv74sIPoWJHaFX7WRi6MD6uOAsmCry6VidG58
jIn/lrJq4GBbnvDzhacCAN3BD2lquQapcZ1db6pOLHu83hdvCZF1hHW6p6zDQKS/gqf4qk3PCDz8
B+yca54c+ts+Q/4mGxeUEaNfzCZBUQ1/wMAnSnCKHwjf9Q6Ll1xnUsR35gIZ0CPLqrgBumMGrUYW
mzTJ62TG60rQ9Nt6DOkDj4HKsoJElvwRLc7IC1UwKGuBHhniPckZilQRhj4dsG0NhvfMVomMBnFL
PpzKDK0yXZqNVSCE8OjHrGNuVlhsV1ErjU3nifuUOygbz32QXY+2WEtvA2yu2ubZHO8tma7pEMTL
FN18lpWQG03yN5GkUBJExZxsmHAHoOliOsQBrQkfiQh972OfpsA8eTjx1Fs3qaeSwKptUZSXAaOt
P3yhXuO71PPWkTGPCxJ0e8z9/YK5vfCG2xDs4QkwMwZSzNJZUb3ELgtJP2OrVMuJETKvkWveasSF
N8mk0w3JU96hik86cUAGqG9WioXC7G+aqPsjgjjcTqwrmYrJle7CgNStaQO5+HuELxBVEYaGZuJ6
CB3e2kV6hQZyIjTSIA/Kyvei7D8M8jANerfs/0ZGRhAYqqM30g4aaFcHNJj7myE62PZBz+Nt4+n2
KZnsl9CMkZdaa+FiZ80RsCLRjYucDmWu7lynpsaN55tU4PUk3X4jcAfAbnlGe/0EysDDClp/qSsF
TAN7kBn3XxSWH1zrzjs9vIsB39MuHQCNKhin/rulCIqOaPsTOWsFcelkgcjKP+g2YXJIfExSI34u
f4FObGJxbmoMrCgtyG0F8p8a3zyQ11wjnN3QYqJ1iibzMkgTlntvzB4dByvYNJeHwU5u1w+D1RWx
w7SbUIwNjn2n/em17b2ZJptq7ttErK46YIcpGxali7D3zJORp9Y0FtkhD53LPmbCIoW9eunIKzvM
cffSCXM6Y708oslLDvkcZ0eIwSekv/NU6z3N93J7SEXrb2OPlaVusYeAU3mbxsx9apsDYCl/6zjG
uK/XZrK0FNGlU2rfsJI8pV7EgmyFEDvq8eT0QKgotl+73CQIfenZF6zmOWb4edT4pYBuEjSMQya+
2P6PyiPRSfl6wgcS0zd0pT6bhFWBjhcEMMJJAQ/icxAxOwR2MSIdD+OTsuD94xlE0dfbP+xkLF7m
kM6LC56nGrwg1zo/UqEOBhFdc+OQjkN2rsGMditbVCuIz09jn9fbZype65ntGnd5wqPmTEiQ8kyi
CVuetRTGq3LdXaJk9yZXAWxL6sV+dnULihGXW5phVPrUhDH/OyfMpQDMBTUDjk1u5F9iv/xKtpOH
ZvS1j1N/NUWLncVPC/3o3V8NriAuv6dO6h8J/G130RhGX4EO/8yaoQeayGjfyNwbI7Mf2O+Wt4YU
vWqBp+PUJVot3xeIL8k1cnv7luCw6TDhUL3gXuK9MmOgz1V3LMMJ/lxsXUwk7dR9hKNLs/lmYvzh
hKe9U46TNZjE+GSR9FHb1byPnJYsNu0txI6B5DAql/OYzwUUQcXWpMbDmh2RAKxIQ9c+Rol4WnS3
3Dh6PKeW/Ufl2XvMrMmmYeZDvwsvbMIR/NgYM5K8fPTXrJCNsazOIG1/n0eaUjUAjKDKvDchWZ3q
ptfU8+kdaScXDnm5Ed0UffrmhKSelxinwIJSppoAnaRBUff5izvLcT86TKnCEUYLVJD7AW3poUd+
PxJQJjvQou70Va5GaBWtLvPk6JvVSz4zVijgl1wccO4cQhb019YbqiEIyiFsuWUxntu6sfF+g5Vc
XbQGCd8ETK9OflkgzHOjM1TYBuQAaQ1txjaXsheMJmWSh7B0k1Vtc0uE7MtURe7jXLVI8QiqGIzv
0wQSRxlX9PLLZVzc70bOthMZ+IbNgTFdTpIZqzwssaFiHI4x0fARlLSNT023JP55GFv/HC3qTfgR
DPBxCbfu2L5OdXJXcASgzSrhdmCA1E5xyfwMzxxFXrl4ezsduYVaE+OaVYe6Abc6tmCARhs8Vejf
V+gqiXdGnwWg+yKZI+J6SMxDZy5fsUB9YNkrIU4lPznH9SzjlApV2/m7fJiuNbE6G1v5TTB0I0LH
Au5CPjXQpWXNjFShZe7DYa+x+VFQLohEPVSYhmmvwfe8+pGCXO5E9SVLSuMN/1SDxm5gui9Ee+pj
3DFDkhHO1cLW0CkHNunq/pLqNAYc17pBYw/trig1BTX82ltt1cjhvnkYQPbaXXna5prQOgi1GziZ
tD1BmNZswaaNyAQYAFbDKbVXkqk1xPfwo1KcT1T2pjvsC3KQEP3T7/a9Z9EALVTRuxVdcPWlmxw8
2CD9V2tOvsvFzFAhy/0yqy867etT872pGzZsYzZPbIO8wjCnAKbcG34Vo00qLpyJMXNkEZV5o8qN
bvB4fAr+T/lq14AH4x4YSjmhnezLvP+eceNtjdKnGZ6F7NQdJV7i2jDRZyhk+CkDP//UR4p7F/8v
UlqgJA4mVImS5SkbTrCHOs7XIBIQPzuMtHozfnN6nEOdbV39pjqOfWweCp1fZaN+CNuqUJ5SeTho
TBF4wnKQtXmOhgUrjgJFGQ/mLaktYlslZr6vSKA/uOTFWE5GfmeCbBmJCu5F5vlgyusD+w8yxiK/
FPk6fIdmjtS3Jo221F+LQ+yyESEgfbLYslyGPtk0Pg0wFyQG3yVu1blWrkkQic+FgjTEXAm9aGRR
Zb95A7Av0UAV4oAnj4OzonqwZdSofg5GHr6VqjRuFkLoKiPFPJ6ieE5i5R+ZBJ4XBTkxTPCgQ3pI
q/xnhAaN4RRnm3WcZjQcVb0yTQ79LLlCALq0opSkgG6ZJ5ScCsu7jMnrVsFaonS4CUnhgIbz1Fi2
F1R2+uGExjOmaA6j6zvn+JiduRXDNTmZXWxu+OYKMp1fn5smvf0cWxW9czSXDAioZeqttoboJc4J
b0UR7G+wcuFXi1qXyX9vPw61dYybyrk0rrFHZoxcRLjDySkw/BYipfTP9XOFB+65nohzIz21GfW9
1xrOiYuVBbrowCj25BB9/k8VZ/pNZ+g0CAXG33ioi9uu7A4DoItb2CdBZI0d6HYICLWh8T15/n0W
Fd02xMS5q3v1rODcXXSvtpCUeLVI0Dp1azpj1H7RuHnv//wllF/6moQrJMqmbUyBJ7BQJBnuIxCd
d4tNsB4pCsM+H6xD5ZPXTSBOfAqH5idSqGcfFzdnZKdb+XaPaYIY0GyyKIi96dkfiSXS885mGLsD
w3pD+SJ2nlG91YKX3ykIwJ3xXt5NVX+dwcwji+HgLRtETfZXd+xvHDJ8A+T6KEUttvHPGBDqnepC
QwR/Wc1wzFCY7/P2dpnScotcIcqa+751Pyodv5DaPe5bF6EmTWbKQUHAT7Mc2sh87MpLWmvgp0r+
yBCSYJE4mCK5iUx6evB9CHpA/rwNu/kIzZa5jKSICddK4pvCbg8IlX6LMo/OzFR57nLOlujP8Txw
IAurZR9Z0oSaAZ82SrhCBYgQLIfiIP2xDyIXlE5BPA2CXmZ5dP8kSNJLUrF3DZVCu4jQJRgHmPJl
X8IbKyfWCZMZf50GxZCdi5zjq6xbJMPh/JXEhz6IgTcRvoRAyZzf+S91kIwd8EYQo/Y8WRuj4hVJ
CmL0ZsoEXY7QMopnO3FmCDKOvVFNhgujE9bOtUPE4xacCwQl+Tx9o8/Pi0dtgog5I3+4fXSG5ru0
nLWnKndAh9xTOzcwZ5Ek2vVALIl5zA0D0Xw1NrukCRx8jkfRcnJTRlxcoNzvMwHABFcfUZzfSn7s
rXLrDj6Kt2KwU3J8wMtt6Xnc5yQC0eA09yEyDBbnqM/9oBlx9Vysqa+2CZ0k23R3k+Y1RrcVtBbc
rjSh98BM61sLlw+ImcviHz4u2KD2vUm4Ru6gyEeQ4IsQoaYp+Vk6uY+X+QayBWagcXYOhLxiB+yZ
ThGD4E3+h+cP72UgDPdrKlY7oEbpN1mEK9fkF8Uzq6FNP6cYMLqXAPzb9SK3mBuCDs1yUg+ExtGA
6/sKc1fRI5lNPe8ms/pjPTVy768Oo1IBFkAgDCes5qyQp/WxF+Vp7LKC8Tl7hgv/0XHTfgNKGal5
Yl/GJqV2sEoOMepu4UBR+4VgmA1ZVzbN1XNdanoNXq96mWNyWOBp46kL423jTduI0AbupPHo9WEI
90sF7uQZdJT79NCRGNovUl9jMezStDIpEptTmhCOW+XhNWFEEigi/Rakn336pag4+01d0+7dBPHC
dF0cj4ZMBMIkSh60WTwOqkJ+m0VneDikh9SHfprex1EM5N7NN0OF1484iPkopHU0R/mHS28sjx0W
sCh7BJO5sr4aoINiGMB4JTRW+Lw1AUYcSqJnKNKJUb/HE6uCn07wakagCUkUZDkGc5ks8WG9kQtZ
wsjXwC/ELwRiVitn+LbBRxdQSKYFCc0ltEK/I5QEl0Hbua81ZudFdpSUognB517FPkkqc+/S6Q3y
NrsZ0cmMofJOVZW85bmlgGSSoVtAtZq7+OISsbe1WHTS5o508acm6eS5W7IH6Xr5Q1VMt0ZrBlHv
fLcafZumMP3J3jNKLDjonJOooISV+kji9E29Qrur8ofdO/PBcyDQYIE5t6aLyMNQ0yazOP+L2uYA
FevAWdAalnZOBBMt6GCO/Aw9Po4xkqwLLtUID2ufhPo7OZcHz7BZBXx/73P4YUdnrBy7w/24oKBW
qDfIvmJGTb8O5wnPVkUCAbqAdG27EnHjNkwCBlyH3Kt+5S9hVZuJWsQRFjAS2dq9d1sKmDa9Rzxm
OOJJY7EGYlYf626p0L1Sc4PQRWuMrZx+PMx1grAhZ6rU2uCeqtxyhJbkQg0NCzeg1YvhU0OYkjdu
wxGQ6DXK3YTEpnJ1tAuwuzgIliMpE/LqUwimeYKuAzNYVRXvyZgQdyW9V78CagQkr92VcTkH+HCI
ACudQ1PDnLMybo9vvjt6i5oebupyWzQAEhazvEIMkrQZ9WMrljTwE+QP8tUkmopWQMcqUMqP1iXN
lDDAA88+zaaIrcFLmTwN0jtZCwdUvPUbUrgBDEq9BQtlbJTU5daL5ieFv0OHDctdlzzOC0QIBnws
jcUidibAeEU7oPQrMD88y4GvhuGmiLrX0qnPFJHcPvCQzG5hATXH1lALVqiIEYuD0i+FAL43cTmB
wbib6/YW3wUkKAk7xy4+IEd+wfgHkxlvkqU4HNh+iAW3aHBVD69kin4hoWLHzMc5jEl713E0K/v+
dc4YJM4LnBKCd5+SaHqmhQS8DBUjQ47ADmWLsxQpSQ5DH3XIk+tUL5l2jE0qfnixhUd4jkdCrM37
dD1cVJ0e9wIPH4Ki8wSc2gc3UaY81E5X7/uYYzI0jYAGp3EmY/kPSxX08GZEQVOBfwDR8aaSA4mA
arZuvIDwKPY8okySeDfL6nYp+reltuaTxnwD2W88lqX5NUxEjZb+RG+T2zBz5gbICQrQ7u8rEu82
yYisWNrpe9snWEGV8LeSFvFs32SOms8iHVESkSHkqQ4YzkB/003mJKgadC4kK8f8Q2fY47O5GnN1
fDem1OXwushOVOM7bvjhAs8Mjg0UqJKAA8qL+MXIrHgXQqOzkg8sZf6dLOVRjPzoYopuDYg1VLE2
fdpMHi1lou9hVZQ0wgvD37AXdnvtTXcRhvtNGOr24s0SNyepkoEYudAIHYuNhivGnkp/iPeW8Rbc
LMtjiujZ57nyvEtPn4ftBcRBtovr9AumtVsYRO6+zqI3A3XInSonyTGH8WKUpjdARXJ4aA6Vj2nv
3Hh6RvT+mLao0RNV4ZmIH5OBWt82DWShy7M9AXxOspL5xOC+h6D0DPoifIgKbheWXcFFR48+fpSu
up9DjnDoxblQnOzHNQcihhN5gKy7oxZJDmNGqLPZLA81XqvQ57gBvqQ/LVgycQNf+5F28LgGCTvk
nGM7zbe4afQuIU9vJ73COsN3AkHICxOTf4fIVLzbqLVGsp4phBIoPC4Gg7lwzyQQbCc/POOcEkcG
C/exUSAYKjnbpRNN4Cgftx2ZCAQ8VKehT6B4dkezygnYJtluWzdXcEftTijacSM5fQvhkm1bX6we
WKSJoypre0JIkpysjdcMYTvp20Rpxzg58dWht00vqsfEjlHg4Cq8dGP54mfEEBkhLPoQcS52732f
ZzEF9hr988goj/QOTz8MFYO4PnlxPPfdrKg13AmnsO+SWeUASa+B7GyxhHjb+iYs8PI0kEOZ5qBs
GDQpZkZXPvIcvyde9KH1rV/xDdIYzFcl6Co14UQGqVrlV9WlbnJ5AxS4ItgKWAoK7B8qh7TbI2rQ
PZTc1qseyXOBnXVv6yHeLeX4ai5TvW0HOGsiIwcOHO2In8QfvwyNQ9qmoR50zsVHmfqjsu3nHM25
l9N7yWb3rZlZ0FpFJIEzFweQFXhSc2qGImPCb2XpF4KL4hMR8s5maqtTho5/HzJq3ycTTii46NuZ
vT1QZZ8fohSSRhQzz1aOOKnJbYNIZWrvpYAyLePOfyPyi4lPHupwN5HLDGiE954T1Rw0fpdv+677
4hX6p5nygTKN2MDs4Q8a89MnsGH2dfgql7V1Y1GSGd6jBOR1O5ny7E4MWzkr1hu6g0TJC9ffgBd+
e1giQDz9AHmln6cvpJCLYCEm0ZkgyIa4xp3WeBk6yLiydoad2ar25Ef1Y0+Coy6tb826a3+qSf6/
vOo/5FWomH4jrzr8bItv5fxXedX6F/6UV1nO/5jC91BE+Z7n+RaB6X/qq5z/8VzHtX0XqZRJ7W3y
V0qOcPH/+V8Of4caiP/fQtDqeA6Snq7S63+S6n9s5SjIobiYUeih1/pFT/U7fZX9S1y7aZm261lS
8rnQcjniF5nTosKiFv2SBBr4AC4WO94PLgAIbOfDtls8fIACrkeu5/pmoa9+SHPsxUtWlvcRQDAB
gqJJbSBqfo6rAy/XUVppfOUM3KAFpED9/CP5sbBj2vEHryBB0w0bUz+6/c5YxOkvF/7fdFtrvvxf
dVt8IWX6KNbAeLou+8XfFWOKE1RqRHESMKP9ZpAJcQF+jQOx9lfY95tnczShaZhdZtsA9U2n9Epj
crziECezXqXDzqMJTnLO9TM0yqyq+S5suitW5JwojVAeasuheUUoSGBXsXcVzKSvrjS9a/O9qI+w
Sypm4NF4UyQVCT82nbahXO5//zXVP78miH7OHWjsLGKvlPn3r1nxsEi45/QgV8dzUzdGi3ux+IGR
PD0kST9gxYdKQig2p3AhUXXPNaUlTl4dqvauHzjdwFC66af4aNUQJBO4q0+RLq6ps5D8Y1tHXRjT
faqKduvWMMUB8JQMqjFIX5C1cDRv2pP2yI4zEzN+Z2pdyhMthehuKBzjmFWhc/Fn0GpNZf6sAWl8
JeQLg3g9lMfV7kiKbHnbAZiAqTuMPs5sWBR0+tjOBrsfLl1eouVtmaYxGdxKjUoERn7CVh5Fb8yj
XJgZKeSN9Y9TiXgBQalzGyeld2HQSeNm0SSc1cYpE+6rTszaJkUiFCdeR3DrCc63PjeCT1OJk4Fu
+PwlsbrD72+U7f3jeRS2ixYKnRtSRlP8cqN62dVd7bIQT6IvWNvNjEgl6P9GMuRHzziaGpsCoSXr
wI+Nw0rT5QK1GEIhBdsxpi1DJJba8NxWt82so703zOajGTbiZugYYKUw3T5tM8mKOMayRJy6rZMd
4dRMaaHKX1SGNkDlXr79j6/2q0QSBAnPtURdSEyMcO1fXrWaBPplwIMcoOJpjzgjayJ83OKWnBEm
rY2FE39q1WGShO1Bwp49ZG4U78ic3bPR9XVQo6oPyFpr8JH41XayeVlcDzoqLuFbc3TEdbI7omWM
+fr7j279y0dXtuVB8+PWuJ5Y79r3b49g1RChWv97oDRrMPBwNvKLrQHE7jTINP8yVhXRB6N3qfs1
RN2BuuWt819n4rgDRvnP3fRPEe6/LFartvaXxQpNq42+1ZamJQDr/P1jdBNzcA1enuFQ4x+AjqO0
nKGcWKN8SZH+XUPfLq7x+rvZLImCKOvXGMI+t1w9+c5DDHb/XHnSJ0ub35FqFf75u8hVegswY1VZ
aBTlbdIgZOP+aKRwh2KVFv7+iq564398Fem6bCiOy3RUrF/1L1eUmZua7RryuDbqedevsbG9eMSn
ZsFp4A96fak/f7dUkCvaio5rsj4j/++XBaXAZWYOvGlWL9znXpG30c4YEdNI9AVwI/9jHf23B4E3
nn3PUpLP7fzyINTUpZCIUDyogfBUI6I16UBCGdIJX+lgkXMepT+KlpZ6EYIqceUHg7//2LOsdQ34
+56Fktq314WcZ0D+upgDBtFgwBpITnWIZKyJvjteZm3tEuEz67x59SO7YXiD+z5sknsVN8N/3D7r
n8uUNBH/29QorFLyHy/ETMt4ytqcc3tO/LbVC2CReQW4iVim3AwvXtW9g5jK8J4Z0SXB1DEIPEoN
M+EpqTG844ZxnTCwm2i4mJ+Ro4UPWu33j9m/XCppKgFWAnWA7bhqfQz/8piVorM9e5XfxfB6txZM
MUCF9nK2u/UZ0c21QcO8lfSrMUo+tZUVn3//CT6vxN9vFs8JP3rVUlOi/bqgK8PKMKIx/VvaI5Co
5GnClRpL80tGUtFXNy3toGtoCFe6e5ndmFPxbNgnx9EbUj2sq+qyEl0XrbCQg8m19zreeWETEBZO
YI9YZTcLrY8NyeKPZteCf1akWttO1+8dZ+/WfvW2hgWS9FlPu88NvRhmtWXM/GpnWP5Md8Fm13Ik
S6aOQ/z6iiFJ7C6/vwz2P59ZRfHhmbbFNuDZ1i9LV+aZUdWTKBp46RmrNwdC0x/NW5oH5q1Q/Y0/
x8zEdH7WQ9ft6Io8W20pXixrvix5m5/VwLTTLqJh/2mtMntxzhLssX2fm0GSxP5/bMRUzL+8YwoE
FrswswFfyV8/7zKbMp7YHv8smJjhJAd3tKNrK5jYQo5+G3tiZrmMED+Gj99frFVg//dHhp/NjyS0
gP1SrNX8Xx9atwglvS6mUGOi/QPdI6hyi4DVhIKreOYj8zKZpL7//qda//KVLQoP17cw81AQ/3KL
emz02C5I7RmhrgbdtxJVBQrvRNHKSGibua15bcui2coZZQHwLnAgbnpJchPAK3RDgXz9nDkkSE2d
OK7nkafuMuRt+x+78b/sHYqGlSM5TbAbS+eXvaOns9wzpMEnq2zzfazhShMK29jafUlFXOyBij4S
v909pAYZJKMwu6A1Bjy/IAGQGFZOYBcoM/Nkea9dolAnjWNPZ3TyuzDsYSpAFZnIVPj99f2Xu4oh
RaK0cBXulF+XosZCIFSGLqEXZPjso2QgXD3Jb7q+cbatXcA5zWFc/v5n/rNicE2qffKf1+Wawcv6
of6y/mmVLgAtsaVkjcVibX3Vje7pZUwPPk2BxFMEe6oKe1+IhDKPiEZLinPowVIUHiqE0svvezN9
mjtUUlnXs71AnS7CN5GhM+kb46Cxo7RphnliTSMxHOc/3kOXh/7X1wE0vAm01cFVw+qhfnkdUm5P
77cx0mxJ3UgOykML5uLgJcZeLyn7vReHQRiTDCES+2aAhDmjHH4c9nJCDhctjU1QDiAfsqqks9CX
NdahL8Kv3VDHhGfO4TWOHThRFvPHNaG4pvlErh/Y0dEbyr0VgbuAPbVxBh+NuOXfUFefBgtASycJ
CasJlbOSneEaEg53hrIH+ovteI8dalPWQhwX3tqkPgHjPmdW4py6MNbIPYm/svOwD5bhSwvirimJ
ItOOjWkF3cGBjWMjjPS2CKEbWAC13ZBPzKRwBzLI2471gjP8E9fcM6pcvTXACGDOYqes458doRNV
NxIzQs3N8EU1Oxy0Hy6834NKyzssIBIqxRqkehlr41o2L17YdU8PHOXWqO6a4C4/6Rn95i6TB7Dc
01KchI3aCvnnuM39b5GJmpxyw90OpuuczTA7xnJEbVISG9CN7pudgK/BSemAfN8RbViecn5sm0XT
RS7W/UQo6FMZgO0XIsVOmsLGFIL8J7t7FeYAVX12Uc616FQn2Alwy6tUgYS2kG5bITHrhjSSQ2fV
54FhWZDqh84ddVBbkvFgG+pDWKIGgDEBRSAFgBjVtWYLJC5R9cPOQM6ZFvP7FE8ofApN8xBiDreW
VVZ9a+kQt1NugxqEgTIPyxkqMqiSyRF7JCl+1hBaaRBJz0wsQiXsCoJRZkDgu7k0vmfjdAV5QHfd
yucbr7KCtpnfuxLCsmGNMN5y0nmR9YLeCgpOd7Q8CXDSqVEHPcqgcI2DxhIFyULvJjuMyepI7vQK
qkQBAAxXSpotlDWbru0AQmpa2Cb8IfJTN0scX8CWpoFq3zJAUfvO8H9otylg1qCARtKYHXj+9SqL
qQNtA261zmCOcMP64qefe+TsIaPNs/KiL14P4GrM5oeqHaybyOcfwAvywJQR7tXQvMfE1UFYHM+L
+dN1ZoQENtBdusrZPpp4xItcvjaMzTaAlOIADiYDKJ6C0YGhXGynieQ5s3SIoF6QGhfYHzisdkcn
QeQtSZaIBUf5oqy/R9iwcbcsJDvmOQMuZtcb8sKyvcXVRu2JPUqvzEqM4bh3mezPE2nB0VR+L5hz
YavuN7VV2AdH63Nt85bbnEv2xkKupJEPyyFknA1lgWkaaH2565nAHRP9MDKo7DrWE3+2CGrdOV2M
xb7rD81iLYdaZU/kQZo7hudim58A6tfUVTWqsKk4tRkJZbPtDcdk+r8kndlyo8gWRb+IiAQSEl4l
gSbLsuXZL4TLdjHPM1/fi+oXR7s6bl+XBZln2HttG0UyBqFdFpnoPkby3Yd+IEkGkv6ijz/5usok
3iOJ8PTS/LMuQwuX8qRNRvSa9QGZy3bZ7Kjz8hOH/bzLhDUxA0Cak4xtv20GzQOYhITYFU9mAXzH
wfQMdsgod3mU6XstH5H9fgcd2qzG/mFWSOaXI55JK4fBSKApIvQUBiMCKS3Wg+2Q8ckEZfOUcsDs
kxSqhbN8CJBaPjCoP+xOd0YlgY64ctrlnUFqSjBvHdmixRjsZzam0Rno386OdcEzynKMeBizjIK7
RKt9l1EOmmFzBpXKeh1Ib+XFSBLYCaE+CPTuh0xov8pzjO2FU2zs4qFx01MfZ89GeYyj8CM3A3ae
yAZ4zACbFoJwDE0DS1ztopjNW0LL6yXuWEMnndlmyOw1SDv2EJX53hAqw4tmbXJ3uBOuEx+gsn53
60lR8nouYXdMJ7LONBTXO6oQEL1z9TVXOLTjauzvsIp9Wm2f+9FI9kf0N0pSogPSmLF+a+f8Iklv
mFvtIW9GB9ltDd/VTdjgTtqH49YHp6zkg131kMBxjvgGKcR3iDuPAJmSE809yysLUgNZxLdWF3dB
4bie3Vjv5NGpK58v5+Ay7aaIsaSy0neBud9Pxo+sa+1H4rAyogVjcg1KuWmmmKAZB2rbOIi3xZgh
ZOrsEyRE0sCC951lN82OcPhgWCKnN30CljRsHZF9Er83+044PNfRNXqmGv3Fs9M+Tq1115F20lo4
xNRQG57R49Eom4XHKUO4QqhSvi0LrJQ6MyA6ChepSknqs80qZRNOMt86HQt9lPdvg/VoutM+t1bl
cCaPY7Sa/kqY+j06FJL6pl2cOlRuVvo0lWAcSXZeTfLI9MAtfkdmM240VG77Un1akEkAdA1MCe/y
ftGwzRnNCSoYhoHkKqziKm2wX7LPfqRbmY/M9xgqaoAA5/irWh+Nujc23Ojs3UGmfUShualNIz66
en/XJwlhqVZ4z1V5bPDwVx2B3nA+3yO9SXaItmFmyehqyeKCqMe6c5XzRbti7UiIaXb1BOsRuchd
a4l7jqn81o4BxSo/V8OWVzcadn3aW+QEzzTbR7S/kIN75ZvI8TtE7Id00g8o3CBfYyzu0lFDW8nq
s8K8ukEVdyjgUB2ZGAIQtHLfVgVpAeQppH1Q7nVUbtAKFFYz8V00LJlc6rXJBDedxwq/U5m8dRC/
kUnw55wVXzo0OEN3Jy8aWO2yqF2a4quQ83DsSg1MZ70QGb8Zm4oA6qLyUjIFvEDvGz/PdceTS5yw
vFU+Zo2WJHr0g0k2G3tZa4MnbRTmPZ5MWAoGXh04LQajYl5koGv5MBwgudZ3MWDMjVqfUTEbh7Iv
v0hRyDq8BECXuJjmwfRGDbr11GQts1/nRoF6WXSsj1HXbeW0IPNYf8qst/JHrY8807yDvGt+cONl
hB4klBE1wQcKzbi0aWIoBQmHyjXUb/xvmfR56BBPIatDfD9SnZ/HJC/+gALGToW8TzjIsEHVMWWu
ayJGTmWVvRem/kTc3oiKZB+GPuVIuJiHZrCPlpH8xnINmoTA3r5MwlojPSHHgPKBC6Hvcld6eRY6
RAVwThjWQxwHoOgbizsgt3Y1Y2IvCjnmRXq2hSG2AwTQBkWmFargpgtizFnXz7PdHeqJJ3gu3OjB
qNPnIuH5r/Vi8Apr3Het424IAbi6UVpue92YD0aD+CLSw+/OtPWdmeSHMITamQmwOU5wR532maC1
9uy2upjh+DE0PTrkMDuGTY3RtaQ2bSwIwgOfaduNvoht6k7iHevlrZfzYaxsgS2u+4vP/Y+bRJC5
qTat0YTe/BXkaQpwHEbWJDuPa8z2ehPsp0YghVZF3lSpq1uvDosxemp6cXAgc9uJCFgUV9r/FNtV
1mAA80j7yTxXJgT+Wdj7cfHYqX7kLlyOvDBxyo/JxZyMfS7WDPk2+EAApfaZod9zmBbY57AAoUkw
6Iu6h4G4GCJO7Fvhhs4tdcoXGRv1saDuMAzxMCYLInwLA0rjFGdRLdRJGzDZvBMVZogZbSbIpvkG
gGzw5xhX6lw+5E7rEgxl0jtJC3OopPoso32im7t8NrsnbYKsFGstOVLkGWAvdwHMaR9pOolrqaOW
IdkNWXd2ZzckHqccJjlTyG0i8r89/fqU5bwd0aGs7xMkp3CZhxmSgCqf9LbYl13lNw8MfXH0xhr8
bfKtkSz4k8A/C9X0eZTyz8TK2kRWZ+vNGcfHMTBrBxs0yVcWx7zedn9DAixIXmk5rUV7X6Tgyhrq
QaOX+3VpXxriLtXHA13Jg8ROUtXPFpw3YhxGYPSEXIGVQ81HQoj+yUxsrdC+XF32m/TVHNTjvPJM
huJoGIxzsHRTwZvabY6ji2mzzRBNxu6daN9SR2BiGS6mTpCdMk2Rp9uPVDrxY01d1Qsymtqge6Mp
SYcy9TVaqU0WogGcxuA0mO5yHhByFC5J7babrgU9gJyo/WyS2uQ5mkEAmlg9qWJG65RZmemZGf5q
s000ELzjOUBSsc0DB1FTsOC65yctS8Ju4A4cBiPajT3SZMcK+HkDEj6bwEcGdIsQ8BfJXhToVqWh
k+WDfagTP1FpPpYtATypgztdkppzKHR91zOx447+YNkqtwDQgs1gRS/jsDPsmO19SGx1TxIbEKRf
kVp/hJgaLDiBudETExGmNm0Ct7jQ+eDCrNeAvy5+JAjtLhHx4C3SaclYfYPZ/MKbgfvOFtA1nT+y
hylgGO+S3yx4812Ua+02DZIXOwzuR62LPRE/kByD3jEvD1Ehx709b8Pwjd5ybupPXFQfcVU9dh2y
w74h2KGT6CZwpOxojOIjUE28Sstr5sq3PDUudaVIfzOAVMvaCj1pnlRT65eZhHLQEzqYOxrgqk+3
aIX4KXXkc7pxjWPF5Yfvl+Em4oalTrHgFBXxa8aq58nESTOQnGk61Mxee23ZxFh4oJrw2A/iOSjk
CWwWcApiLhG2R38LgAY7rVxeZ8MdNg6GBMdwbxW0pVkPEY9E1R0p7s6JO9eXRmvcG8TrbmyNYIqC
os8mskgMLlq7KvuqW+1DX4LEyzv5m2imR35avuOcC0r5lrrRt9L4vXJf388K7Rv1CFvSkNYjoBXA
sYYvh0wRkiuYgLrxPjefDGW0B1rwJxNUVZ/nJdRlMAI9CFy8LvG0FRnYSazDHhJ/nCwxqsC2+4qH
C1e3PYy4X4MgPFbl9GkkOmOgJCFBr3RPRLfdEZ21W4j+1LS8PpDTgJHNDPBKpV3P4qc5ltK+1TmG
rIxSvzqg6Xc8uk5+eel4UMSSwYLeVhB2CQxXW4zXyF2K+OakDJRCQz3N7JQPNuxQIAD4p+o2JlGN
Qyaf03gTpFP0JmVDiC7wJH8dxQBKRullEW7i9GjC6znVdpyagk7JgmiqIAjHzn5OEFSTJMSLFwwE
ExjjAQo6HtEiLij8YCC1DkEOs0VPmxUrFDtYZ+ba8CCHA8h6QkBykKbBcTUTnkyC1Dbt4CnigmmB
HWNLANWxHeSJLCHFvhiyltH9Bg3VkgzEtR8lj2n01kwNVVxLni4bkgpjdlDsrEz9lqBGtdvCVHdf
BaujmqkGrlaB9DQm1AazeeeC8ndGVWLA6x/TcjhFpd3va6Jwx7nfpdZcUioBbxZ1DlW+4jHSitBe
882DQ7+UfzO9mU4R8m3I/eAX2kh5UyQ/ZMIWeNH5PWfBKwo9JLM9N82YkhoVZRcJgomnHnspNdyh
W+lZPa423yk6Bfyh9VUO39jsxwvkj+8J7VBCrj1dBEQwszfsPfLkBxlMGOIUPnc+HGTVBnF6o9hr
VWLu+lGbPfvHaUh9qEcZrTGAkA2GpDsiOfRXeC0oxvpdgw2zQ1lf7RwrvGFxcZ7rCuyJxVItb/7M
FmdrEROwE5Cl7LVke7qD4nKbYIX3DX7vVDtiJZnORTdeojxnnuH0gOyYsoxkkJvJcJdhEhukhptD
7GpO9lMGzZhnk1vAbX7ckGFfr4JP04z2Q4Y2f8jsn6JFszAW/LX6JHysE7LHJ9zmQq6HGUJccDAp
EXZT/6kFPQeRfpzteb9MGsdA8Bot3aUvs70DB7xMmSrJLkTan75WRX3u8oxPp+cjNKM3h7iGTWTV
d+MnC2XaX6so95FWemC+IqTViO2ymqASgpS2yi0xryAgT5zqDzODY9gVzFGQtO7QmXCJaq5O8bEG
VdROsCV84BLhuPRja6UYALPoSw7F2UgSzCeMydE80OgBMaA6RU6TpS/tkntmSieMj/U412vv0DAi
NeLKh6GiMIsspwlU3XYZgUSkGHD8mp6D2CpiKzmwIoAqXiQrCt9gAWDa7NAEcq1aWn4Qs9lgbyxJ
2BAsMEKeffAH9W5BEgjD21Nw6TJXJ2TWsAu2p1CBBD5S6snldVTR386Wb8xH9p1lfLoGak3pEuVl
Drw+gw7eEBkU90n+k4XD3rEZ3KlxHrG6w0ZqEQW2RgQeS/5yptaMEvnQUOsYV0HHms1wPU3LoOWp
X/uxfCwK9rU8HsCtgL4A+KFwtG4GEKAsatvjat6uI4keIPjVZtTZDQ6DDRHVfqMRvxkh3wUBQKET
UuUI5haZibK7WY1MGXHEXtQx7Vo/jxpBt9YqXClTfxv1mtxnHNmmFhcnWr3wPAAeaCprnaYj35xl
fx7iItkxwk63egaFJI61qz1dYoTIfMJ57iVB7I19UbEARAxtzRQw46xcHjUezG5syWBkPDm2ebdp
GPNo7o2w0F09lzfNUdVxij8aAljxvLae3dV7gzRHDoiRQF59PuWp9uamb3aNaBu1U7bIR6WPDFnE
ZlmR2/k4vSHwKYDKz+UROfOumcxjbOKrD8LmnZ4y2cJ9Bm1QNy91YyKUjqjWo+6yBNofsw0LyAaJ
twBv2YoxaTZJC0s1DlUDGqo8ZIqsnjY6MBNHbG12LzXdWGWN7QnDCFzKYfAVfBiaacH8pEY/jhBd
uuKEoNcNw5IIRiZ/SS+OeefSVLq4NAROAUOiZyDd6sI6Jt2WEe9Upoz7rurezCb6MSwD54mpreYv
0z7G5DqQiAE7fQbVq0f3Wt4+lQEQZBd9U7K8kMt3cY2Mjz8wl5XAgCS+JLZ7xNzlQDJtlT55Zo6h
KBmRaloKxUJpV98FyvaDsyGgBWrIFs2UtSHmiWTMnSXqjsQ+SY7mRKknmOsWMIwZ1bEsKAbATWIB
LDb0d7bxMclabGd96Tb4lqWfFcu1K9aJpKt9d9QKdY4gb8lLZ4NzdNxWw1ow1UiRM5eQsbwe3sWF
9F0uXohLdGVMBYTLo7LG71DLnDVAV92S4d0bOYhoylnwu5DqE0kkUNvf8MWvXUIGaBz9spsX2so/
3rIu4jWnUthEUTZhnh5emGWNG7JM570QGHyHJf+G2I/fqegetdVIUxrEb5U5Ris7lQByr7yK1Ekz
43WeX2fsnL1tJ7knW93dxn9IrQBWk5DorM8zonQmtVAPsfBY09FYKT9gnFSpMQ4aOmLmDUJsBp4K
oLLhblmF4w19QdcFZGoSrRAUwCxcnaB6SDKMMamRCi7gCjgvbnm2ESbz1qkabmE1+2LUy8OQTo43
Y51lAqsTtBBh75dttgcijix4BBec2B22FjbuCHDaC2OLcq/E+Edz23AfR+RpGTxTs8KdhpVH83Tb
+aGx4rSW4OezRNsn7vTDmjp/mkNi+SLuqhZ07CqCSlmkWMYrSW/EuGzHLsM/mAakQDoR9iq9uvU1
Ltomy04NWYRWp765RJgkgOQ4KyP8ccfmZXAc6xgb2gllIBAW/Dhj9Ws7irFk+SYd6uIoeIUf/tNq
2icJCtiTg6D07fY8TwoWHX8NfpGonmRnEavmIIfhnqs5mmm9q4LBX2mhIA90Bl0h2W1L5ScDS0ZS
+VK/hLRiDTI/60u0nYzJ9hCAfBU1XYIRXsgiDBHjk3Yel/KZAAje3znHPY4MyKmggsubTS+yrXhS
h+55SQY/isCdcaphron+hmN0I12ZZXZBG+gEhs7Go/1tNP3SBmHtw05+ievuVC/iDqzrvMmMesSg
gaUnWn6y+V41OSTirOfqy/UBOGzu4c9840WiHsCEvDZsk1FTF4RcfBGywx24T24vP7OqbjsoVhaN
O6+pv/Klm3qqzIITiau6G4JL4RKz0ibdNujtHwIK9yB41mGoeSF6/KEym8o3I20PGwA9TcLQsTEZ
93WldVdNky+a0L2TQ+HudBAxm2J6G7qaBSL2l63Row/LeVW2Zt/6gnB7YrJ/Mq16zeGewWcPn3Ep
nMyrMI6T+6MwaG2n4JnRzhML/xICiX4LevkO7S7xiDjaMG3E7LFXWAw2yWyKTVKsuLvRvBfTp1Kl
ubV1TW5GN9gNg+dmFj/59EU6M39zchVcDUJc3+1jff6WkAZ8m9l95cjXzrDujWCxTywyjgFvwxZz
N4ak5DCpJLyL4XETSkqp2sDYhgnBgZG3V/hwfx2TQ6oEiLwLxu5mmV6mEcidJ8Nb1/B+2whjxih6
jqAnbma+bgu9c3bLDD1tdGiZVNJu44VTMZ/SdMfZ4u5YlTZERwLmclvhTTajTie6unZtgX2qE7YS
I7igjNA5q5U7DJpPFcCRyCJ1LlINsfF6lu3i4B/iS4ndGJo3kOTG3coGryLuyxqok2fl7Ru5Qm30
2eraSAwxfh8jHUZsqdgC2iB/qieTSBDGXduRXg9TerAFpPOKzy7Hg5FzBZTYv2sNf2X6x2hciqKK
w0ab0V9k/QSfw543cZ3XR6h8ZItM9MWh3fuWO+lewOyKgqZ5KIy28DpTQNiz8zcmrnKPVZ/hqKVS
iGHQmIPyJ2NmfGgZGsM/wL5vVJW/dCxZ4AQZMSPxhGCjTacNV2Vjtp4JsMa7TNRkUgke/8L4UpR0
mJHglEH9Z2rMQp1hyPBujZz5mJhxsmjJj02CBRQV+BdtlZ+ZBVEqwpvKFM3xgpcdHyHj7c44V6AO
yE6Bym2Mw3YI+/oMvVKyboRYNLlO5Om1GLamI0nIcb4xXx9RcpebIqEV6pNdFCZQ683OszKCLcuF
YXE3Ir3Iige20YRz5hbbp5ZIAGkY3j9cV28fjNI99hNenCZiapVg3KSd7elpN8YpX4E/8wDdMBgz
lhgBudAaQc141Dyjnf06xYMWAG9mH0ZgYEKOLsMsjCtXjoNd6loKh9aCGVTxVLZIAxSMPUYBh0Qy
Bw7dfWNpb4CrSHVRgDsCd2HFqb2HtCWQtF97Lbg6RdCjgRJ+XuJNQgZJRWW4ukfSib0ldJx9kYva
oVTdHXmp3xhhV8I0VutC3jNMhOhDhb/ld7rYFREec/89sU0umGGN84/ecYrg3E6gBxJoVNDaNvhf
2GVfjCzE4StAidRL/Q4m/DVIzLPTxH8T13hTM3iZ3ihfbRdqaV1iyNPqYocpmtTTxXoaA5B9KiJc
x4rVtgZsJSBtbthGUqOoI8LtyyQJfzdsAVgOJHA3JLwuZdb6YdK+MYJ+NBvjOjEb34jxNZDhROax
UW9Fk1IITNQJeeB6jEHdvYPXP5zKbxvSJoIAXnWl7hLUPQye5n3vdE8DhWeRcYvDA3c9Bh8fXyv/
bKbr2zvQuSB5DWj5RfIcl8HjbNdfcQPSiMDoYWPj40B91KPWk8Yjqzs4kpFD37Ta0MooJdgxWt6x
G9Eqlc73UNCMW+EAoMP9gSy0s/T2rWkD3YN2/15xinhGx5kU1MG1DoxdQhsd6o9QBZzdQCOe6CBC
iIynLg7j7C1o8+rklH8bev/tUj+LfEE6mBQvZJMh6HOsO6Hbz8Q0viOTOxEMQZqBxcFctAzY18Bp
QCfT41y20JeFTcI3o7ohmy45j8xQPw8Z1Qk7XrTzKWYFfp3bknF6Kh8ZctknrFHxhjBzMPnk5gXG
DPF5Xjap0/9284iUIXFvRsLUzMzIOO4J3x7zbr+EvOGjlj8lRvPrhKGAU9l5jZL7qGDo0LaCfMOU
x61k3IvejQATu9mHk4VdPU+4oo0FyNfyqGZ4fjypxEKPX1Zq5J7QyjOZGqRDExUDrCH5KNOOPAtw
b3AGBl8L4IOUTrZt53+tTbgzy2Dm2JGYyRq5ruIQDczNky5udZp9WkVz6Nripc3THV2HyXEcnGeU
01u34ffnxNQeTclUZ91JbXpduccqH14VOwFGRTm+NzKytgntwBRAj0ic4YgPJgZyJfYC92pUF49Q
+SLyDuovG+orq1MEahaIQAu8LKhxfd6MxvJtRD8Dq45DypozzOU26qunxB68KkHmkdMIBHQAmk7s
pzokzHqpNGzKvol1oSPuBto8MofWuWL8kxYG8b8l3hQUJwwH5+xhaR9Xo29mq4tVQP9IiY+FwlRL
eF/0APuoV3s3ErXXd/ZhEexKZgquIojfk6qlY2Ru5cqM+ZtShZeZx6JWnxBRCF7Tly9L+XnQfEOS
xvumd8muTec75DHTjq4z3OoJ8+xMm1/CZhZ+yuKwHlxigPG2javmVWr5fToRWRmWT0nLPt9l6LDp
gvRiMS45SDs+5TKmXaggaZZsbROTHJOs2ScmP1o5DN22TVH28P9XFXCBgNilkvma1davQ2w3XqRx
nQmixLkgLKBBQzioU1v9xJLEeSosdhfWK1Vh5EH1mIE5WMcJ5CMPjXCQ0/Ez48KFAQTVSeek2cXD
gJKjbfYpMn6/DJpHW05iw0Ta15Dh80u+tiUEKbtnateWX3OX6Gx9OMdIkHnp7UE7cQevXJGjrTNI
G5h8N21uXmaN98xiMlJlDrp+B0THd5vqN30sgXwA8dhIg/FnOZl7tse/URQAV7PHd2JJ+a9wt7f0
k75dJF83Yiwo1ZR5q2Ztawdmw2SsfR9E/7KMCTKIV/SlZe7SRAz4bTRfLFnslW1R4NylHe6DO0gg
2wGKgWocecjcmRrH1AA8tjDGnBlMmwsjP+8/c5Pkz5ntzKbuuj/hiBwJWRiP648aGAnhYZX3C+1O
3CZ3pAmeKMQF91dHYmUWvxJI8AWaACKMpgOVESznSWPcgrj622nVgvcFQZx0Cw4xrtNkngNfTeU7
2Zy/okcVozq84DVk6j5r/jLrsYfsVguSLSbqP0CkvMfC9uHecY64BQMWtp8b0WM+VcWj1AffHpLY
68E/xGnG62hJgFL6C8w/wMhmD6gi21sDigqd3BucW0jwejp1AywzDgrjVwRz9w7g2p69NiC0nhDI
p5iMTJKfSPu2ekBU2TsRANg7W+25ShcNDRIK6QkbHPMYJraUF5GtCJ9IPkyYlL5jp59qQlISM9Fj
xvAqHKClnFtiZ5CrBJtMA9ZYwF6wdBh25DiwMAP/MCj87xXpT40Zf1vFw2+JerNP6nrXWUjhejN5
G8xsfug9xMzTOeh0OJqRIvPHrd+aBUAB4+1sp9nk1hYICQziQqjaTSiemrm+In+ruAJMiWmKmBGS
lpjSK9htwPOepnrUd5OJzRYdUQtZt+VzbB/FVOGUXg8wLc2Iuel/A1exf0TQcwTcuRcxSM4IKdnO
mOcPdwF8nak7iM7WBTctBOwETKlpVPu+mk/Csfb69OOU0jqjMvpTQyfZg0God2Ix70MYr944KAdz
MnX90OQ3Aq6o/uZvF7sPM3U+uIGh5OTAY+NW9tUKLQV0JrdjRbBpabtkiMBbZRE5/dHXSMJynr/A
2tnbBXklCAzX596ct4QBlwfsLp6WtMPDPDyWghQtM1CQ3aP6W+/qV5H9ie2p3cKA6jnxZiQMoH9m
nb1UXqKxS5AMlDrSqZ6Yr3WDxyAuPuuK/AMcOciwa3M/W3yoiVUW6wLd9lyzOoau8UfT4YO0wlnI
9irEw2BGj6WuvzrCweadjcXTZMFSzK2MFZiQqDYBVrWNdtRdvAlkzl5XYBOTYBQ6YcKaJ8/bU90w
sZ0C89pH41Mqkr0JwfoDPuYjbvX9Yi3VzlxSNl24nQIrqu+XtAEBw/1NwOqHE5DXIuIKWR5Njd/o
VHpNHTEZN/0cGuTRYP7EXBdlsQUjZHKsns3UUO9DURSMwHP7OklTAWF91DVmozKcQxbtdfta8sFi
O2zvlmS+R6+cPrZl6LOwPgvWymdALc02xuS+bZY3rWZkJqI55CNHohXYzGWDaflVlOVToj1FJWE9
XUS9TlKg5cTmSVhrEJ5Sl2IhSKckzstLLeuWTYkLGhF5RM80f5jD5rgo6FxavGDvxzHP5T0wqJIT
POv5M+v1y2RgWOyT5a0d3RW6w+wd4saxi40/jVp2VRMYB9vRzmXNhNVMyK7HwvRlCWxyCmEbRKPw
1jMUbrTR48FHDljc1UsZbzlAo7NMv0GTsG9R2VXh0+EMBt1GKdbtwD41xgPKz8BjQHhcTNgHILUo
iU8keXYnqxpAxjrOFavBOnONTdJrmXFa/A0TTtIxuOpagg68djrmINGuXLL+AhX9gtIbvYvMATK5
QGnnEsF9gZVPHtp0uAinSK/wtA7WqB47ABLsE830JJrG17vl2sC0OcdzDvKdiTx1ZXDKqwkwbMxe
vSJYj7EXAwWbQ8LK3ack+JzmtDvlh7xpjiIOn+vOvZlcSYC1XOarrD2afjnUS4haYLYeCjM/V0Z3
1NFfzcl8deTgB+C6cMGH9ZGsgZRseustZ/i/SYk1O3Valh5qIDHTwN2XkyqWV7H5ohs1KhVVRH/T
ypd2/87YMt9kWBLO40SpNoz539GNw51IME4a6E42coXbFB1s2Kk2DroGFlChJo3HGl0KpdUul3R8
ETPailQo9mUIk10r+J6W5dTPefRQRqR15ziCD/28V/xmf51GvzmNBP29tDd9zT3tzQ4IuzTM079v
gU6NkE2QiltBqZ2NEHCGIPR026S4Q6s8EA9S2e2lEtF+bCv9oV+//P/npnqoVD+fG9PBliMHi6Vz
1d8lZXIIF/BueT1FT1btRk9up+E5tY14XytlHaigoG6rNYm0Kml99Gh2fWv9Vk0i9LWB6R8HEKCv
gA5zctz0wrlt3v/70imGRY4MGXuzCLqr+hdyBCl7w6i9TnE8oRU0qxsa9EqOeCUmJzxrMNtfsaJ9
lUYR3P/7LkO8NwR5+Dh2Ytuttpg0GK9c4PI+Zlby7IyQS1ir2vt//zKWYXFMrItRSJeitrGeOtIp
nnrJwoJvwoqrOa9JrklgwuErvQE612+iys4ytMp7cnGzY9CWEzi1Vu4L9BmIVcmobp7yhm0oSW0g
QRSV9RwVH4zBn4exVkB4A/KfNPaWbFuhIXL8k0DWM97+53JHrpb4oChiaBjVdG7Xnea/L+k4s92s
K+uYtGCBVkemGAn6Ac/awOjn239f8l5ehFpYeYme2WACJz8nqdLt8DJv/pnH6lpjDa3WNNe5eYSd
Z1vpYx+4zaPluO4+GbF9GR+zIa5LxygVPf/7VEkCCpK6P41RGr8DjvRah/wARkbRw0zl6PH3bn3b
GrOzZbIvNKPqz1jI9L7G2fHS6s2ffv1OzYsLGx40qlxGumYVvebsFc5D6QTIySFyo9de/82/L3Xb
ynOW9W+oc38EKrbnuWdIozu2+VpnMHU6Vn8PWTW2e7sVL0G4ZNvBQW6Hu6j0YfC169DitXRCNGaY
6LbTNNSQ1rxxWdxrwUDhyvRAXte48tK9YpbrPJogcM21MM+4u8yzHTUmzrce6JDJCNlicKGM+jle
I4l1RYpHC3KxcHv3nIM9bUPUmWDT/H85Xv++EAN8KiZojL3IutvUBrh6nNjLg87Cw6XJj6xYI+nm
T0yCml9gtPv/j1PqO4VizNLEY6NnxkM8M4xyp6UgtRq52+LyTqHP6rZmLXlgMGKA9lTNi1OqAs6x
1b1WaYR4gbQBrmII3CokyDBP3wHQODjJjqKss1eQQs1xwDhz05b4jElwZLBNnj14mOqY2aNfr4Hf
mgqUD/Z1YkUIVLBkScqdgJQGTei4TaP2TbcK9y9z2mbEwDSKnCtAV8N5LQs2mIfITkjtEeCm/cuw
QpJlAL1t1IGJ/nvTqLesJ4Yn5J31TyrJq2tZTT71sw7vm9/35t8//vtiEqV5purF9ECOCSzNNy1y
jCe6/OjFmBxs3iK4liV09rwbBy9zcC+PY2MeZXGNovFH1kZ4doap9xTs91NVdt9CsOtJW6pDMAOm
cTf3z7lr96tHhVJedbVvNCUk+JGgdgMYZ67kQ8uNCuvUNvf899qD7Mf+CWUgjC/Dz6QbXv59SYl3
+/+finL8KQW2A7slSVStkbR4s9CVcrbe4H3qp6EDgR0WZviQMUFkO/41op/5ES5sKp2xzpONLHFv
62LY44gFz7Oew4ZycsDGSKAbkUkfBA0Wlji8D2Hh3HB7hg8o+H8nxCv3Y9S5XuhGPpz3/KxaTmjh
Djb9hNpTqeZ7baZ/i6cBxWspgv2/wwF4Oy6nkQ+R1buvo8ixBAN23BnNo7KadDtMbktoPROfImle
jcJCxORS0MO2i98DEcV+HdXjXrOH+F3FzoeVlblvtcaaWjO355CM2LO5/lNUxz4ZEulDSLvPrrr6
UCrq9sjtYR0qtIegw+it/+PqvJYbR7Ys+kWIgDevJEHv5FV6QUilErxPZAL4+lnQjYk7MQ/NFlXq
aooEMk+es/faPnPEQSjYmYy/Hn8fLM9+01DHnn6f4SPido5JVGLp+88P4GKYAdZBnLSYpLJrX7Vm
R6xvfwNz3d/cVPPB5dn/IP8etbL+WzbJwNg6TV9EMi4MBPnYafG4MvlPThoW/I3fZSPVAY0h1ejW
l24zUfAK49uJEdBXaY6IvbXHu50381VOTGb0oP5wkqkjsmOUYZvZP4UZFJtEMlBcOwtKKRIFla4H
GRkvWHLpmogOO0O7Lciynl6udW10qV+q5cHM6VWtfp/bqkq2WPSIeVv+JCiHastc00WUASNFzk3C
SLsqjtJZTFde84gpLUODA5pQszjdVp2PYmehdow4MZ5MhNAr3woYvy2mZDmZ6en3R+TgFefURaXC
5VC7b/RO38CI91+1Xz/XxiljCHBxl9RIy25J1vO0Yh14BNxbCI0gK9HV+V3l0Eygp+jAV6JjbpJH
U1TF3kJOs0+7YME1WAT+9HeVFNOJRrkStE1Uf/7Pl2qUW5iFFp7IBP3ZkBuvJcC2/Zz0I8mx1ORG
ZMAwJOELLaBjvBaaz0rLuplblFiVnu+C3ntkMJHhAmN2WJW0S/vAY1YEJjRNHXBW0nSfJto0V9R/
lyDqmh3rtb0m5mi4O2N2VDo7ghRqXwAshuCuJaGl/9GzbrjeBTfG1WXP2fhN95UJU9tpcz+uW9+H
i6nwzAFmnRkQDQcvGF+toK32eYHB2jCLFwQhmtLumTaBt6+mmVbsgNqPAyfhLdi0A26/+zAYr8Q4
0t8VTLAnb0Ai0yftsWSkD25OHGtl/rMxL4eJa+kn1PD6iVCgVW/Y5VUCqV1lRIOrPOsO5ojeztVc
QL3xkJIPy4OpAb9O0nGXscQw3Img6cvs3Sg6djm0cHRv6ftTPxqnqqGxrjOrJD0lLLA+rVma/nU4
a3azSm+Zk7OBOM5ttlqmz6Z2aqTur0jCisJOR51uQiR5IM98Z+nqQr067ixXhRna5Evu2Xx0rHMW
6lw1GNlLl4u9Qhb/h0BFtdZ0Dx0eY15vRIuoUhGFWMCbCx4B/VCPjbP3oZZeW6mIYyqm/DlRSyut
MJwrebrQbbXxraI18lXZ5n++WL6j1TRB0xirBsY+YzujAdyj7gqei2R8HLCfIVZHKylmBdjOxJnn
Sfh1fWmaL4HL79Dm0RMi+e3EoaBp3pu0Mk49p+m12zTT+2jrB4ldNEGFNGPqJFG4y7y3IaY1wClg
vFDfjjvAXMMqa3NAEcZyE4vCeRqN0XmyjaPt9Npj3nuvNrYxTpDek+WmwPgyZhGl0TZ3bHp/+oze
50KNFq4pbo3AB8dV+PT7gFvlQeWafYLX5KMvjBFk/7/i8beC/P0ekklg6/a/VhrNA25O3Ijw3P/m
0t+7eZpvRafE1ho5t7pO+posyuLA4F1mEwH2KgzP2iYm0AkokfVVslxcc118ASfnY12QBb8PpEvp
Z1J715Yk2W6cCP7JbA5BAZkQdw0CTxjU5skwvOTUTR6xU25Gsit9PeZLpdhPy5JlkE17Yf2D/lwf
E12cFVA4Y8Uc7ZosXO8AjU4EN+Yjm/t90vGxhMxc+n2xxPWmCNA/WsM4uIQ5vJR9Nh+qIf2qnPry
C9/XpTRupq8xvE5oYGREJeKBDXbTCIFurEw9LNxhIvElZQf02vjwW1k2WjLeMqAH3GyK/zEITBTv
en8H8iCuvoI0HhtUgiWyo4PQabWawyQ4CGHymbqGEmyBIeVcf9JI7H2poZztCcG4iK6tL07bbnW7
nY6/z4x8OAZ6kROj8USLxrtngxk9aJ72NCLeNtPAYwYwM0h0MuPelWSCB/ngbtrl6e/3AsmWoaCM
rqxp4W0VTWucgOHzJceVz8acqp3NQOv8+wB0tT4qXkGSEKvVi5uWtBR3qDFO0yAMVE+OgZbVH08B
sMeQ5AB740eDdUAzxLXfRCO45GGq3nh7mIfX00eaJQ53aVFBCVcMQ12Gycpd3GFu7SCCBU2euYoY
XwLSOfiY6CkkvRW4uSRUWPEl1fNMrXwiBy4eBLKyV+mfqsNdoRsVYk293AlD+XviZvunRje5Y/PB
3DgNAiGt9ksSsO3jiOeOmaR/FrObg9ybrWSb9iNmmkqVNxjrEc7JV6vF2l3I6aO3MHfFjTsdEme0
H9wmeEmxrUIemAPMzIN7fSuDANEETP1pNTuuutAzvk4ixa4+uKrY55H3D0VitR2s2CRaoX9HiIRk
o5DZFhEbx1WZ0vzqZ3012VF76Aes4p1f4GQ1LNPdls41GOL5n01ENW6FOL3yrpB75bX6HgvsvfLs
+GK0UUV0mFGFIMq5Hd3COxEjm9CqCWa6/7z5lmBaH0zWcMuZSN08mT3aahg+6ya6GlPefDiGZCP3
ffuR5BKQI8U0nauI1kTkO+YunhCwJKLRdyTnoN1RwXD7/Qo6j7wlAXl5TaOOdUu703MzmADLutfP
pjqX3XuU5va1pQW4d1z5E2c8++0F/H5fKt3ZJYmL53mqWmZyyJn0mrk01xChMah8qgUC+79/pClC
J3WQKTjbPfNoI8T7JaNoywrz+5WVWnIHieG1b+Lp9N+HWTb/92mfE60nB+g9//mRFHVUE7T96r8v
7feVusuYJEkQ2/z+AeltihCWKQOwHZ3aepYfBvzxdY7BimEPWN/YJVEnIuXrPLgdI37cPCigpgci
D8aHcm43dQvjNRKyIXnvs25F+xCb/Dn5b7yVgEJ/f9BJlMMVbMJx8cz86AOhW1vJvWVQf66Xh7Ty
EMX993mJAjBwi5uGGf7T8D28CyRsPxAjnJ9H2Tcoc1FgzckcguP71g37OSGuci3ZRrepqQ6+bf9B
J4NZ30ab4uu6t85srPFWtuVyZpUOHEIdzTTd0jw4aOTAZ+ODE8cPg5nI514bP8DssluQZpS125gN
7eI5wTvjdkKLx1A0nn0BIxrDp/b8tW1uwB/DjrdzbV8Wo/E8mRLfGwPklnRJ7BaFu1VNfeZ8s5Ri
GceyvJoPhuKd9+36Q4FSDwXnjj1BwgjK3W5JORZfdVSoR4DAzhpvy0E3Cz9cA7XmmnL6FB+PNpz0
mmox8BFD6+kcnS24Yudg7DhulznkP54hpNpjuH2NQO+u4Yc4G5VSuCrVHPMuvjc9VvHGgNRv0vdL
2mE+NRjrSj3dDi2iSn2EwtB55P7YjX9r3RnaTa2tAm9+8x3GgY7FfDDryIqpfyydgbZdCKizIn5t
ysJgzYeSKgY0lJ7IN1Y8tgz+OwDbvCXCHgMMOJ61AaG0FvTj1hhfzXWBFqfbUt0gRU/wlmsMtLPi
WCQpsTuLmSup6js871PS06UszbIPG7MlxCD/8ob+XuKS1rLgFlvtW4pD+EHvy4sI5MV3Wm8tXXpW
bGH4IbT60NJ8ACSAVmmIVt2EYx9ZukS1pauXYRmh2D0yIJM6atMXqjlns3NkekoWJwLB5bC+1ttJ
PXNwvMeQ9ZbuGR11XT3ZNXOUzkgx82iBLvYj1Uc8nh1CfVdYUP1TOrNjORqttK4Q4dzZyPuGwrrk
6VtXl6/EcdGX0FGntboT9ql+rtw4fmxbBrsV0xvaSSf60Lchwi9QGwTU+SXbOS4Z6I6THbJ0L1cn
qUWJkGRwipLMJqmHbW38a52d6yAlG3thneuyOswt6QsNvKvQ05t7XyKJ1mJBuEj3t+7TTw1743qI
VbV3EjIFdFoGCJbHFEK5+zVmKWYF2XWhnFSH/ywzN0TZogAmtygq/8YzAR0NsWW4FjmNxhG2hgRZ
QJlzNc6mv/f9H1dO/9jgaRmYzr/msy3995EuGV4oeu/d5F4KXRE0GyGjwvzKbmTPmLUIMNEal1ep
/4lj6Bk4Be4DAxO08+UH6M9pgbCHozFT5McdoX0IjA4IVkKtHb7bQW8eGJ7yF07TCeXHmjLJxwzQ
Midq5/64XEGVRqJt23mHoUC9WUnn1HH7o7aNSXNaqakkEsNP8G4PjEuMFpJmDm47tRCFLE7lF1+Z
D2OuV7spbf/IasrWlgF0xBbRsEGjWxPIsK1M37/CTmT2OLh4usxgazb630DQ0mA0zPlKFVA1c7nH
el9uCeIMh864JnyQoVYm2Zp0lS1uC3gKg9N/5iTF2MjY0bzMb51Z7/py8T6+SgKE9+gMA0RGjR0G
Q/XkKKc/lFlMrk4LUUU246a3GZF7OaNA+qmbprBZF+WTQcDeWlPupo7Gd1sMp0CWO9VBe+6hL1ei
NNCAEOcwZhhTIzQEWYD6S/fVBI9A0x7igy2Skrg3YkZbsNrA0pIfYOnJEclUtSGVF2CPqkKZ6NYh
15F3cGgLadBZ21gJeBICW29hPSfjrDEfdbdm3aGgScwhdEeJ+VXnkJ8628YOLlJqO3csmdQJldIY
iu5g7kl9GEwH2RsTE06r14n0xYiq+AnSBo71oMf5F7xOaihhbuP18hXpZ8HwEegcz/rgZLu22Mc9
BuCaGTh3Npt4qgl0oi4Q6Xg+GnFyKBTSAsOAOzF6lB9jV+kAAxIUShMKbydwTn6kPhHN5Kh37YfG
atakNwTMmgQuBJOZHa6SaBUJ/1Z0WhoWZc/JFVvAgPxqGkGFs6Bl+8K0CpxnLIiovBAA4lvOkA2w
jLFiUF26Kcha8NkrjzMJN8mEf2CKxUkI5zIBcb2Yg9xmk0H84PAqyaPKgQesXbsBE9HW1yhX9sbw
nJG8QpMgkDLF8bi09GXNbKjoLZzeikmuWwhOyAzu1iwXeDyoJ9BW4pUbUCi5cX5MJORvhnfvYpKn
qYq0rSaaT59ZTFux1i174ianxa3hNmWODVSfljiH5z9lnj3kCT60YSalo52/hE0CZ9n49cZrhq9I
obwup+rE1Hw3qf7J8tOjrcXlRjp2u53EEacpitKJzjOMkOAUdMNzXnrv9ZSAEpXPTd8mSF0clESF
x5hINA/+PJvhrDGNkmXzU0QFUSBaFOaGNFnoNq1GqlveYbSgJbQvK4gDDIup6aZlOMIxp069m1Ce
xD3ZEomTLzqKzAXqYBrG3UEeS7zNvJlTxdA0G7eeY+JisLNdUBv4YFmWOdxr7Eo4PeOYw0DVhmYb
kbmXfk8WShwNR4es4GYTVsAEHtsHeX08c+8lK+8GZL91CqAYIxHB1I8vczs5E0I4CuYq4IxDOgJo
E0aqNop65PmdFTZu/FYkaGhj/yXVqEpHemfcJtF4qGI+FMqxfmRaWifaR1dQTmYBzmA7t/6lDn2n
a5OM0SU7Ueq6az1JEH9DvWX7e+zbjhNtimeidELgYYjAYLXqNGQYBKA3T/2WQLgygUVvtIe8VjH3
okFjvADho6m32mm7t96snovBfkoGjXG2BPBbaRae0fiWlMbMTjadhgoFs5MxQ/cncanssrlQjzr4
GIP+oGGn0rAtotVdhqVfFqh69FYoOWM2ekr++qvR5+ahNTDoiYx4gYAwNixzNDKLqgzlcj62IgFf
wfVDYaCPd8zxK0iNx1yIq3R64xBb40cH63jIA2vvJcaH+2SCRbt7Y4DqwYVlxJmUncd4mBeivdc6
D6SOrMZydhjLgqigcdXM+bGNuab6Lg0tWmcw1p3FUY+9Mhn0O2yWffMp3E67sRnjvnRgARBUykSP
YwGRwztU5yjf7iBdzQ2yZVaK6LUR6jS1nn2EE92uS6P/y630LfP33BddWGgAjmMFQAHm9bVAxIlV
jkBjOXAzEKyrmzR7S2K/V04ezoFXbAhYyDa2PxBl3YwOrrWK4UTwY1baW9nj/e/IQFyPNlkHQ8Y4
SDq0aPE6BgT8Ddhp+v6cDqSJd+4gMcvJH8lqcCrQMjWWBCCgM31XMXp2ePuoEaxjLczdXOlPymGZ
cqPIX2BAXphiisfPT71m+UQmdwaZqcjKUGZbOw1hXuCOKJIhjKFIq7Z1Xtmnxs4+DY3tE2zPTErF
bOvvwgRzkdm3KEtecURnW2eB8+g2saD9khTrIiRzGQrZmNU0B6PXtLXLAJxk7R9pYhoYA5cwq7jb
ppObooRKjlPAviowRpACNf8lmxPpRceEOfXNT+SCxkpWw02fEg8DFqxDFwJ4oUI/Yxap6WiDR/mo
Cu5Mt5yMFdWRD7sgDV4CZ81O1VAcIwpMPmVBWrvK5KuKyCFd0oqLWn74xBd30HxjRjprjlctLwTN
eUTYMdKfckUrFuJ0Ef1phj8gLRfjJL+zt2QlK0KTyaWatx0xys6Spww2bWYdJmO5XNKWJbHL6F8Q
3S1BzAQyiyWZmdwp8DNQr6MMwUeTESXv5hy5ykd3yXWe4hTzV14cOqu4yaD/obn7krB6YkYkFbo9
dQ0Z0S1h0UPR/AGWvZfOvA9kAL/DGYx1ScA049tH2cxi25f1sUgJux2mdAdL2thiASBkeUmqztED
eURXp6gMN0WU0PiQL8MMnrSJrQ5NAr0N8nWd84yINV7SsI2ugHFMQHaxJGWTXPymYKAsCdrNy4ws
v5oQJk7a0a8OWusbO9uriWAjgHvyjAci2LB54acSRHTD3iPxzmSQGUxztzJbh4/SqPHI4Z2jSz9v
zI8Zch97IaJkP+czSvxLTyx4u+SDc/54oYbZRhrJ4YXnc9vyyYXV+AI5i9x7YsbRCZiPdiq/Yg0H
r+4ho0wtFnBWyEMhiWjQbBLL9aUmNp3GevAq/4/flygTe/I8Be37JfG81sg+h4Ly4Y7fOn3ljGR0
wnG4hwL/qyM0HezuL9vqWbVkpnFvPPuGImHd44oyFZawJX3dxlHZE8cullx2X5+eACisgN3eI/ba
dbaoDpWw1qkbPzk4iJFzARI0iKVec1JpBBLFacmCV5Yix5SimaBOBqwxOtdOdjtCLrBeTfgdkJ7i
KcyW5BiMSzJOkG4L78eY/eM0FE9DY2Jl6Z3rgLrAoKuIBToGEwfkG/COe3ZPvF/bgWnTKmOTA4HB
6VBzqPEDlL5mPWCdJ7ZUGhxihrxuw9hpQrzkT5qPww57GdN3FH0dvVkqNx0+gYGEybSgltQpEix6
h24m1cYvkfxj+C0DqCOkkHApjSesKxs+/T9pAH+GnOtPbWh3UQxd0MOQxmDhhaFg6JUc6AgFXmXN
/MUJV5BXM/Pfd8XRpdE7bGI+kLWPTl/Dfeukn0rgO8nTY9J3H6LlvOJpPaLUIv8L4cdfNRDnmja5
BuLMzb3zhvqPOeDcYop6T/3iMyiI9jAEatlh3s4dIndmFV/l2B7jfDj39iCIM5MXKBjUyGb7NGt2
aGs12nFDvsW4UVZTFv2k87jPE9Ym3+RiwWcMXXzlec2bCuxLZFKwJ4bNQjmeB2nHW1v1y9r810vS
UDbnWXvSO1pFpllR1CMqH/PHRgXnwiJURgLrdIb6uXe8V+KykvU8Urour7otxIsLEKGknZT+pT3u
Ik0yoT5p9Wszcqxp7RdtEHgOa9olpq52RiB7Jh1yBzqEkREhXQhgVmTBOrzw6jGZJrVhfzjCCw9b
+xBQJ8V8uhsdEcN+EvOrUXbVVmefxLtnlQ8T8zru/LBpZbmalgUEMgxBWOQyWZ1O2iiKhG2Dsx6m
HQw2nYREdKovWoLzkxbaKhAmPG9W7PMA1tKq4Bp6OlXa1NKZLBdPWIG182JrgljDBsu4iBsaz15z
HwO0qG07fDaJ9kZXoN1G9agzc7W+Xe8ZxT7AgYFPCeOFES6rRQV7DHR43K0HvHOLjapCpZvY/Z52
6g090feit4khSmwry1lCbpA4epLwwwhKz1xiZOxG93Uehmf0HQDTvOrZM8pzkUS3uGU/8vQvK/nx
4j7bDB3N86RMrjljYCAk70yv1brMrsocznAsXiyddD01umvT43bCcLT0Z4K/WoeJM+vwu3W4i+HW
mgwofehzzOQ8g9Qu30gfLDxA9BbUzp/0L9sVzyNuh5mzSUbPWLPrxySGnZInCardCsKG3pVfvtYH
e7UkPJqO8UXq7LjOmStvnInfNFD2N22YZhVZuIiirFsNJQdHjzkNlxJpcVGt2G+oQCvtManYBNHo
1KHFcWBlGPMEXAwzolyXQiPMSEXvpo5DIe4wzDSeE0bIrW/UjceikhdJIKxWknpRBAffo3feqD9l
p99MZJIb5JJk8EV3a5g2dJae7QBnXApHhONyFTaOxOroatSGS76d6ZesfaBD1r3LkNKtkGoJYtm/
TViMoW9BhWkJ31sNk9PuKDNNUprQA3XX1AUp5hGrNRVU79SQE17mJR53+lgQM5ZLb9odUTJSPD7P
cfWNUYXmaCYxnxUGBQ7zfQGgy4b1RTFW/HNm59MoxDOHOlgMKtvALT1HXY/BWMPJ43L4w6vbQQjh
qtdo05KYy22mg1ua+si5FhyKauYXANYaw+Ld90ikbb0d7rwAb8e90LWfuXrMIVjulI242Fcp/VTB
Ka/RsocMCcHkC5oErly1zmRvlqBXr6n+MixoNo5MnmLkizFgchahNBQz8XeBH1uHHs5K1ntv3ZB/
NOj3Jgaam9IzL8bEsHlAZaMuKZZdpQAJwVcKwq4GfeMjU9JH9MApdmwQcxAhpyai4kme+4DYRb3i
Rqwl4aaz+2iaThJ2A5SGxE9f06jKT6J2mm2QwgfVlUc3sb2lAfHAVlxOYT5zQRbEeagIR8cEgKRq
tb9MQBv++r2WOPsqEMmldUo+EsI60UqqDTQ9JjZTsbYV6Usz9xwFw2Em7Yi72GdmmA9velnHZ9RU
IKyoXiANGgvvxxlNe9UyKu887e6iPDgis17QlD2r+JAGayt4TelIheBMqlW98Hra4E/SIbvl4EAr
e3T+oeKfVx6764a7fYvCaK3PerPVmqZfuzPNzjnAWC6ZJgGcMPjRLvi0ddQRaX2Hvd5iFkcxDdwW
oiX2vZA1Hl4OotMiKlM4aOz1+LD2piH3LS6kde5FmKz18+ybjxXQhFXsBrsETQUvG6OoEVtyiSNY
VdAZIEhQNCP2Yelzffvi9OqttCjkhxLNO2YQTNk5vYAppbXV+sE3oiewMG134jRaHct6eqbx19AT
Nc+gd/801cR4uzs0xiSJKdeOyri03DtF7ztrMeuw7ZbbtR+C8agPVugYA/vNkLzG+jGyxYsaufq7
ol2u3mtilq9OAiZN9F6HHFmHXZmn/gWPj1wZOJNCiq/XWigdDu20ddz5PbZNOgtutJWD8+gZMdo+
0i9kCQrU1+Vx1vST5nfXSpPOKtCZH2cTRy6dLnWqsGRMlNgT1mYCepJ76epfkeRMzXJ15BZAC2oP
F2OoH03drM+ljPeczcsVLYCb0WafjtUyGdPEgsV5wJ7QLK9W0Og85kgVQhHEOhert6kZyF3hHyeY
m7WvrqK2IZIOMVLAhpuuxs4AjAXL1JlelOcTSMfCi0ptnUGD2fQmRd5QxCzUbmZvnMG5kOFKfTbW
9JHd5+5Fy6rFz+OPwKvLsz6gBNIGyaUWj2EXOEx3R5DnsQf4pMyLfVaI7fJP1+fXrPXNS45Jf0OY
NdpjZCqY280HxGFEY+fjBzEJDvPHLQgwkjBtYqBRpCKaYVC5BB/SMmE9zZ0iVKKj5aJB7mp7DidR
vuXstkNPe3dm7acik7Y2QXqy2ZA/O3nLECE5lf4fUWnpoetBfoHyWZlaDB2UpDROdMEFNXzCYJlP
mpbo1iT5ea27ZPzppc475+vVw2xLEv18f6aCxc/dJDQjvLjl0D2gZ8dQYW0l+UrRLK4TPimn0onS
tvu3GrZ8GKWLtEg7CuGdzHEM445fUtexIGSGNh/b3kJfau58T8QPvs9xsU0psTL2+k/bsW5jPHDI
lQ/gqLtDYvknbal6AaPPW4nFfKUJdQ/GlLS53t7jRRquKZdW1tJZlwKSd6wnB8M2fqYZeY3hyPWo
6YJdtTnHuqBJ5EITDug0mGKd1/G327sRDDyQKTb3+6YW3RdyEJpzGQOs+WTbvnMcsFL7cXU3Autt
AUoT8GQb7DqW7Y1rcU2ImFo7POxmYexln7/2fqy/UwHGeDCie+eaw5VjvDpXAZU5EbavDHX1S+6P
/jFYAEK2erKc5rNU2D/H7htSjYM0oL/BEGbaoYO9TOMkPtvDu1kY2tlO2gvAaHeX9QTFj03D4m3m
JOuyBAcTLgxvxjKWp0hnMrjr03stGd4kPfFMGcrejdEwZa+s+lI96kLkpEzKjWCmw8kW7BCq2Xk3
TiZRvQR1sa6sk5jgnX4EygDF81QX3T+rkhW2EpUsLCUckxD9Ql8PnlNYJ31bsgfZWrfXfZwTqErC
QFHZSdt+alJ7l9pesG3HdBfQdmym2rkVkDqeuLcAx/bvnYaSuaBhaoQmSsmg/jey7Js6rQvHMJgE
Ks4HgzYgjKzIfBwixsht7DAJBTUAcvcrH9rXRgYXS355jX7tMTvHU1u+u6DbOI4pzq92LZlzt/On
FdNZsNMtSKVpbQo50g6RRxOG8Cl3XhPhZkcnrt11C3ZlLfCXjRkdEfCuBQ5RQB4TjKgJa4yg1eQ3
Rpj2XThOLCP6FHsbI0kenCx7AkPu7joXoee4pOYKGppejLe67bo3V/XJhreTujNvThrh0su/+yyx
n1QMF2Fx1th6FhJy9qNRy7kc6kJzPvdMh3a16d3qLriqmIawISfrlEp7PgA0oT8M2gbqQgyqTHTP
o7CpP0We7dQtmIm4lnX9RxV6aBjKvGJhNjf6L+rSobaT4FkwKm1YrkDB4mnaNT3Okrhs73kw1K9Q
Kj/ijWEBzuQYhACWJnPczOwMw0viBdgMuaI4Z3+5MdwpsRyuE5bKxCBNxzWTiwHgfC08tTaP5GFx
uJhAhLmYOAgYZZZlpLfUoXBwOiNes3n/y13vI2qze27U1XZiGAFHtX026LwhcijWcA8Osc6MjRqA
Y49lgncJQo2Knb7MeGRA4nbPXrRABSZsChAAoMv0SPKnjSMmG9c6YAvNzLej3T27xT+/VfaNvtqA
zDKdC/ZBBIAXpft3hLNnxyLLuK++Gz1wtv2wSGlYSkrKPIx8rGZOXTNNKRr6wNE9U+JjjI2XynFp
QXL0LXLvrOFHiwGatj3z0jGmVU09BCKSGQVr48bpP5Cs4BBHjb9RSn4PwHxCsyxeEdqOYH+4vUyZ
v8ykQEHJW0cFLs+xKfZtrSReVirmeCr2YihumevrYdcsUitkJSCeh5wFxep5h1J0K1THzRJNfFDg
pUpS43HHuM+NGjbM9z84iPwl7BUXZ++KrW5Ou65vQd+M8CYs5haecK5jn4KTGN/sRd/Yt8HfyK3/
2YvYwrOh13b0QPROl7R2YFNQ//zUc/ck5wpjOu2VpoA/DQ+H6OvgB50+VsHBn1cGu6NHqHzNxNG1
7TuRabXepjvHpkT3m48SbdUaklPDTTOVzSc6+b9IVrfdBIpU55fVO4N8z0qhkdT859E2/pRS+zZa
+5gGjrjIcVc18aPnjXt++qZx6tgQ7QoDzUzHEJ3upYH/zlXjaHAjGFzEhvYMciZYz9q49TtMKkqS
5dboWyw6ZzQoGJ0ZcKFxL2mFQWSWKBEsUf2Uamn7CKQCvvUTSetb6i8dvDnJ8GPrdqC9kz6wN5XC
7N1pxneQI6DVfbT5xL+Om2LW1SFDDBD8y8pHfAkfuVX0tHdOtWJI6xeEzLYYBekigQIbORzY1Hij
7l4A30rErm03HyFZ6Ix5yOGo8veocGk1sWSvAOT8jBoSXqtU+RpJ+7OX6u82oxcED/bNLTI2b6bk
WQLKFFtKQn7ENO5AwhCtvUY/c0usfN02P7W3h4udbo0uJ248YKTcDkgpZq8LA+G0DAA5YPtQ9GmO
E4reW0DRc87AA6AQzbXRV1TTi57rJ4mGeaYxv0sCLGkmUJYYeTeiuvSbodcJeygWeU0nS1jz/7bk
UwHQxGcWC75DqQn25cmA00GCK+7KYWnp2h4J84r6NHnrXP+ReIjtPPnJwRTNrUJhIvm5tRcxJY0B
Frh1yx2YJR/s+yMX4Yw8hDM6NEDFYpABRvODVyDC/TlKWMGNzoi2UWDfjZYiw+zkyQwIYfDT9jZj
FdmmCiFcgLXe1ZqNLhOWXxJprML71J0HVK3H0hvfphQ5X431YpUyWmFu3nYgstF+7BKv3cRxBnTQ
hUqBnBoYZQ7pbxmEDd7ijSMt0fSzE5ZjUWU/LKeScXDoCK6BbFDWLrGxmlYpcK2+4GBv4X4eknnj
KMjVEQchaPyLDk5+9YBrKxwybOPRR17hsfDQCJtEIR1lvOH4H4RC8BJdiRUmsn4KPSYLoJ1etYE3
sUU6DmDoJTBG/K11VzEDqvkL/WkvVH73CspGieJkVBOSxJihLYruTYwt5TyNxd4b9o0R5MwGrFXf
5OCV8kEPOenFyCGMP5nCrTamQmzygsSkhCieUx3ZdxelUKpwBQnL+o4aOlz4eS+WEWl7NeM/s7xS
33hTpR5oY4muPvloCN3M/M6Z4w5xvKdrM648OpCHyYJcyHznGMSGs7a8xOFcUPM7GU9RVlyHBsVs
w2uvjAkx0WB9WHb7MA3KDCs8pfeZ2D+YGYeksuZjMTt6aE9Q53BfC0N/bqJ4oFxP1HYa28827st9
irzwfyg7rya3kSxt/5WNvscsvInYmYuiLdqyqpJuECWpBO89fv33ZFItSur+ZnYjOhBIQzbFAoHM
c97zvHbFdc6y+rPh41OgCq1+k59J2Va7OSrePEDGVKfnGzf03imbf53Bncax8WVSjWnrTLCUNK6D
oU/wCp/npWZP97Xegw4jRFBUVrJvrOzWPzVq6t7rw7wfais4WpR2rSh0TZd1mXb7srQe4EM3D6aA
/ExOzeNw7gmTD7bYMiMuYNF5KLDS5uowzbWr5Ti9a2q+rwu81hQKB/OcOwm1B9mmsExrM7JMKfF8
ngM0LDM4uHUZilp5Fk+bsaLi23OHeTk0vbUsdcVjP93sLT13Nj1VzCuFy/3GUMSKydwJpB2+Dvoe
kC+wCYodMc9Gk9+q5QaoPs7MuZqfBszWlWbH9+YtFEVnnFjYgkUdEnuj32aZ9chdnww8OQ7LrNXb
HPXyjWtr0PPAeSU+eaoij3aVwRZMRfB1g8n7sgv1TzUfctWrBHEVLdL2moLOSp8T61SiZfajsl/O
rBv5m5zCpPH3dpR8iJtxF2cJAacMJCxgB6w1oqfUJXE4xtlnSGbrse83yZQ9REjW3VDZeimxiM4a
i7NbQVfywsVg89OGMUUltTdMayBrYIFHYti5Cd/FHr81mHvHNZztHtlg7efRxvfT+6EAYafyO1hq
kfuuBeVhMEMDJnV6axnFWwEefOESqaY6j+S3g/pBb7Uvjq8PILMSwiHtOtJKB2l4r6/GzgHfWAbf
3CR/TGeyZLVIqhssdazR++CF0WffwgrH0FDXeSO/ilyN8ffpIpQu3G+wbwBYFvPXhLhOTpxbY6Jo
FFCyV1HQ11BIuMWwANhUH1vcKNRjY3BrY7EN0qVWCUrbmDpRgXkYgulxMCOqhMI3L0CzOycZTM1w
FWKYtHFYwOOSZi99VLetrSHGn1x7NyRUjTfaeFSLag8pEXUO+tSOlPG/NwEz/2LshkWj47i2IYwI
MQETps4/mYARlekVmSjPWU09eVzHk+nNbxNK6xvK4vcFTkcnNba9PbmqeqXN9hvLhH478eO/Zxvy
2JZa8doqKJUS3SUpLWRWON/sTfgyPE0oRlFawvdKqfIrjx6tWlEfwNLa3JPr4mioJkAqrEQo9s+R
kWaEjafEvMsD4rV5ATEIessHKzYKMjlIs0sEjDdhPp4Vs8sXhapVWzJazbl0Vhdv2KilKCrQMce+
MafkfvBRxFXe5Bx9aiNX//7LM/5i2+aorHkdEN+GbtrG7wbRBhc2ahwF7ZxZ2cJYx1n5ReftGpdk
PagfcP8qxJy5Xk5lg+ShNLx1jpSWBea0qxMQJQYJPbRwwTpRQnZimPot9Cra1nWCYUYA0UiNzNu4
xJwjHgmaGg1CtUVXlOWyAph0b3UVBdPauPEy09wbRYoJ8OCQV80C78mdlCWaXve+6sZq7QLI/g/+
a5r3F8tvhwCKqhq6LowsbfO3qwfNIogWA6kubl5U1BS2dlf44T5ulfDFIu1NvDAgr5eRky8pmXmt
0/B9aEbEQRHbdTWNKkJXOdskBTDyCjX1xL0pn04J6BaqgAKqqjoLbSqxQ2khPcMXQ6m6C7Gc2VIo
39yHNge9Af9mFiBGEtxtDqws3ow6/9zUwytQZgEGbPTlWA8Vtbtkcjo9fh48DU1fi49b1tpLT226
zTwV2lOraPZayBNXARr2G9Pg4WqUevGYxsEju3Y2fwR5DkaoApTi1ncTOWWwg22VsocBxq9AVDzZ
w41TYdKhiRd2AyyzMk7VW0T/wsGGIp4yaWDegafJWiBHk9+qZ+LJ8+3YWyxGinxYVOyThTVzT/YB
cuDcBcSoSxZ/mat/hvvrnS1krh6eCEc/nHYZ5g/bSsO/2zJGDyVw8Kkww29637vr0YWW1aSI7AJB
eM91/MulIWuamAnE5R7Ui6JolN1p2qlWWYvVEJrgq4h6pa30mawMAKmTgwWB33URwH/3bvSB+YA8
KE6hRQIHmOvnCUuwaW0LBn0IA4d6A+0gD2Nua4fMUx+m1Ak/8uFAlHfcVY3h2W9KezmksICkwXpV
9P6+aN+w5DnpKKC2mH5FG9I43huwVZbkE3LVskaOMDdrveTHuQocXf3cgS5ZmJVzNLBpPZEFQg+v
N2cy5O5yCK0dcjprr5Uzimy7ye/CXkfj05mfnWJwWNiTi5lEQo+w+ldjGrVN26vjsodOdj/XXyCm
Hrg+M0wL8vmo60G58irEAuAEQb0VVXif9epLVEQJbBfwRqEQLdRi6Ux+D7olpMyja6N7U0cSmI1R
PyVzJaCTZUMcEvo42JDqo8otJInHUzXW1uM8IYVOFEwUCbnc6KGqP9sNzPkJzfVyDmEuWsbc3EI0
y++aHmh0SUXxsnZilU1ub6Hcp2DQNwdSK8GQUA9QJWt58/vvXxynm3/9D+0vRTnVrJPa35r/eioy
/vsf8Zofc359xb+O0ZcavOC39t/O2rwXp7fsvfl90i/vzP/9+6dbvrVvvzSES0U73Xfv9fTw3nRp
Kz9F8F6Imf/bwf96l+/yNJXv//zjS0Ejp+eP7923X3HzVi0Tl+D//vndvw+Lj//PP5AKF+X737zk
/a1p//mHbf/DcBzTM11NVylYEzarw7sYUXTzHzYGltxFuaXYlNLhdMlDqg3/+Yej/UNzLExY0FpT
Geq4fISm6MSQYf7Do7rbc3kB/gPAJ//487PdXVxjL38yvonv7f/Ku+wOq9YWc3IdpOQvfpoWFqSE
lU3DUjERV01MNX9dDqSBX+hsGpwlgC1Yk25IDQHAlmw/q3O279I5JbivLmXXZVQO/HQazogjGyrW
0KbX7iGdAvQYLMvOaeOr20tTjpghz05UtSrl+mOGvihDoS9HUBm7BzkAW3IkHCTmuHnl3hpOsO1S
pV2HQBZuoHk196o4lJQekrMaw61sygHZZ1QoTOvcrO+VkcBdSEnQii0BKTMf+VkvaAxFGY3nHI6O
bGFd3T4YM+XnRh5GS5+l04Ifu7IGuuDcc/PNFtx+nI2Vdi3E1VR9NjVEsYoYRRrg3OfeGeWqS3if
nt7Gytr0ir0cukxyKD3B/Wa6kU1Rr9jhknSgLr0+BqgN3HjGYFOhMHMZamSfLm17nNbsDpSD007C
kHGchm3ikGG064LIZZHE3lazWCBi+ea3x6guWNb2Hr4RAqpRe7lyP5rEe9RUPxmCrVEPHaEvoL5y
TM4qDYrM9Kbh5iXmX1459FhONAlGv/FhhiP0oYX7sbEUOKiyyWecqUgpp61sqrON8002fJ/cBdND
WgTVnRzUgrfRsrNnuHTugzOZa9mrkB071ZP10YsOTZ7Ezo1GTOVsRTDaUCJUG9m8HhwKej2ziY/X
rs40hOdDfVCdlFB8adonXwP8rPaPDczbSEsebW6Ej3BLuEumQ4c3bd4/xlkbH+NG/RD2Hepvx3A/
Gb45HuTcbCwwDG2KeTVa1dfJxuNlFs+IfK4hS4mz68GmXOpQ1S7yn2povw5isiv6fpviE2bdO8Bu
S3CENbDjPtKeesW3v9ahs+exYb9WBJyWitbXxw7E/t51I2vJ0nxtAVHdYFeggTPAw3iq1+zZ1Adk
5NqDgPBu1CyjpuNHn2b5jzWEmoPs8izd3s8Uf4UhrN5m0GxwBkGN/M9tS/fWVLuzlnflVqvc+jCK
LKuJm9WHAhXvl4CfIDtB8A4F29DL2bXveiZGg5Lckh10zNMHb1eF2Yn6MR7Ew4DStZ+tS58hkQs8
9td+5zjCH+I7KyPMqMpPGu3bFZrRuQOlndf2jymxIGxoht1vCod9k/yLVgmV9ay8zfUo/viw8Njc
9g5lPfy55fVA3jnCayJU97LZKQZiSRexpJxSmOl+BpiwYsnsnUcW5QvVSyvqoCyk+J3zVakxORpA
3d9XQ0gd5lS9TSzH+IAC2JCLissm7IPjqAHo4q8L1Fapd+yMnAZCjLUjKKKdJXdI5SJAgcReSjaT
Mhspbba1RQIF8sbtgm/k8owTsK/czdoTxdfmSfbIw5wQqeI6wz5UDBBRc/HDseGrCzSKPMxYkl7O
ZJPiCKrK6wyJ3o8p13mpCx0Sf5ZhmUzdUy14PY4WFWfRqobSeDaqFuETrb5qHSzqEGRY1WiubL5y
ymAV89EoSGVTwAcyeUhr0k3Dg6q2+qqYnQaZt7Vvx4z0KlbE4AR0E5SvG5wqjB4PgNF26uihLzVi
Nj10xdvatMPHua2Mk8PoJEf9CbVvFBGY4ZJINu1AmOhIhXG3j7png7WVVdf6tPcygI0AMy5ULCtr
7EWDocCGlVV76YtzbRFBV7rzKyc5FZ67lRCQmst1ENeobBVKSp2C6CvFtWz3JfbXffcYigs6Focf
Y3L+IDaiP95Hvuba9aPfqPcJErqD/PfFbVUJY0tueUPKP58E0CNFKekFogFIsLqNqOMDZVRVp6hE
/Ug9HMD1zh691cAd81NF4OtsCXBRpKRCmAw+4donz+BFbuop0g7X/hRw0sqghm/BsoOgfl+ta7Hy
9qFi77XJwGXk2pZntpv6+0R7d7sURlLv92elQs8zuOP0qhajtaqImGzL2jVJGpAJ8JtQ4/pvzW0V
z/3TlNnlpkCbSXgu6596Ox0PGAng7yBG62QqH+fySY4Z3H7u1Dk5deK9E4sgHhu5gYKZdniNbmSv
qUXvia8lIE/jcILGx8/uepA/Rd+P9QN1cdefZI1Igozpj7k2ouclOexd0hqIJ5AzvbLYEumoRDtS
CDE9Q/1BoGGwD6rjgaIrgXcXzd+mWWLamD7YZXLSsAMuFrG9qwfIM5USpZ9iPXgkIvuhh/dzmBAx
P7S+Vt1ZDsYCfZ08yK7eakux0Zwo9WaGHAgwUicmUBTra9//9Y0ogs8J/xozHrp+r3k7t5/Uh6bs
jZsh8ctbXFXUBxTbxllh7VEMJumfVFdUXHlhKsrJYuH2QEH+NoJ9c7KbVl11hZ3E3/xq1Ka9jfTG
asrmvuhBbRHyR65hxWgvSq3+a7uIO5ya3YY0CipYBEiV9hjWCGzYotuEfSP/YzbVe1B0/nuT9zuv
6bNPaj7jZ67axZ0P3pPqxvSko0gm44PdhpC4nMla+GdKuJZulX8witLB9jkbzB15Q6RY8rQXbZW1
IH48mbudZpGD72G/9jqaWI/HnpsCaAzNuT7ItjyTh5j7DlXvccmyom4oxaO6aJ+7Ff+8oUV82Db7
gTAQfl/i1HD0Zi/PKC/6uSn75GvdJugXIA9RG08A5gmRavsANf27OInESaDOlxPRM1Ah9oaYT3zg
oXOOHYw/7NrS6RbhPRdXZTqHKFOfE8kfkKNx005kBUBjyFH0PVYXnnJHs1BQ58ZwlIdyioLbQsvu
r13yDJ4QpG9tJOrRwlyXD++o0w+lXqf7QYPitxoKc+fpt1Xv+1tZWi8PBL6+V9rLpiy8R1K6oORR
fTAiuzrZuvFJ7239GQuS+hQX9ieLUoHnePZwJnQT6Fvi2RMa4SsO2ZRpmf2lRYaNlStEhEc1HPdJ
NnrqvRqqVv8AzuqsB2Z7EAGDRdp706ckSF9H29UeWBG3hz6IeQIIZgPVTsvAy6mmIqCL8rEci01U
h1/UCBeywFYQBoort0tm1uI0JfnKnhFgNnhFLK/P+AI3qE0f5p/k7eTaf73byL5fp3WWka3kv7Gx
iEV18ZisGvGvjT2j2tQE/VZd6L55VQAhLFIonmRd+1JQ5A63GRFY61fGi5MDA42iND0SfjJfxoD6
MsAEem34T55rf/RCX3sUTtK3RDSCNW6W7Sdff5MwEdtGCqoGjrmH0YCZWePW9skU/BiFZDKqnzim
JHkeqNjvPrVDlX0xuvmjb2AH/tsEFDWf0tC0z2HroTou1WUM+CW4GSvyZwlCAtaJ2OfKs5m+UI6K
eUXlwMrikjBcLcXeei2vkcvV4mba4dq0Eh+3vYnoWVapdyhTCJuLaJ9Ta/V9X+p3nl1nQCKL/Iyh
yl1oJxgciOCJPGBlhONPokDcpAutb4qBQztswgKrvEInu4FvstBS/fkquYYRm0QnHL6/KtHHdFmJ
rB5FXk7/MM+UL1nYvjY11OdFOzQnFJDTKRWEHq+krC6ryJq2WAxvLo+nNrP9w4AC7EYHmEORRW48
N0Xv3pDDj/bydwAMGfMvmKN7+UMYrfLJj0jpJEq3VmqbFEVaNucQB6UvrKEhT09eQWjKA1CuWdld
pCf5na0WKZUwT7KhdGaxDOveXwdlQHqbp6sg/+rPSkPdeT87407+xuSoQm0LplcYjDfuBDEH4ShZ
ciG1o5wnUTeyPTtUorLvLBHHppAth7q6NV3M/YxWjR4jyLUYWxj2197/mJQ6KN7IyXaOmoe70YVj
Zcv1IGvZqMM5DX2c9ZgMYJPbrdEB6zOQKh5cepaGFaUf8zS5ZV1Xf0XW9Z4VofnU1mWATeZs3SLJ
7O74e1KsgB/kV/QbSll/jR0/WTjzNN8FY6vdFpYiXJvM8WkK7W9maMdbg/gW5QhYo+/rqm7OVYQI
ZG48wZPquZl56AoubVKdS55wx2qw22PaTfF5yLxo4UB0+Dz7wamYdPs5t5uGNH+VblQzDF8jI1+n
JZhF1y2TPeUH1mNonzJTs3hs0qDuBBcYL9a3cszTkJxdnp057I0nbRcNrvOW10azorQYpVfT9g+j
sBAojCb8HDSkAimNSB98tNA3GvCEW9LT8wpoSk5FFlSlqnXzk4SuyjNF7eYVmR385cWAkrjV3rID
njbU9xyqblhFTkMSrPfa28KGoxe6o7/OkXrBAGL11aoT7hYW6i1BnbKa6pvIKvA3osvysXMy8BS1
kw7Rh4VhNNVJi7Zt7DtvMLzTXAcvtpOcqXS3v2qxdtfz1HnhyixWtpKNh0bvzEM+KvEqpMiYJTwG
zEjg88IGcCW/Lqd/mYcqR8vKl5eRBV6jbM1Wturf+qJ4D/jxTTrrxgspN+76NdxWcpcYArrYZVdN
q+EDWhovbql+m8whu+WnAOfchXYMQCJYxDUJtw0rUH81aBmSF8cOWPWlVEIOGuj+okWLnTtueoav
pOyVuoPlgUL9kwmegysp+/LbjM4olCVysGHfeX3AqiQm9qLEzkOoY10RGaDCwBsZdzB1MHWfre6L
PtyzRllNQUbxWthq5Sn2ivbOTYC1G6N7lK0BreddmDX4VHoY7EbxjEdHhanfMUy6Teo5Fky4gVSr
OvbsyMTswgqcXdfN9lYhbcVZsbrQoiDQU7lDideFHiU5UmWMxkX1SiDvAisl+8ipqAtuV/Ft00wf
Wz1kX5Xb9hpprntLjl+7w74wWoSuF38dKSWOw+BL6iPMdODzni1LSfZ5BFYlGNBSwQicDlGkPM3U
owY3UPNdL+UhkaTFyTRq9xMVYA5EsTZ+MqOoQs5f1SersqytUibqLVz86qj0CG/naSS3jxhHpi3k
wS374hjx7x0R4VDWQWCngbf3o9MXp1gGt2vbbqgvoarJGl7zMBv2bsaWAub59CqHdB8dQdxFrPJv
NJJEr7AXvk+SvYEJAgr9e97AVL+sfajFhcUFuuk/tuU2ET0YmTq3PY+z+6EiRXC2Q1f5gDdiVTrj
B12boYiqxUNtYUqctGW0z5qpXJhikmY6+tqCkLkWiPxDOAJINVGfkglQq+VlW5yEzkKfsvnONkAv
ylHqOAHcy02zGNUItgFpKarkLR/AgAn4kaWQJldyRP2/wY+qX9FIhhGUGJT96DScxySFlR+wQHpQ
nQm3IsjrjwOxqcuZ7LuOyrNGN+JFZvdv1dbMhuIsA0AyMkRVJPfjS6/sQOzvbAYVGaA9aNNdRVXA
CdfhRSuCbKtmGmEi1zgRKX5Fvs0A/kFJEbIrpSAG4aWsKJJOr1eGeMyQzJpPulmewAvwwDas4Tmg
Eu8ocyzXufKlkPBVOTfEL2kV2Sm1kXHZQ/3ioPiwgYrR6UkXWg4qIpCtgAHolMPXiV6qA9TLejYg
lR9EVPe0zhGXVQcu2aRsjaGHK0nr2q8rxvcZQDdQ/PcDtqbei96925bOgy0Qnt26j/bfSfr8QXft
/MH1lhUoq/uZQpWHehBoT7PFpq+kvn8BlL1BPUVB9fUF3HNPQTnlR9nVQrE4YYa6a0qkTINKcqhT
Fdclb1y8BEXY7uKppOnW+rgMupHq4iJayixUl4mv2mx/bsrRJIIHVrCvXOR2OR5Hz6XGy/DspWkp
1OSJQ2PO+sYyUNpotVU9AI5a6V5gPMtWilsPJJyfWuRY9ctYlTuXmYXr3qZuM5947DySwSWmIWI6
Bmm8IwU4RAP/jPr0eAquDLUCO2rivxI2JXWGvrfHN6d8LKLmCdS1uudKAbhdGqQtSUPP+7nckPwo
kiX5M2rkyPTiUDWGZ2tGuC4vIcsfXu2Oe7BcLgKKmhcWzgp+4g4bayjB0sCHa/1seNYRoh9sqkQW
BKyrj0HLYyrsx/FYTbb7mBnOvisw7anbHuMjB4i0JEn3um8fIdlItnSV6sUpR36FJL5PWI/Yr/WY
ly98y+5R1/BWSTK7eFEyNdiOVViuItGsSf4vUnSgOzk6ueNjbYB6DtMsP6h2Ve6rBPkx95PsKeqy
4dE2NwWxQ9yjABzikGRWh1AM2tpz1B07Fib5rtCz5DCo+yye7JK7N3wzt9cwD2v6rzhAHhstsh5K
PC7A4gZUloq/nWuZaNZk02qNZ8vovzc18Xe+jlJ79XNTjsrJFhfFjWxiXOHyEFaCxWDZlDfk/jjv
8IquZpyAt/7KR7WtOgG+CiX2v2nfY8mq9cmjUHPXYud37S/UOHkU8xOxU9QbgLGVHuKeZKTuoiwL
60PnqIdOnYd7JWqzD1NJGESzPvRoyu9wSH2wRctlm7UPMLi9kS/hQWZuAsozV3I01nxjSSopXutd
jnJaoL3rwQQPGiMWjVMXdc88cCuHbh/t2OapD1BIAP41xrbEtf5BdqWAwFCIKDqWN+IVg+eQDQq1
0+g8pSI2TB6Bn7XeEC90sVEVXfKQIbTHkjzA9jrNHD6/mMcf3rwM13Z0ecXv/TWfH0gHxQBOO1LP
F2jLykf2uZDtguLnJewMnh8akHsEkhl3Z+9RfgGT0nVcVwK6IL6eJPemjakgUZCj8Uy02gxqKr/F
6GyKyE9j4Vgpvu86K/ZKQu2iEOtdPiKh6+UYhfVBE9Ht67+sK11rlRttubgOWPpMMhCF23JM1Pog
J1/6GjF7TI54cbgxi6c+drM7eZhw27rLkZXUlCOxjPmznxeUGy0k5y77umj8/gLbwyIqL9JDYMbj
bTd7YM97dJw4OKDtJCD4QhAGhK9jD1uzKZ0XEBVPWhMG9wHeT4/AILYONHEL59LWNvK9Sn5hQ8Xn
3kbIRIUOB3l2PchpqJ9+HpB91yly9Lc+2ZwM/cmf+PVZYkVQTBRzJwqpXFVGJ13TXQ/eNJ2vo6OJ
pi1CH3Z23aCyT2pv3Ko9TER5UPDQvZzJJtuxaS/7DA/mVK0320t/MrNSoLbA25Ue4aO4PsKcqI9N
VeD32+vdxqGoZyf75Oj1IPuo3lEXKD0pKxWvvb7BtanE4Cj6OH7CZirl0chzhHrc3Tx22lnEeu6q
yWIdbcfWAiQXGE3RlAPU0w57LYnv/Fy8KG/jTwbQr51FIrGHoEGVAsYzY+a4rxg3ARcCvtpY2G2V
ZWYdgiyyz86MfkQygHsI2CLVGkSQspHXU+Rre2wqArPsloSbsmWQeeym0WbXex0QQuIh2N3gRo6t
RxM5N6btW/ter26cvsSflCKCbtMMtfK9HZkNCfP+1rWEe2kSFvaaLLMCrpPNXisO8ixUA7w6A0qk
iDsUhNb+pOzKs6HJCMhQULWT6xutNEkuU6FL3RIREbdlNdA1PcRjsW4KampQmsla1BFQAzSu6V2o
e97dXBZfAJCWH+McCrqW2TDYRXPouBO79quXOP3toEyQlbkZ7iv+TeCwxKmTYiaAoXKCbWwT3Ld2
5t2hALxEOX60VBEKnOLJu1OD8BIQkWOiJaMlP2bK6MggZv54l19fl3kzl6WjD6sScXbZjialPbl5
ULHtYTEpTmVnLkY6fqnLrs9ShGl/ThybkomyfZ1oG+UHgFD25qf38m3t/pIgzXxcEoRsrTXc6QQu
ijqDHmap7JMHU4zyPYNLNF9ljwF3TL+Rp0PuUpZNIuymWXWHrNLXbhTYX9Vh+IK2vHmuQpR72VRQ
ExKEw4lCw4ySABwGksSmMHTwIKvgp0ziC/f4cOFhzrjlBg3BkLzOLhMHeSYPuBN6O1/NsWm8tkcr
9Hd/O3J9i9HW8I+7tuVZ0DmUfybGtmtN9dCSYz8opoMppDwdzU491IX7ghkQTppiCkYKPFZ/HOQM
OVf2ibl+N36fa0eQYdjY8Qr0hMmhnvGsVfMDQIe7Rqg5pPeA7LK85k62ZP+PWSU7oJ1fBArWkqbQ
A0hzDzdN2O3ihbyUKTOZEJMDXuF8CB2sIGYo3vw8h8BaXSJ4lZWPt7OMgFsz1UVZZ1U3Mogk4fqt
CCdpmYpQXynGpRworZRk94SMfgkTk3I8MUfO9kVuvw/mVd4N4TOQsqJ98oqRZCbkfnwAVX0g5eh7
RHiquF1GmrLPZMg+Qod75HaHINgExewVkJJi3I/QuopOoiLj0fKqD7ZjlKm3UbQXVeQedHHIA2w8
IFCSs3BEfkIe5IicY+ctmQt5CiXPGah6tRTDBXaJeLob4i/ozEcr+1I6NRa3ljUdTQrqF6brf5O8
5bRX2WTH2DJKErPsk2fjWOZbFXYfkZuBaLVY5PVle1e63VEXC0JftHJacqyeCWCIsUyfcehTTHWl
9hFICgqTn3IoLBvumdZeHmCNAaVH9OGx2TObjaX29X0zKZShFQN1VXLRghSzXgf4tOV9xjqs0J69
0nobpNpCbzcUkiSfdBsprYn9yw4taHpjlNpz6eF1Ys9p8gDGrVxbGDUuZZ88YJQ938xhWNxe+0YW
WwbSwTuXR6xHtS8Gi8kGoS8hBaMmPmqa97Wq+XckdF8bTF8PkyuqXPCnsh2lfxoTU71XVAAgYvmu
E8XfIV7qF3KtTzIW8yWjaLDPaIqXViVPIphGmhJY0DEc6u1l+LnG6ObgmYhPRMxOdiFY2LoKPmlh
Y3QbDTWpfarUKFrNYpvkOeYLuJDoIDdNVjQmaA2mndxQyS57GMFNR1F+1kelWARxX3xxqg8yrmer
VKFaVac8tHmgLB25aPD4ve2MSONvZkQsm40QNpH8e2VTY+/BlXjNWmErvhiJVrFPDeydZ5T2Tp7J
w0RYFyqZGLkefptDkYiyBkR1Z4yDwB/+zdv87Xtd34YiJYqA8KxCPkF+0KLeLOn3o6P3e6dS2L83
lNHuO3GQI9ps1FvPx3eTkEp5I/vk6MCK88Ymdr1iOVKwuc555sctBGERfnLEQQ5cRkVzhGO5a3x7
81M/9lyUbQJzk4YAVg/QmGoEKI4OXk/SFkAOyAPpYH70+I1cRqmQv9E9AxGoVaHpmnSddMEYb7SB
NRBUtflDhlqN8BY4eDll8X1ETyhsx0FJjiiF9aBOunmeI2cht0s+T2+EG3B8tMFUuSb/P/2ipr6M
+49muZEfrw8oUCmVCZMhdzhePqw8lf8MOZozevk3qlOMfVlda6SMAzPUlvqo8RnyocegEUP2S7MN
LC5ABihU57K3vQiv8T/75EA1Dsc4AENx7fcqV11mwYz1cV/Ma3PsvuCT5u9bChgAWYlT2ZZn8mCV
HsuX7DZCIngMlPQoKIy7UMD+2QZOJ3lGvL6DQ+gdkrnhGS775MErkFdThUrF5WBMJ/hM+590pH+j
zdR04zdppqVZtq66lqrbtg4dW/1VmhkPsz/E5NFwOdbTvTOr4SJOhvIl6ScKVMNAW5tmVL5E0+BD
oQhD/OU1637y+8Ffz7r1kWqoz3xT/ntBffbkAxCKRkT7KOqzxwhJKLfK6QnFBnEmnVhlbWLPIZOm
hU/dEAzO6mxPlGbBr6suSbvEA+NnmwM4I8PkeU0lGe41pYX4oUw2jjGY3xIF7Aly7bcYwjY5Gn96
SNJWW3uto22tMc5WmCONl2R0Kr3e8nYu9gTBl6F4sF2y0UH8BMaVhJblqsZ6MK2nkmKh3Zgq2Z0s
HLEF76SZ8rd5Cm5dz7IewopCSKnulv4CddW9cKVV9+OI1c+PxUWZBeY6CYIQaiwLlma0KYPDvK/I
rLtJ7xqy3JzlqtpQbc3ZIPouZ5657Wrt3Z58y1kGvtPu67ncWmKT7VKctepMn30MpaCLISBqpYvM
X/JrM/W0n0dLC9dDOZnttf4sXzvPYFcDF/zslFSfB9uFpGU2n4kgdW8DPfJE9OQqwXJy13BGWECm
mhofsB7vHwOTar1gFsQQJMTlAqaYV44Td/+QQdH/769ToYcuC2S7RS4U0lTIcZmaKteLgb7ZtOzf
SkKKvEz8rFI0SufFlVeV6N9WufoQgQWmqDQPt5UNnmAoGqSUIETX+hjq91lm6AtldMPXUlM/Eyjs
3geBapjczwb2DFoCSjdzlPwkz4BeLeGfQ/8mbtNFibd0OmiwFw2eEgMZVOay3VTavO893krr+9OU
tPorUcFhmaN6PeWWO+8CCxeF0O6NR6/CEzOoku6d0q0U8vl/+Pkav1bK8LXwVTia5qnsoTU4d78J
q/NxLvnHU8GWaO5SKwNEhIZNiFUTdU8wg150bWh3QT2doe9TzEKO8MxmNDNvuD2+lV5Gzk/0yUPI
6vacx5B5vDJUl9eBEfz6bdODB4IuoRc7b8aIUNMK9TwZXPcj1Hm2gYQuTKgWExUXCyW2s1Nu9h46
Gs6Uwft+ljdpdikZ+KVi4Gd9ufWXWxgl4SacZMtRLTSVmvvrLayPQt+nlA/qJp4+LE3G7JZfIMgE
ysqfNbfMKPSjgK/NdP055eP8PhooibNIZ/cZiZh/S/DWvx+qUV1P0NOWsikPTYAhEQL3aYNmxb+X
fQCdHnxr6A/urMLL1RUFy9R4Q+Ygep1H/LgJmEe3TllET4nefSTo23/2E7Az8Orzhw6DVpCBJhx4
Kl7OxP6ebGq6l35d2Fu5lpUhcdmUi9nrqAxuXpt8hOj23//kdM36/TcHks5FhfH/CDuv3ciVZIt+
EQGSSfta3pekkmnphWi1ofeeX38XUz2jHs3FHBwcotKwqiUVycyIHWtDG3ORYNtffq9sBp0k83Lq
VSGAuFGsX+354BemhpdEquOR69bbz4EGu0UkH4CGSINd4lCpb/LAXgP0IHjtA4L85hZg9LFHNmWj
By/VArGqsRFO4V1jFitHIzHeyb81V8de9p2uXHQfjlJT2e7Ozgbz2qnZHoL4rELmkDfNE+QJ9UxU
1LtFqt+u4XzBte8r9+z39m89bRwA81l0H2BJteV/MPKJin5K7dMtYQL7zoIriJIoHV56x/g5Kgqe
EA5FiW1XT/vUb783OHtc6zEyr/KVRSZ0weoQp11bhEeDKsV13FfdKwZE6yCa0h+EbyhHh2Hng5y/
DJiYXJOWsjXR2N5bEEPS1QxfoRrRKc9dECFNnQcyI3zpAju5WabaH7neUen5jfeGvuLI7jpFnjO8
NmUGDoAoy87W8/o0qA700N6Kz4GW1NuisLxzb3TWJqOcd9UKEUBnCsotO2Kq5DPXf3FhgC3LARco
2azdgJ9Pr67dPEgpKoyc6Dmre+cOnJB7lVoSqk+960w3li1yOuMpUJFijP6c0UGYOOZYNfpDS10R
meGoueN31Nw1igB+bzXRihpi0LtBHCTrViSsznLlnl1XfpMHB07qIrRy9eA6SXGzXaU5ZOjGF4Fo
chYRFRgeGzGSyiP64OAPRMlun2+TLqTELKGqzY4JLjm1F/7UuNgpe3O+RU2crisvWWHtZ9803bjF
kRFf01umTcpFTYLner47sLRRLlEXPWOrQAvisRwDT/ZaclWbchPrum63t0x297JpTpCg1lqvUe3n
B9+oDSixIQLspytZuLd6Z9rlBIeAZ3D7EIFARWXk+R6YNAkXtNINbmlWWhDXa9mEghtsHCOGaEa9
iFWX4x1QiSBF75xooX0H+Ny+m6buZkLFJi/nnWRoK/Ojn5EbZ3vfBSI9Z/4+832mnaTL1vao9NdS
5Ugd3wSEWpmWLu5Ae5et4VmrRn+TR072kHbcNztLMV7gufoLazCCnyNgHBvB1o//fUOhEum/bigs
kmxDE1R3EuUzv9xQptCK214dq2XehSAsNAGcNxgKdVF7TXiRB7WqjYOhCICYdHEbD45EUoI9cMT8
uUyLVVZlza3IR+UJIYtPtmOtTOAG3WK6j9i2fHOisdoJfMTXH02Lu4fpzpHTYjUmg71TGtRvdhs+
Omqq3CEqdm/qCAaEysTb6AZnow79Qz+47S4FuwSp0QqA/PfaYwQNA0U/luypqF+R2P9sVDX54WvO
kdApOHYsSdAa+vhKRMWrZc6liEqpw99J06WPeX28wezylaevh7Km87cOPBJ8GQYPH0dW90Se61at
yLh8hKl1B5U4EoWPzqYNj6Hj2TtCtIAxKqexF4MAkRrXVXD9PICTuRKuqrmChuSM6HhbFajildDT
T02ajBt3bNP7SeDUwYrVJRpgj2ANy/T8eXDdKT0jnFK0Y0lZ6/uIc9wywkV51WLnu0kwe4NdD2nt
KA+FEyJEqxQ2vIVqnWKKuD8OsglmHEG3MatMw9TYKI3gVykCvCQ8v9/1Tqk9AtfATkMxlRUIJZLi
tnFHGq8AFto2qylyVv/7iwi+/+sX0VKFZrgsnQyha67+ZTXZda7ZW1GWL78lwxicp6LvXgw0H2na
tE811b537VC8yO409WyYduPdEPYQP+b1dtbxMJJNRy95nMQaiyXfPsH69n41XrxvtGTCEs6YKDyo
x7t+4ss0oV7c+95gXHUTiGoyKdY6m6iZjbHEnV3F/WJP7dxO841XpROqtQ3CbDxJ/Y2U7GgIQ5be
6LgbKePhdkJiwNT8tR9vUUU6EdrICLcRH/opakJDbLJC8Y/67EmLiUlwnAaRgrrxG/6CChmISMSv
rRaNP7jSTpHXq7+bWgHX47t8gW9xVyPEx6UWb3afOwNwF75S893B0J5zCttOBXeRhTu64oF6p3WE
1eX1o+Ur6i5WQefnfWE8ALXDh13J4RGY1kk0EKDlYahic5/U2Q4IUb1WuxbrjijZJaxy13aDE23l
GZgmzDXJehioW1eNNNAWNKGprK3AMjBPzNYi6uynDCQx0GdK5qW7a4D+lzI+zTqrLL6p0phXrnZK
LqIgVHiXU/oDNNVUX7FT5s7Q69FRTeEitV6ig2UsVjXOHj9FhBfVMFBlYkZ1v+t2UjnAvSbmp38S
c6jRAiqBAdYTt5MEap/ODhQ9+UH4drOOqWv+buqPmme070lZn91AP+dEoKgEmV5ErdUbh9vMXlSp
cV/k4HzsfIwf4km7s70qOprzQb6SBx8H9d00M5A8lX4dyTFr7oe0gNZLsZ59D/oE753/iEBw9QMt
sVv2tU15BKVUHvsmLo+yKV+5vv1WlnH1Yvo4pSr+r2iyD5ha3LtjoV4VBcFdles8tgau3twuD7Xf
lsfJ5U1KtwBVNLoYmSB6w9gXw/lgRWFbvUx7n06bGoiqydZl0mtbb+DnWSOnBlqaY0zSmX20tZOO
pdTHscMDde9U1jXGR29v6Xp4DUyPmpm2gxNMDv4lTPlzI7XKd0UDV6sd+59mEVRXcCHFc46oPOy6
o0X5yNHJE7EMAKheEHLrp1hDNLz7h3vIHBf5jw0pAXtTCMKZKlA+w/2y8wrxgfSDCC2k4yu/AqyZ
zz21BuchhRucRw1It7kv6DUy8+M8YugqSiogBHgxnAob2wtHre6NIRf9RmtG2FNTQmAUc9SdC8oU
DYT4pxsf94v/+ldrqobRuqM5ugA39+UJTI0rhmMJ1aZ6jQeYaXQPhT2B95nX9Vgp6te0DLpr90N2
kKuuj3gy3RXu5NyG6a5PXOtBNkIeIktMVtO9hSzklmCMsXfIKC3laMcD9cHtX0hs8LB3YqddsGsj
Kmvo/nWiGO2EL8kF2IJ/glSgeAvDw2HLdF47Zwp3EVUMj7i34CI8haRAhRI8DHHJ+ZgxKovCbp8T
pS9IQi7UOgAkmSbWE5pN+1trQ8FHoTLeCyV3N33jUkPmkNh8Ulzj+zBXwPgeJajhPgzV6EGU4POJ
Sbcs5pz6AU3n+1giU7DgF8G4allwUx2wABoAKrEtkEB6FPfqlXqRXfKgF9lB8etq55Vtxu6bvzqe
JyO8VSSJWL525APNenjPJsNYyFxj2vO78tUW8vAcj8FoCRopYcLlx1JbJSTfkobBwbvfj2hgKKts
+6epb1/wkLB+qJFymyhFexYBTjBGobUHtjIkShsf6F8AmHjXVclgLYDMqde2iA9JYYb/hCihbPzL
t9/VyN04bLj53lpft4YhSHo1wlgTPwtH35ZpFV7lwTUhFLpWjHDVwmjExGXiKvtGqs9a+AgLbtLc
6sgcOKePl/ingsFuinvZV6EqPsHDQFeEnbW35xHeIbNvo1VXKybUG9e4qlS1wuadojctvUS4tRwg
JuiHKdBysZRtnTTP4X9f8Np/hxnmQAumA7rQhaW6X0NQVIz1vj17eLBhB3xSqbhSTMhqj16d/zkU
lQ3DqzPHlceXey1w1N35dhd+izvrPAZ9eJ74Dq8y8ruz6J1EgCcyKN4EpZYapV3XxCc3BEQ9WoYK
N5ZVGzfVIRz1Kx4kfolrhwuEBNuNcd1HrgOC3alusULVD9XD087Ha4O6X1Aj9Ywa8ezJ3CQDJQqY
y4DBGUNonRYeyd6op3cB1KW7euqSiwXHFETQWwE9YzGZonqoWwVy1r9f9VnZ7sfY/NlzoZ7LEvhM
ORbDs2uOwyGcpf5sIYdnE97DioVteP4odCRtsep1u4f2FcKn4yZKrm3I2Q6uqt9sVzHq0mP/Zuq1
8jD51VtmltlJ1w3lQbeHCsCPwdZJNudDXvWPmr9XKh+lUFkae7ll46FzLUQ2HFCWWaesQKsL2Bhn
Ym/EdbGA/Gxhs7qT2dgOQ+1zP+WroSvjdWFj+qtZifmidM2zCmmbMhO7XH/mkr+klnXIugci9Wus
BN3viDvu4kCPf+PdsSziWT8aBAcDLh8uzPwtAkogcJzC8qm3hbhT8NZco29MYKWpI6s8k2fgrLjo
w9lrAoTtWqorvigu5CiunDqSrooyJKuzlYNtF6AG42ymWXZOjJ1PUp+VoKvP8pU8ODalqNXQHD/7
65QIIFXH5go6PYXZcEuvwUAdm5rhE03Nm2minnL+AQXl/tetwjZ01JekD4gEY1g4j/+FgqK0wzHG
aUhgQEaavqjz6JeEOwwS/TBDICT2QTaLka1Jj5ONsHK4fEExXQcvGVmAlWjkBvsbzqasfwtb2cim
LfRrp1OQpcVuh80saJ2Mx8UlFOZvVvD6NVSpqwND42xxgzQsfIdSdvWes1ZE7780DUt6q5yiexKh
1masymFD1W52KFpCu36YdBddVPe2iZ+KbMl+RLhkwlJ43lIy7k7IxqKq8j7oN1+05FqMvLtRCWZ4
tt0/9FOon1tICobIm3UJU2ULGDLoF6rnm1uz0L4FKr7DGjWa56TyflDygiU5VjCP+Br9SNzZi3nm
CVF24Swb1Iw7OTh1hrdRm9FeKUf8l5zD4Cv2gQqaPlvINnG3ZFPaGb4njFI3nq9MS3DZz9qeD1GR
1fb4i+u1iuqKwjbpLm1nybdWVf9pHSIXR38vnqiR4yZqCP4+JJ7Mr2FrQiY4zcCPxSEPbZCnpR4I
u8zbEBbLHwxfyx66UAEgX8WXae7qNTc9KvjRY+Z4mGaR3eysxhoJBuuy0nEtTEw2zs1U64fGmdHm
ibgH+lHdagpk1qhzw406N0USYQ+eVg/gpetQr87ZkOGjOdoiuKjzoc4pKUjZHW5ZixDMzQyLkInj
3o1N/i1NWvsgWyoS+bt6NApsmdVoa9Q8zu2Ou8dnyQxF9+6OaN2zLKUJc3BlbYu0ry17Y6uPffch
qy0tU3BZs7uSafrJye8dqo/vLdu686dK/VNH4lv6sPdCpz+Fhhrckj5/Q7OPJe/cAniI3LOmFkM2
CXyYe9vVLCD6w77q3fRRHhI27BmCo9J/qbUk2HjFiJCnHEuKvK2R+gw2C3NcgADIcFHMTKM0l+z0
4FTxWS+wgkvb8gGGx7qXJa0jN49/WFdY8/rz6xfDwtRII5vx/0SIfDIzLduMGVycPMLoei09rO4k
bQt0Ybasc63DHpoqBt+Yfjla9J5nbvFctRqSUI0KIARL1nEw82DTNWXwRKj31At3P2la8QIO2lo2
VazdK7VSb5LAsZgfWatSKR48v9GenRobGSvKb+ycbbw08oVmK+rz4FXhKU5b+87pbP/ijmgqZE2s
0rMMzsZM3fVzTaydhtqm0rXfCVWoCyrvlecJ49X9ZJbNqm805Zmij/Okw3Fyp6A/FlEUPBCpxvEw
0abvqcrjSunjJ7PPq6eh+JUTTfsGCIEgzdTcNH74VWRp3raag5WfTfkglM22ar0tVaABMKF/44bu
Pv4Af6dY7K83cdtw+HNoJo8q/LjdrxdsOGi6as9+d52ftnheTz8VPyueHJKxV89XLmVh5U8s5JKH
AGGObCW5JR6xIpANd56dE7IauRHdSKTsfLO64ELTzB4Eyser3AAMlobVvnfi8dgPIkf2GbbjMTH6
aVGz8aX0oD+2KuoSuXpRUFnc2RoITV1DKJRgw1GwzCaHXrx3eToCtea5A4mzXaLC+rs6wnZi+0B0
aftZNeFZID/Y6UP8NUsH5xm07aGhtS+tla5ys4M87vXJ5mO36uroSXQTMxTE6PaZak37LHmARkKy
vmxqsQ6nVUSJ5eNk9+4j2k1u6gGSgyx2H5uuoD5gZlfk5tv//kt9zdmAgXJUB9wT/9nivyJbpk2c
02livmAYMMXfP0rBskBk8fePwvD//XG66epfrlm0XwTRuGZd0zJdoX3dU0LWhj0/FL+NMTEvhncj
OqL8gD0fLtVW7e9UgZu2h9R3Q1VG8uzY46OcQTD3iSyI/9yrOAqrJrrDQhnOdTWNZ/lKpLm9UHEh
XDZZa+w7IPFUVKbTW2t6RB/T5vmzH6XB+P/113ZgbDxS1htijD3BL5d96hRrj6zbO0waVNiT3DMf
TQUDcMP0WQHNTcHm55pm+nEAFnA0cfRbpS6Oc9aINwQ7UBZh1XyoNWPYlQbOFnNrBEt4xMwFW9/P
KXJEnvzXsOz8/+YY8gN8ZNKBjn8hv4GKcrsuvOQkxVda3pcvhdG/SMEF0JBl3UzeO/kffA0JmD9M
YZFvIaDWB4g5FsXCk7cKbfz5qPM8kT0PrvgVAFDtbZjLpLYHiFdEj6P54LF2vdZ+pm48e3QWsu9j
dmZN2WmM/Y3s+5ws3xBJGWT9xD9+zJXv1wmWpkAsDaKCvHOepuR8qPHvtgb6dRaZNm35eS6rnjzL
6qfACmJMeqPpkiG7v1SITpZpYVLZlU5PE44sN13Ji0OX+c06srP+e9s/K4nuvw2ppm9qwYqbktzu
GdneXgR+dQ6Eh2rOqYmf+2YBlcccr62DeUI+1sOPuHl3FUwJB4Jiq3xK0zMwp/4szJKFkWbk75GH
8Nvtf5Q6dpGiCagtq9SRCPxUrYm2NiROUBr6Zn/5PJTxFF5Ud/XZ4/x7QlOThTFYuizkqN2A5Puc
N0Z9uZy8SCXy+R8DkdryCUQffb1Lj58nyGlJOOkHI4++9stpoYiKdQVJYymb8l/SpPixOci+91GM
1beuqerRwm3nCbcOLMEV41Wzp3ZD7kPZeqVev1oOuP5dmA7djwiu+zI0TPtCJMc7DlUbrfHMC98S
b1jJGbrizfWty2mMH9NMK5+CzLG3Su2Eu0xU3qMY62eLpfh7Tz0HjsF1dDOaMt/HuOFsHE/NX9wk
OSpu676zn1IXjtfE65DU4bVQ2pMFOfdFDYp8oxtxceDx69yFI35gUa50P7pJrBzCDq/spuJ13lUu
CV7DucR9gERlnhHVu6h0pvegTSi+p/zvrOpOcBZF162M0tO+2+IXuvr+h/ySNCjCryP56XktAZs3
GqPXMnc2coZNbT0QhXK6h1pl4tAMTVhp8rMRxn8ODTmbbT+075/9NcuRgRrLf01pjfG1tDtnqzri
71M/m5ZZwwAvrynECgw2lPAgExJZ0F9ZCo/3BVvtRyvT1rLbA6V6dPHXZE3vdi+iwgUkzop0K0cJ
7baLrtKH88eo/uyMSfycecT9VNF+l5MoehQ7hR3oSjYTJPxY2Wb4fGDCQd2oPuJDV+TH1giDAiN6
Jz/K9udBj4hjUcuX4Rv174nY0/yZWDj8AXlMM/TXQWuUbWxM6OFi46IMZrvKK9ZLxkhxYVO2lr16
HtVYXPS5Q05iw9Sto840cd6p8fybi25jHw81Ho3VTpbXloq+NwQlCKZnR1eNEiP0F+o3y7fBXBSu
/1TrYHf6OJ6urV9DhEfadkxBmR25z5RbFwnonW121KK7rfHkU+uBIZ0av7dEmwqXUDSFbtgzddVF
A+C0hNtun9RKt09NHiK57IwYV+94JFz/2fk5SZ87i6iMMXZPT7IfjWS+6w0/Ge7J+97cybP6VTWl
2AND31TMeDi3Vjuco2n6HWkxSVIDims+Cmj5LUIovSESino+QLOF8QT23MFDKkKeWYYBccc2QpZE
GHN56lsZAcmq7N0ETXw5UTH0SBi+PHkjXnvgIp3HsOzbO8qfDmoiXBzw6MpwHRXO9KjN03n2nroA
TcDH7A6lA0Rg9yibnhIhp2iififnKmTyN0kacY3Mp7o22XxqQXErnd/WJA9yqlp42PKjRvw08MTq
dnJQnj85W0I26ce/YtDLi6o348cHOwmBZa8sxFpnbX6cYEPfwvwUWCPxpLkRN1aMrapV7GUTJ2Rv
1xgZt9p5tJ9GDH3DH2FI4aTsqQpIe4ZTeQd/7svStN86OBTDaxTK2dWLH14Zw6SivPWUTOAlzD5G
j9x01Fe39XNZ6+UvEuhbFBDiLSaCuGSLNnH7itQ9PMlpO/bW8BBwmeFg1U0/rQ6uAOewQ6FwEoXM
ra5modQ4NYc+45IgOYtDK6OvXp5T+nJWLCGOsWFSBOQpMfU6iH8v726UZhcMq/GFnzvlQTYJaTUu
vs5xtSW/eHHIi/2uYBVHYAnCBVwMBIpGSQ29352GqjPffU9gatIn07chToOlyGzxaFlVjTVCn91j
no5K1oyvdhX4D0aFJ7Vupt94oFJrVrnTssOj+ltsE62lnhlDs7BOvxFFWSVGkTxRymReeiNCWz2f
NYxhugnTst3KsyhhfCFSZhJUEzbf3PQkZ4UIA3eWmUcESzgJnwy86JtEgfcQdy9e9q+TFRdcPnJy
OcvIAc6N3ajtP96aeI0/lOmjqnC5K47xW3b7VqVvSichUUDQeVfXZbvy2NRCsHLTu9FPqrMDgRcj
9qL5bkcjfl4h9rBob/aexQ6hFVb9HbhGWIXGW29ggImuyCJ9UZTPXa7v5Xlty4a6V7r2BOsruwfx
MXOj6vp7SVp0oTiqcVdQ1k0yleWKfMfOtY5Rz02nb3FndlINTkWODwmMf4XaG/y2uhIrcw0GxWOv
WMk2rnSx0sNkePRaMzop2Jgv5Gie9/0DeNcF+QAg9F6anF2zExe/ffAzEV2DnF1zr8LSLMgRLPu0
qp+DDHykm5K/HuPxKSum5NeI5XFQ8VMuPB4AJtELEUdiNeJC/+BR+ptV4UMkLA/NflBvzAmrVjmW
zH3ovJeti1xQdg24I2w1ys+W8oTWxDsCLziYxAO/DaMd/FeFr9vHq8++wP5XnxzFtOfveXI0m/u+
zJPv9+Vd/r95PZupowmUY5kPeOmQOdMWw6iR+tTQpi3MIiJMogbn2GvhHcTcA65yOK82glz05bNH
viri4la1VXCQrUa+Rx2U6JTLod58tP3MT659GPZrZHcahQt8mpwuB4LSRufRJz9l18fHkohO2BdV
ODPw+X//U/xu4zdcL3zf//zD5BS15nau5Wm0kwOyT36OC2xvhbsH0gP5A338LP/+yT/fRiHFs+g0
o9/qvf3cT3r33gJ1ILrmWvdtMqqHyU/GdS0S8aYZP+WECtXCSu9q58R9Jr7q5BvxC8+69yIfdrY7
qC+1BVXUDRpzN8FOfZzfWvUtjxt5qh9c13cejHsZxpIHX7QNQJNuWhMbDG+5otoP1se4P4e+Psfl
dHm+eZVzv5wvm/J89wYYENWaMIjBfr73n3PlPPkGX977z2d3s7KBJ2u586vQvDcRLB3junmWLac3
zXsVy9tdMGjKQva5oFfvPR973SYf/bVsyoOBuxZR8cDYJgaX1LII6u9OZyZHVcuwcEOZtSo6Xz/L
w6i17lofXBNvJ/r0yhNzwYb6Zxj/L2OBntrfDLHvgaMi5U2xRbm23Mr87hBgrjPSmwN6Ea2siiNX
YnNP7RXWvPNA1RivCNbNG7vsl2LUThb2KpfGGFY9i46PVlEJ59K0tXtJTTxH1AzYo5wmD8Z8QpSH
OBDoCoXjtD7eYz7Bc7s3QkzQaYdnYlQ8eyI75HZXJrj7QPARYe/+juNsF1uN/qu2bCD4Uf+zTus7
+I/lD2yHnsqhTN5Tc/we8oj93hoQeyK0/a9m6OULdrX2t97HR3oYcuul0oEFeLi4PFcgZZZJ1SxD
EKlISnlgwjgppxNxnP4pFBgn8W3Wjo5i90/+hNsa3B7zIEdLbaiWA+zKvWLmw5NqCjxwGjfey1Ge
sgWys2J2DGC0zlpzhUxR23ZFglMbRkTrcmrxmtCLxDpbWlkvawxF1urcDF0cOvjdYocaf0yQsz5O
SAwFBrsf/MLXPANq+JYlDvjarre32VB53xJcGEXju2+icbw14AoUzW6kPocgPPlzuW9B3qBdR058
mNqofjTT7K7KXPctHgJ/hZNQccIOJX8Yfarw5vkG9B0w9yF4e8r0l4aFsRZokGlTD0lyBW6TXOWr
cjIURJAg4b8MsJ00t37lAXT5zzPEgCtireuHVLTYZ8lRecgi0uIUNWB8Z+8pi6Pu2SQzgwUz+RrA
tyd4rsFmqC2MVT475SQ53FvZAgnmwE2Z22GWkOMrCta9X+51iZgqrOrr4uKKJt7GgeFgMpRPN+Fk
vwp2pe+qUBCBKTxLHVHsiszRtgGcsiehuQ8Wnp3vqIMTrD+06QF9L/kr7Hf2VhsVV3lgEQQ7q279
3dRqg7+uJ1BQOivlNUxv7aGtLHJ/qth5sKkfefI5j26/U+CvPcYIxDa57f5slbY6ycPQ/wv/TMkX
hljsU5ZyQMnnlamkPn9O/DwvdNR8PRSDjos37/A58Nl0rNTaf0QA+0y/90sf93lgcE9JDy3ESR3z
KdGhAzlepj5xu8UvUs/aJ1/ggFobQfHUihasq9lFT4lfYMo6eUQ1wwZVaR6+6lSPrrosoE6ZYhzQ
4wrWS0tipMUB74Dxz8uvbZW1xMbH7CPGLQgXtGQmL/sTRWj5FBUsGml+Apo/m9QwVyshmhDTuaA+
tFDdDpZa/nkVZGOXLIZ55HNYvpJ9TemPu6I72M1k8rw3/TVbl+GSdU2sz7uY4eI27Zna7uqg+vVw
GQgtsZ3LBFXe+lqH2BcsTAv3P5bSddTci9DjggvmS7621SdFUPlZGYV312TmuFE70z4ZWdXtI6fn
onZj5aS6XY/Z2oCLeltjFeoX5hP7HdQshhN+VwJxh/C8WMOCAM+d46Xu+qhpiEGe9L7OIbiN06VX
FR7KtOQhMBLY6XMqrRvIUy4R35Jv97RiL4flm5Q8qD1Hv5c9aQXGBQU7F9f8AbLP67p8hesxSFJS
qvcUDPuGpV3syHGR1mHRlsJ4t+dDYhEQXoCTn/Oe7iq3rGylOLjj4oqcgYXFyfOilC76B/bdS6fs
2HNb0fhnZEwQ+DkVHlNy9l8n6qLtN4Zgb/M5W76ZnGhnMNu9bnaFmj/g86OG+UMHIGg7yzd+YJfn
n0tF7HW79LYFa5iE2gVzSSDSuzaKlT8Ata+PdRv9UEVaPOjy0GoeYbtRX8sZcgA4600E9nCSXaAg
YG4HcOHSqD9/Hgbb/c13gTpY7OLOdZP648JMmz9T1HBqeMCpHW5foHHtNrUI+Xv6HfQHxIfKeEj8
UtxRZSjuzLKfq70RzMmmHIDCfuco040Hjj49m5n5GIWlB70M0N7SDCfKIwm1rmKMHI7sMqGxBil2
pyTOwdkmyb03OdZtCFpvWQUlOXB8Em++VeoH6q76hRyVh0b56bsU7/7poVBaKUMdgDnzraI093GA
PNLpmrpaWkDlYu0m3wu7Sp/SZIPU5PxJ0ELdXV4Ty/w4E6gRuadqi72mfQCQ+icvLZPT8hCXosuw
GCRZLQ9/zVGSX5T1hGfqJ1nfUt66a4tieNXL7VC05RsGN822TkW2DTHdfOu6cxDm2SvIOrygbSBV
8LzLN5UCU9dKmxdgh+0+JvHGbZKzjQKBRqKqT8NYUq9V4kYt+wMb0WMXK7c08q2jU1TBKpl5P6OK
Km9oYwqblBYPQWBO7ULEIbVkPQvhk8iHeOn2cDyAmmHQgxBiW6t6+C0NSoopAvcuz+3g5vZoyObu
2jbzfYdrx0o2Sc/ks5WOQ26L0SYjulza+FPlWGUXJSy6uZsFi7nmCUzhPInBo9kL71oYWbEfwuo3
FdfKVXYlzVBvjaalzLJTosvE4/rjAGsk3ovYuX32Ky1YiYWjNN5pFO+fUysBc/qzaXiwtTA5OH6e
+TEYimZvpO22yTG7ayuSm2wGtJch31il6j2HFZy02lHjhWOW6ktEldIWSytnLZslgt2FahOxmXJD
fXF01GR8/Z+c2vHvxtJ9HYWdXPFzL1cVK07QhnV/FI73rfNwnyIG79wXiVGS+g+Hpewz/HHlDjlJ
mMzmtotg5ESNulhHOdX1sikHLDXc+jiLYyPVEAxpZ5ciS6jcrVkxLpq21C9BERmMUHd3sVGAEFFy
9nKeHI0Bd5BWBEWWuTZ2XLmdn8ciCI9t4+ibICirm80vgBxKEv+spx/NjJ1OUvFDaHrx3EwxvpSU
RWP93L1p0zfJfsl79tR2ZOlHr6jC+84eeODPtJi0yd4gVKk3EwfFPeUVyrrp4m4zFWq7hf+3tUBc
/xSp99YZufVUeLiq90qYHWvfTi4aJNMVJVGo2aNoYfYOTnmxUvG1ck2U7sFvBSH0OUpL66mtyvdm
6LKLHMNn6Jveh/pHC8Lmk4rz2VWOmR0IZEMZP1q10Vx04mR4mRrV6G7IQbNDwvsPdbASAvzxVXGv
jIq4r5ry7CNFPxvQacKlYYL7QUeRZNkW9kN+7I0G9ybbLwj0A3XyYttc+fhHvOQublIwh8ntzKMl
X46EMpOrbXnac+ytZC+UHPPiY0/JRfezjA3vUc9LRAuF1UDmK4qDyCt964fCuYOooC9Va8xfuyC+
t+aS4hZtYqsP6c8wB1M/2hmi9SI0925bLPvWs161us4RT/TJVjZVdcIxzQxf3EAtD2HLX8/XLPvV
xroUMXny0MUBZOxyoBhzqO3XNIs9ZI+OcxZuUz705fQs5n6YbiaOLFgiBpiLvaREJz1In1vCEc5G
sZPpquPNudBFU21NoTYWxmw9nWn9MEw4ELsg6IYZ0gkvqT34AebNcysmSElS0O7u9AaEluwLY6XB
YAt/4s7ucYWam7LPKNKGArcHfzRMZAuZey4tNf4/xs5juXUlS9dPhAh4M6V3IiXKa4LYFt4n7NP3
h+TuzapTXTfuBIE0ACkRZuVav9l2eNbvS52qtYcbxLJlKfUdmhL3Wmb/LFwEX0KfNKmc2+uBt2/s
+aqe5zpTQ668Cf9l7pjnHs9V5bsDBukYzkB+suAaSM4Z3V8joLhIHGTyFmrSehe3Jpww60Ld/mun
W65ik+VqVQ6oIXJ3vo4t14iLmOE5DlR1Zwlr2Ku6YT1YQQ8XEA/klxHVr9kPN/qO5++uNft69k8V
qxBq4+OkeL+HGtZV0DXe3tfETx1UBkm9Jlq7feQ+hMqsBwn+HOtTEo8baRhnDDniS1HpL81Zoj6i
BkAdGWPdQAp9G732p935Xv1U9GP9NDYophWY36zE3FcBq2e97vvGbHSMYzyurcNrlzrJMnKG5hDm
3fAKjIDUWJppezlaOwO2tYbp7+RoZHY1cVdY7uSoghjGKqwGNGjnU3mw49ZuYAa35uw4hItg0m7k
aJjpDTrOkbu+HdvnyiZUh3pt92OPMF3N+l6d/EPSp8pB7slNObr+oZ43QseJcnFv3+f4djCuMwV2
lpwoB2o/WqiVIr75JgKIbtmrL0FqGGgUWQ0wtSy9KEbl4lPWlt9qzFbxMta2mRW5m65r8HAiIXbU
8Tq89mn025iNrU0FrXrhGd0l8vQEiRMvX+qRWXxLU4eLQlGfQ9J6B7UpQ4w9E/VS1wg2dIoVHY2g
+LOp7KrZd5gD4zgfHbu6wisA7NOfUbknR0bR8cCXBytpUhYLOZTj0cauNvSbiEsOYbskXEUWqsS1
abcrLxnFXjaBpj+igNA9lVpurgBkUicdMou4J6n2tiHsa1TbWBRm2UG25MYbonLl5Jq1CSEMXdPK
LK+TtbpP0Eglb7LMNm59lhXaV0p5GxORU8CdDbmZ2D21MTky6idvqRuOD4Fp8hKYtOzNxu2Uigmi
RHLUzIxx75WttZSjiZa7W6suvFU2VKxL1GcEK3CknzfZVP7ZyL57U+791z6XVelOJXunJdyno1Zl
p8lPsfydSvPkp2JWNI6qh9a1q+1Yeu5DPVAKIevZnadWHTZDgGg2Vwr3HWHmhbKJtVZDv34c4FCu
qcgG2HXhspuA4n4qSWWtMESt8aDwUN5GfHLj2qgk6SbiSZPiBwvo+lz7qvJjGkfqGE4cvFOVCldD
AzNXMzGwdiHzH1ErwzYVMZftGDjaJa6oJMaR0776Cf5FSSzy78j/7FFcgm/V85ONOT9l2vrnPuvd
Z6Vz3Wc71x+h4Zdn3mDuc5BFJLxsJdvIQS+y9RO8z+9yvtykarotO6d4lK265ekgSsDNwnSQYUG1
PfKm5hLMmwT1ngU0RWsrB8hNNhe5dx+498mBEovBP0dM2sGNRID+phiuRoOWYoFOzkaZihyCSIuT
ASvSCxJu4zXMWn2vUR5dyMkDasJn6F8XFkhmuHYs/2eVecoOo0lxaQdDJYxSs6/Sc9p95pnJWR1D
YMYiYllptAvUwZyd6sXxk+wzWRstp1IbNrIpB9rKadYpLrPIn3CY3AzZ2G3HDG/1e19hJLxVhyuG
VvBjjcmkJIookFQG6oqY5dbfpmU7FCbRCsS/G2r4OswL48ALw8kWgw35D9/P/GRDl12KhF+MYkq9
K4Ym3ufoyuDMUwcrTcD8DLL2AUk3fovKy9a6p0BMqcCpL+UuDEEBpDq0Xzxi65OkfGiq+pE6Lvqy
sydFHxm3liR8uNl4a4VFwcqtmNCrgRi5cGxhHA3NzV+FinA46XNjb81Nk7r/quoUbytHK3QH17mu
VptgrNW1MtgjzEGs3eEhT+fIGr1rYDmXwTXTzxYIxqZwJxy/5qY+VRsn7irIJYl28mNS4gl1ZuQH
TOXU8yxU6wDl1m4yV0NY9QG1AO45xQAhq2Jd14O3+e101a7WcapRas3dodQYE+oZn+go2geRmA3L
w0IlEkbHc8cDIn6SU4h4Uf4xZ+X4ptxbhfEzMCP/6lLNp/S3M0zdu8qN0yIjD4AASfK/fVr1BXJz
epKHGHZnbBS9aFa9qhn5MgniDcw+/dJblXfNHMen8ikGrHQ5/1D12oEFAc6BmNW/UVjFEtwP9f00
N/G29BdpYuVHOdo2cDSqSXFh0AOVEJP4CrrUOJttHQM4jc+iSbRH9PMp3iWAkVDhWKhFp5wcCEgQ
+bOF67jmKw4B1sW2k2+y2xyqcRfrLtpW8yzIkAYwnPizF2YDWCV5JbmvfaIsn67DNhkAvSGGqNQ7
xATztYsM5D5IrRGH9gEj377VPvt6esA53n6u0Op56FTcnuQprCCxFpOjpOeM99D1v526SnaRoWwL
tQ+WU4jTOORozcJuthQXVtAImuNBsdZjVVxkn9yUZlTzss0SQHW1Fa51cA6IZgb9pjQqI1wjNAV1
WQ/cDUhUrksd8zRMN3ZmKrLf/7aTWE3+W4ztrlbcfwyJuadmCFM1FGlxNxR/deblXjOry8u9fokC
Znbbv/feJ3UaVKQMz4eVDypigILwv0feT1mv7ueQuvX3w2+T5nMU8zmsIoPhWKr1fkwVg5vFEm/m
qFM2123nF1Ctcujt351QeZ904UccO/Eqb/PgMS2dfBeVnb63FDU6hwglrI3y0CISczDgNS1UffRB
RIj2zLvqNawV/wUHcPVaZhghRJn/IicoekWQUqpX2ZV4PFDUVpzl9BqSzqIKR5xpsUSP2xQj8VLN
XvMRQ7ByiKnQz029xaKEW5rE5tz0ncZ68CMAInMrjLz6sXWGo2y1o5E9tybMWzHZ/XKKEJIp0xf4
tjyYImcbQWd8kjPtzqeeEk086/MMZLBaLWK8jk9yMIWavKytOFiB+ASxE4PLNcbE3gAwjx8t1IEf
keJLzz55FNnqeHW4iwzU3qolabqSnVk/fiHUBYFI6M5DVjZ4Fo2B+2CPToxOk/dN9lvz4H2G3EP+
4NM0lWonW34ZsWjKIJbWSgrevtLImRYKAulzU/YZVWMuoS1NG7h1IB/mAaJSsUKQPF72ihkdeCH0
rDU1XB0wwDmV88bpK95vUVtqR6g6C7PqnRXqbsZJ70Lx4KiAzYaitr8CBNIhxYQ/qxQnSQXpiqtH
oQzxGmQhVFuJXzykShF7ZEob9IfJcdsPDN0ElfjAOjrzmhvbOmXZUd5bmKmKU8NgO3uMVWf4W5t8
1a5C7ixOX1Bd8I9hBzAv1tzkqzfiXybyuU+alZVn6ET4JM7zPZvyQeel4LNCiNLpSOYv75VnQnzl
GQrB3mob+5LPrRSFiVUsWLXJGS5nO2gm6XPZHMPJfK7e5b7tFsGLg8IaucZcO8i+RAGvbVptvZIn
q7CKvIxZcFRD16+X2DE8sTgvzvJzq8jwV1QRpo08tOt2gz5RChxdnFkIONAd9cUbTCvKiK0dnr1h
4GbMmiOOqt2TbKnFo0jsisQ8eslY/ALKVokRNEyOw+S94nuBqVfix5Bn8da18QbDHN04qfAENokT
+3g9DfGyTYv+K9KiMwQ/cFaK8otlv/hlqPHvOLHG49DH1sqKy+wxiP30sVSU7YTaAekn3SQB0I3J
NuCPRO2Q0b5LD5Y6ktsC5ej4SvPGstF41IvgkrmAJFOr6R7MFmSbHCydZpXWWENkLUzY2pxC0E2E
PWPL/z2Z++RAEV3aJIyfZKOvZ3m+AtX2ebrsQmm32+RWmq06tMtw7KGgglphi+Hr33OAz9tWE3RX
TEF6/tdut+1UKH685B6DJupfi3x+5WXahfVx/xomyYeDVwY/lta9TkWCfzTiLQ/eXFt1XVSbhSBl
Lo9kHa3DwfebozzU97iNIpJPB3ls4XTjsmv9YJmZDgChOGxOZVcvyEIHx3g0UOx2wpoMPDWxRRkG
1gZu70ys9u23mW2+zCEgvERxXVGSzdwnNzcFjryVerH0Vt8YCqlJze2TXV2inwOdUN+3hu7sRySy
cSa04L9Vag0rC+kceCbtxWMlvXazSnsCGSYwKejCF8AP7ZJk0fRWT5pK2dYtP0Pqfdw2sf8IGbJb
qHH/pKlV9ssO4q1PTiFcKOEnmkhoKfj9E0pIGkYzRbPR4I7/ctPmsQ/H9rvZiV+UHvVNjdfJMgsd
5TFuugA9V6Gs8joLnmQf6hjqFpZXsLz3tThDQH1tPoSeBujYa4V91tPhdpJbnxvoS1ul2Fr+PZOb
mh8keZ2DPK/cEKyHULqRt/J9VWPRDK7ahcO/JogrkcLmVmg896fAJ+h7pEPh18bYeAqtHmZW5gTr
bh6guk76tvymmJUKtGgoD/FUe1dPVX7KcXng9PdAYsP3pm2+YwkaXiPhBlfbz372JCaAVCCovwSN
1qWF9STHxrDquKixCDNqLKcUP6s3vlqX2NPOc7MwQNR6ghMnZ8tzBmq4izyvPk/zJ/il3Z3zYoJz
x0dV861hCW9Ag1N1IQ7OJyXfgRM6K6XNrZ1UJlrHOPW0bn2URxAruU/2/v4Zk1Knx8DOftz/ChhT
CdigsFvd+0qV5FoTheZOfhd5/DRom9FSsbCav1CHRNVZhQ5+P4jQuNy5oHchpUT+wU3Fr9t3h1CJ
MkpK6uHvn+J27UfmZfpRdkGi659AiMqGPKFm83vj1vAblzfiSD2ulkaJhpRpocDrtxPgk6zdE9Y1
b30aWrsGFSgskibtq4w2DcKwe5Sy6n2lKuBdUbm5IDXjnbg9Ml5lYINq4zfANu2rT41xDbtwOhid
6jxJyJCEAM1Qn8Zs+pciTa1dyXW1tQJjeq8DEgLzGWLXSklw6aSDTMeeTb6L26lL/1vgOhYM5WBY
k/QBKDQDiBp3+DEimbOn3NwjVimmDxVbg3JWWTNMLF+h3zVnve/Hh0kD/OHqib6MRgRvBjgt2J+A
1X2AaRCz3NbjhTk3B4TsHnytoTwAuwmip+Wxti3744QHcbWQu3Jj1WOPsuffEedv22nScUkMrC3v
cyzF6hcZifs1dXWMeB2Ur1D3+N9NPq9S782x0qeDa8S3af28jjUibvOuqg6akWFI68QPtm11Z5En
/W3DC1PsNT98uXfJvWimEPS2/r200SjyQiIP2Z/HJXlRuVtWys/EFdXu1nc/8W1Yzin0YNz0FmLv
vtK/QuMoP4deITB1GgNuNnpSyH2lDzGSL3uKatqusqzhXGQiWzfZUL/AYjEXRonjZAZwtuOtekWn
ykDsdLqWCfly6Fc+ZF40KSW1l6w3+dvM1ndkQp0PzXexAcrH1yHQogfoWAhBzP1jTnHTRc/rqBhq
+1Grt+4Ku8FDbvByb0vF+bD6GtKLq6gPY93YL+SNNrK/9GA+6xEEbDAfm3HCBs4War0aq9571XjB
LpzQSr9XHe6eigPiyFV2fQpGj/RRdC2quv5qKEYR55nVCz9MuJ7yPL54jRnsTFdMiwhP8lXUuDZy
KejnVshj3j7BbnX3dfQp8shPQKLmkMpP8JXdlFvRyU5LZZWqvbGt8wGC/eRBip03eocIRp4Gw051
hvwqB8jGAoYy20fZ5URteqxc46ecLyeQuQ7WIdKMa244zHzMpHjzgu41aNRpaxi+RkGiw4pN9T4q
L0eHOx+BdgxcLbdRGNvmU5OCBuhNnFy95pmc3LjIytDe5lGQv5dJIRYKJioPbiPy90BteD5rxkvr
tONTWxRn2d0L4R+awhdLw7Dz9z7PglneItnK0bG0jEUFZeYkR9Up2xSmNz6Pk60iI9Tu29H2MLLn
SRSggH7oKqMAUlSLq9wYNfKgvo8Gt2ziLyOuLlDO3gF+ms6tEvGMPeSkhkp8QbnRUFjSWAAcFr7V
akgXBuK18o10Q5422Hhz0wKGuc36PFnfRuOo2JHYQfEtEKzRrEbsdVQ4l8C5m1cBreRQGbmCPCCj
sD6DE6Bz/jHzqWokbxZE7vHWsynYyuOpAMwYbnwwmSCqdHxEp/goW1buUAcOi9sHzx46L477Wavl
BPoGQwXSoy/yJAG/Z5fhPiMPw+YTG22teepxuWwgQpXwqda6Eg1X2JBQeNSxf+8UHnc9Ye+PsA73
xPtEJaT/CLSUWcYsewD17n6rASpDGmn0R2fKL9gKKcu6QVwl75R8I1odZdjajPeZQTQV8qLAkdIn
GWNGxiMEdjSLBxBERtWqi8GbrRTTpoaMNfbnVm6SSHso0ws3aX++d8tmQBZkmxtEwLKZC7c/yz25
sS1nYG3mYac+nwgdBx5kctfXUbLq06FfVY6a7msKe9s59jvUia2exslJN26ok4NmubJEA7H5Uiv4
VW5BTN+I75FtDr+wnfzVu2MO77PIVpad/+YtpuN0GCb+xlTV5hoEylvQe/4nnOxpRTJzOqTp0Ly1
VBtN01I+tTgYNkZiI4eo1spnam2zpk8//RX8Ygvdu7p+6/Ks2Yq0a9ayGXdwAcxKFFvZzOvAX2rk
zPay6RSKvjARpjzejk2yb0FUuYspaQ/YMaagQdF6k3ssoN9L1wx3skv4jUV9PMN3m/TjS+l8l9kr
OAHdtW6HjWyNArYHxZaLbCWVP5xhqn6TLd2srFPUxzMkm7RXYWnJMdZBtsoUWRgZ0z5OZxbJnEAL
KjPbmSOmBXKyn7U+V4OlruVoEsOVUo3Sun1qidTgCiXQEODcrDhZ1yi01mG7l8dSaACMaCIZKpNv
ddiLRQmH7iRHXXf8QVK2OstvIZT2MTdw1Klqwzz1VBYWqVtuJzRgfjcwH8jK33a0uQeQwqbYBVWF
iYAtuCZwTAkrzTrqPZVpCmjsCsG78bYr28Fg5Tu4c0dMY8F/roqx8w8Sj1b4039g1OTAoGcrEIE4
CMbKFnfvnrKD03+abkktj3o9ZcMP4P7ZG5khf93UGAjmg++QwYNukkHrqfEPsJqLanbRxoTGewlC
9RqrsXkCn9pci6ASD1PXnFs1FVfZNQrIjmWBxqZs8taIjjxqD27vBg9WMpEjlbueUI4pz5G9bAVR
Qcw1zsGGrCiMSpJqTzle3YfARUQp11usPpXwzx6krz97cjQiVX7+f8/r/X6jFHFEkvo/zxTMx//j
nP/XvH/03T7b5n3bJS1GfawXF4bu9iDZPLwGZvm12oXeWb05uKN/F0qTs4xx3AOmkug+Ndi0ug6M
qBS9/0WtuqfcGvTn0UDJ2piaAnRYWb4bJWSwosiuAIS9Z8sTa9ndmKCHg6LBvTd2cU5IUigDaRdv
xjiuH7MpfSSA9bZW3wZLuAyYsgKNoJo2t9Hsw/ZKjjv3tpvDTy4MnJV7DD7UIUL6RJjtrpOO2BOe
ptCFAvTn/JQLQvWdjQroclXXLEcnJF+PcVxGH561jGa7ybwdkuM4ZDQ9b/zQsQi6zQrnWcqfWX1r
/5k1zOw5eS5fUbgX5lk4fMmDQbYlR6uo/xyUWSDDVH1qdph/9JvKevWQrzzVXHkWyjivvaMPp6R3
KuvAWNbgO6iKotqFs7+yLf2Vi+i5K3vnKFsYOPGeQgJIcKdscWLBIiFqtKNmW/nJAHa6ses0efGU
ql9YYOJ/wv1asABtfve1+xpolfIe9ThStrmbX7K0iPeVBxEYLT3vUpgEuvOt9qHHRCDq2PwWsYMZ
VZv8GGcGlj9paCfxs2zkZ5Li0JZCKP5aIbW9qGbTTOxkvd3g4tMtm3CtE0CUGVrj82g2CiIgvbNO
sonv9C41c+tqkfkBGkumOMRpMxot/6FQwRA7XfPTtgOKHqCCGzD/xCH2bKQlN5Gj/wgt1z3WRhQ+
l/ZYbng+VEuV1OPsykLKn2yIM20n3fFIKLv9Zx4W207J4p+qgRmhyOr2mayVsgX4Pe4sUIdXzQjh
Is5T/BFtOUoUXyQCu5UierKRcaOeYo3slprbT9PE/xwf3+RJuICu8RWdvikenj/6wDLfF4V57BBO
XNXoonzT2n5lOn354dZOu1WbFGQ6cMR3smkbOaHKCjww5lOmsA4Vv09etFjnmNi8SiXruVUAzrq3
5JgeqvrrPNb5hnGF+JwdnVhPkfDBHcAFigJgrC7O4RgW6LWwN86b7u+oHChnf8P7FCuDHJyz6J8t
rXk+OBuEnDJkY6jNAgShsy3jXayq5imZW7wmTIqDiEnWdV8AHvXai08sexRIma4x2u2+6i5bAnPM
fozhJwQyGBvza4RUeLLQagS24mx+5yZWjWeJfIPIzf1dk8mRLtrq5qAvR7xN1mMHsnAt0J/B1dz+
t3ZWlp8+bmfo9aE1ARYU0USpOKFGinHAWGJ715/Ax5Nlh2zr6OIuHBVji9owprWTZYqA+K0S50D7
iKCE/dJaMcNPiuzVq7nbVLwdjvFQRw+E0ukaTbHoPTPbN8ObxK9kzlqx+PpW9bq2NFksP462me4V
2wt3RmbqT1UC4Mdv4/ibaTqLxrxYIg0pBSbaPuCiWiWjEXwiKUP+fyLpayluTUyaXWV/n+jIKCTT
tCXC5b8a6ruuUtuXBtXNB6PAsVFOQy7NX+J3mRxtI3Ley/jRmT8kfmhb1TyPmHEVQ209Sy8y7LHe
a5R5b76sw+BnG78bs7UcLI1CbG0XMJQxu4Cos/eHYZc62s1c9FnYKMm670kuKZ4Wr29tsAofgiB3
Lw9xtQpbESSWz+mA2zgnsQ0WH5UfagjHBBVWJ6Sf8kcXqrIfP968TweIwqvMipHSldao3izF9mdG
Oqu03Q4Jc0jYRYmu8TwuB+JYKTYgncbln+lypj9LoLh/p8u++8DMGpni2zllr/z4+4lv3+HP+fxu
clyWAXxBOeN+LrnnrgGukCevMKPp8FbfR+A393lRRMisIEnlRqxlAHQ9ypbcoKxU10b1Ihu4Mr90
qV+fb7NHvVzqXYfG4XywSP2I+9s01rLpq6g1Tx56ZWmJ+koy6cY71tPpasAHaS+bLlpxSI+014oL
9jqTlGR3Ygln/4+DKGOjdh6Xxvt/OWjKSAV7SU9qfIJAzrrHX0PzrBdlZnqPho8duO816Uo+FPPI
38RiqN8R6VG2KczpreOrw0dVszyaH46+i3mC4phUBYLAf2oIrRdiHhgMDUl44JxWltT4BEBzWWSO
GTzEQOAe5F7jNfoqbGfN/V7vT655Kcsk/Yqi9mlqZ5Pr2xbN+Cc5oMJLXFZx1z3Hujmtu1i3H1IR
5nuR4YJg8pp+kANyipxsVEpxDVv3CeAtPoGTNj3j91ht2yDXEdfzw0dqUz1pHdF/jxAqMvTM+enb
CV46BQgym1/Cb/1L2gzJCzdoecTcQKykuw8G4bx2veQlEN6f/iHvnZ3HHcXKEYfEf3kYWmHHkm7y
t/en4u2pKdu3B6RfYVkbqj11hKFtLu7YdqciyTY9wX+4vjfJmfYkgRqxUQ1HLLFWr16HyvizJ/vC
hj4SBmJpobyAnqi/Fmi7oSBWjl9ansIqxtf0rIYOlzhX1CKcFWX+MaA2Kh5UNS/cMuvXfaZ7pJei
8YvA+dA2KF60UAYPsh9VS/rtHrGqtr71V7pPCmb6AYIR1Dj6sQvpOiL9R7ADdk7zQAZKMGpi49D7
rtYcPLLjB3g1ZKOncWPhhLoY2qp77nP4qGNvvRXkeMplFrVfcVTjAFb67XMEi36ruIhd3UZnNVEd
XwGdHOtzBM1rpUwaSBryRHsTtPsCx6rhcVC9dV7Y1rOpCOt5bGB3m5VrHmUT5E++nayyWXVGaD2T
sMsX9iTsvasSnLKOgXmdpDzUaqfapNUQPuuiTPaTUvk3qSaon8Uqd0WzzuDhkTHrUbvMu7dwfkKG
hkbu0UqjDRf1UB893xiecF5AjALPmg0SDs96QvWnzBPzXde/daMzvxFNe+eA6l7Lplfab1HXOk85
3ieXCF+bhezvdMgQypQah05F/UQLy3ZnZ5a5T83sh3yw3R+xZUIZP7OrGn1WvpbdRfapsPRjlYp4
CUBqPHXZHNKp32XQPGHPc3DwtFrJwNvJg2gZbTB0T597dSR1XbnJc47S36qf98a5T44qvfiz9/8z
DwOFJ32EKVRWwvvULNBgUZL9qODBUVJX3UsqouYoiJUQw14PSjmiTCWM1zgI3SNOzONCRly35kDM
aiGTONZT/OarqbWKNQpfpHJ9ZGTID6KU67wFwnwpCsP+GeT2sY3zfusRoa8QA1GhWQ6kf5A0yE4g
5wQChOyh9AIPct5TyAKsMKM7I0VVv0bIKslnw6hq3qpsRXsgAKFf6w/SKFn2q2hzHKwyJzA1Y9xT
+DPD2RtQ51npDebwgsl1uGtzXH68qZpe/k6oveSriNLx/5oggl9t3E1nef3ijpiscozLtvL6HU2/
PIq2LRb3Kx5VkpXpFzg4CNbCqgkdgwiu+5myaNsnqsW7MREk1Sjq/ZZRoxAIV+nQyJpNQoy4VGz8
nGJ1sCEuCGTEqQhlxEs4FqX+pW6t6gh7Col5/mehrdlr+X8xxnal6n6N9g0w49RPrhKlJzddDzwH
UynYnjPqTzeo78e6VX2fKrweZwVwlTXTN0wbvSXXWnypRoQjFDsyNk1T8lINrXAhsw0zLNtM7ReT
2uFL6hLUzzr2stWKdKH+W6tU0mkTq2a+YUmJFn/+nkRZep5TBpTXeP57IchMvYjbDQJEvFTLYVjk
bSce5DuWg6Br4JiYvmiFgjvJbObSVHVz28TeWIFmz5StEep/+qx5Tw600KFXTaeCOtNmv8E69B7Q
q74OcwujdevZs/XHyZ+ys+zyQ5jhdSqstTLG+RK9ZH2tRDEOsaPWwz+Y23B8/KNURjeld6zclZvc
Vt7r1Kt2VY0HzcA7c5FIl477IuM+Ilca9wG5h2ESgBY3f6LOzysYCQ9jWePxuK77mmRhEaQ7xI3M
nd5n1ZOVmsGSSyj/GZNCmu+usnHwlCoL+zHyY28dko5+q5QIGu+ktCh3tcUuzlDzJ9deX92wL7eF
XleHsffi80jJYGVPqnivDPctEqb/S3NYspSj810elA3DlzHUylqmDQK9by4IPoanpAjQdaQlu+Sg
7J9IxfUyAyFHMRkIT3OfnFGSPYKf3uVrGabcNypBP6/w9kcddsEthnG0yjjhmkvlovSGD80rD1ri
Ts9mGxUXEGkpFuL1+GGrtro2mrpbY+SioxOF0+F9486uhkQB9mnAh+LvmOy+N/15VtgVzlJJiRjl
QOHFgvjdz1f8dgvLyr0vK/SAkWSotjRYK17yCVP6QC/N74k/LlyEWXDGwr5JAzIZYsiBZPnfvqQ1
1EVrw9QqBKrMSNgZr65pjod4gFguHQH8ufmP0XuTYOpfJ9+PrXJn7aE+8CA9DeSGdXef++rl3lNX
prU1TR7p2syKuA90OWx6gvt225qhcwEIhJfBSw8ObpGQWD+KuVkrRrdpEqSg1VwLXlANdh/yOHpp
UAl/kV1kyXcaUIzH23xvpJgG82QrB019tPbubBUtD7Cc2rgiCCvH7h9H5QfyXJgNT6kQixq4PsKX
5u8MBdvA07KvgQQleDlUNwUVsm2BwgNAIKQ6G6qY/PZZ/DJ6CGoR0qQ/dCIMkDrdrrXMCm2MznjQ
KNH1M2WinGkUsgswwz+7XLrav7O6JPlBXdc6TQDNrhUCykFlZC+WHucvvBs/cvgfD7ILLTNrVdZY
l8tBDQMi4N6A8ag02NdcJYeUDsnKR3Llvcl16olma+1rvti7O7onMGzlVW3IPGq5dZTdnBbZ8vkg
qwofkQrCBUibnKNkgQAX+4Ykj3UwZ94IQpubpAHdJ7NhCgDkp9w3gbU4lbmTyTE5IPsMYzR3XowA
dpOjAjXGE3CyCQ+uOeeXVC30I6sf9rIJUQtaMfRGv8dX9x/TtBCKjJxGzXtVpfC9czAQ4NgQnneg
/TQOXHeR2s4iJmr8IWD8DFrh/+pGVIFGQFOeCtNFDcHoAzvuD6PlLIDMmLwGUeE/48G1SKCbRhSY
mv/YG7hGFCUNnnleN4sQENqjfJmm6IIvYnNI9rIpB1haK3s3Db+VsEQfvTpGULuNLSSQCeeWrM/c
rTEJdSnjTbPywmdXw/8t9MOL7EqchxQ4idBskq56aWMNCfp7IXp07Jz+u+qSaM2nLnwGEhzsQQwl
W5VMO+kO5bEstGqVdBVlYyKQsyVy84wgsLPWBmJdgWXTrS/GRJEitqZA+naLk5wHfT5apjZevA5y
ZSelRrydyMl4lU3sErvb+/c+Kl/AZbSwuB3qhS0zNUbG94na6peeo+izBJderDTDGSHNUPFEtqC5
esqwmQYHTObcUimuH0eIbWVg47Jq49kj/5f3DaiftanD/rv/32uu5830SzFm+ZBQL9x9NKOt1F50
YmGrgbfqCIAWvJPEYkjS+toDClwWda7sZK7uX5pzzCmbGshVNA6UYIeYNkFp12mn0U61U0s5aSuE
+SVbsj+ddIwW5G5GMbyflPHoiDB88BW0OIRelGs3r8MHOzdZLcsRlCz8NVXscsEtAb9vLjPJeMYf
/HYdx1A3WDXor+ZQrINec75V7pMPlOtXHYzJAuS08xoB42MhQlQTl762H1KkRzp0fh7hQZG3JY75
SPzgbWxK50yqdVjlwW8qWTg7/d1RlN9c83rE1fxnSAFvI25UXWwK6+NgcKVNIel0FGgFjxDT2Esi
b9YUO6G3xnNFbPfoBNaX7G6TXmy72k82zUz3/R+2zmM5bmRZw0+ECKDgt+09m95sEKI4gvceT38/
VGvEuYqzQZRBUxQbqMrK/E2cJtViSPX8MuOrX/SwAagZ969FleUHXYELbrs2SQ8wsR6miKu0De1D
3NjGk6+5J2U+f2adoXFqqH6Pz/f/NT7qBJypZZSftVfwnQX46gFQsy12yLys40XHtn7SowEJ6azX
1o0fUK2aFaVJqE9HnOqowM/dkTz3DqenoGpWuhW2y1QeArtmZkj3+UF2SzNCn0pRfnRaCVDdg8G6
MDIlO4DVRz25skI5K+/1nRADVFAFm/8EG11rrEbVKJffYzJ3AqcGXlo/rgdnFn2PiYznN0K+Kayl
hGI2uLrbWzJPNHpDKR6nh4Mc03RVbG5vXdbmOh7eGkyuCj22rLaI8OZWOI8Bu8bAGTnMhW9FzjIV
QfXDi7qV37b2l4LlHg6bA3XWUBgbckp4GIRhSk4E6i3kZb38vOnxKn0+kSwk9Z8KfUm+U8UZZi4E
kL3dFJQ4VxhC8wfSeZn1zlOvEMqCxzHgLCxnCwMzFjLMu0ihBAbsL3tzEnTcrcz6skrj3uvc9rWo
q2rdD2N9EkXnngAwImOsKovJBDFcA/d61f608ql69Ch23A+9bt0VjnaV9kb4YVp3yAxfZdjjkVbA
LVm/Jnle7MpawNyoibxZNqKdWRQzj6U5OkGHN3nR9HdTmwJ6DDIX6GjyZI52fmCLR1rrTyyvRx8c
SLqHGJIB0T2oKWADYHznGyYt4k0sbX1dZl9+YwdnP3XJmXSzaYKUrdfFV4UGEYqWaNh/D2P3kl/m
ObvjyJSw8CPB14/qdJw00EtKMBYI5OAhMefvG6QkltjnZQjtGP0+w7pkqeMo/okYLsl4aNum3T5C
9IOzH4X9SkU/HkZF4O4LOIbbeEhBbNgnF0THxgkLfysPSGE0QAx0atwdtCl6nbq1ibblq0PR/pwL
cKu3Y9T8ITsgx2u1LVA1pz/Li/S01rN0uHXTkoT5VOD7FRTZIvK0GPwpypGZ5asViFNfTy6UMMUz
LQfxHmNyN6meQN2b30BzyupjMCBa0sksjaMSIQadOu17XcHtQ+dIit6gysKQwgHKXFr/o9vhz7XR
o/a9D8KlNmrsgUgmEzJXFANvz25ZVJdCLYF2VfCIkhm3o76185/QT8cvcCbpC3tqsU6zMD1HmR0f
FerxG3cgeZkU0bQAmAEALOie0sKtToExVSfLD5RlZltiKbvfEwMVV6L8+UYsRXxgGnNdrQ+HEfuV
OY1dZmawpXIHEV1mmOaLdEFRi3zPOtSfQI7B8B3ri4wrkW1IFpSqjT2CS22wlP1pzI19yAKyEfFk
wdStmlzZRYbZLGPLzciaNOIen7R/yBSlZ/it3hIRPQWyRqNsqDI0FOBYbaJsWqEgIO5kD/8l/RCL
ibyZGrCxpyisLgY7fU187FdCRRWkqwzvKJRAOTro9A572W+MzgaGEZbuwvSmZ87k47IesuI1Z4Nm
teLFkd1gIt+n45B0iVIrf3UyMrRu9WK7lX9tPO9VjnqZN+5bbQSkUON5poHJ3wHG2Mjvq0vb6xQ1
4q0wiDmMDOJlPr8dIptAtFCEutcHs0Rntup+1PDIQ2dF6jf9qfQCykNvD9d67K1DlDb62q368B0v
8I0VG6BGYpW8/hhWa9fDCrHOMC+Zc1kiBXpb5R7uXwhZHJ0I3vsLYDLkg8Piqcpb/yLmPcgKm37l
OByEU7fIqA055r6ogT1LfwOgqj3S/uAn5kn5ARFr6MYu57rVygKGtsmyjmDQwIrnv305P5DwB0tk
IFEAkWw03OkHgpn3rLjGE+REyFg69r5sGtWP5FFLuokyF2qgbkgaVOuSCm2W4TZeTeQLrU7oFxVi
6CWMnKtr+78AczkPXWrqSAYD9VCpDrDWpaTd09o75egIbGJFNe9z1TCWiPW0r3bCizu6jfdzwpPz
BkEUxOMoFFb/UCr9gJMh3vA2r5a949R3BZC+KbE+zSLh1Z83VRIJzSKLvPK2A2e1g0OI5XzKxUFe
rAmPakdPq9suLO+YfwZ2EulKLSh+NqlFlOUbvyJXHHTbsT86Cy9CagfJg61YkLRrMyfDUlWnZKZN
DKExPHoNeE+7N7PXfHLXFvp09lNagnfP0fVqhb/uEzvC/Bj5Q2DmSX1yhqmk1DO7g6LlpY7RYahj
VX9l7VonomH5i+yUnIpnosSrDFer18ar0Mrymv+SA/IiufzGaKnkcbtwN1VQ++WYgvbXVhTlr5w6
SZsEq163B8DneIsGnO/XMmE/FfNS0h7rOXs7OzoIxxQPqMzebG5h15TrBOWJNUy82Xe+VuBD8qeI
4Nd8uD1avSZ/JpHx9xqd/nMY+Rt0ejw+ulkSb2y25BNy+PkRxRBn0yDW82AOfbjoSv8BdLht7GMH
HUC1ABDo9SOLhocLvNIM/gZ/ZBB0JSD+2Pb0CxVujh2aIVhOyenw4L9jwNOdK/aTvVejrqZjbfs6
Km6whu1R7sy56xVavIjTurzI2Tq9JzMcv+RelF2BDL6gfZ+8mlcr4O2WdTg1C4pLY3lP0mWmR8Lh
aehvU3IeCvwVRRn/LoixqAFgHCx9PQsO8naSDGKNpXu8kfdaY9PyCpFnCUTSHm+RkK0EwCuhK0jH
qGhOS8lW6SvlWUcB/3somCebUCvP8LWtggo/69pFhqaQJuD2KSneF3MsCkMq3KuZUSHPwkJg61Z/
5U3e3sJaT0HTpLKcLdTGZJFwjl2BAirWStTV901Xmtdp2MqMee2M055QAcKwzKen9r/dGaXgdJF6
m/3rZgcowb5Pw/SgGIH7gzjAmcBRYma4axJRIlSeUDiFxnsxMafb2KrxIJS+3g4qkupyJ3et4ne3
7Av9GW7x48iGd7HyBngCZD8Zj0WlgYFXQRlt/nXknOzNv+ufO7HZSq95mr3neSuwCjXoza0c0eir
74e/W9+zPn/WRVn6IbvrtW0RRHc0AP+cts1r2qrx3spwFmBJMB9i0Q2YOnvWF7dSOp9dHflP5vFb
Ufkp/LzZ8PgbjKELMij4zP6F0ZBdZXgz1KWZO8XX5ME5NvD1enUzEKda6Sg42avKxh5i8wisxT+a
tRi3tQMCofNGTlZmHb/oM3rIs/PsZw9drNa0uVgK4KdTy/ax1ozrkAXDOcyr4ezPl3YcFZjL5b0c
lxcMaWMwzKmCbesYrI3JCYFyU3QYjVAcvlHclVJ3VzdDfUPixK2UBRTEUvrZsD7WWgVOPO73N5x4
3Pk3nLgKXQg/36kACDP/8Awlni4IkRyegCfLixMr5H7cON2l4BRuY1ozU34mlxTLfJ9ixOMVucL4
qpKbn0dgSfnUNAcBpi8H3y9C8xkNtDmr6tknp1Ub7BnKdgOAxH7sAb2AozSNL5NaVs8R0VP97QDC
YVY5Vo5KY5DXGtIlqm/FM4BL/c5v9U85XA6hv4sbv1/Lbh5YpEMT+900nAedQB2OWpj+qEfCy9kD
fYIdjolUhNcxYBiSfS6g+dowzvLEJWbQdZuZ+u77UIYgy0QWY46Y5IwrCWptW57U1DpPPNYlpimG
drw1xxB7uNTPqrUcvM3UgTj+pys/I6IUhgiMf+vUldHSBd46PwDf33tIImBc5I6mr4p0Al8xGWJp
hxil1Vn3mteZvcPIrUJkmUMZRZwZR6PXLhy0xlBPKBeT2QhD7SS7itA41ep2lm/TcaJUyW/U1s0M
6yvfRRui22Yo3akmGHjOSVUEfV++F7FebzFuMTbyNsqFh8KGu6k6cXX2zcJfco6oD13fBFjNz/i6
JPGsowmiu54ZLeCOQkpKW5mrl5dbhr+YF56m/T3xnfXPvA7smVlHZLrnUIuNITzXegn6BV3HrQiS
8jEyQbHg4ph9KS0yxUBlPiw1GGa1kfZsY4SAYgAM5g5k8dsQqvsKDcRdXKn5VmnikfO/8BB/tJD9
UsytySn5sXKd6b5DUoJAXH21Yg4hNcX9lUG0rKZGgV99/uxNLlqKiptCSZZNeygsxGM0b21QFDz/
ZyZXjPSs2Py6jHf1LLsqb5H9sCrytQZ3lGDv/39M/gTDds96r6v7KbF//9Dvz3phou8GpXyWQy47
w1olUNhOGs7gIHA+LNFDCavG6oAQASHX/xs3RVEdCiR6nkUS3u7PwkpZabhH3sbn+7NSkKCZx9X5
58j75/HcG5N1AbNpi7RH+AhLofOy7rGdz6GJK7AAhN+4beYx1805xnjpDzk5RmpHvBJARlfjs/xQ
UdTNlkRahOYQ9w/U7ZY3DdBGWOGVvGK2rWo3WLminU90PgdVN/Svgdb166roqQbrOYw+RbVWEnaQ
+dYmM9AXRxVKLOPaUx+GvNQe7KF7b6cpPPmJ0B7yPuxOZli9YJuiArTzMmdZmHGxlfd6Z4R2+i2M
p+AwAhO8pGqIhFOWx68E3u8Fvp+/BiAzvlMmXwEwceTLK+vRy/Ry47meOMa2qE8aYQc6e7l4coKo
XCR1n/+T1Tsna5JfBG3/sBGkL5OGjgKVhP5sOJF2yDg2b0fXqh9IISrIhmjeXWmQje0QXYawVZBv
9VXwxP2Q5Ds9m0k1FHmvXaBP16krChZd1mw638OdltULHJJBq80THG7Vqws4GPg/SJTvMQeU2qXq
9ZUcyufb5L25Mrx3sKEPclxeUCKugR+p7e1eOeaLUDlmVYT5ClqJ1ILAFju6sxmsKHzG+ePTx/fp
K1SSo0Xc/uZnU7b2QyU7OWJQz1iGIIIjgp5iTLa2C634qjlYLZrRN0gyCDB/InoQXrFMUPR7AhxT
P4GugWL9LjWcO6jpF38sNTDPHEiKyR3P/xnzS7PCwnIy13Iw96E4YsZ6rONh3Gtt9Ar8Ir7T8We5
ky3L8IKL372UyNrfIVIf38mWElYe3rnFdUK266c+iW2B0wuWlZBAm9rJfqV+8VKEXvXiKikPBWAC
al0Blr5FsovTfDrFbYBPh+dbziEF1S7HOmuYcOZAhw5R1r1hDNZV8V2LcIBCArSQ3feQbHke8IWq
yS6yB65b3WGXibYMGdsN8F2B4pqRXiwz9kBqhV1FlRMyrBx0JhOpUzzHpnVq2mxwqtmdhG3nK0so
3bKadY1v6sWGlaw9rRyWapkjoagAp0G2IbrHrF0/53HxYvskRFEh+mEHhb2I/UHcZb4fnFUV0r/V
xsoPkgKUuq3oTaRpthV1Uuy6CKGnzk9OumZ5VLWmelObim4swgR7ZbevIDsayV0Wabik+Wb8YuCT
uOewmt6JsWzPWYbaU92gMJl12EXEZolm0dySF7cBk2ypvAN/TcguNuPWmoN6tJQ3K67aL/iFrU3y
5wdwGKzXGZyU2y1//ZSydLxV6bk4Psb/5KDRzjY+geemq7IRtpXzU7FSayvH7HAQZyunJLYwUtw6
0vLZD+cqMzEXlDsU56ERR4t8G0CbihZuoS3jwHd+iSg5UhGzf2pT96ragfKBPSU5NQRs3/pppsPr
FM0IXo9YV4IBT636sdWdaYUVWH0fNda4Hjm/3nX6pG26xNbPLtygba+H0QlPnHTvoCAIMWTCS6z1
430BzWif++7CThDOcueLbP3VxfP394STKlgfhra2mfLOeMIIvQic4Vle9KPWhM2t7cXXagq7JzlR
AcgcUVI/2zYqZVGp2sVbEqCB1EWDtxnKFjh142FXFRlOvcF/7iicaKwpZfTxqZgvqu7ocN6Kn7I3
oeq/gO4LbsHkYzvMILwj5w/lKKyYFJSbG+SOBm1t9o53rFzEF1hi2z26yaNAZBWfdxPX0nJCFcjm
DPXap8EHeppoLKYrQzTxr0YzfgG3GV6Q7v2VJna/n4Jn8sbj6TsokzGaDNflGDckpu8ea8QgctjQ
lrWoqxqlLr83nrPplU0xekU2WFzSEHpm2Bfxa8thGlKF1hLWMUse0Vux21c7OYtlHQcGzB7OcjbC
Ho5IdXxyUFF4cAf1qHUwtFIoxlXzRlqKB8lQXm+NpnmzK7JYOSTqtWuW03CfRUCb0tHb2xKffcNh
G32JC9MMW5fQbR+te1IJbrQyfBMbxz43D+gKgawXSH4lelRfBWiZFRAeC1UW1jIrc4LPYsiOfs5Z
fDFmW12Qh+TwrO7I1XEyjRBfBnTp5Ahl9cYiUHMrPjem2AIAre9VgvJlPwlz64Yoa5Cv5owbZeRw
Fdfc3ugo3305HQfesC3A9lFunvQHsrId9oWas0Y8x163eB49VeMwolszUPicZ5EHt64ijkD02Opj
3D5MSR3uTS9ojxgshfvaMpq/W/r3bB+u9bAvDySgu42LJN19hzHf0oo7HFed9octEvFPP6QLf2w4
1IU4shalbkHt0T5bTSTOPqW/8jn3nfrQWiid57+bva3sTLa0tey2ffmr7KvySjazuUd37k0O273r
rGuixN0QCOc0NRQV6zJtCYNUEoRa7t510+Teydagdi81KeGDHKr93Dw6fXrAX88+i3JQoMgFxlp2
dUW3z9p8kS2/CnDNUsY1pqD/Q9T8e8zMMmWv2vFO8sq+x2Xru1uydK1T4/Z16v5nRUbh+ptb5H/y
6IXXG/OIuRJ1TRLe+JF2tdCfTR08i4Yg81FmGr67k9dlT3r91FgNZkEUn1kWg8TZUly6w66q2yiE
49aB4zhX0BwNEltJjFRCP+0aqGtbmNv946Bhc8tk9AVvdBuMRvdew1haAWGZTga+w+dySh4wuYgX
hSOUD0+kBzvgaUc4atpbvUytJf4Pg+8xzFr1DVyHt3Wh3m81EVUf2O3Iz1lF024yu1N3nWI1r+GQ
kpLjc2qE/Zuo6vpg2CEZKT2mmsW/g3yLv6JiUp5Gag24C4svTf8n7BwfKjt4DSd1tSUHp+7FsXjt
gfLB9rKhPviTlq/L0STfMHfzgKy7ranJQXYnJPMXOLmmZ9m1rekuJ6qmQka+OWMdXylUGDZ5a9iH
Oi4wdBJ2zFg9oMNTbQaF3Ikq8q9KCVCo+XNrMSLdJm8dseP50Fi2URsEL9ZUX0NfzelI0NNmjKNC
b2GLp/9p1TWGNXJMznYELa+5y24/zC15n1944t5Vmz38fDD9bjZsTYSsXgVSmYsGGai7rlbjF6v4
Rxf4A912kcA7OyH6QtIcxYJ5f8rD9O3bZgW3SYAV2vD7jgIFklPF+3szWpGz35+v/p3tEjSCKQC1
279k/uWjHorMP43Gm+x8vxCWk00LG8eJzXe1jC3KJ0gKmq2fqJ8cgMAwLoVT7pIxjU8ok8WnSe55
sikvsWnWi9Ea2rVfQu+9ZRZUtfxv/kBmEkTW2dukyH9QZuyqY15a2vPxRu2p+tbdJUm8+w9hlE0W
HaEagAoC4+3CT+LxjZx5tM76noRTGhVHs82sjRcV3VGvEhWYJRIuBTg0BuTotnG18j4zazBPkV6R
WrundJFdCiXcuJ7BVxGU6xpSKe5NJooVnUBlC11oDzSLBsPbM/pNFDcOm06njP3CyQS5Y60o4B/2
rOqIEBDWoAqM4jBUQxVEytIz1EsYk+3FK7V7zBPoOpWpuwSu/xZXhWuMWxygCyjhZmgvnJjNrMDp
eJdIskxrfECpGS9QDSIbGok3s8VV9b2ca5OVnyDJ7ieHcc7CJZnen+ux9PeD6t/3f4a+J+VYMYb+
XlXDe3m/nMxiTaymAIxEmSMODmBl08gq2lAN6gbTw2zlo3e/06hCLXKvVs7yUleJ2NeVgc/wv0Oy
1cT4uiVGqJyRFz1QsS8RLWSoI1lVlEl5Rc+EPHQnTlErvHsnDJXZVjzb5UYVLGuz9O7lhNIN3cqx
2exlN6wHvAFL55gn4ZOs9QrfsHcRZewblyVUkWIbYYssR7yeF2Ovj5cA6dTLqIXjxW74qpLBFESb
TCTgpVD2NcZlr7fu1lCSD4SyH8KhL8/yfTSKON2X5ejy/SNqufwzq3YQOLqBXG+9xpu5gEBAAaEg
6Y6tTZlsGp1k+EIO1oP7mvD9E1BQ+5CPCAq7+kOOdYnPEyEfi1KLtKXwhmiXUF15LMcuO4lE/ZmR
aCyanUnm47Wpve5QDWhqSLYs5L1xrVemtpVdjCmaRTmkDQByp3nKEPxPwQ6bwDHgGFMZdweT+HFC
5Ogg81jl5I97MFYx4idYgsxAASc2jUdSsPkC1djimDhOeYJA/Y+WWMXWwaRglYezM6bjx3eUGVmp
6AWEDk9FRqk8b62LUtOz3GhkT8C+Xd5RWZN1UIMQykuUPbZOEF8KDtWPdn3CdQK/BXXKfikKKRfD
VdMnSAJeqE3rPkBh+FYecqczeNToQVaOgPwp6w5Ux/pmFR56JPKc8MHpDZAIFm5qAO/bVUsEs837
2nxqyzrbDiV25EFkYvTQ9uaBTOqskEK3t6CAdw281vleFKPrJyNZhjUlMfRRycnO/yNIbBFFIU05
yv9Ro84Fz44NTM62QQhwMBxfwP1FNaV7ncJb1l/R69Cv/QzfQ0VgOaZWeyCHDZbLL5Jl4IbdQcxw
qu/Z1pt2Wpuk3kK1nyb0x2ViUQmo9i2qMWzP85j89v7XmJxIjSpdkFLrjxVSPyiuTnDXc6WxN61X
vnWFzuGDknu6rnQ1PskL6ggcWmRTsz2sPepgBWQ+A337llaOv8Fcxdrydo5vZd6evTpHrxh9Gon+
A9v3PjpRdLwJdHMIeQ+yBC9ZjQyplgVUeBtOmD5MWdhQJ7Dj4VviO8OaQqd6jKekv1D9xkbDikm5
JRGQDFFSXlQt7V6CzTI/2HkEWIgDAxz0sAeUpOB4cqtz44T1QnbNNu92iqislT5zgwHl8m17erfj
nOofM890VkpkwPeGrwCIQbOd9CCBjSn8+zHTxhuwEUF4tAqhF9+gjyjLB6em0F9iKwLkPZbd5zT1
fD2K6pbrJtM4TwJcKU9iEQTpE5hJcewQ6nw07BoYXydmxyJA6wkWBhAZ7afAARYWNnVwV0wk2bU5
da2wiawKvfcORmqrCFrgfDkl2lGyGEQ+K/VzijnklhZSgtaOEBMnivtTzdMNbrdOhnGJQ4S3QfCR
Cvx3v+x9KHMieSopcQOcGT+NZLaobvvxMWD73KSdhqdRnuVHwiXCLTTUTGuhu4GH8H2hbSq9yZ5M
3BEOqU7dty8Dan44ST8odrxw/ShAGFrdlYpvHwPL7jYxjN2HMAixZwtM/UfRchKbT6eErjvPS4d1
lebZZpjLv5k/gvZRvds6q6ap2LUNYpFy2aXIOd27gbkc2DC8vPvESbNdGZHenQLE4LB6t3ySt0yg
G4fwVhC9tl5dbIMu6XZdMfjPcLweU3DOAnj8acQh9D5OO+LqoV1UlC/v1XkoCyxyP16zQEZ2Mkx+
n9q7XQohPNArZEkjjHvleCWH5ouRpvYySGd1NFzAj+F8+WY+fI9NlYURoIWqjyws5821cmEZ30rP
kWHr6PjMgT+L4ivsMiiYMzorixQcjgZ9JaFbtiKM+3ZOGxGjI3cwWpwWZtl88OrRvtYEwN0iAEbq
NNA7stJniwPiKS8S3Rm4abG1lOkr00jiwy8JH0q90pe1IDsmobNmkP3uSqinnFWcHsWrPkh3TSky
MOZzvdGPfbHBYP5uzOxzpAsv54Dev2QuKpqF2+XLjDrLRenRYHfmSt13q6+VZZg6/47FwvwpOmJt
BCP7HwgF2Oji9xQ0x6JZjq5ItzcsiYv8AZYNrIRYGlgHapH1Bgh9Gn4YqNnfzku2H7mrGql+82yn
BsW2yQ8PcQXiq6+OsgAq2SWydSuPWp56znERpOh9AnO2Q+rpSPFU/GMX5mkYmupd1zhKRI0D3n4g
vksSYEjI8j3hbGZtq6Eddi2SCY+mn6DTT0Lmc4hLxzpMxninZ+6xbyP/Rs2TAKnYhLrc2NgvJFYj
ZfCCNbtffZQXEF7eGmPSX0pERL8wi7E+xlaPHYETTAl4SaJ/qvjKZhKI7ltVp517rNrXgV9aL01W
fdgxxuG3RUmUrXtq0O7aZEFabMRs6BFoAPUQgu+Pxty1nPAAE2t4UJBBy80pODYOuqh2k4lDpUfd
ya76ArJ4rj7YNsVpLw/ijwHHbkxqSVbWgrPITDjKMMwxK2089SOoHyLw391qnkShIVyBbq1XrSzj
GS1qCIoJKbxQ34e5N5ChJ2TCBCjErn5UzQ8t7yc06ZtxV/ZD8ArYYzNWSfZjmim/hlNWx2qaHARD
ig85HtRYm2HeN17acuCRzG1rISdC9jxCsMNUNsVXY6ToOAgslqNVnHGyWaiOuZ1qPfzyteaHzjfy
nvkZ2Kq6S55B4BXAW4fyvlOGaBMhyogmAGBQSlH2gaLi0Dl3bYIcuhG29nvrASYCihGcQsdVn0wf
xYB5PHUbd62msbaT3U3vQFxTh0jsYlt11jj97nH4MO4N0DOr0SjbXZOKGVT9b7cOIyhkf7qjWzU7
6vSAzmdQP+sEKgvXUswiC1nvWqsutw0EzWYeHYd0kAtLUvDFbkrGN1uAlU81q1nfoJ8hokyxr9wo
Xr7P8aSUNIogxoUDgHeGmP80rJogYS1uVP1jnHoddUY/PAF/JO9M3W7h5EH1JluZ1/5uwY6t3iC0
9AvZkrN2HIWADxZFpLqXJnHzl6z58OZCeNSm4kQNwiJ1EgaXnkoXVhRW/TxMFbpjQO+GQdHPoMRn
30O6seVgspUN0ABn6F0dQsH1kUs8yFnhjw9qGdlX+TMwBL19KHdtmxxCma770Qb8M2+2qVPkSOE2
xskqPeeJaHGnwAZ8d/AN2xqJ87ts7FnDHgmq7kn3zPAsPy7LyfH88dT2+pVtApOU5DtJw8N5SN9p
tYXa1fwKqKLH5q32NX3nD1RZciBcPIGxvfp7RjL0wrbH3VLDZixKFWBbiT9TBHQsxp2Kla0Ah7Zg
ecHrLmEBj5LkkEWO+TIGmn+mhtcuRqc1X/BNsnbA3LqV7Ca4h617y2q2IaHxXWO39wkV2q1IoA1R
ukc/5+++x5J2m+cYXuDVPgxURdHQ6A2Tw0baaw9AFNSHZgaEFxOWz3PPrOIGaBS2K7IrL0k6oP82
+HjEJKh/2J25GJF+fB2CyN/0fdNsAzHFB9CZ0XLCMnvjKlq5ljzExu21C8yx20Mqt8FxUp69gNhT
PsWGyepRcyjkN1LdYznCHmhTjZpBVL38dnDD+Tj1B+tehjCuIhywuLa2oGQSLdNBQRwFI7vbVqyH
WGyy9SP+GGGVUoD2XVBBQg13Voy35keHLbo8F2Hccn4HtYcA5Xs0edpaFLG9k7eJaiGC3NoHmeEu
5X+DavYiZim4l79zUygG8DM3Yn1L77SoH3dqV4xHdDl4xmXz7z6nqBcNZw3TSL1NU7aWvepjzzgA
Nz4aY2tcahQgE2Mw9zd6f4b/6BLmOmV/KbglgokivOlQy4qNi+Vx+iN6npZ+X0a8TCXPZwf4+/aT
jT/T/ZSaa2MIjAXkuPooL8gMNLeW7GqNXR+n+fLdVaGdH8di6WL/dWo2oQi6kzK35YBsmUmWwuvV
gvE2gwBXuQjnrUBO+43F9H+aeF49dW4KS86oR8A0nRsf5SUIItgRsun3aXKM0fa6zXyPsWhSIMjd
Tzlkqi2i1fMBGFraXZ8P7p2Lr8YdIqPjVoepwt8CzcQ1RlaQEgMv3BLnHvWoaI5QBWogw0p9a/01
JifUedZ083XqUL+FpOnfj9ZnKzr9TnbkJZ4zyQhPoTQXBve3IdVosZxT0Vsdq4izQuYAyk4QJfj+
mFap/H1ShyNZUlabzpqIIZwxDLa9Y76OdeTiuJaEZy3lu9QLY6pXstn22V41GnMve0NbERnnarum
9kLOBaOmKRb9sXV0s0UL1UEHgWTWanZDWNlY3m4kWkheLMKuorTJ97K0HzDUw7Gy8YwFR0Pzyr+t
HqLCttdNmqarCKeHVe2zkA1pEu8h7PvW2xTXHDrzLvUv5pz0IjuQXTDsbbYcdSnwzl1MXLMLYCdF
XZSNpW4j38ZP58/d8p5yvke1SJ1z+scCU1tTgUPI2IkujjFQwf/TkmOshqshDanuzeNdhCjrSjTB
l4470I48P+qJuj0+ILFUrwdU1MqynB6VyBsfbQW4WOSMBXBLupMXlXuhIsEju5Y7jI86WngZpaZ7
+Slt9qcpKiXbyjtcKIunoBDvcjIdS+OEquEunM0a7az5fRFVbB++x6yY966MiVWgVEEYmLkC7swa
8Af30Y9MZZvZY3nwwuaoiFl51QsPFh50X1qg/4xaV8GkXrE3Thkr+9YKs2s08jq2UDd/8j+Vd6pj
HS4RhLGuca90kLM8f+tgMGHn40sbu4eqH7AqoPIGODQeLlprKITRYli2GUk28N/Jyi7dEbPPhXQZ
+750DZo/Zicok832Y5rr+bsK3jmkTmRUCgU8tiQOqmmEWqTFdrgm7FpT89GePD+q9knW1EvoRVQW
rIRcUuo8y8kEGfCntrvd6c/z8BjuRgSxsTtwNxLEqhdtevE5uQ5Nm70YZp4sRN/XX0ZE9tU0eNYD
MmdKobU/psIl5nAb4zHI0g/DcttDk6K6vkjJ1V0UL9pXiW0f+qpSAZRQ5CDziSb76MC3DO30PoOC
+jAoDn/nrCxWoqy8B3lxtXBjIS5493+kfdmS2ziw5RcxgjvBV+1SSSrV5u2FYbvdJLjv29fPQaIs
yHLduT0xLwwikUAmQJSKBDLPoVKlN4COqmp9SUVq1TjREXgC5TkVfaSIjtqlnhuJL16AJSL7ZJ2w
aN8bvnO0LX+4mOLiVvhvHoBPYB3P03ChCr/r+ofUtmWJ5D0rxgtceMTrn/UQZ9i2ajwQyE6DBiwJ
cQGqK4DfxGVM5mAV2njppYooCX1s1wud3moB4+HP0R5Rgp+Kwom/BA2OVEtESzz6fVztBoSH7h2X
IXOuwpFvV4WITpngvthopp3lIk/7E4J/xT60ks694+3rzt9rWCjITPBMfKmZBTjQO3dEvFyoFfiN
96Ndg6SdPmvntyYOy5eiQ3isKLldHbwA+H1BdRmP9dfOO1KV7iNGAYeXgCKa3+iSI5/ed1NZmJOn
MKnSBXbo8k0XJdYBkCyIQCg6nJ6y+AL2h+aA5wZAmHoe9CXdpnNR7psB+1vPAhRkZMYA9PAM0H0i
/nKaXszYandlDLrdfAjiaTFo0WHIa1wyYwDGAE/PmsUKBB4DZn+NyOf6kAKEfuHz6dkGJ8QmqJzm
0vj8xNuyeAPHOpKzbcbxms/yt3AC3RDvs2HTJyZqDZ9vuc2TdSiU8zQ7FL2P40fzuSjxPoBwWSaC
WHESmlbFo5Yb2mONRNFHvaw0gUyQrXD6Wq0nUZSyAhsdvveThV+6cWxenRibIGDrGRdepeHAxEWS
HI5rfb3ARpBn9g/tmPSAi3OB20SfC62nsXUtcAkoSZByBoGiCQTi3taQI1M7yEES0AJ3qAIkc5z4
iJTgHvnW0OB4U1x5NvhLsfL3rufZzy6CqZ/NJtiHc9l/1rxeO4SIn1hSMXMBF+lmbbClYgMCG7wa
W/OZilhd8xPLEYwPMqUGUbLI4Qz17N+AA6owZXp9GuIUAMpdaa0mb0Cc0rQFCKL3qzIrHP5PZfkJ
xIvuqvPd4Vwic3uPL6N+g+CkpzSOsrXcvgfwxGWYQXhBBzwaBzq+jxfDPW3lI88VfG49/qiYr50j
HJgNb3YfI5vNiH5GnhMviJ1y9Fx/GVgDoos7Hr/xJNkT+yVLkecBxKlmR0WgShbIgPmaGXmwKw3E
/QNYjp/8Dr/tOAE46shCeU3BD3FkPTKGQLWgfU0jHiOGY5ovBsCFHqMA+b1aD1RdewBXTBSWOcBQ
e++5yvirJVB1pzJzVzYCFQ880O1z7mX/OHBcgMlNW/mSzLAvtQdk/tM8GByYm9dqypyYm0bHDk8J
xCC8FT6GANtbc79HuLcA1lTRsapCyUiFKkZHf29BABpFX5iIHQQ225DPAObsgs/4Nm8PusMCRB0B
onJGDNIKOF3ZgWrzCGfJfeK+2L6NvIQ6/0Limpn+dkCgxZqKGr69F2U+hKd+8tl5BL1r6+C1H3+k
/1TwAzxss/YM1GWAdvBG37mAw3vmDkgz6X8okgLxyuaBVc4EEGgUTtHjEGjs0IQg0Au6sflUdGee
9o+1juSiIoveANIVfYoR94JjVSs8THjHucSBhdQqocHdb97Iix/Y9QCaAY7Z8Fo/Y0shqfK1NUb8
q9ck2BrFf3GkASJYrhnyl3bgyHPmSK32xqLADyM2okgFmKA7bQi3vqHFCFcLGKChDeMRfBL13q6B
moxg0fnJwQnMchgG4wf4U5eMa8hSN6fvXWPVn7rWbZBANOD9pUdSQBkDOsqerOA1A8XlIhC6AEPP
tA7kcFXVPAVTgJMaMEkdsH0lDoOaN8Jya1wPLwkGEljGMU/ODHmwS9Zhsx/BEEjltvA52Q2g4NCd
aABgNMvzRQ5kIGwkOvEzXZA9Hxlg9qBCqOGEgfH+HxcBj7L+vo/iBz7/gEQkAnaiMDKOiVEhcjwD
/XgJWEU6LGRxni6KGtzJAJg2PrntWeaLutOvgL4OHAeYNWASAQK0wCPhBVBaTQc5ApSJouVaLIsZ
3kUXLf5Hxf8CwItJWCgkXG9SD6eZpCxKDsCTN8CybQ4mvoeQvODiND3zY8/eMU2v3qYyjZfVYA3P
rQ5SEHCfjA84F+ZHBIsCldNn9nPlF32wSX6kYHg5Z+0YnOmOeV/rNnRPd+IWj2qRl2W3qVJgts9z
HW0N1uGMLU687BURGR6CN3HMygZkHJURkOYdw33127QBNJW2oR9MywfcUt1ONvj58uTRnLUfthOU
C8MAVJmvJcW5R8rmGQwsA5iFLlPtggi5qgywQeMfA/IsajC0WEW17ES1j5ONC9dL4xC4+Tcq0SVC
FMrWNOpV1GAnVl28nu9jxADtlYjuJt95VwNV5NTCDMpa+HPC1s1D0toQyQrSfheYHcKDun9kSXWI
k83C3Njgat872f/FkmxB5oBRhgOXzv+seiEPANrgsH0bMTCIdybepIRbBY8r0FWLgSX5BPQFEPt2
K24hDlg1p7vYDQCOqMaG+CGwImegngdhkseAG/jH5BjCRC2M3QzJJk18b3zuQ7yGm52H/ELqfXKz
9zlTFuI63RshDsoaM/iZ6UV9Ss2gurmQLBitbFP57YC45N+1Sjmz9eqE75rgyEEK/Wcfd8UiRohv
WAAF6q6C+iVZiwTUDUDgbm3FV6ukh+Bd/whOOGAdAnpINVXO3dkpDeCReE0U4+Ar5gjDxgVfwkWx
CEY3kmUHAbDLFjmKS6VTDc27NslI+U5GFXeyj/SkOdU1mSvK8tbcXV9VUcJD6lu5eWfqrknpz2+e
EVgPXVmDpnb8OaRO8ZrbTfE62sk3Ix2KU1iHxautAeJBC6JwS5WJh4jKLqjFOS90kelcP3Fwu2qN
EbXLxk2f4gTfgFRZgIRr5fYjk00BfeXvZnAwLam2zz0NdKXjnkpkHmFzB6/g3qNszkXQagxQQaqM
WwC3x76D8yphWSsi4wx6+guVyNUOaNC6W+ZPpI/Nd0QAjq0nDXiNwbf41DZXVMvLsTkhDOkrNafL
jA+FBFALz1Jk4PjMTkf/QPptB/g1cGkhXlpYLxGJcPQ1cPoNecfbJc7lkWwl5881AWPTRj3H6ypU
M3x5rptuxFaJKE5lFz0gm6yXE2jklvs88p8Bq5u9Gdst4DScfO/yZkYU2NS+AMwMJDemNv1Thkgq
Rtbvdz0rvaXtjvwxBubBIRgA/JYm+vCG6LfvFWI1//GndI8dj/rrgIzUFUuqWkTQ4HOuw080T5n5
uQBZvMP7+R/g6jzboRZ9bgAVuzZKzUJUce2ezNnqVmlrht+QFL4lVaO3f+F9xX+1TdD3IvA/P5RT
MD1qTqzju2zsflgzMGBErwxHTvi8ib1nfcA7N+hYvB2O2gGa6hb+QvoIwA+RzJS2AvB6MNmlt6Ni
7+E/Pb5i8iMH1igoJEN/l5VI3WSIckasVz9tK2S1ItAII8lc/KdrJ03H7mvrfwLLSr0YMmv4rqfd
pXPG8V8b8BYRAFsB+JrgYyeem3/1kD8NVtp8j5DUuYja0vlkeC3yyzxHf2YAPlz3/eyf8xpwEoBH
MR58F3RbBnaFd9Ec1ict9dtNyErvMnNQGcdcd17bFrtbiJ9Ovzrh9CMLPO1nMNnbxJ5xdpQvdRzY
Y6/ZAbSXrrs/o7752SPf7KsdAf4jrnAKNI9A8h46x7oAqaTflC3ADLBRDhCc8MBMrEk81QvhLReA
9d7U2J9GiB7Qm/FFs0dYdfJqGmCy9yPg1xH+Msdx3YrjQPDApzj74vQ7CeqMPHdkWBXmykH+y1cA
juOBMWzSMT+5MdL3SNksr0Zan90YGewAMUqiORmJ5sI/AG0s+4K3SzIC8B4mjZArLAE3PBkpkSKu
RlKJkSgjYiRtARBbsy7YCRB0gFMjfGoxEjIC3kRlZBAjMRE5sSKt6H8dCfli4ueAjOALj53USBJh
RJvuR0JGvGh+N6JGQs8E8foXmgfmDfEChCP2vnSr/DEXl6wbEiSB4HyagSbpUfdiYJhVQCfeIyDn
sz90zF6Q4hQjOauqrDXpqQ6o6CSbwe7NM2kWyGFBHMaIcOuhGx886oPUWtv8lWAh7m70GsfBSU0X
9psbxV5HiBVCFkf8KMAr2aMNEJ1NaI4gRhBCupAfAb7dd2UOChYhlz6XLJwezMlCDNgfumPummcc
SiuxjVQs2VmGc14z6LojVcqpGDPjc14aIpYM/ShdfCKC+AdYtVtyQfpexNjI1mPG10qR2oHJysN3
x9gt7yp0/JnvCuyoLu4q+sQ3kNznn+/kHaCCT9izlo/rxtHaxWf6XLYnkilvuWVf3KQDnYcYgByU
3zqAcO4dBJxeZ4fs4KfQWrjDHlQV5o4Dln49z3P8ZWDIcfEsZhwNURRpBPGXyXbMoxO3AIMRQiSr
J+vR8QzkcKHIpx47DE35bBXYm9B5+wzWjeRL1mXZjjXNIDvGP3UwxJZtdQpDkE7CMjWuNRBZIZIl
XVKj2XPtVYHXPlk7Wd6hZDp/0a3CvSAK4bN0oHBNZDnkvuwaydUdkmcdDXnjdv3JmLj0Ey37h8qx
wcgoHAobsdOBX7Q9Dcqe2Ba0NexltjR+GcwcEVEYjY8dxS0y4qoNTUDK8NYXIIzvrCV8fMPPOL5F
oBYwix16VoHXRhRNHHWv0qAEC6IoAvRo7SPQHL+ifg1GeFAmkbxOOmfj+ZO9oWIVIJJkjIv6Uc8G
87UrKmwIwdPGjasDfvM5+BHQm4a4WmAu6sjqE0Vm9UvAQw2g/+XmGZAl+JgWctvsEEDr8Rw89Hho
49j/qJBhcXE5COZDZNiSlpFWNgjXgTZGWn7Y90iqH7oHqk2B1Wz2NT6fgzY8A48Fx7f0MEfgX+BP
wJSdBEYBLJrcudRBEwOjzD5Q6zmt8v3QAN2Xin5QZEsHBwFHMoUxhYCT+ZxERn0CMIwh3QZa/7Bm
hQUcVOG23hnPmR2OT0HVVyAwrhATIgYnlmmsY++Q5kAtU6pFgprNv7RdbMllSj0ZuoNAf3B4AMwZ
kwpAr7PpWDfLlLRQ//EyjQ3Qj83FnhrbDWDJaJmSvQn4EQi3LTMQ3sM5oEwcBrwmymWqzdFn+Riv
y5Qs5ciAWjRpimUKkvWPlimpFZ6PZ8PB5S4HjmXqZZb3AmQgfumwTMkkj3FG44RdJVeSWqbY0ZDL
VI5OLNNWLFPySC1Tqu26bu2PlfEahzPQda/LdAI0El4tsUxJbXaxpTiLZdraTC5Tcs3qmuqgDx0H
eKVYly13lhbgvQ9UmwMG5G6ZUm+0TGvHy7bk0p/LFOlwcvUavmvvgRrWyqWESPB+aV2XaZImOCMJ
qk9aYr8vU7JZumBKUst0rARkEpYpyJhjoNZZBzKplik5xFOcFjggRz9S7R/L1DJrZM6JdWn1YHvt
zT6VP3p9PT/D9vjkxJ5cpqQVZZ65qxhi+ckfYIi8/5pScUPLdKxLoK22QbRtyjx8mYJ6WuPgFnxE
CLt+pktRbBNkcsiCg82ZDQ8ChIcJfVLgVr4YmVs/DWWvPQcxSELBEgX+lmsXsw1cJvDJAP4DjWyf
F9sa+Tc3GvWQI2nB6R6pEf7b4Pdw8uclFamV1icPDSIyzyTCO9SASCAOlu6rFSxKbKtkxon0x6TL
AM6J8B1yS6rlzltql+6RSgPSIfaz1k8LKlKrpO5+9DwKpUaGiJ2DqSPxTlkBsw3OUHUze6AGszG0
D0BGCm9UBvCO4o9r7g7UrKzj/FjNwzdlBrufePMuWmtPzmnYbj2NevyqzLDW1XCS2oR7MjOUDsKm
mkmOntQ8K6mXhl3VOyqC78s5V76/V1YQtAm4vqk3kfOLp8lMZOUCynBDPZJo4haiZMsofn/8padf
nFRfqinzknReARN52FCDIon1pzj4oYwgVIuv8WMXyCUTgGr+uQUEr3jS1I1aU17tbAecYuy8HvzC
PdJDn+ni20m4quIm2GRgEJYyxEvgyDsyEEQONWRR2of/0GrKBTxdbTxSR00HNtyPWjXClrJ/tfU/
t5q6EBEA6X0rTdiiju5sUU+uAXym/9iqsx1seMY+37WW7l4ANlUfS86OZsBLDZ+ESFls5mxZshpP
mUri0oEtYAFSGDBJiWKLkOxL6w3h2jZctlIyHO4V+6RFkB31TnqzP4ePngcKy2t3dAe47hO+1pGV
3TkwnfGxWGpi91F2J7yry0bfYOlMS5LRxUKW2IPj8medPCYTufZqBpb1SAXSmiM9XADJyN0rGTbe
R+SwI2CgEZ6QnlNr486IimFBeuQ1RwjEuUDgt2pKDYwQQbcAkznJuerH1MdBFZhIqSdSdt2Jb+Yh
16TDJLPsyD5YRvPlZoqdXQLsnAuZk/66HDzq1niQfYnBayDMWnUB3kGUrLBrtjW6wZWTSRUssrIT
clF2Uk08GinvvLVTVuykhhG1xrRoATOyUzPgYw9zjVyzFvjyv2clN0xtbzbzL2U5Zix4nPwjSehC
6nExvtRtDA7o67owa+SV9zYOQJXMNkHhmA5441XONF3YHDvfPBpVO6/6MdNWfhP9QFhrs5/idHyk
i8X68REn14dpNPUHD5z1fJ16eIMMouysNCa9S4CdABivPkNgoi7a910xP+R5cCA15ISjopyGat/y
8cedBavXqq2GCIXFTZ+ikxG8boDytOwlVWTUfd8O6SrXsERuug5n/JLyeMCeDJmSHeXYnNKMwdjd
aI7d8Ijgae9AbkqPe+SF4UOsPMnGPHOix7BY33QlkkuPbRJuZcdiXugujnB+Pdv6m/SNZCwotK2p
B0DuoxmbnD7dDLpbL2k+SUcq5qG+ylxDX1GF9CWeBdb7WGabuXIHaYW0mxYMMF7dgUr1+oDojmvt
mx9HMcgrxPRL5Z6BEMjrjjey2ALcCyg1VfOxi0psRoOYQPQoVRGq7h6Qe/BepJouc/Sd4AaSnUtF
O9DB6QDaB/lwSJHGwSw9Xpujlspu5SwichCx8tzQ5VNT2im+ghdjyGo5tVRBjyYLkx+sdWoBN4Bh
sSxGcq/3mmqlBlpiXJBc7OcLVU786b3mTpb9WUF6ODn+3ZjKdeFGexeZCdT2f+xK9az0VPf3Hikd
1e6jrme3/2lohb++90p1/T92dd9EWfqoiZK1gQms/zL95784rZrddX/fmEanvP5osFOO9WbwZP9f
ulI6qquPupezoHTu2ukT75elNQ+I28XK+UhPjiQs63KZjJa+DJ0a7xWzbh/oji55wG9lMcKO8K3e
hSlbq/qPGpIssNEj3WmZ991vYnCcUQ+abYdA/PjrfuiQNvTePyDHcB+7ccbWd25Ql3+3JjHiAE/Y
Ii62sl72KPu6vZf9/mWDuqALTcStn7etpaWiWs2AXNvd9v63V7KPu3lVRRqasqgcUGMeQuZayA3+
PZmkg28JCBkSAtv58LdV1c9dO2WZVJQV1YLu7pqRjNr+B4dJGYBSgCm0wfEh1tVH3ckhqJ7p7kao
apRNJaM7VXE3ro/sKfc5AvS3wBlAIuIfa/7/y7hcIBZyjUCe4SWbgkdLUPSBuB40LEtkEdqI/mBs
D8hnbBIDlPKlxKnPIhGYAim2bV1HT6SuaeWO1EVK11+6CeCUmdB1ZhvQI3/q1rzzX5oeKJAEaxCj
X9L9Dz6IfvGG/P/mw12/5C9vwNRrVDPOcgUiu5iHOx+MJvX3kzkC6kvodsLfXsAwiHn4H30oxdj+
1L3rl+b3P/rA3BZflSbAyP53HwDP7O/1q780tqu/dz58pHudBzA26J8qDVFbwNFByBXyaFLsHxTZ
4CMPRZ+XvZkAfzgbmgvVBE1oPfh2d6aSkle1jdz4KOkBbOTWF6oABUOyS/0I4ciiU9ViNKvNBHzM
k5KXJkM+MkegwcyHHoDXfs/OE3Y8lArdRZWT4OS2jLaqYs4zGwB57Vt6NUOVZuR+abW5BgDPb/eL
Mau3OHEOgHd7lQmHWzC/Z0mPmJqrfMhNYxVbcwjyCLhPFRzg5Mjj8FYVzRAZBIYPPu5M05EukV7V
u+4euYE/lZck94v4qQPR9IMcpT568waA862cdqXccbwUuuOjkvhpEK/q2NOlNzTLQOq2sGfPAHP2
ezDUIEI456LyHAAvXisA8BTsmsHKFvLhkqJTRw9IICmPSi+ZRhD+NYxJl6ji99ogo9SQxGp9KDdr
o7xZH0pO66MW60PJCrE+mg4gm0pGd8h6/HB91LPXrpSrtEaQlyGbK7kfgljSNAdsttFTqnhvHyKz
fqPOlZ4xW186ndUHJVfrg2RqLV/Xh9K9Wx9UYQEelNaHfL4ko/XR8+B9fZCsZ9zbM9f+qbwheVam
T4YeVw9qKdMaAWAzwOWvD1PaQmqSWCNKHIJBdlWEeMMnBaq4rhESKblaI0rGEhDl0Bq5U76uEyWP
POt9ncg/hRmYe5fx9u8qtGvrEITAJkDwHzBZ6TqXHj8GTmvHKyNGXAFyerYFGyEb/Gbc0G2ESYxX
vJv8pVWGeA+0kvgYTaMVr+hWqsbAqwJjXv04ii6lDXmruiNrTg4CiRFAcEBEqZoFdUGKo2fV40a2
sZwBUXM9ADHIN6lE+jc9B0gFWVcmkJABgYQh3TtOrfrAdQ9TkyHFR5m7sUTT0BT9S+u072MnF25m
5sa6X1j+MrG8GXmwGKb0mwYsRkmK5IUcBfU9IeR6B9pSOTFykEpRTq6HOQmQ94Ectusc3FilLkH4
OgKrr0KCiVKSzckaMAOd9ZAbgEujZ3c/gM6NvYNbivB18TypTT1awaENYoB9FMiRq4LwDAaVYdXM
PFxRkSq0zOI6ElVZh0A661LodawvVHUQ6yFoDAYwJqcIx1C1pMKa1kOSjxltZI3szKk6a+ODj3Ah
yze9zZp5rOETdTtHYaLLW6mS+J/DBh/fVJuRLfLxzm9SlgZ7b+72U+3c+i1rrj5LH9QkGJgd6fNN
P3Sr/KbirY/C7wEQKVQR+XluvE8hXLbGUd/NYn6ly9QO8VPjzVTfTNzV5Zv+pY/CZcQG2A/30zYA
5RnRJCzafOiy7VT94sYBUvLK0lIu309CBb91qwQog1gcN35rgGpf5UP+vkTkUMnlGKuDeqbLzdr5
yG3yZhYz/aHbBpKggcoHFh+ahJvOXA3/Z68zTbXKnrz77TqVbiaWXK/E6i44SHMYBx1nPRoXBLQ+
BlXTfEKAxIBECjsFlKjTfAJpq3UA8gpokERtHgXFjrWRBewQFHmOXDdWDwNyMFBMohposAl216iY
4uR32RZT+iDbOiGCduc8OlOxAtJH4rMch6zCbPmv5uTuK4jw0lewWy6kVLjWW4V0LXb64dT3Xior
ybWg995d42DhunENJ0Xppg+tW9cAx3/rGgLG3l3D+QmAuYRrNOi/XOO5B6gb4Vpoaou+0OpPSEvd
+RUwFYpUsy9AgLAvCEYPkHnS+CvHn+0L6OghY4B01fwU4JOiSHoR8pfBpyW1SEJ9lGHzHU+qOZCI
1JE8OIBZugDKmzAgZYEb7sEoiegh0SPJNLNuH3n2r+qMxB3gHoIyTgDw9NtHLwGcQNAyH9iBv33E
GVW9QwwgwpevPpqInDtz2wEe62+36a7Iq8dwqoBweXWoyCNjGXaIllEyPakt4DQgU1g5qfNBP7X4
p3rnZeYJTCuG6A5hilzNEBC3zGwWbZXMm9p42wJWTbpEFXibdo7ulB2o5GtDpGEM7iYG9MOJZGQL
cIv+AsjxxlZNROvzccM6pPCSHrnZdMgobXHSokTyzsQBAo+6s/IcYXvIItfccqcGXbmdtkYMf4ho
4N9Pq+317AFhyK9qHqRf4BGcgZ/2SCW6ALUEZNCaG+zIS5IV1dStkw4ITLIonmNhau0hSdxvqil1
DtRaXheFXBEkKTIXO/NDYexJlbyiRZo10/silbLrItW7HIAzvm1UF5beLGNq/+cCJSfLGil12owF
qvwDXn+4R64SADjEA6WLB2TaRwbYWyUiy97sv0YgcHsguRRdV6h6WGqFKplmlTcr9GZ6kbalVqic
ypnhre3PFVr0zNyGE8dn5fVh0QpNpulmIZNfVjkeQj4gsOM6ILVCpQVRkc0ZWKF5BIjy60qeiupm
hSrvM8u5WaXS+8T0FwWAYOWiJ7eGgg14bcDRrJqg6yqVD0t6iBWadvX7CpUikF4tKp1XOzU3gHK9
XaHkDlK7s4eAd69qHkhuAAjgboU2JnLM56ACZOl1ImiF9qbzvkKp4rpC1dxQ579XqJqGvARMLCKa
jT0pUEXBgcSJswHEGogn4/ZDvUi9uTp6nbFICsP7BnYStu6MtNjjOEn/pIOfACF87BuS9qN1ObiC
vRtgZH3JTqTvun0B9NnYfjBBj/fSVd1nks9mNYkkxfjUxk795JoYMlVYoQnUsH6ezlU6Au0hmZHN
52Xet9HwQQwaOPElwPbNOdN4vOTCJSOY/vXa0H7qHR3pPjlggKiBXwD4HIGJL/MAnNmQafhgFPrR
GIHBTM/fPB8onTG4cNYkD0BGlZWtACOvtV2DcCI5NKR/Lqai4F+bElQClkAazeZe/xa9khk+hh5g
AoCIwEzwnxYAmCK34hnIsWCPEyFRtUEzRfoZB9AMzRRSd91XPrhypsDiB5pcZKQ8IAbqfqbaNgJm
r5ip0dbfZwoJG+8zhfMpG9BP4FqhZ5GU7vtM1TiTOQMMhC9phLpt/Nt5unUzUyQXM9WFdvtiOfP7
TJGrVRYfXS9/n6nGngANLx6FN9hrQ9P4Z+BYv88UDVnDihrBh3gzU7Pv69+AkSvWiF/n3iabu3hn
daH+BVEPC/wXmD4ZDUILkfvfXfDvub3YDbf3YxL+GoBfCSgUXEjeDfMxDo3oqOQtbtfMQwgSaVBF
rolD9hnsNFZj+EjtQXsjx11bdt2W9OgyIwaczCgLsuPfZjQfT3XBERC/BtIyonGpXIrui5gjF1tU
U2NLdA928W5LPaju+9+jUGY15MTTKGR76h4kRDjfFo5S+xsTmA4lb1LHX4CXAHgDV93rZJGFACBN
8On3CKRVPf2FlxmwzJdZ+Fglo3ZuwRz3gMMV4EXlIYKAhcw3Pe082RrSm1l5W2FkLn4CwV+1JhW6
UAvWO+0OQbrA3xdtg2TSrIUnblt7a2fgzSM5I7mJD+qFNmvj9sZmFPgpAFCwRUOa5CDdRUXeIJsB
wFzklXCc7shu2WTPzOijg9KnSidJgHTFTH1FFR4AO/eGZXzJ3Vy/sA7QM6PpZTsPL81IFslDvgXl
YL5MRTXpBIAPPHcGTkZ1huD2EKSbdGf04fcY5K8H0iJ9oAs163lEepND3SXAbXqImXYuRqPHzodo
G1fJIXVd4ygtApkNrzJeGqzfy5bwzzUi4Gn99oDMZSGgHYYKUdsQk2QIJ4GmWpnbAZhXwQJZSJhH
Pw4W0vocpPEjciYXUpt0Mtv5N2t7CwQqGAz1ha1LQH0PLV8X2r7VgvCYNKBwR/QvON/FhWQmYhSB
EiDK5Twh/rgoQyb4p3XQefxW6pGpPACKGz+lqiO6y+If+ETSDpOB19/VRxrSgO1rCDfKkKF4Z1/5
JM1TWbbJEZ8faHO7VzrSEeUYGcQfkLdOehewZjQCDVm6K28EahmA9ZJ20dK1AewWWHdykNjUfqKt
nSkvjyZSCOTF+rNItSTzW6SUIZIH6AxX5QBY8TdtqUJaoXaGt6lc7jy8m0wRc4hoNWFeKhngoVyk
AD9YSwfJjlSgWymNg8TY4Lfml2z091jIi7b91WbIW/9jkDcW3Rx5w8zNkvVHTqtRq+lAdGiy1TT2
9W/3lTrTgLjYCgQUhk8sLTDriznle3C5A19ViOgS+A0Q1koLBNFXGQBMgsfCWs7IqMVbmJBz8dZY
4j09QQrNY9an06NppiAn0/wjwkAnKeKNb4JM/AxSg/HxXax9diLgvSGBQD8l4G440d0wpfqpQ4wl
or0SfBP8lis1YOabD3MyLyNg/QDw6E+VYKhALFG2P0lOvZlJM73rFU0BkM6RjTdmSYe6BzAWwycM
0Ecs1mznKQwK8KMCjVDHH/SuBArei12YLhIsETc8efkLiYJKBJ7PGQIrhIY3z9WhAx7wgorykrIn
gICOQGJEqySKkp0da3BCNKCLrdmrEdnZFyoVWpKDPSoMwBqIBoXmIhnKu+kwcMx5VU/mvGFCYY5r
+zGdvI1sPSIGM2vKM0KT+6U7OuMP4JUs3MYEQLkBVpBMs8YX0y/qbZKnxj63Zn4h3Qj7EMgyB8mk
l+LEzQ6/txHoEoJyZfXYMgINZInDPdeqloUz4j90axdgTgTnw6KJWnAvUlmzi58Is3IOoc2qk5fP
P7xhKpaubxk/zNZBltWY/wJLIl8Afh5shCBw2AA+Kn9IfcM6WV4Ibq4ybb8g2+tcImH2VxS4R+Rx
+1900xEf+t4rGDHHZRgN4wEJdFm2iGeA5i20MbjeW2B8QYBpPh4G0pB6t/d/S6hDulBD6sIDuOYq
91PEbwEu0xim9qveM/xjmPz0kMZ28myDvnthao7+o3CyN7wU+q88rKvd3I04HO7K6hMwEM7WWPjf
nbgLlmlkTDvXc8a3CSwxq4IVoSwCjSNAOLnXbXMzm94GAfQ8WlWwKUUxcz13XdtIs6baGv/kNoGe
amvqyiobJAIkL7YhKOeDPj7wsQEXczd5eC9vV1Saa7t/Zng33GTNXGK5odinnY1oFiCsO3o3HRIL
DELyVkf+NfDJhFQrcdolb02SBo01HahKXUh2Uy1vqR6xf5m5ZNpkgvXcPfrenBwzOysnRB02NpDk
EvtYt66xHwZv2PUNgP6zGLtnUZIEbxUi6RdlovF/OAMyRQFGl0Vbm3vPr6zv+hA6gh83eElDrq9x
5DWcAHPq7MEY0ew0Z/hH1xr3qY/TNQfB7Fvte2A+ATvpskzq6muBpBsAxxb+qcnnFnv7/ExyIzNq
kD5l3tbkTvXVrnTkEMzxJyD34t0hDc2lLeT+nFkLNmv83Ec5e8qDddaWc78qWqM5ZeKSR4h+M+px
H6Vhk22pAjss2kILsWUxd3VzkjKhDJobfEH1ZhEgdcLCVxz+75uHLAatQmr2O1KUOnQLpJJJbPV3
ILSvsweSSTOIUwftY1cYGxKSJ9KzANAGiHw1kBtzta2BAvHUcGxsgU4jlk1i3dR3UZC9UNswF45R
iz6xcDsiRG02tSM1lX4oS+aQAp7ZDf92WJj0EHG4BF4u0GeEXdlY3orqUk9yoC7qSGMQRargLNwN
jldvgffOn2fmtA9Bw7/jJ5A/00UPhxBxm+60UjKnDMTkhBVgAtGKKkIcFyOcO7yQKNHzz+AK+4zX
dOxxDIgSAj65ccbWgnEG55JuLlo74At8sUU7P6qNM1XTnW5k2QOQGfbB1BvmTbsG+6vL0vaztVL2
RFtqxoaDYwDyX0lIDHSeaNMjcWU5Ns185svYtfSHKQLrFt3FZfV+95EM1NGncJ6D7Z2uKoLGba4Q
AoVOP+oqnVt9YQKZayVVrsYH4QGZBIT3IcIu4rYZ0x7AH3QdQrCXpQkAxmQ5YIUHdFKcQi3tyq8B
Z21B9/8wdmVLcuLA9osUAYj1tfa9qxe7PX4hPF7YEQLE9vX3KOkx7b4zN+6LAkmZKaq6GqRcziEB
y5YxcDZeBxWJ69I0tXzrugZetcwGTBTN0kRRdwhlUZ93k3F2mAMAOD0WZCkwQd/mgwSJZ63zpvle
ABifs9Zik5lNBfY0WlcrRrl6vyQJhlHb4YEOKPcB4daVW/PyB/OqdZkJkBEFgNEFxmLyrQjxb1zL
oniepEh2FoAuLnnZjCf4xU38nsbuHucs2liR4bzWPfs6tdXwq7A2sx1r6F88xwm/pHlhrIsibB+N
Hv6KvjXkuQtt/xwEpbErei/XuLjAR8sM7y9LlPd4aNvb5Hr51ogdtq39uEPx4SiOAJ2uj0Afqa9S
2fEOm4LqybTdcY3a+AhVVeyHPfTjj9JC1jQRmxpICO5HyX9kXvxD1F72xVTtoDHRmqdR28ZD0dn5
XfniGKZzj4EGabDqTh3Dj9x7lPbfoxKuGRqiZvQKUKk6YtouY612nWdNMAILF1o0EfQsuBrhsKUh
O00aVOMfUCteXae6i88oxeY71xnks5GMQOjzgOZuJD+U5qAHVOr3Cc//z5UCZM2i04UV39VBIJ+5
AgCdmVp/6gxap9Y6BXg4rzbONGcgkP9MfBMg3UcBuNYvig38khrcB6AYS77Ewim3Nop0D0OcJV+c
Yrp7luk9guMofRKTfCClmDMTNBIs3VLXrBRbDXUJYhVtEnGayI3M13ZIsmvlh3xFw3bDu+3gDsVh
lpqq56DonyqwSXQ2Dq2XJEA1euoiy0c5QIZU2A/nZSf6e+nZ+SGwqkugK0XBYMROhfLnnqMrZ2mc
GZZ/tcwIyPO6fpjGqGlKkMxy/erRxcbLOK+ChzwRA/IA6yjaVroCdtK1sHPfs2Wztmwv3JJKSCXE
ogPlcoTX32axY4yTu8kCUW1YWTk7FfWIkuo7pYYWHbwxPvqO+/eH8ZSDEhaMSEcaHwsHN96DdfjW
4t2a1XE0r1012dbvc+Py4RN4DnuRoLA/fhjH4boD4Zfb7WkC+TQbs9V1AfoLYA3AyYu0795WyLq4
3hoq9vAvp78HK+3kPklQCTX3ReRgpxLYn+fuBFjzSxWg4IFKt+kmaxCrxfkdx8Z6P+Gpehp0Q1fU
AEGCnwqdFPufYx9EqEvCpLZ0aeyD+X8b+yCymPe64CAkEC4Xm8ud2V1gbgegIK3E1Fuo7vAsMGi6
IUqrjGhHY4Dhx4RRAHt6wsmBxuYJVIY8qB6U8dAkKbpyR/41CH1A4OlxarD7dza9yeKtD9bQeQz/
Q+Gx69OfJEEL0xW3d8BPSe+LJDIaxKpP6+S4iCLYam2dzi82A0Afw5WnfHluWqB5/16UroLWWyMJ
rL0t99f0wH1wcmSyCA+Abz1KuLMKHKCZhV1TpgJYG7LBvUwTP3ZT3LYoIOTH0HPdy7J+nrlq3fU5
380WyFig6e7n++GyaW9R5a8FYzXilrizaMzr8yxdjPh/ShppbZfPTR+QPup8D/Ql4MtY1qQr/Y2N
toWvjj533ODkAnx6EDrQJ1GV0ZyU6X+d18VfB2jtw8M8SX8/o1PmYe6PqRchw9AM17Mxn6XuucUB
flnTBtgdAME6HAVjc/oc8KuTDcl57mFT4pwTaTrnukXxC5w02RHuZIBzarRxI0LVmt1lOlMT3VF3
Xd1dZpeug1roU1MU/soQ6mDUoHjyBHh3o0mcZeKLc6MbR9QpQAT15Zg5SbUq2uCfARKd+3RJjQlP
/M6avC/U80j9o7l5lIzSVOAa7go8EtnByZHqZBr82fMq9mJE3xK7Vp9t34kfm0hdmRG2n5EKpWOs
QHCjSR/ZbycBMJc1zWYefmNl5QLOHsSuUe2fakcUT5mfRg9wlO2yJMifaKgPQPFnZ1a9XsZMK8zX
RcPTQ6u1SM43vA1LnfaBxAa/RkAonl5ms9raaFl4r1u83iQOHAyvZegl236I/s6xe7hWTgeUJYDi
zg2NURcQMGsvjo3zMvRBTEkzWoOerN5+mKAuGQalI983tfftP438uRa2aQ32eX/ezrLOcrMf7AW2
RFw9DD6uA8h+tumjIt5UmsbEsut27aJwcK+IV0YxoPHUyi32NJ25QQYihDzfl0I/4v9sgAwTHeDM
fVrGScxC4LFdAfwDOFzu8KZW+MjmllXOAPQCUzRBItQ1SGWx4xeADcd5Sm5jo5wOPu+jlR2djCoq
f7ggUwJoZJoCvg3k3gLFDUdsR8s7YGgGkJ0P/Fs/YYfL7PJn0jTfPSSKfgoS5WOfBYSSsPoUoEj5
Wgsj2aJweXgVYfycpbb46U3jsTUT969EAFVZcmbjpevLU28XbOdblvXs1UWzIst1dWqjoZjvJkW1
/C4bAcRrjWH/2AJYdtfWiESArzKHF7s2XRDPgVOLpqkBYY5Gf0zVdhlDISEwFlXY7drcANMCYC+K
dYHt2R7pmcMjCRZTOyBMxEJsFDFGEwnO4/CBl8gIyXXsZIjMZzCvBgAawd1Qk3nOcXSK4UoKZuM1
qPGSxjp2or9Hu7Bf3FxZT1UDxqPC5S/U5K4C6IRkd+pFhS9wIm3Ymbo4j1QbkDsEe+oiaVXsA+7b
G0NbA9NLhlhxPM3mIvyro3LbOE/cWhXwmz1XKHB8UHn+qowserVF1p3stJ7WrObsc8PBgzYq1IhJ
ILCuAq9F9ldvSBA8aPRmexpd8BXGYQwi5H/68yAJTZ3nzkKmvmpLUe14X7/OJmi2SjiLL3Q5j5J6
ZAMTApi2sGkErqNf51gJUKKAx60HF4e+r0D+NO9LI6IKtZYNUtp/j9c9uBZNUFpvxt9jOPGrs5l4
j2A+M++1k5r3AX75TeAAmdBBSfoOnOLNAUzk9msH70kh/eibG/vlFmfHEi6p1n2p8Yru/BZckh7+
e1EBX10cbidPRR78oPFM4r1St0V/YyxEBnYSGKtZIUNdL0+98A5fQAmGeaHp7LGCARBC5lk424dp
cwiC6nNutv2lMECU1skCf67e+e57sV+sRczKNfzh9SF0mAXQlH68G4AiyICRhN8onK9bu+nTbWA6
kHZrYweapvqBhAMuymOeDCBaJukYTkoEJE1gb2lb2CJMgIXyb9QDhx9/yn1ZbJLEBuAzrV6/qkz2
oE/B3FgOKQgJx2jDaK3MSQGaVojrmzrwcGMOQKF5rTzKNEwsD+b79uPafpC5zpbFytRUZSm3Dg6m
21kDqLubUVZg9UDJ4bYc4awo4Sy50lWhufWMbAB2XRNdPoyTRAdM7bVA1O9NVesjP/9mobZp7zGv
OVETOj0KxehSTQwM9HTZA559ni/r9u2KJqjrAunGWCstkwoFHRJ/p/7ucp76bY66vAP2cyO9ZvVO
cL6k+clp3fGscLwC3aFsNrTyu+VRaojoa/MpMRA0rFhYm/saGNOb3pr89dxvI89awzUSbb0mlDeZ
GPJm1gK4FJ1mU2viSe5mySFpgSpmme7+rV8XTxLIMkdS7HxA22xMy98Bfaw5o5ZXotLTsOuV3cKn
R06Kdw0KujZMsnZNY7MDZPGs0CCoKVdO14XnRa3qeHOc3Ng+KMduNrYBcNseuNZFbZS/egDPW0Cv
+c7jHBDSzGmeW+ADwTdY9OfQinGwrVN3GwLV/EUWwOkE8Hj+M0aGmtYuMva9TcYGfJ/2a2z4/s2P
hX1hpo9XQgleFg/lPhuURqerWPLsMOrBybKma98COF0rSB+smmBAAmGe7pIaXVV8CG6gKkFuswGk
43/myIRwEWb1OlC7f5hgCGxj02j+XEwAxkIiDbpqd2L4kQMZ71cRBM9JNCAIXYMKKZdmew/rKjpI
cwCI+BSCA3gEHHNtuN0nQwIXt68N/0cQ/5iMVm4nuzD2XVe4u4QFJXI4Wqfa1gUoQTyUfLPaLwO8
w1W5rTw4bK2yQJ/zkj+oGEzLjV1tBWCOQMcw+tt5FuG39BqAHWbuoqhh2OaKF5ApxMqyx+J7wdiu
A1Z1hE+NYq7eTH+ybPou4jb6kgE7at2CleARCDjNzkhi69Ipnpzgh1aHBk++G6gj822bt9VLmioU
CgvlfPXC5GE22X42Ag/eAzupH1kbiK9VjqQ3NdXuM7gbmm2sCnmr2upnZMOfGQH/Phn2ynHNrcvx
dwBU7zSCHykIhg1Q6lLwOg0I6nFQYeW6mWcKsCEktgWcPtMwroUjzKsdutaaZ5lxqIruEIO2+rNn
gmlPRJ6zk47r/QX61prL7huQy2s8t2qJ96HpPcti+lTp8RTw/usShLc3bPWsW23bSKrBZvEbXkmf
GgC1P2cONjY4JtVbd+rlerTgOkbcsT4x5HPmQIx61wzBYN/YIBQS5m2xR6U2yFrstrRv2Dm/0yC5
RderQTfmWMWXJnT5ThSG8QRsXUTrVc6+G5O97Q0e/iVAOrjxQ7gOAculrnCvqs0wVewrAx044vjs
O9LS8CbrgSkDx1q3xQNMl0PyZt/nzQiSyPoHWUQqw8U2Hfs154mNH14qzgNSfx8SjSGfVn71PfA2
LRm0EYwD2Hd3UgykG1PsZc8eL0eguBXTJgEcwTONlf6LMQJZmEbg/eDbIZrwQ9fytomXpFuupzDJ
8E8DlcRE8EoBgg/EsOh6FqA0vcZCHhwkSAeBGAFuhi7a01jKTPtBRAgB/bbBvHBac88Dzrq2EdSi
uTlgX10kiiTSbBIlAxYo7OZBlFyH1EbADfKk1Fp4qvgpHpOJ3UbnwmTRGbDEicD5688+HjjRedAN
XdG0AOY49nl6UJp24a6XKbJUgsp63wVw2/zWK1M8RzM8r5mVmiu3yqZD7GhSxC7Cg5/6lt+ot34L
HhVQubmYX+TBlwF4IN0sY9SlCVDkvdmhUwk1i+15LdLLURkNIlAks2adOgBSPgQuuOdeWI9sM6uJ
ws8hHmCAYR7h09LdosmtzYDUlQN1fQexw7CR7ZUD8+izmtKd7SQ1SiUFf45VsjX1sCVrfo07HzFP
baNxa/8wIQ16QwsC3DXfiqAP92QDWGEgQGr9/kLdyQiOZdSKJwCAI4k9tVakpJrSuNmi/cWl9wtn
bO/sihqsBar/AeggdW5bNjzlVmOBh264jpNXFesJ0B4bvEb8LfdT9IfB2XomeDpIuAjhASkT5NbN
0kCxZ8DGb+wDWWZuljy2mvYkR63ZmtmgKu3COtuYZAtMJq+p1YuLZ/LXgI3pMYOvE85rFODu8TP+
VdltGiK5OBfYAqbAnYfHMjwhWrdHnM452cIcEVpPAVAIX+S1wNN9DfSOfo+flP2CTJ9m7baAZaGu
6/T+dko6tm302cNDFvTRGYWChw3CZWmM18LiX6mnQLYDQlprpcIqRl0+GHlqUKM/0qQMnAIMOyMI
T7Um4lnZJkJB2oG6hnIC7BzSeEtdlkXGyXQtZzULZ1bxEPjDg5cztWl9z94N8GY/eaCw3ngZ6GST
xEifaKwP6pcxc8WFhnCcTe7IjELdodVl67ib0qMZxAAQ/K2wGMkA5JiB0Ub9m4FF4T+NNDxEDDzs
+7NlxECzt0XxmPI2PFdqyh8bN8wfkUuFGE0yItz0e6zOAaAobC4PNEYNYi3TGrw+zm7yJThTgdGB
OpwwU1syQzIp0hk2fvpYFaHxQE1WZGuUrNrXZWjso+GC/fAeSK/mLEWToi7koTaR6fVhYop5jId/
X22WCV/rRqXPV04iqv1iHYDyqHByxi/xIKdb5fxVG6G6AuIWj1YBLLibBEjnPgycapVEzeDswyoD
gwpiUIP7BIoE924kwPgCUTke1paCp7GGn7vMc/eJmh5VUy4Lw3tROs6TyrppP4iEr8EJDg0eNneb
Be2VZh0gDp2KVoH+Vlsn/ZpVNQAdo/pEIsZYyKvlgLTm9wpujn1IbxbWniRsg7t33nirAjmfhwKv
0ZWRBYguyuFSVn5wa/QGj5pcd4Xl3bO8zE8fxm1mxVuQTYH5U4uRLIkMJs4mvFW7xcai2hbDV9cL
4+MiT5NBjeQKMJgiaPnnPQTY4FxtxEc9CQbt1WKz8op8hWNifFisky4SIK1d6KfuLLxohHrHqpAp
8+cHpC68wdMqj1QCmLc/vgMU0tz9pouQhjuAVTGSyUokIxju/X4y8YY3PaBf2r55pj41S5d0gD6D
51wFxrhr5AbGybLxRPb6AE5JN1vJSjifc2cYj0XrA2ZMd0sFJkqeI/LndabzWZkC+VCBqU406+Td
3/mI9EmaRKISSDi89kV2Zf7cc7EjISPygitw8N4WyPrq/QJAnHhbgIRpgaZs1Wm0EvezXsBpABId
cOcHKoHjdmWOhrj4KNt41wRA0d70HRDBP0x8EF66yChpzuaAlw8M0XAmuzrfGDo1cF6IpiQIGlYg
zyi2HywDU6dBDtDvm3FVPhySMni7qzBCmpSfPU2jnTxmtR2CO88EfiAovR+p6Yw+2DWl3a2pO2g5
ldfi2KaiWhlBms5yI77ec9KqO1mKFR/3eYlIadTACzLm6qQChI/qCCEEziN1o3HPhft20FWPEAq1
v4SuqLFtiXKZ0Hn9ME7aRiRA3WQgYE8WSWExixLHGK4Pg82r04RveqAiVzaiQG7CD1PlZ/shsaNX
NtbnakzMv/W/OnzkowQmgTnBZyyjbRKm/NvQH0mgkmAejcrMvchgWtmxE26t2LA+mVMIEiwrAPe3
0/JPKnPeusRvgYACBxRejrQcLUyzIgUD2QDieRrCrhDuKq1PCv8PfTK3WP833eVWPqxN3SYa14BP
lsdpVN3J9/LuRFeD7i5jNNFU/L0IjX2QW0T+zZTF+CW0x+QIGo1sXGEbEV1FsY/NpHZO3CvzS4VK
cPl31ov8QTWgOWmQ2bJO41BSFw715hEJwvWjD95BGqJe7EYgVmGlgHPFZwnOX1LcTN1wF6gjaT8i
SKCsvt0YXoJdffacdqAcpHe2RHbr2bb8r7Q9oKEpzLxtiijDZt4WJB5IVvuMOcd5C2D1/6Y/y0ZF
7W0Tu+cbcPqKXaHZ0+WuBNpCqKnpqLEMvzzFWbvl6dC78B9iAoQik6Y2zMXJyoGWSl2a4R6Ot7vf
MzTmchvS7xQBMGecEO0ELWd2EPhwny3AGp6sIiu3Td6NXwMrRwqo/NfxWo8DdfyjPAeUJcjLYn9b
2QYKHKy6/ortz6M5jQPi8s26cao0Xnl2hQQ0V37zPez1J0D0vag68VA3XzYItokAeO2VDfSl2AeN
BI/2ce/we4G0DtSRptaGtVm2QXSxezIHEBfgEGweqNtEtfvI7T1PM2T4gWnR2Q8y7wA8BoeiVGP3
ZNhIvbbgAQLeHMZU5auHBlSrpE4SXeCAF8ZEQfFshcNTWnZKgkAOCr2bVlfJjQcAu//dGEiJsas6
wbG66F6SBBUyjOHZBjg39YJYZvUEZ8UaGQ7dSy8DDSqV4dzpMbWq8kD9cLOvveEXv3yPfx1Ti31O
itBBoY0sbmJsYnCQgaxeIenkEcmYEsD/cfHNTeKDslG6EwZuvWNJM2ywV5fHfLL4q5WJe+AVxmPo
8OK5EzEw+ir+OjG8zdLc99YkBaf9e6UqlXdXetMjUv6cp/p5jEZ/5YAM7TDO/0yZ8lcVSiEOLv69
4zXNU9/T/1hI9WgeFx0cYptHmvgwZgZpvrfKrPtFs5ldCPAsi3xUyB6KxuFHlOUgq5fIj2XPiFR9
H0Yze4BzoL0yEKnaOLqwDY1FXbtnXs3O1MtCmT1QA8K/SpcZ4eejx5bZFgkgTIB4w2TWCmyJE1hE
++Ci2iy8NC4zuxWgHIOLo5sa+cxbY0Q2HMkASQYcP7Vk+A1h21GAZOcs1JgcAEKEXwSGkL5oypXj
jcgd0326WpplrACAuD852TXuO5DrRc29Lkt2Q52B8dLGbbpuvMI/AtHbeAEDM9xirAm2NFvavnt0
J1BKkSq4RIMbalTvNElDCFrEdp2+sE6bDvrPXijjG025lgcWEbfMjiRuZVm3S2UCh5a+DZON08k3
Ecyi2QhFwA9VCaenvg2SQBrOCuDK0XMTD+rGbJw5ElTmFCPzDo09xU+5YvGTwP9QVhXJAw2Bxsi6
xgOSNJ0BR4jSnLz94PgogcyqMlvzwgGvl2FFe4SHMN83GfJ0sSMmZVDmynsE/xMZnocywz1WAZfv
xmJkO2059m3b2ehQTPkKmM8CpOvaqC0+mUjDv5MBPo3xZRj5J+pJfdsVG014E414M+vbEXwthheL
w5t+zQ9j14IsTEuzzgFbndXvqUd3hldNd+Ae6F3gSs/xt0FSyKZhabebDUTCe22m1AH7HL4gcIRU
V/zBL90qidv+zuxsvIeTM9w7gXPQVCf+PnBA772CozrcJ44LdopkiJvtz4jkaS6L8NWTrN9VkO2z
ZouI1QvRmxeF3R0Nw4MfNOz4pyHs3rpSJxxQNxDI5SXy86VLujGylo5txP+XroBL4iHHg3krgbJ8
HQb4lld0WZr4xxntqNmNvcCgU+qIo25A643IKxL27Hjs12EFSs61K58Lq6+fZnq/0G83dgY2LOqK
RtlXUYaP1COKPzaqX3aRhGc4RLpnjpylAxkjibxwu2d3fCKDJC44fzNIc5l09B9PitXo4KARjNND
g8Meziidn57wZ/wE7+eQbseIwd8Mr/osQ4IFPJAPdh93mz7wwPyOaqJ0q2pNTucH7f6dMWQE3/Gr
A+opGXPdR1VZxm2xUjtBjYeE2s8CXsicQwUIs9XcT5oC/+DJMK7nm4MTc3roRtdcg9vT3i526Coc
fACS5LUBMCL9UWgws9pDptL8QndNQ47JPZR+Nda69oJ6Y4sQ7hdVdBdfN5Xvg1pCX/3bmD+1h6DL
1HGRRU7oey3Sp7E+Cqp9k6q//lO2QHnnustYumE4il1j38RpLjX6fWzUfEKWEbemVTzWYg82EZQz
aKER6VnXONbiJCRRacfMsT3TWDKr6OkEWRLYDcD4WGThrPdmsRJI20mjzVtXS883oK/GAgUhLODh
bl6KViHjLiKke9tzf1Lv3SxdDlVz6JDRf6LesiYJox4f23CwpK9poXlhkqlwsLpoPKt57N196A/q
8mpCnYrZIoKjv5IKhZuoBXSQ8xPJ7K83O1pyWRAgsRcRW2A5/P25lxuufF5sI78BPyuZms02niHx
/3WgW/eq5u+oc+S+LtP+IhGcQMGX4XQXpZsumew9fu0vk/67M4k4G350WobESYam+hTR7BYg9LtF
mWaXLsnRmIs328HpvPOsL/FiA8M7Aoz6kSJFP1znK91F5RRCcGBX3X6YmJ8y3oQH4zytpel5syjT
M8j5U2SZXQy+W+S3FdJ9t0iIdObtu8HFTiPB6hMlmP6wfDwmcJvChbQBxrYCfsXQnmTjW/mKLqnJ
GxchXd0sY+8EaZr6i0yfRCg6eye0aC7Wcp+Xm8jsp3drkQnlpUcv88d1VTQSPDqtfw76bKzny3f9
qmAoqp/nbGQ1c0DDHWk+zLh/pqvRG4Au/E5/meIIEm4QYhTreTrOGhZvlnmj+IHEjPGCA3N3CRB3
MIH3CCRl8PyseumgdZgakF4AvJTEa72r0t7keR7EbrMOjdEs19qLHOkGCnnxs61Z78+1SMXNBBLN
TLuExzkST4Z56juGI4ruWFlVn8q2LeAm1nN9I55iX3UbY1IlyAzNEgnmmHDB+CnLNL1SDzFv1Bba
w5HkaSi1EraLOxW8LaINWUY9rjrEA+AIhw1qeLSN8TXMqzvpmJ3qwMY383v1KGvqTTAODdxe/9xR
3aQ3KbN6Xr1pBbs2DEQ9wxDla4bEuV3YCzCd/lYAgXyngyTTvDJ9juk7zgLRfBcmy8OjHWrXpr5R
UgQTcbmRER92FfybdmlWdwUUvN1ghuCwLFwQ5aQDapnKqr80Q1m9ZoRREDrPzC3lUxXHZxpOwJ0M
JwlCB9w3qleyARR4tqNZ+3/b8O1S4adRFp87a1XVtfzuJ8pZR0k43QDVH5zHciq3k9nWf+WZtzPr
kX8v61Eh09QVT1ltAJ4Z29v9KGokR7f9V7+P7e8865+Kaag/syE2dqPVhccUyAyPYw58KJJQDEmK
TuZ/RUjIQEnuEF5GmfdXkMDjAZlFpzAO8lXZBBX8X6bzUqiErQdEkjWZqfuimmTcqS5AKrVQ7gv2
FOFRZG4Kd50Wbj2UhiC8ODyBcbuF9zHxLmOFWjd/BE+FG7AHujJRgrPh4CDdlEbkFwB9qE4Jol2X
RQS02vYxkvY3oLWHqJHUBoLaFNhlf3fscTyiNDF8Lkr3k5l30ze/FMjNn8bkwYrq5KZU1axpogd0
fo/sF6BzPyDYpGtkMxSeY0fsr2gwdRl/oCtpVN1aFFm2K43CAsNSXNxN3genRYSjVPrW6Q9JpkgN
dQzjISrw9HtTM6xuYzbCnxddlJvc/gkqt/zIfOuXyAd2jp0WZDSq+itkZgSO2Mp89Ntg6+seDQFt
xIiM8oU6zK7Oca3EnXpuAE4OI9KeIy3OW0S8scO0jkxW0acWQElbs/WTPUOOwKcYSct7cJYDoknP
mo10jqBwQ3GOnnX8ykOpeQx0eD1rSAQI3NJE2ByTKffrF6Z2QIlK+jUO+zvFTLAD6UUBW/EVpQU+
jq7QE4Hjoc4NijQ5FCjMi81geIIjOr7EWd49xkLyW+IzJKY46pEa2UzmtatDZIphKNVSYTmYF1dk
N5w9fKBopb0FUkr3hSTIThi5SCsOrL9JnoaAhIRjpZ/mOPr+Y0gB6ePoIUdgHqOJxMXZB0UQ3orU
aEw1fbeXcVytRc2xommAZRSVP4iYjDzZoSoUj/ypx52FQbJzO7t89wFG6amtkhLJ2Kry4FZ1sDN1
CyQx0AJ0h9iky01R22w7f6QKGZlrWTTmbr7ZFtlFCSL/aysSyXkAiv7cdCVwT1bUb5tfuZkwoAmE
o7umIaAwhrsEwe2VpTmGO0OCtAWs7Reu/agdKuJXQobG3FVe+09X+2BJmGY/6Bra1Dthcsn+n7qL
8H/qVvquloXerfv7JkG1IPddzqON7aQDYGKRlKXMAG66EvC3vRGAbinAW31lOg6/Rq1GaNJdX4n0
3odeB86IBPW8XZDcTUS5ATiBibb7Ucehc6MODSdFMezSHkEhGlsmLG+8FQNX58VEjHDUkQPxcl5l
kUUJf7VKRTAcFiP1xKILOEfONOSEqvGRq1hiR1PikbLIGf3QPYhhD+Kw9C7CDJ9BKN5uZe6h6gs5
NvMY3YVfFzsEebLrot6AEBgoFAGyB7SBZSIys6++67Pj8ulD4bWnUuSflyGSh3/LX0l7lHuaoKWC
yDSuXtttSGJRsGwcYksVozRHrzd/6XL8MkZleFvUvSJQu9aG85MZtVi3KPXegk7cqDZGZIZq1eUh
YkqZ5SI+qkcrafDLfBmEISi2FbKFDImxwXO9XZSAf7hLh6+2aFIEgsMVTZJWqVXp6sMYKsqbXQQi
61lYRSFH4idskvB8H9Rfboa6JNgZMW6T+i2q4rdFnRabvM2dZ7/vzE1UO+6uNwfn2ULw8FKmFSgQ
HfuZJIYi2rlF5J/dqstv7sQNY1WPTn4bO3WOuSdPdZxjQs+OZmQZePZkP0DiDsAA0tANiVDDRYW8
0jATOzNrTJjSyiTYjmO4jpFBt1mkZ4OTRB6Wh9Tm9UQ6syYyJvJ9Dt/ubIOU6C7IWgNuLhS79M80
NFvUd01XU+YP516N20V+UQ8DhWSZPL7l3I+eB9b9AtfoeB65iJ+dkFsnGyfaFXWp6SBRWNN4juGX
fOZ22CEfFfmkiGIG9sZNOhRUCQ63JmraULUL2JwNQATwyDQGVEyLpk02Rukbm7wYEAZT4L/lFs52
1PUHr71Rg59OeyuZux/CXJxp0gxydaOrAXmZlxJ+EhKdDdNE0+L9jR37N1Kn2cUuGLvFtvbCYe34
vgXmzoQ/W12FbVIP1ME8Sat1yNxihx2egTxzJ2of4sZFNpOnwB6luyToxoCAczoAriV17c4Ts4oD
6k+vN8pTZzA4aMw6N3cZfNVrxAbQB+Viefd7bxeMSIqaZaQRGrNMajVyV6B+dY3aweiKuGR89RTg
jpHUntnbzGPGigZHJEL08yVJdlWQXgL7K85wX5H8aZ3lULdPDdAVbgNqHk14op6oUVUudj6wHTbL
2P+l1AF45c7EK4VgwgZOj6jCN8t1WAY+WONid6MvNjQ9dKPYD1b3No2M//GcqnjVFn73kLCif3Ba
vNFMK8oONEZNrWf7Vn1pS8tCXSx6bosnKingeHLGXledUzNHMX9snTw/gSMBEV6AAOFqaWgsQPb1
Vk0KTDL/Iie1mnTzZ2VU1n5RpSuZ4JUeNm61XibgsjSb2RQNlnZqHrOy3aVIDrvUQekcvKC/Ua/P
mXsZdUNduvofws5rOW4cWtdPxCrmcNs5qtUKlqwb1sjjYSbBHJ7+fERr3B7vvevcoIgFgEotEljr
DzImu+6k/8jCMN/+b3Njr3Buq1KEJ0w1WfjBIHDwoXJjhXl3SVCdlj3Z6HWVIyoBDLDxtf5JxmpX
eS5C9gay53t8G0pq3MZkqCvx0R0yMANy0ehlKuj1OETyeyCFLdygOPIm5RIGMFAUx9jLmGxstkPu
sikdB5lIjV2+EztHMTfZYNvHMCPtKOoqXLZp8xXr9KDmrP5rjpwoh0myj+HK07qfEeLwGzlwv9d9
xT2mlhP3khPlsKPvETt/C8O6JR1EOuXWzAmZ37olpJie16c553btubkPylj17ww5eAvd7yavmGF2
TXC4r/zzS/17Dxn/40vVAAhW+RB2uvWWmNU+tM2W7ynsDpnl22g3z/1EXvZW6iwtHdWzcOaS34Z+
u7wtkGvlqt+a+/zbrW5D9+hvS3/7srd7xzEKna7HMWkmPLG9UKGGzpey0Wux6puiOgRiHsjmgdul
HI6VhCOFHe07CwqLFriL/33e7baU+9StrQ+v8jb3LyKvblP6ZkgXWqFRYSz9Bx4vO8XAkM3DbOpB
hmRjRkGwQh41WN9j8krDOmUvguY5tWJM3IEz7KKZ1iibO8vRIDm2bFtgrvfYfV6kRweUY9RH0SHG
02tThVJJIN4cHe2VnAyj61vianfuRYaDOh8PpgLnQfOpVuKFxWmjzcJLhMGWPvXuVTbhIKKDEY7g
H37F9CnJNn0vyFjlrnvFJ8S9NnFTL5u6HbfsWcZ4ibP6q6II91jnKd283PZmVdzmVqrhgRWH/yWn
GsVU7+IYf8xQtGybyjRfuh5CeKuSivKJnG288wPjWfYcPTdPIaXM7DBVebkMxKCuNAVk5oL/WPMk
x+XMLHHtTUlaF2pDHzxM/20ac+OKtENj2S37rRAiXyh5p20c7bU1rHjBsbU+TVqIcS9miquiV30E
mwrtpRE+onsmz7Ag0bQXPa2NYzP4KHLOo30XJ9cpmza5UgQvjbtB64A1SbHSW8W7yjk5iNKv+89L
iq7NV/B8QSXLufP9K4FyT7MQZYo0vV2t295FW4N6dHdWikg7hH5Pyoa3wgLrCSz9RpcSegJ/fuHL
1tHH6OTNTWA3zbHocX42pwatkST9Oalstar0b7NQqDvHpnuFsxnvujxBwDHr1Edc77FEG43u08ED
Xq5p4y5axOZkvxSaUm8sxQyOce+EDx0ELgDmcfA91TKE6Ll/mg6Pjaoob75jeqs48EG4TbF+tBpI
7HomrFfMmz51e0p/2r2ysnN8N8zWj8h/mV12qaA67/whBH7ZaOaTPTd5Y/5jOy2JrR6EKvyh6TQJ
71X2ZKM1s4ZoM0J4mWcgohZfaxT55Wp5n5DPw9pUSADKmJzmxMVmGIz+kqfVp1GK7+YwOY8trgqb
JuPMbc/dShQO3o6ZfVDq6F32ZONkZv9oAtX/NUmGs9R4jpKyOv62uHJbWBWhvbnPnWL1XHT9yffT
bOkEJXJA887Myx2YXJ4Z/h/BcuyrDWQY9nDzdHklZ8sBGSuslFuU+OX2TvRcNN10xEQye5kMVGdd
oNBrw1OzF3J88akuRbyQozIG4g1dC+NZdpo0qPgElvVRdi1sXDZD43a35WM9tAeNTK3wW2NL2bF6
UgYaMuCLtkBnTIaqLGlBBFJsAkxSPcnYJDhZZ93kbmTMN5PqKYKSaGh9cpEz7NrtULYePmVPNuX8
1udNGN8WBfjcPuhluWmAifUgTNvsbCB0ctYRFjvbCPofArTLZOi3KbdLMTXxyk9HZanNS4CSpGtR
js6yySih9iXlR9QxxmukxdM1MrAgjMey29xjTl8FSztqQwAazGsSc7xaRpIvNNcmm2WKfQhc8ahX
sIGL2qJINUYoYM6NvPJzs3qIA3bsyYSOCZ/1Bnj/PMxvNVzEruVt+zpd58XoHOXkyK/rB3llBunB
APZzkL0gMXvMGRvFgQqafSiKAgi8VlTI/qW+SKFD/12TmA6UmUWDZm7qDcOzqZBRtouwOiAqpz9E
TlmshJaob4NrXG1QghvMH0hgK6rlnsom9k7F3MiryELv1dSoot3myKBsbv2REsSxwGf9z3WON3WL
qrIowQUXivvhQ6JVP8sMJL/seXNIXvlIfjzYwVCtCgCQq9tormTqQs5pQj3fRVb66ckYf+Ycld3O
G891sMZ4FKREGhdPVHCSVSGccgc8PHlNm45TSGUIfnAjfrXjgtRFiLmuHB3S3t83U5Ev5ahokvEE
bC1dyG4ytd0FYNxF9gZfMZ6ighqvrodLvJD67Ygd+EGdG4gJxqHsvUyh5MOlg+94pEUqp4YefFXE
JiGI4u1YG2cX0e7jvRGT+tX1RoQaFvcReSWHO/huh1b/uI/JcBEE/y74s6/ykl7byjCdC3USV6v6
VBuN9HVWiGs5RyIyjSB2s1tIxgE4A3wG34l6orjKUO4nu6yL9LPsyfiY80JCXugkQ/LuauNcRNW8
kv7vt4aSZvx6fP2Fzep49JMuDZdqW3zoQ+wd5Hy50vG6f0ZwgIfRdlkQCoTgVM9Q99RI6CcNn9q6
a4PN6BkfpGPJ96YdMnYKIs9amDorHVU+yjm1udJtYC2WWmorpGyrpzHpRqBa6vDUdh15cHRxngah
18D+Sh9yEaKDWRWlzyDDspXtOdVz1ENpsMZyfPZgsqwy0YVPHscqwNt8xOD2vXu6Uc7ZvgqHlNB7
d9OlngXtuzNEyqG0eKLIcBziez0lnkBsUE1flTzYoOflvo+2We2MXhhreTOzDH7YjjE9BopZXZtw
evu6KaZsmYJwg5wVmfouGIbyRSjUne7fij6M5YqdVv3rW0F7qXk3u+rrW5Gr88YgY+lAh104Kewd
VBvIH4uezUHj8gIqgYQ5+MvW4m9hlc6PZCijpQVd/TFGtPVQtn61KTTb+AZl9Jo2tf2jSvK/lD7x
X0qnoKbducl+zOPwadRgAckZNsICMXjwD6tsPPRRgv4UgMo6q4OaUp70g0/D/FvODNihLEMnF0sF
V7m5gBY929RW1gU0QDCaZGhkTBSLZuC1LiP3CXJsmDM9FFcDPjW3CU04/n6HElJZ46uDkq0T/IWX
oO6qk2yoB6F6oIi17HVu2nGGEEBIMntsOTXMl3Ioa8Nuq+sbKEKo23l9vBdxFL7zsDlpbT4+wZrt
r1iTrZFArq6GnpCJMlGQzFoH7UW9D55JwocXDhs7q7FQps+N3FwWLVYIcvLUN+PFaP+KEqjKSDaW
RXgt58ZR3ODq9+pWc8zx7KjTVwgY+E9VE9lBTpBx1VAzCBXkomRMLnd1Eaxlc5s3341KSrVtVPF3
xV8DGzb/ikSsfzVbkPaaOwQ7auj+VQ6Izn+IheGfZAi0Bq4q9tt9TTCl1LO0Pr9olX8xgih4COCC
Pgc8QLfhlImV5dT1sz+LkEZnOcT+sHn2EKQjGTuV4BCZHtuA16zYvspBuYTsCamEaVAXPMYv6ITG
W8/3hj3v+ehqBRV2ARWCjWP6gQRG85mphbs0KBQ9aADyjlOlqusastdbkAdnKEvKp+bVyMIW2nom
QZw8vJJPwZREJ4tbDxsZlH0ol4icxs1fvCAKXKHmObJJSbbuMpMcaJKpwVIfq+wH+fxVNEXTdycL
cIuu9fRIUSXBE44ZYzbF75Dfhks1VNZzUwPfUEzKT6ZlWBAiAeMVE9msQCjmsxkY2SOnja0clAuS
YVblIOW5dMesW1gBRa5mVL+XHQw4I3X7fQu57b3TtjIcptYI9Y49rtW32vfY5mhjlvYz5dkA9TYo
w0UXaN/tIEEgFTL1Q42/3NN/79p6U7+nHOPMd50ZNhtkgd1lVUDs9ifTP9pu6h9l9x6j7pdDZjzJ
SIh+Jfqgv6bd+qjj8mgQYtyRH9uQWvIfzRm/y4ZUWxhtph8knDcXSIXmVHnXcrRQkRIaIdkt5GgF
KglIsr+VWF8Z+nU3CfiVd8N5WDs0HVLVJY6TQF3Yw/LxCx5U3W7eYLfYVWS8WWDqQcA43a0bVHwG
/IG0euV0xtt90VCa/bmugQuvfbV8ayrKZOQnrefOAmUUef5nMfdkqLXEfgqFepG9Mszs1X1+AXby
qLKlA4kzbKrJMh5mJsFDENM4IyJDAZpkMm4AbXqQV7LRJ2GTdmZVnAuIwe6omUsXocmdNYliX2Hr
tYrbaHzvpmZcGJrln1O2sa9ZkKFw7I28EMKvaaB0qNO2bhcvEZy3t676zda79Ai6OoEbVX01EMqT
k4wh4Tzwi/w1nEZvcoGcMTgaVTL8BA6czzo1bW6N6YKXNvKw5OE3fMXQVcVgHTT4XsbGUC95Y/+2
KABoDmB9KYI+OcmmVVA/CKaj6sYjYvGmTosyI9+OHM5/TQzzHTp3pPOFUy1NCyn21lfBU/uOq62m
htp30KnJo48SyqO84t3fJU58EZ3yFclHH+wTBOTlH1PHutsqHvlSGZcLjBI4XTSlqLrOty3yeOA8
1KtLpXfcs18N7hkI6gqOPsj0OaQIwJALOQAOxlhNpuDvpxQEq4JEuhFeKNh7ZzR6+Egqt5ly+v2O
stv2PApiirLgT//9Uvd54HXSo8iwMweHZ3qfndnpr446WylpxY9SdfVX798ebH3wCTFMWT53Sj22
7lJejhYU1c2f0XSelXjeEkmnp5DSwClEN/1bqImnSU2SR3cYmm+2by5bRCWeh66IX3v3tagNfKn8
uALGzTOzriErRgYKE66WYiiqpbAGM83hfQu7HGXDjjLg0Ds6+inhak7VPN5iVDgQU/RtynQk7fK1
ggbENPEIl/eRE/vajVZF3s01Gv8zAuCyKeaPh2wm+fmRl778EKWg+G5DXhH+6FwUzmTIHVrvWNtk
v0SwVywg9pK3Yld1t8iDIdjLrhwwvALt7V+xIHJ7AKWNaX80jfOB6bRyidt/xKwAZdWivv4buVGp
Lb9TLmH7jyRg3ybNEVZINnasUjBGsHiBDtPwbnfpugX98Qqi3j+HPjLjMk462lsZA9YrIjTG97xL
1rVfxEB1sN1IpqC+yCawWiwQZ+ujX6Fmzh04EXnSX3EZqua4R1ztYBN7VFqBphfBCoUH/djkk340
8YdYNZODSYQi9GM9N9g3xdUmFk63Nm3ALX6IzGYEIG+PfOin7ClpMJvGIs8TtHwnMkY1u3pEi0Pd
+L5RL915Ve8G7R6IAi57lWkv28Drj3EUjd/6kBTlEJXfETRKdr6fx5jbq+I7njOPTZN6T0PQVQ+5
B89LxrvEs9nCTv2xz7rb8shx3J3uK+naGSbEbyqn+Z7VbQ5GfqxOeulWJ3klm9sUZJH4aSuxUTqI
1ZU3eTuB3goqOS1kktyzfuhZQbZQn77jGMU/ZVflJ7w4kociSELUi+vm02ie5Ey1iLJlDzbpUYvx
MKr9MNvUWRC/2X0B+J97xXrzAzzhCJ+Arzb6lber5q8GRIxK8LztVvlqgZGo323cKtZj378kfr6L
qzh6VrXkmx0EaJiXRvjc5ULd46FmLOSgjAklg5tfW7cZ/TB8zZCDv2bc7xGXYbFKO/tN1ypl1ZH+
+K5V+t+qXZqPSpbUj0OBcIeMk+uGQWOq7j7o0/i7eJFRIzOnvSgHZZWkyW+LUxXb38Ju4muRDXts
R+yf/7ko9NKRkcmr1VWW8YvyDD3bmgakMPkhlp9TeTVaXraNI7YQ9wH5UZYr7gMwmL4LEM1XEy1u
2wr8n7bZfe9HB72CkKNkVfkmB9tuOgy9F25zlXNiXmb2IuSJ98NmkRh6/6chmu+GXSjfQEn5fDJY
5MyLpnmRr4/G0+Q39iJSi+rH//xK7vyV5CIj9dytiwgJzmGB5YCUCsqjy2HuKK8CrYXPdO/LYKMN
3sboxMsf8T/Wyq7SivIYdjS3W937gq0yB1RK9m4pzAd7blLHZysi0q0CjuP4R5y8AiXXiqKunHZf
0LhpglhgXiwKfdBWvmeypZiPVU1oOQgIyZOUPD45saGtMN39Gk88JdsHGGQNaBiv8O11NhK2MFmx
OKUgGSSuQYZ6JdjVkYpi7Ix8+GP+OEEEiw19XAcpjzPbqp+QbGqebOCO6zD087WMySbzx2sRCu8k
e1MSFud5kZwvQ/xVH0zbe+SsvPNHUF+SjynoGaoVrW/7v9aqbE6QRi3ehIq7CamhbJeq5A+VfDQe
SUAZj2WG/jfuhuDr7zE3D7fpbKQnY7IJY96ijTHso8wg9y1j8+2Kvvu6XVLX1TJTIYHIUrXi4hR0
IxxStPCOsXmWcd5eVLOR/vmiLU5t+TQppbr2FPB2XZlXl1SMzRo+EBkxCvcr2B3Na2kgwKXXifM+
WhwydB1ThrFLHlo1HP5xyFUXpalD6lZ2JcDbcKHH43bUUu3Dd+Cx8YL9dG1886D2fSCqX6zTMSqO
0CzwljFtg31aYH3anndQedYCU8UXrNQdZQe8UUPjz/whJ6Sd+dnoM3wV47Fd3LTOfhaexkss9mET
hN7WA2t9ztJ82FAXci7RaJVrrRfhkz80BYwLdCIcq6yWXVM539TeHBctqb9ZnUDDneJ5QEzqSgVl
CdyiekYWr3rWirRZ9lXS7WRsskR5yqv4U/bkIvasH5NX9CcZGmq05CPP2zZxlO8DtWlXvl2Wb6hw
TytkbpSd7I6V8lm5Y3Uh9R6+NT/hk5ZvIyXnzhEDikb962/Qh2yGRsj+DSmhBsGOne43GZKDMl7p
NjgJeRkrobvNO+9N9owk/SaS/FLkLlpsaaocyMb6aH7SvcfuXTkq56nOcLCzTGn2UYKGgOpUxQP/
eNmywZtwLbtYbBcP4RgWD7JrjB3+H65+CoChOos0Vc218BN7eevzt/fI2BsfTdKS954mb9aK9nAr
GsJzDqNOTrjHe6WZjZKFvQz3SpBqlrLIK+cfY1DVozx5ZQVm5mblvKRoNz76I3IU84Gso963U8JG
rP3SM97MGdwcWd5vi/Rc58kddNFR8xyyR2L88Id0REzI6/eFX5jf/hsvLbXfu2Vs3eMtznBrTz6X
qe4FUKmorxhmLA5UVZ7kK0aG5JVa1+LQ+9OfcfT9Ua50hqdG1wRlnNQ9OrqRPAWTcUxmDLcfaNlR
GJBLZRevwGjjhRbgWLsu3srUQrJGZOqpmhHeos8w5vF91I64B2Xa2z26UMtAgoYCCVIzf7PcF3kA
RPZjOsCIjVby3Oc6TrrscgeVNAql86wUytmi6bSPeqqqFxF0f/mhlv7Aj/td60PrRWWTs22LKd1N
cBspENV/NVGS/f8noGD/LsIs2EEl9diAKiQwNkEH4BmzD/8tKylU5Yr1txl1j16j6W9oeebr1qvH
E7I1Bscrphpa4b+1fbM3ewT+Q+inq6iohnMwN0MefjVfXdISadrXK+oH8biQQTlbTuxDbHbkHULJ
YpcjRWv+XQ5mDNd7CCJtW1KEuU4dXoNpNpIGrOzMOvMGRxHTmP4yBmpE7OnV02C26kleAQ7jaSsv
+UyHh9RlGzdPkSHZ/NGVa+VcqAEbOeN+uyaKtN/u3obDLvDtd0jtpXsEUJv9BePyMjm59ayNQfkc
e0s8qK1nGfFDA3M3pGr3sovUBvBQ6OzLmg36M85C5XMQrVAt9dASbP1mjy9YtehEVzw4VqMdjQlp
+LknQ76SfF0h+6ahLGWsTKSLLqHe19RGlY064mklQ7IBzYWKIclwhEKixh+XxiwRogM9P3bGhyBN
dpCde1idx2RMNmyul/bo9k9RhQZ1GBQfQ4zHweTr2s61Ou+9tp4yZ8g/ktAotknkl9ti7mIq6peY
ChZKMO1yW002kxrnH6FJyQJo2NInS7R0vGJ6KvCF31dRYi9k99ZYUKCUFGqrNU/Jxqy5BEG8kYN+
PlMY/UqNrWVi2p+jHjvnsnZwiVFCY1lI2owM3i6b9pXfK6SCeR7VIecsryA5OOfZaOi2TA6YrQ10
2+7xC4n5PUo3LTHZXOX5IW4yjDyhdYB7n0Pz1X1amxVZc1sWtqDkC2VoVveJvRyW5l33NXKYUj2i
GYH5XcaRO+EVYpfvIPSGNaWPFJMqCjELwbERGZBlreTu5RbiYDQr6oUxjrdCPIZIVuG0hOWT11cm
HKoIvDsZWTxzEInKUfWbr2+RoNEepqyy+FhoMZIZweSU6wIa51IWqlW9H4GT2t1X8FbslnXvTqdo
IBRc7e91bTkgbyEH5C1uBW9bS8hfVv0b58BpZfskCp2iaN9i6jQyGxpoLmrWRj9sZLdKmt1kkpnQ
4OOeikHVb9nQ1KzJQDhVflGVLr9mVfBDzkfz6Ou2kUva0MTx1Bqb/hus+cUIjuUEgak6seWoTjkC
zos5xwYp998BOSobGZPz7rFM8ddj3UOcH9SHVnenl7bjhRZSA9g3HN5eBiNPUJMwtfV8lnshrZwd
Ir/xF3JUTermMjX2+bZ0Xu+aT3quds8yErJPG6K+Ow92mG/CVsFH1+xe5zTrtTXq6tHvnL/r2nTe
HSqna5Ty2900V6eayVpzRM9fNdAw51sNa45XsUYaIHfcg2kl07v6rgajfnUjJDW1uL5qPb9De6yS
vVOaqBX0LlWUP/tJ3Wc7SLCzc2H0qSGl2zVl9z2u0FFqEy/bAy3pXtTKeglbJ/xU2TQu1FotHkNN
r0+mSqlLQeL9czS+ViLFRhoAnasqr05J6xW7we2/rrr5ylK6d9XvYP7MItls7bNdYLaPae00lHcI
yebezX8NyFjAPVYZyPnlfXLv2gYmgUaEI28z2QuRAXWk1oG7ttOPL/2Q+Bc79A6WMSGvZoEy9yjM
Pim2Mbx4CnQQ1xTZqayS8WXU9HEFzb3ZohmMoLqWwf2aX0gi6R8ysByn2y8zUYaHznP6Ezh5frfz
6Ag7Y80JtlnITDHqemgskMHOl8iQees/0sel22RIPybIgraWgwYlLsMISR/1HjzfYIzPTR+Ji+Iq
yaIS3vCu+LW2xgqz2MnupNT8OPH0jDyYe4BZso97O1wia9Z+pkhUI0zt/3R978UJc+vNs1SQnblV
P+hhEB8CMPzb3KU26A9Y0Pswhj6HBl14syqfB3AGC83XKbgiSL2r5wwlj/9k5cxdmbCUo+PQ6buK
munrvduZYXfFFS5eFBV5ObN4ktDuIketr+yTZB3j+smz8mtQIsPRyIMDa/pw0GXBcG66aW9M8O8k
FPz/Wn2/tVwt595i1T4W3yDbh39bI98L1ef6pRaxu8mxMziEllFdjCmxlhMi638Nio+scWff5gLJ
F8eY3wcJnvA5rPptJloQ2nOvGzIVsC0UPF/TeTAo4NPQHB9Wyeg2Swckb0+WIaFVJiPACbhNUCjo
yXqi1nOWMdkM6b6qEu2kKr2x7P0m/HRgKoYlfyjfSRGBc9lV57EVfhupkuWaG36mkYd4RGyhgDsp
4/m/K2ML4U8rtTTIj+mihST9niEYsA09yIU8lKyPk4GvzAfue/5GxfSKz3ZIgcoVCxmPFKr4oL3j
vZtn3rfJTPgHTlexikucJormpTWWhue5aHEn7ktRTPs4nvrHoBzcFy1LskWquOVJDpYeRRC9da2d
7Cpk0jeV7vIHNrT8GZm+BYcFf6vyA6+a3gi/Tepob0jGGlDw6CJkaq3TZsLMZ+7WQ+WuhiZ0trfJ
rRtCm9L3rZ6kKw+40DmssRJD+FsdFuRI6DtA7cI67DeoiRods83hNDsO8vR1/tLqY4MZzEfdp8Em
NTVstTlIvLhp/C03wXl62tk37eQhsP5tPMwCV4pA/UsOhCkkpcKg9kI96+zEOBkB3of5pWv5Snbl
AK9nvL7m0Vxt1WXdpT+AHxoLo9Hdqx1G3rUfRmBEkBXXI1oH8XLqgQvFaezvbn09rfDdUo2znK0h
zP9YQj2XN5CNayQnXyCSbkMd6b32YoOG9beI0D2Wll4cAEW4D1Iz+XalCYzwpsJBbYQB1PumfaV3
jx1V+hIOUjIegQOKr0u17e2Vo2roV88jnm/EylJe3uarPWpWUWcPtgXq2sk3Vtg7y2oCANThS/Di
gpvadXaJH9iMaGs7pCJTHTHyLnLA53QV37peXuRg6ek/LWtOrbmAigxNiy+OY3W4/6AXuithwVA8
I4iaeG9y0u3UE6m/20S8gBNllekNh98WNQcRJBfD6Lx1jC3YQtWFybHA6ZA+LfOngozkqZybvCpi
zF7nS3NUX4Sng+HgBBw3g31JXU+QIMBJxNZ98yhjsnHJUx+zMDrowrUvOQzmLPLeS/y2QYxlPyJ/
NnnA9fzRz4zoaPrmsC6GoP3+a0aF2+Iin2doFFOP3H2Ya8K/zZD3UCs/f8SoE62zrMCG2sF8KyjG
jzIKj6Jps1cAeMPhHo+16Ld40mrOCrO18eN/icP4PWl6FV2gx9TH1Kpw4lSK5Fk2EwQcI7FwYZpD
DicyyPm4rTmwxp7N3NahVKhHxX6H1uz/0yjuY9AYyofOG3ORx476GvcJwILM9x7HyBo3VTlimCo4
zw9xXqK/NIXnzM/ajY5H2WNizEV0TM+xSoq/T4rZA3JgD2i4eKckBcV1tHu/q30/7Ypam9Y1wp+w
JSmJxZCmqbjQuGkxITwe4ldIjz+NeUZESR1XSNfpq3CKjSW0eAPsIfLb0+j1C8foym5Rj7196huK
50Af/USf4ufOpVZkqioyZ0nclivOMcVBQ1v2LBubh1Y9bwN4h1bXXnOAy/3PUKwqWzlBTp3m1S6z
srwDwi0XGYp7u89tTxHxn1+XZrwOjCopeG0U4RHIyj9uGRm87H2/egxVYp3qMQzANzhacaNvLc4G
EQjqi4Kf50argeSiu5dT+5yDaegO26HD+Oq3oGcX487ylfD3YBoG2n6wR8joCatR8ywv3hTaB0SH
Hm6LZQxZ8ehUO9M2yroC5dhJExfdCutz3eeoQN5jKVVzd9j8FlJjNTnrAy4KzTaLQUslc2OawSdZ
pOgMvLF8cWtbW9kIklJr9Vd+rBe4/VQRDsI1wOA6euTLfzUInMHGAca1lANfc5PqYJl+chrDqIQQ
lShI9HevGKAgmNvX3nM/N9Y19h39GUiI91zbgQOgB6MpOZQpbb5La5/X8TwzoQ50dTBPlXNlqCOF
v0DaPj1VVkL6psMv854xkAmExLL5riKUDiLqsFunaU9lIcZDp9TPpq1QMLSd4i+YYIcozq8ygQNA
mcI/nNTnRLjKTlhKsh2bxHmerPd8MBGKHXJzw5/GeirHuntyqXCJxnqSjW769QZ5+pE0fpyh2cqn
b9L455bzIxzM9ny2kTduXuLOAZfd8vlayUuUB/sWeDHSFhaA0qUMRsDh7I0eY64m+2T0SNmPkOvM
FPHGso+ORtYFxcq2nQHDw/GrMU1wOn3j7m+jYzmNUBZzIFnLvG/R2UBwY3RxipNXSt/D3wIcSmF+
vppHFWQoEJ+aGv0VFWn90baSk+wF6aA/Zl14wqgtXqpZ6Ky9VGff4jSIouYaroxZ3toJxxdFlCuY
UhAaZrzEHSpx78LDEsmKsvquMuci+zxPqVzKV76WTN9yeNXnNoPPMNMSqOSx7eCVBiDktkOPBdUj
kl2hXTiUQ5vvEu4ycN7zkPO9SNyLid7p0srMei8HUzcwNyLD5EmOWmVsogOGNJscraqpfIpH5Yai
AQvjH8bIQ4CJzSjFl9b81rriocaA90edDcXCCKr+yRnVGroxhrdh9DPAiw3sP/QWHmyifLDmhvdv
t+b/oFrKWN8o4sGsS6EttAZOFY6d2aqYDSrkyFgN6Qp2iLsey6rhHayIFx3rsM1UKPGJPBfOEdmY
biLV1/ah1v50W0u9IP55vf25RKLde83cww7sqnc2f8r/9H6tSwuV81cUB3tZ45n0KF6aQ9bsZFfr
OKElWpgt5EkDv2mD7MqrRE0k3a1DrfLRd/FbCYzOWoM2nhZliMqtlbPvW2h5GiCGM1/G5G43tj8J
dG9n7mPfBvu0Q/bB7rX+W4rPSmar2odN7WLd8hPuu2TwXtPJ2BVzPG/CkNtn1aFJourVwO/UC7wC
YrYQa7wpeWgZsZktanBv22wU3bAVBdg6b8gLtGXncTsKYAV06kjNR6+Pw9yYlI2PsmuC3FsNBvp1
kExe2ZN1+H961RUJuepa68G3SYNrbs5QhV+h1g66I6fw/aSLTQ5k63BrauPfq//GdP71kcaYGXbz
QNa2yiGZm1s3Hc993pOOUUwNQZr58BXU+l9WCQdB9tJSyRDc5MkjD1g9tj9A0QEdFOH4Uxt8LBQ6
8SniArEbS8muaRuKXZkVwT4p/x9b57XcNpCs4SdCFXK4ZQ4iRVFZNyg5IQxyBp7+fBh6LR/v3kyh
ewaULJPgTPcfjOSido22zCBTf3A83Q6ujXm7rgIomLzom0AP7SCH9M9VVVvuIU6r3xMyRFtkb9HG
Qd9Oq+/Kqfo95H+uZE6tUGS3edhSmsTXDayEDijSTSaew4JWaVPkbxWeGKs6rYq9DMOq203VaD9C
SrXutXT6GejfvFA5IxJRvypuYuxqZGTQAieEwShWNVX5vQyTKHxqXVu7GGOWPYfgeWU6DOz0lPU2
b79+rMGs9el2tDlhyVmUsQDMAN1t853v2tanotHycwrcTs2Mg1c1+e2dgq7g0RFqurVzSzlE8g/W
QTAYHrw+X5SFgRdBGhrvLR4uRTR+RHWAjMzfaQ5o/5Ween6kP36EneX/tZq0XA3T6u8X+U/6a7Xi
KZguuJ64ekH5rRwM72o6nX1QRoVmbOdOn9WIAZGr6O+t7RnQ7LHy0EY1e4lK7SAXqFpiLjnBZqfY
6ZV7twq0hZwY6AGWSrsz8ro6jB6GHOo84E/WJguZZP9WHeRVrjTKLnSCZRgPcEaT+qyNY7CLIFRV
i1sO5eodpYbXuiuGe6XhyRa6U/hRVCXP5z5KTwP8eZrS5pPMd56nrQDv9wd7GOsXlA3XMm8Obr1x
EiPZ4XNSbEa1rcYA5TbjyS/M70j+s/9vKQeaVAHRFAN43qP9Y1VZ8Zy6TXbqktRfyHyt9f4yjdzw
iHlA+dY6K3l3xbvw4Jj0S0LOZW/IWaIGF3XRuYDxt5nayVyEUeSuFduM97oCEbxNilUiXOd9jAwx
ISpudyrobjrxcrDvK9q9j/GcUEu63hZoAN7rhC5OpvtAw6uPum/PQZyDCHjqnOZDaj0KzU+3VmdY
ez8p3HtauuPSNM38WxLbbACs8T7JnX4NPSme0u9BxRd2AmLzVNlJdRqbKFs1o5m8h3a37FS/hkkS
QnYKgcnssD3gDJcUdO3+DFEwoezWFWLh1kGwEfZo0fz34TVNMNbkVTZfhQ6wVXklcw0Q7zvTidG6
A6uyGnrENgeRZZdpHqBXWmcBr1BGdjJmlzZ2UegZs71bYFyRqJG1waStfsAxuX7Qc8zp/QanWigi
1YMcorHTl3KdDOXiwiv15VRblJ5ll3ZIY+fsqU5xLaadfErKZyMasWINpIJaF4T7jZGV6BfKNpha
IKXfbpB9MRHTVR961/D3laaKfT+qJSAwrF3kVTPnpq4qjyZI8r02X8l1tap2O0rVGEb0+hUE+jHR
B+NVoIl7iOMs4u1EaLo5hHMcjPYybIQBmFaPr2APsTGdANQHybOXRtbTaLXWU9Gl+zoPhotMWT7d
AaGb9lFO9hlQI60zlK2czbUmAOwO6ohO6mPtuu8gZ6uDHBQ0qJLFV+yXfIjzUpD0TB54fpgPCwoZ
GBuDldyHirkVQxg31yQI1QUVCGuZ1TM+bn6bDrOARqqoqGWE1UWmoDV1q5D/8G2A4cGjnff+ka76
a+g8Z96oZwd5oGuqKtlbmg2lZT7ROW5Fo7fXio2cnfTxUgbpN9+dYbuxlR3lBkaGiphhEvOexYqA
F8lZrcqMZ2cO03mxnJWLVegOFJ3SPSfV9MwqC/An5//W3SdOm36bgpJdVtt2+MZmv6ypil/C7JdE
NwcDjdUqVeGESThzCyhcEe2wlaEBWWNhuHp4PwCOmNkMzWKy7P7U2e1wklfIXfI161ZiLcPAFsPJ
5LdDVAD+eiSo4OkYOSio1D4iiposqE5WP0bDXsObyD/STvSrMPNwoIFdEC5sbxgfLSMZH8MAcV9F
T9OdDGMlRuF3UCKsU1gi12lTdDeJwDnf7iozf13aFZ6fja5wuE+yjfDTvU5N6sF2rIEqhXPHkQqZ
qH4anyMneTDGabqXc7ZSvHSisM9yLuiVz0EvorOc05M+RCWjKk9ycnIw0mgrChdyVuQYKWjYvxzl
bNnZ5sKYvOwoZzE3iTgAlNOh0NPxuWkNXFPdeAY98hsBxkbyNa+qvZzlkwSVSDGxhpln8YOvVuVR
HUp141iWeJBD0ghvpdkUz1T8QG+5KUtLuDeat5RL5IQFOm0bqoG3+Mrl7Gj3fKjihVnT+F1SraC+
7w63V7mtU2YFmMhee64DriedrIXSoIYxbvSwND6p0mgg0xHAHhLDfszS4LUwXXCZOV6/YcJDJkCa
EOpEin9jaYX+0ot1G/fb2p7aTzXQ+0PRvRZF927oRzfrinecF68UVtQrBxtIGXkFR3PO68KEAT9C
lEB0XLwmoAFtx4MaFGbxFqgROOhcgXbhOvaroPK7abAX2QxVa79GNh5Lmd9ApMQ26sXMLzJtU+LD
KpBztgxbw6YyTPN849cJroV/Bodm9y1selxZzU5Yq6/cP+tSEzCwkme4FfEi+YhVST3CHI49YHoZ
JlKUl1XzPOWcKrOkHVeIbWQnY9CzU+aWTrx9KV0zPUHqCDiYly1c8RnUEFg89851yG9YAaq+LZV3
GWptrfEA0hdKPb+ypXhHHQ7H3jMypV+Y83LcfjdT5iD4EqvD7XvdVhMmowbXhgYkVZDiczJ/wQv+
+7cwjRo0V9kt1Nr4BADLeeicJLlw1P4ldwWGJrp117T6bU8RatpKaDyOqGq51K0ggsm7TbWxlmWJ
qmA1CPd1DE64DQYvtT2uNMBZW0vU7s6wtfZqGCj34RttfVcq4Gc+IN3coXCJyrp3NGp1OOc52Fxw
xPF3P6VO4ZvfldFpll3RdPdD6sRHzI/hgLhe9OZTb7ytqKnNsqJ/HCgl7FT2EbtJTYZHtw4Fbx9e
BLDxEfJ8SGvSMdfyhfzQ7O7ZWGPAK1eAFAyr6Ltqpc5yGJX+7Ls83t00o67q9OW7KsKtXOm0Ba5O
Qdlem9B1dyHfpVs9jLUngNHf5D/OYA9Aa9l5aUCfbcKZJ6e3XnehbIhE3PzPL9lNBrFufkL2w7MD
BsCpqXNEf4Awr4r+qffrdpX0CDCUrdK/zjrbHNf696FP0h38UrHxUqd/d0V6im3oQdjRFydHh7wm
83i9QWPLTHJFZj4i88gylIgatLH50PJhroeg/yhUWqRI/r50wFL2PvjMdZOP3UcbJvRie/+577yE
Lh3oZZmHdX2waDk/lwgJUnfH1FvmyyI5qaY1bvOsoF5ezsqhNzHQUPkZ+Lq5/Ts34x/ymBNN2iq8
lWax0anAfr2p1WnTtnEMnygN79J5I4FB3JKDWf2cY8N735bxdytRjFe7ypWtAiBm7czhZMYbtoMe
IBZ8AR4UDolBmMY/CrUyF6aqDw8dEg37pk3q7ZTm7VNhB7/kCkV4B6QpG7bPar3WIRkcC4RI4V5P
0UpHp+DTw1liMopjYnrBSQ5izMLb1Veut/g9AQv+tSz+c8P/WGZp5cPt/BnR4to5ATCFRWHG9omO
HXa0RYnYeqjW04r+rH2q56Ho9aegKe2dXNc2YzOtQrXVl7af8xmPgP5TyVFPha2sQsvNjsUcydTX
oDglZlWmd1v6111YKGF/CNV+Fxjm678TqPSoJ8v1t3HBGyspgahlbnqM0ik9yhCop43D3Z9YXsk1
QtWt3zNinpYzt2GqTU5dcx+9XWCkBIBoHnoPMZb/ig3PCuFAJYsSlSP0LKa9yv5xbTp6ECwhpWob
Ts7TEsqyoiy6KDH2ahEja7IZeRSf0kK8T/bEV6OiFyfFZ5D5rxDgfbtRU4WT27zEnjJvI2ILS00b
YzcLYNAyi/z0vqhLvuod1ULoyerSxV9Ji/7fIQhjJEOm9P5ryBzAU7Z2/coU8yuhQgrWJXNnxEA/
bQZnsB+dmj9FPWblT1pgPfWNn5rP39WotPYp0KwcbpzVH4EEBKc+d4t1hgzuS5/3n55o9Z+jEy0r
tfa/FYkZ4Idm+g+Cr8LtFATGXqhZjOZ6mK4mvLjeC1DO8gfozgToU/Xe9SjAy4pKPPIvZbE3TTXa
KapSPZjuCDlwglGfo+lOdzK6bzT47ZnlF+iuxMOCptdwcWbpfHlF2ynVMFdUHHh+C7DUiIzxkd3a
ycQ5NO5CYwcHDqu/+TZEvBAhZ0u7jsQwwcuqyqWbKPEZvQSETy0dFVctzOBuDVEy9wnFxZ6vMsc5
0AMWdzIlB21ufISAkRdfOXk1leOrVQzerF7yhLuEsckyAzz3PKguewFHsBvtewTBZC4A7LfP6ixc
yFwA3eICmbI+C/QsPFvR6Z/N95YuT8ZMpGcZybXavIFqTQwDLL1Ktmw8nUPAIXEJlmY2zMPcuk5n
TSEQ3CCk5lhp7H4fWXNLqQBt3VhuUKMhR/lwnAd5hclfsBMmcILASvozLkWwAfX2JBJtmTvBjxqi
4AGScXgNKzdEaeNTCzXjIjNJmKV3LkIyAZvKja6Z3kbWpWXlWZL3BoyQNpY/ioXMDUm0S1EIx6SM
2jSNgHzcyInb7LxYY6sC02im/wV94xzCZghfe7RuUwt51YLj/XEwQmWp8lh+H3O20ugomBfLcdJ7
qrlo8fDofUeAGBMVJAlPcRcUj4ZfPcg8Cg5iPSaFCTgngqSrY7c7r59qo4H8wjexfF3h6Uskrf07
1GiHXd14sHzYTC35C8Dym0M7sjrUJ7N0XFVWhmzHbOuIx6ayD3RetJl9HeUQTA0F8MQzdua8xEEZ
5QFXvr9WZF7/EEfGd7s+1pR/foRsjCHdFvq1QAloOyilvx8cN0DdLaJLD9b23ezio1ON3U8KSWe1
rfU3Iy1++U300SqDOHdDzfNCQYxSK0LzyYijeJFArf8Z4IXb8bDkDKfx95kimAM+HtpekyU74O8O
5Tce4cmURT+MGJUFvIJc08jZjQZHQ0+dH5EHHAYM90uj2/qa/SWn0bzsTwg36yss18P3eSk8+GOq
zFrvph0+UkDyln5Cf8wy2vARvr1+r6jdpii1aNsmvrkPOyPdYjqPKL8ozTcTKhaWvOFnrVjqOnct
bd9iYf0cs9nqjSn45IFSrKgwm0czqLQrh/UPmQ+tlqI5dRiacvpaV3vl2VSsA3KA9Wc8VMpSiczp
bsyr6KGq1HxBq7H6NNEt4l3g2ReHB+dd1HV8XuYJx3COsW65K8wUI2Tu/ntXb5Thd9gJ4/Zr8p+d
fVs66c5os5evPMTmEMsxugIDj9+7RuJ4Z0QuXMyGA9axnoP2zyAXyKWOhAH/Z5kNR4Xu/591WcQu
yqhTdLuN9Bo3rn/2MIGOmji7yhQFHQ2JyZT+g2s6YhnAeERiUa12cjqFJ7tVe+xNRFX+BMAr9vls
kIFMLx4UIfYjGBegyDLn5FBaMxtUw4ByTjXVUIPyqMH+0PnGSyP41FGyXGdKW+71gD+BSMBMzHlq
TBOWDX56DNS8e2xK9VnmkwHjpCLNypNRJ+7FqK0MSRXeB4De1YVuxtO9YmvduVNQ9AiKrHruTaVf
umkvaPLq7Nz9AZHVLP/wTSSPfA+ztLbW8o9uh9Zt/DHCSN81PuqS9Zz1EN8b4cAjflGWqOPZ4/p2
s6bufDOYnlELMA5Rnqkr3JuzQzOUzZIPZ/rk/qLO7z/Ka7vW84XDeRSjsDh7UoQAZJk01EznUOPf
exfalOxkWBW6v8xBMHKwMptjH0cVMCQxfcS+flEpED9SHGiPiufSoS/18WP0zEsYGMqj4dFWo6uE
Oc7s2dkidX3fInZmWl68Vrt6OCR2j/XMoNqLUWTLrmoszwEdK+y9rziXIYvbb5Ot/tAgYL8r1giR
NO6K15LnwdKD2vNkoI+z8ttBu5bWpKwSnm0XpTSjjSWs8RwZUwkBXjfuDIqFu8ZJ6EM3FJ+g7wAa
/zMk6BH/z9Ca/NdmrIKtXPvPMmk48G+OJ0i1GGA3bjV/ev66TQw1E8LJUQoRhoiWZYetRtWWOqBW
cxflZcHxyjTpjXuqfrYtvFz0lm1BqyjauZHr5gkZdpP93litv5P3y0k5gHYb9nYJtmdeertpvt0c
DNojo9qPm95XlQfsTnOxCN84CLanyXWa2yBDyCk7HY2rwz/5r1APol1Ln+41URGAqV042TlONXt4
4tUW3Il9BWSogZsQ+o9eWeeGQ4Nyxr73nhtghOvjaxTW9gG8QHBmn6eudN+t3jhmYnXmNj+dtj2o
SDW9p1G4TAfMef75GSNW0P/jZ3SB/ftnWIXx98/w2bCvKrWs5c8w4rqVPwN9TOO9Vmt4uAC7TqJE
S2omiArNOZeF5Z7amSAKpB5mWxcmSxkqRdzz1lMiqvyVAi/DzRzoNVmjfZhVfbTN3PwVuhi75onx
DUNsY1Fi5vGI9VS0EWaMr42ec/quTWXj22A9RQH05cY5wEVukZR9uypbHUDpDPEMourvsB61dlUh
H70rZ4innJVhV+u/w3/utfoOcrAef2Y1JmWGgelu3CPUg5RW+ju+uajJ2K2Vcpd8zVdm9wSgfiX0
wDmK3Ixvn+8k1x87IdrHLCj/zcNaax6BilnrYvKega44VB9bfQsj0XiwfdRdMRxBQGfCPCAf/J9j
HD9yPk/ejDDpVmIa9LOJ5wEyyU2AE1FM63s9osex0NISiNY8+EAMLnlYvuL+Uh8oYSG3i12diaS3
WFhmIbZZEUYrc6awySFxYCq003XSYLaxydJXrjmMqMuxQEPiA5iADTEEHtRyaPkfm5zA2SsNXtu2
WgNQTuoCvZy+QWXeUS/t0Donea872c3WLYE/hsh1oLcGjAp/rRrr4wT8xITHRiZRRjQM/l8s52lY
KxvZ8ciz8DII09ma2aCvKydUrjDTSwSKQZwYRv4hBB+hzvMXiRB5uPBmZ5eocr6zs4sWJnqQr2ZJ
xRtemvEQdLCJtKCEwOm7xt4qKDfFXumfrAmdn2o7TEjOSWK+NJlE3AQw+J+cXWnVQ+ePOdojPVIi
cygXA0TId51ch1XY0ur6em9FdgoAYky/G2xfgjgfXsy+9TcGmu97V02N65h6/66YZoKjXOEZtn7t
Eu1EiWRt25BSpS6Ggxj9MqvCcfclk4G5bwER8SoFMfA49nb9JMAK0bvZUGvJAUmr4SOwkZ9FHelH
GbXjoB7UAlyKFD6SOaFZPzEh1W4r6nlFMSiYNc+3uwGyDZYfCGQw82kXgdpZ5LMS9BeVQrG63xOS
bSEnJAND3uGNbbT4yskr788d/2ui23S6nZ09kWDR7fS1ukEnEIelmWrkDClCT2MENG/eq6D5GLhL
vUa/s/BrBXkoz0Hjr6jqfaQpF5lrhaGcbqtl3HTOrlFS6EXyFbTeVjauqpd7C4Kop5QGojf8wy3N
cXbqgPo12tUgwcVg3WblH86ZZ51Wp4Y/gXTnoKucoiuNp+AXT/fbA88veVjr+mve2DktR1ulMhCN
O63vyj2KitPZdECHTvbYvKgFzVot6odj0ME/0fBqb9EP17pgZSVxu/Cs3NjruHwg+JRqL73a8UmF
uLOZpkl7yWo0lCKAMns5q1UNQieVHp3kbJBjuljH48MwY4dwGir0cYcyJTuLsmjPzTwolp4d00rZ
yqjWp/as+j5C5FAaNpmtPgD8wvKgcjW07+dLOQzDfafQ1x7n3W8V0gi+Td7WZSHg2Rx60Dirci2L
oY5WgV6OKz6LoNORn0FCv2+a5y6udjaC4x9j2HsrpLYm6t2O/tRaAQg98nDrypWqeRPHKrN47L3+
OUlT68NXadHDQ9LvotxAfkoZfsi8ghzYksoepTKhqJe4GhaNPj1Bc2mfHGgOj3r7LsLAapZjWfLQ
Vspz69vNE6UVa6nnWb+TSyc30bZKbJcrdmDJIh/d4dQoAcprPLf3uKDGrxqwG2UGKkQi+zdPy3v8
gAvHd5VxlULSwi/yo7z6Cu04eoW8+lazmaFo7eoPcvB7yOmeanGY+5MLE/vDb/vkmBdPfoqzSlN5
49aai751VKyaLmlfEvAix7pKwxWGNP17Nopy4bMtWXVR0S/LWUUrz9gTlraRbGQYZlF/8UroWvOk
MzrZo25p0PGcKN7VhSO2KLOia4mIykOhTocEp9qTjORQ5uVjD9D9GLkqUMF5VdcoP/xAB4s0RzJv
Bn3NQRk6nTVQQTGw1Sy/DejTbVweauhTz4QEV444nIen0m1fw3Lw12BMrGptzs14MeAZNBTxXlWQ
YttA4k6HBwPWbr5Mq3qkTpa5x6nQI978XZoecReogLzX4Qksc46kAu+GtBlulzKWQ9DzBYn7j7L5
yk2VnnYrSF1g/UNjWztH21fald6YPXqXjvbaNmLRW1X3XhhWtZtKXVnLUB/Zy9s9bJluHfhu9G7g
7lFOvGk70+EzZaXw9+a8qiLYW5u9dkgCv35TEeaY07XNsWAGg6OcQigqLV1UyHac0tGPd7KSPVKa
t2MH2lLZ9zMWynlA1IlnVpu/OokZHdHarpcyjNCM34SBF29lGCCos8hEON3JUIzGeur9bD8oKC2N
YYxs81BWC33W4Ig6JHlpCCWHBrLSu7919Fx5i42+PERt0K7cQbHuTCijW9xt7I1K2YPdAHD9KRrd
cz5kv6/c/qD6cXpLy7moxEa0mo1razX4dKkETC9zRy7pKtdZKBElAqw5vqlFqdzfcrld1ktnAEJa
VYp/L4dxnrbb56I3oAjMaZlpVdXaeqU3Yg8V46oXsyVZZKGyRxnfh+5eOXukxtke2A1dzhj/pztj
yC4WqigPqVaJh7YLxrPAm0FGMi+H6Q7qQ/CAPla9djtsUHAtTo5O3Gs5DmhhcvwrlpcyGQifd3hs
PcoUZgJUKmiuJUc5CwwrLf3vBcDzU5BOFOL1xBhWU69Hq6LDGO4WyylVj394VT0sIIwhDD7mPM5V
31tYXTH+aF86xbd/5HpnLdj3BFe2BeXODsGxhrllHeyk4awHu6GfGQ99D9q2NaOLjJyyG5bCV82d
DHU7yXc00BxoNNxAsaKibMDpfEZ0qarRbg002N5SB36B56WPWdWBquQ4TkkaraEI3VKEIxBkteSy
FsuSQgsfx9617tFBApE0aw2BAkHOEtnzrbyrGoeTh4nLVa3QNRxcNpoZnuuO/gin2Hh0obguw7yC
8D+HoYdhhWck5kKGwM2NRzWL2CnYyVXepSX991gdx0s7eeKRGqrVFu41hlfy6BQRTcPGcdcy7A2/
e0CWb6HXWg1228nvaMjGe6FgsD0hqvFAiQnQJ/uhbwiIwaWx259J0/zy6mx4RqnHXXul7R9HVDTu
PJtHVZgJ9cVzk3c9sbufU+etat80PimvtcsgW+cz94mthHoRSIYuZMUg8kOOdCkG0rC51EtYwIWV
JYNkro40npKcv+74mpB3aFg9wvMPOXhZsaVcURZaDo2mvJT9DPmgD7SQYRKA2xkwE+QrOApeOdaB
I40VZytnERPQFmCfxjs5q2kZAFrRX+tKMioXKV5ZqtbaP6rGjxfW5NZPiUdT3U0GyMdeWAOxp8Hr
Zeb4WcP0VAKUaiy1s8661+08S1e/i6r4aXSu+ob/hVjWdp885bRjVm7tiIvV+e4GRajprg5r5ANn
JgYwtunOy2pvQyVKXFSdvVKoV+IpopO5lC81v2YxmNN3LVR3zmhi+SXoPkVsFbEy0ioqvG4+gRv3
RygBDQ0zkHrjnQfVEqLQhz4Hcijl5F9LZLbBbKVxlHH31xp5KV9QK7BFLGuDQnt/bHMr3ljV0CyB
nU/3naaN92K+UuD2scWz8rXMfU0kETzgpivpHs2LvybsqLji/dkf/slHuPDwh4jv/No85Cbi4GFl
NW/Nq5342pujucFxAp+4rPyKInJUAjeY/ArFF9V/GXgSyGVGUEYHFU4PlVDumuLIouKFIryOMv8z
3ZSVvL0U1OECqvPrpjbUFTLp4zqzcgdn3sF+MKF37fLE7XYi5myl6RlW44BVf/BwEzyHIp9TiFd7
9kPI/9ptZacF5sNox39W9mNDDXpeCWY0XCQ51DSjR0lQDtqfKxm2g5kcoz79PfuVK+KMB7CMY6Oj
1EUZBZNk6wjuGa2CgKffUca5lv6+UtUhWiIlUa++crclrsMt8lKlC7/QUHRc6UqoHJVZt7KcFSwb
s3Mqijj/iZVsEQcWMn1z5iuNYA67dwOYPE2sehVbSJt46Jy9VTR9QhVJTazY04uR1J8y7Zh5Tesr
T/GZ7yL2gnNdiK89iC2gJJDWgZHO3YYVlkfQlgPijVX8lpamuvRHIswVtzw6EW/1kHhQ26uofRXD
y6TbdkFsLm9zZWu92aEi8Dhh1vDM9g7uOiiYfkqXCEB7txfiDxfhldIOhxKl66B13nlfm1tDS8Kt
3NP+v7RQ6xBbhjh+zuw2ChGNF3Z08GGGTbTsOJLZHDaPfCWjfvknB9pPOclZo/CfTcewdjKSeU0e
y9BHD9FfjYelTHpCi1c9BpMIYJX5qRgcandad6jZtJ18EUP+khMyllfTxFc/R5V8U8Y5BSOZDKhd
rlwRwm/YuEVsrkosvY/G/AXuZpbp7WQsh3yekVdqUqOwoiRooYx9xWm4SG1vlxsfuqa2B5+d4dGL
AcQ78yCv/sn9FeaBuVPsYfu/lslcOvnfBw1/aqf1EccHzooCUN09Id6nX+Jg3A5zJAfg5xs9myvC
cyoG4orsCK1aGbouUC1E/L01iOvuyfa7zyYP1e3oNRfgtcpD3Or+Qzp5xlYz0aeWoZzoW5Pin210
m9oq/ds6UC3sUxJk2bME4krqPORR7d1eaFAM/W5+WcREeR2YoALmf6AvNBituz7vvIXWu/W1LPPm
2ju0d9lSwsee4ilZQjCpmuoqF0xakixBt7YXJegDmhre9DICVFtmAOheZO6fq/7P7L/rOPReDVHs
dW3EpiXWrNlDcifJiYhzC+h5pTi4QWQ/q4P1Vz5FJoVjmPbQeKNzcqbyc3KbZCcjTlvOSV5xvkev
I+2KXRZFH//k5QpEr7utCOkWqOE0nOVAU3E8Q5xlp0AxR6ZcFY3g25JYh6fVALq5zcjFX/e6bpAu
itzFuKn1fr+enIVTPzvJbv5JRwCBt6rW/Apt2OMWmMqDRg/5FQPku0xv8yud1/gxTdRdGjT9ayvK
+KiIsV0a8yoI983ah4K3lbNpUYN41YR7pofmv9B6lq8V4iZ9tkAnLUonG167VKlB3OD6gbPMCctW
+yBCH8eRxj53WuSc5ZUciiaFDtVm9Q4lA3qkNO7ss+6rmKVZOOlOvPGQHpxvBOxnnzPD2KK0ObuX
kGpKvkXUlF1XaJqLVoj4I09CdCcS3Ai8yBRXUbKDUnK1/+YGymttDeVTifDCzsemeNONxfSq1dpO
LsgSNhNsUIr7nmr1nQk9fJW3SY8c9EWMgX4H+TlaGG0kMEKseFTMV3Gn/r6SOX+YBvYsPebe6LFl
trkynVE7fg1DjLLN2II2rbpgO4EEpUvZcJxBVB5YLoIM8qqYAvXOw6EtyTXno8gjhAxwgLmzs0m9
5mr8IfP51NXLEhjbSacneykHAJVyIuPYuFDQabjXm1DclzD9bhPpvKGsnZYHRS/60xgFJ/bel37U
xL3kIcshagEtVxYlt9gvxT2P1GiTpMksq24n97aKDaiosAp1YQrc+/MgJ5CjzrdmpIzsxvvfOdOy
9mh4OfdIIFJyDrR2B6U0egYwYAA4hw3kKG2EoFljbeNI7VdytjXQKPEsuqkyBHan3I12BSxgXhwO
qHlViNvIyWyIty1OiwvJ7cv+EPxkqE/5cGfPzL++G5qjX61Li02hWU7Jlu+DPN0Cp61P6BGqq8Yw
xmXbQr4e8Ep/cqr2PlVhNdq+m9y1iNAtcysUH6VTBAva5hGV5AAIouvCdki15rlKxRpZDoH3hq7X
m9aFBlGkDdIjcOmq8xCIfJdWTXRIEwcP3gzKWOZkykkOZTj+vmoLozuGTbr+Sv2zrNWq10HX1d0/
eRlaqhGvKI3q5bc6vDYiSW+kxGZAaFSG6gwZH32+ElXNSe4kRlzOylAiyL8WS7j5V5h1znLysD8q
Tc+9Zx8YLth/RADYkW6TOboCHjyVfOnMqa+8VRflJokRzJMThY/2Uhl9ls7IYUGLq29hW63syQnf
x2msN1EVwbZKEv0xL7NPuaDVkQBq0jK+VrjaHDRQEesA2duPHOG++RV6DlYQoafq0MG0xT4m2mvg
ODZ6WlSfSzk2TQ3FQQ3ifesZ/nMHOc6cZ+OqCFbjqA13quslD4J3wELeEOEGcaNPZGaEalzsBfe9
0+tQUaZeRBcnFj/roG5OAmrfM30BA67rFB+zpE+fBzU3l6nhwiqbZ0U7BWs2eoA5g1npyBqsAUk+
zxxA1pftKYvtTYvm9MGWM7f5uhJvYV/BhlRb9PD+j7PzWnIbCdb0EyECBY9bes/2RjcIuYH3Hk9/
PhQ1okI7u7G7N4gyWWh1iwSqMn8Tt3sjcWN8orh0njjnGh5bcsgfkMHvhpCsx1AkL7qmdfvGLuKl
nEXKv31MgmIle8Ls45emThC5e5fElzvHhX9Pj8ceCsyhO9U38os/t+SEXZvAjcdh2twAiWRVkBd3
l5Rs+6swK/eaUia4Ro3nbHUeuwuSYu61In1vk2+igDeNabWVgzI6Z3NxMSkkONjrcGy/8Fkjv2dF
9bWaW2Ad7sNZVsPOIdKcI+W8jJSX+QZeWp0T9vTBnAEjKdgsgRv4xzhy8ncMQU6TijuVUlPCLxUE
UObh3nask5oWKowJunHXZNgIUO5H1pYnNaJHw+OkKNaMQTOfM43fqFLcR9lLMsNAmSKPb5P1NDtE
IyiOqrrfPPpmCkXZ1R+ioM624NCTW7fUcgMs2JCcB1Ht4mTEIje22n1XOy4c5nnBfNGJW5IkD7el
FAhN2uWNTFey10Trxk2idTEncBpnGD8sPds0umq+xFmbX5w8ke44X0YfgDSnaRSMM1V/7QFk7+Fa
WEsxPwSqnDpUp7e/ZnW/yfZ57xx9F4Y1X24ordZ4JlNWPNroji4k4a4GcbkstHj6z4lwXlH8xwol
F8YqDYUGQDErMG03TAgTBRpBA6/4g20O2QqH8/EDL+9gmTm6OHm81N4KRPZlmIjy8qA52p9h6hBo
+G9X1pvF3YTfAqFTE9Ig89N0zNgOgSkMl70fUzacx+4TsmWouretQED9NX7vTlSF+3QWivm9PDVL
91zUvV5+c7C62CVu9s33fdTosb3G1Acuw0Lxa+yFCoy+KefhYIWqzwkU1J56t7jexkQZm9s8yvm0
TKI7qsKrdzZsI+xbULNWaw0uCn6zsifHe6Bs2z4CRy/H7hOWD91HZyt4H+9AT6zQl/LX97FI8d2z
T+66h2bhLuREg3rmgszUtL3H2e4QHwZkOO//GjmZgDQHb2Ij4lGykS9slGgnp4uXf8VNENuLqtMv
+AMk+xZQ99S0FZWsCtBcjNTB2lXr6HIbLJswuphhPawjx0qXDvR1QZ3LCC8B2aC9q4hn2ftjSZKh
Y2Finjsvletvt5L9IVWuTalN+9udtBzjrLGmxk7+4bUwY+fgiElZ3LvIySi8CP1/GmNAvMb/igE3
EBweyOoR3Y730svsRy1R7Eee3Cp4Nrvk1TIBqpsvrT2NKzNGKMpM2DQtE8H2wfeh0t/6U2Tu1ciC
bT9HK305PvTt19bMEKWoqe75WmGe6l6JS5Jxc3Ny2GX5/OfJro3iYLly68k8RanKdzoSb0UbWUc5
ewuZJxM5KftBqtsAAhCEuy2Wg3POFrWByDVP7RC/jyYg+/stbre+903Lq/bhVB/kD5bj9vxTZGvs
m2iXjAitB4uu9uwl2CJt1YStumm9rHsOirS4JI15CboWZEqZUR7Ri6k94lDX4WQHXKy2qmIpuxZK
+s8k3BY6sP9HOZREvbbyfeVSohq68MHen5Bi809IQwWgR+99PlzRyuF8sGp8sk6B3VPtkaG3eDl/
78uVuTa+FzBQoXRzSzl0u6/s325xG4DHUh4SBbksTJwiULzmu6MVAehJJ3yaxsut1KtVUbB2XNXf
lNXELmio2wXKvWyckSZcNEnM0+m3+u04i+HeVHIdUhS/Jyla5hdInRiKo/OybJQyO4jEyQ79OP26
/H+OeXXgxeyZp3oDcea1t+r+pDdaf7LA0AlIBHvZu1/EPHnvytYYBuyNC0w07+vlhB/4wy1YTjRB
/RZ3ackRW42hUKComQwxZXmMMZBW4KJjuHFoJvGtMzxKLpNp6qfcKE5ygQzTVetgaWU7/tRaVYcb
rTVHbYh/XbpKURHREDhQ3poAnkE9CnNfRzgQLf734fd7IE+Xr8nQ54c8QaNE9O27KRr9CN8oXkah
18JGVZS1nTfohM6zk0FaXQd1etaQVF5WbgLXWVTDwYaAdDDni2w19pigKWaJNOV4EXO9tTXZvo3I
dWrsDriIzxG3OblcTt3nb3eToXZZXW5vm2p+6LXTp+g17bkeDH2vD1WwCVFE+lJF36dQDb6ViGKD
EmrMI+xp5aFR+ES2HHm+uV7/CbdVrArLA03a6u1ZOOiOd6NdfNq42qIrR45YWFP9Wjs9kIKi/CS3
0WJH16LHModloj1adeG/OLr/T5XloKrYVjfZg2V37HBaULVN0CsvhZH4B7yxEuhLdBPIgTNW7Ifs
jZEWPtqtsc1020MbAxcxi7OuOYY7XU9U6yr4FQ7WOCAryOZNO1SIj+hLOXprpk629tALOQZD3V2w
jMbjwRyGz5KCwXLCbBQ4q2+/pKWyQ0hp/EQQEsJE2mlbGcbefdZ2sN8wP/kaevb3yJvI2CbULuuh
/RJmlJkXUUa+IultLEb6ERLMOF/k4O0yL7HMLN4NmneWQzJCxv6xVt66GIf0UCjUtqFSHqgkZ8+D
ZX6Yild9HdPWXwrdMi+hhUvHYLUOVldoIspZoFvvaK3Xz72Zmwc3d6clTqjiSjK1O2fJrKENj/Az
nDClttHfOzb8wd5NtJnn4T40h33N22klu6SS0dlT8/GaAVF48uzgWY7jYVBtEK8DBxRHz2hVY53i
UmYBBmEcQfO7q1AX3tccuTK/FN88za5XTYkSIHZ38RWYDQCLeSJ06w0A2O6jS7CEiWIqzCH/hEXI
RhK4YvgNOTM8eI28O4muTh5aXdcWWU92jjL5tw4Pwc8E75b5jK0n/Gc1ICo5MbZPiekH64qc8YfC
jwpy6yMh1XDQXA2bHw2EsBbzsDZCbTpgNK3eWoPtzelPLp1seZ3YG8EXGfXH8F9Rc1eGxA0KGAsZ
eF8i7z7pmYE4VrP3uyw6Vp0XkgnqI9A6/3ZlCzFlD2ShV0IEjhSjzheUZDNqoeb1r0ivlQs7dury
Rnok6tXUJiVMPz6T4Ir50s6HD2EYDsaRKTahfVIt2yz8GU0tW9N5Ejcyau9exstzdgCTsXoJTHKe
lEP9v/GGqf+Kxyj21a1Hn1x9ogfUaIIM6S4uCkimB6X/HgaZd0EkBgShmqDxPI42bIVRSx9ug7H/
Q4Yo3YRHoQxB/IgQ/ASuCZgNKUtGXX1h8qo/2pgNI/5np9ZpaFWxCpHkWMpuC+/b3XSt81x6YX3o
q4/W8OtrkyrDQxuow4NZOvHSGwAv3sf6HFOFdkoBAc8hvlLm3oKlCruSBKE/k8Kj5SyUjjThtnEh
8Xog8W/CSKQVos3Uk2Iyo9GlmhsITiaz6RBUnBR02XwpGye7JD0qb60v0vVfE/fZxLLI18zBwlE3
WeVmJ6nrzolq3IvM+5C9u+i7occj30z7Nn43zPmP8VKfNmMYuYck0/szyiLD2qvQ7JNd1A4GVFtm
zXLZDKgkrp15uuV3Hin5I3YuI++rzTpQENEa4/F2DzlTxR66fyjzLoyi9RZ85sw32RJFad1a0+/W
ffbe+j/HNe40kaiUtem4DTk5eTXCWI94lkbPVe+mLyl8BIBqA1o/bpG9NL6D5Dsk+rWcNbSC46Dv
/yzEhBQjALakssZDNkat+pCpdXlGT6ua1hjW4uOhZuemiQpQp6Uwj1Fq8gEZJ+93E3ethPKMnFXn
8dzVEGKJ8mdv/tj78xcgnaaXwI31g+wl8LEfUgwBdlYkvSGJyBS/QL2MzWSvcj4Me/N6A7M2AK/I
FetXqcIxCE4rCmIUIK4KMMhD3lsbBJ5u8jh6Q3I20raVZSqfCkBijGe/mCKKttTT2evkGT5+BcSK
IAcH6togM3PfMtcjfndvVorfwFyKL8yCErFtHm+ZqtaJdhG+3hv+ugWSpPxYPXOCDW/0YiMFquoJ
tPVfs1Dyi41UrJJrYTNiijBx2MkL6M1DVpbsV0w0gMZhl9zO8UOkIe0n8gdliOCb9XgCLUxeDWQc
K5pB6dKc+5YN885HhXTfDuqb4NmGM1HRbosG4ZBqMtRHl9Iep5sm+oHb4QKVPO0r/Op4pZt1fEE/
BcfAJMR71hr7j7BuD07thT8AGv8TqahgpK7xVmra/KgKvEtgN5vC4OAgewklztv42OCdrIK8W/81
YRX4BDh5+H6PZWeRHb0bjF3REIzRw+C5Hkn14M3TLcUowIEWY39IOgEbYaZAIUONi16i/y+zSE1X
e5R18hUI1o+6zsqHph/Ul7BSV0Fr6O+Bq3bHFlX6+X2hv1N6S9cVYm07OZt7LbpQJ2eY9Dcktvp1
kXf61rD94r0BmLyIywwzg34il6UD+snC6LX0sURqbeUhyNriXbeC5lCSV16CBrHO8FbwwFXyegXl
azh4ShN8VBMkNjZ8xaArgF2GZo2hUfEZZfWHxhn3MSny4drmQc5uiHGoxqBHIkQSoLcjimSom7xu
1IsP8ejWCuaxyAvVSz6iioJBoHr5rzg56/fG9N9xqOiCaSENkk19aixGRNdXPA09rAgwQK0UEVxl
a3CiYqekaED/PSHc9NJNZzk82R1KjUFuv3WV3e/lchGRG/rXaAJTnnU1IZ4X8jxDYRrxAG/2Vbyp
Yndq3pwar0WMZLZOlGaLQ1gf+1n4s1Ey96F2kIJng1B8VoH7YFmG/o/bUooNyhSSHZpAhlu5L0k2
tcgtBc0Z2E1xmMSAb6sROUtTxXY4FwAlQvxd94qS6NcxLZSlJYzu049x3pz9pkYU/oElq1+EKCcA
W8H04CIfEAV9hHS4gS53UBXRGv49OwrZN5rMAGL8wx3T/px2posDGoQUdBEAgqIA+QC5LN9RYc72
ET+KxH4f8luq6WebZxepyp114c6A9PeRYPiUV/4Pqf4SjqmzNQIwIdJKpeWztKzjKD7J2QKzTZgf
/WtRGcN1XsT3JlmCvbR2Y6APDxwBWozQVaQW5+6UhuNDjtf4pez029AwD8nxtKPyWPv4fMnYUsXg
yPUxhpnv4cz3kLFyks3C7R6ak/n1Wq8AvUBf+LU0BrR+HaefSe7DtQv8gK2sV08t57rZeHQYqFLH
I34Fla6eTLeo18OQITvQ6eJ4v7Szk50OWrq8zci+nBbB3nW76BZ7Hy77FCv0hExYXuXxk4NXCeSg
JNrwtyKL5pr2O57V9lFgUvkkwmJ6UJJ4IXtygdIa3T6Z3O42VrOD2QZBPy690IaTgBvOznQmfaEl
GcIRdZa1tz7gKxRgB3T38IOmSBtwgHW75keP35Ze58U3nRz+MqfGCMl8Pma0Rb6pHTN6M3zvLSOV
/cPD3NmsWvedzHOzRrvBXPoYN20mF7iamljuZ2RW+sIbyv4SpX73mIb2N1Bv7ifwfh57vhYfXQWh
TKdgCxzU7qcV6x+Qs0KqScgvy9AekXvcpT6Bf5j8yw0L8Rp5BxJRg2m+2MjKHdsomT0duEPpF9iv
ilg86E6VX6MAnpCc0PSxXNqzT60H9OlZi/VHtabka2caAApeYYeR0ii4clr3y//FWOjnmLCaYba4
B4fZ2MG9GKL+3+v9lgKPgFwnDwT+LlxPhSZWIkPScOri7irmS62b7dUIUxdaM2hSU4kccyEHA3ZL
S72oys1tkMMDbjyxeer0gYT41KtnXqPxm24WL6MfjVfkiaM3JDb3EQrjj+rcq6d4WfKnezZb5JyW
ckyjfvOMlNxSjjmiLHcZ1j4wn7BIn29oq+FwBS/+Im+ooI8H9AFXG7k61wv76CmY592We1p6KGsU
V+TSevQEXq1Iq5t+uh9moFbeCZ3N+BikJA6wzFiEieEd0DTrqqquX11VdGvhGTGQUULi8YHyS7kU
tj+sqszpz1UO3/jWkt35outYnsoQmNp/zhpzV45llY8raoIdslxrgkDYdqaNl3WLuwFiAvnOn1T/
UV6m0QQAVpZiXbjKrzFbM3lplaNKwocxOSHCZFiWndlfoM1+N9PJP2pK7Dyq8yWMxKIynODBrkwb
i20HRQJr2Mm5W1TVtPuxD9vFfVExOCZ+2rVYRZBwH3Id/BRI+Oojm2xY1ugdKbUvHgSmkHI4zoSy
cUWgYZFJPhc+tLLxR2p9QTcdw85prwUEspfMNpwlBcdkJyfLTEF4UGfHLWcpPKsPZYJ0f4Ml1dKx
9AdF45eSsWGhYEifpv1WxqIJqO9HXQGBM/8YM6rEAgWWCsujmm2zHppHgXDfpkuUr7LH+xrg3N9N
2S8sTUeZ1hFLr+MUdr/YbiBQd/g9iEIN/HAtga0wj/09LQddq3BnaSj110KhlMkhH5s/7q3MITJu
Hh9S0Z28NNEuVFvqM8Zqi8CwxEUO3cbnSd723apv7Wr198Q8yx9nAbQ2PculruhYMI9rpRpsbCSz
lrJ7n5BxmohPlEIpDc6x958KwhlsdEB+XBMAQCj7X6tSK2fKhbcoU68gvQcBr56T52qZRgs567fQ
7tLMfFHN8R8RILYzFjl1Q+hFlAfC0T3Jft/WxWmEAP17RA7LSxW+q27uPY0IXbwg3j+86GjSUQek
6BLr4wvwuGlpTpOzk5NULuyNEWY+pw4WZIreHJVqQtVo7gJSKR6zcT6S0JOXjg2fU2ENE8awcdLk
wShTsRzMXPlS2OZGb8z+p4+5RYY6yXuFmBNqCzXn1BLip2ixcEHdt3xRU4Rgxs5OlxbidNspLrHO
tQrLOo0dmT0Ip2yfBE4uRRDbJzlxv2DP/S0pq2KbUltzN6CDxm3j1J8ywseLfIs54A8VVfkO2cX5
zre2nG+L4BTFU7y/36+ZtdflD0LKnmRBZJ8t1MaWis2OUfWD9mrmWnO7lOGQLDFsrjd/TaSNBcQW
28RtMzhs1eWSQSu6BRL0YvtX9GC7yUzRqHZCY+8VBzXQ9ADhPl7/zQ+21tQbfv9M2aqL8N2A8ncb
v8UauvbglMl0uHXlz2jKDjkCpz7m6NyuAl63UOH518vJoM23vo2E//3mcrz3sFZBHfH813jNu0Fo
JhuL3/8YGQ94CqxASR6Ft3vSXRz1OFlWdg2T/tdlgpd/DWN/VaQmpJV53NZQUQgmu1iz7QlXimvk
82r7RXXscRM3TrUeRsN6UStMt+K+TpdyVgsD64zt46ecRGN6eKrSEl0uQmey7AsKvKu8o2wfmAO9
VP2eO3pxlnO9i36b36Bnq2dlsYiRM+/QvAx9jq6mckS8kFpuqyI6OY39Vo7JiwypEejkqwIqpvAm
Hx+PpsE1MYDJjP6THLpfEHrj1+wRWVbInzWVnV1jB6k9O+ie09TqYN4OzSLxNfUgx1zH63gn1y7m
44QEQds9x8W4KsH+PMgFcWGQdkqoAcjJvu7XMbDPpdGk4suoUfQZmq/e4JpoHiKEbWo1biimdYUX
0n4NDFhgk6OpZwMFkSuAWqoL8wI/mX5SjC2fBIq3S0cdnyte8cdKNO1Rtqw+/tUy5ta9G6qoQKdj
uZXjM65y02jmD7c0PRAiRhlsOYq+yHgZIe8mrMgoFlQFuLpDZWynmVGVoYX9nEIBWIDFsH4AZcPz
uTO/6ThjI5eHCKzr1lj+AhOikEBso8X1QmZDYjdGaATPUBmLNj96qiIe9oin/YqV9/0d+9d9/4qN
9RMVk0uaV91pEsGvy5BlbrMoQxU9JjlV9d1HHmv19o+xe3iIIPBJxg0Ao/dho3Pq+/de91trSudt
RYG6fhejeBeP6MFp8O6QtFHQvKor/YwAdffud5BUGI4xIEVVowCnNyscTj2+NX3Tt9vO1ex3npI/
Y292neRt/YpM1FJGKYPKV3FQiyUS3fa7PVLCBL3Azi0ocdIMFD50VVau4wylcazmstdwQBZZs6tm
rc3dqZ9q9hOYy8iQOsyKZQcjitMt9JbjIJtIHG0Mnwq+HPNDBG8Wtacg11iif7gNO2+4NHqK8GRt
oT7hVf7HsNGtKf7wvXA8BQacxzpL448KkeQ16UB7J2ddtsC4tIqnFE2Cx3T+Ns+LtDbFoA3EkgYS
a75UZWfsDah/cijyQGhlOIKfoVSo66pMfHYKPLRgq/Z82f1pESCoQy2pCy5ywpGz0TTykU/WcryZ
IO0oaq1scfdVSD5QMfRaYW60JvfAs8yD2Qbwp7GKU08/Gs3QXTUsPdwJXSboex1fvMkFwKQes4Cs
kRySUbpltZdaexZyXg41jW3x3VbdBzexFqYHcEmoofvsc1dw8IbYlV7rPmetA/DE0IKlwS+5jiB0
7rwKnn05NdE6Dzv/BZqTdfaq/iVobP9FDvmVR7kO8cYqaV+CHrxqghzV1YPzpCSpcoCKF15To0MQ
r0S/bhmldr259WVgp7vRpsiDDKVg1sFBDK9yjZ9QmGlq49JFcEl2QzNTmUPzbPEHIWlj2f4C59we
DQWWyRWy1RpZs6q1FE2WHlPwhdCTiBO6SHaAaahgp3GyCfrYPLs1Bcc4erXrcHh1h58cf5XnMOuG
1ypw8EQP3CdrFP1rXptUoHr7Uc6ZVHUSvbQf5LIUcW3fdrw9r2LqHvH4AWdNPYZK7D3qU+89Vvqy
czoIpXPHQ//sFFfVs2K/WkHB39nzBygSnX7sOwdF+aCGmT3yu4CLGS5KzQ7/BomdMbCy5XoWf+DG
urpDaxq3Wb0PfD4AX28B9/HQidaNBviXw8e0/1WVGP2UjDEcWHvbTxxidQXFlb/o8v81ERbZdFFF
v3J7BzlCzKzqW1P2/d7GShp3AazGRr75am7FwAkhHbdbqB74e3UdUtC2op+R7DUvvqpAKpkN9/oh
PfVJnr/hqh7vIoRxwMU4I6r1LdUZgNUN74+V0BWQ/qFAD8hyz7IHwyw/OVP2dpsbqubJLkZ85EzL
XssxaHSvtXAf/oJNFOlTppTlWcIn5JxETdxaKV7Uanm+4SvUtEKDCtzBXUdRSjAOTfIjNjKMP+fX
sJyU423jPfXwFvgvjVEymDGHPqyQXS2gAmI012MnW/8AULnRAG+9en2XPaVJ/Ecvp6fP8CI5N0e2
SfQ16VGlyYHqYJSSVQvLg370d9/XsrxauG22hKUWH+R0Y2c22CAt2qZ9BJMsHtL60Z0zPGrRjfvb
R8F20xUWl8OTn6bFEyzBczrrXwZuZ+79LM1Xo6iN99JGuqWGngsYCd3LytKPRW37W4yQetjQaQ1i
IshfDJwANvhm6EectsaTcASsYk4er2lSRYumLryfSDfrxVi9T3lDlQaE3ZMUmojfJmtIb6oUJMyc
XeXo9kJOyaBh4DlLNmnamZYPwKA1g13VDd0DG7vl6Kn2U+b6DrIjrr9WR/zWPLt2bmN4wHVVkd06
oI5JJpdWs5Lx8lJBk/L0Pt5OkEQPCg/LrE6RZ03JqCZeoFyhITcvcTE70Bmmus8CHG59bzC3nkW1
3DSH6gmR226NSA/6PGHa4llvhiet7XVeWmm3r9OxPk1Jk24beBy7MVUzj/Ssou6s8THjO+gAVAtQ
g06aEoFmz1znWgW/oUFMYtG3bng0rfJgppp1kXHyksoQNN4XjVmZW9ltrTrYZLojFlPbGUfd51gt
W/Ki6gZjVQmz7DZ/HyWZjDkhR9ZdGVb6VmlyFYZzSi3SswvY2/ZQ7oJcKFf2dsoVbXzlrFO0qhzL
34ddEhzMon+rkBY+gFy1r/Lia219VmE934fU2HeuWHCQ0fOm95nnmRuxOcuBfY01XkqLxoVehZyz
T4I+OdmuGnx3c+tHZFjpZ5gLE+m/QLxWauFhuyTq2V6xXrv8ea987KKtoUSPQDTaMxZAFPiTvPwS
W/N7OE/8RVkiVNqjlKT7JNpS0wjeumo0VlXRuheBGcXO8GZQK5iDCxK2wVrT1eZVcetykY66+70K
TLJTRuzzQChxHHPOnRi3fdFBP4wql22t4bwFbn5B3C9/TAZSYJqzBfLvviWF4l6LPH67xQSAk3wj
rZeym0JPRzs8Szaya/e+tUxhmxxk15/E97JsXB7x3N4BjZfEnvPiokjwpA3l3moq583UButkKTFM
7jlKTLqyLL0432CK7GqrdIwACqH4rERtekH3MrvA90xvl5b6HJVsB6/Pf8etoUw23eABjtHI6xtR
A4w0cMK9BhF2V2F796jijAPwtjO+t/Bg2q74iS5PjsEAFNxJc8XGQW3z0LOjuwBFa0FXYI48FRie
Okr+s3PCK7nA+sPFSXIVtrl5LgslxoJPxy4GM/cXq8VKQ8aaAfzJpAm+ZyZ1e77KBcVeuKJAeSlK
zCLvWUfBJOLtSi6vG78FM/G57POfSEPzf6W36eukYMjsRa25RbdubRptdrTnC2ASl1I9kOdjqSe/
BmXLSDFnX8gmb/lzbjvTVvbucffbWA55Jj/n8ytn5f1EpHHre/+++HZr+fNDEm8cJ2vxx7/htvB+
c1H6+9bDSpQtz7eRcsojNNPgoam7aFFPavHJKUhdQXWAkjYW4sNM4TKgG02hueKgGSTrvh7cJwyo
AFf53zTAJY+5H+JA19R/3qGCS3LQLFv9EONa3rgcO6qNVcIbPYqucSggURud9qpZJGFkV1aEZTcA
EbgvZyGte/c+K4ODsbUetLA9/r+vTwurx0UhflIg5h9t/G2OST7E8Ub2Q9zUsE/koYXY0NyUo74P
CqNW1WLNo4ETuRkerDlExskIb9J4fs8GnlNpFWcOqcZuQg/EjEvvwnHWu0xFYqJfSEFNJft9kmNy
Vl4CDyulMTDMtTUH3yeGMUMkJUA0vAvjp0bT0HMqJtDjaRs/Fa4ZPyEHI5YcJfOtHJOXLqcKZFFT
qbPmXLZWcWgap996uds9VmiVLDvL076gc3cA3N78g+sF3LOq/GrU0AMst/Ie60bPtk2vcOzvwvIc
8zpYDyQSXhOE7Rci7cefjgMhhtVGpHzDw83ioa0YqMK59cXXwQEWPH5wLG70B7Id/BM7w/g0Q+2s
d2Hzj2Xh/Jz7xbfQcJAFdldNBDIpNUOVMx5fsTVv6TcT7PwBlWgPLdEyyq4otLkRl7DEqNAFe7Or
IpEf2dXXcNscOK8ZClqx0yOnHzj6FdB+sh4zy3myOHPyN4urN7ewxkXe5eGXos0/eUDHP6Ks2bme
chwpPR+ADHmnTmuR+VKrTy+N3SOKEt6pBGHg2SkqhFaPZaZdN5/IO/zU08R4UNUA5FiZRIvQtppP
W3E6mHEOWRc26++K+iHDqwpB7LYatoYf6Gs5hEP1Uwo37ckdx/YSx75KrZQ7d0iaUw1tlD2P33VQ
qfy7KvREG3yANpDU42fLtWc8jR9/jYF54TnBe27oVNgYpf8jCRFnqkn1v1KY8hABj8fLCLBwH4KR
3Pde0eGxpZhrshPWA9bE1kM7m7giWAaelCF5gZM9LhDyw01sjkg9b9rnkmCg29XX/1IQv4+VcSd4
BaFynStUpsxgOuQW8P7awRT3r5YPHvjvsd7f2rxxhsn9BEV7DHEl/mmDwOLVmn6xfaTMktjKH+A0
iR2+CNYus9zgIUw0i0/2kO9wZp6WKVnpUzDF4Ulporxe3PszP5IdoRtuvMRGpv13YJxrBDoJjlcU
mrstNDT1oPTwFt0iFC9uk5pXNgcnLzRUtE3rj6AjNw4eVWAOXX0pYw2hkDmSl4zAzkuxsZEsxT4c
qx/1/ERTqsY9d3b+Qz7fjDRyzzFzCjZVgGVqhPwDvdmQRUg2wFmSN9eb4nVYeeNWdju0CVeaXaR7
/Llijm7oTSpOKlBRSCgVyyYgNw5qmlbsEHJ59DJXBaQ02qje26+GwLFrso1nP1bNZ/hFKb+Y1x7l
WIO55jbt2nQlZ9XJdR7mBVnc2ItStJgupZWgllTny45f97vrvvhWhp4CHKpFVsfeU1SiRgQFLoN2
QijUSVCW8Jl/hyZaBrWkNtwnQ831bT+Hhr3PN1eEB8eroqO8gPX/1ZLdRAmjY+pNoBbvMUJdD6Eh
DhydGJchwlN/LbsFy8H7CnlXPv3SkrRchrnigUYL4DurwatSq/pZXrLBx7jctDJ/o3WqAV7U08+s
+jUtY+SYE1H/oE5abu+LDTcpz337EfWzCcCE8bReuP3ebGxj2cxd/JX5nyGrupKzWiKSLeaEzVrO
NkKwu4DUsZl1C95Ax6b48drN9tYtx2qlYDSFaCwsgEjHhAUZOHPj5K3YNioK6JXxNbHnYh37mj2H
HuwQ5mHTMC66l1gY/ijDydbjYan2qfuppgKkAAYbvaJ1x15po9OAOvdOr/SL7AWR09aLrDGik+wX
cwvb9xC1XfxBc/waqH0qKoo0wUH2Oi9iZymbXt5jiqI1qb0Z8T1epAYpg5WckhcFpOO5xs12pYwo
i/vIAmH4PQ/K6cluw1trtFtn4WZtw2mGHxhlhcoDFmHhtGrxXAb9PR7lpcNqt9hMiA4dczsH/eWK
HeIKxMgxGaPWYbmJotKDrEPykocxH8lZvsJKUmvdpcLcBrPKhdWqby307ocE0/lnO9DQPmUY4bpi
LxBoXclFhWPly96mBC1nB/d5gtD3lplde7LtYqHGJiWSztJeh8GZoKugvHHvyllJZ5WzhSuYNf1v
nWN2vNyaZgml2VslFhtHw1T6c/a7Jbuqljc8hxpvdZ8Qqg3K0rAmGNgFgK7x6Z6WkKkKbJA1NBZx
6Z5JHjJdIS9yMkHoVk7Knggp1934hhWqG5mWJcfmfzg7sx25dS1Nv8rBuW6hNQ+FrrqIeco5nbbz
RvCoWdQsUU/fnxh7O3xcVd2NhgFCJJcU4YgMiVzrH+AFvuqy7beG4aPAAervFU+P8OguhmhqFnG1
6DE2q5OaVA3Q+Y1neNNTlaLZkyUJfxhGmJ0riiZIEvtPdYR6lB0UFtSa3nlLTbkkhK2nJEzCD858
VKOoc6LFSwEyMWPnzVqkbTTbidBk4pS4zPU9DNxmOy9dvxgQqW1xPVaz+NR+xYh2OqfSai6qyQQ2
EBsBFfJiRIunU5Pv66Xnzrm2NzoctUQ4Pna29B4UVXHp9QbEccVUHFpcgid3o5cI4XruqG0Q/ULx
HjumywB5nL+lscZZq3lWsjNhaN5NlHc3YxllE7jmJbWFQzxmxYtCX1+0J+pc7Qc/WFYOYJw3+vRq
48aOtBgpvbouPiUDUFjkrRz8oc66B3IQI1ZShbMzrD1TFhuItg78+OpIPjv4waryehCN4o8DvAF5
mr9Hzrg4A1ZjidkgeZnM1RDNWbpoA3unEqrA0RTjGy6vxd4P+uhJNeA+yi10CXsDZgfHZHeMnH3i
AtINf8U0Vh+cOr345JB7f8qFGz2F6LrcN4m2Vhe5hU5Yg6EJnz/cQs3KeE29sD7fXrTWDXulyyI7
qDEVG47Lap6i0VZdTctnAbN4iHZeQjYqr+0GTHg3QKifY3Tife9cUgDYza6Hbx33kvXULI46s/ll
8KX7Qw+/BKIBcNwDEtWiWnxp6xnrPZb9r46OXlNd9jADUTk6thJeausvEq1BjUus5wQvkGa8lSiQ
jQu8+E5PPZ3kQ/3qFX36U7e79yigdjKhPbJR0HBDgy6PoCeVvAUpXhRACH17kBsSWOZDL+U6TzVc
WaaqTE5ekLKQijTMxrhzgUBn/YyNYLqWItnHaTXd20tmuPVa9vfYfaheuqSP+2Hqj/XCARyEj17K
MiaNuNkG7wb/PUiklrWZkAR4J0nCQ6owvrHz4ZEf1eFjASDjNDjJuAv61nhDqeQxH6zyIULuYi0N
bmY8B8qLkXrZh8GHQld2lXecRj0HVuVMm1haNn8ZJd0Jqx4z98OtmnV9gAYN8mDA8pNwi2n8vEOD
IDzpJWYalaj052ZpqjQRMBjZ96D8HG28RUoI5gd3AVdfm5Rfnq25QH4iRQIHb1mW5ktXTUToe5oi
DO/cQerPkzm7pyrHTklF1NY6he70XPLEXs/D0B7UMOrtVHDMn+oUdZWCn/9uhFp9vbKxXD52/MfQ
HIo7FSH8fjr3nvvtdlIk4PNYHmJ/sQfPOUqK4gScfViTGIz50efhkzDybzVS9u/jhMJdWGXapWvd
mPcpvoL0md4TH+ctOxvAEaRejvbc9EXFZ3jisLaU7lYiVp7knneeFlF06rbDomL+63Co/PaELM8q
nVpkzFXkLdwyjHk/Vd6rNAEOpB6WRtjSRBtAV90mt8cOfSTlbNQ2OC5qA3kX4kzNAmXQ159zgKeH
KC88ia4if4w4/KJiiV6qZIUSWXfUHc27wBFQTHo9pFJXfy8yD3hAwEewQvfuMIxfBF4XP3hurqBA
2NEqiEhw+nn2FVDCtJqRFP5AxSjYWG0XPYRxjbFP2CcnZ3S8iyA7uptksqt5Fp/sRU1j6nN5UUd+
PHkn30Fl4F/Hp04IlsmofK/8yTa3lQP0VCKQtHZN09v0zjjetUsT8AORcNQ4NGMEIVMTJ8tApFvb
T8wPJJicXeA0GGYuSQxboBNKvnq6zg7C9ikMpeO1a0xxuNOyrkEdO0cBuWZHLv3xGYrI25QF0fsc
4Duuu+w0TK8o3nBT2tlaH71HmDuTZKaYXg/lYVhCjdPQWe5ndt3AKNl07tQFlrKsZwrvg9lKH0f0
vN+oC4C+/jQa0BupL76EQeHgMOrb12YY3aPn6NXpNqSOrHhy7qpOFAe36d5vk3+cPqfDvBoNFlJ/
TKjzQY5bl3Aguf/3y6koqg/afhQsmsmpGkdd4iBGNQFBVumWT2md48Gi1e/cv8sn1cxVkV50Vz7e
hgqWynfSyo6UQkGAIf/gwNRGYmK5hAqL+Y4fU3E95xpV29vWCU56J7WPcRa7a31RT/H1yHiRmfUY
4Lj4jn2JjV0Zkl1ZLaO3ekjQwGI8h2S4DaSO8Y42j58K50eIrAuY+fVkC/8z2oLdFlxCfWzsxPjU
94+Jb/qfKwcPwwhewA7tAe9z2XY7x0BKDLGN5OwlpI9zhIEWwYX0dVrbi5SlamZrynkS9/5ZdVFM
1LcaLjV2laO4yjeoPsiURdrMo5Y+IOrtDPjw/NuYCoxaHPnGIRrW+RyLi5s0FLmWximCqFupvppR
g9DEkdNC2RaWDTFqQjWhb2+tCCuhW6w6ul0PStJxMAv8Mpcz1fj1JVScGXTjeWjvr0Pk3tnO2pqF
RrnJf8mQ+u8vpq4Azi/GKyepMZfgS1NXUXFiGIpNPObj1phSGFC1+8VyOuuDFE6heqoWpnpw379w
97A+UFkqj5VbrymoJOfECONzD7/qrLqq8dpUJZuZLoU3bBZUwFkfzY+DX+NuWEFba8Kp3MVBAf9h
4a3p0jHPWMV8VMC2K8btN7ibbuf9rheL8p6Cv90gbkMEZWVq5kMq5unCzQWjLKlX06V2E31FjRn7
yWVGjbmeP11Ut5RB3uMBSL/IZ2eHdc9PNaEada1bd07C5jRitP1ByPytBIb/rR485Hnj6Udq6vss
kfgz9cO4TiT/VlGHRa2HCqeW7iUYQ5wzURTnl0EpxUvD3WwV9pMlNMolbK6fsrlKnxIe+tJ2Hm8j
ZVXsK6Ox74AMdNHa94yPgvuTMl1ZG0VAStuHOoiyp/lgaX5zaDRfP8ZpF92TRS+2SSLEB50axKoq
Mb3LbHwbtHCTxFDv+K2m2MtgZJR0Wv8WTRr3uJw85TS2w5tbwm8ZwtbbqNksSt1tiJf6TnXHaA7X
bGj9lRE7JU94HxeHec7Pup5jCbMc/bdjasJZzlBHuHGsBbue4397qgoTRp1uIj77Q1rq+QaKlbFX
6IaiTfMTOhPoMi2IB8fpxEvhUQFxs1NqoOFtaOcusPkFTol7AvScfHOzhlITynifHMNI1+ZsA0CU
aGDKaYKSAFZnZerNc8TXs6Y+OiLRvPiUhTWZthTTx8PQgbqelsZog4TSWJMjeaZ3mF6yrS3I0Vxs
P5BPLMtnlonlFosW+36sh3qfaJq5jsLZodteSIbML6PuyRe/R3JFnzz3rLoh6p17NwqxMVhmQy3c
o2rdo7VgpfdpZQCV6AIEbGnq0UuPkqLlyvI7/jt2WtfbvEDrzo+T4EkFmouGbWE13kGdoiaSTJyq
NrDvVA9nBMoNiDCoHjrzxZ3hVCDn8uY0p11+Rjm5ofIYjXfj5EvwFlWCG2ifbNnA+c854ihIoNbh
h2yKEGezMvHZH7sfGrmRr0Oj35HKlT8p04Dv9J2E3M/WTiN0W70ZTkgepD8mbXyRFYg0J8sRNosb
7eO0fDvzJMe1adrascfS+AIj9t4Z0BdQzTyCeSiCYaN7dX4d8lv0/wOwA38PqMBWWPjOdj6SDIyT
h8vAehiX1ELSXgWo8TSwvyAixoLB7JAQhBG3gJHW3ujN7xEkn21jieWz7tqP4zRC8GLcTVpcQ5Om
OqJtnHy0imoLVnG463u9P5N2Xzxqop8+okBYolVfbMto1g4if/z4vWAfjkI/dmbPGyumdjNGifjE
zv25Ksfo5zD5GxOCxlEIKfdDCWnOp4x3HrqZeoFjl+vGrTKWLnTN0kbnp53jo+pm7Fwx89Ojg04W
9kNhUVPD8TTZq+4wGWJbsvt4NgM33rgYL+2nvLCfJz4GABJr1ZmXkTlI5101fw/9jNvmFGLuuiCQ
qab5pKvIVLVhUFGLIqu74n87DysVlC6RYNvAcboIGKoxOwiyZmP6/oguaYufsIucShKWfHzLT0n9
Ykpwu2s3cZv99fckwCasyDWXx79+X573qcj4DNQp6nfoZ+axS2AucAPjV4o7C36oXv6ormfOVfXo
NV9vP8fadvSNO+Qs0ErrQZMB5k7lcLQNOJyZ5psParyRbrKPdNjx3RJ2HVuOqr6Z11YeBts/zmDz
hWo1dlThNoBeffF0vIv9CLbVrwZLqdXsRsmDqgOocTdj9+mht3RkUyc0HlYi3ACjDDdqWtUQwITg
ga4ZWAKqGOAh0YPHr2zUwCOP5aitTQdL0gWVgs0kWtD0QFlYH8qo/K33a851Z5bgX/uiwKwkniJY
CnD5tpYG1z0LvOohDQfthOOBvx7yUX5yfa9h/8nze9FN+IgEX4JP9ScV1SxR079GjUbpftTrvTrZ
tNnxmt9lmGiXvh3CS4lV4QZ4qLlWXTURUIoCa5I74QV/dWLqsdnZuNfgECnZxqjIRB1e5+0kONgj
9g3LFdV5dZLjB1Dl9hbGI0a4TdrvcjvN37seP3ucxt9QRuEmAoV0q8bzWMAVtNNXtzXCc28mwboI
p/w98qrvIswHlOCC9L4vM7ICaryZ2Lnl4Ecmwxoe07LOV7mZX2DxjieMkyfI9DSzGBB1RwEqcUr5
15Bdo+sPInGrIhCa2YlFKaeocPIsW1eC0kB9Pk2C8h6YWvuiVW20z0L0NlV38uzkBdQFlhGEOppM
WVCDiFGTncd+MEycJ9VLEq190Yc8R7oSzWA1VuCiwDITjGWuXquwWXj3yBAXPURt38Q9MjJTcEN+
JVczahBi7QTFZxF03aUfBJItU/mmmNGyhPyTeNm9okhjxV08yrQNt7kXOOte1xAOUHFOj4/cEqd6
KvgWp8YU97qNK+ceMUVM0SiUedlLijrAazhgbNaBvzy34AJeEStpdiWV/q3qTn6tL5yAH6p3PaFj
pzFkL/5Yltezo6H+6+y20BuWLLZA+JVr+yUm7cvZht9DLed187LMX6Q2OJspHuHn1EF+yKyEXYAN
QSl0tDIEkbKegFs8qqFgxsqUrws6bBXqe9XNec+PbYAvj/DmYWdXsj3PndeenV5DVF71EROWMDGX
UdXH1AW8Ffvf7W0MlpG9SS3z2chqgckpTd2m/bHJ62c/c1J9/6urJlWYOQBCE340brJFp8SpgvA8
LQImTjQNmzrC7vmPCdX9Y6yp8YDW2BpvYF05W6xr40dtyP46UmNaKuJHdUQVkKogBPH/5zgK2EH9
mAjT2wVxCGPRbxt9XaWBt3MWxqJq1Jif5hI2qmk/6LEYn6SuI8POvSyY/EH11N5E9YLIBMfMXe9X
pN8G/n0c4CZjVqZ4GUej2Xm25W68ohYveQtilIKHmtOXAORUx42jOfZOBWD01jzoJLZdWNEPxZg8
W/gN7Kl2uC9U2MRqCAv3++wB0q/N4mvQiHldlWA9k6z3jio2dirvBbw7unde7n3v82DlL7GRS+VU
xVJTytZGLdKVnXjtRz2ud14zWi/VHEbP4Whf8kF0H6lzmaiXaTOo4+LRNbXxmPU9skoO1qVxmG9V
TzUa9N6n9uA4TvZ0Gy2wo+2tdsaXltNUUzjyoUu6/HILzSmorhA00a5XT5ZYoeM6OMeADG6ndkUW
rhsMXHe3MS8J7RXOqRBjWvvBs2wqpeFSJHXUYbBUSFXjjeVwqPT4waAW1+7IFE4dioL9IO2TlFm4
E5UfPluJsFclUrjfSDlfkYheHb5jmWC9FbWMtwWQy0M52ge99pvLgLdYt5qsfhFTW7IGjvx7sFNT
WWcnW2OxAg1DJz30A/6who5jetPMe9Y+qCTBy1+nZerczUlk31N5wRppmcA4+pI7onqbM7wxDRb5
eDl3/g7HPvnujuvCteIvNXyanQXR7YALGTJrRcZtqki+uAbKSCVAuNMwa+Suo+yldjr4S63TbfS8
l81bDqUUeVYKodPgatumaezdbEL2b8iKvJtzucshsbxZXj0f1Xg6l5hk1PPb2LmLVjSwuNiRJyBt
BsgxI3s3dCq/QVOgDIMrUii6aZ0uD78gtKBXTO7EjU5q96Ol4QO1nDDnqKdQp2UL2PIzG2Ptmxpv
O3B7LhJD5yIR5WviWnd1Ffhn1Oywnpvad+ph7pfx7wNy+deRXwf//zG8rQq0/oy/UZVQ8596XCT4
5deoZXR28VvvNrdEqjl1H/g/ndcQ2dgehTQXSAfeLs1m9Krgg+skkNs0W3wVlQDAORcxlMaLdKzw
ZyObl5n38B5GBUnYqOnuDPbA62Yad+xB5KVLZyQVM9GnD4m1scQoH4oh/6vBbQ2ULd6R1yg1kQfY
73Xtmw9QKmB5Bgum9qpzT1np3IcVVE4sleuzY/YWorbLlJrHm7eANrNMycYcDm2SHa7ht9Nv0epq
akIrZueUAH5HBXURUBiAX7KcUl2R9HCwlolMGv7RivxX0KcF6Ni/xzXLNsjmaXC7iLqNqy6ABA+t
knvVuTUOWjd6Qo3xNqSORBh9H6suBPTCtW5NwPeNhR9s0cTRnm7j6tWsHEFEGJHO9R1cL7S8vQEb
1V2ri2qtxuamDlgOp5E4YI6bX/9/t2hDGy+hjp6wzUP3LslC7YRCBdsaKw5eBqlBO2rF/MOK7PmH
KP0Wg3nDf0ErWt8FqW7tcunmpI59fDDZFt60eNQRjInpTunx6AIdxN74K0JNap0z7xKBFkSvJHpY
r1wvUnqI8mLQisrPr3NDGfx9rhL5uV1+ubJ/m1Vn9WmwjxYbclnAEPOtWBxsXZ9XVZu7lAvJkaHT
jYGcVpuP+hKims61P8Yk9063oaya5k2PwslWjakTZDomVNiQsncykkeLrcVOGNPQ3eua7mzYBOHy
aUUhyWjwDSt1KDuz248JkuPUgrAyqQf9MEUJGk3OUD37AnjkqNvVOk/scK9C1AQyAkBE0fhWQ/Ew
Iacs+x9jPw5r6jMoQFngRXpIBeQXw8fI7cLHcQYuaM+OPKJ9YmO4HrEH6hDYw6tw6XeBsHY9iKW1
CheLH3uK3cApKvyvt8sU1J/vuxwKOqWIY2gtDptoeGpwXbWF/fTXS4oxmC5pKI5V6puXAtEXQGsZ
zyh1qAYzpOOoGnn2Klum1QRKPmO1ucV4EPiwP/VbxGnRI9HI7N4ueDvtNpZ40VmaTXG8XUMd3WJV
NySvcy4WBPTy0rfTb2G3MZcs077OvO+3WD+GOpRnrBLdoh7udCToj6KhyrP0EhOU7kYdIuvnn0se
h39OqL4MDzWf5qWAwThdQ66HbVDvRpx4r9czCn24c3obSUx1mmONkIfzjV3gzQg6bLhTw6pRsWqs
mLoU72g8x/6YuHXDGEpn2Alje7vKby8W6x7GVlmKgcHyDm4xTgdLYEXNK9lqvXdIpwRNz6Cqnm3D
qJ4LT6TrAN2EQ+rJLGevVPO+Z/1RhfgLdMXyQ5K9eSiuZ4BWLtjMackBW8b0WTVIvzuBbz6pTgvM
4VRo8c8JIPx1vqMOta38EeiPeNQtj7rwL2W6mxzd4FEXZcmI7t1Vrk4d3prfBn8LnZYr/XG5//Ia
V9089RrqMKrzv19OCeFZbvmZ0ii/Vak/XidVXEa6jaL48rau11X92ytGep4emrB6shMKOnoK3wIK
Uf82s5Bpl9XOH+MYTOzyRRfrj/GkdP4cjzN72Oed8PjAOxBAyOPtq0b7FLUpvV9NjKRovxoHEYO0
4pbJ5GwvLqDgYkexiLhW6vRlQl3oeoIKRIp9jWVjt5/s6nU2nnwPJn2A9OZrCvMCNXwtOWlLNxjM
eZ9PIEWSPkpe7dmEiZm3ZzVpzf2PRk+GCyYt92UJu0oNm3DWNlR2sSVYznHJgsOmo/6nZodZ6i9z
vK5Avrdr6IctilmghNRkzbqMbWYEI2B5daOfdXhd4xssFtlthsjI79oGvc7GjLuNnTV0/TC/82oz
2/F/mLeNCc5qGFwbQQ6zTddW7Y4g4dvyeO3nGgoGiHNBa0YR2aFa8yjt5+ucnWbuubLFW2ai3Gx6
7B0ctLGaxFhY1Vnw2oi4uu/m/u3ak5nx7IfZWvfG4DWZkawP+1rgxoM4SQHKbl3GcYJRBNol4yCt
Uyvhv+K5geohcF3Ugkf3CX1T5wX1GGcNDDU5qHNVcNQXpIdU8IRSiQpWl7oFk4276zEjug96RM9s
P4VkEUn7wUHDcp2yJfhmrNtGS76zC2gQbjOCB7Ozu5OJSssuwBt854WRsekTzTtrrfAR7+IIUEnM
z3FkFqnl+DodxiHQgqkFsu5hedDDit7Gdrnk0SLxoBo1US2cvtAh3R7L8mhHPkaNGfTESRr7XJdo
EqVR5x+zvPhW9P4Il8mWn6ZZn/aZawHFqEAwWHVo1vvG7Yw7w9PbFS65xq7zUFTaNKJ2cfvS+Rks
eFRKQQ3am0F8xaPO5Bf3Nt/pWs1KeF5PlT0tRGv3ItgArXr2J5sRW4AzDNbqJQFYhqi5fKdGuKKU
rqGfNgzJTmqa2IRVE78Myhu8Sze1Pw+PagjfeXtTdRimDv4YPhQRerqmbIpvldFvsil1Pztm1FGE
DQDMlPUn5avst3Fz3xnBVvU07M2G4YPX4fUcLeKG07LWQoUqlyt1WJQ1WlSa/N7i14EwLlumVpeb
vMULJesDm1qRURydEPpxWhcwuEDyfBjNJIej1ATfJf/VyGKdX1JPMBzZUU8e5Nrws/apjBOxx2wl
BMk/QwssRbrLOy3bV/r0mc0xgk9L4wCbx7dmOUSkNj3Xad8v/TAEGZRcJwwVnTuIHRQVNcB0WfJO
gTB3rJ2atbRwILwOyuowRDZ5aPTdg5U+p8F6NHX2Qw6GFdNcauj7IZ+YjY9xP2UvRYB4IrdsMqeZ
EZ3NdCpe06AnXYbg27ZTSotpql/GqPmhJkUUvHVpXF0gTbzDHZJX+SkqxuGjlG9KeMpYBKlsIHDH
MeevSnXVRG2m5iYEgLPINaBZpRohd6gBaShMkE9ZAX2R9x78cjjmVr+G6y4XLr1E00/U5irLs3cp
eveg927ubspJzy+zC/dpCbF18zsqi91B9TyXhCisu/90JTWrXkfT43cPZPpfVzOTJr+MjnW9mgob
ygGxh6rM99U45LuxSlP0U8L+pcff6lEE2lr1pr5Gk6EL4aDjr340Z3N46SPPOWVa16yKYV6UzSPv
NNV99KCCUxMQXGVFuO0GKYazo/Vahzo+8i2KymeE+XDsULJcS9cJvddrzkvN/hG8dFHtzQ/1PFcr
UOpLUmNJZfyWz0CicmOQKz7BhWkuKvsR4VaJb65cuIMuhcOh6J5ztGS5eebt1s2t4AvKdQuvF0tP
Ac6C2qduyOI56OAkZdi5fu4TzExD/71zXOstCvR4W4ehRLPCtE924AQ7Haso+GuhtWowPv1GHWml
FOmCQXsXDshIV90KLH0c4deHwSWHvrpS9CPVhYGPesqCzlfd8FfXzvSH67kiAzQ+pdmwbrXE3veF
hzUYNnSrKa6CR2UOpo8agNrYhHSItKu5RpYwfUBXKn6UQf0D3gb1iVRLyc2Ae1fdIqm51WfpXit7
G+3NpMehnXL+2k91/eoNADzkr66FaPQrgt9nUqwBxJP7fnEbH5dGHUWlDe4cwzTH/xCbetQfE4cH
c2U6OTJDbn9S+FV9ROlOdU1ElD6oboJ4w0n/124ZoDHgQqRZKUuRWuuydVRX4qjhOkfaENWoyoGC
r2atRbm3PYSGrfP32OvcM/xhrfDIN9wyGx4DZ/HoFYQNIq/9HIMLo5Q1FvFLrzfe2adc9KTSq2B8
eYLraHotQ2rcD/3rkArIF/bxEqVOvP7NWhDQUF/Q36UlvbXri/Q+bioMmuYONRnbbr669d5Cmm/b
6AEMpzXA4HwTu2AWfNdYK38YZQCjjuAYwz6eETX4YwIs/k8dtZ3jbRw8abQZ0hwnJg9pI7YeFCwi
G5VLjqK4PUz4HNzdxkVQ5evYK9DJWyKuzdSirBH2VIayxTUqtkV4WS5XtXa7Ddv0a4ftEHVv7V59
cQ4Y41svmt3sMcYDSKGS1dyv3r+eNwdNdgy5k6/KYMzXLXjlDc9tvK1v3PMbRb1z5BMrM2c/Nfay
6Yz0YCSp2Z2Ubu3U4Lo1DCXsGlt/zsg1bdkdVdic+dg1orqyFyBaH9SsqbkIAM32CAhxmZUYraLB
ULK9XE42XEQpKl3bXoOtllVC2zR7ZYnYLw6KfoNs0iTlz3bpqfFbcxszi+alBIJ2UJO38bBt5Mrx
DEnVOd6WkbSeqXu4H3rcaPNibl9UzweuHwrWqapnzWQrOuvaQRHa7Slfy2GePiDxpyKE08mHRLNP
DmqosBgRFXQzA/T40nRm+NfRfzWWTAgs2U0Dqf3/HqxCBsf8ZLLF219PcDz3lOJlbNuaAVeJlQty
0s0RKDImCiIunn2vwA61l/l3C1SWU1CJogxDPRWlfGMkkesbaPokHt7yIrM7/DyC5DO+opeyNesf
lm3eu0M5fcowE9gE3hDemYWjnTIrJ6WY2FT+k+9FXursLTrzzW0RbeuiXrwGSEdt8J/XnuIc8gmL
GJcysjftnDhx8RZy/H0RUscc+ZKPiVaIU1YF0RkddePAkte9DEaIV2hvrwqj15/4M72MSVDdq7Va
IUR3QMoFS5Ps7Jb1W5u65cdZ1tFWY0lEisrLzmZcjDu8qtJXRBCbVVOM84/4PUZq40fBQ3U1V4m+
hzlcrMehnh+Ahny2UQH9KBqzPJUkXNc4nmtvckYEM+e1d2o2bsvPoPh3i0PXKw4SoIcHM3qt4ha/
j7xNX5pMDhuekOVz4/Qs4UbRPPU+kjV1l0IaqEMKvnptPERTC7PNCL37IQutnRFryT2oALE3pVkj
OCXcfSDy+TIADFrXWBoEZVh98mKxTUjmvHaNYd1Hdi2gwzBe5V2wxewN9D0bUlawzUMKXelMnvCz
UbWYHcBaLbcAqlDIRCn4WTWVEB9DV4suQUZCwEKT8GHBTbmOD5UFrt22F9SU923pmIfRM57aeSrv
UtIjd4WHZcMqDUpj/c9//M//+F/fpn+LfohHkUMvLP9RUgISaKu2//5Pw7b0f/6juk4cv//7Px3b
9QPb1tkbOejAuxRfmP/25RkNtyX+f/SZV7PpGNN1i9bwUaYHnFygzBZKKnlp4LHigdDgC3QbU0ex
ETgUZ8hboRz69ykO4H9Wa7/FVosYM2r0SzmDBN9c2T9lojsHD1WaeGvZ6B8YLLoPUR/xMZoLvYNV
wrjq6mJCfIRBnQwrom+hvtIF9+LOzdAbAta8UV3NbbR7dYRztHWcUucV5p5vYQPz90RretsGTCKK
vcuE3QfBhqyguYnN5mC3gKbC0XGeyDeZj1WFA3VDZkc4WYHVTPmi5uIsd59AB/WHssFixq+CAreK
xu63XT2+uq6Ac2QXY85qPHqAjIjaUDe5DxZEpYc4sPWLYWasYErvOqQm7TFF1ClJUGM05hrL4+WM
uPw8NP0JSu38CuyW8m7lZSDhW2S89Du02p0vdjAUQI/QZy3s3nyeo/hHUs7OlyYfu1WJku1BLxGO
KvhfsLiqNpNe1s+uhl2iM3UviHmS11yMF/sW5T5EB92zmkyMGla4m4LyXWYxXWKbYDf8gS/d0QvE
3nDjYKO67hQZx3F28PXUYWGRD0qBP5AImFy+uzJNx4OJK4G2ihbKawIiBhKrEbwBrINukefIq0VD
RS1DFOgmqMPr6Gx4xdF0q5+hOw+XUtTDpUsk2lrUUoDcO6F+ykUqXypRSrgxerxR3W7iiVZ6YDeZ
o7opX2I7e7d93yJFvEKxBOMYG79NVF2ceuWF3lcxpfbOBHV1MZJQ/Naosbj44vuZ/+ppKZodvffd
aFHAleQZj3FjBzAE5uCtkIm2taA47VW3TqwCDeWxPKsu8mt7fXgujCZ7Uk1c5/lJ6uNPfnNbMXto
EyHTscOgxN2zgfU/a/IjSp/dp6lJUXKCJrW1ENP5PI14XDb9+OLqR6mlQExSHbKghgpg2qDxTeXN
xHYo71j/LfUlPEL1FZl5G8qezq3YRUVhmEo0VXEZ0bvAhWJQ+S9NQTFjLtn9T900HxoW7Z/n7MPo
l9knjGnKU2W5OH8vw65b/2SPaDxSOcgeOwO7924ZzzWs483cJB1kV/1H2Xcrw22HEztuDOctMzyR
KP/ZzUH5rHtT+eyKzN80huSuXEnrjrzCBeo2dUm4AHjNBo+YDRQvM7fQ3TjYiJEtXW0IUIfZLYzD
TKJ4iyf1lkfE+ENGyYs3T+KLHzFpN1b9sXVcGP1e2F+ixq62AcIMcYDDmGehya+aeWE0o/L/msDk
eugco34YxtgFxqFl5Dx8IWGeu/oOK4j30Syiix2KNN3AxaHqq+e7GrClA7XoeYQx+WzWNZ8wXg1H
1VUTqduvjdIz122+WA37RtmtxkCvLiIs64vXluveaeeT04XVJeqtasu2Odl3GCisEQ+tPoIsjFeB
/ZC6CTorkXVsoqn6BFPf3upJEqGeYLsPPe5365CC7bcx/SaHyt3C/8jPwZQ+jqGrPw6mOb117nfL
wQjThyvBGkyr7sH2Ik8ms3JnWxVrkNSoUKlhQjVWD8zDTSf8ARBH1/XxMqChjS7olFNDMLqNp/vt
++A0z0OXTy8T1s8X1xxDJJYZB3L9GW7VuG1rBFAkd59nlnLebnBjiqKGnzyrMTxBYgjXsj7kQGQo
P6f9/n/zdWbbcSpZ130ixgACArjNXtko1cvWDUOSbfq+5+n/SchVqjr/N+qGIgLkOpYzIWLvteZy
cyO/Q78sbrzB+VSjyfDPk9mH980Q3nX26P0mQwHLlZu/D1selsk0POJDyofbyswz6ilId5zuOg/O
RrhD+VDXVbIPWFFRgo0bYhdg/cdzQeIzCBSSuZziD7790Ev/zAO7GCfu9OfcZHuMxLW41HotjyZA
snVJDvnOSoaDn3d8VMa4uqozT2CJa7Qp2LCIah4oESIHjp2a/FrLWyUJQYwihU1QNSKAaCLv3Ekr
yK9hBTRlH3Mm3d+F1fyaKj194fFWbUsqEBfdHCArVKxBgj484lqyj+FMl1adsc636Zr99yTt431e
+smBYty7V2OenEQUPAEo1+5EBztkGakpmyAF1hnOWY0mLbOXTBaxDVtTe/TYJp/pML/NFN4eZgrA
V2Gn70lkBm9OPRUblM7ZqTSC9hmSBnz9JHwb6oxYF2r/B+iUUZE0L/wWz57oyg9SoIJ1FXndtSej
7oz9g4j2bCw+GuKHDR6/N7INKC9XsXkbOd458AQxrssoHq16r9txu26RF28B1GiH2EqsH1omNg3K
tOewiqtLqpN4NERW9QpEYVMGM9KdxHhUh7hOX1w+3xc1Yls87wg7sDdRVT1O46QfECgV51jv8vMU
W/nXWYQVjCK6054HNnZ7aFxrtwuLXRmRJBDoeXo2Uj/5OqhhzludCtgy+X3ZKgax8fJS++cFdZ/I
hp4ci97QKNJq1XpI+QK4rl3v8acDyO8ovVxHb/rQ6C/dfI3qhim7NVdpXY4bj+0B9RyJlnOGGOQs
Q2VkrmpHntkPsJhaigrYvf4OletZDQcYnv+8OaKlubFIGNinqFqIobd+BmbgbYdOn1mEOuInXkc+
cLxPXLdaJUuhPUXQc8POAKmUrJOaOvEhQVv76Cwle6yn5FD3y/puGU74VI9ES1O9rua4Xo/zXZk1
8lAOM5m+ZEVhZPThFizvSMJIX73ez3d+G0PPwyR7q8l2vEUcuG3AFJ48jxBg+njL1ZGtbWym932V
RIeUzEDi0sf6FQvbkyla3MPmPD0TNULVMa5fU6c0LpYOWzqCyHv1nPYqybCpcTz2/qn+98GfLTZJ
RnCVYtsJW7+igDbu4zR4HTsn+Qkhz9paJpAtNVyyHvhr9S/gPtbIxlpWJt7yQOhTkru0/vZrGJoA
AlMwTifUsDnFq6jc2XCNL2I5qDPPdFewqIaTGunaZA4rdUrNROwcAf4Xll52qEL7yS4tEjfGxaWf
g8NhsRVM7a4N3QVYy/KMlE25+fpXtzAHJgnutK/PxDL0wB0e1ScG18Pf4ffVziO0Qe8bi7jXtnuK
O7MHQejk+KkY5oYVH0ugH6QjMEzGqEEDyULTHtaA1OR9vbSDOjcabpoO3Uwx4GtYgphudZsOcmPx
zIha/352YxGstCXYCghkqGl3PMKLN0DtwTqvkunRzLtpW2AnupDjJ/ctKRIIA8IHWArxfqDldfKx
rKOGcWZn11hmd/A798ZpIfSxDW3uZKWBCWKBVmg8HCTLhi3sMe2qDmMWBHf+mKzZOoa3SRSDC0kB
rR2akmaRkdKqgw+P66gyepqKTbYAbeIdGbjONemFuR0KbbibMSptXd8JqHCHxBN6RXtXzREklCaJ
dmqoDqzUULsY+vV7SuuAOWHRPGgyiM/5gkEZXZggg5to26kV0XlYDupMHSys3NsWcygr7GA+ao2Y
jpbeTeQW/muo5tThe07d8jUX/3Bw47Tz7GHqDRwK+8AEvCE793D43nA7dtusHpqbwbbiHx3smI6+
zZvE47JPeL7vHYK4HozMIesywjgfxP5h6nIaDXCQWZrSaXL6MVirOXWQwqjuxD1w6+pc4k3ZQR3Y
Jz17ozKwIpR8LtVyKo1HVv8bKTLtZkhaSs7IW6vjyIfb2KrTr3Fk13gWl0vIDsxN7+FkOblFMtHs
5v8EpfJdNFjyJX1waUu8YJ/HahdAP9J7f93JfHpNhIb3QctoTzio9NC3beJCb1/ZjSYYKCJnaxWi
fw1lvvJxDcNDofQcJSGJYXGfURNl7vvwv+fMYXge6x6BOWpBnqIhaAcfRB0lSYdFcTEcE7fC10CP
eCAAHkofwKiKLzwk8Ntyks556Awq7Z6/zcMi2Ntx2dJK4gCy8e+ZSTuPslnOtsZzLW3fx95Jt/p4
O2rNWizG8WbSaREa8XAvi2ZeISVuPiut25tdJH94gW1szXgITppdyBuwhfMmy63usc9G9+CYBjRt
Qjoe66hhDit46CQPptGXlygW8lkU/CMUo/OgRh71jhrEwyOABee5GeG8Jmb+VPF13rc2hmafbey2
6Kvh6Gia/VAl6e+asPb3zBDlqreNhsiEaD4lVWJtCBlModyxwyK4BUqdDn2EUmGwZfFMq3mZ68KI
8M3ZiA+T6k5DYX0q7R7PqlMQUem7Pi1k8P1GTqRjB0Ar1p2jCWF/00wNf66Vie2I5uO2yo2NHhdA
O1iBjHPqnwlEG9ciK/vN95y60C9X1Zm6IBMo/1OLuV/N8avwt4JVxaFE04TALIjek9SxoR2RpNLU
vXPb4b1b2csFuhV/ekGmtTZ27jrCuYFncVnjqcPUuZwVCZPqNKzGbesGxGAThLH2cGJvUlq+ZxOQ
6tlaDmpoQMk96m4Vryb7zcbZ9uqmDuVQh1hPNaSZOG5tSLMHNRyd8q0A4X43EG/z5ALdVNM6sNGT
lZuEW+iR8+pO7UT3MD8AuBA0e+DXdMRuv4YjArC+08vPoeEDPmYmEQrDttNQQyLFKS/jnLjvhaPV
Kw1x7g0AVfIegrI96nQkvg5Am/6etRP7qlWMoiudNesQGqL5ukWd1erqf5z2ZRttC/RbK58lmh+X
xKMbsAw92bGTLQYbJqdu3FnLIXBFtiPViP6vdLB7jyTJwCl/KjPdPrd1aD+EIzQU8hLDFa1y6wFt
n/WAuBPrIiz1G9bk1oMszfoaWPZOXeS/1bqCoxQ3rmUV1wLI1TWve/MyxN0qTqx9bxrpVYRZf5cR
RnnHPwSU07hy+zt1Jm0jXEfUAvffc3zAwVay7AeC9V83m3O9zWC8s1QAs9jRsbpx5/G9Kd30Qequ
PHeUxtdFV05vyzw4lewBDKw8R4iswdM5o5ovsbFvM3ZwQBhw6hGlwEOvbMobCsv2sbbbh8T5mIvI
JxzDbe4JBNBvFTCmauj8A3Tw0LzDmwEjQcSdn4pNPBXZE0GWA03zG6fryg3Pp/aVPKlp005xdGMa
sn0VVfyTbCL/OrmuT4Psp7qpN0msid2R1fbyM00omr0wR2erfqaVJQ6T1GpPX3+iVR9IHI4fqakX
azfrfofS6o7fB+T5/zkchpC+Wjz8f3NZfBRaNt0T50XETiAyXlnwKezlUHbsVYz8wVwoE0ZpmPt0
RkMRk7W1rmqKIGY0IakHtrDSSOoe8lj+rqr8VUq3+5nwRF37RS0f5yHJtt5gebeoU0J2La1FAoCr
ARJqup0Q04ZagsmzC44VSWHx09dwlHq+eNQInWK3jtzHIbx64UlEC2RCHcJgMPaNNGEwy2bRuyR8
YazceTfTPlmw+O59P9g4euiQbKB7Rq9j0iDaRbI6hNuBMhjdc6R3bd17951BVIBrRf2PWNDtmS0N
mivLg5BV8l1bubc9NblDWZNfMBPAgBFjOU1C1rfDFANdCWcSz0RAJ9BczO45OYnLSFow7zNot2s1
FGajPYRRe6BAdmHrZ7Ben8DnxWX8odt2dxwsH7HmcnBNtgaCyJx9A3NkH1F/2c5yitYh/LOXtmHB
wMov+pEaBppVb85+jhXY0JjV2VumZ78bKtdJXT00oVMdq+Wgzpx2YN2gTvHDc6ouwfs7EN8s987o
aOnKrRPeS+rU050exCTBYnA5yb4IK3Ei/PF2dKndtiOABFbTpnMMvNw9EprmHL+GsBcPpS0JlaSO
pLyEcTNN987glpemyk9qpObplyYntyvefG/xDM8yTm9Gm6aUuRiC1S3z0Df7gl4rfhAMYKKf5ZMf
P2dagSfEw7xqB5SHOs3dUnWyfse8W/S4dD8ognwMvZe8+VOJkV+z5cbt6+ASNIeiKeVPk2zkfVs6
KRBCabyx36hM3ASQOPcT/r59Y03aTxRfQGgipNDNvU0YyF504k21Ar9be99DNTfq9etguPFX809N
qTu+24DSJnGF3/jn959BnkuxgqdRH/oOR6YzkefZlvmmFu78DhzTXDuJYVyt0pNE82XATXprp3oB
7Q86CelVnWMY5cG8dAga40kLexr7/55R0z1EwXFAFaRG6lB3OFN5xtme5z6xlmm33TCMO32svCcb
kO+h8Ot8E1Qjpd9+bk6+5w0rdZXA2OpaC3pJy8WeGM1HiXbF0WCoNQUGXgQC91/XZjwEZSJZTyz/
Lymx4eukC9qbIoX/EcT2tIXEUiGf4kD+RnWigf93SP6xuQ/c5qLmK8Sm5UrdZ/jiB7i04dDTJUde
LUn6WBoc6jBQwrktzEzb2/2cfXU+1Nz3LeRmh8Y43/5jGposzbk27Pb/uFBb0bjLEvJw1YUqRno9
DXp1InC62NQEaj3NWUEwmYj71zLxedWPM0ZoL8aibPifZq7d0IYEe9BIgimhSgE5qOjIU7JfOea0
03e1YzsfPBI6bMIGSZV8DLamluu3iQnLWUDluvEH07t4INm2spmyxzoYskMCIv6SN3hBVv0Cx4F+
qO2koAPjtL2E7MhldUGdqblBADqodOug5mfMLusqrGGty6C5VYe+mnaNbfQnfc5u/3eTzXb+2WLz
HN2UrnTpsQnbFO5/t9gg9gOyZtuzBg20ToSZrbp2yI/TovFN+zp56MgT1goe1J6bYN8ysYv45Ufr
SxxUHZBTO4al7WrjSPw2F8LsPkWa/M7/2gMx7k2v1Wejke1FVLxkMCIHb0IbdmYugVxGcULqdJJu
WY9nO90Qeg6VfoSSWjuk3+rxjVa28i7ptU3imt0ZoyaVeSC0E72bXG5ot8/rKNZpOUVBsvd8pzlE
zoAalS/maar6aW/xqLpqkZZsibyfDvzoS7SU2JLlQJsl/zrUsu/3be4/a6QJHP/3L9n9Zx/T0SEq
Anmxbcmy1/GW6//RxwzqeNZq8BWrpk/59/9uYrLX2fvZIOCh/LuxSYkE49dIyoXWApylYFYYs77t
/ICW0DJkYwXoknjvXV0m1pEag7smkANY0uQ2TwF8Dp6a3XQTOaV15+c1QDAtaH5l77Wnhb8MyyzW
jWmU6EMS70a3An8XmEC/y6L+peut9mA3vNl2WmC+0ts0zuowp65+FvxqzpkrR9T00AscaTcPowEO
1h4ghKihOhSBba7CW4CU6bmHM/VShxjn9SH4GcyeONQGqnFRN+FPaj2fxKIYiALTiNUPeKHlLnZu
Jrx4KPk5zNA1vdb5kEfZeK8Pmb+Kgmb4Vb93wejuDJlOOyUEoEMCUz7q79XINGsSgDUAg3gZgkff
AFP3v/9NhePY//jqOJYBB8Xj5YnCTxjOP7rTve+HwTRWgtrFbReG+SfCFbjwXjte+zA2T0HRplsc
8s1b0xCDvtyhh/GnTrp8WrkYLCLd30ad11yq3DmoSAcTGuaNaRlveREC3+i8EXXnGjyceQ/ZOX5w
Jo+2VeD8jryW9A8hX01ltdUmwk9CL/yP1jgwb4tqyGDvgBiOF5t8EhiGtdgQn7qzK9Gf7DH1F3US
wNhVH/AX5BkF3UrS3reXiMIKx+xlJL152LAQY3k5RhP18XxaATMOPcc7l3NbXzKKmJeeft1IOhK4
g9TGPG7JU5BU1WmgWx5uNYHsOsTVbQebyEwaygG0Oyc3DQ+gNy/OMBsn5PBP9izaM0A548mV3QMS
LeN2mgrjif1+uq6m7OTEbbTp3WQ6fR+sqJtO/nvOu/bZKAxqVV1C0FwCCFgPJmizTmpfqbFb16oX
t3ExkN62jAYXqplja2QMjC3679Qy7xMWsweTR/rBa+WypXfkCiWL/EUoEbzoTaC5HttyVvCVHkfU
cJZTmL42S7ljgfDP9Q33iu7eu6ozgMvNppZWtmn0+EghzT/LCixXhM9+FWYZsI2hk8+DbH9V4xjc
KhFRO/o/uxLlbwNaALhMSDtaN5sH8ngLNjC8nljv1RuQ+LjLADRd3LwOLxIEeFia1QlRjnk25js9
RTkJ9St6rm1kmNAqIHgtQ8pk4a4TjrZVV5Eq5ejw2myTZe6OEOjhZeRFOZeFtZODjHdIVYPrwH4J
00FR7PIgDK5x4SIBn7qk3hvU/VdfY3UJmhApMihG9xZ4I7keeabsrbk/wtXVKdCxjEZ/aVLjJPiw
qpDYs9c3HjAyik0hcUIpyZc6dLyXRsDid2rEwtw8+FU2rSQ7LYAjUESm7k+HP/0U9r31kFT5dPaC
+KU28T2Jwps3ldk/leRNoaZNp7Xd5tq1oEfzXCX+VvJpf0cDSlxHNrgno67EPU3OhJWsP7wb0A2J
vkOuXcHEwcp3NsUbobGwp13PbldqSi7zvSg7XidWtUZYTCKjZRIqnkLR1Xgj0Hxehi7YKbIkF1L1
dIxsZzpK/uBspcY6Mr/VMHW/1KMWbTRxvyKxL6MvP6eFWxpFPMTb0qr5zjBMHf3JMjCe6clRQOk7
q69gKuzqknk0t+MitzdqTh3inox3SC37VuARozoVwdBy5plsj+WUmJXsCD1IqfwQIaa7SPL3U0PF
764NNC2ImYwttor2AhsfKrxjPPW1nT5W+e/Jzvgy61Ch2vFXTSxWuJqLZtc1jfbp5+WfdurJp4DE
duv7DXg46jtbhT+oo3E6k5L6l2kwa9h6D0bjVJBHGpz20/SgRphT63sAJyFgvn7wdwgBB+BO8Kyx
B++xDvrHGocPzafl9PuQwVZaz3RndtImIJT8NXdrUo17705sm4z3IHkKZdI9JnYW8a0uxwcMDNF2
6SfsYj5221TTrHNd+rzcsIxDrmys88IIPdOaArxaxHZ348TuQQqvJwZUBPppIlx23xi8vpcRcHX9
pM7UIQ7NiCiHCldERpoobr85PYauds4qB2BC5WabmV7fhn5NeiksJ9p38LOhMQfZxWmb9KIuqDM1
p4aprM0V4FCLvxs/hpr9733UAN110PQVeqLcvAB+D/Yd7XU+1ez38eTWFm6EKDGJ4nwERRscRi2+
y4IhodnGgSrYXR+Ukk+0P25YyU4/eg3TcJvN5WWyveAlnyvWqsx3mbBvJKUeQOGJdW5CalYJgS2X
hB0IjqZzTzDnJR9IWviar8ExDqssBOnloyJeq5sBDOXrMGvrrT0V/HqGgV135g13FI3vA9/DD7L0
+HKzfpgy3b+oqbzOfgeu4+4ry/lZeWyNWb8m+UYfuu4cLoF26LORXIgg3cUo/OMVL8p8HeTg4A0v
e1QK2WU0glp5/FpgtdPXNaWQzv81Yss1bnUX0IUb9iCnrc9QevCF6zyNLjXGCPE7HlLnZzRC+GJ3
RLTXMjQnEB6jV78MwkU0lsVlsrOIurzUsjC3fDGDbdNV1tEA97sJbXmUfeG9xxoC0hpLy+04U/FK
hiFfqwvgqo7YZzadVuVHmQ2kCP7HKcpyHut29toPtXd0Ks87qjO91T1ohxxYPP49UxfirMca1ACP
rFqeU43uhWswWcYGr1XmwmGOPxsaxrrn7Z3JJ7M9ajCvImd5QioeuftJo9oaE3ONkOdQQ8y9rUGq
fB0q9DYAWuw/Vl3IWwLbCRxSV1OS1+jkNMfve6W6ZfhMtbewj8XeMORnaES1fdQ6hlIT8H4mdOKo
zdJ9YCTEvLAMUC9/dQagYzzpUfrSBnVxqqsxeywT8gpka0ZHNRwcEmHzWSeOG5dIwe47/YyMmW4W
AJRHHzXXzcJs6oo6hyBWiIvuogNSZ7lVX7PKbKhwlubJoCe0L+10tFd1SivVcG8lJTYyrh3/1IT2
fS94QC+oL1MdotKiZdLyPmRKi/XkvuzmAqbI7feMOhtBpyIxaK9fP8xqbR+ZFiydOSgfp6L/IHjS
fQVZuEbNpx3VIVnOJtIW3TAerw7K7Zuqc4j7caryrfTf4xGEcTbHuFaQLuLXT8d7OfXFqnBS/32u
2z9JSaoyZqCHop/dFWuU4JXO7t8zZzmjzhC8qjN1NUniCoo5be3/41419/0nsbE7Ii0rbyASbDMr
Ni7l4vtKTVu/qGGcY2qKuvR1WmI21MFng/d1lqaZ2FMl+WnomXYWy0HdQcGvOXWusy1q4O5VnBhn
gEE1zaspPNg6tJBpwk4FwDp4IeQa4uxYT582Vud0msXedfX+aFn5oSO45cOxArGaCZh8wu49o61P
MPbR1r637fJSR9J9xYk+btNxNE+JbMrb3I0LOCiuR9DSUPSrIIAtR6G73aNvHC5oeFpa7KOzS4zx
c9bK+uIl4FCS1qzfCy+8wkgPnvsoNaivmfZWECFNzy1+CkuNRZiezAdFigGNn1FXR+ygEBHqqt3S
1JB1pu06x9VRoKT9OvHwMEa2D4s5YqUaCp3Aqdp8MQj6sLJ6fKyLsTvUCV0J8puMk7sstwdixjSt
SY5qpOYpcv69qM5aGZEL38uDukNNff/4972t/h5ITz/KqXXxb9KU8eicn9TBWc4KwINyrU6R1mI8
hLMQWW1wygwtOM2mGRCsw1Cd0U8I6AAHwWZmr7deUpMSl8LQ1PchBmkAjRkPwzlorr75a9TaYKvc
IMoXYmdk0SOIXWVZUT3EbLWWpPIPvwC3n3ZiS0c+3ekLxijIyr8HNWQhhg8IEwbvEJ1eRGD9mcEw
ZYVlvTU+WrbaypIHNtvsisM4hwWqU8T0Mgx9kLhiC65KLLxsy+swXoVxR2SPawXUNMT0ljjypgyi
6dnOygNvim5TlIZ4DPlPWCkGPGk4q4YYnVcnZlcPNf+YSdqntjQwFLFsBjbmes1eBdWVNj3ElJIs
3eJqM899v8bYM8ElF9BD23b8OlNzatgVgNHqIHv3bX1bFkL+sqz4T50k4XMSyGHXVtI4in7nOc74
7PR3lhWVr3TzAPX00RN8lUObSe2+slmjOAUtNmV8Dszwk+2qdj81Q3D5nq9D7eP7/hYg/wplJX3H
2n4MqxIRQlDv5qTM6I1VVbQazPKHVQFlaxdcFt5HsXVoa9OmAIc1Ox6rykFf6tpO9iSycVwF+YRS
O4u6dTTa2Wc7LM5iN3xuNfuzDOvXcPFUpd6ElYEn1t6GJfkY6Lr5gAIv2Y/VgMzfdSG0NGvYZ9Ob
mnZnoe9LD1+AiK2L10FWKGTcHS1Dx4zFKAg859bNo16wohd3JTWGzDQRImt8JvVAf1XDXEuJ6exD
178lCSL5UyXNMZrL8Bcq0xe/M6J3ltF0U8mT+REsMrwGy9hzMtf22m6I76GIJTcJxI07FyzkKmub
Twqs4UMiSrF2k6h7lbnLptGcpk9rDPZjQVAXxZA/eU/iEh6aJy9rNFYb/NGDIBOXdMkWrqxGpGUR
XsVisUT5Zq3kRNiT12kXFpTdMel0MP5ZAHoiD2H6Lj4llNTnYfRhqCEiv+uhUWwouP+xrZlY7eXg
9Xl6KYf0p6UHzl5N1RpZrrZ2sCzTe0hZnR77xBhWIzW9fJ1rOdWpxqVvZkX+g028yAko/h91s1uO
ERm8pD/joF/pkR5+xMtLDy1kiepvbu7ojen04sEbjdn8jBm7fsp1CVwyZ5vBRr/dFPOSDxTgOm3A
bN7j+HWWApZ/ygOAECHPxD2B2c6VhSzsEiv2nqc0qskpdPwPoyj3iAJQ+8ByXReiIAk6bv5Ms/Wb
8tx00XRTvw0acQh6GWVrV9rm1sJStO19YyCbkYPWtLehWwwXNSW9ytqxDiNN08sOBnbea5THfw+5
CQWTpV64aRK3XlG6dlfId9nLml1CRCE8u1O0bGZNX5PnqkieHNegKB02KeEXMQ3gmE5b1QNwU0ML
jfR9pf1Sg9wT2yIrmgtGKkiFlE2eeMT7qzJN/R8ldhfPL/JPI2SN6WhBgDgKQga9qsjK3ps+cjae
52XnOSvpEpY49mwvyV4lC+faTMW4CQBIXKLlAFUQ9F0iH/NZ+I+BZzxlySAuXaD1l6KAY+K6ZyoT
46vG8vwsCaQlMbDWX4IkWgdIwgiDGa0f32cxAl7643X5EFC4Ax7knut5htiZittUSNrmJnlxK3UB
/zNtku7U0i7ZFq3mnyK0safAwiVENoJ94ePbrqNEbx/KqmgfdI0soXqgh+BsK6/N0atWxlNr0zbN
iY3ZqaHQbG2Tp/0DIDqsF6jcsHVj4Y+sYbqUfWQ8W2GEMQ7lbM+Sea1lzmWkOWOzNorTbddRlyIF
1zxQCzJ4TGj2U4SDPmia/Efr5+GxMcISKajMf3i53a6RScwnrw0Itykj/1QFfLVtXbJXorf0JCwz
3Wh2RqRZ1/Z80JCNgKkvVuQZa/cxcqgjSgZj609h92YDXzbrof8YiijmDey42Jw7QdPMmVeV58eY
wbPwqjVZYrHj9OatHV6DGg1sSbsETAIHTa998FreIA7JiCZ7qm87Ryse1QGzFS91r4XXas3FI6ZO
/+gVcOLUVX+qursFiQccRdtA8sYXPrI0X5WOrG9YrX+i0PXYs8v2YBrO+DIaIP17eml6ZG2yupzZ
OMbusUZcdJy0kaARgRVKdH2699yBHbzdUxMlXGoYevvW0wx0BsZg7QF/TfcSfdh6iiWKDr/fylls
zIEEdAJmw9swSknnXKKy+4FkAmpO72qejmx2kp63I1tC3CKlCw/RDKfla3+DYbg+aKzg5V70MTFf
xGxtm6lqVx3QUcxoTnYel4Ma/l9zjX+gYgyGAAfaVlMwxoW8iMAyOMV29ZQtzEU4yuOd1zfFFkKR
a93cf5U8xFyXG2HW2rb1vfpet5vugprqqMQeTdaF911N7WlRgihNiFKNGLYWUs36l0TExdDim9Z8
VT/kOrFz8EciWb5+KpvFDtlGvWnT+qNs4b0aFl6F3mrKY14kmJX5b3/MDdij4RiSQ4x2s1j2+CIW
2bGK4mojRJif08H+o1qDqhkoxNLjUuMiwXlYZ9XRDwEz056mrmDju3GXoZrzohAc40gzkPxHcQhD
Ed59zZVk/fCC26vb6EE1vGVi/1jQnV87ddB/0JZCGG7KH9huG5gRNXiIkOqrvRSBESn+56ExkbkY
mjjPjf6ZYmL7rcefQzQ+sIjxjl2dbMpqpJxnsGoAFLVySPZyMjoZis8eRhPBgUZn9KvvcZYihnEN
eVJThkzaUxWVG1t4ziY2QDHxsM5/jiu+jt7eEvMMnd6gyhJqoblkupM6KoKKzQHDNEE7EyCzPWPl
gHI+BSd0UVgo5IDuS43/npZqq2WRWlSytY1j3kKozvyXJPVC5OgEEmsuObDouWgdysS6UVf9UvuN
hd64VYafvqfoxOhpJJvjofLkIRjjBkdn5W8Tb902jvvA76Z+rOpqongIPKzNvPoxmHq4lKl/HM96
7MrXqjYpwqZGhueFHv3sArgwwvSHml/WcbtkjtznTMobt3ppK118RMj2MX836bXmlXQcvC5myzbp
L5qN46vJi18SbrRmFNZLPxohZtJh0f7Z8ZZfgruWhueta15h7zpU6aDD7zQNMS4USZJrWwljN0/Y
eowhIuF9uddKyJimrYVGnBS40jNvcwOF+MoTREl6TcNzXEjGNe+aA1ml96mbfoauF//yU52PX6K9
RgjmttaIHCkh/OQQprxRbKgUH9DIaVl41WvS+s2eNUJ2yBAQPQdacRuVTf6RZWTxBE48Y7Qr5Nlr
0nQjEvDJSd0OOyfknVYJ/1x7zXhPgW6kHqBt0E1QN1mmzL5q7qz+Urr3ONOnX/CjxpUxVOZjXgXj
zq2GnAc7dtg2RmKH1fMcOx7o6pZEoHU/D3KjJtXlwLDdc0E0F+950W1V0lkc23kB7xttR+h427kn
Fs2auhiAcOWv6Q8aR3VwfR3Vr57Z+tEYM5oq6lRdcv59kxoGo8G/QNPB1KGFnls6CedjBqi6bqZ1
PVQ1scEtdY0sRnusLjdkY6A9sb3jYqIwuzjsN8nARrMetWeluZlqfbzRcpuWXlRpf3U4Yuwobvr7
cpmSehetgISXoPwowQ9LCV6dZe3PeUKJGqsifeG63ZnIX4AlU8nekwbiTYHvZx2YUjynRk5qE7W5
dTlqv+y+8PdRVKJwEsQw57YMT5pnZufvg4jpd3DHrz52s7sgw0+kSSPZBETeI1pZJm2yoM2mxcsr
9AC3gNuTdBOK7oqpAPmZ6/g7hQCyiyY514Xzp9LH7sZDbrviHRdf1WEW0WcFQvQALuTvlLGc2YYr
12n56RKOtw4Xi2LRBNWplwFKDDWW5v8j7EyWG0eyLPpFMAMc85bzLIqatYGFpAjMo2P++j6AojIq
s7qrNzDAQWUqRBLu/t695y7dII9fFLvfCx9I9lCQWmNKv73vRECuQNxmG4d45fkVlpxserH4tAJE
kCW0OaYGSApzjvufsfmyV3p5H0kyD+bXxXWRbuikDIch+zX3NuNYBd0pmaON1i1PEAoNBFg04Ipm
cLdaTZUpC13kwD59yl5VWwxfFM/86aAht1jmDs/eHvDFUjOBWio4GKIpaZkiJ/+HpnwayZtgkxF0
JLwNzVnBc4bBHv5Eu/KaOj3NB/evt+x/u+xcZdiWwnxKqPqcs78fWrUC+5FV9Urqj5XuWj7VQ+fA
liv9hJr3swEV8oqjGfyo0/lPFIyLldt28TLPEc1ZNhtzS3GGg6oH40OcRQH6oCBdBl49PsxjbYHg
JhmXbqKUe1O3GySu+YdZENgm4r7aqKrebOfJdvTbK46F8uaMXXNVZL/tdYmqV7JR6NzCW/Rp5e3m
OZ/3tb2b7jp24h91yRTuqrr2QHQJXUxCDF1Zin3Ut82KMrM4IEJGN8kTdJ06Sbud6992QiL5fPld
ALcQ3f659Np/vXi+O/+s2RIp0TX6izLZUtzpMJ+1DqmOSSTiE8XxZ7rT4720gVGU5mSraD3/TcmC
bJ0l5smDuXPOJr+mjDX7zcU3sexURRxrIJlPap1C9PK0Q4FyeFtY73NdxlH7R5E5uNOVjlWOHTaX
1iKXIJJV+KG1zcQ0E88qfvutgvKF7D8H+qJGjkWRm8/E670PgBbu7FYzn8eyX3gev0iaoQq9z6Vq
bMwCADaO3N/lofkSVloERN58jQY2qFTqqns5HRzFzXbz2HwpMgoETpbJjaDlWa4MPKlLvwrzVRr7
ZARWIy0XngH+5DoBkjCWpzCjRVR6fKBMu+hJd0TEkRVVfMrq8JgXtdhZbeodmM7/rXJXa8lLlWju
5k81bq7Q/SnkZWOtAnDCY9objYqrM6Sh6NjdUeuGYC/cMWAyGMqlb0p+5SblaaVkyWNH62hf6zqC
8GmoSKxulwr/p85KaIPnu1/w5xgu4D4AJpGiQa0Lgc3RTMbhjnr2ba5SzldBn97Y3so7I28u9fRY
LEFCbkiE1JfFqDL3NmGfXvWaBGaWPJeUt3WLQgw5p23oa2arYRuMRfsSuzCqtFANL/NlFG7sZrCu
dhiQtzmlnZR4q0/E4fQH6YuVTZbEaR4CI2yw7/Rz5Fwh+crEoNx15DmAj2NlHogOyB2VoZNHssjK
6IcE1LI9QY5rAoLdZtJk01/1ikclHzJ+DSlPasy6q+oKfc1uSWwjFXrVCNPtPNRa/qInzTIf7Iz6
QM92vWzHPe3qYg89FO9i6Habsiu8q40/EOrzqN6MTlACEuIpjP2MpbY27rDz6U+DopFpNF3GoaRT
5HdyNX8mUjuIT99dGhEgSC96rL9F3XqHkrAeza+cE7FMDrZYFjYrkbPUwPQOcDZVd5SpVyXVbKLE
k4ekCK2NHtvuIau6+my46K9CpAbPdjB81LLwfo4hmeZVHX/0Jlo3S5ibPx8L7AH2JalGYMC+92Me
n4cK/E58KlRnmSQZYdfWoO1MTIXPVdaTCqum6nGO50Gb/B50fXA338xxLzlR5N3qPBNPjf79I7FG
iIHfYbtQzfZZ2hmgUwdlqYXS/TAfkFhQxPj7Jct46k+Ou/wz7uLc2bi6Fa7oNuVHbJHRRVr02Sw7
dN5CK9oFE9StzTP2bIhspE6j1Gnz6gEFT78tYuisCZGOD1pT6pep6uW3dmNtkC7QNspVHvgSeQzp
bd5SxfR+YzGI4LoLmt18OR+Ay8kRjUKVyHqvtWO4FrlKPI6o1Itd95a1StAwNx0LolKJadMHo7/A
ncyDyKbNIU10HqWTmYjC8KNvbMI9VrmIqQJ34XgxjeCoDkBwl2aRNkulUFNingN8UeEIcMdU0E5R
MUMp30ADC/VgEteSpOUUKir/3Fo2OonkDS7s1QDnfz9fZoG/BwhRPwxB4Fzt3HrKTHIDfBV6baq3
+qZMqUo20xbVFynJRk2K4sswAhuOYv4V4Lram1GHT3xIs3Wf5/QTVaXdlFncb8cwCzBjJ3thyvKx
dRPjXLpyT1HwJN2gGVmzSxsGUxovO4s/J6LF8uBanoKyE+ymWqNacvxil8VU04VfPKmDIx7MES1c
TvlvVeJY+AGYaFUomvcSY8nZgbBQQadUH97E/LPrTIdK3OB84upbIVZEHTI55k42Jms2DdUJgXp1
op7R7EpqpW02/jDpZWV5QQSTIAlGOnr2BUMmxf0lo+cIt/0qqvXizgEBB/EqafeOOYUwEOnlBN2V
dRbPfbszdCrauD6yiu+VCjjRopodhcew5E9HLQ5SoQmx4Ah7+ZYjFnuK+U7ugqZotrqnGs+eqNZ2
0BjPbhuEB3WgVBq6LqEmue8t7tPU+BUbrk9dZ/z3AwmlP3qIYMTiBfU5i4B0j1FafnS2smxVI3mD
e4VkzhwaQFaF/kCb+92xFWPb23oPnQnJ/59DwrLo+xKoPQnmbrrV/FI9qi1udVPxioccBQAbJbXd
UVkdb4Ynakr1dfTVD8Yqs/zu3c0JvNYJlNhh4d1ntHuotfRGtxxrEu5iWQV3FY/4OzZ4wVJrJVqn
hGfdfBidmApJbxv9wUzW6B+xwsOt2coiSd/iEsYKOqVapfHutaFyD+55M6fKeKb5fWUAzYRNpTb9
e5yhE6MieyEo7KSmkM/QszWX+TCPU0Wpz5X9NI+U01wY4KXfiZ7nvC/U9JgliXXLpcmnRYte56v5
YCnIGRxFq3eowLQTbyOaKFarrrHv9RDdsVHb90lP9oDtjHJvVqZ938ehfe9Uxr4NNOtca9nPig0s
j9qeWGaR3ovGHfbf4pFSBb0CUgqwpoZHwzaBaExnhgnkYz5jUf37TBOQOLIYqoxfl7/KLoke54NS
A19u8E/OV7bPSkSUpLXOl5WR4nfAzLDqctVbgScHZ1ci7dSgXNzcOBh3yhgluzGrtFuVFaDhDLv9
YmlBL4HIzsaszWUcKf6q8xBA+oWWbFxm0rvIbn6f+b0r15EPctJg9k1tJbuUjZpf0Fxissw0PHDG
hEQhuvc6BMVwMfXIWXSkqb3/uUHw5O8b1NDGjeFazSEfXih8I/bgJMErz3ym/BnxwSvdstzwljhc
460Sjc55QFOw7Sp6S00vXP4F40fl6gjviwweH+pGeiNOeD96IYjT6ZMsYvwdsv4gYge9rlqmS2mi
bxzotjzY2Ho3qRPRgu57vEElYjkRp/4qEaXPekV4fKJKbDv/osLB1yRcy0SQaRguQCAdLIWviOo6
HxI/iq44yEiV/j0yD7fdQ478w6PQ+it26fPZzU8N99Ci1oL8yXeclqQqPcJhwBo79tPrnO6dythl
/RVHG9Wu8ksedAtZizW5bYLoCDs+hHghdkVmKBejs7yVaUr7EYvhCCw6N350vnforGlvhKJeOOCO
B6E8D1706vZsjwbBahx8jbjFIMjWVR9Bjhn9VRQefCMzrzUV3atf9Ma1Uv3XpisLli9Bc1E8PFwB
JmN/SlTvGzM7YGaLVqo7XsY0+UXP/NB5dfAB2BQ/Tm3Ki88S7dL2ROjON+I43DtCfc6Nob+CcInD
+2TA/FWmNUBPxKZnqJzGPUuXr/kDlP813rWUk9sS4LuFuwGAbZSi0qWvEBHW3WodwYzYVjK1D18H
jc+/RwTRmTe3fQEDExe6ceCXQJeW+1b7jSj0xhedlgNc4eY1gouypGeQPxjWFHUMXXFtBOKFMgqC
m7Ci2aYe66mzYI505tocG0Vds+WZ2FQzzKoxaaIX6YXMlxrDlOR5PL1zOhDHBSsWd9OF9CP7VvwI
SGhaijJSjnE60mrQaKNL7UUza4P+rceODQnksw2ncuPoXrrRsIu/lLbvAh1pypPa69Yt8tL7iC/s
dZAlSJhJlaSgUVspZeJQKuzNA2HL0BJCz3zmORduK5tYpoJm8VkrxvckCI1zIn1/yz41X4SeTl8o
loxNN6yq/QlD3Tukfbhs1Nh/wWJcXdysDRca0TlXXYXEaFVdykaIxw8iVvCrte4MF6HgZFKV02gW
OpJdfYvEUqNDZAZLpc3aO6Nn+gSZ6p3Jyihe3ManQDSupeqwqE56GxCEYa/kYBfLbxGW5Xr92nMw
zfU2OAU3G/JLYfvJcrCM6AcSufeIKuStYlmMCgFUTeeMzl2k1M1dUKtQ89Um37uVhCyDLpqd9r3l
x+fQwKW0cKAfIGuYTnsz5l3z3WGnd6Derah2XsNBx/vf9qizCrN7hdNTeJbzmiOoPoC+LFb23ohX
ZZY/k4Al70h7p9NkpFkDaqyvHmnYkQCbGvlPXbkNZHsujbbP78w6ruGTKc5N8UocyFo9sIHUklto
EZ7ie3nxrHv5ox0Tbmy45bvtBARtxpaKDNcHUk5kCaEe6LgTETWfZkRQJqqO58xWvpi1eMYnCYjC
ybjhdemS0tP4wyBYZhUEdncRSCbWEZlAe08m+ZnaRbRufTQMlEXyc9mNVE2irEURkJkPpEvsE9n2
d6ihzAfLsu1VMpJrQXkdnpvR9UcS7mmadSHm4qTXHn2rDu/Yul0hnhhrGwraQTdyuWIDVW0lq9RH
QylwrJt0ipvp0slt+mOOS0gu+KpznbBjUtHcbpJMra+ekgMXc/zbgBb6lvhdAAQ8+D0239DCHLJH
WMfrAkf9BqmKaeyES1hHI9XgUjSwQIRkLafT9uebThViCbSgvEimqKWil/kHlXK6UYH3kxnhUdUC
77kzbGZYVXT8S70q2HjCbk8IOmKcVngZ0VXdW5hmFn1haajPmu5Jb6pVZoDQLjtn11Wjc9Er09lm
GVWmIaCX3cTac5tIeC1FZB78QqfJ6jafeloal6gmD2s0k3xTjhiduzL97Ebk05FmNfcGMvnD6FTZ
JoXItjIteDlxJ73VyJvD99QtD7UptJNvjsOymWZc2mEfBN1EN9QgzmlEd4C2fqQG75ePea6uv2eF
1EJ1HcEkL0awa0bZ8q5I1nZm5sSHuIuDlUhj/aVqiLEBrTHucXTrL2GV4RcpL+Wol9fBldU2GeJo
nwZZeKM3SfdI1tZn5jUsfQEih91YnyJRrmesb1WKW6Hajz5FDUKTky844fGPOou+ur7cxJ3WvSlW
egCaYrxEQ0lqlSvhVVBrWCRj+GbhbjgkDu0mePpZtUwiO9h2DWTpxvLSk+5V4poj7tskYe7sUvQi
z7Eit3bgxz+o+6orkmuzo5N22QMN4pdWCWIQ1gDZPbuzrzry+bXbgrqbL+cDvA9jb1m0gZtrAWxx
EWDNeGZLxZ+Ofv5dU2rVTkT1sTF5/2fCLo1cQkAGvsczYXce89ufUAXWLGrlczHCsCzHVEFRaoSv
KVCHBRRu6wjkms+cnlN917WORbXEeFgB/974hY0uZBrrRxVjQqZG55aUrZtTdRZNY/1oJREFUT+i
aQvCbqs6Wb6eL2u9ztdp3vO/nO6WdWpOlCrjKcckiVLdKw6zUn1Q3U+/ayzWrizj0rCnLOiS12KA
bNzM1g7bIT+DTDFtSVpqtZaujNei14y7ArfG3omz9zJqI3uhtXzXqtqBItE0U85TN77wj/wSWtTw
BUvJix9V8jMdNk6j0/yoGqQuiqJfxyRTQL3z4V9oTjKw55tOPV062PaSX65R9+soz4t1ZxraTfUD
7VaHLTwQ9oiSv6Ys+6uNlOH7zJ3PlEA/9220nD05QWlkG93L6hVvYnybxzAQTHTZvtj/GdMooKnD
zUX6vv+HdjUWarY2dBaJ3tS4lgWFcL/oWJRNl7ZZ8lRzptOidMUyDoJt3+rpqmpy/V4ZFP2edmS6
6hWt2Fi+yZa5ZsW+sNLR3aVRUN+xjv3ON5tDzWQwZojHympjWdADDIf242AH7quUVrAWlpbvu+lS
1XnYsbZ/Voa+WgEKlltDFvI+cALtKFiuOS5sawPTwtZIfsmyknc82hBBqdSPLgyZqDTvaHjGB88U
FMBC179Q0MuWCtXnH4OTvzOVGzf+wtrRZne+msfR4B9y0RpPGKyHfZP3x9EkN7k1G/NGRhhZJnHO
3GXoF4x/Kg91AMa5jlNRAwcl07Gsl+5Y3PRUN04+XJit5eF/W6KN+VL7qD6kflyvOldjXw+BkLq4
9dVRXWRpZGgPaDrwVrdgCDOPjRnYkaOSW+nP6SSTJmYHWr6dVWTzyN9vKV31/Zr5xV5aHiH+8iBD
xRE34qdUR4Lcs9F+dAzWX1VUWhR/HVJ8Y9mtvabyn4eg/JpfS0rZQi+q5hNZkFbcf8+o87Q6HeYZ
NbLXaQPkC61jewKX0Z7mM/nNo9S0FDcjXu6/DAhRKLw9fb+dpot6pzjTAlvQpzGROW4i1QrujTaO
Vn0ivqJMpAeLFPdLO+079fA9tdyY4iEjInzBz4RSaCiyNyPyrmmCyKkYI4c4gyg9kdiWnHyyZE6O
mVr7FFDnQ6vA9pHw2+/MzFf30Hq1LRHgxa2na5ZoyC6R11qVVt3nfpAc9D5I1qmaIOlDdpDYGnRc
D95qmLntgWwEiwkspHWNECG1Ux3FNHWtoQWVzqcmZSXrgfxu8aCj/6NbBWJyCw3N2wYieDDLwoRl
Jjztri6J5+wInSfNVRV3jYYzgt0gJTSV7SkzJqHibhDe8RA1lo09lh9KFS9Cra++9CzUFkN+55Rh
+tSnfCaVNo2fVbrUdFbM6Pss6Bhrp7tq0fR3usx6vkWAIIexXUVjN7y7tbDWCRKAfVMk1UuLOM3X
mIKjfiKbscm81F0LSqdhDZ/EVYiZ1ck3ga+oL0WrCebUkUDj6a7tvbD9Si+wL+ITkbQqzK+aMowy
2KuOcusV1lmxobU1Fds9d5vENm6uZtFKlEpKsPHrEGaGUlmPpq1dEbqEd/MtNhaUZeKGbJPppkOF
j19dptv5ruVUbw7IhgML5fiqe1F8HVlyJAIi93xleU187d042zJ/MgtNr+CpPZC2CpZSIBBFpAy4
TovkfUyW8MX3vCwGGMYHS8O1+QCmaBnh0xOeGE8VFYyLZZnthad7yz/EHmHt4peBHUwj0TTeASnI
pcGmc5EldnrksYB8VIvIODHt5oFmdLdsrQ5qh5e1D7lkg0wNEp8Fvbe5ezsf5oaFo7MPASg6bLLm
R+FVhEJ0QUtmWVE7XwW5QRO/ooxQagRh0AEUUlr8KlawzxDznjo+eKTa9If5aj5ID5J2OR20OriE
qW7v4Yqw8PBda9U1rf0ej5KGb5A+V9SW9oHXanzDQ0p8CMsWMmwmrQtinmNKyfgYxnG3VOuO6N/p
EheJJPFhEJ9m5lLHi5LxCBSCbC2+tISrWPJNwXSAKRM4dUizy4k6smczunBhpiwNb+XTHlmMwm9v
WVg0t9YFHeBTt9hKR21u5XQgC4ll6x6K2OMsnxVOBEN3ZNmWNEELCBMG9Vyite3s940hK7K9Gpf3
E5VtW2Gv3I5err0N7VWMlvMeUbZl4XgP/EM/E1bjoTSjw7boqjjYzINKAABwULyIonv5TEpV+FHi
p16obpJtejXQll0ZXZ0wKJ/MSjN2ioLxxmxS5xUj5HIcff8js0g3Ug2+Lx1LzUAuBEKPt1hx7F0u
MFPA9Ii3XtIY47pFU1sa/CXqNKWol/TKJsAXeJBTwASzJQnMkT4+j5X3QxiK8lPii5U2/VtTRp/C
wrOWZ8TzVjW4wNwGElvGYI4dilZewPIcoefJrIfYwfVeZdu0Rr7f27J9FHXlnaRefM1XUSO/kpqq
mkH2AxZktKmRp2wK1gWflqk8RanYd6g9jl0ZZI/Iy/3NkNnjWnfV9NEY0uhk5Cy+eY6ZD8IPR3mJ
zZjcznTUdqHSO1un6IYHr2FCMo1av4KpDNeFpE1ixG31I8xA83fSWDWeNLY5b+F26HwKYKRjX9UB
OEirWeUX4jizytTVQAX/QPzkIenr9M4dnfEB73a/bjTNWCO/Sy+DGPfS1sVRpQh6rKJr2BT4JOyJ
+Oz7d3qm928WVOtZCYcFQ1GwspBnbGMNxgUewDH8kTTJVUlq+1Hxe3UPMMhez+MZ/ZbUUN7LwM03
TdtMa92R1jiWsTROvIek6b0H0mpOfS6iu3mIVJ5x5faQGUrD9R50mvD70GtRXIblIg9b/3E+IHOE
HZ48zBc2Tg305xqoj7LeA1MudSxSrbbxYzGwCJr8agj7iUkPoYIphU2PhY0YRgthEGs0rbF0p/5o
aBC8Chdw9XyYL4eu+1DsNOUZLbIHR7cOdZiUrySvGrswZoUXGPwcmG74pOqpVCFlDsrQbOYKf9Nq
AOV1RV9YU3wyZToPDyIZylkxHo1mtO8CQgoSKne/oOUquqttCMWONzMT0ekxQ+l6JQ9G0tQw9GGZ
Ka6aXCpSDKYUOFNR9XPel8f5CuF9uJEUGKjV1EwR951lvKWKeJ8zjwJ4FfeJgoo48pPyUrC020KF
CpdzxzzBxWIlUDLIZ5ejWrwRGW5svNS9NCjWSbaOKFg4jtxnmlKuXD0o9lq0zun1yyUaAb5lKsES
s23UJ7Z8zdY7REUWPlplI04wObJbGLD0rLvyOqppfjNLNzsGqfM533OI0FtWxDlB7XYvo/SoEza6
sxmDxiSJbarMF2r+rsVhdc/C66MgiexNM1ptZZJWeshce3ixBla74O/ehhB5Qe6p7UZUafyKGDKS
ZLQpSplSPZxOHaMPTt50oFzhbPVEPrekeOxqOyLj06UstA7L4k1q3Rajt9jNDmjYjdbZCtLz7HbO
DHvg80m2Vg/J+pqqwttUahwTWc/lOB0QxjyB0NeObNmDRy/YfFvnedU2Czsd5GECAF+vQ5N+nYdZ
jW+8B5J84XpWsVMMzG61FYRyLcYzyCVxN6L9u1IqU1aEL+EUzqLuxDaaAqhqtqeGGe37LK+OOCnZ
1xNcusj7Z9ckJ07QEaD6JOBr0EhcqewWabk7485FckrzbcocYittL4ooHqZ+jfJU4zRcgB+JXwdS
wReOZlbvY5d9lEMjPtxEXgcEshustiDxmT8KKPRDBbyeQ9vZv89sTzxQGhu3OYUm8wwiWZ7cfNpu
uiFIxboll6jo2melDONz3Zj9Wo8rTGnYvx+brL83FMjjQzDgmwbSuYiEb54MYeYrovDKjT4SoVO5
GbJrog8z2yORm60oUK4CBpQojKlqkHTxop00a3zhPKrsuXclZc9fCaeO0Jc3BHPWNR93VSv75Xw7
m16Tlao8kEDxisxxJRoFmw48gVUppYqc3e1uorQ/5nFbpTid17FzMf3obrAAASGOBI/y3+XQpk/x
ySjw1vPUiUKETZWf/NZQ92VhbH3Bigh7Ivg+Q0/RPRGMvQKzLwnyKsxDEST1soSWBCfH9IEzBVSk
p0MyhS+EtlltYyQmrDv+NTafxaCHhqQ8/G9+U5lY/h5Kw+qPD3WQ9URP65MVi7SPwnQT+i2pdnLr
hC2YN4VxGy27xRWCqe/bnS2cPUtR2hsDmCxXaGCxGlx4h/nwff0f99oJb/nPV7WFzqZi+tEU0eSi
S3ibssmNbXgYXYxwJnHoKIWnIWtYqOBsyrAdTnI6tE0yHUyCd8uh3rO9xgMXC4r30jYfqYXQ8INg
vOrYvD6OhvLTV/j6xamVv4Rq9piMRX8VKbZMMdIQdIWtXOZDGfecqT6mCA35yn/cgJHeZy4Jn9NP
UOV4VELwHWqASnMFfy9hKtWB2hax4x0x2SyUkG+pT09jYyOGQvrZiJsVWrSup15HVJcQcv6PV0Du
N5+1rHpVK1CYY/rZYyZfOkndXNRsBFnIhyVDOnQlEiHiOa4fy0EprvMQeYjFNbb5AjJLyN08pkYI
Jogcn6z4mreUbS63wSQ5VyLiJaH7Npi+wNh15n7O5gtsfThhU3vJ/dInl4HAqLAKf9EhKV9s10Fm
nw/iGpgSF08Q5ZjzQK94xKmQ1pTlTEjesmVBsx4yDecDlcGn3OWB6IXTOqPhqehnaXOq027KiHK1
QzD1n3SRrcoS7lMa8A3kH4tOxFZrAAPiyqYvobXd4FgBR1DvLQWBD/X0h9ImWl3TnO8rTUWXDUm2
X8834yAE9eUGz4hEKtZcj2WQiksR6m+pJpSnsVDrc1SyaBtFwQLP97JTF4Ud8Ylf1YjMdEzMY5Zb
5gO0eR4RXrkIJ3Sz7hn6kSwL4/tsHstMWh9jAMhhvjsfRgXWhMCkjCrXIJsqii8A5D8Db8Qb2+AA
tI2m/Q0GmGkBFuGx5/kgXRXyRwQmtcJLlflRDmuFnJNFJt9Joxweayd91XnpoYjKdKPDI1z0fetv
LbY8GP3S6jrWfXVtWnbZ/x3CI/T/QPDAzxG2rhq2ptnOHCDzb2ClOOpdxWWtuZCdZrFziTHwGWO4
8qw0x31fEGxX28Xv6yqX8l5RPyV7xLIM2k2PCeSWRIROx1pm/BhSc8tz2fil4QzWvBSHipv4S7Oi
8DQogNjEiHrmv/8LDG0CbP3JuLFcU7VV17YcDTSSrpvaP9hQtnQHNydalIefU25ULwlXRWPrK2vW
2v1pfykhlsOq8Y+Fkw2X+W4fOsqS7r1F/K6IF4qREMT1F7iL5ptbgaSdR5S84b0LvF9JS6VsHqLo
W5Oh2sbrPz/zj/+Ob6Eorf3hNRD9QyAI+f5TFZolCXN9qJb1983vq6lkNL+MeaNBaJVbSMqJpyuo
sq1jBYkcsVP+Ui/r8IA7wz4bAPvxRTCZkGhn06VlrCtNhEBdjU59SIIb1jh42/+42/LE+P455ile
/edFw/RziLtv8498j5eoSkqoJ1QEqPzEbBEVJ9oD3JFHRCjyqI0xMsHR2H0POdYkMIF2AaChQqTU
h9vA4m1RiOh4TJXYJpQFXtZ0cz4AvsRG8Fjh9n6ENOsvgOYPp/lWJzOCaZrQwXzMy7s00ve0276b
QWnGwmfo9AEgAl7wVEPHH0T1cJkP841BC7lrm1+pN8jdPC4IFtoHYZovHGpwu6CKxYaVgf8WhegG
mik8sS6TVeh1+klpWInoqhnskIutE7Zee9Ei6kiECdJLhfk5IzxGF0gQ1c1kmxQqQq2J/STSYYoG
/jnjoMZ2HHctGcCLAnuiHxjVJ0SB7xOnEn9OkiiTn3+N/O01aGg+RRxbm0pXqVNN+QR9gzoG7y3X
xjeCgifchgrkjzBljbUhXeqHJQz2EmEZ0NpVtIWZKPpLEyBAJ5g83aZzA0kayULJS5QgZqM/B4Ba
NGm81FQUzzVyBLyDrrNtCU1ezdarwjuarqLfubNEq4BGSfkwZioy4wFv0qmEUIKfkc9y0hA4bMYk
iZQ1FSp7qoKa02E+851YrMqi8pbfe8B5cH7hfKfxmeOKdNslZ5rU2huwFhaQYPYPXlIqL5H/cx62
Dfq1DbWsTdDxKsLODwoMwccIvpYT8oudnQbpfB9WclFDCTjw0NBvKY/Fs9r2Z2AHAVKjqGUJpcXu
JDU1bs4w9jfnQdcdP1sCT9Y2qZJWq9hXl9B010Guv8ZGHr5lFgIVr0rThwFCH5BDGcMPgNM2BokL
RM4lOT4DN1+OTXcf8RReJjXxJd8dUSdhMSCbonjR7c8xE/rTxEq4mqV8nEdjJ/QPeWB7Sy2Xw2Y0
XWOdeuxs+qSEfBCo4mm+7JTIXPO90Z/i6a45+j/wL6K/N3KkgEnL17t2B54Lnm9trJ7F0nypBvZ4
8KroUSZhtkIU3V57wyq2o95WR6tv6aDFRb7Nen+4+maUrixR689QNVHN1HDOqiqq2PFbI4V5T6Mh
8C9td0Qq9kIzCQ79lnaMKARoFpo5BkSeZXE7EmhcWVdL/7K94WWsQXwYIz0RCbiFdmmbfVOJnbGG
8NcSGj3f7fMhObtD/pHq1a4vocjMFUegPBkif4KFKKGd3QhODLCvFL0fsmXpYdkUrc0HlFrr/Zwn
3eW0TTB5n+ervhrp87p8u2dryQjQ6VI6w3VOk56HoLXe1UgPYwiUTrtgq1ud54NCY72HPTVU55yq
09HEqtVMV/NdJEvcna8HNf30dErpQR9G5/lgk5cFm6T8SIdKOTqVjM7edEhVnfbqfE1oJbof2M6A
i9eeaSCdhHG8jjSz/GwlH+aqTNDTjaS4Ja0aH+cD3rmY7Fmy6b4H5+s/t/+8xvZOZEwAYOvw3Vpx
vvs/Xxl0UJmwnLy5Pv0sI2tJo4ySxyKtjQcfGUGZGtozkijnYujax3yFu00/aB6eDhsFikkh8+QF
8SO/vtgqNC3qBZ3P4jTf0M1cw+aVWc22C6V9NA326U5q9evBxJ7EJ8X0sMK2mCZ1Cma2G7z+P8uI
vxMmWUUIQ+gW/TrkKqgl5lXGvy2E7Bj9XGmrzrosCneVd5H+P5SdZ3PbyLZFfxGqkMNX5iBSpCjZ
lr+gHGaQc8avf6ubvpatO9dTb6oGRTRAipZIoPucvddWl6AVSBIg2pkvyI9YecuwpofAri9+0eB9
E8HxckhuZJj826482s4UVTxmf9AjzH1dBZcGSUsYKtFtmEz7OS+bDymqi3Mr2gNFhr+7cOv4IHdj
BB9EB3nGRp6LoTrZdXqTruRRRXXs4xATyEgFyIb3oOz//Ev5r5kVvxPTVVVBaeQqZwv06S+/kyyu
mknvdXgSTtQihGrReHTtQx0JsnL4UPuudahy5qh//rGa+vus9P7H+PUHv2Oqvv3gRksD29knZvmc
hEm50smY3KIc6WmJpf2JEsmtsOiHLMsi+F62Hd57bAU3MiKSHbFC6nIUu3JsmPd4oAjUEyM57L+V
22UOl+LguxaZxRc8X4CAzFcySqJtMwILdtQOu2bvrky6w19Go3ZXMQmRaDDy5sZU4KMcz2EXLj3S
m84RwLbHGnneAt5zu9F6pV1Z9WRcXO9UDhrVDhr82snM5j21U/UqN3Hlewdm4F/JIdN+DHX4RjzI
aQvaOkSrDO3cbZKJJox8Rt5MeBHxfi/Betgi5Gh8oLDmh9MY37yutAm2t6JV5k16fqjnwNmGhf7S
K12Nv8t7pgejIb2gxiOH3jbTYCLALcuOVZp4KE5WzULbvjtF7homhDuWnjZeE74RNJmbbiEf0lVB
XFw8yO+MHJHfA5rB0V4hkARUSjUR0sMmzNGJoFmln4iT6bFqqu//8knS7PeLA51vtItRScVA7bHU
+f0jrHVWYjtdNaxRuLdHLaC5RXX/oHlMeOnDjIhv1fazVtHRrTPkMFI8aZCvtNALWoMAFtyPoCgB
0H6qggFza0YdSZrCEtFkbRrlMzXXdHnHdBJ0/2iZWCyoXreHdlJcGsZMRWt0U6eBqq/cm8VkVT6S
G9Pwkk1VKzR8xLnxqCMBH0NtM8mJXYN8BmkzIG+5G3i5syWl/sPsawGKHyAwEqMScGs4K6i959Y2
dz4xMx7dM3lfvPfkdGPeVcOEsi6so32op90xnU1TRDV/kkKSMFXnW9Bd5I7cuFF2SstiQmQGUwET
I+athK5xOEX6lhZbsjBHvd3qheHN6O/AIJBqhdS/MJINvDPyZs3oBx9BHoDu5W9yuiEL+cntcp97
VxaSasYlAjii+DibNlVIxEp5ssxzr136IinKQaWzixrrm4ebF8sHG6Z5zEnLHDKSOsJNkIPy5Psz
5DnldEpyqzzIobfnxpYxHSvX2Lydb5cuLzcy81+7XpdS0lv/+aNo/g67tVmhmp7O7Ez38Peg6nv3
STSdug8Nxwk3RogbrlOi11jLWbDOTagf55ii/X7utXxVEl+AYyv7KivlSYaEuwbTgkjcIBikUfSz
KTaqgmKdT8DoqfpZDstHdooGyKiaefl2qjwgNwMY5DIm4c1trLM7FARPmUF4lIprL1QL6FD0M2Qx
CcvPLc98FsUDX5pAz4cX+Sj6+Sh37f4+FrD++PNvS6J/f13UO1QOdNfRVZfgLkO13/22Wi0hIsDq
yo0uzCvtqs1eU2HKeNtIsmbC9W2X5O0HOV4O9HTv3E1LFxkm0QJYanGSm7GMtaVfZsPqbcwVysq3
3XTAWDcW+WenRl1aCuqS3g/V1RtM0eG2bkGpmKIfRrAZKS5HOTY0urEdOpLB5C6VKS42FdkSsnn1
tvmlowXaXyOWJGoOgQaURTXG5jS2ynCdxvHvgtSFbqF0//EmoxKtjkkwY1CWD/9x3y5OvUEemgwL
gdnF7cAleINl57yoFafe1YQREEImgEsgTZsdeK2UVbPgr9RVGK/+/Odz39/AHUfXdI9SnekicXTe
5w6bcLYEFB1ErDdcXdX87llRcr83q35B1Fk3k2wi79x281DGMQl/4q6uVROXF6tMtvI27QT6eDJy
ZBjyVM3Tvvs5tm95Lvlj2S52u/+8UBnfX0g+cxYv5INKYyVDtFoGanCLdVzfdy48Ck04zeRmxAiE
skaxtqgC2/tYoXyHGQwMNQpyCEe0viWUG0xu+xRh1i57ch7kUDwF+WMwxRt5bKC/kVaGOh0VJQr2
aJGGY+qOL9LcmltNfQ1x6fzTUM5ZcukkzzIjnMnD9D0QMC64NqfAVIGKZx2x311BCVcFroNvhawR
whP8aVYfpCxNPvJl4V+U/NHj45z1rWk54F75l6khjdd3d1YXZLfD1NDif6wi7yfMVUEnp0/pqTnK
Z65Bu7j3jMvbpkae4mhVcPplqIbuPUxqvK30wryMWNspsDXuCoB7eK0H/SYrDrqrurvaJeduEAUI
P6pFC99m3pW5ACZbMu1lXEkWco91Cffm093pRrqQSSZjyr99yUyw31gSw25b1rTH690dVMGLso0u
vMlNMIffZyjOR7lnqFp3sF0YeYl/vd9SpfG16JXhxy1W7pcK2NU7uGhIWc344He63BNkfcgCM07x
+01e3tpVVB9rt1WrZWIaeH4jYFOL+zISr7m2D42RenlZW3c1U1bYxz4awxc57prpj3HHdY64EG4A
SaIZs4minIYu8o75WNtYv6PLXGbBo9xQ61XODeb6R8fU1xgTiwc5JA/K8dElDhwngcjczQPivcXJ
BqoFzF9cjOSJWo97bdGPo3uKp09yqFSj+QQj48dFo3foKE4Atu7XFLFrl6XzoFq6sguS/mNYadZR
bhI0DvXibb/3bW0L0gTRBJCmwYU5KPnl5pgYOJUEW/GXfWwo3VHD8SdQQ57lEMCllDE5VwoaulyJ
W6Yy1b/cfaz3i0HPYC0oLmCWh0yJysTvs8bOD+uAhDQXi2lVXeSnFbDSB2LIvMPb57kFGkF3GzDg
L2ODWwFUSA+t0bBOrT3zi23c6Kln31yneQLDqCy4RRCO+vMSxA96KBpmYvIKROgtwY2Zlx4aZAPP
ff6XkwocjG/XtwKQ7hD37gshNu1TTui6PAYFZrjWxOTKvUg15ku30mbLPNhVGJyn3AvQsoqHvmm2
SyRK2XpUCUm7D5r1v6zfvPdXf359pqZrJrdubgE8+P3XB9G/DqsGH3E1eHsnC+atk2ZoAwWoQiIr
JLxCAi1IeTZQ/OXxOvVFnHdNrnCN23UvT5ns8cmvZ6q9pq2dHa3TYaADS8hS/eyIjRyXGy8jlSGe
UxtqJOf+GOOUHDH1qbGOqW2CI5Pj8qmZRyvfjhBWypd7OyB3c0g39JoDTKy8GveMHz+rAkO/1elX
L1y/ea2i2l16VAL2ih+qt8lpvpZj2H9VmdG51datMagpRJA7kfnAQh+7fZcqNnwqCJnoV9xQOHUZ
5Q2lZDGI02hjYdchR2D9zcFR9ojgT38MS0t7dAg9XaU4sIAcdlmCVUTj+jlEFT53sY+qbD3ODozv
qBUZjHNPcCDkACirgDP5kCx+IQfoABPprWOfEafITcB6BeGvv5whvyENqZPbv8wKfo9KYQ1m6xoK
Ksskv850Tevd58J3VdgRY0vsuEco64Y7QYHEBwq+SMm4U9vlwzHR+x33/m45j/ka11j1qgSzsaVW
2W3kbmD3JwKYplsLseek4ASpSniB61H3th7sk6NhtVRCJxdVvdiVhVGvDuyFPGqb9MqTcOBvPBA0
ycKrWYMTCI/33VrU7k2R4DC06eMdNqg7rvkI4/ZZ6p0NPlDhpFqfCKuwVjMqXJr/6WEkiOo2V+Fz
ScV5pbYGOhLR6JdNfXJjD11cxEe51yQqevzAYsafBjqZa7UzUOco1EtcsM4q0I2eW6zuF490zrso
sGkNFmDigN8X0UWby4Y57gCoOw1Ouj6zbqgLfOuk7Pb366VpZ/3D3KobQqzgrJagdlEgTZ9G04rW
w2AE+zEdpk/0eYnYQcfaqiCVEwdnfGG3yr9MCnX19yWQ+Pu7DosfzYU8yl/feVfWaX0yN82U+RSC
ywvafm2rq9RISqfTwLok4UMT6/lCovFhlA5X/IlreRC1qf7cD0BIjGm6GjN6ijs92A5G0qIbzIV1
GAVQIv3sqXXVZ/khSRzNWHteMO8o25D10jjJGishfe2wqJeVCvlwUXWx+RCm9UGDIkF8mZzEVOOW
5tl0zAYyb7RA/YT7fY/Gyf4GWTSDHDMhwwqteucFmLQT6GKY57HKZrNjf8ui8kgLN/oU8Wdd028Q
KlpKBaKFaR8mGO+LeUrRjWa5v8qjttpnA0a/BQomuvaGCDIjQORcTdzpCWqvXpkGKktgUuVxnGGW
9QDD4EFXn0DByjWQXPqYeW1An5rKlRzLWVmurLx0ttiuxjUL05FahhuQ3+3BfJzU8qVuoQi1sC3+
asMvSlm63zKdZn4/q1xz8RtvO3K9D0oPjsiL/XKlKaBnhtE+DYUx/0Woy0G+PppHY11mfMgNypLC
wpBLrvd/htD/yTUGBzoTPyZnSfqw3ODibB49VeB0XNqhL2o1HlQlRQVFzf4gJ9WhprePk9Gu5YS7
CrvmCQ3sMjS7DF1cGBImUYUfWGxgU0odxHSBunHb2t7K3Vx/NaEMfUKzNu5LY8rXkTjLc5PrXHXF
rZkRCydZsWN6gRgJIclrw9Rq2cV5dQI0a9y4bJ+MLBug6yD6AyhLBgjYqtdaJDKTk/VxUsfxAEqN
W644rUQQtuj4zl6E+unSR1m0SEK/2kL9nHE0R+aWVNgAzL9q3ea6r6/MrUkfcswbJCnQTKfcLkeq
MhY0+L76DLY4PYYDpGGAsku+lgFK8ElNlzFiJDIEzMdKMDp1rdpwibJeGtXGE4tN4GINgYU+wrMW
KBnaz3jg4dMvPXuAYCNYtrk1K9u48IIVIujsOcpL5Zwk1bnQIv1sD945TqP0iowZ3oURMvkE9aC2
9rSqhmTcyDGjJdnbgVyhWORr/PluwT3htxUGlwshS2B6bmgWSEz7/TSCH6i0lD7UFTeVfNdWne0A
CjH2XuQnR33qzDPiiW3UmPSFhSdynEfk6NVIwHkT2DdVwwNIA/45skKAyXM9ECnRtWfpmJTntm6z
KEii3pk+SS9QhdR9GduojLVB3RMDaR1SdDBEoE/h+BL5Ecpmj2V5avXrCZFGeByrlj48JcZlnyLQ
FZ9+adkxxOe6hcpCWUotVnJMHpUHMqPwV52q7gkCjFZeqs1fNARQdcPHKpgCZ5OW87AjurrFaKzs
fTNWv7ReZy9ns41Prld8cHWQ3swkNkaWaBcpWjZ4ZzQpk2x/1zDHg7NFYo8f5VOQGFiARJmJkrj2
y+bdGPqCDLOpHdOSyg866KkHwUEBAdnkYNn8dFt0VCmVXtzv5GBhp0SG43tWWq/ccgsL1qNJ6cSy
9fTi4TPkXxHCPKCqdAY4Fq0rIgRemqrCx9MN6cIeImX7PylMb1CmwenrdYCpcVECG7Zegp/4cdc9
Idqy+qcx865Ji9reVXooASLmYqSgezU6nRq/kHGrOL/aStG2qTVry6yZ2628psjNBIyLfLT2Qjne
QssTcq3GywLJZNa6taaOPnU7eq1vu81UMhNDebGW0wW5SQj5WuE6V5eznFfIQVtMJCBUP9OUiJZl
5GaHadbUBwRNzcYotfBJuCSwVI/9J33MPwNg9/4yx++OIMAvptBcI7FLnmRVzrLqctliz9vJmp1P
NRg/q/EgDwaV7q0nL2y3fX+S/gJqffYmNGMFyF/cv9JDJwpiXoFE6nch5dbnzrkG1LZvjeCHN1S4
FxMUqYM8ZpArg/YduA9mIYoOfBI64uPA9E3Fc1yYynr2vZAiWMdnvbPqvdc4ZzuL/gbO2T2j0AWs
kXvZXnWHEV8SDla38aPvKjnsijbYX7RhiFbQ/rT1vUP858uHZovZ5FsJkdIE0w3T1GyBrHRUyxaX
l1+6VxNGsTpErbFU0153vhUa68TBKRWYqUX3EYjZKiYp4HMbYb7PYTrsPQeJz1CpX5LRR6vf6nzW
hbv6vikoHUTDLU6tZGmVrnCV5MYaMhl6cBbSMfmPEHMCoeGOxGY2IUiDIFO4+3rRKpbJKcQcGqSi
2+4qdCyibJO+fKG1d1Bcf/osx/0xGg6NphUvpu4c6tpi6Uxc0SLHo3CJo9xZulNGTkuvomYb/b96
Kz6URhAfbRSjaz0mz90l4+zOB5PzetkDmJx9mvL2MFc8aFmVE2un5ZdWU6xNYWMohPeWbNAlIgER
vF3Hi3a5GkQn5Q7g0dNshUGWFrSk7mbza+cDEJgI9CZZEevWKvaHDhM9BLi2h6fsVCb5Q2HjJiLN
Ut3e94Hpk1qleR/weRVcAimoyW8fuRqiWqte5J5XhkgeiICtHWOjYtN7RxkkbTQ8oXWk4uMVISE2
KXaXqfXOaV44j6lD5qXkU2i94F+qJZ9pzsURYb/mqvgXikfD72ORStBJ1uL7qLzwRv0y2AVUYQSO
0V1ZY6JsIVQZ21avoLSTRvuaJ/3JsJsRh1jgnDBm2ouJgtOxrQIqmCm8biULi73U2zdeaYE6jdKV
/J4B9kK42LmPfeBOq7hX9H0D04D1UKXvciWoX/ykujQC116NKtTZqLL4t/m+9Yl0ZvtxwoGypIUx
b1VRRJAbG22lneGzTtW8AiwSeLsKIPl2tM1+R9NKewlM8yzNP3VJ4HhV4L6Lx38pnHAref+lY26q
uarmIShyLU1/96UjY3nEVZ/xi4PutrYFcMgwS5Kl5EO5aWOTjCnPsCiFiYdvR1T3I4zTg07aK0ZH
lQVcaz8BhbXXo6X65OLl0wV8DMtCTdU2KbIbwgzVuNzPHUHJ5mz2+ymjakMQCGQ+IFNY2gmuDF5z
uo0UmSb9mjNx3XSKrx/BCrdHXVNBX44WanBDq65yKi03v8ysHb9ZOLldXPWBSDJoGv5WQ/65LmKz
fcgUcpfFX2ocjW6lEN38kA/9eClqoMUkf9vP3jycMrduuWyXIPBFBwEAIdr/zDcXJg1S0rPiiM42
lydlNOd9OvogDiTkQVx9RljFWtveqpovSaI05Ro3lP9cY/rubf3FLp0znU+TZW9HSR8sfHEAaF4c
mj5gkwgeVDPCh/XikviIodsArO+x+A1geOTglLf44LrsrFptcSEmCdVr4h30PFQPpmAF1H0Wfcxd
47EndfFbNgCtcyb32XZRDCdOmjNV8u0r1M15oQMB0xRe37BnRL1qGZ/HaHaWxlRn3wr0gUVsbEDE
TmuR83AZyaJZ+57LmqDOlYvcdPQodh3WqSKZH8oSiayOjVFuktL5WFu0wWwQDivoaAA/AcJyVW+b
k9vo6UvVBBsPmeGnjv92usHNRe5Gk/89Sa36MlKcuvZD/aK6eAhr97HWsv6XzZirX53UKvbvxnO/
vACJ0A8DKWxMFPmip+ZwcTBV7ShRfvWqbgmBpjribKVNn7d77tKee2fM/vLQwAizdubcWuDxSI4Y
VjO+t1V1kxtgZTfED+0pmIMOgRmoREOL4agj7lrKM8pKr25jHonCj3VtiYg4Tc54C3qfG8NQe7th
nGvE0HjP0rCYmetk9UuoE/2cT8TNg9xhIa0SmeEj9bqmhGlsNITUD1mfqvzbQo+/aDk/MpuCyuDn
0wvlEzT0g7qZsDlBZSuqcUdicrHSxadPM5AqAE1cZH2zDJ2KO6xA2rmTa2+Ukj98Y5Chw8p92E5w
H17c2qL2CITvvquNEYnjFFo3yHvVF1vcUbtSVVa2EVrbRPnWjUFw1IoqfgB/GT9U+vzjUTvn5SEw
puX88+DbabGefqQ/h2wtthuSBOX2/lieJJ8jHxn8qZaW0serKdB3rNOiS6y7ynOeMztlAdHDyGC3
t6ae2XfckHLOrun05dqJamzf8uQmocJZuPPqfrQamsOM+gMnjHipWVFPjm58Sam7Y5MiIINMnUiz
XnOj1m42xrR9WmusXy2CTrX+i5tVwzYxnHIXVANdxaAySRrxypPWO4jqVSwt49/SdiCPe0mgr9yi
IyIxd1hqDw4RwCoy7GUt1iNGpZcPMeUeTUT7yU2KzuX+qOGm9r/HBJTx8O4UVWmI3VSJew8fzRKu
J+JnZBenBPgFQCp3voQZEEVm/PpGjqndOF96I9J2FMNZ5IhTMHQMEFv3epd561J3urVf2NkHUfnu
RT0qNi1vzxzsO6wkrsxqMLbLsW2tg9+aBrSleus1inazzCm9JpbzpCd2sUuVvF4PVl9mK3n3b6nb
odiHGTESs7xrkrJE9NnbG0dr++c5htBpi2DSlmTyUqn6L1Wis47L3OLx7VxAJPfVH2tsZSWVw3f5
sBmPSx8gPwZjPFNbnfAi9A/BQ5hp6bou3GmDZqHceqRJ7FrXLG8zzjhE9vQBHPoAiH28F9/vy21m
IjydC09jWW8/O1lV3OTG1cZy0YCXPMjdui4bAmGcjtQxECX/MlfWvf+6bXvMlinPWp6OBeN9ux3C
BPdNs+Re0eUXdHbDB6bp41Yr6motdyNSV3mUqVu5q8wUZ6cERZg3hOVzrBor8rD2Bd0Lcgt9UrcN
728H/3zrBMnnvgagQqpQ/OyXerJWfOZqWVWzOixLHN5jHuB4n82le4lFddIezepo5glCSqVMn3ut
preENVO6Mil76JtJyb6+c2tK32YWfy0so9Yf79Lw2c3Iv7aQh7UN0NC3ddoUQ5psUn94icI0XgNF
rx+6GMlADOf7WZg7boaL4KDzuW0n9hUpOgnFg5cjOiZsLRFKhDc8pNyFwdgDE5qxp/3kRkLACE74
q9pd045/SevMPCFRt9vw4IU+E+QafFlbXetkOM0mcwT42DAcRFqnGikPdQ9bWRJDfg6ReGs9yD05
XtbegxxquVaFy59PensdTKWntyf9/joyISN0I/ybafcgqxQWULedkmCGuJNInDGrF6w/YTelvcid
hQB5fNt4de9uhsz6pGIRorkqjmZ6/3dsuwj4MT8TJq+36oPcGE1RLObKzjeeWfw/+9Es9xBnOrZt
aKqO0MaWEeK/LPc0PNDkiNErbri/LHzd1cCoj9ahB/q1sehyvGS9/70oYEr1bkiQZxv6zgXPpYOU
CQ1BpBHtPOv5ye6c5kum5YsxHjG0BQgyBa0Wc+W4xNwC2T6xjf0wdvFKFxRK32iVq6/TbLdCtQYL
x64SQc2stfK7UZCD5rSRsJolJyok9X5yNf8poh451HX0DUUWaEFN0z9ChR+WlZJ6T6pPvncA2eQ8
kOS2i8gXObpNkhzNwPG2A3AeqriH1NZx8VejTspu5PClMA3zJDcR+Jh5EYN/fIjNz7HWmqcs10XG
mlbg3Swvfa3PrwRzq2slUZ3dj93FFLTDLQUxtZrzpCYC0rCXdRSDk6taknMTpzrKA/KRHPMKjyq1
j5+ro0a4Kotc3XTC60msvHIt+uJz5gbd8W1o+oZo0Li2JfHLCWAdty6dYxRYHxy+jvFSLyxvY0Ym
UF3xKkD4qa+Tib2Mp/CTk8zuxzzgAm8DyXkEdA4YtIjQcOos8rREvbiDbr8oyBW2fd1Gu7kvqhen
yphc9frXVO2ICYx895oMsLmyQSP9UPfn1yggI0OcYdU0WLVBqc+tz01snoD1pljq6e70xZOpkC0S
y126g9nO7Gr6ebIiMvlBffzzNfmdhEZ8ng2VnpKKsYSelKu/U0ANqu8H49hYS2O05oMNpvosN2j4
0gWhpSGgBss/q05v0UcKGqK4s2q8ipLLUtX6chfX6fTEhdq+Rsp95z4yAXxLXWKBWKZNT/cxC1CO
rZSbOkBQqPju/MHXZpI8zdl5kLvM1Jj26tFV7g3Fpilj5aWK8+JJg2R9H+ULdUK1gGZMvEIwTMqW
CUJz0SIvX3Sl5u7DyrWukTFY1zBzdqkNGDjzcvvKGsS6BPrFgK+AiWMN4ip6pmxrblW1Mna6ovRP
Q49hkPq+9y2evLVhts6r7VYeYExlfHDTWT9VJSUXDMUeHFwCNIwi6k6DSgMEogEPjWirGCR69LnO
jhz5uUHD3p0Uncs1MUj7t4NyXO52Svr3n//E/EXf33ZRRnncdnXbYpLkuu9Wy1kLUcFEZrRyfZO4
H4UrUIQW/1EHZLbVYacdDfq7Ry20hm0GDoNIlFRb5QPQnHTCc2EOOK9R225V81l8AW9yY1gkVtS6
rezjOo5uQJmbh2aaXt/OUAt/RA2GiVuO6UqfHShvL0cg6Fz2purV9ZlrFibXz04PtI+l9VeSJtWr
n+jmrkbzsu7FWZpD+0Sb/GtnGPmjTqzLL8+eZwroldIcgEkaF6XiViaM4lSECbPMU4W5kqtd5qLA
+ysOaDYagWx086sztVD9YAet5IHO4d1lVrOZ48RYB0HuoliEnTcEXfjqljgFPMynD4XTdS9Wqa4n
Me6z0tgB/vLWVhKEeETDT9VYdVf3kBRqcR1qbaZBO8xrmc0RemN1Du3qgaKPfounOlzJR+h/PyqN
a77UWpsuZy+m7UpAw8EcS1KCdd/42OouVnNN+5bPBJ/ngdXebMeudk5oKFtUNMotsc2/2znTvs3t
cK4VdOa+D4SoT6zqUKAYhplEe8j05nnj+iN3rZ+P6GypmxI/0zlX7f86WooxNSPXvFLMQ03v9gEW
o7WGLma+VPrwvTWc9q+ReC8kxNNX1vo51vkuuypmgABwdu2dB6TxiG/5iExB2dC4s3ajqTI71p0P
McDOryMrnUWlZHxDo0o9jJ0Cxm0w9c+u9V2eEMF8QijZrsASDxSaABPi1/jYRlN3ieEGP1cThFea
5DsixHBVM/k8NUWb75yxeS36QD/JjTFWPx7JXd1TIfp7TbyST3g7b6BYSrteG77kVUjqmBFN/9Kl
1rT3XWpDw7cHKYHITvS66vu2Ux0RKBomkclNkPL5IXL6m+91JGKqWXAkoZiGs6NlRLmn7YfRSL91
3PCfYgPrMvc7rjCYdd56PfdJVVqA1tYJJQ3cGz4Csnajnsur3UTkSoRRTaSIwN9WfmQsqO4pL5AJ
FopY7CipK9agmnvfjcxGXziat5V1JGVWWSnqaBlkHQmmqXIBzHMXoko1auYjOOO+0N61qjAgh207
toAVjEUoMhxkroPcdAOFQ621FDBfHFD1+OobAzSLZgTDkHUvzmQbpyDExoVkvl/nbq+QklbGK6Un
hiRtPILWLMKa8sn8Zttmu7mvR9XMx9RjcxFuxXpULkpl81ceGGsWaE1AKdrrlb0qwOHknHTERert
uW6JC/G9st4gXFXMlTyiROnJctXyIPfkxhDPKCn4n4Lp/nTsGyKYyAh2XIH5TVty25AWpbpFsePq
AQ3hPuhKSMLPQ1I/2bi5tZtovSzLgfiYlcyVgMiLunjww/lQj/gIclgbtcdyL/BrIefd/fnuoL9T
jGNqBgmLe8E0DdTjYJHf3R30tgBYMXR0l5s0XDbTYHMZZ2OUtk2YRtzBbxMPC/eMBDp8KEoX6bwc
kuc5Rl/1CyZY9coLKYC+vcL9yEQ36WA65VOotp/SKPL+qrVqOQWT8pUSLp7usqmfmt6otnNbU1Uk
TgffHtWGUS30j2pavsgn2THVRR9OtGdSbJGfxNy2Ls2YZGf5MZ1SuFCljnFRHhzJlDpNsfYkD8qP
qWs5v5yfxtO8hv1treVBef7A+XJPblTbuJAvkp3l3v86H8RlWi/FufK9yB9OZ4b3QkF9LX+6SUTb
qQ7g64tCrBz6+d7/6fyf7/3tfP239yJfn8ytH+99iCf35GTGkynfyz+cK/+d8tV+nivfhlEU9kaD
K77KHe2SxNaPX+bbP/YfnvTzl/N2vuan87orgMrJg/KHWLyh+x7BSXua3eD/lMH54I3NOW6S/Fq5
XfnB1mhvMup7Xk4zN3yWexFESLjeJLkoRux84P9021SthTGdc7UsSFdObTZ7uRviE0fdRUCNPFlp
o/XoTurNMGMdLYFy/wFpb4dnp+D2eX9SZsGESMZkJZ/UI85eZ2E2b+J5f7+k4HRPHnD3b+UVRV5M
wtmDHNiH4yqbyY1VE708l3qrvfhGvVRAtn6q8nk+dBH6NrkLmNlY+garM7lrRO0ircPiQz5r9skw
Ef2a8L0/BbCr11XYZjuUyvmnIZZy0PAp4w96xQ97A1mef9KB5W3LNHLW8sUS8RZmuy7P7mhrL/PA
1UK8WPP7W+jFW6A0a7HI8H3ICLqNhM+UQi4pd3WS+CXwO3RhQvzaGr6iL7qqCHYe0uPFfZ9JgHmu
TXPYEG9KsgBy7yg2k3o5RBgD7WSK4G+KnkMhFPAijgWZKV2FsGmv4uQ7G1cMySeMZNscC7HbuTSt
6lD79QktjZ0pEfHTsFSpC4iTDfHNCSOj3f75+vfOAoL1A4yTbbieilUIjaLxTi2GFtuNUo3VMdoW
bzkISYdV9RdmjvldwzEE5rQ26JquSVZ7hDJeQDM2uk1Oceo1mwFA0lz/ytq6WpVQsB5QCtXU/D87
mEC2SpkEa1X4peVucpo7zVtJnWAQK/39uFQRyt1MKYO1DQjx1JoEIuTGcBpyDO7ykSoIMaEXKutJ
jL0deDuvjDSdmn2nrOVY26bqMsVvvtW60DoDwVoQIeIRsehW+ek+8ehHk3Bb9WjG5IGimzBYR8Xm
xdFh9aphWdChjlCwKRWOH42/zEqeMzXVIYh6zNSBEtwLjhE1RXpl5kuTGPU253V3dVN1N3kG1Lvk
X6ZQOJp+X9cgpXBFOdFybAMN8H/ZPwbuqWmqYmMZ7Gy8Qg+MF65qlpCgi/5Zs3KaE2mdbLHxDs+j
TdwrfxEKZ9Vrpcz+V53IlyLsED+MVkzpLNe/VpSlhOFcfSm9RF2VXu8C6Nc2ZtNn17pxsfLhnP+5
JyKdaYenO7qh0bGbh4iQUj88yt23sX/aleep2ciXkciOxpmsE1Yz7G5gj1k5KqxPI604hg5le80f
4sOs0ywLwiTYp3acEJmlC1WV0Zxmuwi3ZjgFyzBlNgSlpjrULFu1tUG9+RCkegOfUowCemNUPrTE
obgb7TX8BI8inAI1Okn7zcxa69Ws/XPsJ8mNCnVLAM8IitxR0tcS6uWq8Zyjp/nU0MdxFxumo64y
A6uAh5tBQA6uWqECUyr2ITJVUH3x/xF2Xs2RIm23/UVEkHhuy1uVfEt9Q7SZxpN4En79t0Bzpmf0
npi5IUhArlQFmc+z99r91bDb/loqsxg2IBLRYMeBXFMI8/jz51N0BHsgFs6uld6zSXTByWt0dRps
xLFkPDJeNl3BarvJs3f0c26/ijTyOZfN1GZn8IXN8fehZS+1Iu2S69LB/NQ626m0qIESDPYSD5il
SRN5mgqwCJWcyFsZmoOIQvdr6FPCIjLIuTfDadjB/jRZ+gxrJ8Ztmk3Rn5tlCO4WdYKmcAgKj8xT
valvyo+IWu9a/wS1bzxLL6r2ZHXp58DAKBbn+stH1EhnMTlOmnY8Lhobk2SVix6MD21yHBFMvJoo
0c7tAGB2GdpjFnJjnQmS89k6Te217lJFJUAYUnsnX6i1wCMCE0UV+ifUB//JaYEnq1jX90XgfLog
RAOx8pzIvrBAzNeDrsLX33tIQd4kHD9PTze9Vpk/jSn9CXggfevGVq39VmBsIsZwZ2Vddw16Rx5B
ftdk1tHmsJhLn/j2zWPqgG4sG+1uGfUDCxfYE4azp1xDxJvVaSeAjHQ4ZorYbCaKY1nsVU5/LtbE
H+0cthGBKtz5khpNqoa17HOxzVpFr8uFHyFnF46JXnXnz0LWJrKzr65rh2uZGf61chr9gUyWH8vx
yQANgr6n3OSeVRzpWY8PNAVGQOXEUUcimR6WY0xnCQX0MInYUfizUj1B15Xv7cI5nyDqVXTFJ1mm
JNTa3Sv3oPOS36ng1BFLkvgPojXtY6eX25BX/Qm15LNEdEjAdYtwmmLYVYa44YZM3hByypulc2te
qeLCoqa/+xj1ijJv6odzPHp20vngNOsgEtdYj8Jb6KnkOfXrYuN00/zHTMMzJAiWgw6h48KK7IO0
dOzYSDSf9Kgmq6oN7S9QS+4APBMvwH1+EYjwdp0AJlfisMhHJijTBxcXWycCis/zXOBjkmBXJRpI
KFrVPLfOekr1uR1Qy54bCLY5FEdB22iFgJDewCQL8R83evuToB91hGnwaBY+im6dUtYswfpbzZ0Q
G8wPZf8zn7pol43eo82E8i2rhnwfOiQJLUNDyve6yLx7u6s9EmW8x5ai91Nr56+UsMdVOgPEm+ha
Yyb5odkKPnmXWmdFbPLgW94RsVi5TWfac2Xp+9aI8tfleDUk3xKBoJHWIxOjhJrWFsF0h9gAaWgK
6Pc6xC/LZzhLkkuq2uZuGbG2/OYZfstqlzfE8tZY3iTL22XkfVMqBGIICEitmK/IYBBs0ViBXwyL
8ACK/VcwlZV9amzZ731t+mXOEr+oi93/0NMgm/n0JAVyRrHDcX3gOmBq/8dISToqzUG4/HKc7LdG
lN+GKUue8Oobp1pD8bXIRyfrZ0th+x11oNiVWmsemiBJjqywv5vUtO/rIAS8HGjc0vJ4vF829FDa
Xaz0ab0MMw85eFKL7BSBIV9baEheNW7F69IS8jWElrz2+E9+7BXzMdF4a6QPmE5zw//eofxwtVD7
Q2uKL26dN1+yRtoUAwhAQq9lrRvLXOeY4783Gn1eo9Dko+NE9Z6AC3mCHZVdhJ+h6QaP6uLcnIpL
WEdbwCzmnZNBtfOhLex6vy2hmRI4bxY29aQypVEW1A9MgOUB+u0ctKbKA0IIjB+1qLEQIMXLYpVt
kzZKbyHGTkJtkP3VWUewrpvrV4kU6qEa3WcFeWYDIyJeF+CXr1U0agTcsrdsUPmXF0PgwPjn8eVk
GPYK2qeeklUro5XNjPa5c4R2X7fOfhmhmfCfe7KhVEhlez6foeGdtGa4LSOfYtmKO84IVYmTUxSn
cKYxMVKgP7htYD46iiWCCCwQjlGCE4FeTWpE3dEDrbAb0sl4a60GHhkX4FlVaxURHBY5RoWILdAf
A6RA+0DqoAf7UX9cjrHqeY9skMrLIUzMAwhlHlbz9WXLczOrD5pIxIHWXXbC9wyU3mrnR0fV3mvR
2G/quitf8jQVqyHnGQ1R7KGD/wduWT5qaiThLa3abTJZ+FaxxW10Q83J4y7ZC1Zm3fm0edc63uA9
LrxuEyK+fWopO9w307gDpWU/5VnwzaMKeNNc7T6O0mLOf1D3TS6+TSzTthVi3m3IcvE62Q6unSE+
TVYWnfqAn6Np1LRYjbMG6tPmqGGmJSXQq4+QZ7K9iYuHeT8zBbAroIKK/MUBWnXR3I4FDjFH78oj
98Cv0/JaT6hl+XSdaAoeCY8hN2tu1Zpi+I+PvPW5/ohFSmCRcgjVJEzUYZr2z5tq6rRKND51V/k6
IFrAGEJMfJyRim4rs72zkq65/33CAEW1QvTb3SECbe7rmkBquwLRb7hVfeqKKbzzqulHNc+utLAE
GBAaPwj1DU+qqiiM2RrytNlxUJnm94gS/A7eGA8S7C4gfXNCjgarH6KtsGgLxtCotiU6orhWamVl
dXm2zcZ/lfOsc37BPORJhwlW7nYOVaaxzgubtRFBbQNxactakwDt9jpFyWun7B9unmvtMW31J6fM
MAzXbb22jKR41vyG+5SV7JfROLXNiQiYDIJUP0dGFTCdG5BWjp55165WLpN014UQxiUekJj9x3C5
BiW8ezUiYW+dKXpGKHlB8Fpf7TYBzbTs/t54tXGu3VI/6go4yCo1U43UNQcIUDxcYqceLsteOUbE
/up+RcTeP04ULWFnH5eQo1mjtMLxg7mt8p1472jWj2XU5Fa+dprOXdtNk69CrG/voUfmK+LG9mQK
t3gbhyv9s/I2hrnTMP32yztKlv1upKOxXloWjqq0lTdU3VHk0dlBGvwDjlDH43R0HiJS/o6hCLtd
q2R4lymZrsetD0HyZXknoAEn7uZlWTUReD4fT3J3x1orfPQr+4tqIosmaG++6IHxMarmbN2/Rsu5
v66UlXAvaiqyVedYf9SU1S9hZ4rnCj7o2hyy5qC8SjwPfkMukJ75m6DlbEHzAKuvondgvf4WTgPU
cQ4N6C18Uhgks9567jR7PGdKR0VS2vprP6j04JkDvb95iB+42XqRo/ZVl4vXprblusAme2r5zMbI
qvY04E2S/oo9XULzizlYzql3wEGo0SxX1M+7M/Vq7wYPCLehj3Qqn2S40a2U0qdCtZnYhbNavBC9
jwqA7wlnbrFG4Mff+EHSXMLyXc8xEa3+vuN1RfuAJxDTciqaSzXVkJWdxNh2DdBfQjSay3Ji2Xj8
F1awR+qr5lDux94br6bUwBcCm20l5+SvHnArAm250ugIokiw4xXPXXQr0v45grKF3WG+c/sirdFL
XjroKDDsUVUPktuvA7fOHG9JXerPixaFAR04/XlR8jEgjw5zW5iS+xyb4aOVp+dhXtLolptdOnqY
/DOk9ho4ybjXR33YujNulVAaonKLdibLmMDph15jtzfEviwc/aBrWnP2kDUQ1xTSw8MgPr4GZXdU
zhQgvjfLtShhtBtE4u2JhBhOU+m0V0+3q21n6cNLWKeQKgAdbmwPUYlvR9Ec6FHKM0XKv2+WY0bd
o/bRM5eQn7Ly1uTggNuipcYXYVQhiS8Lo200RvIOPxaPS8BFa8Iez44eYrisw246uf2DmxbdMV7w
p5nrPDdd4a5QPVgb5mvJI+mT2YPR38laEpozH1HS9Y+Ay+l/KiINSTcZKfR07WMOTn5dlGrWmxAM
lVKSuhg4HdPS6M8shb6BSWp2Udr255SYtDNMWR882Dx2bClPQ6v2LsiiD03baNePyMz0Jy0rxFkb
jRezn7Rzl5ksY7LYuusauzzM+dWYFIv8rlFde4pnNjClw+FkuvyDZ6NUTQll/jjblrIe/xpVbmY9
1q7yEJV0czCVHjN3ke922qcXI0Owyrq0mrYFcsJL63vJ3JtpnvtecxH9i+IEWoGfRlD0+5RgVuul
nF5iR741hMX+jPvkHgVB+gUeOr3TeEBMAUbzyE8111Gb4V79+DuMLNsCCbXXlEsHcifNaqtjoFwb
Ft1faFHFnUgrebfsMRVDaznisJ9XpG5U4PawJodwJQhxylkvqAyN9zRkm8FeR3NlY6gm2GVUR7cy
8IxTqWf1Y8p/h+ABHWGmtJ6xY6+MWbHst0wVjCh6K2p5nyOfWzP5qAkvmEosvgGlQwqMjmtNq97W
awr989MsNsTWC/UfhUz0gzMGtrvJef8csv+irHyWD6DWY46gO7aBjBEP3OcGERbRMIqEE64pZu5D
6jkFwZLcSQdz12OSPKpqrBFHuuWqm5z8x+8rKGPCKaxuoUUqq+ZaaquyPFrFQxWvVJ0ARFZKIZNq
p2+lwKA7QK9u9aDdJ1Hi7aeJzEu9aXfLBbhNKlb/INjgVF9GJYiwcQKDVwRVvHD9J8Rt+rPMwvQI
z6+BV22hMUmM8ZnPZ7cy0BiQlBND6y4m88O4sZyoTLfff+j49D4kntWqN/0CsBG14bAIZ6w3xIb3
RYLDFd/SfTYb1YZGHPvMbC+LY8ndCEXrpNNZ4y+g0ElPqnUOoBy0bBk+I64Fnmbr746T8a6sMEYt
Q5OPVyjv/r2kbX+SWc7/MJygButiy3VZ2X3S9Aiy0sBODSGxkGpgTjTrZeoWtKXyym9Soz9fiuQn
nhtgnQk1A/DE/oEGgL5HW6E9IWCIV8slzpjBNHG9tw7P3hYpSH7xdeld+cjJDQ3lavlumkWM0STT
5Ix0uzB/8YTZG51/Fpo6WKJof4Zj9kpWHwwz8CSrKCjNL6kssjVOJ+M50Eg5G5TvPUiN31bwoqEm
DsK9G3T+pQwiC/IS3iU9dMTJYUZ7SIYWIIiWzLM2RZBJpVOfp8r/4AYRbiti/da5a5QHHPkuUJtw
Ok2D/jEaEG1NG690tf+aT3+uRQuawcK1HNe24Q5gB/vndNqtGotQnJQCyNLOTwb0bFlHznBjOcUm
HvNsXGkSb2DcesPRL+xjahrNu6WX48YqA4vajj+edb25syIfhH8yOiXWWFZ6/K/OKszpsWbpVY5N
hiYUBtqyweLzwzO96LCMNL0m/XfZrYUCRhrZLKzni0Wa4sldZM5O26Ubybfnh/lfIMn06dpomDbP
tSlK3nby+LGxAZCGQsb/Uc35KNf8zTFnGLoxW3ZYkiCw9q3PMHDW4F2AHA1muokG35fip+fGfOCp
0yIps0nAJdnH3ZRtXKGyNEkFRBQTWuS8Ui1wV02AYnGK3OS+DN0avaT7q8vN+ljPUFjidLxDwjoN
WX3SPIzzZjnWVFKtIu5kZ4RMJr7tIiMYkCyuA3T8/ub4LD+5B8PcN0MWjADWNsJPptcybX5J+0tJ
wrRRF+YL/tf2OgjxKyjVcO4he91pxHQcrcbx19BE0tXEE/jAIpSAPROA7UXr221YM1Ww417bKM8Z
7/is/X1T2qT39MRIqigf7zQi4DdxbE/MTtPXTIjipU5ssa9VDp0umQJSWeufVUv5OvTSFzgs/qaG
Tb/tUM8V+IR/TYB/H6zIsh6dahTErtZiDSDCejTmY2lRPafD5Fz82WA9dO20K7AFjr3mPduD1u1Z
gvmAIZvx0cZ5vbK81PgBEuOQQy14i8uCYA7Tb84KY86tGUWPS34uqeHgAZTzgPJbrCqwJ2uD4slt
gLdy1Hio7su485+6HvRCrwXOzzkPuFdJ9n3Wy/ph8ZJjKyAmHmR0aLX7PG7FU17Qd2lM53E5TD09
PDrMP7BzchXWFGPtJCQ5xI71FX+8cQB5QSVA79orYIi1HyrYR3U/reRQWkSnsyHMlgTBUXYnuxXW
Yx5W49Xs89tycoE1kwXIh9Z0k33LzfGIHFOmW7q1/r4k3nyVTsF41TSDLmGWXKYZGhK51CDjikS6
koUITeUBVWcqRbMb5sVqoQXXTPPbJ5m7PobCmGqv72cHWh/xmoafdlo2tYOKBuEh4xJu6wkhO4vC
ZspONY2qzCkfu95KfgRu/iIys/9up/Wb0Tret9Lvvo0mJTuZRn8kU2l8bUfgAKODbrVvVbim4Jnc
kmniL03J1Irq5DZMaU/S+bwbJKgzsqk6L6Pl2mWvZ22Ebb32d4izjeq7LJvvSakNu7os2lVquLV9
GhL5pU5Gg1h437stG62nyuJmo7/6fWzZCxPwGZ0OMfX3CaKIM1xRJzBt/o0Z6jm0cxJrk3Sfh014
1y1q87+Gi+enmzpnH5ehAPWU7ZaFltHN/WEIyOsx4dFipVCiNHlCT0CjfHGRg9MhrYfVVAt/RG49
XXI3zBy16xKMW35FDqw7Q5ddXGlTxa2yyCXpq6aRGUesqMnK16fogXCz6KFV8dUZq+Rc8xF6cHOh
70cMSetlqIz0FULxcIy8Rn63IxkgNdZfjGGMrvEcJlIRF++4Wv8sJ1oTHrnodS/dF8d4quYb76Aj
qHVCtOACRAP35dQCv5qrZE+O63RzKR6t/Ki+mG5kQAs1xQ1HsbjhlKSxUjZkCM0nMCSXRytw9V3h
CQtjf97tpGVZXzxpHNuwjX5oODVXOonmD3gtplPUUUVgLbZaMjWE8L/HeajdfDq/z3oFUH+O2hC2
Fhx1F86A5jDUfFrLkaud27aJztNcfRixpV/Qcun4xKVNRCragdjdh5WZP+cpfS0KQzVZdQyhxKp7
rcgJKqWW0GvK3NFJ9AnCcve8EvGRvkdACB4bLavNeiXI4N40BoY9K1XdLWkIFA2AY9My6G7LoRhD
15F6G0mk0ZEypfmlKNvuFGcei7R5CCxDbZQr3ruehktNr80hKlCLzt28ycoQ28AyFqGMz8vesrET
vV27sfSxdxTaDveisRs0Wb8NQfkDh5+lw/BIIh0Ad51Scyp4C2vo0+dBM28CqMF7m/r6quo97Y5J
wasxm/yXEU++v43mc2JWC3il9d7FtbbH9YYcOXUggIgw3k+CIOhkLMYvQUJEE/nh3WU5i21v7Xoy
flEqaMALmK/L4QLF5SEAtbFZhqmXhDxbmuRkATw7SWn2lMKraAXSwf8wodEMLdeJTahvEw3aM2Lh
CA442X6LzcwXRrk3KoKoP4YFidwGBIO15eX9o1ViDkk7/6Zo0K57nli7iOnQjZ/l35YTlkO/FWHq
KbRJsPbT6tyEXXUGeEEJ8vd42evmM8tpoDub1gzbs6V8FltRcb9sAsJT7pWtGTxqqpjO0Kyhhy8b
7Km6H7WEV86pw/67nPJner/BcwZV9KC3mdxnmpt+iQCoLRe4yRCtnYL3RzLonfYksNodCjd9a+g1
XGbh6SMvX0apqj610eAcwh5g8tJEmzSIl+D5g/MyRGVtbin+Qb+ZQmPX9wEJIcwykJJ0x2kp+kyY
8Nei4bdkVTA+hO5zh98733Sh883WvHAvNcM9OHZyAXtYIWMdl6R3dpexDrC59HyTZf3/O7Ts0eeu
rxGREP++mDBm/cs/Z2skyHhoLYRw5+7Qp4ltZWdmzaQKXUQYXIkvjteq7o2TmH2ZfkMXQ+fxQJPI
cpH+OeUsCFqZlifOC1fj36kbZkXqTth8hUlaeFqw1QbDvC17A5XBj71x3tMSVAr//oeZ8y/+jz+M
tqKPhATfAzYxAjT+OWPH/GKNegDDNLF4eKpQPEsLWQiBcgQmg9hOgiAj5oGsh8RmmbHsyc7Lb8l8
LJqPybAtd5Oa3j+SvpgpOE8zF2Va265eP30sK7UuVq/pUGMAg9h77r2xvTHDI4Cg2IUWxA81P7U0
r6Wi7tKk9d0h/2LgfNXQleoKK2exTCZp6Vz+/SXwPjdWDYO1Il0/IRDRWO7nlX03mGPlBm6wEnjY
oo0Uib+imNPccj/hAeqwWstR9DxhiKRLL0LzPQjli1mN/a8yfvfRr9IqaqaD6yXu99Y0JWWfm8yH
8bLAExagQh+b7oFcGivZNo9OOBZPemHZZ43QhlXcpP1TZXj9k8ixaVcBIEg19E+lJY3th1LAHZFc
9eYXLtqKtCmfCVKa7gFcvOoSGLqwhzc6ZkwHNCdQ68K8xT/HRupPcaaDllDxm+9E4uiYDvLaeViN
WAoJIyImeh5CrVjJhN4OYQgF+l2onbq7slJPPBpePXKLUuX7R3XcT1r9SkqF/ay7XGIO2mvXyO6u
0ocIRX6gvbaRXh0LI5GbLB+/j36f7UmN43dLzaPeEzf72/gfDqBbobV8XwAqdn+MYQ+85xl9+yFO
gx1NgP9YdzmfBOf8ry2YpgBKZjo0Oq5PXXSKQy00Cs1fdU10b7kIQnRXmECJXHcnVKi/URjZcEeO
v+dzS88hT+Uy6d10a50cOkTnRt+lpt/PlugXmeZ/fqXb0YWPEUlsvQTReGYmoITcqH9qgzY9pVmi
r7Sw65+iiA1wgH2WtGRdzqM4FWIrJpSPy9Dxxvg+JcAkJwn6afke/79vKSxC1nUfhmmVG3i05vZr
JAf/4lflZcm2/Ei5nA9JUWDi54JqjpTSMeodVN/uMvJAPypvNvbndOJZjp0n2iWWbE4DeOeHT1f8
RxzWZ2aMYZkeLkE0h/bsJfQ+EwrbtqSjIOJ2XVN7mtr83Lto1xaTjJf24/Fjieq5qFz9ztgunhhU
CTpGX6W4X+CJiQJxmWTX30rpZrslqS4pWkKmpfZgAvJ5bgZ7sxymoExwhpMxx2FNcbB6XdvF49C8
CdIi9LkYGYX9D2HF2nmBA4tAZdek8E4sw/GODo6bXSkPnijNKlgHczPz43bRiH7YsYLqjm5eqH0y
xvKJn9Wu3HYocfRZ7V2JCS8cy4k+sniwKrOgzxsIgkcjcYnmDWtxHaNp7O8lGTDu1Kzwm+R/5Ma2
RTT1hwGKdlXpUfvC6X+/+X24jf/+AKCIYBDk5VkG9cH/tb5RdLHCSpiIn0xLrJZul5Hrw2rzMVMZ
6z1ZcPye8wxm2QyDl5wwBuMONKc7I6xOjls/OfTrKPs0uXOOyujwcbPQ9Je6I/t6icL+2LOqCDxP
zHxgTsGGSNbfLXvL2Th2XsmvTahikJ1tDeY3Ws/i5obuZhQy+ENT9lNhZeFbZiA+Nvvmq6Jwfsvr
LkHe45cXSMRYirN+tnZ5KeYKt39Og8E/OL2LYMsMtgLy2smm4T/AGfHKE5+J4/KWWzYVhbe9HKts
K6HQRNrY4K7lv+LE7a9wmIszrvk1jOWVdcJ6qfP2RE+uB0DZtwwszXmsnHjL4nkkLZ00t6kgkdGV
8tY7YX9elm5TWGgH4iqR7qEKjNZmhv8S4Q+aRSQtZUYRCoMkMCwHp9HmYxypqVt30mn2lqYnRMOG
7h9xN1FP72vwq2Z8DGrqlsxLxL5NKWixyoRcQkW5gFWwoasTXmJjFiFr3OlVS229ZK55Qoab7js1
6jvIwOMbWNe3rHSDe7RP1BHt5kkQ63RLLGA6tkeZIU6tL6hT7HPMPxoAM+sJS9H46cao27fgWe77
eaNso+FuFs4k+fmYHIoT4uwYewTJcX2V2ywEWuNlGVZG++eQut0+JugJIH8sTxCOx7eU8BM9bs3X
xmmti4LTt16OQ9mSG6UN9xO8q02PWUTfZ2jaaWr4l9obiTeuLBa+OV2yTVXDDLK67kFzJx3V42tV
leGXIVHpzbYVC1RPex2a3t/j7F3D2nI33fzSxZm/mgw9fYfejraUacDB613rdXStAxHU1deoAqLB
pJ+YtoFcnpF8OtxWdzLThkOd5elpiEV3yYKGRPNJ5tSEPMyHNsm3ep2JXRLFxsEpmC78nsvXpnvv
GcBtvFwpIlSEutid7+9CwKT36GHJywRg88wbHiVH4kxvSTj9YfS6+qEG8yDrTotWv7yq0zEctdUh
meFNuWvhSv9rU4pRP0BTvV8O+XpkgDGJCcK2WGXOm1Iruc3hvF5Gy3HwWnKfel276oPme1dN4Q2i
h/0KtnYdDGX37GcqfXLqZrccnnLpw9gnz8ArqubOzONoZeVeddR6eyawMkkYRdBu27YTUGrq8Au6
GIvs1AEIXpEhLYxpSBO9stESLM3LXlzz6i174V97v8+OSnfuwg7BfeLE+YqetUfVEzk+JuVku/Sa
MELiR2//Y2Hgf14YcPsk6MTDPGy5eJg+G9hKmsTIEEYqjqbT0sWhj5JGWvkkKH7wR9fyXXrhXWiL
+i0ZPKq9814078m82pq1G+yX1DASgdpphS+IhMGCzk0cBelW14PnDh0KDW9cBV3h/agc6OeLnUQk
a+VZ75E/YSyDbHxL5j2NBf2BIL0Ym/vwZ1Vn6D0wCmKsjumCoSOhbd/HhNouw3TGLdhiOin7Kxlm
5ZdAGN7JCUq4RfOQCHuXQC/EYxq9oPvGbfPV6Oa0/YVoi28aVAVciYMOTmFWIJU2Tg/gt3+ERvnu
hOiokaDgNVeG+9SOXrKNhJfenM7GIDFvBm3Wuw7ecSi94bTsaWGmkNVzjKXs8LG3HFvOhprmr2tI
PYQsdwV+uDmBjkhKuuAs+aHfRPfMIuliKyHe28SJNh6VvHNcguo0cZRf9Lp751E7XHuXKPtEmPGm
hUN2UPNQZx2wx/eYopOY3v79WSv+Z7GF0IieCKVfW1gGyOlPiy3EBQPePKPlThru8hJjzRIqaArH
OzSdf2QakF6W4/gxfyl49ydFS+2pZ3ESjcp4WEYmvtBUOpcgJRss7l9YfuaPTmYeA5E6rx5S3ys2
hZZQHT6itMG8g9Bbsi29MHyyW/dKJ/ZnGOXJzyZQZ93BaRO6BQyEUjPPOgyYOwHLaZNTNz6VxgRI
J4yyaR/aMFUkGIWvkmrYSiIrvzpm82Xw0vH8e2PH3Z9DtxzFTuXp+3Ky76pk1Rj+zhMRPQGbdQbu
RDs+QId2tnFBsKMRI5zsB7+/j0eBLLFMiyvr1vjiFkWxxZ86ul1wDdxm/1ESlZn3Q8dEf/OboNii
nwxor6r41WceZUeVtiMvL9ot/esQbdU1bx+iVAFgfViWG9yufFII/fyC8D54rIzulVutXAl9dE8L
8MMpU9x8RehvSePjUb2MM7vxoarktK90cnfNsm+pmOlHq5fOrw8nRRZN6ABr13jUyXreAZHefHSr
QVpXhxHzKsHjv8x0fMybfvjqJKYJmsTUnmFJT5sRcf99N4cWdnmrnWNI2seR6UpYB+qgwZG+4Ni2
rrbr1xe7CHgjqZAAlLkepPdVdFdSFVxKTXEW8YWS9cA8d/uYzlWiO0XSeQ6lM/7HOvp/PES8u12E
dBQUTAch7WeQfxqzBCzBaaw10R4pROtHrZZU0bTCeRaNsK5zSr1sXPu5jHXzUcs9fFsm6XZNG+4i
ypoPyc/cRvY1zSXUElE7RdGpo+KZu9F6EXMtZ8y+FxfEK8XOclS4I+U8XNmCgnA8397MkezfslPZ
rp05mzaT/PUo/VZ76hQLBRlPXwuYZHcV1W3sF0lwKlhMryq6tk+xKf1d3Asbp2Y2XrnVIORNrWaX
8lnaDjLmtqrbAFkJbA7vMZR5aRo8o9tO7yDjDQCujfyGI/2HmSbi1M9dloxAyycMhcVWRla6y7Rf
ddaPXzHMq53WauXBpBd+CwrqALL/tbwxmzRUOycueH4TUoED4eNLmq5V/HLd+7/flaxPFEGDigd9
SNb+NjYw4XyWQJq66RVT7OTr2NDD7jgISHN1J+LqfhzMcu+KWGzU0E1X7lzm2WKNCJjSU6+kwbyy
snF+ahYQzUFl78uleZ9yqU9AR9dCTbD99AvFwfYVFZWz7YxaPwsjMq8ak+uNFYryXRjhSYjO+ZmW
xZco5dLAGbk0N+ee5fgw9tMLq/no1uSG8fLXCFaKuYwQX3T/gUOmz/qpLGZBiEBq5dsmL44BZfGf
ZbFGuorscYu2Ue0nOuj3BMmMmxREbGYauBZf/6VEMGpHEfnGoYuGO1MzubW6U79xEiwWfZja0yZP
MvNAm8FwSIc0YG3T2qC/PW8Sj3kk84r9MgLkW4IkFOMIwCZ7pwGF3+r3sY/d5UqjL6YDLprjNOfG
1UNysEwIeKLte0IeY/JUY3/6o62J5qQCJK/Lnp4Q720PaN5+n6g1I4b3Ylnols0zFXYWAFYZH3jw
OdtlGDF/XLkqHW92qJdPWb5rwi/Kd6knE6+10mYR1LLJi3Ja+9xcV6w38hcpSRXNjME+tfDy3rL2
kgawHfpBSy+BUSAq10HXVJSX9oNLX4lIOcTbVH2uY1FnaxBPHpXimfBgN/VD2tGW69EyLaNm7m/b
kBiA/bcHVcYxuQW0H2lnVOsgnSYiWOL4ZXC7vVZ542vZ5SvKjnBsBCkIjsj1I3M5dcAxgd6ReOBU
BeX3hGcqvAbHu6V1GB+7uMu2y4Kw1qkW7S00bhvRuI/OUV+kApp0h5Nm8kj7aFGNiEy3Mp/xp2SF
BjD9rZqQVG5SwWzCKK+oQ+ZbVvDAAzV4oLmeH1pHRevlmIbXcG21nXFMu6KTCH6/aj05XXtiVMfN
Eh37MT2s51BZk0fkKUfi6llavaZtgZOoGzvzDLi5qhHezF8pxvL7b6RzbPQPU53BL9BdmgjJYCb7
AOKJvI1ZEq8wlU9rsFTuxRJJ9kg4w7eF6laraQVMMp5efWw4K600LKgXqyElaWgBb3XZnGKxtA6V
RXznorJYNo7jgvygQvKhvPh9YsmmgyM0newkOk6efbaT7jTI0QcyGuQWfVZI85umttQezPX/MXZe
S3IjW5b9lWv1jttQDtHW1Q8AAhkytWDyBZYkk9DSob9+FoLVc6tqxubOS5KROiMA9+Pn7L02ejc0
EbKSZzXujA8zs8OBl/NjGKLO32QgD41OfyjLqGchhKePca5E+1Ynq+dfoS/thuuy6dHtO1O9Xeus
P14bBWlVPwxZr99eH2URs1PFqqP9rw9aQ+tZTv8ztzJ5hzXRPGv9iqhyamUCNJjIYXsairDK3xCY
inPULwj2i9K7ks/aMvuZykk/XEvza5FeoTPIwd6e6er3O2lIezfmjn0v5twKhKpyTlkL+z6yJ/s+
R5qyx+IwQZf9n/fNg75choVBJGOoX21hpT4rShJMCn0t9PdJUOkt/0ud9I//be+Lq032LFf1QBwr
Z4yrIEjV+tyvlWnaXR86jra3gK3uZWcwG7tGAl3fqNsMI+uHEwEWxQElzm066RCO/i8Hy+v7lnwl
MdGMX2qWJw54ML2muS/F2ZJleshGO7SSPpm9aIuK6wzzaws09+b6yEZFcjEY3Z9+FUuKosT7Kq03
CLpqvCrx9Mf/ru+rBmJX2sk82Ztj7mqbu76hiwYZtcsTMD0MHu3uLroOvzskDr/adv/v7dPZGsZ/
6Z9tcyFGJ1ubmL1S+5uDwGKokGau1vg2Q6JA3dQxjr4ywC4R813FMteHaOIpdAyrZK6WRZsMfG0u
w1yy0i7l99KZFQ+bcXWflQ0KsgiVoKZ29WnRLNejbTF61thPzwloGxDXVnopLEbWdE8HvBRlf9T7
5pMe3+z38WK+A/q45VRp/oRQy8TiqlzhW5RKCkfSmfaJXKMHLnWGaa5zxrOtPOBPjh6aain3E35I
//rQ0fuSulGVxz+CJSKS56exPf3xsAUxolrNr/cZyjKdhpgQTqNsjcBsbeyLE44Te0sf12vnMynn
6XHtz4ldqz8LV38dYT29MxvowFYThIGpPAtzugUXd+1fu0wx/DpJtXc92REWn7wrvZAHZ5pqSine
rRD9Qr9leSTMZD62NPyYYQk6P0nGLo0jrVhfr6/1f3yf/zP+rO9/varyv/+Lx9/rhoUtTvq/Pfzv
S/q9q2X9s/+v7cv+96f99Yv+++azvv0oP+XfP+kvX8O3/uNHBx/9x18e7CrkUcvD8Nktj59yKPrr
9+eX3D7z//eD//i8fpfnpfn8/bfvNZON7bvRnax+++NDhx+//7Zd0P/x52//x8e23//338Luo/r+
+ffP//yQ/e+/uf8UJhIwF2iCi9LS3aAB0+f2EUX8UzNoi8DZ2sphizvjt39Uddcnv/8mtH+qjqoC
+xEcgw26z7/9gwHR9iFT+ydIMBuSPGRBlA7IB//nF/vLi/OvF+sf1VDe12nVy99/+5u3h8gbqNi2
aliI7PD4UND9tYbLW86yUVORhM4sbj8a+LyjnhgnBrfJeUqBuAApNkA5AB2qnd08VV+NbAuOdXpw
2XT1ltt5wYher038b8au/+fvJkwqS0Poum2pPIvbTPJPZk4VhVMvazl6VdlAlBvoZIiIQIRkUR9q
NpE6XUBUXzfqSocL57ajsq+6ju12cUgJYLYekAOQn2M4g/9mRnaFPfxrSeOpQpKIJgYNJzA8Yt42
leeffjnaBmkdcV703GbFeSQNTNbr2N1GlSN2y/vUq8ltZkBhzZt5Ca69qVzBfiherkrAoftoitkM
lc3QjD4qYvL8QrR6Hdha2x6omowgkjI+zA2SPDklw24lDRR5qCpvCmpuW5msozFvLSdHOYxr5eys
sdxyiBr3jAssubu+IW2IYpc12VN4rf/Nk6D9dSq8PQkMhOFh6NgkDdtwtkjGPz0JRj1YUR8juvn1
o9VYPRj0nHGIvrGA2bcwvbFomM9XioWTaSdI/86BeKj1cP1rSlKjL1foZ57R8mVhevzTjfjH9f7n
61ts3aK/vEyWbnKb0EriZtoib//6G6aDZWcJjDNvGYVSIzkYQFXF9SVuzJU8HYjJje0Erer0PLV4
MEpy4Hej2MiaIp/CuVjokhc6WVWYyIJV0iqfZ7o3Vb5skJHym9tZd4U535tdirB0qz2FUtwbeaE9
ukZyE0/lckogXyIHjCUaxxm1IXsgsFdEUXoVEzG15qTibF4mHAtrgzh+ReZBwtzanZm2+rFREGCf
rC8yqcY7pK6o0ow0jAx9/SXCpfBM9jTgCSPJdASJnOgNdHL/ZhQptqXgb08l82DNtBiAoe43tqf6
Ty82zgzm9RbSpyTpfpAC1D+SCECRhreyXhftuDTiV4hD13HwMfM6vtsksWobTXeDJfdF3mNHQS9Q
3USd+9hsKpTScr/ytVtxvnSXfBscr5W8aLM0diuVOkl8OdljVPG4YuPgXy/HZPAUuVlR7Yp2Tp7o
Fzah1Q1n01TuwOiejSSF39iRliLqWzGbnu1EzxXoqHf6S4Y/oHT11jnKwwkoT+g4iILy6nBNLrCt
7mEc5+quK8undCXvwJrT5jaR1Q9a+C8EqGpokoZ/J7EgyfGvFyudBctA8azaRBY4ghPI38okspgQ
AAkr97Qpo8c1W2AAIBPPNDXb3DA5+jL1LBda07Ujg0hPaLKttxHlgBf3nDqIl1c0yzgvjfbVKV1f
RGN5acT3zjbTS5SUuo/OHd8QkMFsa6IXUje9QVMA0Dbatw5Rsy/mxQysRP+ZbDfyqkfv81TsbES9
p1XTqL9EjiB66jxbXWRQNfTXqIk9I1mXraVN0oOmnWuIx3iAhucEG7zdqQqaf/HoZM7LyJBfz5Wv
rbpa+6bWnQB3B8lfKvy4FrsOEDsr2WEFMTjX4pJodmJadl2S0fxLukdbzS9p4pD9ZdonU+q5rxje
apLAVU4PjbsW/rK2Z92SAOgiUPW58w2nPS9Z8ZQn8ZsSzVi/wYEUWMMoR70u1mDQdE+29rQ2ReXT
vONQrlEercPgC4hzCAw+6uVRlv3NsLLsylyb78rk5zil5qtmFrDsNATkyFRWV7t3FCWj5Zm6fjNW
IHlTzs/QuPtLV9GXSgojZ3Ymq4equuibS0vkdzh6+/U+Gh1MOZrAalWOVsMEll+CVUALSO61/c7C
U+2JRd9p8VTf04O6aRzlYypVN5Tdcpfni36XNdUfb4Sudjx/9l3d6PXeHsv1C7gNpvRDEsymbh7N
ddMLYHh4lEk27QY3aTi9xYhHW02ctVq6+6olYomR+M00CFxXQxPdE4ep+LA85JuWrD8TkK0/JjDC
WhEKrEi3UtHoP21v3D4yb+aFZzmO0MbSVDiPZURzyKpMa8c3KP1faper7a1OJoiNuflp5m/oH9Fl
62VzwDUa/2ii4j1zh/prKiToIQRGr1GZzj5RjtOTM0aBXqXWeTAreativp8rrXzG26XheXT1sw1K
vjDt50Qd382hmW+vSrRSOJh2jZPtzuN9r/TDczrmO91qzbe8bcI0RuXepjDmWiWWL4rtvoKpI7qq
w2XcwHi8X9nvXQCSD53o17uxdz2S4urbdqhMvxcGubNdju5ddw7uyNm+dIBaFTAt/dUxknBYGv0J
BAJZNFxDL2YUf8wQlL5Grf5QY0K4NwxBvLkyuse6GrSd2Xc/r49k5jTi1wfacpsDmsdVTRRESdJQ
jr/e6Mpte8VCLLOgZbXd423apEciaB6GOr3X87K6i3XysdCIjB5NBPfNjXDj5i7W6D4i0mo91sLt
73ppMQuM6sk3AZ+EhtRHLuw5BsxGY9i3TdU5/3ojLEIlDL8lQh6BMgCcob/8643Uo3w/1on0XHQD
z6NEy6jn05dIqthz+FX8tEr0ozK20ZlpiRG6hTme6MaSRpWoD5nKH6jHuDN1rCAHxBmvqfagpP2n
XRI3OKf5QwVb5A6ipHUSuQnHAamI1mr6hzWG9RZ9ir0+8vRrV8LkBri5zo+axqR/nYH/36ZJVTJE
QWMu8/1giBDXo3xwCAg4Z6O4XNElfWueZNpjpcvVxM/yZQtHWNugg3C2x/zx89p2pcCpfQezcp0m
T82iIjIzzeUL0QOaj9pB+AVsHRRJ6iBvSlCSx1HL+6MG6mCvliXZwTIrPbFOjzKbQR30wEVmIlwK
zNhqP31qnfyWbiTMxKBa0QQJkoquFsfW4cKLmlJ/iGV1vEpQc+j4NxapBLMOWkfBlta7j0XcPIIk
b3epW/f3Y6z2991Cqrge0dMgkNI9pn0Wh03s7GyT1jwoVoIAOHjXbMLnmQP5AS7OTq2P6qIxF8Ck
7RVjmn4RApCrYk3+bNpQGu0pTr4Uo7t8DTujr57F2Ku71aiVXb89zMuc0n117Ed3ST/HgVevXNcb
jQnNAVDs07WBe30zwEOF+N8Wr0bvrkEFuug8dwVaqKFDsGG7G6R2qYJxNigsoAL0fpYSGGI60Yfq
GPVlVXoqPQsbCNwFc2dNlbrnVY79heiaR91e6mNnIqY0VxTJShaX59gt3kZhDY+1MgyPNjzqIDVx
6kD7zLzRTNrDGqkC8ngVe22GK1Ol+DxN3TjfLHSIcUtX2SlVTIkjevvv9fH1f05FCpSjkYhbD/F9
MaVpcP3TIglopDPfOoPEBzxI/c5xppAOLjThTj+LxiToKqUtVlK8BBia9D0AqPmeu8O9SXKt8jFw
KSF8ZqpVNqOwzIgHioplOndLjoPZYpJ4rT3XIvacAr4N9/Fu1MFTU+l0N+tQvrZRZT8oZPU+QP0Q
20734/p3qnFzGCDV39tsJL4tO/WX1X8d85LuRXKj6T0ZqBMoh6RuOERWw86ICiI0p6OuiTZMyfjy
WtupzuPSs+ivI6mGZX3W1YoFdiFrZmqT6jlq29XXEDX5eA6iMLZj11eSuPZKy2if4jlYdEN7VETl
BMuuZG33Mtml3NrJ8wpriy1tfMS2ghfIcTs4885DM0cbVwXiUNJWlPCrAfPVXW/xmjcPvROfpDUM
Z5wWuzWLm3cGMkdCFA19fFmqxgGn7HRh74gyrEEJeINjFLf2agsP4UcVJv3y5HJcuHA31o9x9dk3
mvWWg4gJ9Hku7judHO61VOWTgooqqOb4Bya2Lrx+etnp6RGHItWHnL4N2pqeWyAVm8bxa72k49nt
0+5pKOMQFKEION7U4eDUDyolaTBM2aezqrU/mHdZts53LUDaFGpZxa7SLKX8vmb6D2Oqk2eDUcYO
Fxc2igEy0ILCbOyIM9caAKBFXp8xHLioUc/4z9swnuz3NOuJZNYnSI4VWEO6Gae1waIFqOkGafej
yUZ6pESZbnUJU4asn7PqNponMF4nTap7cw4+Mn3KTJ+Qxa/mnMWHSXf4mSklYoPbLRydO2MaXB+9
1205V/ASSlpZKqIqH8zAlGT5C4PbC0j+B4kOi36DxJO1GuEcYSchkfY102JxlpyuvZ6AXE9I/YnZ
MNjPSJ547sa1CK05Ej7jtFNrLumxmWC/hPbYqDfRgrEp67H1CA2wwDp+Q9oDqn4E7+54AyN8XjWF
PKBBCfsWW4LuTU2kXBaLzDyVM6FN1xuZqJ3t0n5ewMQtd2hRcZqsSgAh2dqbYJkHG5o02kcvn1ok
21IcDRfJkTu48+0QP6YIx4jaVihiK4Qhla6cGsOZbxDAqYXqOY2MHwq7nHygKeAAOMMYw9Mcj8i8
558k/2GlLo6RmpzBtsiNcsZJAQKhu7bsAjkhP+qyfKUhmT0a5Y0iN8vBI00A+6gzg8VkxK/CKO6h
XWUISaI59TlmJx2fBdMSajaUo5AOPRCDdxxF2A07fQ66U5uq4w5hWsdxnr75WPnpHD1ZFXZgZdXC
uKn7ANnNV0GclC/K4nNYYpSLdXo7U5gRyViFOhpKz8Xh2pD2lPbqup+LH6vbBEqcqOfKWLeQtHrf
1s4YADuBrjjP+3SB9LDkviT62APDbnlOMsNgzqZnDU31TrjvNnuL16WNjskIHUek1W9ZkUw+nNYU
6AJlTN4RydV97Qx34m+IMvbDd07WrJK0y8dUluFaLJ/uks/+hEinVLVXUdrEU2Rpd0KodBlU50Gf
sKDqRtTgmy8vce5eoCy/2D0ykKkW0U0rsc5pttiluvVzYBHZJfq48HOp1haNbCW999jhv6QLtgxc
T0OI2vVoYGYITXS0QWWuR8hw03Y2HdG8TPcy/z5ZAEKhUOGL+Yaq0bmhrpsxO6pf1ZeB6x7wKniy
ZK38ypVkEyYxV2y7ngHtQUWOWicYbJl6ZmXdDWKuz87SkGedrd8cZ9lLq0Xr2UqH1PlYoKKpdkuD
+bgoOELlvQ/aJMe3j/Mi6Y1HtFHAFRPgbgVC2LKpBMtlf5gSLYcn0dk+wWvqbZY7F6k1z8Id29Bq
jVvRDO0RMJ83jFzOxgaqbsaNRaHRaayWUxz389lmqVetFu89KVfTsnxmWAN1chIOZm9GPtQeNhG3
wzjTokKgmGQWCXVncV7S0rxf5mYNx8FQA1KVP7Nl8oalFaEqy/imerb1K85B/xrXjB7bNrGCKGM5
jRf6LPCh8aU6x2ZZ/Xwc7b26Tq6nW7EVxBwxC7AKJBH5ZVTEfmNI5+yWzC1XLcP6LzJJqU9s3jgg
3s9ecG+6T+64jQpV+ajkhEIvVu/unPLbtFYmUHHH8K2Ett28QFd18+GwnYkyYn7Rxti8+Bk3yRat
LTQFsSmzXcAGKc7jQfHgKJAowuZtxdFjNqbryWo3AFMz77uR9T8ZMPbZrvJRxdjlYajCJWnLUyHx
6pXuBL1vqH6m9BbwNoj61M+Kb+fOGfPxym5gnKLYjB6qxnqgqFLhFX04pvMwc4LT6+Jtre2HTFqx
R/IHWbp2VxE+STUC+zJYM7O6yIJGbCmL1idrEA+sWG/W1qEZ2COKHtvvhLKwNXKg4ppcPG2AdFZF
HaGcc535qT3kF8t1JjCPb4hLeoSdQ0OxXMz7pJ+/t2QysyCgzLNjGaxNaQbSuRUZ+a3xWP1ASPYY
L7gIK6KMAAXEJuFjSElo2hW+0CjuVLQZOFF8rhDp9y5Pa8JwSavrc00Kk59XeRY4WXkYt35EZCVd
AOjLI7qA72TZE8TF9sI8St2vJN6AHjEPy8RrJroFDpkqoD8KnVl2DG+kF+80BWpPX79KbQY1pRQQ
j2LlUOjEHrSkiMUyQkYOAn5XreUeZkf+WNXQ/Ia3HDunD+dRhs4qHpyIMpkk0cWf9Uqgz4s434qU
o3KrsTZqws+JmyCNVy4eTTv4IDPztUrlOShlSeObeflOL8mLqVlLq8Qc/cJOd5UykVPhzHttTIub
pOSIzvE5QA7c+YPa8Ros6ZcOaew4Nt9Iuee+VfTQGuGwGwnCn4YKfZ7X8kCswMFxp3eM6nksPpcU
V6EYfOyNDISLA3GTtQ/U0l4TjjDoiH1t1A6mUS5BYzlhmzD2HcRboZNATMQTf40jbzKV+nVIVn9q
09GD44EYITNvdHoKjyjlHmLwlJ6Ta3kAIKwE2ZcJCFWsZVO6S4YMgkM7+0ke9WCoatyTLVsRhlcm
Y+Qp9bVh+LFk77Y2wpfcwidqk33MRLpizKAOtMbaqVVH9s4SJXuy5w8aXUCYgHQgGTekThsdszFG
vpkUL5Nmh51cO98pEACpSZsHU1IPwQrFUZ3gs8kbJDNMwkue9bnEZ2xKeaI1BMybQ+jIQormrQ5F
TjcYtsOxd5J0Z2u4N3EDHUEVPUF9SzyQDRXXYhosmMoDR13ZUnTrTPbfFKjG0O86jcooZ+69E5S1
6HHIdGicUCs6wXpaQz5KR4LAtqvSggq5c8zxq16OJ1MvvlYp0JQa0xh5DTWXSmteMOQGJYp537HQ
ompmaDokyUvH79Yo8XVg9YnYFjSa5qYug8lwRr8re+lnb5ZIvqnAnrCN9s/lYj/1Q/sKASfyqrFq
dhySArHwCovVhqBQ+wrxNmwN0cXcwK1EjewdKLZ7Eys/EpGq3mVC/abT+kKdrsU7SZgXKa60uWMz
f0KOGFKcWh7eA+UCnijjrJoTS1w4Bq5HQrCnHnNdCppiJpPDZHVg8Y85awGSIYxr9aSt4RWdSQkD
JHJ2Mv1FIS8IoNeqULrZ1QWjl78MFXgHZajZgGzlOCascY6pcQ8tw0nOAESsuND5A20FeDt7apnG
m78JOGWuqWGu8jXK+GJgCTsmMffVRgdEPoarr+SoC6qDepb4Gb5+L1Nq+XyqeIGzkbxhAmNXyuqz
ZDYs1Z4SUhgjwxx++lor604A7ijV+JZKn3YgctxmQgM79DWwABa+aWUn7MW+MWjgkGvX0NeV/ITe
4ihLkk2zvLfOdK82dFdierp0YsSDXOa7xIEKKRAWNoqO/DocAXXe4CbBeZGbFysaTgwJoJDqubxx
UniuwkwB1zGZCrUN/k4bf8dx9tnVHGgHMXsJl1LbKjcM07qgtemScN6TaINqDhdd1rD8xNaxKqya
cDt0mrJzqpPWrNVJ2BFm6ZgFsMOgEhNJtwdDAWkiGwKNRKAw0YGsZgQ4BLkKgKCIwXl0WXGEa/Pe
8vpcZmM45CI5RAry/FRJ9Mucr/64lPhzZBPEWvvez91y1Hol9xqr5KYnVsVTtCPHyOXV6EwRQFUy
fMHxMhpYgMmxVe45XiIME3UC8bsggdze4f/VbvUqP9SEOnqdRcgHs6T72brP11lgpcMdY82D15Mt
IPQ4GMT0TRHdLYeDAAQwZe8t1Pk+SMb6Q6pkvHeOcUuh4c1LHbo9NFfzi2ybDzsnTAnt4xQJD15Y
ltjf54V3GUW5hxhycMDzDwsrtVUTwSS+U4095pw92djHwvqM5D5hMvDecIFLwwQMNb5KEameiO1z
SzALlQJ/ZDtXz4x4NM+WSNmmpYVYQkh9Ednv2ZLbHla5sBfZ51BCH2v1M0p7izSOJhK7cSloK7sZ
k0xCtHES1db3ZgKzOmqMLeMM9XBU06+tHpfv9sz9VBbzm1bisadkeO4lxxaxHPSFcD9O8UugWyXB
6OvkWSV/Zu5qPxJzpp+oPdMC47pjHR+xCcQYjPxJgT6UWPyS2YLmh7g/GpJWsCyD5o92EwU0Tdpc
fenrmf6+ut0YyD1w3xDeGkUEP40FMAIjK557u79TyocsaqhsUXR7vZuJMHNGcYhalVC66rWwFVrJ
c3Pb5ZH0OwdRjZVxrBhwwnuqSeJtHPXfwY2+2in4U5pM2+Znsq5gWiTP7iJQCSWoOkMD2wQbCRFS
kWbIcFAK3R8FsDWZAKgetZ9uSvgFDZfVU22UR4htGajJblYZf+XMh017oPsds3SM8a53IeOls/mN
WmcOu+Qb46SdMTnmnf1diq3TglHogNYmCpaU2GjGL37cUZcq9ra/ZrcDVewhm5jBVewuMEgiVntC
WonMxJ+elvVnv0YH2FkXRZ3DbBKvPf1zfp8GTKcxWR6KX0KvVUQriSAptYT4GCV6vVNZwB6aNhJB
cr+o9XAp4kHctHxtv4BKkOT+VrUWqCmQz0gJlslBPCN14HFm8Ulw2mFS84+I4ynF+fyl4XzqOdB0
PGzCgrhTBIMTvfLAJQwk69OZIJUy8WOLQ3ltrIzl9eVUykh5i4w8tA1JDRYp6VFY05s5jSfXhhOo
oJsBf0cLuDV6wHppEyLVjuEcwGQHYFGd5fjCXh7vZe2EQNpyu//Wy/SFkND8kbzkioZC/trKabpZ
9dfKydQ7NSEhLx47NknJc1IkeECmZU5DkFw0zbThNWk5vkbjckc3G3RD8mF29FMBQ0DJJNcCZtWr
XaF213GtBAyMuch02Z4NywhKAoxxPOO+m76pme4D4OOFil0rqDowe2gpPaLxRo/n23my7eKHdNAS
tAW+KJgZFhGGdGxPTn3UaSt6ag83U8++AKKkHdw9QbxVA13LwzptFbSaSBvlQBluLtEjavTx1NXV
Y41Y2d883n7eeR13KdDjcjom83xjbjFlnTRoEdR1GSpNvVCoT5wEgUqgHsmCVnBhGTYAUp56nOQl
XT9tuh1t9WgNL3ZdT9gTVuHhkmXxjF06Cw7F0ohxDoufx4qVhS0tFWdAdcHIOMBz7plR87HNGSPz
CwLhdK+bAihtTGKbqby19kyWkF5sZaIeoNv52SduDRJIedEr+7YYxvjE0H3yqoojQlUYd51yMYbh
iGcsjEdohM1MvEBn75rICStC4hpmfh6pMmZQ2vFzNERfChuprZFEP2PaMpPOPo80zetQeT8LKlVV
eyhH8QWMAHtRjiRN9l2gDKKhAMio1GmfQR4OFw28pvMQQQPbyBpcCOP6uACcoXjJ3i2b2p/f2MVW
BA+ofaxzo/BQ9HxBjU9az0XDWOtZbU6vzKCLtVZ7p22mYFomQUuCxILeecvV/nvRdq+50yAnkPJG
0jrCNaVL7OUN4SZZMKd9GaQRid8l1iFvnogJH7NnK5KP1KR+NCs9zlsRhT3zupAkalTHvKS5lYS6
PlLFGQxUp0mH01hVlCNO6bkomUFx2GMAW5eZp4mit3YLfPU96TNxg5gIEex0FzcV3TGyQ3N9qRmg
0ZOpWHRnSD9nQ2a3ddWClVhsf8b5D+qyaQOGvV5Oa9WL5qb2a49IwtGPbWLjC7UNFvctSWz4b662
xxPNvjwOGY3ZmiIzsyYSUaJTp+lPCCBiaEtMKrHSPrscxgIhLDQDS7cDVOYGWp9AaKuzQwpiyYsR
4nD/mv6oSoAnVYXKkWX+otHYUxLauLmk0zg59XzfVPImnqPH1W54ktoyzBpMQwXtasLv1jclLCVK
E3p+mkxsn+PIo1Tsr5be/2RpsH0WyQKQJTeaW2pfCvrKvuirfJdlJzC91WXWPCPVaSWpz4utYc+l
FWDh1QqdYngHVkx4QEt6y+LBjXPPNEIrtqo1Cmq2KzP30ihaj+k3vSnApYr6pzXq2M1xzO3aOSZV
EdFHwXzVhczpEYDNwcFSYRhRvTIRRejNwNjKU9bN8qgp674Q6c/YYBdW8e1OkTb5ExCUIuUoNie9
tV8biCUQHzgbE/hOPkMzcOpglhLdTzqEjY55mV3TRqssJAFFvC43sZy+Zmq1GyamfY5o+2Ox5ie5
FOUObHJLJOB8rFdo9FhyoxvCSSDVWze2HVOkLCB8E/1jUAZuNLXARBFpBFowaqkDa5QHXO0lIRrf
UcCN9CVcQdt3eEm4M4RGlWfri45AtjgDwMjF14LJ9GtStvetLEmW0Uh5zWhc7toMAtFgjKhXUJnn
c8qI0GahyW39Nq61rTZ+F4ZSHcZ7yAfZzUKPC8Nx90zFb7JRWyOvhkXIrYmeqjFtgwHTzDerlNtY
de9yMcsbYyWyz7V2mLaQXCU/ayZLOMdoGRiKJ7vefKrIrLbtjL2Rf2fMVpQNCXj07k1pC05iJpCt
nvGRMiKNFUtH1EZVPIkke8jzEi/5wnSUKctuchrYC3iDwvW00pJ3SoehWJ2htcgYpW+84Y6QDs5B
teX3UZofZflGBVWdhmk8lqY6BxZDVG7eLFwn5VC36wcxBXi1VIp27JwwhWKsAV9yyRw412850bej
eyk4PIIS/Z40kj0QO18EkctP2feCodPSkCl2BOLKQQlFIgB3A4WK+cmROyDFhuquUuEbtNaXLNaQ
jkeoPPphFXdzXGAm5UkH0x+6naBpZj0lJQ0hy25qJOfos/pK7lVgxXg4I186ynMP4GXnuPW4Wxwc
/JxQiWgvus+maGmlQS1PY6aKLh1pPv2L1js1BBJlvRm2SMKmRgSRpVPgMO89dM8NIOCL3riHvOgI
HR60AqOgYDH5GIvq3iFkycd8xWGr4yyfW9xttDB3rtjw34CWdkM1g/BP2gu6MOU8OV9a2cZnPe/o
fUQx1pB2uCsmdByu9aOUlX20O/kRu09JLbGRsI0ei85SL/hDXteO6zIVDkFCZQJpwI0foOCxu6iD
+iXTy1dF6Puiaeobt2fi29xj8KVHXk8rWdr1j5xMzNZ6kwqSlJ7Kw3TEUW/Wk4r/+jxwTk+Gb7GI
KeQiBHBpwv9klP4oFz9zO4KsLavhYA5juO3ORYU1WM1Zq1PZ+WIxf3bkhh5wVcY7ph4+3CdfgYt4
WwkyQdualMNhuofNlXk2Mm8sESQhuR3W7GHqDtiDGWWiADDEHSRo5WPJaZE5MfVUXor4YXZvUofl
ngGxesy7dDwmXRztjHneDb190m3cI4OG20xHGGHKNxI9kOXVva+s/S0iuLApayOsBhgNTtyq9KQr
a+O+yoB0H0JQTcwUuaNWD3hpXE+zoHUb1tTTccJxqXDsyAtgWfA7L73NUm4o8RqkZelJabfeUCnp
oXLeW0aMJ9xBB9AU0Dk3nEOdESm2Kj9xpNxrC+xyLuxQbeU+W5mz1VPLvbEWO9pnhge1P/FWXbQH
5vX+OpEETzgNirg6DknPbvL5K8uV44+F/lC5LftA/r+YOq/mtpF1i/4iVCE2gFcCzEEUFWz5BWU5
IIduZPz6uyCfU+e+sKwZz1gWie4v7L12jvmOvPowlx6pqG1+w2nGt9rtenKvRgdekxKUARCSsH1E
XO0ZNW3bEQY5T/klK81pxySBlKq3OROvs198giJrN6J3rhaTvBCZE2opZsTBsE5lyQFeGO5vJtfr
jokzv+n1DgIlZqQYIK/m+ZvI27YVksMi0z4rws6CJgGu5dLSJdKnKpg9IAqsLvIURUThNjzo03Oi
dXf2xkRkyexnunhPPmMnRjQx01qT3XNfP2q7v7Z9noaWLhGfFExOhf45Tdl9hlwTjnR8CItpB/UV
QwuvJIz0/rrY1KGxr246KWg6lhw3ISNI883ysiZfo5R6WAS5w3ai7AI80PNG14kORP27u/ayCr+U
1m/s1QVXgcYLEW2o0Fhb1a7N37tuuclChjVpABtzVG/acmr75J1jAtC1AnTCCvFUtWlOmdTb20nn
sEp7LxjV1bb9UzGxtm3JVpLVfO1wDaaadUkL0qtZ+L0uQ1adbKnO/Zz5xBm6v6WdoYczKHRLZuWb
oXT1AIFIizKs/ybMmU5Vcv9mqZcEJBohySNVwYyt4VjpjMVTwhE3CeQPpJXIizX74TiXYjWazgup
XSDVD3VbHvS84UxCtnWg/w0itGabZLLa7SiQ9ugzyQ5sSeTGTus7ASoHT4Eg941lM4qGuDG/RGxE
0bWJJfeAsejNrrRXlrq202xdhKqal01vm38KQah4qtAXKv9jlKv2bJ2covyutjbdU48or0IHw2VE
BIdb9txTq6NOGHsxIYNMFp+6kXsMCcHJYozEuFE7t7b6Fsc+H1ofanvpesd5gd7qoINJydlCChQd
03gMq5gt2xxTn5UwTdBaOgcrOXgFUsVSar/qxJ02NTy8KXPODHciOgFuNImqfoNX48lg7BmllQ+/
BPRkxnDgjD/pnTefmHJcy7AF7MdIhoZRTeAMS8MOHKQPtB9hFHHyZnWBy24CwcFyNApZhgcZ8S6s
z1MeUrs8l+PV6ZEDiOUPTssr5/EcSsSZPAM/8tb91jkL2VqxdUx6esvOyLZxKyVVe0kFmLxgVmpg
IVfAeZx7irs1HFqWTpJsojC3blLLnoduaXYraBWFIVPIQlvyPSOeUtf+Ri0RaUxkDenuS9alhUYh
3TERNgZSAEqAOJFz8/TSgV7Irrnk5ugIuNxoWaT2cwWIdEIPZeJRotk2L5kzZmEn4h0d3KtRej+X
vvjDCibbdBq49bgrQlTcJ/ooO6hHyw30uPotlXh1p4YdssUHkKXnPkl++jZShLQHCo1nuuMYivtD
JqytZzCWW8oG4CiTQkfuIZWg7bGAiFukNm3/9Ja5c6vW3nfCYFvh9XbQe1m+MZkisvthGOHrYD9y
v9pm6+NqS8nbxkgNZAR54WgBxyEKOpfv2U7bNxGTmOgmnN6S7bqG+ZGAZdRWa3Fqe5/Kmi7J2q76
KKi3br8cal2d86X4m0qLjIyx2y3duU2iGwkDKkDi8huH5J595geFGRKlcQwHu6qoIFumafJ5yrLP
eJ0VcB0BgUDRFEZKsnnxb2ZK34rsh71PvpRbf8J1qZbmW86YUY/saucoxuNx3G97y5+DqlsTfsy6
BBb1LVIpMSs5Nt68HrmD/OpQWPV5SilLSxZIpCUOYRRLKJW9ecnF+Kh1Fx96p+ZN3cuP2Wcd1RCS
t7H87qLhnWg15p6aReEziHfJkpwV2fc8+Wt2U3wYR670Ifmc26UOchdzheVGv3gQnX2U+gwIC6XB
CsqRYs35XwnJO0xqEmTs4an2tBDZLcRQvdxNTv/gyuCgy9e3yzZC0Vi/ZoxWGxobel4U6Dg3UXvA
Zll3z/3yVnYJOdkSnBvpD99n24Y2rzqqMmPLlv65M5M/sELPCx4WlCjuX9IaHMUHoe/IHylg1qH9
p52fuBywQlc+0TUMkfXql109q/fS/oOY6Q1c0UWMzDgmgtARsMc/WemNfoKONut/zJ1PqToVSO1l
niJ+99twIBKnQ6m3SXwrDzNLoKnNz4ygiIT2eGiU89NPKDWxIx3geieBp6XXch2Ik4Fg7MaOnKHO
nbDYk05hR/l3QBnisHMXvmEHwxyNkrepffnp2fpHC1ZiX1kT5UXjb7MJyVotBJg6ZewGsXxbJDqB
iSmXVqKAVVNWUyEZP/upe4qQIhr4Do9Og+qKMRAMACN5j3qCtVE+hRrPJ5FP6PTn6b0fWKNhLWm3
DyTO3ysj8jeF4+Y7OaHdA2axMNuyT8zi01uaaQ9zSkOHBxpIaB8B4GIf3mrzi9FNPwibdzcGrret
3qs/bP/f+akVAEO9KRAU0Py7LNs4eh1hayiNIJjeG8t/gvh9S9zc3VU+47uqcY41me0sBfkAWrVe
7BdBQ8uKF6b8RD0Rs+SibjUpZmrWAToH2zIkRzPP3qucT0TiN0OYejb5WlQm+5bvh+IwCYpZfPex
zge4Qak99ddK1b8HLvAwjr1nZdKm9/74vh61m/nqWQAv2sHhVmS3Y7ndNxOq6tbwujth7a1XP8yO
+VpfVh8ajnMou/3vRdF0LSZYU8lRc61lfV4WV9uMmg3R3QJGnSzmJqr7aTP0t8yL/4pYfTItfIwA
mXnuYT8qayHktbS0g7zqxPpwaJGFMjsCG6XIti5hUUHekRDX1fanY7yOMLmQjUNXj9o+KPvxkXp7
xxbxxfPEDiDOBik27V0OIjIaqzfXne5m6yR7r4sCpQDs9iiuqzzhUdGLsHAXop2/lVX14tWGy9R5
oe+Zefojec6WGY2MtbVd/gay5FiV8lKBSUZsiek3b7uDInvDVxTFjWUezEaOyMroKVtf+hvfrOBg
OHd9RlrD+vmk87NfSnHSV4iGX6VM2Q1mvpaUb7iAP1GBcbQmPne/qti/lmyNBLuIyOdcS7MyZBXE
6FQzp83U1lpQpvIyoJbrhrQ/av64rohYwSjjecoJBPDLJNvr9CFGhmc1pvwPQL0+kopsqyWihwCt
dq/Q3tuEUIU2MX2clPKNATwz04XHehCfssPfbk0KWZ40XnEKUGVkWajy7IEl6wEiaqF+V0wRl9fI
tLZDA1WDxCHWJll2Hdkhw6+ivlhqRg0yj78TTiJ247Tc0iZ7B3DOfhRyMpi1ha3bWRFYohuM3AQ+
BWoVLlfhyXPZQaLRlnKTTQaJPAXkGtKxmtB0C3WuK+SxvQaQEFn/DtE4x592aiXVk6PPrybvi+5O
iHknaQQ1CYe3VQ9duyhflfSfFk+jiOEeHOig5uSNfq4/EObXbwzgCsKkofSr/tOwFrEHq1MRqoQs
fqAK5WovdHTXc6wH+CJ/yBgoLegVxt557QSaixwgMwiwY85EgIROZHHIwJrdvfQJvMmST2Ehb2nW
xkqZ3b0zaLo81pObaAFzQ6ysOXfNxbWmD9OdRghoy3GIyW2tHPldRiW5gX68XfqKunlHsefOxrWx
h37nwfzdcMpss5kcB6QiBBBo6kezKvvR+AZ9AvpLOG2zI1k1SLw+hM+4NZdyPi3Vu03q527I+EFj
NbgLJcBruUMbWtXvFncP9qXyzfGWl3aUCAA9/uBFV0FDE4eg0T0O84gRe3ntbPNlWVQcLDmFTt11
37rZ30+pekolfg6uhG00Gu+JM3wbJBxzSjvCmbTmKAX7pWHAEp+47ziZ/yb28sGMPAnSvLsV9fjk
RVnASVHusBBFpGlyyGpwRAOJ8t0xjCCiaAv0kUKWiLhI9d8c1xmuqCL8YOmYe3gwoo01ULFcrK3p
26vlv02DpE0fA9ph/v289QqdOhWPqEcJsZltYE6c9JuG6oCSbPpGJYVhjIusiblNBx3xdoZxbl9N
MzJJ4y+LN44p6H2b1v42GUAihJUhkhofRsqwk3FRdSkt/zD6N02x41oxsb7+mRTVs8jtmDkzU8ZB
5hs1K1LMWRluIyAfG1Vo3wTupp3t1p/wP1BRedk1gfQma8u++AxTDs7E6n+xk83EZcwIyS9xyvsU
+fZ1jJDZd6pHJFiKgCAXKg3BB6ihinUzYzO0tKq9wwM21HbKnFQYTLKwBnZIiShXcdlXCAlijWDY
DI1JgAzml9V5t6znIy3sdcp4ZrSYbJBYIkRDehq6kkK5Jt98X6y3Nq5CwkV68oXxxVO9j0ggrJyZ
+9L6q/j4zvYm3UTM7gIPDp+vmYTtGCWz1/7XhId1V2nNp1WuoJ+/ZBNB5WuNJFDktWCeTbVt5iY9
c31Kp7V8LuFT8elgk9Fn6clrfPZgxczc1/6FjUW7lu10nenfD+j131jcsFhygSjkiBOLezK2t6Rz
qAL1oCmnG+aU4jlf0ue5yuyT1WQvg3ab/Onh9nNNB5Sek5wsq7mK9vQM7rGp0+8j4pbjlKttqfIr
rAY+pirRd+gt3LNeZ9F+tlttU6+SHrIlSLys9pSbe7IOthgMLzM75aKl5W2cW4Gwcevkydsgcp9z
lZmM8+7gCtsXgCHR0seBF5O+E2XTE0A2dNP8pEgRtruYx1EsoYoQVjoiO6SxMYQ2NkV4eRBVPGhm
ZUKQk5thZUvcHytDx87LmUEQcq/ZW67ADoeA2KRPt4Fj4g3nuIhPI8P09bP/sNM4fWYSxPPnHauJ
KMF+X7iZ2kU+A5s+e5+WlAy7cZOZthfEvXexJsRVhVcfhwGZDUtL6JVDf/HKdg9jMNsT06UhNHUD
j+ykjW0U8UuMnnwWcwg7O/QY9TN8T8rTXL+lC3nOvhAhWGh5mREBGn1ihZr6Mmw/NZFR7Ql85eeg
n9H3VFshMmCxIt+mZLogCGccOzXlMbGrA7+HJjIb1KZ2wdRFq7qYXCJ7Vxhc9pnnXSXV+iqLsU/N
uhZohv45T1DMskxdt6USON80Ey2AUcICKjjjxUFcYVK7GkSA9dGPCv1PYGviA9OLj2h88v+6Tmm9
d6zXrMwN5Tg7e0Dy7SYlOgOK973UbaY7KoUlVI5PU0+Qh1VmAbhRfUew+UtZ5OJoNdQ3tfUzTwkB
aw1gu4ZtSyRH6bHEK7rN5NacCGPaK2wG27EiaNGzAK5o9Bi5Dk83O2ldei8WP+V2zNZ9JW+YJ/hB
YwczbnXzUx+d34WFaTljRKpFdnHme0Jb6ZjVQTDBp8nHkOIxCJj0Q2s2wxnlyb7yq18St/pxUtY2
to2vCeYvnBOPjgpv13K1BuRcbhyt/9m44TKsu3XlwnKsJ2M7+Bra4YkC2WBGspmJdNBafPrrLpP8
r09FYkZI2jGLKkl1YpXFtkszUvfmTyiE2SbFG7WRqBLYJswfTqMqRF2K2FQ8GlHfIDRxyGji0q47
nB01Q/Bt6/gqyBb2jFlNeeYQG38uqTSx5CMBTjR45R0dmM8EFjGhta9GyFFY4zd+2yAdNGydKNBl
t7TcDE0nsSu1BTSRWcB/cfnDLEoqE72pqdc/+dPsOKMuWXKa2emg+y0OnXmkW+RP24BKvOJtKRo0
jWZu/tZiWQctADUOHT5ry1637jXTPuZLfRqioRh3TZ+89Ur8TXJ5R4ChTxkieW1QRBdBD+BU0EYE
pv50liM9RKowItnbpGWtIZJcZ6/TXfXW/GgGPjw6v23J+osR9ZdZM9VToek2A2hKsbxT343as7bK
T6+MlF10U/3MnY6ycXo1qPXAx1O/aZ58mKwb9hFsSzwd9ivuvD+ZZSdHG98UvbC5n02G6wxTcR+O
o/eU5dbZZ/x/wPHwoSEdQ07kmdktZwwSeLMht3qe5LfYYGU75cmdzHnHPmgV1ha1GkYX2xMbIPLm
Lm9V8lQJrpo8hlA41Lyvfl49jwNekW7QPwcaTYZH0IVU0wR2HyHgteXzGh5E9ZQ/1zYxGtMMfyXq
2oYLZn7tbamx3Wc+wqr2xBUrD1qk4SlBJzQbHbDrBIR9pbFBis2lwqHX+TENa+lAGcn+lLmbHh1/
mdaOMj9YDvKCqhsedD0KWcBYkQRtpD9kPnYbgD7Tk8Ccfss764fNWrwqLnyWixXU/QtdIJhCB15t
5GtkDxafjZiw1KxfDc4Q4Oz2z3Xe6Nc29eMd4SOniMXKocPQLqcR0aSzAvQUY5wEwe2WCQgKxTyb
t8OiVaeurlsTJWdcHJDE+zu2GMRHrNGE1vry9avB0OOTGiJyvv77zwlkKPcY8YtDdqXLal+kwOKz
oOCHTgfcDRHOw55WMJM+7f+F5XVmvGee3IIC8KNj0QFbkj7VAyp0LKogIcLSMPs7gkIP6yu/D+cR
G5c8+9n6jrml5DfAQyYI2ErNw6WYkq3VUXNP3nSEkBDyPJefqP456xDA5SsccSbS/RhZa//dus6r
Wfk/VEo2zdCay7tVsDDQjTy92VDW3itOtzEtu0c6uuLN9PZfUj7Wm+mzBZbj6z+pQRZdxpnQdSgQ
8wOmwd5snOrkOqgQiU6x3v7fl1x7N02676o3h+dSHa3YqB7O+oKgoz4i9vnUEUp85bxHulefrXnc
D/GETM3wz70mSCgqO/c2WBZQDIIcKlSY56jy7WNu6kTeLBZxrqV3GpMKLf4CR93v7CCVhnM2lsg5
88Tzg504d9PCdc//e5nAY50J3UDU5abkuMWcFJZnd0dMefajyntxM1xx8GVpElWkxkMqquKtwd2e
R5P1mAi/fQOocrPz0XryvSK5CXN4lzNvvNB746A6bXo4kFieq+hbPi/To52dIrDLqd3NJon2mllj
6cXM0Q7eo3HKqKHSj34bPL2eXZQnG7wMITtA5FzpFbtFuN1WOF50cFYpk4tuZNtRnRzAZsmPJuMi
9BShFm19qgff2ecYPcJyRRmlmMUJnS05pbCZkjBt+OjrWnZXafsMQfLXF0MDgd4Om+9bmsP1OwEp
cDESM/onjDYOc9OpDjIxskPf2frl66XjQ/TvV19frvF3EIabg8EwDJKo7yOFQonsl8ObPyfx1fPZ
djlIH8Lebh3ke3q+wxqhI6YR47spVYomupdHYXfbpG/6c2k58vq/FzfiQ71iK1EQHg3PMtCI/Pcl
XuWpo69fFbrhY/UVCIEytqU1gmYgbCsJMFLNtAJYLIux6y5olrY90pJbnvbrX7c5i5iV40avMRI5
PopxpFFFchFle8CSHsNBlM5JaxPD2379ciAHrsRPG7Q+wAhjrPOZQ5ALwgHH0jbt81wgv6uauTx9
kdnJzviEItTs/xfXkmnfzQZywtYfxuiNi13b8CzDUYcXwipihQUhqWouznyeo6oKdY3hLBlselA7
VU5UFbMz4iUNg9vma5Mg0+5U4lbe6QVcVtLS/gDnJ8vUFs+1vnyvzbkJGOnoD4/zDXm6ty2nRdub
zs3FP/TOX26NEZ/Gi8Mst8zsb0be68/LUGCX0Hp0x+RGBV7l/5zGJD072MZZLsysCiNieKp0Pg5Y
CCgbEtqYsqlXF8sR1A9yu8mwn5qm8g5mSSVeYusL3KpEfzcu/0mxiXUkOL2cdq2tU36sZuHBFFcU
9WDuVg94HK2x5Sn2PMNY2qDAr0Ku/Me/w6LAPbBMORd8VryzgWFOsFJgJIqCUF9W2vT6zhMTDPQ1
SwVvoYXAHyuRPLO7Uu3BVMZ7jjOJ5ZdV3lk02tuKR5KKSMgwnyw84gCDM8CRW29KJsjGPuvDdeLa
sp5FauKf0fpGZ8PE9bpkFTFHpo5FOO8fCMgTRGZO/EAxd5zg6R40fymvdaKRQqu56VlDVTH2LonT
at+Im1CGev73MtbNU+rWyIerEQmAvI/MQO6ZWnTm2ZCI22X5EI2wDp0TVXuT0o9JmXsvWxdJr96P
KIaX5gJmueYkm45ZYxXvvFHJKTY1wjh0pM+FNE6jZenvoV12zjlO5bLx6ii7TLWSyBXtj7wZGRAK
i+TQQbwqwgbeGldloVioKzvb+mak4BJzrlS7coY9SIH6hUyc13WzkHZa/+6S+2yNQ4nmpSi/W5Ml
wrZtiqPTZe8k8IKAmM0XZYzpjWjiYwzv5XMp7HvGuJboc7Y7HqHz32xqrC2hCeTa47GLYReercUr
aEQ9bL0QdlCa86UnPYLrx+5gTyDegK0cx4UeCLk7p3aNR6YHCkwaoxnmruvca2kzEx5bxfBWqn2/
ZkcWiDxvmEj4Xnr9NwirZYsNAaELLULIyry8qKRBl+SSxvKFY8oLL74z1sNRyqBrvziz86rSSQQe
QVSAZ8r8IrXS36vUpVQqp7MNgGvL48hSK+vmW+69Y14cr5XuaEExIhMtcw0MscF0NXnv9Fq7UogO
r5bW01Q3z8Psmdsv9J0hEgdTzzzmB0KFjODrY28UJDqMXkfWVee82NnvkZyzjcNgukF0Ad0Hr5yJ
EJJzIsEmVxIZE9VwvVekAz5U8/zv8MnBL/QrrojB4StDV0aJ0diixknqJ5vMJMYw+gYF2PxDIPkw
Lb/YqrWVmHo4UQulHTELooj4Lb3BPobIPpInCBrofhsFsqwmtgzSm2udilE5L6bMrwnOa4RZYBvI
TmOS4+D28Kf8BDagui9ZQpw0ChuU/hgNHKP76zYWWiz+ltdZr8prDzHioErrMZjYjlpV4Reqh+ic
jNYxFcWXDZlB3kCslvB06DC1Qxm/Ih4rgjVGYM74+qp5g4XMDL/e2MgbHpY+4oMnxO8MOtjaY54s
qdIAEHJgRxiIfFrghCCfxJpJ6JkSxqB6O18mmwosExGSibb51Zpc8jFNwNcJ1XMW7qiA/5pG6odJ
5oErWVy8Bp0XAf2tNJLSyoWieMQAMbcYsZP0I4Zw8VLHDLAp/tyjS38S6INlnL9etDJbV8Kc0Nlj
QJT05EESb22OPs23CpzixDsYRaGfpoIJeQPxf0oAVxiMBL8O/zlZ8sBpeQ68AqlF7PfG+etlMmf6
b78kIbPzKZO/YqcipTn7xB7JKDQxh6mEM8R3oCMlHVpmzzROCatE4oyn5TKuL1PntaeOUacTQWeg
j3bnU7aO9HIruwlmd0KjJorZDD1x0bcbIhfUqcnK7wSiG1fcJdWpQuuzaS2h85AmJbM6OXDJoqBw
cPvti7ZdbnO9ltFjfAf2Q7BKbNj/ep8WAtxbBfxiNTW+AzdwroMh2mdgx0pQ/X0dOVPSnpy+k9vK
KJ6imZRRxxoZDCZquukjJFuPo2jfdZ6319C96pt1esw4jFVMVOZhTwjCoY+bCxFbmNU7aHoNv2sf
W+jQ4fWKfSXFpkgoPtoh6y7+JEZ6seKl5OAJMTSN7xQ0cleoJWE6JWDpDPMFs4u2B3Dr7DCAuI/B
44BY8rWnd1KaTQIIhDDTvVmIsIuGg62G5FFF1A8t7uI6c4NFpurSKqKXrJV+8e87n9Lxx7SegMh3
74tjUmPONDigIxJAO2uJpyEPlhkmt0o1U6ivj4yBkeNQrF9axZDsZ43sYKQmBHukUqJZz0Mlqwzs
Bapmw2l7Kr4adlkbod3sGAqmuolMI172okH0jfM5v7D2zI6xrL7VNoPKKfGsU1aK7ML/kfZXNvZN
d4sodItuwgxUvns45Q64BQtafzA43oxy/osVnEHw8kVxGcaPcendJ4dowL3OpDLGqPf09cy5ZkMq
ktu512i0q1Oim28qM0+jNunfYEe3u663XzDRqiebSbUJY5gwQFZCfGvTXRRlEUpZrypevCIlCmSj
jH+UywzDyS+Wg6dLnlQeWAaC2XT5+lWbECrzuXqBFhGnT7i+xN2gLL2LHFWfrM5TERnIfP77j5HH
AWYCu1ZMJW385GyJqC9PfTHkm9Fy6nDWtb2eCusmOhZjdArWISMw+G60cjfTnF2Zou1bmTWXbGXm
YUGIzq7qD7arKHlgW4TVoHLwenF+1dAIcpyFizWLV70evDOmHxGkzLE/5sENueu2pV+JZ4+p9L7v
MAso0TTsK9PoMjvERpqLGu5eVpdHj1qe+NB4uH+9SMO6xnr5Ry+WZ7t02XlTXPrGdC+iJToPZC0G
noPSxp+bcyq6c5051Vllvf/sCLJv18tgXKQM/31W+9r+DtvsydT4OAAWzl+l4/JmxKYXogW29/A/
86PlO044AYBC1zxDJ1J94DWjczb7ArLOxFO94H061w3saoZXFH/Q85BLmtUjqxftg+knOwtHxHtR
LVkQlZippMpWJ5WKb18vwjLiWxfb80nl6sjSVQ/rRkF3yUa4n6k1IdYwM+2ZJ49aIo8evoFEz+jR
+kJulywM8Uxn0lhCLfa17Zri+7Ds1wJgHApvwX0ILahjS7qHZ8swpZE5JXRuG+feYOWTGdzViqHT
nBF6u0tmTexcDu1Nsn6m8cACbgCBsRWUHSpW7WlJp+IyrS+iLz44FCaunDQ/N24td36zYO5Gh/E6
UzX0JMTWYvLaXTP2/gHbzbNojejcm3SANtLrU4v3dJOuf9IXil668kcFaO7sWMT5pbjNA2mWyWEY
BkA2iKf2SIZQ5uouPnZGTTsXBBDSV6u4j8K+DXHhbJ3En3cKOvPdN8TtCwSVD1O/Swd9Pqc9oq06
tV0ip9gJiKKFsaaqd9nLkVQ/p/HQVQx1UJI0ekYkFoeDv4yBRu+0afpu2DVMTqvaLG9l6QzP2J6a
/YqGQTpkXqPUeWbE075YC7OMNCv+UPqOHznepFEroH77PjdrM5+/kPmM7OTJGP2/2WypS5dIF8cF
eyv2u8uxilCalcpIQmP25N1uSRfU8WeeSP4FdjHHcIpbLdCyqnyqIscjdMgE2KU8b/P1rfcMtBlT
Fkn49SUGG060KmHO2yGtQICUh05FY9gLbE18T1c8x4zbTT+sR8c+5waBmPTNSGEFqctGZMFNdSPr
xrEL+kECWxxKbLbZpLX3oYMoZsU4PZrOf7dsyoqObi/8FzW3KuoDy1TiQrkmLo4VpccpKV+ErA95
5Kf3pTLiV2tMuIDaTNsba+5gbSzqTHac3CWJwz7eE2Gvm+l3VKSAKRBo3uZJ+5mJVtuWjlPdRzfZ
fx2oGtjJ3BAjA4jnJo71M0j3/KIl4orUfZ2nrn/LFNOJw50SagbCkKW32tcvupIsjqM/2TdISSTZ
mxmciTWByjZTdvs+22JUqZ2c77bIrafc+4gcjepFjdCiNXEo0v5mEMV2cjv+DAyELF3oXhipWNYJ
BnVTZgJ0pN5jsnjW+4Et6DrVomvZMDHRbkbfvfhNlHNgOt9bMS9HJ8F1zP9xYFF+pK+Nwn+Nllmp
YGFQgPvFj/fKK1bNpl+OB4O95XkyPS41zmmGyeAareXHvIDV+MJA9aZ/byw9PpeRk5xEQaket+II
jf6P7IfwP4kxDGq3JNkTCmHU/pMZpdnVT3UAHLS+yhwAM9gk3PuochDG1+FI63L64rYJy/2QMPs3
PW7sbSu97gJx9D3BAHkj6o4WtBVPEykDJwlPxIrHveUWzhMPwAhiyGYwgY+vPMlWMHKU4ndr1uAW
8jF5mT977By7ouJ3aiRbng3Rb92BO6aBwzl3hvYuLWZkMJ9i9qDGe9SV8R1IUvotsJg3n6Uyi52J
6AAeF+isLytyNVcJOHMRFNVPF7pHZ6CtDFoj9Z7+92Up7eFkg2b6Rz7L9YE4eda4OHmKaJ8Q8dp3
zZthor11NG3e9kBaeEPtNrD1ztubPpdvmyNLrqMlvg5rDIFqM1yvafOmx8tJSzJUYcXLqli9YfBP
718v+UxBIPLGOuNJ1t4QB21K/a51bvIJsJUVbNz+MXO8iYOWOwejnhiz2ftkjJkfwbiCIoDtL4wq
vJlC8+W21oaI96Vh4L7M/XCK/sixHk5Kdt13NtQ8q953t8V42hBo8OJ7zUXoCX24qpZdlPsEnXlS
HRx9UM9FFZLFvfYps/5R6xbvl58+vJIlv9sOr3k+HKpFA2YnkQR4idOeek/G3DvOfKXtionOBQ8X
iT46IQrHjONCNbQ09V2RNnqM0Fc9pTTHAZmX0NMmeznnafSXSRWacd+HtMahyWGM/swYEg/tUF/d
tOnkjLoEywJoWdMKdkNUw7D3bfNiazA9SkP8rFy5PJzUuoFZtZ8MlP0GVNx/XxUYZC2jqHdEy87f
l+rBCNX9qJw163kqxp01te5Hz2wI9qTzxjwNm6r9DQzesK1n13opM6iGGuvzMxQDMLDsPPu0+AAw
L48KE09Ycb5XUH5eNHxQ4dev0oxF4devRkZ++HPHrd0hU86c1Hz+erFThWLQRcW0/qN+8orbupdV
wmNJKbszxWL56MpFv6fc2H3WAjTlBqdaVjPAgUFHJ7a+LD6AAWbRXUBN8TyKUt/ZOft/OHY1Eh0s
+R6agQsSIxcePYgGMSb+sUwWAycNHUE3Wux/tfFae9PFWBB02ibl0NQfaU6zs71WE3Kk7fFV/iog
Hn3AIPmGz1ijGABRkRpFd81nqu+R/fyhADu9cyQKdgtKClYI94/EYnMfKKWb+Dejx/T5/7g7jyXJ
kSzL/susBzWAQkF00wsjMG7m3CNiAwnm4Jzj6+fAonsyM0omU3qWI1Jile7BzGGA6tP37j33/sLY
Vu7D5Q05uakeyK9xsHxGWtA/WiaexJCO/SOqZU6XS1WWjPBVCmL44iDOvidoYemxN8mtwkyw4Vz7
fSjs8qXXui1qOeDTqa+gh9k28Rzmg4XyzEn7DlFzsZl19XNssvxsLnFyG9lRTCFYdZ/slotYjiAd
iuUhKZLqkeNV8K3vqccIv/iCPqHZOVaZvVYxk3sUBwYy6ghRIbgKfW6346hhWmgc16DPKCHAzBb3
aQC+oJ2Qf6Q9uMEe5eAW8qp1Hkv054lTfUpwt63N8GeNmvlUUyFYxMzkOv7fex3cF80VGjIHAK1T
EvFWabNRcuDS3a/3PPvQQXVK783f9qMen6pRxajpSSyDy3Eu+zI7UXOcGAl5MGLVIVy6ZST8Fvv7
xtFESFx8Ku9tqhXHPh2mT1LPWzBginEHxUWiac0TeR0Tez86vVkqhOcYy49YsEi2aH/qFaCQYVT1
i4VaErJJdhJGpsHi3tpVMKxSHT3ANBXGi4M5aRu3JFDev+xFDkOtNp7BcMFDdJmmW+HofqvK/haZ
fUEMZlnvGs1Fhl238UvoTl/NxrCuTWJlK/xn8ppNuJtyNDX7Ykayt+mKMd0mk35hFrwEzdMXrZaY
4QUkw7mR72lW0DyOwk6PsIkAk0UOvyVotX2f8XFmWncWapwAC9ILzdLW+qrH0zfq0+qpRdW8hBqy
3JV7AJ4ZUuKyuTUOC4w2R+UuE/TGaUThWF4g47LhQAYMGRfiROd5mN23WDMv95zWBmpWIIUHEkh/
om43nhBTIPPXUV5LxUTBgTHwWBeLDLJSyVej6HZ9RdGom0wf3DqZz710MB0tlzVzRhLMgQyZSOiQ
w3bCK83qG7YQnIFFcGDpcY8hY95NMDv9s07f5h7fzRAXAYuBRT5oYnGixZJtZ9y4D2P502UEtoYT
MrxTBMCmdpxK7tyRDzgqis7rRBFdABxFF9cvmJT+8bXZxc81TYv9/Vt/fP/+X0XYMlPRwCqpzB88
YDYW7iZ9vv7x4jSAth3b/xFrQbu/fz+0+5EhgfFTF22ikRaaEq6Devk02Y04+J00nmCQ9q/d11qg
EMRBgFOzbqeHGbHd2nD1dMWqRvRKDjJJtSr61INH2gShTA6GCkyo2M0e0xfB7pQWEFGsJ9/3L2wO
06eeQSh1hgF8rFDPRYyUR5g/yBnDJ6N38lXEbPDR0OxtA/TX/byKJF8eutHxyAtreNxQzTWKluG9
KVHpcD8mPDFPlam1j4m/M97gU3ffy4lEFhHTTTDsIj0hpeB2sOFC9jTs7i+DPsLZQGDLBX+lLXBQ
RacuzvJCJE2pb8ZGfHBfSrD7otA3v34Fh/SuGXSM4P/nd4P7msEFzJQhfVM+jM78g4aHONy/ur9U
BKTv2Q5LdprCKLFDoeWq7fFkG3WxkSauyx7nL/KB2jzSNn9sEl/e7t+6v6RFaPDwg9v57Rccv301
7OpWl6C33TYML9psBhBX0nd3rrpjr/dyy9WdKbTExxBP1WfcS3T/58A+VFaWfZ426TK/LKRtHJy6
fKBYpTPsCPnUmD2n79mQbyhmuMM0vXyNnPxprl2v6Mrpy2CrZotVm8E2vL4DbDpvwtH7PA8Fe7Q/
md69uo7zEyrpdREF5rFNK/SObaqt0qn2DZyiLOn0qn5IN+QEJvJ2H0zIJODIfcCxWox3dQHdxqzf
dZ3EwQB4VmMUzxBZmrVZ8hXIUYbegJoYoc9YxlZxLR+SOFhXuvkx2u+0/jmaCifepS0uQOpLpMky
JoY47uOjKZBOa3p9dBb3MSMthY4wXdZUNKoObYQ6/MyxQseSb9EOlp2DKsBECeKToNn4GEHn2tPi
byaT4L0ZuYDumIwjWtmEDiRVO8Z9rig3XTRzDLcxdJTAFEGzFCfdbB78oUXS1IQlYVdoq1sekGLw
F2IgkmBLM1dTpcYVQ2RzjVoygbOw2NPo0iF7bx9tv2IYvvzBHOQnLYpkqzT3e750PyWp5ikj/nVn
1HA7OBhuq4aaLQw5Iw/Bj5H+t0WducYfzJQGSHHd59UVxxVMY9p7vrpNphYDxHTdg24nh0iCLGEA
Wh5Ty9y5MFXWbl2BKBnP9DB7UrrV5yKW1aoq5xZjqiPQEWbhdrY4WnfI0ZTRAMTE8GLHFFDsZF8D
n7YNIT3kDjeL9VNOn33kb6tcN8rLVCJVDmTb71vsyOmALZQG5HFsZPY4tywXEfPcUtIKWyzwSsaH
3s/OTZefq6AZ1i11+mo2TSgYEXsk/bfNRB6PT+IINTWA3SJ46DRTnXUCRkq3A6jSc8qPSpzaVDN0
LPVxFXXYeEMH2XlXHGJD3xUjwSfSbTSvsEjvsqOxYsHH1GVBo1+3WfVF1wFIpH0F6EWU/taXJb+D
1qZmXCMnKddhgIbVRiU92sRjaXq/9lUTr5s5Bh5sNIcMJce+iHBo9uZDyOz21Q1tfBdTR68N6bpJ
Pqpmtf4DWmGa3wtRdPa1RXrFjsYhyNOTQR2qXtzowaQ7hpErDST/wSfd8tBX2qbmTLNxyRnA6AV+
bU6BgEy++zmss3UrzXY7zNLZR+UmDH/6+MaffAiXQ1dGh7mDFSBdfuQWe+Axb/EoBLGxShfZN14Z
i6RUPCLZps+d5DxAZKyDlnYppqOKADseGGcE3Mr4eVrVxVijnkieoBswucr6H2DsvgDhmEAomq1X
VuNtLDHJYRBNF46lgTJrQ9zgZ1eGkBETUjpROR9dK3lFsCe3EM9Yi3oK18H6ySFqK4T1w0YTsVH2
TEkzenJODI9Q+XYZkiYbm0PwSnSlxEqWebrZ+0e/QjSZAoxj0gduEQQho76ZIs7MXhON0XFuBp9x
qNJqLH6Sx0Ka3SC6m4mO1JHQEuey/Ynj3HorWSgLZe7m2X+PM8yi9cSg0sKIeRwj8VlzsNEVtvUQ
RMQ0awMGbC2UPyPH4UqH2hdFo9TLx27vhP1jCVWYsjj1ElLP1kfDUclNcUIqZ3U2OPZ/McN2F7ex
szVYe0FFcb/J6mfj9j/JS+zWZIZ0xFWSiVFO1Q60wNfQyb+NVrqAQBYw0sjMOkTNdSmWR8HVTWNr
wZNF9NLXB2DA7zPbck/IxLZzXkr6BzczhsAfCFALUOw9ERaSjGcf4XQ9AlAhsYYNgKVKlJBtTHhf
FTpte8IRofdpumoKMiMGSZIBiWl2+Y1omGtk2uUDZHV6xjGAI7oagCLr5EezgH1s5oh0cY1qY9QO
Emzr0Opad+wG+zbl8lwayOCZET24Ak65VHN0aIlQW+Tdi1+ZkgMoKEqD/tKRTbVKYqTfep89kaCD
590vv/QVOoypwgTqz321CYXYznUuj9APET3Hpxz0+KLmuY5O/qC6NtqWdnBKKuNDo/WzzYdynwyp
dqwn1z/aPHo0deZ5g4F/oLNTU3YUA8LvDjUy4PUPDfgj6C91qlqC/BA5vnMnvVcR3EK0c55rw0GR
jeHwqA05eFauWGPUG7LeCKYtUKRpFjyRLvsBcw1WYbTOqwAztSHA7b41JUDZNOuek0pTx9a/VTVO
a3wi5RpVKSokiwmGSkAOjoNzSyuINFMwoIFj3fHMB61h76DHFDzVCq2kYCBPvScOZqMRDwg0AUhm
fdbTXF0JfIq2vktYg3zqAhIgIKtfZsGzZtRTfNFG7WNM21uJ+2xX6sRHTIPxUeZkwC7rdeYnH2XX
v+b1/KmexdUM8bJj0Skl8mcqwoV0asK9URyyyWMN6+rz2IKm6fThUzXZztFo8KYNfB9jLVzblIpx
Nnh2wmI6Pqq5YBDf6vk+c3g+nHbPhH3rDJFx4tF6BujDKSNtOGRNGAogxCGe38WTNhxjJGFunNsH
8NNn2xmuNur/IzoFuOB+dMzUGG6mAKdJq1X5sYuizsty7qUEN+o4cc7wq+yaDLaHkeHHHOgPbV/e
jKAQF7dJjlUd7En+Nd7dRR6CTCdFLh19USriTUXaJubXngc/yGlasayjmRO0cFeFFsXeaPr6VUyv
5N4jLg3PlqMjTiSxeytMLEpCoheBn67pT/jw8K7jht6PUf5NwfGJtc7ZWm221nVBt1kU7Y7wv3Jd
aYO+9qcAfVlrbTvczRdZcn7PwUHZtUAugmSkL7KftAj76xL0XkoyFGhgrdVix0dkuYHP+jjbxF/M
TvzYYwLzx/PcfstLQiQyW3pNpu/KNPji6+WP3BpRM4FFoPUOF8KIr7kukz0DhVWi7TSto8FLFPxW
4L/YMWl57DXxBqUudotvIi6/RGP/vRwtlDVYcjyatQNi5uky1CBinbT8wJH3EZv5I24onAjMBPbu
SEXYt4rxvorKozHW5ZGaiRHypcL/sioVhB+zJl8AIaLlucwqXspRvBvQhbFy5/WG7nLqA97Ok8LH
8jw/Ia7FQZ3k+yQCTBr27mOcIopWhQLJBIxiK0i1z1ILBZklu3VbjoespzvrGOTD+BSCT7VkdmDo
8CzHTRJjK2d09RgZ4BA62qdrywpObd3Iw6D1O7tx1nbtzuc6S1BX1cq+WSXd2/kWIpL9QejuIwbw
7UAC2GvLylUvAEphv3BbN9cKmf2cQvm1e9cbPtrAaLdCAnVoUZEUKIXbXpWHUmBWkWN4jpuClyrY
OdhjyVHtLoriatUmPfkWpe2Rag2gUdO/ukFp3MrM12/gu1uXIE8FQ/Jo5ImHmorSZ5rfwhnCaC2T
L1h+tGdpNO0hQOyyGn37vWVst0l844kGgo0YzUr3KE2s/dS44BSIxHF4SvYMaqEbl5BJfHMcbhmu
1ixrzSPH5f8ZDmQpy2RBqLS5B9ZyOFR4UeOAVJ9JpwsGYy7C1K7RELEGhOrExGRBecXqZ77YRXnq
HWhYo7lB3SNM5LyjcRvzMCaR1DlwlvaKVDFcYZS5DxJSFIr5yU58DvKSnuPk/X3Um2GTP1akU1Dk
S0Qj/SHXFDYkJWU4woJ8t/z6n/LJEF454PcwaNczSTNuBzgnTKSzdUnUOaFVDVYOOyKiwSDfNlxq
1M0oBPLOfRaT9S1o1oQimwzNUJ4k0Xj9+3cn/i3byzUtnX/AMLFD2oxg//ruQMVw9pla3l3AvpHE
I7T+IPUfO8vDXMilbJzIszJ9myVyejLMFmVD9E5k+4VtR/OaEqoe3bcz1gEDNAsrSS7oLGfanvgP
/X3Gx4MXufyHvHppLAF5f7mqytVtVziObeq6Qxvtr++7bmzQP2kHeu8+MIFDm1zxe6M/U5N9RqeV
PbE4fcVKmu9nKqxfmhh4OfDBNElyEO45BtfWQB+unjxtqu3j4KrmWI/9FjVS8iJF8hKoKfMCdMMM
rTqPVbxD75jpT1gc9acOY5fWwKCbMWuTYgEZQa9cII3pW69b/bnL4wEvcSNgP1jhxmpBgmJWAgYp
iTMoCvACvhudEXxnp6CYx02Fi4JCydx2flU8tJ3RPHMBJOAuEiC0EtBXE5fMwg06lKmeR6cI7uEa
/ZyFdXKIWLJHmDRtHLEqQmvbN2C5YMjhfapK1+XTtaCyVdjQOWu1pz6HTJRExjLghbtZqG4Lgo21
QSTqGGAIhDgL0pa/Q+BzEtouLszmMttFuJPhFKzDVLYeevrqaJUaDP7l5f4lGPW3GB2j98e30jAP
PXpnb7AamIu1CW00NgnyqJY/df/z9z/qhDY5BuTGSH8Ob/byUuVYgIXoznNdYsEoOJoaYLo37pQz
3mTMxBogvldD4z4g+F9VSzOxDgb3me4Q4R4GsHPB6Sfp2wlIOi9pA3eis1DmY2C73ltfpWFOB6NH
ShLQyNiOWp5SgndEkUSCrkKBN/f+Yhv2K3pkucMrFW9x8xSQViqH2HXtexP3GT5kSB+EXhbH+5cy
iW4T4xi30cfjnGVPXWtVe3q19FG169ySizWb4tIrpKAQxD4Z1IKHKTQhthtlTKIBmP2xmexHUZdI
N1ySHsBO+Of7S16lQCqcBqypDLVzphfUxHpLcgx11mM9lOZrBFBRafH8POe5QFA4i01ALWWEgfMl
UGLAtwUCxQzI6BEjo6a2GtZ2RHJNSsebGScK/4nPQs3yQZSXxFXurRWFfGimq5NIzbO6Vh3dEUHB
ULeAa0175EhtmUfSaKC8l/V0fhi5K894lGtUzlYAP6CpW48RiN+tZieS55ZzmbYMS7F6pce7DpPN
lg7MfBq1IL8SKFYxPqx/Ah0ly9TJWjwZ5VpUg3EcTYWXVEzaE90SxqJ0Q9e0KGMa1cQp5JUxrpPl
OWmXpyPfqsBO9yT5Fe99mSergPGWWWflkwQrCCdjJkphAQkwUVJnCwPEdmA5J1GrgoxPxhhgXf2T
awC+kL3AngXH+iENcAsUeeFsQns5w0QptL7GQcg2Z83accb6KLDbrkheaLIGumztYqSO0Vcwjo2O
kxv8aNghUKdM53mWKHlh1QtREZRhF4fWjeuDUCWlOd2vvTZFzTXyG7ykBUoyv1JMTJbvxaw35Jdh
Pakbl6MKJTQKULeq+Fw18+Ro6krQXMK7LcMzGorvvpWMDLMvFA3y7EsL+Wqaf2YOb50cfwigHdUY
ApMm29YSS+TE2dNfEmHNUnI80fNmG5HCtRuzHAGGZvxETTF9ChdcuioyCVtwYIADI7ixRqzGqMEz
pFToPF0VfuDaFXvmluUhgyK5GVhu1s2kwfQc9PIhNudgj2X25KSquZlRbVGslslrF/KIaO2xkFl6
RlwYe33j6lfNoc3h1io9mg4qXlkMFxMXOJZUk1CXIoZsMx0TN44/dwvAeUo6hxgDg64Gegfs6Gg5
hN99u/uACHydV7H2TtzACKPq6E6IguDHWt0bat8TDTe1V9no7CK9/ejDPnuM0rG65oburFrT7K4o
GOV2as3obA3JtO9F/7no6Xz0A2bh0Rk3GcbMybeb9yb/FEkku4HJGaMe0oL6BAJm2l9bq1umK1qx
w67R31xbHf3QuEREqNx8X2qHKXdrAkXCle4T906kSHyllmIiN3PqMIZcw/9W915WdMsFXUaVJsY0
jTAF+v/2jxK20DkeoEa1QTAc6+VF0kFbd72wttBM2EGdytgzbMteZujce4cDB9lAlIqmD5opFTCG
QGMeIvIxNhrtgm9avwexk5/o1VS7zPLndTChVqLHj9I6yy6Sq/CeDT5AU98fjwxqxa/E3/9FTPcf
gdG/xXn/9uV/vBQZ//s9tfsvQd//3wWA24Th/t8DwA/1z/Rr/uPPCeDLH/iVAK7Z/6KpbuvKdeRS
mEqDX/rPCHBD/9fiqXCVdG0bbOxSs/5XBLj1L1rZFidcm7JLgA38H/8VAU46OL+VSlcXuGwkcPD/
VgS4+kuFB2jFsaWyrfu/QT6R/C11ljrdFaphqc9dLX8OJvdhDGeYNmPS7YOSlaogWmg1RxW3vaiw
m9tldNWV+hlwPvNmw8JVPiFb0Dog1zY9v8YsiOtGILSL6t2fruvDr7rzz3nOakmU/qMcXd6s45BW
Lg2Ln1wJ97c8Z7RHep6IpAIOknCYIZOTSIaj3rj4bHSsCTRAJ0gd48MQpg4K+MnduBXacQWJ36/K
z3376LMbbtpWfrn/XB0ttrWzNHE1ovUY6DwEZYO6i/+3OndjxQAhNN8wT/FIHozKMhuEmOh2frXX
85FlHKgIpgiDDR+tdoeaN25yToPGDb26vjZHAOJAxj8aAVczEovrOV4sUWIwqFcIlXEBLkLFzX5S
+oEHtYcOdFxNzJF9EcTj4BFLg1MUEr4hjfodlTFDCqwUF6WEekKro/Yz3ep104ovKkF+bIYmJ34U
XAF/SVY52FIYnyxuWlUhGsWfgSpuxDOfzsRDTXmyQP0nb+qYh5hWuQz7mfjbVXYRteCsHdEc0wI3
I+kJwFN5nMnp0DhXvTVT/kXH1UBjAIlvN5NglNBJwtf5a9H5y5rz5w9dLFnqv33oLjA/ZRkWmfeG
9VsQfD2G7KwJH7rRN0y7esVot1qIzVHQkEzGiyhRvC0sTx/z6qnru9uQMyKtUPMjCYKf4PtMImDu
f2J9t04tP0o2VyE8+RnwwiTOc4oB03H8s4UF8e/v2eX5/ve3z8lUOIYhHF1a/PqfDqYVQ7lkFnFF
e5HQnCLNGSVbcYTTkg0DnGbODbmb4oQ9q39sFrFW6BLK5mj2tchKEqIEnKBE2DTaNQY8RdpuluCa
/4d36Th0pm1Ht2yl/3bQ6wVBwqIICHqo5gf6ckScUTH6NlQWEwz+YdS/zpEpjgmRrRVKnNyorZOP
M+baVgnp2FO7SYP2RdLuIyMuO5m+bPf/8B7/balybZOVcnnwabJx3vjrlXRgq1VEKpGyOoWG5zbd
V6ujzXAXA7YoKNeJwfViKLTViiT0EkjHkOHOadwSc7BcyiUhBi6kv0Yt2+6C6lHgvLFzs97+998p
3iEWVWHRC9Kd3xdVpckGvzE5V6Xe7s1c6KuOxZyhJCFsec+qNI7f7RCeSlg/hyVUjKZazzYUC5JF
JNSgYUeIKClUOBg2gQkRHISIduuxG3t//1bF8lb+8nS5tmTgYXBdDUU37beLOgJHi81FsGs0wY+h
6bLXvJdIPAUUcy7h+KlllLchLkgxIcGB3/gzUqwJf6tc1qmi4hhZUyeZibtRMZEPFKvHvKazDKLw
PehU+g+bgPVv6wEGCVtCKuJxMl1TXx64Pz1QTsoQHCF+vnal81EtBzA/vFgGetgUmlfQbfKpR00R
p29QUFnjmuSjmEBIBTRqg2AiQ4eZD6khwIBy1/6J+PfDAgTCXgZaHaZW290kcKT7HT6IZZHvEUOF
jYpXcYsgmXOH3OIOgzeXk8IbusEL3Xyatmazwz7urppS+AwF6STc1UxZmD2kSTd5uRxe4QjIR5UM
1kNWnyKrMPcGykTD/SCApSM4JU9XlgQTGgKWYSo4atDh//4T/61Txia6XD+WUqUMtRQkv62nRdFi
OK/IcJTTgqpwDfvkoiCF7MdGrw98qEwpX9F1MclNq31G7GuZwI0uZEBP3OoUCXiD2tKWrrXpHxpl
xnK7/XY7Wo5h6Wz1yCJ1uVQAf/pwEWZqviWzfF3k2HPYg9ODDIMWwcINfGDr3Vs+QheeOxGpxpjV
PS5phZB6mv6fNp5lZf7re3FBrqBFpPdiGoa+rEd/ei+2M0rUaXpG1rHmwJOroxtdm+mgTert/lWL
TPykjfHeLqfp2grOMeAv3qwEou39BsmsFG5/jJQahcAeYGC0nXVIc/pUg0v1te4UuBxPIg5onU2k
2ACqAoZB+A+PDE/F0mD868+ipM4OKmB3sIKay0P1p5/FClTj2rjO1x0h6wCgSTJxU+s4Sf1AfEe7
jixNedHMcA+P6O4uUBdWCXITdOC4PARmO39KiWvchgWEVnOwEtQhXen1fiE2wMeZUBZHBCmnvOuq
YwxmD9Jt+TDA6Slh+UByEqe+6O1DqchZv9dd6RI+GpUJfcEkaA/NUnmYUfRquUnLjii/B1nMIQov
z5D2SzFF2LD9tan9iIdtUutwDL6JickNzYKDVP2TmsE9y5ZE0rSIv5Yy/N5DO9wLF9f8FHZnWeWo
PkBgkeTdRtdmAcs1Pm7UdABKbalYeBpJgXeHCAdx716J2Y5Wfi5U/jkmyHxbuRnRrk30XI0O/u0M
z0lN+IxDvoNaRKFYzKMr3NCentZFSxg3pv4FjxPSOtwCG7gU49YYzGGDJOf5XqAOgIOv5NfemKza
yL6j93Bq5F5FxruOxdGzRs6feG30XxcomjNE+H1xIQppL7R8GUjJs96EI8mwuQsBj7ywIU++RlNP
eE2p3SQDKIcm6d4ii2KnMufRdAEmOqr6zs8QHuZ53Kl7uLufwNNr808ZJIBVClBqd/+IXbvQqHTd
teOyh4VF/u3+UQ0DYXbKPmV8xMOEUKMDS+dVVv5NSm18KDRf37U4wleAZ/l3bachu8Z6aXzRnXyy
i2xmu4S6WacMM9Z9M8GlCVHYr5i8EJ/BYAkLTFsYYqeROEFzJqlBRqlVEIt679Biw/cAPMo1+OvD
cDZW7dATfbKs9XE1Pest0Ky0zd4igTuyAqexkagfER2o3eSjou7mEQHccGhGHyR7tus6+mOZuLMM
WgJjmOxsR6ZFe8TLXmDVnuNG0dUPBlwfpIuuasTPl8BywRTGJKFU2MER61Ykk/pEcmcERhm1u+9M
E5yuO/JhNN1uHAsOJFicPg0flcMUSufJ2KGFU7sebmcow2zTaYWOLMI/MchtV2SJLW0hK2S3mhB0
1rE8SBLEN6Fvcm2r7w7KQZzS6H1t7FONZXy/V5E0Shl+OOambLp4E+TwaQavgr7k0QXizczuN6Ox
ndX9JveRiD3bOm31BToyl1Tzy8M9JfaRUK9d4w6XOYAzScVj7KOFt+JyqCSgjQfKntvQcwsz29+P
kFqo7UWQWdAXp3dR9Tr8D+NWp6NzyHymbX1GjCnAXy5fbKNF5Yw2mXnvdfanVmavjLXUzmzcJ3w3
zg2Z+ULoiBETABrn6i+B6ISA5qvZIr28MWv/2a2Kr8ncXwsbTGLpOPVGFSAmVQkz3a0BjjiDRXic
gy0Tt/aqM3ng85o03zx7MUvjDdxm9KuYIXPuRQ263KK7SzFe0VtM8wbBUOB7oIEJXIsqxhcFkkOj
JEtim8Xde5U4H5wdzrGR5l4wqi0RNdsGYvra9S2yJ8ollKEJSbhbDtjaaGPrUsGEWo2FL5HiTYxh
eIMjEMaZB63ken9MPdMidNaqkwH2vOMwy6K51Q/WfFLfSWMGJRcRPiNmCduXOBc4Yffi9z7t6lA/
k/JMP7ScimcTNBLdffOJyeCVfCwcjA3aKR9kNTwB7mUEAAkJD+QTpdm3++W/r2Szb0PnrIwngtOI
YbH8hy5jOjMiPCGvxsY63Pr44oUdD5c+KoZ4fa8dYtrl95vIVv5ZlUArfz3MRjFnV3hbG6yl8mCB
TMHYPpD9ub/fafVynjWGX6tzxXOvaAFs4yb+gvyjIVo5XLfL2QjHzrXTJ0ksGeQIHIrygL1VIk1Z
mw2M52XHdaDgxEJMB4vz7cax2bw5RHaHwgGkkdCxdAjdsP2oJr0nxB2EsgorD4mS1gwvlNMNyF9A
CURJQqzRcm1zf0TwT0z72rJBBkRij9KCVWR5kCw8FKEps20nw51Tj7D+0d5PCHNwf52iwYDzBfxs
i99ywi/JH+PwAfsQDNKuMfp56wadR+zrFMSsK10qD8imP2iKbqHyJDvOUvf9975j2szV1z3IVtJR
M3LHx/wYkccyoOSia9tizDbiTcNP54OBJkQYu23lRs+qnuf//Bi68UnFgN5GH5lYwG2OwjHF3Rf0
L25bZ8/Z9D2m7+yjpXyLrPklaaj8YKSg7WsVI7bGkKegtHe9rZ1J/3P22gjBrYpcTlZJn538IWy2
uktAQCkfCKPoD7NbnGkIq1scvYlgUBfskXJNTpV4dD5JAfrzXnga/aDjBoZyWTZR4Wm6sWF6w97u
F/6RihV9WK6NRA8hXb6rlptIfiWzXadoItJSxfN4icYc4WhBk0aZ6juou8GzeWxEVHt2OBPwYU7O
5r7WBhAQgYvmpDmDCdlbU7CvU3/0MBlBzkl7DkD3j6o3aSeHgMqSCkhkTDyDa7Amkjws95liYYfL
1ayqcsi2ssnKQ7o8Qk4m9uBVyLl1YAMzRxSP9ig3DHLJkwG4/HlIUAyobqe1QQzslA+ZyNt1qtfB
JdbDaKPh7smKXarEV8JPrGe7Tj/MjGwiZv9JThR7vpxm7yf0+x1h8QDXZLOfuUIUM6o5xLaeHF1E
MEwTOYXaDJ3bzCFGzewm8L3CXedR/T0q+tzrepDKcxf1gFWmT2nG2Wh25xvZgDYmd+63exOgmAhu
rGXOmI5xlcCTsoMosUtc1AZzF4xbXZucbUS/a+vMGLUcp9+DEN+b8yhWWTe2Tz4hWNy3dBVKBUJg
SoutZHXeQaAcohglS8h6fd8ny9SMsHn4z+lokWbRYKoiPDx04+FQJjHa6GpcIRdBY5NJ85DUwRd9
APgskuS9Y1TJgIrqOkEzAWadXmTYzo+Wb4QeVnLC0lKGvFWxGZnxMv0C94B8BTCgG2isifVhaGOG
UTky5E7AJ7KA8AfPzmSZTAwRggrbfrtv2ZrxVahBQX9zvZnuAhtqlW8g4GUIj+bIMyao7/da4/74
JlCFtzKa9iImgdYOjadfp1CzGTaWTmZfaamQuHTGYQvH0oiDaGei8Nlo+VI92zzlPf4wT3O02eO0
Uh0KbYDvlyELxIRo0skqZjY2MGIFESLws+/bZegPKHKCsV/5JI1efq3beH4/kFaSdri40vIWvK6a
pmR7X4h1Jf2dGrpr3bBacqAwD8uaej/7Y3b+MMNeuyyBE2Yc99tfLVYVA/DGZrW2Vdkz78VPhWgy
p2VwL8Zsw31XiLuCXHUny0o5NJg5ZB6EGH2EjNjvOS37w8O9BjQXegd2CeZ3y+ZkTT1ioM7YzQ1J
OCUZ1C1zclnDkY4efAD+l/tb7NPkvPDYFXvDbWm4JkVxEr6TMlhqSLZrm+owDt792W9iH0xtTA4t
otcDpXL7MkyPgn7o1SUUaEzwkywLyb17cL/di7oD+EUUEWdWOklDeB4cuXJCVv8s8etrPkcXf9ky
2i64ZWXjXPTXe2FjFQRi+aL4oauZcGJ0Bw79xgPggXDVjzZ8vnACYZvhEU0LXNZdU19w2L9pblod
5ixahTgoA7Iwk1imZA22BvpijI2lS5pAbuSoQ5cedxWTbtyD7gVhgEbYwGvX2Jh8jLiEhEe5OywA
PvxNC1Yf8gwMj/3SfP4l6oC+E67oQ/MQWCmBQHwoh6EJCZEzTawc5h53e3FBDfC9nIEkIBeLkAvR
1YC+n+afSMW50YV9mfr6JIPKfx396GL8b5bObDtOJIuiX8RazMNrJuSs2bZkvbDkksRMMAQE8PW9
Qf3SXV0uV1uZEHGHc/aZ7V/2FL9riZdidNin6I5EiuJ1HG10keN4MntSlX0IkSEjuli3GhBf3YN0
Zt6khK9MMaiHqhzkke1LL5KIqDz33WypWMnmSh4c/1fbQgCl8Tia7swstW2/ge2ipmMfs5/d5YQg
We4cQWuW9umwj00PCXT3H7E0oAfd5kz3g35xSUlxZO0BYtCDLTB2hw61BiC6eTeEnUNwYY4wfG8Z
fwdJDGsiiiHcmDIaxmgnb1jNtkDS0MwB6u8AbdI57rffUhr4Xwp3ecE1sV8MRLU64EnkwdPrJBNS
NH3zTeANQYpn59ECj9RMKB1HZOr6SKbJ2k1O64v2QtgIUdEZ7knd+YflwA3beHZ340KAiTnWUeG2
+s513QHQbPuaxgAyxwb9YxV7UdJ4FtHFfkkaendBd8/2JL+Z2ZewrmU9z+ge+c1a5pLgfvJKRIE+
bSIELYgTJuA+oreYV5CVWPUqjXSRvJuO/m0TdQffYGLoKpwD70QAUwMVR2es97NFcBiPwcmsAZBX
g8gPtudeXZ4voLPYq5ADRDIpwtRObhW789tcQirkT3NojBjkizOzFGk7m3AIgPXIHJUsnhlcfOdC
wN+fewTBjH4jzYWzSzOFHIHEWZfwm6AyPvC9DsdgoLKyR+2yNMHfNJ+p57KMIIrOOSmL5DViv1C0
WTgiFAWrpYarW/sW0FbQ3jTqtV9Lcqb7v4WuwmkCZuRPgOusIPvrjvofb13t0FrFFC3M/M+yrryj
aTPZEal1wlcfcFHS80svCLvFt0lRSV/baj7qZjmfSFQ4JKX6l2WPsG6QfWqtAcCIZ3QshulkITZZ
f7mu8/hEBtPVTT1Qdj22Eyzm034S33S7xTWmQu9yMuqxBEZSz77SFjK1KkG8F8T7TTrpLVMVYCfB
+rEnf6o0cQpVxvyujUFJoUuyipPihnbzJPQd/tkjf+BwlP61RnmGtKBmbnOckrw+MzGkmU9eyREm
+Y8FgLDh3wzZmtlJo2E/Lw688mG+65CIZgoZaX90uw41K3HkFA67VdFCSENxTe8SuGyGoek3xp8v
8J2fZxygC6fEUC3f3rQe2kOMZcd1XjzcnWACiRzw+WKAAZ7zVgKHSD9lCzvHYUhkGt0C8M8JUHYz
NOj04B9Qid9trwO4H/3XxsAAiY7IKf86TsMwD/TfUMZ/EmtgagWqKq6Wal8W3pla6bcrOYblMv3S
ffMx4FKKq/yJAvMuE8m/ObDV0VfBpR2KvdQbUpQM1R760plCzwMS7qf9fohrm0AbIuad2vlDAEKB
o/IwerRNUwGTKW2+ubofiiohJ6kCEIL1sN6ZXvaFZqDFpsDEFXt1kYon9J/xDpu0diinkRqXyGa3
0J3Xzuz/yAB6rsPPCG0KGU9F6LGSpRUmq9swA9LeOBT3tdl+AONxI6babsi18VLVjdwXndIi5KpY
KGClM3Xw/0BvPMXgnAstm84uT04e+0e/TW8dMnM7yFGT58ZLl5Pq2rpn2brjnZj9z8G1gn0s6cz8
sf5OCrxgswXMQWAYxv6BcpCnmUQaSLaAVLQXtm2XvIS3kcBDRNjbuxh2u3tlmeclKeFaKKqZxmsg
q9SGOmr9tVwwSWCuLnda8YaFv4sc0VCuB4pLnDKhEvPrPNnz1R7KsFls94RCfl9PRrNjOq8V3916
lOED4BoA7hrIATZRQUxrTPNKiWLgYo6d8kAyKZiPtVVsAI3HfnMhxDhnErGLpa+HVrWEcR//ZiM/
RbLNGBiVRiQkUWPpOGNnxg5X9jiVqqV5cwcI9ZTv36b5gswo54B0TbjdR+F170KZlyAD7wEC66zD
Q6Q+D4BbzBhlpY2rtFDjATDkQphy8lCY3iUzOWcHz3/LxlRn2Yp7okaC1Rnn3rIeqTfQvXQ1Sjt9
uQQeKkYMK3fMmSPLrHWKkllFbMb7sCnZcYv20R848WXlE642F9nenLjwO+nt7Z4pgGfV3/YoH2r/
IBtmNXGfo6U3wi7iSySmEOFMCaSSM1q9INVCte2DqCKap8LseKYHF7dRTER80EXx0WCnWohqpoFC
TKw7znF0Bo7BYDknQaxDFhn/gSJQu8QbL6NiuQC4lzn2PVC8k9PjPXILWu7CNQ92QqRXlnVvJu9q
gZ0U9gkSZ2S3pxVQaxE4a9T1tzcaoZibjzlvfnUy+wbe6oR5asqLSYLkHj1GsWvxBBDPanAVlU6D
+uqLyWb2JDwHkwL2fxL8VHaym/xCUByzPtZFloZNInc/Kp8TTQnzWc+0au/Lb9QF71KR2YB3R+51
l62SvfRRFYCxnmJNXtXQwjaufweEKF/j9EEPoOQyJ16iqU8jXCHvC94AhKvWErrxNOzdCf6oMZDS
Whv4gwoTzZ8LM2kiWUGf0VcSMwG5msRTgyhttNlP3JVJmNvOn95xrd3ojhRSlXNp/SCiGOZ0sdmX
zwnWe1+P9whRvzXHZ4qOqttNIF7485da3jR0tWdH919mLPXoACJHAWqTDaW7xAQXmml5HRgOgPGi
vyJ8eN9cvdkdb1UDOJwxxp1mU9a4NYF6uUZkCecfKw/iNpKWA1QuNxt3T6vVMlyx1fslsQvcfVhS
an2JPJccxik294bWQZMAYLwTsyRQI1gwbrhPo/3gooCqx39FKr8S0ybVYVzllv7rsNBCKHv8EO61
djnf8KgDJFCVdTLnCK0pdICOiZPf+CTVBi7LLWIZK4xMD0JYzX2gKYxVc5lGbk+WtkvNvDefBdhR
XgkGEZoGDcunoYpyg9Bj5yHl9md/jPSO2Vhwl3YArYgCO+REQURFTVT51Lr6pUm7z2HMlpVz9Vi1
zXQNAu/JS7OKirz8XSjtuSAFZ9e09vcwUHDEBaaoGoMXrK0PyqaHOCf8dfLbV8BnoHpziQVzFF/Q
9olFwWwWIbLFwIUzYlAUL1rpHPPRIw83V+65BKsQqk7/yId4OWpeewcoWjOdsCs57HIs27Qv7UeD
7dgYVBRLj7M70UM9KSJpfSQNXkXpQ9Rf9DFjMgwFFNdHf2IzfTIs9d/Smi82rvqljamHEoYAfeJw
WHFee0n/Z+wZ86Uv5PhcbAowUitIEUSSSnJajOkjNeyd1WScWoK0mq61MAgb9AkEG4UF24S5oGSF
STheBrd6mErylEpehGrO/6Zpdm5a7Mlpmjy5wSM7md9GOjUXQZAK1B0XRtICpWMoqJ6x7IYFjhp2
Am53NHxlhbjyvF9L4zgXUsNWdgv/ky24dk8uy9P2i2w/gxeZkzLe9vhi9PrslenyuP2THeDinSzB
fQBXWJFhq1R3/Y+uIKo6EHb3A7SzVkEv0Nrk0Bo9IA41nc2y9H7VCl01PmKVZZSKOcIqMdfcQ2ur
DT6FIy7w7gLPwhnQ7jt8+BcOZ1w64+If3GLViUACOPXMC/fLROQe9tMj3pQsT2wSiJo3vInBgaNq
oAlM2ogAOvBqMayMvAGqtnb1AzFZRdWoh3hwvF1f4yzzLUxywPWrs1G8dXKKKqqSR5jO2EZLXLIb
eri2/MPP4psl8tHUUbFyJM3T0p0rUq9RaYv2WGg60ndgEhFnjj9xLeFgp/tsbVTJOLujTQVaLIGM
dP7Wj9qp+sisLD9S4ha0MMt4VK2lDgbey9ECLV3wIZauRJ2iyBVabOkd2PcBziB7B9/Bl+xk95uL
adOere1/NVmUMnG5MuJQMPmVWx+Vsfwdc35qRnN0aR+0UbiNGJv9UFJ9MaFcn7Dwzcl0JJglgq7J
Td1/Jl1mUjt58n6ZADKa6XxeJLakuqXIq+Mxu53MzHfOroIZnY/x12Ja3BhD10eJpBAHcpBitzVq
FOXYKz0tri4EaNJfVIR7ZvrcPprd6j9OXdgX83NXOv4xCVDhlVL+pnjLMB0DpDNNZDf5Q13O2R9/
eqUhYAOGnYpFFux+IT5hXCQRwYdvmj+oJ0vybG9jpYbevkiSP0XmkhU7m1aoZ+YlWczfDaip+6ZN
26Mb5F8Sz2oIaIp+yhu8C7FJkDT+v53ye6IophSGX2GzoUlJionqdLjb5vAz3HEGr6l33uYR29Sn
zhBMQFeZjra9chArfLq5pt+L3qK9dLJzktosANcJo1H1PMIEXj70RUWjPoOzao3q1BgJgv5JNT+P
LYiau0RhdjOUlh9quMOzObyBXOx+ycK7p4/07hYucYrRjHoaZfVJzJVFWlaC4btl2bZYDVdC/B0w
Wr/WrA4THRVTEqUdFrix9RHmEAdMfqGUhxQV36006f8TNd8oydNLk0whyX7BkcUcLE9TvmWF8Yt4
HTJzlnk5Zbb/zej7sHRTcd0WdQ2e6EOJZqDFsXqgQuKeXEeg/sjrac2UN+j0PlE1WeeOyhwxCSvx
XAoWByAXGFR55zJjSo0Fh9T5fuIpTl98RMPIhNMhNAbyCx2dMcb2U1M371qfraCa5zISDXl8MKNI
aml6XkL0fo3jD3x6y277/3HyfOEfwLXTZuVqjmeaQRLTmliSjbcfoaJg9Hr00mDX2jEBH+ueslHJ
n9jwnUvHplRmwzNFZABhACVlwOdx0WrwW8pgmTXl9t5yevPALHaCl0EpMPezEfkcuBCswXZkghya
HLzEqRuYXmpOzVdA3m9cllQ2MP138Ixpu3WE8v66X0dcgHKioWXPuxxWmPclDf0x9fTxhl2Q4alL
EGXQr4/4wDW0aq1wLaowKQIwjTOGg2U6+LpEGw4+k2KZ3iLVn2x2zedyMCHKN8SwoEK86p19TxLT
zl9UcJYb7F1Y7As2FN5YuM/rWNRMu/yckrcGWgZoYtZb393K1nWnYT5lWGPiFD12g6fmhlz1r7fM
3r0Btz413rLFNB9m+By7fnDUj7iKOVS7gzO7pskxw44T0kwDgfnGm+3sWAvj5I5zcREarCHapVM8
i+ZAjhV52fT9jw5+7fsmD9kkc/oG0JVye7fN/tjoEq66cKEvJWKp2H7yauir/XobeO8pq9qrMEV6
Eb5361rEUAWqHwnlkuO8xjmEvtLrrZzKIUSAiOmRxJurzM6aj6uK1p7HA9cKfuZLlqfVw7A0Ue5U
QzRaxKjMvftiKoalftt99q4LddLVHnyr+9wemmGqBbDP9jez+9cEe0+gQLf+vAld4B9jzEtR1yUW
8d/NxR68+zTrUHnhCUhf+jIgArWMX+3OwZa6niG4X0EyI7g9QQODNG7Zr5YPgMGBjnYwapiN0hrC
2YdKzVj1/zNxABIIP0iti1IomsSikWnmwLw+CL8ilsr5B2peuwYukVkxSX8ly8mysAmVdum5ab4d
DMUlpK3Ku3Nm0qC7Jv4Hrounb1XJ1QXiB3PokwerWZ5S1/wwqH3vPSMbLoCwhp8viaGpcbQUxBiD
VUi9bivtJf9lyLG+c+vu0+qzU+aXf5Vg9W0HxoubDe3Zmp3lUE2Gue9K3wt720weMyk+feOySRXm
hezgDqHPzV8ZzuOiTt4kwRgm2ldutPFp8c0ndCazbzGfzBSaEeB6iWI4kHTNdCgl1+ScDd7d9qMk
ti8OCRUMqBR6MsxKkdmSLAhDxT21DINPTiffSt61J8NZmQB1F9WwIYF/a3DfWOaPs303Fb2GYcb/
EMB5t6cA/ZZzzYvqzRTOL0U932Lruo+L6l9Crm1U4ElxBsXcs/2v6mD8kme+wFVniT0h8NMt/Zfk
G+LTJEAt9SAgqiHF4YcAQxGovc9SvQZZ+yVIQCu0eWd5fvFbjvGNCFsG6Nh/DVMvrmZw2c4gckFi
1HvLHDqeWMIipTE1s+lrUXjucWrvW2R2FN2snVOkGRFLqgXaDBXcdqFVDaxotkPnsmoftqJE9Nqa
d0v04SCI6TITxNUVEPedX8HrCeQKUOHc2CIjcHnc6cH8nWBj/6vzKm1SxK1Q2o757bpohvbb8P3x
UQGZp6wiANCPnyrbgNs28dZo+Rj2wwCmriPWPKiZzVY94Ss+cwVCZQjJjXPK+zKBeDpgUy8b8YYJ
Dvg66mjHs4MIPtnfwa23zzeXivN3nMLtu4JnY53SAYpX4yt2wtXTdlwtq5QlteoQ1qsB97YYGH6w
1Qexu+Yh2LvRAaiqzPx1u0d+BPQoo7R3I8MIpBXL3wWBAgUdsUDb5+g5fsOMXUF1Csy/AWHvjh4M
J7XyQMaOyPe4C27M9pNLjkOLZBVQ5fGYfpLqveuw+t04ZO7jxi/uBzf48l3tPOYEWm3gc9tcQXIN
edVBOxCqlpAGjuMAk8C6LPFkzBqq48RV9sCOmcrMjsf5D8kyrK+2gI5Vtefo2nMKlWc/MZU5qnKe
HoZ8FYcyrh96HiyAQIeA3jlnHEFa+3upxV/bfnJYl/aN6j6nzNkrtZJ0te6WNEN2yDz3cTT4DH5U
QxQUgkiiq9uv0fUmbjs5djP5nhi2hZ7cB0naH0pNG/d092hO1wOHOwYLehM8CPVqzr2FdszED4AB
khO5oXhm+1+v1GFk2qwAVzG3HCQbD1Ko8Y2SK7N9CYPFvEkF9u81h7rNASWohpDcBIjO9uvrFSj+
67HVIfuzTfx71Acupcmh8+IsQv2h8C4RK2Sqa5Ff84Rs13oSq/OKpzDltN1W+SU5pCWJJg/25F0k
pIe9tXTiYC35w/ZvTBBDHYl1CushZjqTseQRpLdGC86Tk9vP6QGaQhOjn5hEUdE3kfmWGg3cfKpq
iyEYa1GeSOZNJezO+QiYWwMKaxI7r/+2kjI4JUJ7tIcK46ZTUN6higP3nR63L9qdAN17E6sZaz3o
prQ5me1MTJRpgUkOoGgLc4xyNYJfaNFA8iBsXdZWevPdYIFU4sPxhQoDOWF0TVsUlg4FZIvFhEoY
fGofvAlRvQx4Lu5rDxla20/ltfCk2MuJob7Oa5pzHISl04IHn4hqbGCsy9iyw5aPcbNuLBgRl1Rn
xFG23lXjLL4vc55E2rLmoCqCEhJS3joGf2v4gn8UFlicvIqBclltGW7Sc3t5wRk7Pdb8QQe/y85x
rxGrOJH46jlFjqeZOy3Zswsy9uNMtC5h4ZdsNM46lLf9VmvUGu7bzkG12ED1E2L53MT3CqVnREjp
refIpMr1MQzpJLgdtk+VVAfAXtP44KEuLTR/taCutRdI/K6okFgYIMsdu8GYBG4eKcVTz+15MZvm
NR/tQybb9zSb7gx7LH6uXF7vNCQxwYkQglV7Us7AIhACwVrmvYVrjbua9ySgV9RIEv9RzuQlQ1xn
ZpFL4bUrXPUS4L/9aXGqVRgBKxGQQaIeti44GeojzIWB+U1wY44TPPj5EwwGzOKSoMIh6IOwZza6
vZGzgDAReHuQNvHddmNW50XL3eN2mic5xt28wRhfdX52jKfqarcpk8CgftkyPCYuMCaMMToh5UP/
K8WH0vgBfoS0BgzGAq/5enJt98jcuM5RF2ypqWlXHpV3dnVIZ3G6BBEAYubG1nlo1cwdwYzdypKT
aSYZIqFBHbbjYBPncnwddQIRbVjPUTs6/0GtiCCantucuOZJxiAV7ZnFAnhByJQwpFK/J4kyVW/L
GlMEz8+naT5O8wQFHisbnhwW4WmF9ilPKEJq4c9RlvisGLME7WeSvDqBZRw1n864cxHj8qxbRzWm
97nVPm1Pst6IE1QdPWKM9ZwtDXnTqyYyWQlFXof4tbv+LLY1ZvCDOdxtfqjtSwCAsGduHQXESV/R
UMVEP7cbWHyHilCLsLAHOxDX7lEj3mf2CC8byaLw2vG+Imshint2kX42vRsGtJZNBYsU23xOYj/y
SC/amVaKOq4ETOTU9430YOqtZ2upa1okG/KX1uMl9yCUzD4MCogQVCt5yTtPtm3SiXcd+tpJ63Xr
riJSrlkFLk4pPr1V1WtnANycwfSjOiGzULfYC62I6mA+W3D4tmeyXCtmb+3atzfVLdS0H2wmfZ5H
DrBbeGTO2GgT27XbJLli33ZtdkIfYe6mbPoTJEjvy4FCM5dTgXKE/hgCwGcpwJ6ZDnO+zmAYl7jz
sYR/+81cnp9u/at6DiADUPFZAeVv3NdfQL1JfGC3xzJs3unmPzzLXER+8ztd44IIXiI/ko6H0hFI
quw/tlfMXYvu9V5ZEKtnyvogN0S76wRr4c3CR0gdYTGP1MQIh1tBvnGOjWbMgf923gJ60C/WpDED
VgwobQbHb12V7non+UKfy+6XlJbMrsQa5uyGVmeGqaA5IxZ0r41Jd5cF/qERxn8J3O9dN7Dd2W78
hXnCbsKbHWYzA1FNaTSrGmFfsdddrUnmO90Yy9BqnCfktr+I02OFO0GsqZDBINdF4CO78nEp8v9Y
wpT3Amf+QRBCzXIlIHG1+d3xxh5UJwJW8UZYwGWzpdZEhU9enU6LuiNo6L/cJboL+HJHxecVYVmR
qYdoG9KQljv3RLQhvrKxchbud40aqU9UGfVuyW0uYmbOq/x7VWT+HBrgtU/EKXd7Nzbe7JKVDeM8
NzQ9Vl79kBqhYjj+Ew2VTuylKt0ISKyS7Bh5/JH5xKssbtophq0hkRwcE/DaVpXwJk/bBkP+1B36
kTVEWhTqBBa6aF0Rltv7KivE+HHph6P9XzUBS9RMyTAG0Q9Mjt04IIRrpor4xpbHtB7oz37aRUH0
zs8gIsg+nVazH0X+jgRkIsGoaMiG/WyJq6ZuS8t9LxJGKdUQAsmVT7Nc/mqWxmUdMJEywSs6a/KD
hL8lhB9udZlm9gerZI2ZrQqCwK3ZJhnVM/RYfT9Y0j60dvkeKGq/RY9fbNPZy64Vd8MgoqGoOIYG
gK4KFSiT9OYoK7eLBkMRHjf7l6Wd33oh0jtKEiBsaH7a9MW+YJbyz5UBI4dyFR2bImQXCfm1mt29
WJQMLZNpq8Xd1E70V93SHFuyTmcStLPSe5qNNSHFHYnsMtWzyYEMGIYfwgA3yAVIWENCCEOHcIbp
Y38UuaRrRppqxi2dNHtVUq7l3qJavOSXZujzMMAOyCHEwcrpemv6aHCH85A6ySNeT9e5I2WT/HKU
aDs/14gHBvtZOV76YGhOcPmR+26af+RUCA8hQAdnpwX9JVhKaDbyxcz6ZPIIaYkrlI6VFQs7K+SA
c7AeMlRqUzGgYfIkkiJzvuh8jHBRDP8So665uBmwPzyQl9bza9DIAkcOFY60phc9lvoDH2fDZs5s
DyYyjh1Le3wdo/+eBVZ5TieuWK4Loo4y/24gcsD3p+QCA+VOkoK4AzWTRMRknuMmFxELeBgoq5Jt
u3q6mkgSh15870JeDvK1W06dj4mhxl3LMPrQE4U5B/AJkrrKw+33BEwtzl2CQHh7aqbhpK+Zni1Y
tZ8BWR9/+nFzzBAqgWOQ06P0xwvyTA3iArqKRZH94rotUqaUZW0MsjyIHxEKVudNQgiqVF3LcckI
iY2fCn2eYMW5E9jz+K00cQjkCIQCM/5nkA/pZ7Nxmj3nO/cz67p1m9Nigr4V3mOltYdOH/BY5Aio
kyB5kH/s2moft6fI6gOUlbqgbidbgaOizi+lB3l1HVbWfzDXviOV8F7GgsnJRGwDI5T+lPVMFUA3
a+Kq6jFDA19UZ8GY0faRxXu2jTwTXdqhy4jUtJfACfn2u3oeLhNyZqFBl0ptEf08r13FRtjK71Qf
M0FNzM9hNTp3o3irRqsNEXyY4TDkR3A9OUG6Jlhk/JIsbvfbWZTJONQ9oPpW0LT70bT9Y0n1RdkK
LYdMi1XMvVWqA07gU5knv3u7va8cs7jfPuiUMHC8IuPfoPByHvisvakhIdIGLW5Lyui1oUTZa3H2
Ilr3wWVK6tusUxwNidA6hwQBRcrsMr1s1t4M5xDc5+GEbv+4ja51w921xIL6Ak6UcLVpv9VzdYby
F0Usg8FtnhQgVWCZdMyyhGHyWC7XxGFfaxTNjylRtktOPzCzuU/d4WLB6PP0nl1C2XCq6kjCNTvH
xGHM53VTYjWoIxxc3OeYbL2f/n77cQtJzBr7wQiGrX4KSGpF7lWE4LSmUxKM1R1jvz8QEvd8SeoO
9adCkSDEYakIQ6v75vcCSqWJCW7ij3tBKfSagrKmzmrNSMYJWUjWp1uN5iUT5X+qXAp0WawpYuMf
arb25yuvvJzEJpJhdoyS61sNLzZn2UeoksZwZ/gwK+TyW3lXDAaKCCOVBzSUM+alILlzEnGZVVDf
XOyk5L2kN+yFRGmCRffHRX+I+2dH8NlBTOabX4z3zMAMxxh7FNI6jX5X77feBK/iXpBZdk1XwVXR
sZBaR9Exush9ibDtNGY8qkBvMUH83Q4XuZ6vjH4JJCI94LS1GqJ4I8NW3PPf2Dh+VWoRHOq8LH2F
WXmz45uZ55wLAgESiCkEx/24MXp0giDpazL2MvgiekneX2Ch7nA1ixV+fNs+AAQF2f32V92oo9kt
6HdGVPduVvqP6ORfgsErLsOc3kDP2ATFzi7RxPywdATi2qA9gqNDz6bEWF1Q7F6LokAYvl257WiF
WwWK5BH04TBz/w4LsWSuuC22uDfxeh01PDHsnXlHAm956QbQA0YNa9VkdJy3Bbm87Ey2KzbW9fF+
wpPPMiV39t0kP3klR16+Sp2LdLyRHPWdpHyq9HCo6CUlTdCg+Wm8LNzGA0HJKdKTmc3IrUWzx3bP
cbuCk5r3rE7Jcd/KQKQPN7iQ8XFa9JslCzaK64iuR/njLO9iCkJQX9NfodpdluvznvVZflJBTORu
fc6lAUUhz1idMAbYT4NBjLczfflJgjqS54jIRWsfT4v3ROwM3gXuyFy16bUWXCOxWubrZFtwG7N+
vyzLFMaB3d2QvIdbeZ/FTXqyPHZ1mbectlnB2DnGA/a3R7b+ATCZ9UmMTVanY7obdKh8o5ZnhzFF
SNOOs3GY7EFcUSUA7aZtQzKComyqLfscK+trq7E0EsiPw0RsdqN3PWZ4WRyytH7cxohpoDLSRpv5
gZd7lzCh++loWjn8YYnYn1g1vCMoadjcOMwR8dNHDvs5BNsTeldSyHbmIPU1NOmayA7dFdRzz0Sa
OfLzuMNx83W4IvlvC6ssRqCUbc9OcEFPY40ZnZa+zMzfFbaypb+0xIdh0qNe0/LHbUAxDpp8nJLx
oZkkWZZSyyJwd0BeNXu4eguF+Ob9m4OBJDqk7D3BkVcUjVm4pPLvdpdWzMVO5B6OYTyzd8hqFQkz
zZA2MbcqSvvep4pyFmlCHDsaVdQOHhfWygrhCLOi7Ve86jsgKZagWZDCkJHCrM/hFg1Y89OOpEYd
KK39ZOUyQbO9zlWmlr/BPsQMklMfk1AzGICwV9d5nSXedcv/tRPlH/p1/9JX3Z9A41weevUvMeAA
1ZLTPkFIjqC6Im0z0UhgUK7O0osdf9cbDCQptQ7aVP5K+xpIKtxMqc8nz9HPUvHFiEnVlFoo3nPx
ivu/2C+1Ftzq9F+TdMfO463h3tVfRFfpLwm9X8VAS2/A+g5BQtHV69N97Aa/HN1Sl0JSnAkdoQJb
FWaeAeNiZWGTo0TvblOdf2zOgTWsbOOLtCZxrtvfSrBmI1tv9Wunmwk8LQ4NhWBdX+vSsU2eJXZv
xGxYiOfGv08Dj8ZuTWYaMcsRQ9PSg/Xze6+WX1lc3kk3eHcpVneItca9iMu3iRxXtFSjQwE5vEPF
ledkTNXBSfsHBqyXhQ9i51ZuEmkLnZ85WQwENQ0Tv+6WR7iiLg8N/jK1gLTXSaqJzKTziXTkz+1U
QN1dP5xq/8jWJKd3mssQ6o26ZtLwEA3nT2mdBw/VP8vX4XaDmc1sdhuW3R+GwY2v2a8KVPi50eDr
ewWyCLs0WQer6i21G3HALfMdBwCfRakjlOIrsv2rCWUsdKFUfuN8cU7Mi/0bpqEQltRLVyt1bD17
7wIsfLH0iqDxxLjb7tW2bzzmDP4jW6nkjjECIAGvk7z9AUsz1zwRl3Ihbcp53h66WpHzyrfwWrGz
vXVeal6cwGhCt+mNEBQL2ZZgHzjELQxCMfHSiN7TMgPuQQ5V6c33CHv5iSv9QvRiHhpUcpGdGEvU
sZ15cu7sxaVWmIpXhJv/bREGIxr9JvHni0eq9n4ZtIx+kO4z1SKUaZhyjKbfNfrAEFdx8m3nWl/y
7y5J7Iq2LtxoUfla9fKxrF65rT11XFZ8k2DjB/mhpQLBL2DnzcVH9evUOoknpfFezs0L2XXyiLcn
ixhbBbs4V4JU09JALGxiJO3LP8Zk3gynZenUmv/pqZ2fpCkn/i3Nodfc4ZG9tPnUjSY7SqOObAXc
T/MvG+Ihb+xr3TEKWThhUVijZwQz3REnaY3XZXEvokd6lcx1zaGK1V3T4aIbM+m9JgoF3gRU+CuZ
BwsZW5ucjRRkBejNyUO+GP8ZUqFkLBA3dDMPcuJwHrmMrVK23FslUoPa3nnDSeg0OKYe/Fc4M0Je
W734896yUWtvBWiX9q9+63WXwR4R/iHz4Pd1T4Ul1M1mhzsjic/mqqR8giC2Z4liARvy+isN0hOJ
l4pYSeLOu7KdTpWVMgDEKHHy1kQhA7N3hEm/uDpKyr0xuTLq66q75XP8nJ3tte7qyNS+cFvhKk8L
gWdBIU82/Sdv+ECBJI74Vqwo14wrscY3v5DAJmLGTxuIqS6b3w0hXoecyzVsUrOnSeVoinOPaQ8Z
Ex4/N0tGxGPVrxJeM6R9OAs2UgLPV1k050i03bHnexslf1JfdSctgXTYZHYSofLF6NAwqS8be3zQ
xiYOleN9bKtAy8q/PMSel8IZf28LAU3xGg5G39w4NUMhefF0vN2hpdUkwrvmufSq+L6HU0JIJ/FP
Rst3H+PkxaMneA+Tf7bXi9NidSNeMTgiNeTxXe6M36rkj8U2YaexuTjMtQVt3zmYELEuwYJIp3EW
OAgWRz9Rzg+1bXrk69RgGbmfiU9aBVjNwW3jB5fp2XPOLn+9zjqrOap1O2hlLE6rubQOeElI1oLw
spmS/8feeWzHjWzb9l9OH2fABUzjdtJ7MmnkOhiSSgXvfXz9m4ise0uluq/OeP3XwSApiSIzgYjY
e681FyslegemrISJiUOV5iW1xlicOpTbDKxRr3bJJz/Jsn3i4Mguuu/qn+Xm/DEwRv1U0ojOl4zc
woLQNISmwQ8xDFcV6wQ0Agppx/y5LrhT8NlPkUM5bzcA/3A+rOOseA1mprVomFk4Mm8HuJVwxMW4
pH6hCc42t6tdrzvf3ejgIzeix5adzu1rZgn75vSpuR076QBoDc4lGv5rENF+Hidjonrd7ANm+lfs
rbwhdSXObetdUoYh18Ye7XXUM5/LSSfeR8SxrdTujMmtvxv53iv6UxvzBotytM4jXgyVzlJr2iWw
6OE0OQ05G4j38yz41ZvABedBVE8Lt6QxG2vTJQPTGWdqaaQh02ysmUcSscG3xz6HwhrTf01i+Ogj
r4D49tiPCtmSPrp8S/bunnk+vMqEsdeI9Gc7BdJ/IvmVGDsUTzZPrZWGsCVZVA6EAqLSwA64VSAI
T78r8gawFIesqYiu1dzZECiSZONMKDaLLMwQI5JUgBEt0xHIM9FKj3qKvSvy8WT4Q1IfsFwsPM8K
aVDhBvoLb9tD8TFMycmwdajgWvfWDB52DjYtPMnWKfMYV82fGq+bnzy9eVEnZVKiGWMEPmZAcmj2
aTC6u77sCzCfqJbS6HcAbuBVhVVuSxwTO3te2ZP2xTZjIFjYmhhxMr3615+0vucHBOVnwNj/wpxB
zQlA2oSrB0hasVN+YqMAtBinhg1+bbZYOtqcvMkK5v81L8YSnwunF9/16G6b9CrHjliEZtbjvTtK
41w+GFf/n7D4Nlc//utf33kru2Z++RHCLf0ZmGi4UIj+74jFW9mMX+e//YMHYtEy/q07jFkAQhmu
bRkOVMAHYdH+N8hFlnzdt7DEoumHNvQHYNE1/m3wD+Ay6qZpw2fkH7Vl30X/9S/h/huMuAfy2YXa
Znmm9/8EWOSv/4zegVsHu87Qoaq5y0/i+r+wv93eskhHr8xN7g9fWJhZFUy8YkSvV+3wpLbgqWmS
JxmCnmbbW5HnkmPCi9tLVHvFcXLkE+U/3qQZcT/9k/5sDI75+FRmU7stqjk/VePc3Ns6TXfpTGKb
tMWztZTctLBv1FeQLwL8cRB7F79yiYmitYElW2sF2IjAMq/sppPPHmleq7Go+6P6155OeHLBLOqD
1WNxsDlopEHL343j9kyLKDl6Q2Xv47x5Y9vG/GO2/+0rzfMo25K90N69gEzJuJxXYUyWSWzr0Svq
PGYY0Jf72opeYy9n0peSCGXY9PaiRObfGw3M4lD1HzNmQLLJr15jJIRGLvbp5Fu8tFKKxOhxBy/O
xWU+1vskC6ATQ1ljk50j9Fc71wB/y52KV1cXDa3IQ9lI6Fvh9O8jAqbO8CQay6LsdrBt3Wvnzxy2
BNHEU76a/an6bGPsqjuvuDUhEtsQCQBlD9loy/tgY1k7egZkxs6fnhriJG5+gNOZXunvSzTp2nAX
WuFy1Eo42FqMSrZB1USv0ByvXsYgtRr64lpAyNhn/YvJrUlobzJuG0DLbCAceEzT1J7rMtJ3dBjM
C0Fu5rGHZIcJHDHeT0/W/7YcGn8FrC03rMv9qjuOYVsg1vRf6HW61P1pmKnhKsznV7zK5GV1UXsm
1b78mHn+KbLNlbFIZR6bWORk+i6gs3kVsQcUOCWfU11ouZlnI10iFfCtHPy5+dA3bnLJ8ji52Cg1
ySMGs/ODjI1kXHE6w19vhu0uMeLoGnj0A7ooQ2gtPd89+wNBK8OUTauuSr3gbDA6Iiee4m1gptai
K1u6wW7U3A1aWijyx3rLq0PsTTPUR/Up0sUJ2fGiyAjLflPmTQD9aOmvx2HiQ7ohMxehvORJyevP
bi61CwS08tD7XoOps1lSgEqsoyrvuMRnZFgSUQdbHpXS6G1R6VjvMQdzryq3aBy4qZoUBLZ670u/
Mw+ip9OM3TuyVmZlJTvVo5hb0r2WA1K7XOAIhJtqgF0/GdYtTSFiT43m7tO0cvdl3EQfSse4hQPb
dUdLh5sr3ZSedxpK62JokigoMhbttT2jPqDJB/2U0WDET4Xh0Tr4UZi+Fab/FAKx2lb2PGFqWCru
qivCs9HMwRthzYyHkxeeNxomFQjuwKhvPaPJgxXn22GGyhDY+us/33Yov35dJw2WcdMVju6Yvg7Y
9q+IMqQABalO4Fb61P6ulkXH6zimyAiuTqUzu6WXvnLmPnlOjPRJ5VnPBkfPx8Sp7LD9qcXMcmvv
wP9yUadO9aU0Lu09wA6K4qUo5PxUYGV/U+sopuSuWLn+jsRecR+6uHthAhPj1UNezmnbsdA1k8hp
ZTEiHF98NAh9vVp+X+/JIjoXGQN0+Hmwn4jieHFQ3W/yyYsuzClxYM+JvLqhg4MKJlZLLCOT/3re
9Zw1n2dNvrTBktM++/ehNa13wrVJclAyNLcyHd50UD66H1rvHWiga5Fdye+ShM7Y3UWS/fYSSMKu
CTMKIy/7Hmnjq5wqvCLqRy8FaeHjbG8zYUtjoxayqa2rdTj9HiaR/0FODHAeb78WjuE6HPqGjjlh
3ZoWET4fo7L08ufWyRtwYUg/2J0+/LF6ZjDKmnIIztVycRMsGa2ozIPNZGqbxMmTYcT6nfnes5mn
1scmq24uC6V9lCIOQUKF7dMMiftsJfKFRsj0YjXRwV3SF9WlJmD88Wgu30t9Cy3Wii3z1PqQNsVt
8KrfHE9gcLOke9MGS6emmCZjr9vMR8PB1a86c6QVnn1Cosk18bxG4nJeQtR1F1WjwPQ+4wPNRwBj
aiHvI1IdCyNfcDNsegL8yIqEl3NtjtNubpjvg3KJnjQcWGcj/lBPjXhl/bG2o03BxyBLeou7WL8E
M/3mzBMbnk7srstqllGi0C5FDa3GxY5dxxNJqfj36FDRSEzyfZQGzm+GHL/pQFfrbug/RSbBhEKf
zecq8Z0dwdQcmVFBImEVIROEGKYX99DA4otu3KIqfnLjS5B68tbEmJRQ5WA2T4vi2XZgmWV+/UFU
RFYtHaKiSaZjrI33x3M02i098BEFIiEC22ByYSHIJiCnYHT3orLk6bHWq5sonJJ4j/+eM4VeIw5Z
fEHzoklv3MH6aIVJupf47jK2xLiq+g5DJfunpjnjwTbqhrEsImSLFNBtxNOGHokBkqGLmaoTiRAp
7ftuFkWEeKohQ4DGrkpEtWbjQ+/O3s0UnfUu+IzRWc/PKrC2w4Ys1upIri667RnnsIF48c+rlL0s
Qn9yFNkbDd1dmKMwFD3f8n4NRLEZfkQNZIuNkxvdhqDmcufOerJTK4lWQC5Sn6oXlS7rrc8woYR9
fNEIC8PGXX8NPJdGl/oatBw+nBaUfSRTlHF5Pp96ZgkV446KQrqvSTGSwUpqWcXkg0+dpU7JOtQ4
ofOthjF7NYKBXcndMtqcv/STPOdpYz3NNXYVYulemBC+DwzbyZbGEtW0IGvMhmyBHQRF4pthFe1A
aDAA8aJsr/RTgeyN/wDE5dD999fNFy7rOhWW7djOLyxNKMxTIXx0/QxUpq0qXONaw68xddE6ckSN
+mnXeyPnAEeYn52CKCPVUnDoHLUxfpTKNAOeekze+UipXDceN1awhB+N7aJymDpxHKp6g1exaFam
H/xwFRgv0Qr91bBx/UJCN17pt7j7amYrlHr5pJul/5zb+YURkvmM5p0oQagHdeN+mTg8H8u4q57m
KFw0sm27GdCjr7qpb6FMuuIUovd5vPNGGNEDkgFGLo4Ay2c2+brPpjxO0ZA+C41evlM5L8ngW8/q
YlTub0kxlLvEtWGb0Az8rJ4tBGTPnDe86wQsc68m3BNr5Eb9+uoVUZfIIy4UISzibdBRiZ7KLwD0
CjFUZ7Js8RYtrQFjuWhw8U7oVc6jVX8i+6a9O1XW7BEfiYMftt2rTL+kZfRM/0Z/UZdcYGsMEjwN
w8J/C9gHkAXET+Ad7x7g8fPk9ezEM+OWFRuEYMZVBuxt9re+qkiMSLAmIx2i/ZbrxEIUgiOFKF99
L6teLRt9PkES4Vl9jTzT+MSiL3GR86d9iFYrLrIEfUfyoejr5ibpsDsnvUq0FQwTqhRGRMycDe1z
GJJpWC5Vj5523aZWqSI4SEmCzitOiR6xbiDJn9QC6MjqxM11U0XNUMf9k1X6cOzl8OYW7Sb1i/Y4
9oGFwKnWnsvlXPQ4VugJ5VdNOOcG23P83IMuOpCN94QQeklzkPdmuR2iMR3QqPvTc5w74xbuXrdF
4AfhJLKiZz+O/rgw3oY3h1ZDzCDGwMtPB8RzLYHgVBqWxRax3D9RQLtdoBg+qGUFrMTXRtOuYOL9
FwqqJbCL3BgaGu9Yhwjs9qGzVL3Vw6KFg4LzONy1+FaeNXKcl/qrQyfDcJoNvCsTOCxLu3D4n4/U
14BAabsI5ujjD1vrNEH72uhmgJDNHNmsk65HZ0OiUCwN+yUT35l1Fm960GQnQqW/Z5GPlQTLX53T
CKycb16gATlq4vAJ7EJrbUayek4ibPKdbJe0V9/Kd5xRO97LHsxnbjD2HuMUpkpa7nF4RK+z9bHC
+zbWHwhGdK/qrUu88DVJogWIyG6pr/XMNlZGIH5zUVse6e18A/QACc5jcCyGvD/lgpP+4+zuZ9FX
xsjEG5tp8Yz/DKCTPv7oJfglk5Kuj/virc30rRdVFqkj5TOi/vmTG9QEfXiu3DT9MNwa+AxAQOeT
74z2yXEEX1q+btvkIRR9hy/KGcWhkyjHZvp+Iwa4526a8iORcA0WPNx6HEjyt7Gu5qOOUHoND6Q4
Ps5VKumrAJ5xn4c+3A0GvNisFSTq+dkmCzhD9l3jb7QlMT4y/R7uyHCnocbx1B0AQAV+vEtSPTml
BtYYJKLti/qo8JjwmAWPcltHHCw7pxvWupfMNCalZu6bhqpU6nLasiK6NCrzLHyHiXZnTmotBZ1C
HqmLWZny1GMbkMu9pX5WyjnDnMdlDWjuAQPqi+62u9RJnya7yn9bPigpeQ9RPoJoSZouoh4O+u1U
kus14Tw4o0u5U0wF98Ke4r1R4GZXLevGL7R7Vy1ZstGmiXXzgkVJnuFj1RB1hxKN1QRNIY9nVs3G
vKSac0ykq19CreVWdZjiIGd60ZYTGUHz0Sr1GFPaei5Po48cbfnRghymfNo20dOfl0hQBTla1YB6
5Q+G1NijWkbGZ7UHB0rDlhIOWl7o5CveiuQJ7hEmN4KZBqiut9mZgjWiuelafGZSKqHOAQKbQ1Gf
CKEy9mZqBM/C+5bEnzl3x+uylv2Hx0eOgeUxzd9sAbBwrpNu5xMFD2BIShILOTWrS+/KfcXIxsyW
uImlbnUsa9EZLMVstdhJVWUpJNjp0bCcZyF4lQi3ffUj2eylNYOTHYrq2EkP17/Pu5I5bvqMjFCu
zCjH+lhmJ1vG4W40M/MpZcGlmkbaqDvVHa+DDZ91pc9GzqOjUfA0KMECmu9O5Qdn9VE5g/d4VB7M
S9i1Xa245Vjefdanc+thDG9dMd/KPpJ4GOy1Ww4pafaau3MRE27s2GAfD9oJv6jbEIhb4Z0Ws+++
11YfXnqOjszemUy3feXvsMShssMUj0hGIGHHsIAmnrs/t8bXzh3t9KprS3h6YRAaxYhysvh2Htbu
Y5w0w8kux7fHzL6gKHm8jj76mG0Szca+qIiAz3vPeK6MMtv7oxcdZr26A2lpLqIWVzcI3+zl9lWX
nHt2DtvhYi5fGgY6Z6YVDjuYNYzwx/Hl0XAS/cS3MRP3qvRfY00vR8YAQFxnegIyT/y433HCyA3j
VvTlN7seR4glekXeo4BWsUkzB/6N6iY0RPhtANVgN85t3T9hYDMuBsL6XVahyK8exUwoLpoW7llJ
vbOSNiwusugrh3K448RPLeYGI1jEld02rshRTYF6Ox0IScTCLDFhDW80LjYc3UvwP41Yl6nfHNwi
GjZAQBpOsDBODPAwCMnn1TB+06QVXtXF1a03JUqpIog7D0E77P0VrQRxIb4p9uPwc9yNLttiTslA
t+CQ+GnB1AqRjNFRWucRtGkZ5uxlsf4fpwB0fH852huOsHQ0EugODWfJ8PkZka5FJdsksuMtZrb5
pJiV2YS4FLvmc99XP2q7IO0wqHKGnwKkAjZZuqxg/Fuwe0fPhX+nhxwuifm8EpWRryPRItifyhgP
xHI560bsPj60c6lvHycWkUCJimIodoJlpV4qqKiYDmZVftbzcLx1U4giKFj0f7U5f8mRNc5yJkOS
2WudcH4xwcfBiqyqTZ+QH4jhmo7ZUvQ5PYLIROLp83tTWxVyqneqR4GY3jpKV+AWd8rvTO8gSjce
6Z1psQdOQ/rUUiEGWpUdFAkRX7i4I1hE7h9VAGlqzznNJHzsRzCZjSO6Z8rb6T6OZygBwTnpshe1
N2CKJMm3BNTjkVwdcv/ekpGer7oNhhnvD7JsYnVKI3t/3BpzdI3qSlshJyi2al2LdbmxDU4tj94W
oNqZkAz0OZZ3wyqL/pIkd0TZyG3UxTM88LV68oL2xNwBj+9Pid5khylZ+LhJ46/KvqJQmvntyxDo
hY6K5TVsD8Xy6kacucUI4xp8D06tRBQn7GHlLpI1Ill/+oSWdop9gPBmXHyAZBPCNX1vWIRw0QQE
Ij+prkBbQSf958pT/DX7aKk8mdwTbKELw3VcT3Vtf5pS2VrmZnUrUpor8YlciAZkTorfLHY3qhfb
slWeKQS+Sd2bzjNt8Ktoo08FepCbSeGFCO9JvaLqMlrj2h5y78J4MNx7qNtWtjFGT+oSVW5EBUl/
koa/BDNY52fq3vxcycUvqT4sAzPdz8vRAforxxzHMmHMmd2wnel5qGK0iqACRm7Qn3zeqG1T2sFO
6zF796QExKO+FUuzvV2a7ThQh0tk1mwv0r75DURukhZclkOvOf/zC2n/bR5jmOx4dF58X3iu7v4y
j+mAVAo9LDMy5IIXbaCnVut+evWXj+K2/5EZIZ295UvqD4XfWLTd7Wj1Z3tBfdT6gNBSEbALdfRg
iyBgA0LP1UfBDUl8+6IuIqcS0ONs3esex8Ui165A/CzQz/jZDVFeNYG+JAiI6R4KOHmi8KmZkHcd
oZ4GOIQM7UMfYP+rW5AIlu0cOcrpd5ym3sZhOHBPq8Imhp61qeiZF4xuN7yMkTNsDInn8Z9fO8v6
24tn2qbhuIZl0wPBfvtLHd8SGTx5XeRhkwfwt0xdhEF3UOgljHmg5yCgBn5KXFDDTIRwYw/3uvBG
nuoB1n2R62vRhfF2aIPujlczhuX3SfZwucreJunQLuWOw8XMXXFTpRBqx+q5iosbnHEHKErC5IG7
/sbj96Ouk/SIiZJjQT/8MYtQ74A+M9S26wzeMHalIx0JG9bjzLCtES8xI8TNo5llJZOJVIy2mRlI
Vloj2Pez721Mu873AZSEU+Mehsat0ESUHS7I6nvXOvbp0TJ1aI3bdccJ2orkcEiFvFhZfmCC1RyN
bqBUTRxaWpRdTwVk+7t951F9rPljPpafqiqvVvNSGtmtRqdZwa/N0OKmDJ3f27HOUSHNCMojSNje
eo7BE1ZQ5neWbUXo0FAaYfJu72kMb7qYzC2ZBM4F7/dFL7zgQjjoFUZG/OoWU7rFTKbUxzMnqG00
JugFl2GDao4Xen5361hujJlZB1kPchl5VQUolhy68Z8l9uDndE+NWVxzewi3QzbO9Ci1bU8+1zVs
HQ5kXQWjxScxZsih49W+vsVkhguUduTOMFqxdRcpBh7ZGLPx7B9KsIGnaQmXqOUEeio3zWd1sUKI
o1jib39+KTITLDKDlR66LrIef81LpgFpcaIv+E+BhWf4wcI/Xb3aNnbRVIC41Ad5s8n/ckni2tkV
kOu+K85NaQVvQkiMLsLv+RbzRiPo99WIQYXGcKSPhEerjkwkyC+PDJCecCPytw7Dwz2+qvO16hOY
zJn/OD1RKSNOx5MNkxzk5VKWEVs9IPxBwjZlTJH8CR+82UoI6A4KyrohBRi5b08VPGIDSMOdk1hk
bVojHa85yNbNCGImjV1ys8EjoudNDvVIDzwo4x9uPk1XfckXX0BQoC2sU7D0n+MhGXYtBtpzO7m/
F6HwbhaUhK06lwelg7TXTi5x5sRnaX+JdBTBwWzmz3M3f1UAnzGK+r3q7quLNTcp/lDz2YA1p480
jvsu4Eem6b8v4ox2Tz5pDVbittzzOIXftGR6p8aIv3FSXjEVnz+DxbmC0ucUUEpnpf439f+qiwm9
pZJluH+ci8ehwKhP+J019/atiqv8JlPHvgUwCsCyj/VnJ4taMGX1AFCY0HTXDO2ncsEYp+9157RX
BwLKzBlTFmeLI1HH0OSTa/Y/BP96DaYV7+sUgFFBps+Ci4ch7YsZu3p9Cs2purR+EB4jbTmaOMgI
4dq+L7/RELjDK9yjrwDS4m9NMly1qBpPvLLfxshzdlU4phfNnwHeCd9HzwZBS5dmv6szHiUxGrvS
npJrnlvyUmSRueGhjU6zU9K/7qyMhAjXDq9WDkv/0QwoRNeSmU3p6jL8O2GL442zo480Kz3w7zkQ
jyp/m5xcwKgV0W4WIOxAHM+ntmuCQxkDyw2aoT/mPl1GwD/V1i1cphptV+mbaLTkeqbIWqPgCda2
FUKv1IdqPlfiW8wDw8Sx2umhCUNsKvO3JvfwsclgV1TF+CHxB6Dv8iUv5nr9ZxGjPnIH/5ggwzwx
ZiZtuU63dmJ5l8R0XiYUsa9DAZ5Py5GYM/wv/sP+bqkw9b/06E1B0iYhdmg+HAJJloypn05KZUf0
xUTnBOjpEiNTuuGXQQ0raIyvmMrVu9qqhpVlj4a7ShJfP+vDeKlFSM5rCpXYHrX+BPkifjKJu9O7
JUyjy7ZB6GQHlL7Vx2lCpTHKqT9JjUSMpeGkLmowqBnYfLLOX3mxz1CGjNbv0BNPTuU5HxNI91tc
InvalHIL7K174aW17o/tKNS0+KOQ0iK1oIwPHJrLz4Dzcx0MiCX9lB9zaW1zIuA+RRGmDvn60O2H
2vMvaZ2+OxlmB7GU4NNcoz+20VFh7T9aOvEZXni2xpTtxsErvNhnnUVigoANCoQOXTUiJwXSkl1j
ZFykdIilbuoiLWrwsUIMZtJeodUusWRPnbeVRc9wU/+q7ts2GsJr5obvWh88aeQInEsQLG9p0j4H
mvzyeC8kEp73cMpRd5FA3mnriAPUD/Ks3o0s0W9e5bI46KBaNdkN7w72mL2bgkgivWZM1/4E1iro
u++PDZPJTwPDfRKvwDXkZZgs2gpe/mXykpBYZt/fGUFnXOzZGNZ2DoxbcOMyGWCaOiVvcxOMNzHa
v+GV0g6yqc2drzHJmVCdrvp20r6VkwPaR8tvYkY9Sjvnq0WZdLdTKZ8c15UIeBwDbb+DBt0o4apo
+cgMhfCfqXTfRzzAfwxLjcycX2lEXhM3DNH79cYRDKMBea830esb01aJXJmREPFH33ZeqjeWENKm
jGA1mGZxUNV6Y0Jv1ybImGEWPxl2R4SCaWd7hjjPMb0IzpItcvpxnE+Pxkvtt8FGa6RxoXj5zUwm
xLFhWW5DbrBVmXcS8K7zKauN7OyIMTur/yCIh+LgkiOwciY4ZlWG9KZG3w6sd3rLIHZ3ThV9TVMb
2YTXWngKE+LQQuuWWf5H9eqqz3gTPlWM3c8+DG+gdzI9oiR31zTmqpOW5HSTk7hZFeC5aILFX9yS
qUXkaR+cUQt2M6k4u1r02ge0SCCnw/pDm89yW7kZAkqqRoi7IefFXr+oVkdMONKa2bC3p94OjrUu
kDr2Qv/M8vGp9WL3nlLJtMLsLrAu26tN/h6951IKY+eroTDjnt8ec/O+l5+LHDAtKSa9E8ffWo/T
TmfXNIacJepAtVmqxpkvkwuAFzoLZ6CK3pP61EP6vR7muNg3cX5iEOL8lk7RRxea4QdcthhE9Q6I
t5oZe5N7melu3fSUAFatLVpYoSib5hTCUZGtIyZa57IN67PW//dH6msuWUbwIHqC1K2c9r8TV9HW
dOBD1ExAXh5/Igo3P6gTQS4j8/BoGtmdgbYjHQoHHOMGzxbWRff6ZynWdjL+Y+VMYg02bL9WZ1Gz
Ce5dbOybQHgnAjZXQp19i6pJL7kbpRf1UVPTVtNSLDGtboqt2RPcYrlh9ZHk+AlIPlZhSJvWulB7
r1uk18cL0QnxUk2kcbhs/DiK9fXYL6pZ60tIytC5j5oTjBM3OM89bGu5PMNprOEkge+/N2EzvKMJ
8TfTGOl7z8Q2ZPYZrVAqrRoJrWkfgnx6nGgAvDmMXrziu8ctKXJislQzSsm7OFwW+8fmK+eIRXO0
QgC+xQudlela5/2V+DLE2KZn3Nx0DlkR8fjXqVwjI9DBb5Lf+JAniZkbklyEeNXBtziptd4auy/q
bO1Aot2ENkE+qpFfjtMndZT852rN/mu2Jy0DtkESENGDM3sVur10vH7aCNNp7ssY3wUHvyWvafDr
uwitERG0b31M/f44JdD4JsyrGzXMiWfeHezn50I27cW+jhXA90HwAMjgE6G19Y4DxhLUF3zyyEBf
R+GAiEHPqE7qLuNsl4EK81gXCMwo0XJBsN1UPSxXgPH5CRFvR5z69Io7P/om5+xFMTnwcn3Cnd2d
xlLatIac4IL3uKFnVN7/+fX4ewvFpOC3BTU/6dEW+s+/vh7oFVqzqMNhy9GO7nXv4CZZ9uewMra9
G9efNQPeEYGuGo6ZjM57ksIK6GjLehOmIsOts6e4CLMnFEbZEysguxGB6wj8+FR9zajAEqn+e61J
e6M2Rq+isAGDds6t31MW45XXRuk1EtG8SXBQbGj+DdvQwODdLJVy0AlKOaXJGuOhX3e4mDeD72OE
Lads93iIAWZWxEbQ+M5byohYC4stzWGxzbXw0Ddkm0RzGRIOwaCrrsr8Ucn888upbp+/nrMcgzhJ
k4BBICcU0X99ObNMpB6U+JFn1kYa13jRcOxSXtm+933aFM43JHTi7PWzcQQ/b1HLOMx+S8YCdCWP
EQBIpN72iDAwjhlPzz9EhYjOjT1UlEIA53cH2K9JNK2Ya/aHsXJex5mzCK6g7s0ZRwyN7srnt87c
cTi78RKdhwbQyDB5O0kR9qDbA/pKLvVFXRN4YuN/AnEg6fxjstk7Orh45vmV+ZTP+b7gwYf4CRL3
n18oQ/yttWw6HJx0GiaGLbjxfmktO8LAz20T3MSsAiVWovHf5v3XMAMpbWiODTmBi+5m4snyzU/G
SN8h1j9HA0zVjZFiMYbM9+plZXuUC0Bz8vLunvg9Dll9WltFVHxOPHveCduNjq3jbsu26u+R0b3S
Ioy/EWcECCizD48RamA7u7hYsvCKrnghlXbti0EelJayQdZzdrTyTrepWpMw2N6B5HuIk3wb5J80
rnViwPPS5H10WtRTtYdod9nB7BTSjDPrL2UewUMtmpM9JPOzbVaY83JGperSRsI+aZH5JRD1fMzb
alprtd6tClQwe4ve4INoI+EsTfNYbEg4/z7qzQhBrKmeG3DJpMz/9lihY6j4mTX0Lw3FTYkumvi9
jJxaDmF10gJgyo6TtwDiRGhsZKXJ9oZAlQjUpfOhjg5hqi+NTYwlc9EcIbtwEyxD/JEWXiB1pLv/
08dLc17oZMluJ0bOvUwYd66PezNux48dUaYbX18MSp6bvnsIZL2AIgGHvX81CzM/OyTXnz0/AdDr
ipwCXzB8U7rjJgMDq17CsCtXcac5FyOGU6vD8lpNGmZLSCn1K0mK6cGBiXSo4GcdClKlN5E3zisJ
134fmAHe7Z79Pq8CNKA++zY+1ZIwsXEfxVb10w5ftAHgO8O88bsKaD+mJMWVVoWer5DFJi+sNQS5
oB07+TR091rYGbtipB3KXvMpQnDgNQgaPY4MdIrYiNWntV399s+PjdIE/bK+WEIoObKPx17VeT9t
X3M9z8M8MDNz9R4lodt3F8ctPk/I+XdKX5w1LHtDhEVWfRq5FV5AK4MOVwErXI7nWOpmfHXTIuqV
LmdvI+y1W9GQ+xK6VvLkpSHOGqPb26Iqn1lLq7WDvXUhcuuHaZmXjsw86EFF7GZVtKry+GiBSBIN
Z9FuCDJgE/LdTxvnqmb6bUOlj9CHYMRJDCvVeLA6/HLYXAudb6xu70GDBad5sOlD126f/Upe1fl+
JCSnFnN/HnyzQRqQfwji1L6Ni10GU/87EmsHwZ+Be2nSvI/GAl5z383Eo9VUQ3BtIJ9j86w+19pA
wIOGp3Ue5HNnWsF/WtL0v4nEaZ/7rmstIjjd/9uS1s1lnbGxIfPDs3AulxG0mhqlcxFhPyVxVZEv
MvS6HXF8QQ0uBRBfQXsNiuHinQlzhB4xN+7FCTjLR05bpIBA0BOlse1eHPiSaSTDPa6whDNHsXYW
NhxL2VuW5/pZ+R00X8g981tnxTsCdpwO6CYDnnBL46jGKMWcyCslrlowmuhe2o+pV54QRF9Uczmb
u9c6DG4UiNbOYvC7jureflan+H70+8sCanGFhLLGtgL7C154jSrDXlrG+F6zfZhODXaARYBLswQh
FJN3mk3DQpchOCvK8p3p1vJY8Vvjjadd3mJSUPMa3b3wheSpMryMtbS+u45oX9SlmRiXwbStHSsF
W06B29hRedLai0faCazpyHlnZxjPrWvilggJCpMmXULScobVrE/aRetcjYdF9zeGY1jmFrJTte+d
+kULKGD6LkvfYlSUxM7M3lcnS4+53p2mtCNNQ9pvcdnU9JaT6WWkEAYgxEeFZ/6H6Hnvr/naHE8t
9DjsjD5Sa1Tf+i/nB5d1o8nhgm8f5Xy75LQoj0Fg3KvZJoAytcQReU6yBR7b3DtP43zq04i1vWjc
T1ZjPCTeMtehmnCm4Onna05KX0C99iJj2fKYPdDiKhs6IyjtK+JOz2Vi+d9MvfGQTRrDjooAnI+V
94dcA04zj3l+0VKSMnDg/R/CzmtJaqzrtk+kCG153abS27IUcKPAynuvpz9DO/v/uilOwE1GFRBA
ZUray8w55prahsdAmzU3a1R3OZKDM90+R0k3nSRm4t8XZSY4ue1K+6BQ/x3Qjk2gjcKPaJC4YOTp
wfX7zcqyH/XiXGiXl8Uby+wyuU1s3dXFURLXyepeATrarO+ypBuesYisgro98eNHJ8Hwn4TseoOd
VllcJf4jhOjxwIq35TNtugty7ZOcD6E9LbliMrGv6/bQIpJD5aLXD808beeEcNLewFBfF3bhKenc
Pqo5dve2bZK/2Ep+l/friwVKxW9l6pTfi0vrv82IG1g+1HwLNce0AFpwjxul2W1wgTz3U1qfyGRK
7gmepoBbgvT/Z6b4+jmuzf4F/CsEh5IEuQrZ3wpdDKF7DK7UvotIMNDK9tIC+OWSsjZ2hItGL79k
IlQ+hmK6CE1h7MPl/jqZ5A8Unfb5zyeV9mu6+nIlCwMLGlvFpZfEtPzrz2YjWgmTyjbvhooBSzT+
IKaCE64Z7EooyH7M0RPeIuOnaWQfRuRlYVzuzKZEjRnrw9l00BtSuTKKeqKCZKLV6HvyroZbTAw9
Rtz565Rii6ZWwBeEhAgrvZ7/5aHuvBc3I4B1uSfZqrgm8mbnnfHH0CjJRakR8QRZZNe4auF7PHks
nnqQkO24WTsOFu+7R9zOzP7Ce1/1IWQES9+6Ik6Pcv9G12+hzNPdFxcqzlAl5ZMYK/cl9u2PVqn6
F/l7eTjBdwYkqIqDG83tZxDcwpuqIjuNdpfgSNESTyrwOlvZB+j8N8VcUzgvc/VhZKXq9zYuLj8l
H1hpGg/Xrbq5qxMK+MzPLJXPDvCUY2IQHHYfiYSWH16TCWST1nTKTgrWJlVrV0kQPzq52p3uN959
KmH08InimQ0jCSbaxbaJG3YhdHgmLmJfRP0hj+NhN/gqei3rCEXiuxgM96STeRssaxUzuur+QxuE
EchK9YSoS92aiNI+YQ8zl0E8+67X7FkKbvBc9NiIkbLGDC2kjgDOXr4rjQKBqhr8/PNFa78XFHCU
2Cpydnsx3TjG+8dvYo5lWyxJCndLgZ0m6o0JYb6KRwqspoee9O+LD4BFK/wvpQA4ZPaG/SIYNZOj
p8XrTMQk+SJVgnmsx+T0tjjxc/V1hH5wVBWUEYOBGlh+PH3MyFTR3HxfOvnEVteJ97mdhiurnCYI
hjBdp7qmBQndSzKLETq5cpX3iTzvSVIhEZULRguNyvFKbbTXfsbtHUSEQmmlA04i2Rus95Hs4R+e
ymbeDdADvrVaPQNMsdBpA4Y+ArJ3l2/iznE9ym3iebP6EqSJe5ayscEvsYH5qbW2BxxrbWaf70P6
whHGVlXFgrrRvmnTSJ4680Wv1nxgZjowp+ufPyfx/7ktKbU4I3l62o5Dz/3r08XR+5YtiwUYQ84M
Y3wA21D9ppdqsXMr/D2isx7dVI/vPIdgZJRtC4oQ5F8NJ2npGAe9ttVtqUMHhy2vbeTTyakwckpM
qBpResldcOWg9bj/O5UCOCG0O4fLto5A5fpovhAcyIW5NJsQHklUfe61hVte1UYjmLSFyT1jBOky
iK5cS9UYEZAnV83/67pk/wXWc9/YtssLys50pnVilj1yPDsUjGWaDiucKNb99ladgpRV7Ysz+dlW
GcoRkUnTvyRksiJkZrDYLylRAGg1IAxo3iNatEsxR8YpWxLHm6f79iFQOGJyx4bl4RLxOZnsg9wM
Nic3W/s02nyWaoq/tBuXQkPu5VA4FXtZtGvVumI7dKG+HS/dXO9lFQcpZny4y4vNmVZNqjND2icD
5kuiNCPLRBUiq6qyOacRpHobCE60CpRLcnAt34zIJMcWMWgGr+HRV7jiqfvfKgAElkj8C/2Xb8Rs
GapyYxTos/yhUXZjPtEkDwOPEaAtP+7lhfUpZDB9cYaMa2RYkNxyjFrHSY0ybBmgtjX5ZcvPUC+r
90kBdbf4b5g9jQdWmT/Tqa4upf+TaQ7uk0lT95Iow/Zc90xbKT+FE+yFMp3FHoT85AW5fq/CFKXU
NjOkYGSVZO6ELqTotbyo5IvUG8j6bLDLfiNmh9k1vnp8l0gSVQcmU2eyP23qa4EVQO5AhEu2ZDW4
zK7BKY5BbF+l3rgUqeqxoCP16FDtkZfyHswm0mcUwV8mN2+9IRozr44HyPNSvV4pX8JqRHu+SBsQ
uY5r+sTl04f6O6KO9ALmvxtCr3cgv4ozcxxtJxaEsTat/3w/y0Lnv22tbWtCdRyc6brJ9v89bsDJ
amxrmBg2ZOOZxr7qEBvC8H7ujVfsvODBqtw6ElLs4LrtytchLYg8Ig73LVfzmwunKS0rcYqXly5u
BTrsJ4KolF0VxfqrTs3pxdndUxUjoTpRwiK0s60JeOt5RC5/Up0e80EfMrxFrqnvumUPmbfIRIPa
jv45KLtAa9DbdOKklBiZVmnA5GRURUo37qLSTydtL2uqZrRuoDBcglgJSCU217pO0Yw6KfarbdGq
/ontMzea/B0/Y5MSuNQV5BZ9aHvEtE6OmwioqY5ARGl+ZMsOXFrm5Fd60SJITm2LXVj39c+fhPht
U7x8FLrODchs3DGEuhyR/5kw6NFAiJpm+JtkgLHnFn149XszvDrLiw1+J8/BuchfD/UY+hGmec8O
8Csge03QMqTFYQK9eALqneylJx0Vz8+QEdiePLRhTepEBUBqudsmlyMDrhTi2ZRsH3KEVDLOxKM/
VhmIqsn5LLvHxvh8341gfUAgnwlcYwXbD0Zf5lbNhp99q2Ynhyf5VQ+YlxPfs1YTrONhXzsftNAj
JKh86wRYocAcXPpS5STHfjOeGMec7KsVmpuGuTWEIN05UNkpu7vhlGN5VTgf+xqqJQJ1Hyl1WRC4
ovB3p2RUdL3Y55a1nnXw7P333iQXycUTrxP1eJXnyH2glbWf8rl015ns/UvT+iF/sxwA8EkJinyR
YWOyQ++yKTn3xBiB222X4VeCknAxyOdkbAKDH68Gi/4TOIEQyjYO0Qqi19aJ/GJDFJrq5Yawtn4z
J+uG9gYawjIAswemC7Qx7ka0fnMMhDF7YZNVWAc0ThWdcBwpBJkzVjFNSRzTnNB2ZLTGl6YHSr6Q
vcKJAKAlEG5fELCzEcUAsk0doOa12quI/Xp7f+q6Tr93SxHvwmryn3OySVZNN+76ekgfHAJvjjx1
yk8pT6ezVF8qbkB+90DmktyBKoEiPt7LC3IaWFyO07jJnKC6TbZNCGkFnVsqKrURMYn0OTWT/YRk
CLa0MhqPVpiIlR41yre0GD0wQwEwJ8yP4YLTC5MaIFqgf7/7p1RMT3+x9xFswI3yyzONBHrD5oEG
RgVY0HvGRdenPkb0dtqGJLfIlXymG7nnF3N4yEP9IwJ36+CnIK1WKdJYhXzZvFT+scsRs7IlKyYj
HwVcMOvH8dLr3GgsFKwv2k8yANcu24efcyEutVpEn2cu0dXcA5sq3PiAm9d8hptHJlRvG+wigS/F
mQ6QDUHDTn4Lyxi1rzUQIrXoo4w2GI73a5XFzrif5BlZFibXfQ1ciR6NqNaIZDhpmeg4qg5360oT
OuNuxoK7LbpOW2UNCj8/CMSTWbbkUYhcPQndNk56SPRW1YanXopjncTCawbLFi08K5kDgPXmQegN
l7Pa76yGzVq5+EmMYfgq0qR9AMLDgm7GHbhscNTRZPRrqi/WnPUvzHeAh7mzzrLF6l4qQjpgE+Yd
eL0ID0+CgxJHG3OMbieBBEqPozepKFvl3dYn2Pb+LT3U3Lyb4pTE4imzDCTQAAVHiessa5zxWWnk
+2zEpabN5KQDl9/ApS8o23lSM0EIL/IrPKkwmEN74iBC9XW/MdoO0cgy0qgBSq4ktNgema3YInnG
+BYvCQ8/XZZfqK6JPmS6BnOZo45KXkEAWmsPyAI2sQbQJHRz6+JHX5o5LF9yWvzOhu1HP/yjSfvp
M7hmoPq5Bp1nEeH2AX1UV4NTR6Zv8jYOeDaXTjEi6cu7f/ZWz7QkGgBO9aNrk+/Cb6sukvD7/920
4vLc+d2DUGhNwMxgyonzB+yC5zgSGSsOggjutUeT6M4efwBvXRNSdrT6mUw+xuo6plr57kBcIqnD
gXDBvg53Q1pw2kuXvgFJ0xv8Nj8MszWgF2wNchO6+HtMHUxXuUm7foXpy082HBLxqgdhTMDkZB/v
RW0KI/3MaCL+ERjlV60sCTC9BJmLmSMLSu0shfUjK2/fycRZ+tPBTNVroHP93a7O/Ls/pEN0UGx/
FwXdRQ6hONKVS1ezTmoIh1n2A2k0GeeyTC5xC5xK9iJmRKpRq+6MKeSujfX+Aa1Lu4t7yKQ8Sv95
YbwWlqvZCZbtHw4VrmJyshelCzxQgwlPs/elBoN8vEcVpwyxstEhw2a+0DyVdWWNT/fHnjFqt7kw
0mOyDHmzsDDOf64JfjMqw+chuw6bMs2WZevvx1SCbq/wRUyzZA6EZixWybvsaoR0u2rKWmzuFsl4
IlbY8GGjyMfapJxdMaHTmA3/pC1hYdRYxOFo919pilk9BYC1qAefVQOUFwqTbWcAQV3075I4kygd
f2acCvKiF+tr2AJxvhdrjlrFByZ8+2Z0iJzXhyG5FiVZPWhHy53akffmGmG1GljVvg21Xp9Dy+wu
d/swsV8iEwHmQKP76qOKzgV+G2I2qQPyavibRf79WJdlgM6Mb3EpMFoW799BUxPkD/SY3ua6U9dM
A+yjfDH/95X81kDTRdZQkflbfzQe/N4fFmPS+IAEeoaWOk1bODTgSNT05b5RKRx3NTcWjpxYSXmj
ovIwUxI3ohxOUr0hX+r5Eg0MdO43cejn6lOfpakno8ruv1hoernvKxAqY2PYWxidax75XkSaA9EH
wnjNgyP5EG9SVxKmYFjmyn6D9Jj9rRf47b1a6n+d3ZZrY9AzpYLjPwWo7bYEyICO8RbbIuvuoyu+
53WYKl7V97ZXqU2wQdfcwDVCijBmxmI/Ufb3WoG2fE36aPCgW+MPuWztNULwDKch+VuNmaX53XNG
JvZZNfPi1g7TwcVZ4PWqYe6CUjGes6S9DQxeD+Ei3dd6EjXvXW/H2LnuyuB8f0aVk3on1MhuVWsT
F64IMcNYhz/J/QQoI4CChvHWYxv3dFRAtOQj1/Xy0tSFs5vy8Tu8JlLEtfYkuqpFyJ+38QZinkGG
fT5f03mcr5Gu76ThbI6qJ9hxjndvFGWQi7zpTZLjt1YHR+cvd/57a4OrM6G2VZN2w7LU367b2KnG
znIgYt0t540bQPfGByU3WvIr+ZJP/JFY6aaV1g5n6XmQBb580f0GEqff1JuJcfZ5sIB5uwpt2+AE
l3lE8GAqpHC06Lzlao/iWP+HR6XP7ZPsy6uhWGdclxdXIPLzGWK0xDKvcvLD9yF9nlRoJ72VfJB8
TBmLKZzkUTBq+cQBTN5n6nKkzBA6C2Yqj52ltVerxiS5fDdZJLj8+a3T3wuNeOuEWJhRmkNL676/
jINen5flnOHNsVasQ7Nj/m3hO7OCbJcyNnzoiaHqoRrvLGYiYL3+b25LNsPWb932USoPOVfUrwlu
l6OyqCXVKs3Pwi+ai59pxjVpsisAomNEStPZmnqus961rkq+jZbT3XHbMz4mOhr4iH9ZXvymHOIH
ZK7v0kg4KFR5uv3aKCaVYmIHWVCzyMfu0zNkOiqHOcl2YXlDz5Vvm1wvb4MJQzCO69chVn2mo9kQ
Yld0QVQl6BuB8a4dOQvKNVPF8M6gKQr6I9Et9WNp1uM60Y1460K32Sx8ur0KNOVjZKvEmijzhqRU
WLWpCenJjgwMzbyIEsQY5B4MPzoSwayd7hXXPJIjngvjGekn8jIfyx5PvPsI5/78CFsI52wxey9Q
dXSihgoOcngWScgfU/F7ykLuz5fKb+eri3NI2CoPLRofFfXlr++k04vRTfPKIvOu/YbJkgwVUBmE
DyDlmUCCPAet3j4TIT4OqlV7Q09MaR75occGkUycyXd2xkJbroumebRrUdP8ZPVm1OxDDUD+qS4i
6KNmYa3NiOhbn8zRvb/gmwwcBnfnYAomeQ1Rb1UKs3kTjbWTZb5ThdkeHHPnJeOII1zJHZJPQfYW
WJQ9JzXmI5pW67AQlZZGBeQT25uRSEPucLhippzQuWwAs9hHyNjq3xP0hw9/fgPfr5qW9492XGV5
qmrU/O92NFpFaZFZtuXNQs/Ws4+Ddsph/VTZZHqZ++3P/9pv8EL5z7HgpxemKNL0d5I5cDMadG6e
JHfMTpcW3yJMB/jlDXPr68Z8G6ZbPinWi+1Gj9g0grUf1+kORpmyZV9U+agwmwhTaE81nRTZD8fF
ky+VbnbjvMxDM92/04LuYDqQQGT+3Lw4+gFoNZu0sru/3M72MjH/b7vq6lws+GugAOlsQLR3u8iZ
beLcZLrvZYAhj9LzoFBwUOnhfoD+AIEbbeV9nO6ka5B84D/7HqjbGNZrBuj+YqghcCcsmVUv3xai
GvZZarHIEGTKKNY47WYD6pr8FkNju6rKSuFcABwIeApPh7LU46Oh/Yy6qjkpKQokmV5cDQiHUHmQ
C7V0WNpcAk7UccTc1b7FThrgBkU/1WBLkSxYryaSN8blg/0YKohFjCDE/fI/OUESfLkf4y4ljVmk
qFta1jTyMTRU0ZtgObcHJyRmNVF3EiqkFN/CZFZ3tUkojIQp3YUbTi4sTyQoo5qFRtQtLzgTqpP8
Vn41NX+54oVYLrJ3H5fgLVYRnJBrdR/j/adKQlrkqkkXg6RGE3aaB3IUhGYjf2hTL4vLD70CC6Q1
9KONrhyWy0LIigfo2nTfxVW6FKkgI0+vXJKK9OGxtmhj1rF7saVy0Yw+69L97gCgOtOPrazOfyqB
De7vkC069J3PlvksP808NUaPCDby0fK+2Y8AdtB0RgSGTYK99myhNNSmUFmpRHXQC/0f8mcAY4mL
hNSpllWq3Gfp6Nu8LEW2nurzizXa2Y3ITe21GcaXyCbLUiZCQSmB+64n40r253LHoEJ/26DTzbYs
JWOunI7xVzeq54Qn0M7VI/8YGf7LnWSgJD10Xp5UpRaQs9LaNMN9mnt3MSn4WwYfy39zbNESdf2k
76LlW2MEGHC/dGqr/Z4v/Ly5ZoghW3qSl5nOCf0G2ME6hKnVvHKKr6XmqRFQzk2cM/dOG5ff2spV
RVuZPQT4MmEsFhjqQQ6d5YXa6wQgyPmEsDvsdoBUAEIIvJ+CDJ+wNy/hnH+QVsTOB0ovNxH3HhT/
hX7oARW4voHpsqHi3wk//BrZ6Rux7O1RbmJj/e3Pj0b7t9rdAASG0JtnsM1Z9h4FFhSN4/YzAbjs
nYo9JK9d38z9q2Ca92QGYI5ZqhHdBc5EQnjieh4OvY2tHDMOM+nsBfWe/6jA2LZn4Q2KAAHbCvfi
18a6FwQeZ3XbHuVX8sWofbHruzjznLwRh4A920W+lJb7z1eRRfkFC0q8BPEuTsNDTETT2WwLcsl6
lx58zKoHkXXdwbJDY8/hinXQjZz9VDmqR1aTe4dbtmp4UVpw2Rrq/m2rMdgPjPCDuQiYpIpJAQOO
kCno8XJQrHDV5IRokQq6n+3Z3wk3+pKUdLI7p66r3b3c6Eco5+NMOpEZRKPHDaxuVZMBUdrE7mYi
RMbrnAbxuDMpt6KbHnHCkVnqJ+VfKv3fTMwuvR4HG0pwpjYW87hfa5AuM0YIYAZlU6wbNEcuZ2j4
U42MbluWtkPYQBycCh4UXj0n/solVPpGgBtyzilRYAvWLSyqcfqIgSrbKG7h7OW3Gr1kSPm4MdvB
P+m2dgmNaCuf1hJ+wgyM1RhIe1myB0VYvMxxGm1NPT3PuUuetG73jGunrVZX7UMYWxA6raZ9SgOV
Kwkr9F/eCGf5QX95sJoCM7cKJ951NMKGlnPyPw/WJLeM1hAl6W/SKYfmnQdqpSRnP4z7O4uqMlDr
hCZJsSb/gQeDZLpVHgybdk7zY8bsObICPMjzDrGka9yjU0zDHvZFTRxo6qQ4l/0g9qLKwU83693F
ZMy0mgH/hOg3PzDtzbwgMYIPQCAzL9aQloZ5k2zlTszIzc2oonoeIv9hcGz4XKXq7jRYbG1aRoSu
A8HpU+HuIW6x8ez8aNvE5YaoBbEjYU69WdljT/381ITd3mdacR0ybMKKBtaKZIIEYWzjhF+bwOUy
HTVzS8TKph3cDKB1bnp5C/R4qc2ZakxeafUMoxbeJRXNWcaiOUV16ZWuPvu+8jVf+LJJhVhUqoiV
IetOQ5DBmkHYm8Q5q9Yleq7G0gQ/1ypujbK2hf85qgLnynrkb2Tz31AHQCOYw7BrVOlpMeu/+3zD
Fq5+akQMPIs495D1ASSaLQIeZLPqKjDvcT1+C82486bZqI5I7AAPaGm+y+HWx3VRrvuUJHnU7d0R
4VVN6mTH7OyVSq3CC+NCekkH5XVE20RCkGN/4mNZF7EWgeDqpjU0hy2pLNNnO+zbzYj150C+HnkA
2TIKL0k8MxPLPiSMmDfFNHZrWRhq4GU8jTEdM2Y2KF1KSrZOfLg2oEqs/BcUHO1ZmxRMi8u3NITa
X4ZYzntxDO+cg+RCd9BHwnx8722wysxtQ57pnqO20XOZEaGkNWF+Y6yrnGJbfMW/pGzBBpBx2jlb
ZS7mkxFN0X7s7Y+13paMMO3ihDCNc0wftX3V5O7VRlgNGKx5IHd4xUk4neRq3AyIi2+dm1U52a2s
dOh85L4gqg0hfSCh2pMBnV0SLenZ6RO5E1TJQzgNLfWQibuUYddQ+MrnQg+/GXUQ7FnQ4hpzFk+4
nf4kTIxUahuotC6iazIO2ouW+iTVOdhZ26J8tPzkmSlyt+H4DA+zaQ0XDcZvXvTGl2HIP7Ooam92
ViKfJqGLGyeyuDPg8J76srA8hzuP2WKur5adwalQ3a8TXSzs2ETZUNI5ENz84FqORYgvnq80vHEb
2t/O68oelEPlP0xGXx/n3u3XTLY3wdLP61n1/OcT2/xtwmMKwML0T3ii0Ju+J/wQYWiD4y143zTi
Bu4EyclIo3VMYiOqBHWtWZXxNs2tSXtldJsqbPqTqbTmc1JMwHhF9DDoofnMjT6vbToC3MG568Up
GQz1YlYMe7xtrT7hdlqsjAAtPznONN7kbzbBsQuV+ENszIGnhDPjHAV9QxLquFiUpKCnIIJM/Zhm
P+Qks2uhCBZNp26E1scr17UWOV4EySHvINMa4bQjf7MklkInlMsGw2W4o/3RzMSJQpY/qts3VMgR
Rcq10JnLwfDTP+d9tcM50f0o7PmlnLHs//ld/r3DZ/BhWhYDNI0Tltbx10NFmWjldVQo/8zRwO5W
F7uDDujPDafbF7PNUc8uLxHKVajiyAQwfPUrKN/HOaqjY4higBRlZbxhM8NAJ0x9o5Ovux9mlzlF
w7sN+5GRpGmw32iz9Ko4zYyJAzmiP14SK0Zay2T5EuruYRHhoAS31FfCgcJVzISfQq3glHeIWOSg
g5g6zx9sjqarX0xX9Njh1xxKHg//iXka2Ut6Q+4QLmx0yEEozmbw1kAreOicOP6LRU1bBkm/nsj4
1Rmcq6BSUSRYS9H5nxOZlCydJD/0y0lFAyEd2nVTk8SUMA8vXAcW/BDY22m0p0PUJPAIsppLWe3E
zpxYNmUWsmPRA8se84YfUT+NyUQrMKnUHoQCPnYNtLWegsZd3tqs0LW/6dV+69b47xN1wEYWzyFT
g3diWDeLMXNGsMml1sa0CUNiEVBce+L7VlOa+x/agYQ+nwXSbVbHYVOpDF6CsZnOpJHZnA0Rxs3W
0T3u5GrvKBUi8KYSF+Hm/cbR93++XrXf6nj+v44N7B4uGpay9//fOoayNY9ohojE1s5Ri56FKnwY
NeUqvxmHzLrVUwtfLmd80VbTRm0IzGGAywFElPi1y3TC7vyEZ2dIFOfy4qh6egwxsstWyYwyfO39
ZG2IJLS26RTFoJoIqf7Lj/LbqcWP4rKCp8hEa02oya9Xj+vrpQ08pvHSRH+0qYYIJmWtrPfaFzMJ
bk5UHn2/x9hc+iWtmzq8BoJVXBzE2Tcmp8Cysq8zWI1116FxiRNXEIPIjFVqdxRLXJDo/00YvsxP
f5sfs22z0ESZGv397/44jaTjIWGY4N179x6VMcDkgOORcECxZJlp2hy9hVa8z8is4MgIkc8tzX2f
uq+x7jkmpzRhpUhkHKKajCqIVuFgKXs5so/ddPTutly64E/CCfZyMpC17tfSzONHw6DXaeamfBk7
dpt+kSSHxox/qCMJ9wkm2u3QFd9yBsM3P0++6QUWOKIFuDbD+NGs++scqeFXOzNC9HbJEWzEi83C
Zi2MIHpu1w2K+C1DifBRKzrFG0OtfEN7H8BcZO1r1kvQASgfjnElC72sCexTYaanxsrcB6NipoT7
EVVc/yVhffEKbXd46G31pbODR9EX5WtpLCH2Yd4eU99GzGSXqyHKzHu2iOmwo6SgzTeQaF6l7wWE
U+I5NUh9gCoSdAe10rgx64BLz8rFKpLyzKHvPBlp8JZMWfkMLu8hqDr8p1GBp2Wh1BYD7kXGq15K
Y7qh5slfMlMop6qkKPKh3HodqeMoICj/FANzhmtzUVl+3WwFSURHwr8Qwbids5omhqvrJYtZHaFM
GBlhwEmbms+jTc6r2gNdzheeUMAb9+DUgdiUCmlYTsJaT+9tUn/dwHzB5WSS3uQWn33LeZ41q/mp
FzcAP2Kq7a+Cn8xL8VkuK7Nqj52lYbBLH+tKIsqkOQ+szNG+pvmD9EfnBsZSBBCQPjTkr6TEl7AY
wB3vqwR3ZtyKTaVkOmEqtnobUZjhWg9XlQ2/r4yy8WzO7NxH41s1c+GvQgPM4kKkYsjanwum7vu5
7eAgNHjpWRFYpU1cqr0k/arNUSySCfktb/IpVUjekgkw8pcGcoztVomOrl1Vz3nUvEB9mz/b+IjX
ZZMD42/silhie8lOIu6ZURnPgUXhWsfOsApT54e7LKnlplq+0Gd/gQd7GjTGWTIgIUm5gUhggtkj
kosdtfzU9iICLsiKkp++VRrMn1g34bdCcPPvS6KEL6ywm7XvwDS+uxFh4TtnV0VLdad21z5gbCkg
yGOH8Y4xTBsjbSyW2LBgyZLmnW+H+Mme3FOcDOVbpFgkfCk4g8PZuCkhtIl4Yeg6gvhyvx/8bdBE
5r18U0rdi3JbvxHqTjrHsnkz27rfGUYZw6Yyla+oranDpcU61uoPMxrwR6nmJTiO6aif++cknSOP
ewh0d2HdZDbDmOkPbuufUKQjzKjc8DlUcKDqXaHhpImefSaQb2IcQGlaSMgMSnxLrYOb9NViXOC0
tYtpL6pYwT4aVttImNmDkTfxnkMBC+sAQ7GZmuTGahtO72w8K2CTPlhVd5OJOFWmIzCeZh35SDs+
YLS3rqbNVK+dKzCZcdCv/K4sPmRqCRo0qT7FVReui0ppAFqDGQ7R8/2TapEmU7gDGRGf43HGPo2Y
gm3JdyWJ9WcfgBsajBBn/3SYHbP7ZurKd/od+yMJDIHHiEQ5gUnKmJTGyi4dsfXJvLmkrILT5LYv
skX+VwiRsk0BCN5Bk+w79pSf4PrXq/vIgXk1EgiGoHKy2s4kc8ivEuRNpk1P0Uf1tLU1Lousj0d/
ayYVJqhg6EkdNgnAzkl5YSP6udZjsWHmM4IwrVAqt4Pywec3h8Z2j/nsqqtUVAI1jE4QnV8931Es
MTOvA/7b07SwjKcU81fUWy2SLCU6tU72qYiT7lh1ib4inbp7RVjwTa9dthKRH/yD6gDeDo74wmxs
OE8Oqd5krCCaRY4UlATGBvnwohhck0RsKCudWe7aqBNC3OOEYLXMmfHmp3DOl0jULg6E1xgm4O25
CbdyvcUl0G0SFR6TXBIm3DrGIMqNXmefB0PxPRWx0IX5bHcbW4YzpZ0d7bmxX9Qy+jlODpDNsSvJ
PwXEmlvxsO0Z2HgYRvU3NBf5apnun30KsoTtOPKHeNsGyqu44zMIL//Ww0w4JXnFw7U0SbEaNQdL
WnCNGfLulYEYBJxP9SaqSapxYv2HkRCmaOU8uIJChQS3sNRZkwV7SSNg21lydCuvluMw+WRYckn1
ND4qBJlouhk/ZpgpSuT9pztbDxPwN5S0EDeXv2fgIzpBkcFh4LbBVQ3maO36zsFqNOu7M/ZvY6xx
51Ccz6gwHyPMC3R0rO861mZHJR2CYzBkb3cuAshg5DUMIKVwN0XqylukGQHquCT7NjPPV30XP53h
PovF56wrxTkDbpQ383ChqWqvteY+9Uzv5D8fMdJVKg0hphymwVa8yodPok8BlBPDk4+YIRQ/c8Sq
WIqQ7bAi4GNHTC08YG4ffLUzXmL3p6nMsFkXGoQSobhuWZJ5Tkl2N4PTgtEYoJjl0ZozovGN2zDA
wiZfZFthkg0dPfHS4iW3WufkOIGXzeVZLbRxO4zRN7YlrOW0+UqqYL73AVPYmOoOQgtXIibY3ECS
vS6dRZRdsz1hz8GgGrZYQzAfCvxZqT8NabVK3NhAT6niZiDejxnO/GNW+R/PBswbkylNq2ooUBOg
sw2yTJXImjQJiYYa83PlMhJshC02U7ZUoQPd3EQw+0pDX8N8VDBRqUS4HgFSrYO+ILgIx2dkXqA7
78puiBlvsFYLmxBM3kAYdyVIEhVBcYqxDrQRqmvTUA4+oe264X+Y+2pYQZZ2V8r3OkEeyKIj3I5R
v4LC8SXNils+ZD+UDrJL/SWwgoc8QvnfjXuXZAKlhMowP1VK9cUC3KmWw4/SzqmXkwdhByfX3uFg
PXRkubn+cOqs8MVwJnMzzO3XOWHMlc0UWlqbvmT57Pm5SLGWlv0qr+BkigyVB5gDnm/H1OV3qicL
LpBr7UCvn5WAJtTHR6Wa4cjaZpV3ZMEUo81xMFxHQcaNXRNLUafGarS++yzvvdb1YQAtLHNnXuh3
RYofooFykU7byaapyoHAGI15ZJoVrO2Rpbpj6AyiDEADWa4+h5mXdeShaiCCdrDDvo+NdgD6iOty
NvunNJ0fBc18aYVnNnGflLyCSx4soaBM9PAbhVw0c9LOPH27h5D8NmVUP4x9cRtBpxMncHB7d522
JW1gUYE37M5RMr3obXIIVHG0EvvTpFdIIPj5fZ/167S0jhRujJLcH0TYeDyr2El0nE2xTrJXnfNX
telnQ1WWT1NBNd4kYDp5x/yZwHCYJCFquaoy9v2Qv438mBMp2LZafZ+JUnAx+64ggKms88MPlSj+
H1vn1dwo023hX0QVOdyiHC3ZchjfUPYEcmho4q8/D7zvOfPVV+eGEQhrbEk03Xuv9SyxNc10P8GH
WhljEyIndfhYiDFQs7ZfSaciTGO8267+nhjyKpLQfVhR/lUj6F8TqwkYnHKIj8ocr0l3p7e3Qa9A
dYjwZVke1LJY97M/3cauXhtTSIuWtYRLV6DKsE/kZnquboZZvTgBcPSW28kUeQ+z7Gr/QKFvBK1z
TdBFXXLJytPIshpsDz56MJc7qZsRyoRqNhZoXy4RYtLsxTrSg9anohGuAAsz3Pben661wYq3fPt6
7d4V+i9y6t6z9uhZzzpuYoyyTKMr4hRoCeJMQLgNmFbB9gDXqZmzW6pL3+W63xkkV2sqWSO6WhEd
G9fVvgnlOSKCdFcq6me3uPw8BAoguxjNIE5WV7qYXErVGzGI97ZIfuqaRcq91lR+Mp5ShVgRBgUU
M1E5+II5y9B2r1UTZitLt7+TRCXKQT2h4BTAVY0jKJk+B1Q40Y9PWt7QvMoBa1ZPjtny+Y8I63CR
3oDNPoee/oPss9SfEusSaGHAV4HgwQZfa9AS1guw303HeKumzqqw6UT0wXAKHB2MiTeoWy+Kx41G
Xi2ExP6VlCYVjEj8O44URNa2r1XBAcPHQdLBB4OUShwd1ZudjEDuLRJPwtRGKKBhTob3U43nflAj
v7aETikhOUfodubvQk1rz4mu+bgpMP5XNVQ+XaTfjkjeuyrfai5ZORrQiU1WJrc0G6N9a1cPI40B
vA8vGn/uZmxnrleskBpA4JSiGvzBEeGNlrKvRfLHirwP8HuoIalnYwxYe5g313MybW5DTi3xFANk
+yPxsq1CuHH4QIS385LqhX+nXTqV0Sy5fkwEhGQWnU0ky6spAlYKNemcW5mAfLYVdH3WGTMWZhH4
XYJ8Oky6XAVj9kx0X3l0Sw00jxGgkXe9YRtmLyo960ivo6PkXNXKRgZ0x8XINJ47FG1ULqHRGKO4
Wpa7qYwOzL+BKEVE1Ws5kRVLVCtGNPBVnvVTN0kDtmKCAjGNKUftp6gBW0rLSQ6BZjmrlmW8bwTg
uUxBucmorYeiekzHWUDtCZVfF8pRtcnfwwwFDwZ4QBn0OV/g2LhMRvxuj1h+mYGS5W3H7a4V2rBG
pBod60dqZQ844sWrrYyPJGJkAbAerwYmRIa0uh03/oOlpT8brx8v2dj/9mwuUkloyIoobeLW6E2Z
lE75qhT2prfs9Yht6AhMHcm47KYVhdcWDA28F5YqqySBBuFGLBYcG9sI73rpu3qM1VaLsbkWAfcc
Q6x0Lx35/yscdPwxOS2CNXgIZOIejlEYvRslAfxtij+IDXOyNDKUdS3aHT6quf3h+GXQmceRT8VX
k3KPANUB7a+tPLgQ86odmZkqsX51GTqstoLaHZh7DDfggwEAEr2o7jCoZCdgaGvijJt9bsNJDgCR
uU1aXZAwkxCgfkcqldisJIHYVv9YVvhz8pTVaLaPXqhnS8kJmRtYyUWvY+bQAh+e80Z/UL1n8DOj
HRRCcHl6/gw3JEO3HV6c3jQOrM7GVdJn+peOJNvVE+W1txmEYU8fdTcojo1O/oZt01mZCuszHmW+
iSjSb/U0vDeDGb7j7acWQifIs1H026X4zPlltoFlfNMh3tT8+hh2zMrPkQHZ+kg5LTrT+/qOJNFm
6fDSBghWu2qo1sXYccENHywbS9KwI955LPKY3a7MKpz1mJMWgibNz01NIRs9JlI8rVgJFx/9VLjP
Xdclx1ozE0oi0YCgWU+u+rxJwdCuJ5WrgtHRu3iVGx07EeE1Ym+i6tglcX9oo8TZq3xtQ5bfgC2Z
jdiFpu+DvgO3zXvqOQxArHc22GOKgxLH2YnMsjEH0eo6zaUIbKLuGOrJ5lLXmHCJLqu07y52xbp1
sp3WkwAnW2SfbWR/Siv7ll5/8tQKN2LkbNHV6aL8OSUpKdxan/qmNydXKTMSD+PZkKr7Mez3fV7E
a+BMe9MrSFmxWAtpuRVvkUI3lzpqHtZMcAYYEe+KQtG3xrw7TdWGBKdVFFTWK0s/7WLKiHWZkdiv
rRwFXtc5Z3t+trYa6gEh/mTb1q3XlCxVVnuGcQxdewA5Vltfth4cw6ATbwp65T1+i3gXksX5UdfK
iuqw9UUxmGENevnZm9ToPjDv8ev5icIK/xRZPj6bKSCq2CzSzXJ8am/UAwcIBwBhbPRo1GWH3y6h
Fqc+UCQ1MttcWRlCzgyt7skgMpUbYuAN68Qu3bWJqHhAs/QKb7W52aJ5A7fZvcu4Kg6ph5Mvmqru
3XRrIiC4uxzK+dm8ES91rzg3fEjmo2lQB86HJyJezrrDPWv5IQJZWgQezO1HTBqk/PTRvZvy+pqo
yhouR3QH8Bbdl+NT8qXoEyXQ/zsCXfHJlW169vQgpTLgagwDVU6mEzoIPzLC6b5sbJn9wQszwL9v
/j2k6+LJmaLp/M8J8/EYwaw7Zc717yEFyWYsy5MCZYhZcPuDpBxjRXxsudenTB5s1an59UdSNckn
YHWvIXBVi2/dxlwMDTe+dK5bPI3JTJhn8PounPCcmXn7pkrg1VknTYguwfSm0UdbTlCGNl3JvNro
RqpccqGqyAboonWd2tyiTplWih46n6Vn7QhJbHdjmausAqDAt/1kXSb4S++IBgBU5+/QCjBGNibN
Di9T351maHcUeTz4q+oAjVajXWwF5ANMBNyzipGsH1FVWEXuQq5P5cNrbOMWqtmuDdT+wjechFNj
PEWep34yGhrU+2r7SN9Me+gecpP5uF5SYZiSITsVvZY/PKk88dINi3Tax8Tc56uhiqcfU1I/mjKM
KUJ724RGWUiw18hFHqZf4diZvlm5kk57mW6kXgN3dfuORL4OLyOz/H5GHhkKdZuEMZIyRi4voHyU
reIQq+ZaWbhN2qTHvYUlDT5kfUgpuJ7NouJ7nU/iV5PY/qQbyh9dOleh6uNZqghYg55Ki8yCmtoN
fL9Mk96LVdvtWhNYWyvT1HaOR4JkXCuUJdW2Qu3t9oe+tJxzFg3DttTc+G4pg+63dq0/DZHXXkOj
FT6alOJjyFD3lN1o7UpZlR+tJl4svfms23ZfOa32mFRN8TMxpkezmd9TWZBQWDv5dnk2zt2tiXWB
8gS+3cjr2rXbRd4Lt/hhFdJcebNUzFsTqVH7Zpy8VQBpZWe3VM1bUW1HmvTvrO6EI7/rRjjzEGqc
YuaSN9yomAnnJ+DJPpWlZr2yXrPWRTjddJRMu07r3NcurW88r32nSt/5iojre02R+khBZ9gUtSU/
Cw3M/XwGxTBnlaIOufSKbRI6NE3b9C0IZX4fR7shUwcLlUmhC1o7Sz8yWVI9DO8lAuybgoL9kk+A
WRpNuTWpDGhElm/mYBtPcjsmeR2xpkyq/WTWD73PvfHaWmG2rQBiY/JylV1uMVQBHjqDplWYKrga
fwm7gRq5wb2f8y4VWmC7Ip0+licKOE/jaBBISDjsWZk3prSU07KRfOkav3DdeW6Zd2tllNEe+fxr
P5OuCqf4d6PMzCucpR5WAy1Njwbm8uWUhYj197zlWCvzE/Ee+VuNmptkp4l4j+CrATuBOhcjsj6a
VLtjRHFFSW/IU8UBhpz+SxrFc1eo4tudyl+Ka9XXkWCVdRqM69qsFGYSlDn41nbnfseCD9rw/Dgu
7Y772PywSrKQbn04EmFZgLldDhqGQV0ZuWmXOIiXetWGD1qBCl0e1igEzpH5aQkg8FGLtKp0xM3J
enFz5Ux90us/Yj40eRbezio1nkdXj07LGcu55AekO8AX0QoWrVJtSsmyFOTrtUuk6/NF0tclLsdt
q5n6seKOeh3KplhXWh19otve60xWfhul/U7VtH+jrELvAz3IOVMhmZqdjoyJ4LkPxZuellMBSF6L
KpMfU8v33I6t+oKy1lkbxsBq0qJamIM8+Sh46ZQb0s+BfFOMV55HWB2wvFSSd90MSfioQrpkyykk
Pp0zJzbeC9TYG/qCNLXzTn0aq7pZzS+EVjp4wxByUhvHfO2QkB1SSNZbmTjFV3V2LUN+ZVYUbwNy
Vg5NTzW3i4oLkVDyaygKY2VMLvHKCmwsq1EREJPjQNuEd4UQw3HlmHLYpJDZNmNT8gbPm5ZCcIoM
9gkUi/EcC2fYh1+BGnckAPOlKRqlfFCbLh/SICXNs16WnaGBi0KK7KdbaeIwohmH1JXEgIdK1CDL
w2WDiiE+QXnwrcGmNxNq2WXZSDf499Gyi3tiZxZeeswqG4EUPgDuawZ9jATRhd+bRffKIsJblaFA
p1SkxYpAI4M5hgKLmyn0Dy6b0g9H13hS5rUOcNI7XYXBp2xHGi3Fk6OqlSxhe5ndHLFhocoFImmn
IofMmkPYNNpt2fRJYLHAHRKU1alOUEgWR+dCUDfrCNwwLe9ryi31uGzonFLxmTeGNQCMWQ5Kxx22
lgxf/p6yPFrOW34Cusj/nrzs/9fTy+6yaakjbiqdqLROTOWN5TMJszLelk1Q3oJ+SDzWsRBzRAhh
MJ8PLs8ID3GfZrXnZW85vvw8PIXRt/U4wjbIyyUEnd7slqJVFtevy6G/P5AlIHCFJJtmOaYYw0te
oWziLsgbrta3qaTwnEfGRiW44QC5Bgx02L3mMcX/buh+takjPszWRBRUbTvD814rSZRHxcwH9/h4
DYVqrOGNj2QAG7/qrgF36I4Yo9OZE28JtJbmdz/VGSN7oJ+yNAtehr4xSHKZ865nz01mdtzSG3iG
LGU8GdcvQujihdVHS7lsoOUx78ZT8OyBQ9lW9QyuCYruxUYQFQU0QeFvaevUhB1Rt8qZCOFffaif
9KBMfno0Qf3CwqVOVGi5b6DzgkKM6z2OmeS5mghF61k/v8J9+hFjbnCGOvgwSevYySBod3E55T+G
uADOkmZfEnvxhjSPEJmnyrot16PXoOyvKl3pL0cHE0CGBIs9on1uSjEJfs3pC8+Y9pI2+rOsR+ar
koRtmX5qibA/40ArSaaEnl6VmDeUUeke1hDlW9VA2LEEqk3CCo41OKOZ1aOu64ybZ6fCSFGz6Rdu
+Oq07KUqmbgWZXd7dlosh9BDT9umFE+io2JAtay896Nd3ElA1bZuXxuraEYwFV5+UGPK0LEBgFaW
0dwMnB9SZ4P3awqQS577qx2L8GfrVB81Pe5HxpppP2qOs4MUlL3CLXpdTnDnuIS4L8uXkevkAAcq
3I2Vor25uXcZBj38mdR241M2cu+hTlpKV4/FNoxK5j8GFaT5P7FTwdfb2roN5YI6s+zb2OjwKw3k
D0oflHeY89mqyZL01RHgpmELnJZNpBuwG2T2oxgGAtWGeTFTU+OD5ZIpoOUR5G0cMePAdAIfmnh8
5b6WvnhZA/wYk6JWjEQ56g/8lP18fRZc/mN7MKJ52E+5LTWDUF7HqOfbkITxrxa13ahPCCRdpAWR
pu/yqstf+xJ6lEeJLCVAjXoU60bD+0n6HLepBkJmY9onmDQBU4Yc0vckf0R2NDFMRuo29ozmR6op
xwmjyEO6VXYp7Ynv7nycFemLhxoByEv1lBfhv5sBCaQfZ6O3BbNAPKRUWgj8cnxaNqh5cYoDz99w
jz00iNGfE1Asz6K8NcwD4JBmn52wvHvvGESl5c6fVJfefdnQIO+3uMGT9d9jJD4e4Zk+cJTSASpt
2vz20B4CYt5JhmWBp6NUcNLC2Xp0+hV9yG+R9PhGVcqDwsSuVk0SJgxTrFiVjnurbj/qRo2uUUbY
LVxo5gFGnl46yaq/i35yy2gop47NdXmkzY/iHhCK5Q7aOhyU59CRw9WTyXANaFlcl924a2vKFeV7
BirPx6PWP1n0BJ6anKRqm8yT9dh1GZ8Hu8uxoVb+aJ6Nn5OSllXgI1lgls7QWBcUpcfGEsE9N2r7
QGfVXPE1JIpKcdtLSXgpTKram/Gn1SGcyBUeAaAAWeGerzh9clbblh4W2Q6UqiOyvyrWqYqeGMz0
puReFaW17k3500vD/FqPw+8sSeJXimOsgQqJlnUS3xrBSytAcVXdatcqsF6Yabu8ejkF1PotEzNR
SMB0REjTGnpEsVID01xnQ4s5JlP2cEyLS1v1/7mpxfTZAZgXmoZDTjGFQz6Cq/vNGNaDnxkWiurl
4TgF7pl04qpVeYIApBfylawTv/ypyRU+rc4antW0J5VPdf+gPS5yUOi4XtuunnZFZJaU8YgVlhT4
pChpClEEIs2VjWJU5Ay1TBRMmu3r5YnlmGQhyrs8P72cKEMVksSyHxgZfm5KD3dEOMO+Cgv9ohPd
SR/SGPjeD/plOWYDsfv30XyszxrPb3LT2IAYMhlf5oN/zylZy6m1ph7/vsA/rzKfRhDGcNRymjF/
f3R5dtmkIwn1XgfV+L9+9u8L0Ljt/WCIW7J0+K3+v/P03lvVAciFf35qPk2FiYA4XiKiLMrxn78F
TVbvA9IeVpZovK3ZCPMikYXumN08WaHSH3PaJVN+VXrj5ASIrUKWvnvNCOxNMbQ9kW+mPNQ6xXza
WAgCJzs9DmFDhl9TAkAGFT1Nc8RAyVgTKA7s1rR+Y1HlRCX1zQnSUCXuGBW/W09578wYKUOSWR3F
tyTY1m3XXZ3YBZE0xMcp0AINCAQWQ93K4x0Xw8gi2ho3efC7g3P5pBInd182JuQmKVpxtoVFcyda
j3rYPdOAKwhi9N5qV22fPUf2F8OTwOn6n9aQfCpgiPaY1rVbWhMnaQJO03LDPjmt2e8GDIoAkc6M
dfFH21buUc/NZO2OqdiY3hTPrq41mW5IKQbr2DRlvWG0M1aa3mRPMxK/rkBTlbJz+P+6e10LsSJJ
QmcW3trXvGgfAcH0bauZb9nU8TnVUnt3kteEfDPElIiTME1VRjodWNjjERkJV9QokZrquJZTWG5R
b62cAfkUJu7Gd3Dp6ybxXDli+NwYu2dM5SSwZtRJUt1VHg6ukF3Wms3aE1WIVLI0j+hqbNbKPFvV
JRBaUXzE816dEo+SeeFmea6NXeR5UHuoIwxl5jfG9Fs3DOh9y66+bFNG3uOy+Y99SJ0M9vMzHbbQ
499d20kcEqDnZwJzyNcGIQurDpPCMxk20XNl8geVcXMjcSF6zqZsOLO8/ee55Sx8q5NLVnmA3u2f
TRjo7TpoI8C6/3dseYRFqz8Xdf8fx70WcJizbJRA0r7Va1oQ//tK8RDmzMwsGBaEQdOFDcU97FCe
xH2hkcmklqfi3SCbarN88zoh4nvfk6CRD09olIKvqHmfDLNjHkL5fDIca20NNLfJzik31EBoYULb
xgRbPcdURQ/jkPw2HAIOCEC+B8Re3JMhhNhiZ9uASZYfNuN4p7U3Urdsox0owdTP+3HXuFUB15lr
ElI2mSdG597yMXYvVUUyYFvnJ1EWTxNgsbMT1wAtkgEprYGnzilLma2Xg+qo/vu0nSXYepUosjC1
BHCH+ZG/m+Vl7PI9IX3hoaLkJ6OKHDzueLtRb+OdW0XTDwQHrEcdahk2SPM6jFx0HhxPEpq+SgBz
2jBjFIiQg88Jgvkp1F5zYgF3kF24h2FlkHqW+qGg+6v3Y+erVQbsq6Mx4RViOjo0+VZle2v1Qt+M
GpXsMtTG94FiHBas3qAJVYxAO3aEqTlvuoOYecQaSDIuZ8Hmt3dQCGCRzbsx3D68v11/4lP81lK9
2XqB0rwpA8VHCURJFsOl+R4MdfgALhOerB6Edu5o9oe0DWAaaE/O8IfN1xlcAllP7qmYVDvEud4+
8JLBLxF9R/Sy3Gbflw4Kk7SbQVbYUQup0YCYN7kIN+CWwlNQK/8ecnuNgKvi7Fl5pfr9BOFXTP2L
RPVxaMGgIf3yvILev5FgsGBtjUCDc/5uMpHWm3SGFFaW0I5OoBKF4C1bFQIf4/t8eFlwLhtLY4qZ
BlihPSOsYav1ZGqnrf4e6nDG4hhDgqkn9TsdruUw8a3MGcjRiufwmNhW7C0xG+ip5l0kmumTNifI
WHRLaUM0t/86XuQmTMX/PD1FcUK5tD4WSTad0OVOp+WRN0aSFVCG1mnMTwFJJ/8c7xNjOIG/rWLl
m3IkFmUj/E207zfseNQ2efpmdwRYRJVrbJIkCbhxJHvdbZP3Jus/kgZiqVtN8sI4KAn65I1fHql2
OVBXHigpLMCnQeLIC0Mac4ZylHoMaaglTg4wEf7UnoHfZH5EjQ/wlIhdOrGhx7GojNAt88klkZqd
tFzF0rc8nBL7Crw8Z7jYj0w9KG2WwINxmePiYCTvqu6k2gxiDPWHRpn5hradPel1z0XEaofk+q8g
1tpN5jWPocfAh+WC7j5l8WNu51smdNohjsLh3KnVcF4eLZth3v3nWNmTnh0Q5QObg6JQKRPvzNr+
342RSe+cQVGklZptRSfOWQ6zZPah2IGDg1PAS0MzfyjF8CeZ95bjRU4kgIbDK0i4tY6Ek+WecVGd
ydu0LYbTUpTBnpkv6YQ5nQE1rfsjEWIgqwff0IvpVlTtn4XtN5i8yUY9eaTYjw8x5u4J9sgPpoIm
4EvW+l+YYtJDYukffTxkZ8uS0Bz1ka+T1x1y1PVCVdRDncW7tERyTAn9WGq2e6zM4J20F3gmrqFt
4sal99zbJR6blga8JyHP4k/RkLL7c/pzYdKsrOsCnUcMBVchtOsQOb8SLXyJanU45AqVvkQf947u
l0ncrJNIi1dWq3/3XfLSJy5RCjH+50Y5GA08NLNSz3wv9nWpX3OXe1t+haA0S3r4KnZqjSSHiOzt
ZGPj0QhHnYzpSWjKHK0zXJU8gQIXePpqtHUNyd53yTwQD91dFll3AjtdJrChe1y6JKNHaz1lglC4
hzGtm/VQPvqKrK/JbjB1W+HvtC7lIUnItLGatvFlCLsUHp3fEjvhJ27x5dViPaLCH7mektDJ/Siy
H2o4OJs27HctaI11ppMLm/feIeq5ayuEf65CJsRjSu25p4niDu5bZpXNSs3zGyh5crLixl4ZcRKv
G2ZH0FfJJyWR5jwl4Os8N+GWGHgnIlIo8WkQlKhRPImSrHQvLi5NYli+Xr6Rl9pvdYireUHxNcnj
Ym1XkCbTitZ7DYQ8tsMV4X/PJTrlNRv+Rss4DkOHy3kM7Q3sAuutSF9dda6Bo+K+gJRr70PYEpdt
blKDnAoXcz/4iw+3kcV7RdeRmVqe0tpnF3DRs0Qbf4l+4TLXD2iTyNI0DxgbXgZM5dDzNrHw2vek
wX5D23OV54gic0cd6BerF8srwkOFVdggi9yeKBgMhc5UuQ7lPowc208apq5Qv9uEZro3NQDRVFen
sYDCNaM0MxakYHkODsm8hdENS2CV9SbRZAVSV2xBz1ncntWE6n9X52spWNa7Sn9vZfNqhKVYiXQg
VSSlF0DHCy0rrYgTGLXVSDJqHjfZUUTmLydMW1ReQFhALCis6eQOCqCetr8pgR8GQNPhoF6KMvij
0qTxS9r/O2kPm0ajqkMex4oI73QTE9WCnC/VVoil8TwjfCe0SeAM6KlZ9Ki+qxIZvmqODzkY9Yny
lW9i9bGZzGLir4p1AlqfSXD/VkeeAkwh2YNSUa6JQeXN8udEQeHgsWpwgLUuN+RYaVChdkqCvDi8
166nbA3kgwQvcUdqjQ53qKQd5rrNBllD+czvEXsv5ejZq0p047qLWQ85LpqwpNnr4VQ/jTa5ISQU
D7QZDlrnwc8woxfKZPR+zW0ZIYUB1HAaFbqQpNNkfmLKz5b5nTEkV3uyrZPiMVIh2jsXhQVkukeX
UqEIDCxI8Aqls6BRgjUTwQfL32tgjVDx+rY9t6oYj0HsrZqyYAUOy+uMdYUInMQ7AIX6GpQZOTHM
CVmIHJOYlT5R0SPKlrbYZqrT7SxT+y5orly8nj9oIjF1m8LIeDCzjVVkXN62odHjR6JRTvAarhOD
8VNMGzDIfK+lmiqVrLxnSV080QVcYaDdFDQinrISb45WT8oFQqVfVNKjhNJaa1cyw6ulPhEfn3zR
LpQXSwzN1lRmqkY0vkqbqo6RJ9N6eDH4WsyCzfEc5+V0HpIIAOrf/eVRN6XKOqXs+s8TvYJ+WRqJ
IAZLaus6VsmwnpqDZsS7pq4neBy4r2Wj+RrC22vAUHF2Cay1KXUdldbGIuWZO40SziFHLIDu1s+H
FBKlQjtUD7XHiE65at3YZ4yHYGJSfIChl2fOIUhV2vPc6zcjNyNf8wTWKBqrRDNty9ibGzQ2YiWM
C42zdbveO5rA7RdHQVG7P0WDd9CO3cgPqhSEWDSssypQGAOCACP7iAijn+tjqaBrVUOSDchBrYuk
AO1e1zdPz4x1MEM0FHDWJI9ntxKRE3KKprlO2vRUx7XlhwD1CKFUzLPukg6nhJR56+jQxIyBqu3F
Pxjed8ZUY+PRuNQN8dGpXB/0qRCmt3TK0HHvzEjugT5Wl6zDaUvqJUYtZFlNzpUsBCTVwNHqpyBp
LiNn7dNZ25FnsYGroltXjPsTdXCk6Q0xUniztCbzGCJDBl+UkZlJkDtwL1h31keDdhBtTVuCBkPm
09JB+KdWM0xdt6kFawShSnG2MBWcdTX4iWkKnYQRslaLzEdkZcOOVhIKUO6m9PVsBhPGkBT5tsI8
aEIEJPOjMmhXTPz6rkOPnivFTw0b9Ra2G6DlEB0odXKEvu0lxaR6LL3PilbjlgoFb1mmo7NluXRs
lepXEOQOaxJP0t3yvOtkFb9brb+MFPbvVOsRcSJu8lsiGtd5MGSfUlrPrhiTvdW6fDRGbTwzqNWr
ItCyfUSayt1g3RZ69i22qrsZ1ZDPA12BDoCMB0AM9XaVYL+xIS183rPrXjzJIXaQjHAV1CEJVZ3S
oAuPHNRLAvu148DZliHLoSzaCX18asvMuCybuu6Mi1JX1arVvHyDdejfJ2xabfQE5hNHs9oGDrPc
5eS/P7s8MgSF1MQgeOv/+9EIBgTC9aLEZGkZYG2QjP/zostrOZ1+FTZA1uWH/+O/5OrXj7FrrxsR
/o6Lot8wYdiEhNV+AZVIfR2Bxof0IN42RTTMxk53Nei9+YzBMd5okZnf9E6X23ZSqa+EgATBa86y
rOYVSfxwUlWfACD8PKPz3seOy3iXU9MZVT8o6PXhk7iiB2LyoUX1U8RlIE01OgozxxqdZfmPvICw
baFBPOkioYAFvrLJtpoVTS+jmlGdkb11FJV6wgXnPVW9qj9o0qoIZWvluOxWtuetcUBGu2VX2App
djWuNrQDw16dBZ8h5tGzXee/6c/3D6rw+rOV78roeUzd7AFBI3tUdvrHbZTuvBxqDFVucLpmW8cK
74JYiNxuckp83R8YzYeWxMZVJsLMr+QvYnpoqVWzryAuSLyWvbpWWnlrRO8c8Q+vDJgmdwUAREaG
0AZYY+bboslvyYWMmGLtevGw05XUvUchKBhRKHOILxapCMAtuJTvsMeGkCZVtys7JmddvetD2v1C
/+y1umSdzmXTS/OaVXKbOQTXqOBf/DCvdrBiwfYc3Mb+crEL+rYTvjkBc0oio5EzBrSn0UqKKt9x
6Vk/MCOvotrdG3rUPmWh7F9nIFHr0MRE3x/tMmfaT21K2GbZ62tRYR6oe6b+AZPed+GpN1OZEyl0
ZOjlpTDzZzpFT3lb74ZJsG7u9kkr1gkOpTKdjlKL3u0m+NQ0ZkBaqRzKEjxo01/BP5AMg4Z5TBu/
xhsClHuLq/eW1NB9LfVOSM+r8MpbHT5PFE8bYrJWU0ZwoxMDyiybJzfM7rp+bLmcAZ7/AdN34OP7
bpkg57VR+6XHWNLYrAybfUEFKOsNzA03bLtbtVKOWQ1JanrWigniS3VwgjWeYSD6A+6zkeZ4GqCU
iro7yhHmA5TqJR/ipJ+VZxSvKPbwnqT5ZPtNn52NkaWBeolzKEqlW+0T3f4SAGwJ5nsp+woctIPp
wu3snUiKLVyRK4C4m6Ai6WXTZyjhxfzM+4rVgvXDMp7todjbsY7IvbS55DQWVtrKHNAROZKEE7v2
8877qU4X5OoHkemvSI3f2xiAAeaWbZkjnmuzH6Fl3rRuONLefjMZMOfFCSKfcxzPfTuxJd9zI7DV
ukpzgz1qNzC4vede+mFbnCvFuduOd3N05UAtZU7Qoz5pwbD2Dl01ltSRB7pwtnzC5+EO1b0gK87r
h5fYpEShjnjzAqbyAju7cusZ+k11R10ab6Qz4VzIjn1cvfbMuYI62JyApv0mfufIRX6E17YhXu9J
TehSRYTA4nyiUR3nHyUTZ8RVL10mmHJ1rPRdjVtNrx7clFJAo1ifwqS1YJKtiFYM1Lzg9kK7cpY+
R5TLHKG+OQUtYzkXA+f3iypQ42dcVn6pmr8wPANL+CryAt1LgejNZvShsbz5H6LOa7ltZduiX4Qq
pEZ4JUESjCIVbb+gLNkbOTfi198B6NzyC7ZIbUsUATZWrzXnmErBBmGUKPIpcwdJGEYWt78n1T3m
WrwTVIAgiDzSUAh9Hi3UWlQ2CWtiarWnCqttzr49zAB0uZTDrn4fSHcUQBqINIJynOI+CYOT82sY
rSNDAMWan2c3/2zN8R3I2hEV3DYl22aczCuGxV3FCDzsGH2JeTmZniu6A/LdfTxZTCZM5j6NBwzN
zycczINKLs/4UG2660NEy8TAxt29chMhcTsgC+YXE9p526rsWmNdgzgy+06ffGIB3KUmRK+W79qV
QLBC4xXLE8v57JWRtWu67ImPOZxOFq6McVoMh7NIrpkaP2wuF9sicrtznprQ/dGP5MzFbF+L8u53
6kYYzXE0+ktXm0dNU/xSTy62c2X3dBSDLLd2ihZokr8LKzfOmv6nUn4JlIJ+pbE2Nr3m6boC+eRL
6tpn7aTsnfBWztkeheizEC0hkhOmy74/u1b2k2kFIksjRLgfXUdLfaXO3oOgPAAYT9gho/iPlfHn
3OHt0tEa0TT+gfAIbl9ffCJHP1YWH9q6QXtpMxs3EESTQb8IDTGBbmzxbusoNcKo4CqYXzun/EQZ
puFRIQuAUy9/TmI6NVjCSrc8iy9sRPuwGm4aNyacX3kW4aTgczkqEuXRpSxGRgqKZ8qScJN0+DHV
M5rQ8mDACMJHcxcVCHB2ekhOkgMEOUCL6Afy+RSG+3yYb1ZgxljJUk5EdCqkuKg1bgQ75CYB9iAG
RNiPr8LlvyHTysH5iubowwiT2+zSeR3/K6iUwOxvZfOBrKI7F2H4Vw+CfTqmpAdoIbFS403AJ4c8
UowW2giuN0lro68BRSGlMdm+OoqGkT/fzbeqRxVuoZJAHnwpQCAOAKVwBUos1KFz1vrhN1sWhCaa
hBsWlJ6MkrtZKqfBIIPcKf3lbqOmwQ9NkZ6TY42x1ffJxHFk07mzMrIcuLccoAnfQj3FBqc0P/qW
dAb7FbnWQx01d18bT2kvPg3JldcDS4BRvamiFN9H87PMgkdiUUIg4tgZLdh0F9H/rKNjMvP2FyCY
W4UiDl9/ttPxSCvc7YDmbmgcHAtSvGfjtxmIP9bQYKds7eeShos2oryDDfVDz8YJThw0xULSuDLF
fTSHn4gB6BbSOov09nkytR+iuLAJdjZYukPcJ7lvzFxNPU2RmGG3XaY30xJ3hBG7shjOCNewr0sQ
KnR69ZLGIKyXz+QAW+HQUNlSV1W/FCf98QD8RRytorHtQn5o96rptSY3LsfJfqf4O+mV3bCnvjdF
8d8cxHeHWIsNmwwqAcN6MxtszkWnberWbDY2PIcivsUqU8OefWJTurtmHDUfPo83uYl9EJlzYJsS
eK7Ub3qx8N5ESq8x/VtE7Ztqg/Y3Ijo1FFQ4aW5qbMQ4KeaDZam/1SqEL6zvUBtuY+wygmI8ZFoR
pBtL0b2Q+lP+FBCyBApFY6CRkiKNhrAw9fVO07J9P/RbDAkGwTlAAffKpO7aMTq0cbvvEoatGKNS
O9wlcbpHOmxm+5Qfm/CDZtDJRhN5UZvtOj3dp01yTEXg5SYt8WnbRqj5NYbhRA23jN1TYTPxALTc
5qjAJVKW4kC3Op3B8JjcYNvKQ/23iwbNw8J7MMx2X2fS72xj1/Y5Z4rIQP2A1nWvlcEhsj8L9k4x
GmgLWfRYDke9UC/SmPdR/MbvvqRA3hn47FVlAg8bPlgZTxOMywlUazhYh0AzDlBYWDH1fTtM+9FB
bBvb+yop90RG7yrii3VuZ63jGeW0S8vxSGKSn+Hc7Wlj5In26PjtmmHuI/QBONm8bHGvN4rfCuQ7
7WtBL3fi9hGgTacpfAzTnjE/zR1JZiF38NKwd0PKhneMfWYJO7U0EYzGu7C69UxBgiE5ShWa/qwd
g6XRgHcgxL3BNm+fka+H3AC9hYoGnBPIuDHkJxDzqxGmXFjDPtbjYwVQZ7AqJGL9QbOlZybTXomt
bQFLJCpInuICn2hENXQN7PqJyOTDWBP5Zqs77E37Ce2FYK8MNtdrW5umMFj/ytqNzeiDz9g3OoKK
0jmUukkUs7MDolmJecly3JmERCe0WOzkFuftbgaUUuoWKmPbVzowzonOfzEmk/RSIJGiPY2hed6Z
KhuwjLiwMKZWj3d9O6D3UF8ciKzL90tb8Z6VGBxnscWac8wUDM/Z5FVKdk0D+8gGDkgymGsxv4ad
t1i5NeOsSsNfTLiLaqr3ltdjR4nPUNE3kftFnXlIq/JoAjVJJcL8Wfghuexs0E+9nRFEGIN82haG
7ksiZcq+ZMfQnkMzv6S9eS6r2A9xrpDY9lWyt9K4eCN1OnRCHKxs9KgZl1TribSw1tmliurFYXRr
6dXOGcKaRPUdMmxq5Zj3tqeKrzSdvLSq90IRp5RExzF2jnx+vUH1W6U5LZmCKe+OM1LWOZvU+DMu
mpas2xdUneVgeSlGXYDEH23ZXnA3h/WvkRymgvNmqNoun5UdEnQcUwrRk4Jz6jaHxbBBj3wWECJB
eCq4ahE/rAdclL5SZgy6enSzSxJzAmbwWLHrIjc5Cg/MuH4x9zDhTVTqDlKMfbXMkpACZqhXiSTP
QeoEEitATJzY10ZMz0Pb/2RohMNmYSeuQXnfaXma2K8QDqnM0SXDKdLmafVjGPymo8ufofZfM4Uk
k5rzLNB5dFVmE7tFVliEowp/QEFrVasV9roTcHIsaps4aLRTYxCFMBZnPf+Nbg9TWUlmUj8F6Ulk
8yfmwukXzXrlyYnc0tNUIAjks+M3oQdwzCOFjY4cPkugGEk4gpZ3b5HNpjdZDpPOX4XXBOurSwoe
KWw1672rXlQAAxezDz/qoTLeBG1thMqOp+lhQuZkp17W2Ic1M2h9aCJlXArFL9kqhEAQeP0j06ZX
Yc4NY6tMLfaWvDIKJfhzfReKquEUjKQmUTD+yRlwXMLRSrmG3BjdE8sahob8YsaReiKny+V20dGR
yaMDxea4B1M5eSuWhgCHyGeB2hm1Od6LgpwOkA4U4GVcbFl9SJnToBesST42nBJa+0sCM4Ilbjlk
jCx/7IrdpsG/be3M+6b6tJGaolUN0gNb8KdKYX+DG6E7YEY0WSoY4ge07L9/VqYT5JO79ZYtPsYD
OQbUDhxwHKPD7hnGs1RngGzAy5JxqRCl+P+HYugmLMXZmH5kA5v4UuarOTt9CXMYMlPnyxCetmn0
2XKzaxlWA/vylKBztpkSUawsCUWDhN5cqNz1v1/Q1FOKR/IUaNPfKK/ELcF42TtYm5aeTXSUJsDl
JZ59jXFcv1oPspZYcKx2hAcB0G0z9ESkq1lz1N2me/p+Y8bG+SvsN6cj93YylYRKhoP5YFffX/Us
9KGRBOf1ME51cC7s+PcYk7cktYV+FC/f1W8qzbybsBCfrAdpskwwezmtj+pFwFQV1s3Ec+qvwTkr
OaZC1wlzO/wtM702vMc3+SKatJ+1a5fcr+Poqs2qwjAsNdk78Zua9Zf+e0nfj51OTeGEjuF+/c76
mgh6eYB1i+lnMOa59xNVR1i1DvRXOd0w1P7tHbvxp8FYJqUqankQgCgkXVXZWcgRbys+rK6z52aM
+uP6yArNr6iuBxx9csQwaNReszCxetN8a3hz/Die3Etv1X9yfSoO66P1IDRiwL31SyzltaeWzbZz
JqwBSWV8QMYkhn7UD44I+4epP4Zm1G+uYNQKjKi/oNJnQ6FXNU7LkCwy2vjr87z2oxpgFRxpW2tT
Mj1FfYMEFX37+v6u7zTXJrtYHSEi7gZsvJbe7KeA7G787iYKouUwmCEzCpkIlF7IYHANB9KLat0g
JxjXwnqoB6wKOupSL08IbtU0gzUgqOmF57NMPAvAC8yrRlDOtPFzmYavaRG9KjLaEyWk+z298APy
W/yX1cL0WRafJkV8Zff04VRV4YOqjKRe8bNR6PTHwO0Z/LijT4shfmty1mAT7dN3TFAq5gbrDu2h
jjfnzlQ02ZuQv4iM4I+PA7T0TvIZL2d61mIyqFljbxi2D1Wp5c/FjGig6kMFdwO5y0ZA5qHTEU22
9HL1MTGvTG+Mq6mOfxYHPn2z4TWSGFEtSnW/G+AINLpNY7lar8o3Kwv0PQMiWvjw7KbWGA6V0gWS
RF4WDHxUzqmM3oPIdBC+J8+QPk+dNk+nGP4pN9siRz+fuKegT59iNuxEJGD4NZbDUIdss5NanzeC
xEmP9Fssp0tl46oFrIIS1/c480uMNMKmHsfad07rkJtM+xETtUZ01hewjVNskeVE40FzOzZvdrVF
UmefvwlZlp4RA9x07Dmagr6aOgSvbWdJTLzTiJg4hv22RFh1U2/5Ms4/XATK6sLDM3TGsL2ZZO9G
5NzoMDXWHF+xSdfXgov82mK7OqcSaUpbquWVnovhmTRUN7lbXeoIXB6hYOph0dFdqm6fxlKntYLk
1I74qJpGI+kR6WO0w2/gYq/Ick458r+TVSvOssevv1qvM9A/2CsDyEkR/DuN+V89gU8hxTZ5SmQI
eqqZ7aesG/nTc962g1qYxblqK/etcxbkPznmNluk0CCrT7cN1ZcIIL3BBRblCoDITZ8ZaE0t56Bq
mtwWI17VRBJlg3fjztuV0HtDGayk9xjC4Ry2T67ZPkJVdCckW3CWUxO93PKw4BZ91WmR2VRAanWf
htE+Lq8YpHU0NRFiNPgHem3SlzSSF243qO1aqZTMnFr74HilXtrHLkXStkYgG0sYck5thiLaweue
yfCUQuUZQF2coVl6BtujpbPFVZI5vx27/Du1bntYz0eXZaXfw8uitZlERxCLnZ+0nAIdeUsboExe
z2KkNQxhlubUlHxqg6SOX35cmABDNKqov3I1yk1jltVJV3F7IHjILt8nixCb4gQRmByvYNiPQ3oK
Uyc4ijWxlqD4fjcBhdhY4zK7nmvkzph8z+tXrSsZCzJw1PV+2KitoqibJs3rUymN01qurIdqGdOF
efxhdsuV7caww3v5UiIxw7lf0ACtHesR54GxEXkn/QLhV8BcBsZfMR1tlSniWq6YmYsbk5FGRjG4
XZmeWq+ZjFSng53ZCdqyMnrRaivFMAmksrKtvwkuRSxt4LQEE8SlRhiswDmZQwgmbHoOKu1jGpvk
Sa1IW3cm8vpCwxX0cCcyzcPeX4FXTmlrv1T6oDcSimqiYe1oD1P6MjZ1euo6HXWVTTIpll4UjI4O
+ycK4mdpUlcyo0C/jbtuTn3CHxG/5vf1sEYrL5KF5Rp19fgr0zS0BEbfHbB+Trc6I+9yXYS/F1SV
SImtlqEXWdfTEVifog/I6oZm+r6eB+HmBwDXeL71gWyJpU4BTvhXkTimlFY1ru5yQIBYXOxe6e8D
4amHdWn45rBVFsIy1CbGfcpj/pwSbkitl+Z9fS7PJ/2YAoavnPq+Yg8A8vawjJZlUKlEf9UsX22b
9KY1gvyuGMsSkW/Ws2vaQApiUZyaZLSegwBxAGvcncwUGk1Onflaluu3EOsUflrX+AinLmK6/aPm
w/HSA5LI3bTZZxlSf8G8Z9clwDlSuqzejIzvoE3pz9Esu+Ma3JUyl/ZJBpncTzRh4YtaDPHDSkrk
h2TbQRoLN10OHHoTKpF+BRRonacBjclCabAHWpSIB0gDSBT3uj7nAhm8jklm+GUkXtfyLQL2y2ac
whpQgZ+wjJApOd3W09bEGVp0i7Yg2/qyOeVpG9wsw7Bv2PUWVmrk6D9yRzX8tYQJQfSoQULqKi2q
J5Wycm8mDeJssx+inYBSjgWcAUVf0Cr/35MNHR6dbJAUAMi6conlmUYR3IIwdjw0Q2mfyRAhfClC
msVIEOlKVpIJtFbeS+rNGDja2bZe1yVoPXSx5W7HmgFYPJExtoWYcJSWbp8aRYue0rahGWfTSLHz
BukIns3XRnzh6JG7fl7UGUtQL0Q/9dqn6VbE1NgQY9ONMQP1Fosx6rj+mvU7QLBz5IynTseWtamh
43GjrYOTFjN6GytCgV1FfVHBkp/1ODHvttT+RjEjBH8wwVxu2GLc0RDj0B+vK5+N0gYcoxO0ByH1
Z7LwgoM5IahfI47hNHVHthqW4w15ojI/LM0jfaHHWnzEAitVL/p5F9XiFOKL+5WWClB0eygeOQ2P
/TwRo6nOgaC2M5hKLMuXHIZmH6INwvNXd8iW4PPME0Iexw3h7adZ7eUUQLSe6uy9G3EO11Vp33WB
1kwf3YL7ZGcBO4HH4gQeTNoIZov4jKeovElGC0dsok8IgePbujyYVfS1nryoofUrIzPcU4i6dyX9
0aQlg0+LYlhm8sxU/h2YDTuIsL4LXTHvOslGMyCVhWU60ZIX2Ro7vrzgQs+0cw0wBEQgfThrKOhy
9e8rZc9OtPOkDxkerrg5F2rwaizvNnDfLblTNysOtbs1V58hu82LpbrZ3ohQ7nJxQMxZ7mvroZSk
Xso2ib9DctPYeBDW1B3MdeNY93u91O52gpP2+/yMDQLp3GoexJaoe6FFsF6XWIcoBoinS7SjhU0Y
U89dhKo8ey87HENDPc/kU/fvjRUkr+CU+d9Vkk0GbAQFyX+4SZRHGH1Fy0sl1T0/RUl1xgGh3sw5
Uzwt0oIrKkuwkGRGEL4hXka7xFmlhdeybxPGHcJ5D9PhgYJlfo4S4eUh0SosGl2pvqybYHLJHbo8
uboVFRpF1EbTL0vVMhpzcXEGHr8lOiH1bHPI3kOTVPDynepW+2lgoMKkwqRMaXzXSgW9fKe5jFbz
phpueZsBL/o4wj6MOv8wYtfrFmKkggBzkyQz9OuQmXqLBuC7OeDUGndPo33Ey9q2LnC4MUg1oJuw
JTBUu4aFq/vjMNL0VvTMyymFQXrme9I3/VbjU2CnMvLQkJ+45YkBo0j/a0aH4OsayTjgXVH6BSXG
Ix4VXROdDKy3GQyCm5NIWmXCvo+utLnFBVj4y0D9zCMT98eQX1opzRf52mcjIah5XdztKtmmElKN
/jJ2YQn6ry6vPemZ3/+wzW24rsuymFsRQAedU1FHs3oLahsBodOj0YP84IW68lNRe6gl4Y9I1Tjh
Gr6cHBwPQY1xcLSqQDtGjlXw10YBXC8OWsFUrpiysAItYKPaD9KXvBDiGfWM9dyWOVinEWxEsdy/
ULSeAocIehg7X2Udx2+Omzr3KjF9RNHxW6INS1VHicZNkNleJN7Bcy7DcvFzfVQ4lQEN1GmJPOCb
QiMFq67otblmgfsF0VFY42D6t9KqGOExKhNjMteO5zbzZwfaKzP+ZlH3XHaojsbqy1z419QdMHQY
plz6GXoNW1esYZi5/WoCbEyfjj4+VXM0YSNbA4VnxkEuFPWaeFakhV3iMSzu9qGIlGeXT+ta78iw
+eVOrvHcAsbYuczYduvDTC9auKdM+QA6uYfYzT9I8bvXeT1d+VyI13F2P5Mpba5dWkW7CfL0wWoc
Th5OivOEWtg3JRkoQR8aJ9FPr0hKcqbW7Izwvi4YoZgBeJhd2nhsd1ZYYJeZ+/LQ9G/NmFUX8AVn
eDLNIV3aQZP4Ykng3pPheMpDJbvFS+DTqPS3hiwaQQSDz92boZ+g+S7i6DVIRP5IM+OHGKoAJa8d
HlXFnj6ciLmTw9Q50KdmK5Z2ZGBK/UKPDNyq0vtmYuibOZhQw4mJf0R2nk6Siuaj048Ow9BnZGi3
f3nBzgMDZX6oo7TcxQLJ67qAh7aufjKhteFSW9Ch6QojBVZBd2d6Xh9ZnGkyTnl6mbEJHYxEolZu
qyUnQS/3Ov03P9eVkv5026IWQTULEDg+sRjWgCLy+EQpNNIyeEpEkrM7w5baodixmtj4QG+MG3Up
FHsnBqHfogNm7PK3rHo/a2V/n9McoHHHPIVtlb1tlKw+6kPCZCczbl0UnY2ZGnu9LjQLLPGaYA3k
dtfMxDJrtLMROkfPYfQ3sRL9UKpBcdB58/DvgaeBUB1vc13815ZTea7movHngPQlvZjeTWlkjwJM
zF6DzgN+xzyPIXEeBQ1gM9S5PQTgJLsgR91imA+jslP0UNDtYsP8TWHRXIheay/rV4qVEM3bqPrW
jrhskgxjo7vYyhHd4odWn/i3s8auLwpA30bVPN9MeTGVDyh7O2eu9OtaCFt2jwWPDq2+bNqMZTvq
jGkCCZh+kGoX81urU559Lx2m4E0Noc8xOwk/HLoIhDLpzNJy9e/asLTa2u/w99JPrpk3StJlBioc
OSB0CSxOSSuUwzDChWiGOfGqGBDQmCjEtGZG65yw8HSZW38AbTVO8LnuhgRuvoK/hwUSnmt6g6p9
dAj5wOXpICG6DYDUd72aB9tCtKBpym7YaTLqtgP7mnY/6OR9rbsKo7TL/dyJBCXlkJyVrkjYbjNZ
pDOKUphld0xJO+Yz8reb3K+VBG+0QMZylUJytsliD95Lx4SLr9rJocGGFoP63qmuRhr3NEZnhCb/
O5B0EjNVCT+LgvxVHdrbvcCvghehT2FHUh/EOT3sgoGRJ2pUtmttzCaGfkMFCh8WvZ8OuBhdrYWJ
lvTc4WT2HEcW6GAQ++v9dsybP0j1e0LCNDTSrRkcuhDCu2g6tNUN7IKk06HhBRR03qCUEQtr6Wz1
wmieMtAgDDJuWeq4FwSo3Of0KknanVOiXCDAo6WCYcFu2rL3w268SEVcGCFQdhv9c1jbrw2icfh4
zqVfAyLZHgvknJZv1l+paQPJdEs8oayaGnJ4kv7GnL2sagk4BL0+gvR4RMPInK7pH9R+H2vPwMJ3
65tD/+IgBho4u3ejcobnVFcOM9kf7xTxSwLXwJ7V7UCQLgeMsuStahaWW8c4mFmivQq6UydzKd+a
ovQt0y139Yx5Q9PjF2J/6mMtcaFiU5LfnwGuHtZ21bC26080UpMom0n/+90u0MfyRxb31NFjMQL2
nUmpYtkEV2sN70Ud3SsGuye9TGFBUubtgkRlklHFeAvn8pzZ2e/eXgCXdb5MMrvgGIsWaJbePCdS
xvewwfy0bEGrjKafpMOwUYYGNq2DHbhWFKaoFhvxQAnjE/0G7aFJleeq5upa2JhhzW3XQq8vHXm0
oPw3YyNe8Pai2IyNzdgVS7Bb++kW5Ac02C/aXh22CeAKBqjVcG0Nh/aQbQofWifjBlJtmY0Ev4BY
fkZUPprGiMQNyw82m38zbrWbaZ6N0xSPxi1MjLsp4/aUaomzq012BjDeEOcu5e5cdxdaxcZbHSjW
LckeKI67TS4z5Z7N9GsaBSGuVmHlKSqSi/RuVG5WGnqOJd6k5sw91o/iRcv11IvsPv6R2myyAQY6
J0fi9J1AgEZ2VW6/m0lRjhZcODSr9EYh9Kd0ITZnSXh0XebZUd8tLg5cGfOgfTFczV81RSmvXSic
Ayniw5GY+J1M5wz+TFTcgeIgFYlxTUsN17TJfTVAtedo5S+9yOPn79+JEG+nli4cVPi+5wjWxBP1
d/q2oBL1sriulbKWZuAiR0IZ+8yLR8QLioqVc93dlEUjd4qhOkxv6GXasYIaj22Ztz5sO/Mp7dI/
Vg6o07EV6yrnVj6QUv7nHmtP6WVJhZ3Jd30lf0Mowt5gfgCWBoWwfAEKmsCJ+SJTQ7lqpeHOyCMY
C8nIgjzHjjH8tJexwvpxCPM6g7+wNOaMssBmkbr2W5Grv7DDWn/Qv0CJEs6rPbVij2xyIkaJVvZ6
aMBgw5S0h813smcHBvdjLgicnEFWPOfZeOxCqjMRDD/Wq1OLUqZMhTMe1jU7lW1DaTtV3w/hjtKn
rMBjlyN/UIVhh3fn1UiCndlhUk+d4YOfmZwS+iX7gPXyFMXJb7Ip5JawC20fLXtzolvdJwp/uRGu
KA/wNuf2Zpoxe2rSEdwiujbsSZ9qI6aDZo1/kkoXZ6Sh0UvqVgNxOjBsFeU57qLmC3bYs9IPzdfE
F0MSN9s2BnBSVCGUjxCfuWLJvWvNdC3GeWMIabwxuEUvZ6k8p8gRcNPgaR37MiRZa7tCSHZ+M777
rTPM2lkz6U+sX/EWktoSF581qwAdEBQh/2bGQ1pUWLAgAKm1GL1J5Fj+G1JRonBF+0X3SSgloxaQ
8k2KEqtIccguLbi1+5aMqHI2rTmP2F7yHjM5cSnEelq+Aub1PEm1AHMvaD5PdM5LxXwh/jbfNdhR
EbkqNQ2v4XnNNa1ETRolonI/mSoslmTaBZvUNs5mMOb+hF0AkjqzWYvt+/rRrKqmWLQqLj460V9g
RsEj4xY8XCrI4JplnVtDx7qmaiTt/v/VtQ5K5pYirnJiUJFlwOJkZlzmsMa3+MBiL66qTm7iZPw7
WKw86+6ZWtHZsLeqD12qFXsVi48XuS8AtYyv+BXBkvjjYJaKSTEQemIdnFSYLxZ8j7NeSbjRy44Y
CnG5R0Xu4nHDzI1dA6nqOoMDx3TUkuov1s/mVVW1LbMk57E+4nYzA20Ajrc+nFvaegCs1B0iuB74
Ns0fYETtA+uI8IVFW/o7vhvyqgURpjMAUlmEhfz/vW39ihk7doB1QRxVyF9LZ2rdOVFRyks3VN9P
rc+niKi2suvJY7AU+/zvYKUVCvm2/qCsjviDebR+s1N/i/nnWrioRQge3VUSnEJmcFp3qPij43OD
EnTdqoLEwyNLne7pUJgvRUCGWtqnxUtV9jTjuRDMI2F//XYdef07xGnrZRHgf6FSr0Hh3XSqHv+o
apAHrYopnchM82lsdYF/If7C66f51NqgogzjEEinD/YKBkN2Jsu5BtocwfaI9F1kqU8pOMcPdXDa
IwBFD7n2hG7agXYlx+aeRKN86uP7v2fWp+cBq1Q5cmOks997RswcrdHYcjARQdRsCNO3hk7dm5Vr
+i7aLC8VEkSEjSDAwMfjwfmB8lgmEOW6QcuftAez1JbXQrndLF81dp0/WS9pYdrXAkngAFTDKzAe
o3hBeUyTzLxGCnCbxLLmX6VFfRyKNjgZCulc661hVUiQN5NyS8jymv6NLWtfY+ftu7HdPHBIF/sx
DxOPSw0RSxLKw5w59EW6kLohCsAqLZd1U0amZ0WWsadLKF5ak2umNsNP9239qJhEkWh7VvIQnXof
3ZQiLx+OqLalgIi+3jGlw4S3tMHLETOCL3NIrsrgyoemlPV7tgA86IONLZ0AUxjipRJ084D0APmy
VMEgvhwrxoe9c9HT3AHGSCbPv4dxBT2WuABtC3uJUJ31Iy7Jqjmu3fyav/oEQ+oGyqy5tMlYXRD5
z0NyIOyTV0U8DM2TgZMeRZlGP7Vrn9aNm+2O/W+7VCnlpXsbjQ5n+LLYdMvi01moYfu2YnwWWCBX
awuvqihtRpgiecbDBUGU6NT1kVUH4DzD87pUteuPWA4ZLUC8bHAm12+QNQsEgenj39FgeaK3ID1Z
Fgk/FpitV2CKZNXuiRRwAgzvosA+5sh3R++WTHtsW01pPMMEphGUzOjBmyDdjS2QWGvuLqmg6ZPZ
TOdmulaUFgwstZ5tftt2ya1kdom7E28wbCDKLkAT0ZMe5Gz5ohYKNrrPf23wLJ5/lvJnbfIOrpmn
6lT9QqU0nrNEyGvQBbThUqRkNAfI1mrUJTRevocRraSwvyVjmb+quooQIoZUzm4P7r/QnuJYTZ5r
lCJuPj26ZMp8wp8Yf8c6qja2XdfSbpOTFlr1zg1b/cnU+49oSHC85H117fL0xbKNGQ3gc7IMcugj
1k/FE+Jolz+ZHgAK7/O3Zmopk0q415eZzFcdMZeQZD6RJMt7K4z6t43jvYl0i+4seeZjgjze0Fuc
5lX5trQTSzscXxkP9tup1T5RiKAXWReqEYnQiGid2CY+u9G17l6or2A1zuYx6YO/xBnG3zvMgDAd
IHao8kNuLqviKyRPeSHsmNdZ9oDfUsYJyuRgIkP/VFjIFxyZxAdzrkNeivnyv4KLuVneLoiO5X/j
div3RcP0HATneP1e8AvNTh9jMldHncjETZCV2dFcGAZrz7rCZE18YBpv1+f05U+eZsaegyac/drB
V3IMZZEyUUPXGg19lthGWuohabrvMLp140mtn2ObqghOVRHHDej9n7WQpgQ4FogdNmj3Ws8/s1KB
kN/R7ArQia4BxfNMyHKdx3JnLrumuY308/pVlnUz0yriMmumK5eetkVsSF8Sm06agIg1v0caXWTV
U7DMZ9YeC/+nwxQ+IZQKGmjArFxPb3lZvazXnQ6YfROGQ7fJlugvNpY+n4SBHRaPgqgj2qMCgrqK
QMLAKQ9pPL+rdlPeVKPF3VNWFWLyNANHljLQ0BhbJGBgN8GqZ7GxY65fVQZ+4cBwDySHWLhLK9N3
CpWqsRe3srbnZzQJu0qfrpCN4y2clOqjwd+/D8wcsXyQA06wi4lAPuQa6yG2NA263Wx4/56LcCLb
5uStU4r0qNosseoMT14L1OQMxzj32lmhwxE0CUFs5Dau31gfugFNEmqiVcHnQi5mHcDD0YsTjk7Y
Q8vBYZT0/dX60DLynyAU3MO/54PISrfJrGSHSWJix7FMfroF8EFyGzIBSp3hPrMLIJ3gSgZqtZ1E
+osASnlbP1nLI0Fg3tk2SFJfZFDTosSyKpcVXwFgq4xRChceARh2qNCHBvkqJ1FEXhAhWJ5xp8Q9
unyLQdmFMQ3BwUvQUkvEzFYDRYgXZlkDe3144yNV+SFDVKSX/MbDgM1+vwoPSUvVIRvbWr2rC7N5
jNqpDWJzu/6oIGX6HLYpAkQ7fLJHIkY4n/GUde+YAqqzUzj+uvuwnRcz6Svi98jblYFxFnYW3i3Z
RRckz+amqswemlCQ4F8jsKz6P67OY8ltZVuiX4QIeDOlt+2lbvUEIQtvCh74+reqoHv14k4YJKWj
000CVbv2zlxpITxomx5GTZb9GlIQygBuHBiwMJ7lGCSJsKgA7xjPPW31a23gf41hm29mR4wnaJkl
HUgeyiowLgPt9MKfXtQyAojmJUXznMDrvPsiZPIXWRnkhqSKDp6ulwSU+gkRQiZq1prTS0dXrXtL
siAhj5aiNZrBKKSBsZ1CUX/TAnwwNdfFjCL1XlvDMYprH4zzPTKb4E3lQtmZ/qeXSeMdSSnnsBkQ
a9tld0pdOzs6ZuK/dN5oZ/fFppSdprq+m7ZWg7kwvM+pjt6hPj+qi1jrgkckQ9lmGu9hnM0fflma
53TBBDpGnv6Nn+or+p1fTeLjcA8iBIpcG/8e8tQd8V/YRKvFNJL7ZP6Yk/y3+ipdUdFXze32pCeh
+6g5eg7zT/gX0N/OlsbBfGUGgxtxB4Kiei6rRnKIDLyUY08UGnUNkR3iB7HZ5fdhfKM7aPzAJM/h
OXMzekTp8uAUMRBajmMPZKuEJ3Vv6RbWAb8lCUu9dGTlDlnseQ5NIDIkomxsY4wfp4IEzs1Aisw1
Z8sWWuMdY1jiGwhZ7Jh5/Us+aUFMPLGaJBuvz8SpJSd3S7aQjA8meq9KknOrR9pv/6dvp+hdRu23
fM9BebNxbSd5Rct8ytgjnm1AmjIzVsYakNIQNtyA6qvsLWIaUtv+Q4VXgmv5HYEJ2pRPYUxvfJsn
EyUJaINd5cY/J69wvoVlyR4HIgByxnBc48Nap3gUroF7ueOT9uue+ZGfHRKRwYOxcFQZ8fOyjFyZ
4IwxRGnj3QylBCkaYQkyqbmg40uAekw0bIoYJb1WOZd09PpLHQjcS4BlApMfUjgpQbVCfA3NDpEC
XlJmIdm95b57dOowZCxu/WZd6E9J5WHxkmPA3DQ8LOExt5OdnjlJ+Q+Y6fSdo2Xly4CLsZd6A7W5
qr5GDcFob4Af4uvXmvNij88amT/9epqB6CTyVP8MTUt7bDXrUTOyYG/6DTM5TmZ5NQ/f62IuTfoh
Xfl9LByZ+aM71Qvrg7lW4R7QiJvhOmTIhb+iOv0a4Uy5xBY9Qkqw7hkZYilv/uU7GUnlprAZvSVJ
+CfGxPwaTnJG4bIlKxkP5wolkF7wwd11bcKC15J9NqP2o+VtvVd+MO9HF1adSjimXsYDwu5jO9WW
ZAn3LaTr/bQel+whnZ985swREqjZ3sAndY9LxGjWjy1rTyYYi1AVIjiqYCx25LUjRGWEpBlmQNj8
Ng04WgnWsM3oD/P70EX1EdIq3vhuMrdqGyJRNWWW/58HtUl5yMj0uL1rghat1sfjwdBgh21MPwqu
6xIOYyhZhcHwhPHNzWD0MxHd5ykhKy4iWUa1KwCIIRq3sJLI5oWamiEG/Qyy2jmuKmO3qM6BBgTY
iMGyMAHMjm6SxGgW7F/D3HeXgoTTTQAYr2YcQ96InTgHkrY5xoPzfII7hNWUQdnDejmDMEiOS4ay
qUx952szorXz9Hg+qUNPwaq/qXps2iUpGhVptF9xYGTbOCHxONPIyUGCS0IQuViGrDhEB8zNRe0t
M285kUJx2pUiNbap3/Znjg3uJvB1iNllgKUzel6PCfxI5OvR8X9C3xI9xd/Vypo2WX2hoYIAEYXJ
07jE4S6HpEVsz+JdkK+x8GkoBdwBP1qjFF2iAO68kOu60QNa9p7rtC/4SP3HkMQNC83UIGNCGYMu
pNvWzAh8ACMwlFLrCykITzGnXfgRHskmxSjxUx7oOCRedJzU14HR2T5WhJSsUvBBDHtNr7pDs7T6
Syp/XebaRYM+mTlo5t1MsRM+zlPsGVenE9mNKOkzwNbw5BjWz26JBZa8CW83HYDhpsec0V78OHuq
E6MhbCLGFEtSjlVX/i2d+/weJp3OGTyrPxMSM3K/JIs0Hj/VrymN/I8k6ByyTszb9btlHGLXCzLr
eKAVLPu73czZ269JqwgT/yPo7OIj1cuTZ5MXJcJe362f0Kr+toMc/JivYVS0e2R+Gr2oSelyzLLZ
qmGSKSdK6tn/vAw6fnICSz8BRIL68Z0UW4VplXs1w8tj8pM8m27VP4W0JkNyyZo8R8Mo7hPHRvL8
TAG8w9e4DPhOtSR2Hk2XWGdZ8LsZcWRDMGN1KcN6XwDd2DkG7mtPPtRp/94KgT3cItwav0J5YUiz
pY2ITwAfx1qi/c+GPNWAKvZ9pzcHz8j741Amznn9RNZdYmqpJeTnSK3w3DtNfsWLfte0KXuL5uQF
2PX8Po71z4JpcBAPr5UcSYgxlO5cwmZsLHhKHgRW3XsKF/zLkGpIC5aSocgOI4yk+bf/cX8wxc6O
gji2Mu2btVpcpENrtFyEQ9aTkhTryE/g92DCGYO839aLY6M1flEH4DQQJ8+BnQF74jEDc/9od06w
LSuPUwOsUzNM0xv5e8QiJ3VFHA3AhtbGoqLKPsMisRbgPcAo5Y3RTAzJtd/8MDNRgUHtmczZQbur
lmyhGOs9Li/NR1nRnMclL46Dg4PL88EQ5yYyYzmAMl0Epq5F9ZpWlobrDYgOaGLCwSr7BUpy9zD3
9AZaareSiLg0KzAK6xmQXemjWVv1deTvHX2gfiO07zY7LZkR9XetDouX0Nad2yjZ5CPz3L+9s6Rh
CNTXCwgUkRCBy9q1VRptuwi9I+uSdZ4mvrbFK51XbB3Brsit8bDV/IkM58kpfqZkYzegS7uq1R8s
HOUg5SI6Zlojup3qS8Iu2IfsSgyrEX1vVGNyWO4+6oDsTpcR1ZQI0OmPOcd3qfxkELelU74vB/Zf
Q9QvlbDMu3Dzb8Ta1N+Yo6HocVH/tS360SynePX87oXjr/4ZLHe07lK2BfhW7aNu2rcvLHJZPv6s
Qny7UdnX78XUclcbZXDKSiO8risXgsWPJFueXI3Si3YHWClTu3Y9TGngByjTpuI4UWi6F2skO4Rz
qrLxDANmnGk2i+2QsYIfWosJu13pJpGpeAYY3P7xtP4eON38TOIooX5z/CUeZ+OCvj27l5r0fRgN
qE3ZYheDa3O+mL7Z5YT/PKhowxXoljcLRHP0aQ7IbDdr9yOWqK0rb2rNnebjQncF0zQvs7a4AUbG
hQ6e5jZhmN/azCoZLDONdEFtPukhBAEiu/k35cmjl3vqh9csxKJ6PowbQVBmvyQ/mVECEPnvW6Ca
riN8TVRuTUE+SDjSvxJEppK7dV7PHzEkoXRgCpx7UJbVTCFd0CAwaSttWuv1ECCIYwDcQiApwexh
/Ku1xr+1cfInYIF/W0Iy1RpwxBVq97cqyy+UDNFF3f3pKKkhA5ECRuO9tWiLL+sNgqgHpT3HLjCA
l6XKvTfVEIFJQTBb8jrGrJUGyS5E2rV0zx0dBv6UjMels5MnzdPDx3VqPdmpc1IWiYWaD4ihbRPE
ozOXLPXo4GpNurYHfNkj+J9GAceQ57VfGVuef0aG8GgvY/isHvj73lEQAgVmeMSepuZqA9f9Rln6
uHeSTQH45hIUf9QguR3Ynhvs4WLgehnL7gIEnunSNDZ7IZfPLDFeY73KTn6alnBH2xk86XxW5YaN
JwHOLkrMMCUmpwxYB0qO2TlVFHi5sVm3ZNXSVw9caYL8aIpCVW44pJxxUzJpWzvbkzY+DRHULizJ
ziiNCDoqdRz6017Z7rYDRz/GL/0PwqG/6iQ+L3Y23PKpaMkfHY+QFTer9Mct2YkHPPpzTQgmFIOv
TOnwOsnZIV41CyBZxWRHTnyixes2rY7nCxfYRxm7w30UyG61itRhu9UoQQBrAxyY5gnZeBLvdfmd
qYc2o9aklw4ZR17voWYlT8BpYzphTK0ARDF2Cq10k8uTpzFo9U0LzyxR3gUjqHdRz9RDYEx/XxqB
BpNc/ql6r64I9PXqNtiVTZxjeYdhfVl7Vd4A2tfWS1Ky5I2FjAxzd4mnmXhO95LW8XWpbfweI/PO
tEOwY82ecWwNP4WcjcJqnQE5RY603jOg7KT6T7yH6yFBy3PxUObdTa1tubdDDEdyikkyatlR/g0h
9MEkQ7e8Pu1SDhUdrJndEGsnpwck9O8BOg0HdB1rilUMgu3Fw5/ISWSy/E94/CwHkZF8IjDpz22X
E+0bOsYOrs5UHUvv7JhvgTnMP1gd0yhlJ6Ajx5HLICUu0LND5XXp3SOZZEfxOv+wxp3bTt8jttaT
UlT8G2stHtKQJEDuH3aAm/WA+xqt1vDeEqmxoFt7aSk7X5u4IGA2DU5r/emSM4RpfiBPXGpirap9
rSL29Ex68goADOsBg6AjXAdSRBtEnrYXPdyN0eyfG3PEH6dzogkqFLEhzcLNMljpsQZmr0ayg803
0mekdi1VSmuWnvV+Mc3omtiYt9SzSb6caaee4sA6qffx/ofEdbL5k1FuGUeUUiNNEOgvdWW2N1XC
VwU9bLdsd2ttm1aLIFQHYzz/hYcHL/iPJVi2t43irBXDvvaLDCkn/TTVXittBg7pgr2Pb4faHTor
GBI0zmnlfq53Rx5gJyUnQd1c6jZLbYsM5zxhVMJHfqJIp7lNJ2dbZqN1o0K+F4nbMCWd6MSR4+fc
3fTDQMKBeRvtcAQP1gcQ/e8MZoKCzENnOCdz8xtzw3xQJlusDoAdZPEwWFW6VfP3OnGCx4Q8D4bZ
ZrbVa+cVwnyCoxatqYot6aDt3MiZf6DH1UcAb8BuI07VTjrH5n02IA8yyQHHtMcZhG4ROXLgmlTP
zvXzH9it6rPNHORIvFO8XY9QrUdwoRVOmykf5w/W5PfAZ6KZawtZcDkpNvpQuLvFi/mtDamOWvcB
9NOvymisth28oRTdFCSuRfKumjCqeWM4OwPhGs3IWB0WutsYzXOdmF8xkmfndhHmeZwwrEVRWz6q
lgxCMUH1Pt8tcHKflo3KSiv9+HVginhIG2cAgSC1HcWE0dVrh7ciAAwf2JwCh1Y8RQ5RlXw37T30
YxJyMgFDKfOqPYqgdutoQ0WEOWBOAmER6GE5garX+9P8kZLPKb+ZDcszo8LeJzizjQn3NIZzmw/z
Z2TGP4M0KG5Wma1t43+dYacbaKq5oSCKFc8WB+4F9vcbwrCTmIb4DsMK2T8T3G0zlfU7EE/Albh+
jpMHqRdHFKou3cYHAp/JbxfS1LOU/b7yz5Em6qfMnuBjl3jyg6ZbUPvgt/p7/KURcNB0YzguDho4
qg8mg36zKYu0eysLc2ekRn3B51E8VTnH87WGm4uFL5HRZmkF4ujOdr0L2+x7ReAtHECteLJdi28t
6SgUfY184ZZq3AMt8OLAk6AgoVWhbiQ7rcRuskpi0jBAvHVFS0A6gxkwHrQwIjH+EhY4CNULrHX3
Q6ScglAILOUB3eBWg15waw1kvJHZDwfHRemhXladYSOGSjddQmmvhrJLXnnPMo9encPR+WCWNI0H
tc8vGRxnhqboFji5GwRF5FIn28XFtGPVhTiGdITwiOHQiR6Sg3BIpG6j9GZLPV9ht/3JWBjp7Yxo
p0R1o3B6/AKVdWvnCWGA7LMnZk0UUPmpBVp1EnLVgTHo3ZUQOJbLkdbDQMTf+V29H9zgDTUwbtEN
ulgGpOufs0C+LX3nYhUok9QHSpJYi0e5OdnIcf5W2HP0akagseMcP6eIZ+0+Jx1CpI600LvnTR5c
ppaTA7z9fU2y2k3Nz9U4XVRzt/U4a4DZ9BGq+UCnkTIOZ7O2MSA6uQOmywDJJX90NR5UK2nmte96
6b25cdLe9KKPGW5UGM2DqTtUrju9VLNekysW1d8mx/r7bH1vsuNDbJoOoN1lvpYUVV4a4DBDMMJE
6ZObPtoBvfSu44R4JtKjj7Wwm6qyldlv0y5mq7iRhTDsk5j5QyvHEj4ZLceUxW47Qf6k2ya1bVVQ
WFvVsfCHaKGoiSNUeOE7OVH5lwFNvmcX/geuFQAsDhjksWmtu0Pq38YQRfQq5dDQ5Orv8HziR8Yk
+tcI3zBaSBOJ4yTe/CzFo14DhaHBeO0CxnSAsjdhRbhXIG1RQ9yEF76/o0aT/q7RhACM0YFoqREt
/vehTvy/LyP0OQckD+ZOp69MiBqRSIMHA09tKEYfTnsahuU2wH62FxmkLPzmi3fyIrSSyjDjA+Jk
EfDA7TbuC37ZptBf1dwijTDdox7Z9QZkWJmZeG+r3tN39LhlGLmN0cvq49fFjILNaopvTTSU00xz
LbUA1Bb+K8Lfka5rQkFVBNgax8br71DLJy+1jlpO6lpeDnIUAMPvKPAIbWcpNBtFEKzcjqppXjHc
E7ZWCw7ZkjnA2SN7KSbERkgcgmUEy0lrSz200jw8my52AenGpV8rcON20X5tDVHDXsCaUwhPqYNj
xUJmq176TjufvloJSk0lV0eSthE2qI71LOHFY3P0ObbyLY3VVfTlZyDcu9qChyH4gXjcOXcci7B2
Zgc+V3SFUzyiNiDmSBVGqh5Sz7yCfX2c/GFjtd2mM7/5dPY/A1pZ+1nrnXOvF+S5JKAFSVxpDtw0
9HoCIGwLPkcEuxBP5vFdbbjqQvZir9iTIZNsMkIkmWma9vfa51CaLs+jZV45bRRv9bx4N8crfrpN
F9+Zicd74TswI61uAACdbxkdRYREDixKlUTZhITRNiikHAbJ8j4v6/aHpvm0rOSrxhco4vO0P/Sg
PLHzhxxcpHuctWxf1c5ZKR+YlyRfLZpV20iD29366Co5QVwXEmLWzlDOK+y2Jiy/0woLoQPokt1B
mo/fkMQi266Z6/sPXf9b9QjVQ+VE95TENTSFdXGu9KS+psPSgMgYvquiMXCt9lqPzs+Qm3C7lqCs
vwypcaZsCWR2H2j/70lGlD7SqAJbwQ2mnv17MLGLk4yEtUkrZ+upgx62JRPQPyRSGNwaDOxx4E40
u/5TVjpLZ36xFk7B058xLOdnDW7MKfF1Upfa8l0fBtihnI9vlgMAZimM6tol3pexGcxLXhDdHpqc
bpD+fsN0xClTN37FMR3xpGVMYRFEdvaIjn/BUXXWJJ0T+zYpHCKhBQeEYRNlC1+InLZEOi1Y5dpx
PRBrTAv0l2Guqic/sLfqVUGn6RYaZn1S645b0ga3BUAlfMkPfODHRdTmWTWhJqv5SwtQL/vLem0Y
aNyUXVQQsLDrZjpQ08ytvB+CPt9FvoNxNIkFGcxa/Y1wB3sXsDOeh4JI4ijAvLPuM6jhv/476xPx
U4lNYotfA1KzY2NhSCvM6LeQzlb1EKeTflEDSKz2SJMgaKaN9mXKh/jQm8BgO2faj0brP+uIgumK
1Plf4XKlaxstcINvtZ3Q6knq8Nvo6WejasHhtcmtgRb/pZ++r9M7HRFCtbjdnxb4uB7QttbqWrsT
yYNc2Zjdxzb5qgo5SOPxySOTaSNGN8Cxn50aG8GqoHUFwwKWW1FsVeeO1ZMGlQzV5owejKzNvU6S
YFlEoBRSdrGiz/f6iIZSju4decpQJJVlghu42GAPugytYWRnSBLU3Sb8vW0E35JsrOH0jsZ+mprp
OKI9u0dhEdyJmmZSCe7JE6bAcNNE1xwhCIdy9CiRWYxn5dZg0STjxKLxYFGCBGPx0Yy19cUT9VmL
TPc98bxbFFrOL+zMt7LtyWUyvd0Qpc1uKt6hTu9sfGR3Xf5MsQdixcl8hk7yZaYPUvO0U0PJoOuQ
8mGvvPna0sGdyOcz/XdHuNWXxmLC1479k0kiGb4x11+bMl2G6igx6KohW4Wi85/5tOqOqyEVPeF9
HOtnYrlqUOIGGAEtqI/rGcI1udIS0tVPwjQt1G/Sls2RZ6NMrsRbmCSv8MkWMcL4v4MJ2hb457Ly
abCDZh87ZG2ul3xVLUeUo3B8pCQtcazywW2YS88BMYuy/csezK9bYVoam0cIgqB0iIN7yPW6O3lS
UVxcI8uDryyFxW6msYMmGGVCqQ5xyJYntWSmo52PvrkHRkrJ2ZjobwfB/GaxILDGAZA7EpbEwHEY
usEEoNg2G/dmNN3FoP10UnLlf+rlTOj0ZXw7YZO00ojPOvR360ejjSMiay8lUz4e+2tQd8ZhLYPc
GUwKU6n8VDkyIGmaS1x0Qae9Usq02/83yyU5mzQ+mizoiqOrORn2o3oQzozi24DZrl4OeLsK161v
syKRUOWRp5F67+FSY3fuEI+eSvup1k37+K8hoZ7VWOQ2xoymTHV61cxA5wQkJv5/So45cbbZrxWf
5urp9t/fyzNYF6FXnNW1Emf86K1BBEwDRqcNkX3bVpa9Cc3ddQk1ZssmD+2O5rhOJ+5dPcu6ocFT
SIDRKA3hs26gdPQs60k9WAOo1rwMQ+cjMfJop+VuzvSwfkcNDOrGNtL4NiRdfBsz+08OEsvY9bne
XHV8DduAeuuZDEvrTY09fIE+h6XkKvy8OlROaV7TTkY00I+jVWK+O3HcfcmyhCPLlJhvWTu99VKD
SBtq2GfRyDGGEPp462vA+Ko2EldfxIG/LTIfArmP8NaooxfpB39g/Fe8peVL2YJeL81w+BgtlKIz
5K31mXqPTu2wGeV76zM9240G+GLYrinpsbd1ioqolahNOmQcotOQY4g5EHyfhPdmcOwNuWVkmGtR
f2sn/62F9HPuzNiANP4fp6165hDUSlmJWtAkfSmK++G1JRz1yUnE+sq1SrHlpDTPyFzY6xB/ZOBJ
VeewabGNzyYSHHUEEh33DSOUcKeuU3uuKDvl37lVxlRqOTJ17SFIBTjMDoUQwvHfeueVX1tU1ZyR
+plp6PzbKAXcLWkh70OYHN1CZS8GjI/wPFJaQUu9q7PlfQnQsyOQq1/0GHlEnBJT6tHtYOqKUpqp
cHRoJtRtnhUxP5NLhNdan526PNj1wcUtkIo3SRe1OBGo2hpSCKyWgaCSAKYRgiW1j7eWXV5K0P2Q
eZeqOGG8w0rLFmwDyDlbduF6KxYFyxdsFMv86EanZnYu6dyQKPmLM+UMS9LJ9Cfrsn4sUc+kgAp4
PhQCNqHRCfOwRLbwN6ljOw9N/RM/UMIkpk2eavmsDQiWcIuNExnmQY1wZiAxG6mDu1lGaO26FMHF
H9EMyB8dQXyqPNiidySMRkmljAXWdeoNx7wgP7ZNQPL/o8o12uTht8BpSN4mU4/oPMic4WZOs2uJ
bJXGcc9P1S4/mLvSUWri6SMjGiGe0vO6AqxkBhMHOUUt1DMDm/ch6QFgMuX7whY276q60x6GyXCO
mefv2SYlbwulrHooUvwiLRz3s918tBUnPls2u/zIJT9YHRGpcziZxDUh3NX8KTl8DZGE23z2i535
30lDnMXVdsli71gLE2OscGzI3WJictN/iS3jm5Z605M7ur9Ywzb88fTKsZDhXEwoTEt0S6RF06se
LfaFcIqXmr7FdfCGZzWMFTJPSj3LxJHZAM4o7OaDryPyi7WrmlUnsxNvU9KK1m4GOaynKh0deCjA
mMaypeAYF3jqmYAaxsxYqrNMq+/u6lVAtiDaaKliwvRpbcegLGGDeZSv8sRXdj7hFdF8YC77NM5e
/S2xI5fsJIKTHJt1UmmeI2OAiUTMXFZkpJeoYYvvBcHNtPwbMJjq09Vtsnki0NPCNsGt0988RxKO
6erNu+lio14pi6n2qTp3LT19sFbaVhXa5uykT1VPv2HsH8o+bn/VZvugM2D7MHwEun66VZPKWs/q
k2Cqxz5LP3hKjWkXSrV+6iX2xiitu7AiWjO2ndaAaM320Sr80+Q7HPmi9NeqPAHDBXMgbS+r3D4Q
P3vSNx+m5pxoWnz7x1oDizPeuIWCY7BMr9S5LdF8hKpXTsVwqTXw2ZlRRHEKqWY2PPLGeevf+5l5
m5NAHGgWTXvHJOJWo22+85FQ/qo7PTsz4R1PRpq/V9HiviQkDe3NPkf6Rf0QcrtR2rZm6H+j5wp3
d0j8b/h4kX81lKdz+tpm43I0OuC6JsNtIDP+uVpQHBipfmWYD2q+n7oX1QlO4YAxf9omzHfuiw9K
IPEofjWXL6HOqQ09Q8LjvelrGUO+kUiU3qgH5rlwQDE4RLjPuuV14Et+ig13T2jD8hqHvFVLEVC0
YD4HDNSw3TbJLWI9P/3Ps3EiRWCsJWmsi3XGjXiqeszo1zQmrDh3abS1+uDdZIneCrf/w7T3SCuR
FDishgd78vBUgvJ7102kNwIPxM8x8A9WmmifXpnOEHG4moOZfnJfcaiae8AsruHalxEr0walk3js
Hd3ZirEifV2NlRfdxogolTqdQQcoDjPnpFoG8eS91aj3toPZ9OfFcce7B0hu7PwfVklfj/vOjoJw
l8HMvsYNHNpaw4EnQhT2evGVpIWPdvQe/GH6qc4PfUW+dVHOUk5I0YvIQjK4G4ar3H4P+QyP/L/L
Vu9ycZFWIba+QTJGl4b1a9sM7TbV0K9ryNXV4A9/RHEevR8OtloiS0z7Egm6wJ5ZOsA/XQvcDCgK
Nbws2OUZuFwxkL/4FFyrJAVKloNmuxuOWgxzqg5qfReNo/hmU7MwlPii+3lzVUsmGqWUWDV/2Mff
Aw8dt2riZyBU9nWMGBafEbMSW7sTBh9m25nmwGFIO7GzEPC/GLbVoVuvjC/l3CMVR3oMP66OTNLD
08l+tBua1uXgZJtszDEd0H/GoEETq8lfuSScM97g9mnekTATAG8AZ53j9mdeGhyBha/cxiiCq8Cd
+tHMmYVJO8GaxLaKzG74OlqL9eT3FjSNKsO+w3+zVr2kzJFSyK+mXva+GC5Izq6anYQY4d1vavlU
bQtLpiQJcVyAfGPAg4IVCs4Jlm3Wh47IwY1tu+dsrgmiMAJ6gLL9pwpax+N02NNMUvOywjB+TUHl
HPrQf1AK4qSaPzB6eM9xgjdXwhWGueP8Ec/rfN6dWkQ2RfelzyLZ306M9bMfGuNvEZoM8I2jYnqv
buq6AKT+WPteufOwZb+ZWvMSR8PvLHUkRJJajGKoA/NQ/KQV3E+fSzGCBP5TjOGhc3uPtbx6aGIS
gujwbII2A8fQGwISvFxU+8B9Hc3q2VF1GIQFYpRiuerDfknK8IHpbIKnwMIok3jZMbe1k/+6eJkG
mH1qf01ixNLSGcxsq8zKQEZpX5yhf0tyMzz7XQ8MzElhZqs6w844U3PWQPdOXYMq2LirB6NvQ7rA
OeGhWbT8qvn37nbujee4j37N/eyQYMfx24rm4ifoc6cpiDtImKAYODKAkUYIkP2iPDWW+RsxU//w
7331EnPvl1LLgIlI6ZR6sLPl61zZ2vpW6HbWtu7Ip4rGMifRuswPdtTRJR81JzkCA0D1T8cz9iog
7hQcasQWfyf2/lIkPr0sVflR1Ts3O3NolEJmjKoPiwSwo+y3ja7TgTK3JVeOZyM4iDPFJ2ZrzGcE
YqCRaboBV2sCmaLsf5hFxmVTGdHJnOeP9dyrNu3KtqpdFM3vlemJH2Q8qqLHqG3iI5YZBro81Lcx
cA23BehFdoh54PLrVpP+v8NbmnrhoW3Lu1im+uqW3hWD+nnogUAaGk0ieAFM0QaN6MWRZR7LHT2O
RuTVLqjjF9T9zV2XjXcbzZaR0TgZ/MhimTHJByjdX102fWPvwC4TwNZVN53uJMvdINcFCjMaOFnU
ENV+zdDk8dVL7XsAuCkL/rSM3+RUp3sJIJ+gSI9Plp9qMmQmfdNE8qTHzYStrUU6oGvzbSC1c6Mq
jmFAewsqjg5VT9WLP6w4M26rtnS7jUNpGvrODWg/gctJt/qsOcfUK+YbUqydCzfhAQXJV06aiGUj
GZTJ4RfhFLaOE6Q2sdVdyuK+db7ZYhzlMk+khKfTPlcORn00u4dKx8TeGaSHs7C9IhBnLFYXdCkl
VsHH+rzheP+BWhQj/vA4k/1EHBkYWXB4/p4Anem1GoJ1sIZR4ZwS0HnGe57soNq5UtFSQRdBKbvY
GobrmYmIE0QPA63DsyUa9tbRM074yqPTKvelaXXqZ3L11BaVLJwCDaCspxyWLszULH/py+XZ6k2M
fjmmvrQ0H02641dGxfhSHBLFMsP90SZmgoOOnUsN4sZQN6+dnV/Hxt6viqaxpoMzJM70UBqNuwtd
1LE18RyqwEsafyvcqfsa5vnFjGvvGIz1vFMFOufP7WhhQef6+uUb070sreUXbd/qRxtZfzoGb1c1
xUDSYV3qya02GtFgmzYZfwa9ZNyY9bOgXX9XgsMQbDNyim56Sg2S3NUAYCoBExkIJne2BVs17qpT
yMWnzC8+xo8LbALoHZY7gudOrUMkn5U697CSjOdobLd94AWnycmT59KlkyUPTSi73xQrqWF8UTpl
fgUv52z0LLEJdnLyc9LY9SmvPWJ/GqJU1wYNZca2MmwCcCq9OKg9d05RbOPhsSEERDoLUuru9Bbv
qZ8gHIgKYJmEVz+x98T4s/XhovxYqBzRmSVQ5G3fO8Ixjn8Mqb6geh/b4xwOLP6e2f9mTXj06gqx
WFyW+0KDxPlvEUB6iuxlWcJdhZln75OMcUosSPFYEubPmd6b7eA5Qpth7jOu1nsZNPXGGWh5c52m
Z32wuk2IuO1kYi9ipiQxuCPickHxTG0ec6oAMKTkc5UbtddVCDujme87wsdoHtkvLUcQTojd5zKz
Jmz1EOl5A+H/yNXKmUaLaXyg3LnlMgAwJjfu5oqcCcZEVpd8ZYWwqlyPdHvMRE+V1cY/5m7wN1jJ
uktQLffVmR4Vn4Au8NOSafRXmt1k5mPRkEU4efPFzAiBs5RgShsn8aqllokar+mfVrSu6l0YiMob
vMxHayh6mvpG/oqd+7kqDbKXGvO1tzuKIWmdGIEsp5Jnw3lF586t+F3US/mgnvVgqvaJhsYuLo3s
WSstf8NvkP4quh9mK+IrmweCColjn/Mwu3lN32DfkIou4nG+OuiF94mlR+vHa5XRdv10RRBOD1H4
IAbGE2lVj4DDEaoYw4RasUq/lLEOLgPijRENaErkOEIRJ9EcUnxGZBFJw34TM35O6slbtZDMgqvL
UHYf6rs0DCHDoBE+bjzu/1PE7ozngTPV4i/uuEsRfHO54YRmX9yu79noERukKI8uEA0FiM/PtFnD
w1DX8duYW8VmDtPfZOQlb0Ov033WEe7vRRR/rsc/InzDPf/Wya4yA/8RM+IhGnH0qNOV5t6wtoDY
HInl8Qbu9G2qi2PdkbbXOmZ4pQ1TvgFdJVo9xIJYJukt7skwM7HuMkwR85UYhkf0VAtTKHDYf13V
PRGtSx1YF9oVeIxt2vt+l/3VEWdGdmzlbDPCqbZziP/aqnbZ2jODzgUAhDGyiYew16Ji0zVpR9Ag
D1pahDdEfCdXas3UW0u6/AKKYCDNyh7Vdsa0NX1Sr3JIsuvYDZXPuM416+j/GDuz7caxa8v+ikc+
F3zRNzWu/QD2rSRKCqXiBUOhiETf9/j6mucw7Ki073DVQzJJSiGJJHCwz95rzRUyeBYRGNLoUZdM
Q4tsLjkNsA5aPd3UpA3UmxwnqXb4w4iUeN8EpX3N8lDH8MULze3h2XMQm+vDFzc1vKvUxrIkeA/Z
ML5VFW5bTL6ef9ez0T2yzq1yDoJquQuqf7bkvaU/lagl6FEu2WdXaTtGX9lFmYL+PAzWbSJd5YcJ
JSfohhfOcGQS9fAOuajYLSOErigtdkozcVHg0/X1UU+f5sqeydKy9/LyKm/GOEFRU+H6TMuPudMa
X5YRCI5QXUo9dcJRJkWpaoYdnrxdd1w1Hdo7KXfgM2R+SunnR7EGRUw0OeWN/BA1jR5gpWo1eXH4
qYdYAzgjOQpZjyZOAnXljT552NGT8n00U5irQlrjIKK4RhigHESza0XNsTolMdx/JY63U0F3SBp2
odSRcyK34o6a1Gt6dHE6H++TNlrExMUgsy4hAt2FIFGX4R0GNM+uSqC3BZZc3jjEW0Expx04VN0f
oSD9JFGikNA2z1tPkH7KpfuMjLVVWi3ODsT7FkDjjcO1EOSaG23cmo5Q3oHzgJnIH9p4zjm2yJ7r
qoKtfJjG35Z2ea13YdpmH2XffjKEqD6WoLr23g+pLRm7ODuZeSxAg552TpyQ/YziYSK+C3yquVgb
eFROoZJbF+VVShTkjZS0EHiKuNUh+q4Er7tO5tB9olmP1ZicbyxhXNtRRT8TVblwpZg53UvvVE5Z
TMq1eiZbxfxSZ+HnaIcPRux2Z5U29iFepu9Sbi73axFxab6OluEgRSOtUdqYavph3cCql/olBAvB
LgGq5MdOmHwLCZpF0isgNnDG6gxphNWvU5skS0NZzmOSGo/hoC4YcfJPlIrWqQzzi3R1LPlNNpBT
xnpq8MbiOu/azlTPmsNVsTLy4t7H1AKSalKLnrjsD3hoZpAPCJfqVICiYu1tIf2sZbVvpJW6K3e0
8+dnXXfAocXOrc+HfV954U2rteA49lEODamMN4Y3NxxcRIDkI7u4cB4/EPuDmVHqjykNT8lYg1YQ
E/tytjTiIKnwZdFU0K31UdF3iKeIi7rryvTKvcm5jGlivIEQxHDWqnwNtfc57JcML7hQ5LQ4K4rU
NM8VnZKdm9Q4VeQgJVS7k94N9HjBZJARlcX7YqztFS0jjbiyyTpOC3lkmB2ADeQsW/WM8B4FnQgC
mpOnhSEbTu/WObQiaKP2MLf78m4ogmbywaSTkxNP5Kt58o0LC70eYouagFQhlgbli2n2bN1Heovy
YezyDjtEKdqiFqdiQDt+li8QodP3LJiTzYDa6269MwVd7t4RJbt6WI8WMVeOOj8EgSleUZQEhCED
HZO1RaYBp55rtH1QyNxcO4dKCwJSj4wtGt50I+vRjqjUAHSR79Fe38vDsZxottx/y+I02sYlL1d0
qBMlDZ60BQm0bdufORkST5GytMK64a1J2vM2Q5suvO8Ger+6epizEquMuexjxF/71lNLsH4EXoU6
ijNvwEUob1x0sfd7v55zxFfTEVNGBUlq/esL4Kv25DSeumku8QrYt1FqB+KMOkA8lOsxUEyDIFqb
xRHr/BVoX+niJ2epb1zjYzAK5abBjfILTWXYaOWPkKVAgObUKoptUatO+I9LkflTJCpCjLh+XcT+
FbGSKvCjCPXFQ43NQuMmDd3ceqajTOgO9NBV2JOmoC/VJ+X4uA3zNv2CUi4FipgCHSh1hcEWSPF5
O+7tuam/p0LjoqGj8dFvbiHFWb8XOvxE2dRx+rzZLhkilWo2UdRSWeyjrlteM9y0n0PX0UoJPKyt
GJ2SSGtvyxAzVAaNftRRxq8inbG6RwYChiwbRSTF1aWejrJTCJxaP5e5/UW2M4O2/V4GjiPSqJie
VUPwWLpcyoaGnYU5Nc4hn3NCjOjfRW4I5GGxpkfIkPWxjdPMVwwo9LRintKctxf8zUHrdJ+h2vBu
qSCzg7kZUM4CuJMrCAWjcQ7QCj318BT9pu9cNtKMQeXS1JWMqrI0uv2a8VQjl5xRSadtaKfTxYpQ
/Ax6ehc0iQSVBxUKqdlNPbJlb9otvfNau0q/u9v+8LhfBgS8D6NZnbKqCZ7lDXidG9Lj6CofKbAE
wE0CQuq8RHmuwa38VHXaSdL7Wuc4TxXWdyXzqvccj83Pc7EEG9oS11VzmQpHtI8cOgp5SeK60zCA
TFxQXBrAvHWGt+/rVINs7Ai1zntn+y+4haZDiHkXj4FV+JqA93rRCQJuTXX+uSrlpLz+0jPIe3QC
6tI7WxYxK2oCuT7s4+a51WDsNTOinKbW6+fEw4pcecqL6pruLYclKfRwdU2Go4mJ5t4WRvDZbgeq
0zUBZIIo22m7JU72S6t7X0MFLCLb7cKv9GYE+CkcnU0cL9umRpNAXCH2arV2MHKr2j4vip4dU1Aw
0C6indd709WlQYn6O6bOEl6xpRBRW+RgZebYLX7MuegbTZvtigjBbU5tjEBI2I1o3Y1oLaLZBw1d
PSBloaYEbiyBx5PDFLhvcXyhNC2L1fxpVs18y4LpRnDN813I1pMGXNXjDYADEWkjI2oSmW82ja4n
paN3de/Np2ZHynRgdSc1LL7oiktnxXKKVT6id3Py0NxE7BefYCOHkMgUQljdLidDi993jpzmw5qb
YicfqZ5KByfP6MDKxwPBieseWuaKHt18ll82sZVbQhY/n53FsXYxs80kz/dVbO6H5UBEJHhpzdPd
7RI06VqWzX2rrKPC2oL2hqulz+E6Ai97SD2inmbjwRkYe7DjzepTj+dN7o7ltPvXjXxuhI4Amru5
yedLMSloq0U56i37rqxnxFK7Q7ppTSYBftTb2Po9aKf3x3kyfk5t+kdQkNZ2r4j4K19sp9ePUWk3
x6KuozPJHuxn+srEIW7E69bov7Dc6c+WnX5t8J/5Oba5sxTkGwbK+uQfxEErootlLwBshSVWt9zv
pb6Q0M0QYx0FBoRdisSXe3E6VBylS2DvVDsH+I0r+2gERnvNMIesgRJFxDOpPRmLobVekLWe4j4j
eDclC/Xe+AiVhg27nto+l/LP3hve5zpLN5YReABru2tIlNezs8TublTJGCAE+Bhqmv1GkMchMXPj
MoJj+WVkURW40lN+G0WWx8JIj/+qKyNHfCiypggSrKwuhilLGD09BRSpriHHkLqikDC6KTZWZlYR
0uU6b1wylTtT8Jc+B/Exl4l+yZExiLPG6UlbMUP4rrZTf4cGR/ljKou+ksCi+/d0IA0xk1WbsQaJ
zUDBeDOcCJ9F6Gw71zAesvoM9cGH4Z5QHJOs1vmDUfXn+10VJqWvHUKXHdddAaDbecDnKia9Km5w
OW8NBsU50o4BEUsD0TEUb+u5dHJkSIoHTW/fprF9f2iLzBRYtji+sepunDx5zzq0kTsDEs9eQiMR
tNJTlzkuVm08u8qsnCdoDTf4D98aaXwQqebYGQ7ONKzuIlRyEhbifRHhMWZA/USgW7VNVPZDjFap
UropWkmTmW6EeIbk3aRS1j3hXtd5AD0O3hyIqRQXB1/vDaumIUoE5s9DMA0AdMywvCFtK6/0DA/y
0SKeSkKOtjAoT6U1/Ii4BncmLT+xs6ucKvNrbdL5c2ymlRVZKPkQWVC28GsQaiJvAhfrODFW1ubX
c/SkU9Ip8IYMrlWuewRi+5Yewea+D6tDpoqjhVSz1kBPlelX6egb68xetQ747gKh0KXIFxwNSIpf
C8QfiR09TtrD/SqKTmSX6ul0XaaeqXudZ9c0ATjP23TU5s7dFsuSHy3UfgeDxGfpo0UWQT4jgHlo
J2JtnhMl3hGQzaTU9NwHz0CAGXkhB6bwsxYZ/BHPCsyjuVgs02pLE0DoXaNQWdZWSgAcR8Z3MyCL
RB5FSH9OWd/amzKYyKEVnmGtFBncdtbjdk6R/Ra6d9Q1Nmhm47VktqbqRuBRaY1p6JLEvXIxz0le
aZusgppBb1p/RPwLlhBYoz8zm32Pi/wxd6adPK/KeNZRIgt1nRqwU0DmweUSLkyijC+GnatPcUjv
iUN50dKvBFI662i2wdAb36WgGhHXtq8x4VVGaMBHE4SFyRwfEwfLiQRyex5G3UQ5Zy3O5/s5yofR
+7LSD4ihPtkzWdj1lJOcTS92sOL4WzJ1qEDTLbkUDyEQkN1dnt9kmMqK8Tq5jXdhkF9eAdVeAX+W
jwoN782ve8rYIaA3IVjdZS2ezpzW62tCwCtD3U022aJS1FXr6HjvC1SWiQx6O7LObu/AufQM+ziz
a3q00KUxkbFuiVd2j7SEu8cAUMghY63zHYo9qehwgHft0ds4m6LspnuxR0MTjPDixcS8qET0WtZ3
8HFcccY+eOyN8kVJaosNfT7vS3X5HbBBva0RapGgW4QbN2BJUTQgFBK/F7Q5wjgPckqVF9swwxFP
Zt/VW5K3cIyVJ4zN+S6q1PlqaNCGsRB8c7C9+gicOVhxauCXZDkbsDDP0aNap9+5UCFUsGbrBeT6
uKL5m8HQVqyX0Tc+7LJ4lUN5S3W7HWtlsOvqlpUSvvg+Z4q0vXd4kKEzu8m8PbzN6V2LzefWrqqU
XFX0KXVMYxD9e1os5Clpk7KBcjidgFbD9Vnahzz8SjOm2cmJgqc/4xeDjqaz75DtXYfEmM4cmKo1
g3FpqFfIceX0POnIAeqfW5vQCf8o3Dx/KDH62aNGwCEGLzzT5hjfTSIup6jXhNu896xLBxrhqTKh
TcIA/nJfTuKQhBNho5AH9VgjGmBoVe9rl4BCFKsG/zwaT8SW5KtUZBiMbK/IUp5vlaEwKxETSI3J
+LHjPSRMht04Q4hs59ltih/G607xWCNvGBxa6QuMJg6AZDdCe0QHSqxyJALt2VhFCnnQffMYxsq7
KxQ3BYOxrbOE1T5NcnbW4zKc5Bas/laBIVt5YiVm3bGelRTZitaYHrknNVnOi8680u6blZ5hmGnL
pcfsm+E5druxvTBqbqEUFbQOjIN8IJ9mN6ht6wHInyP6HnJkr2kK8ltswvKp2KifpgWD00R6xKEL
oETY1qkoYE/aFcrZUSgAf93ogMp8Rm/5zjSFnAdqxUG27HKwYNu2Ho1VSKiEjzSM/LKgCh4oy/pz
1OVbxuIa2aS6tbYCEkNV0QBLRf5EB04V4SoogWEh5JRErO1dbWxqiKBm96tqx+P+frUmtwdzbvBg
RSqkQ/bJa/nbiclBayDPKtkiUixUbxJjUOgE+9TdrMECLV/Kvh5D3l8Sm6Uv9KcxoknClWYvJuV+
CMTVI2KUPQYOrcFQ7X9gaUwwEDhgdMzs1ktRsszKg4vWliALI2wkNmlesUpnT+bk3uhWKC+itqQk
9SvBsCFOtKKfymtXhql6kPfqBeGROe66VGvu3h5p8Okgd8DWrn+/Y18pyhOK/mr+XU/RlNHy2IIY
1B5DCBc+/3L+jDBi3vv0fCj1FD1XS69sScL0sYYvisH5y0znOQwHyunpjPlheupCLcBavXDMlyI0
mzgk+ZZ5Lpl3EsbBTJpMR7gocD6HcDcJL6iDp+XAqkC5NAe5L3gTR5Xifcha5XqvNibaixM+i6Ej
6FOK8eSNBp9+Cw8LN0yr2sde0UABzHb0XjcVYoDa+ykyz9uoecgzdV6DlnM2tIoPaIZh9PXAD4AD
ZGxdFAJPxFOOF/fMG8QwTpmM4bHMOTlQ4MYHkEPQR2izVxHJyfSxLrLzHlnAD+6HV6zYswAVF+tl
Um1SWKEY0KoCs+DR2r6Q6iwCvCjym6NtD3/ce2GaYnrb7AytRvVBnsJ5Dfrkh1U0ut91rnnFBWle
jaAitm0iFlGaHB0z+5ZqXYLucwzY+o/fNMjAt4KIlNDHijMjkaV/XNRkMWjxAuOmRHCv9fiRpIvN
UIafhmBGaPCvDO8nfyoYuLwAgVrJ7i3BqFRjSGt3kgk327ZHe64o6cWyYoMPjhGaDcVOzsqpt4Ba
yjNGoW66/4RUxD0NNUMbF48yexfdfdQU8ItSvSP5tzAeXyPRvVfJQbmzU/IGaeDkErLWDPNLbTiC
kJi6pMLJfYLQ6M6LgSpKTvVn2vbXZKF8GyEAl6X7IOcndoPkNLYThBBiphI7w61g83XSOlff1Z6p
+zwdrxPK9XSbkPG7yj3txait4NIZff5CuCLgcW+8DfDScJsww5cyroVtFqlBy2ObdBSXbT7tA3VO
rmFq3uRyqLu4KuiSgLsRNU6vqGSWkre7DtigX0gN7Dnnnqj9nG1U2dopw6FzokuAWUW+e3iU9rqI
UfLYNLBAaFBQK/3kKnXlIxlsRLQdk/5y/JhaAuE5XR5li7gFDIwrEwBNrWzSySqxGjT1MdYG6mri
GQhIGkAFuq1xm8JsRPo1XJwIp29g6piqxxwDy11l6pXTA1EBSqg5j3qAcKIn1P0YJyW08CG7qg78
nkY3FmbQU7lWlD8UhF/EwFnf7itGByVJfOrptuur8Mx+cz+HZngYLQZhMkWDVPHhruBKhUqFd9i8
xy8HymfPbP+1aZwLsuf+KXQX9bX2vgT0kQ73z5+o72B3b+sOY7aX664GqPNENHK0bhzHXsu1VwZ8
D9V4ko0gG9+qP4zvpZ5FWy+22+OihnBIwPWtFJr+N8hHoFDywlnLh95EOjsj85r3MgFgLT5LuW2E
SzLvcoqiS7aq8M++oxeODxUanI0VGPmzuixgdDydAA/LXctBA0bgAwpq7MZVAbcJMvzKFs7sZjGn
g2ScaYsKyCdtXvrJhqoxMcSL3eZtqTXjMlMFIQW9WuhAdpCUJ18+lDeKCXwvQQyhZ/N8cMBd7aLa
nbdgeEFo1HPul5WWfLfZDoZzN76rpB8xxXgoZmKkJ1GoDuLGsZPpqFfDWywK2KWIgvOAf8P6p2FK
+qdMJ2ZWiagxrorsieHFh2z3aUsnwO3emSahvS/U0dnHjAm3RUnudzPjLImd5eYYFdcZsCTSYWRX
zkOsscddPLbBsreumhPRnfK616X0OO0Z7mdXc5WA8uGH7/RZPdu3IzUW+Suw/lBWvuUTuLIacvZW
jxHkEwoamrZ5LelnbFs61kLJXK3iRjmX9Me/9335PEUekLEqhv5vEnGT63CoYjwHcVBU1y4KaWkZ
rn32dD24QcC8kRyVf2pL+Rav77N8QmNwZJbvHtL5J5R7xlWP7dmvRO7bolrDCkzO1ySc67Wc0rsK
9vnOCG9dy4GXacsHpsJqPUUuQa1Tpq/vl2Rdi4ONnEymAwkVfYyuS8wpvdmYHqDH+g1JPKtaOOrI
B88PnXwYTm9GRJd4FutTBgAZC2yv7EIzGTGPNQdp/U3x+fp17i1XZak2ZCC/5yUuUdKCvi4on+Mu
vqn98ACwRkfmR+FhM7YVIVThJW+ZNpK43W5lsMJgpKSShzmwKQ94P7MS7RT1SbV3zPI02KF+MGt8
sIL6VWdAnkhl0Y/WvPi2bRp/pEnzJDWycELgWhaOdygcG5RXpqsPGLPJmcNGmrLW7mXUS9EAPO+i
Qt0iL9Z8g0BUX5PaAZLbq13phGQiVjWX+3nZNO1gb8fYWMs6uTZpUIMst1Av0SkDh/vqQdvwbSWv
me70VCYhEiyAVXDFQmsmKy+l9W/xvEUX02605mlsIem0VgJBB3z2mqyr7mBQqSdpijYkpxlcWrTa
PSV/8gyF1C7DZfSrRqQ0OmTd6UJbPQ0Dse/i4RwEKQFgFDu0Hprm0CRlubZiG4G8+9LEGV1EDU2e
SG5VehfdRBVEDEyc6JtNoEcVAAPuOzrm0i1sESW0KvH+CyeoYQbljRxQtPMhgEuNELa3jGJ6rwb0
jxCChW92RCUpGJ1hC3e0mMnMmmwwpXBjk31qWvh5IEYqq6HsNa5T7JmruDuIo79MUqY+s6FdM6Uh
rC7EGJ+Eo7eFpNxtZ6X6PmrmNRhIPoKngRUogHzpaw7ZMIWDKSEfJkqvHkpb89y0nbu+zxrvwEUc
Vhly7qk4grCZt6ZT3ZTRjPmLloTec9St0pm8D5s/eG1iDNkM9bRwFqIa8QiVXd8vN45WVK9uE5wL
i3mRnS1QKQSwFbN55JtLqrxHeblNFtN5AS40HYIJEVxvcgxork7MbiLakMlz0zvGAf/WrhX6XtcM
QFmWRrSuVfYHNHDIh0LUc4nw7h7DMP9d4oamgu9onIIsVCELqWeLbsDEQsYydFYbCCIDRcedhpw5
XbotPG96RJGGfG98DSxTzNr6+gHLSf41BX8hR7SRmcxbSTJUGYgBM0OWb3sVrXg9xl2iVf3Ks/n5
gouD1c1fyELxCuhkcj7d1s1wzDNTbGCm5lgOVbIt6oXefpkj4UUnbSP3gkFdZmd2WR+SuIRu1PTt
uKEWLYyROMnxW5Tku2VJ3EsDKOY0lBxCszr2N7OGeQQNMNi3MXmVQxYGvjzLrCg0Vp0VV75a2m/4
Au3vlHIHRVk+mNSjtiCg/NDUhrspBEBaSdO11SyXylIJC3In/RAhUl7VTv5jMAf9FfEJdpWGiegQ
EiNnNxnFoxCo5wVLPIb8r3cl49CzkSI74qHtpst96IlGtN8Ek7du8yA6FvHcrxBTbOXqmWf6N2eJ
ruXYWi8w1YpdB7B5LR8m/QjWFvyQ37nMX7zE5f0QWBI58sS/GQI3N9nMWXGy0ycGiGUTmsBgou5E
Q5F0IBJdn0IjPxWjgpREPIqrruQFk1IJus7QVREvKDAubjBe7dJB+OVZz7MRqk/SlpYq7HbjZMk/
FaTfA0APkt8vMpIW3O5yYXaOrZxTw8369lXeaydzeYwW1i7TmXtfKTplFdufibGEO9ueK1KyxMx+
Lkh4l4UsM3UZXdWB8NkDbyP8DbX9Rk9b0pRNnUZK64ybMO2cvaclyzMC2ZsRjdN11DM8Krl5dBiO
XyrV1SiMxCxvwnG/v8c0M9+IS5+jFcUbqXlrfYIoH3Co7CL6OGMSESYlDlzkkxUtNgJgFQsjgpiz
FC3BcOHQpye0BDi9devsqN5DiLHlMUyWmgmbAbPbgi4ij9KErIsNe/nXmjyBY5ahESaHuL04qvHC
OcnYpBu/kfCn3aoIrT9yWZu4ZDAA8B1jPoOpUdVXEAf9RmoX4JeEW6MrxnVcVu4loH6GgDQkJ4d8
raRlEC6vC5USHK0F6Gs4YqJ2CBxbFZnxaMBD/713Tmo0wp0ApnIM4vpbLiiJI2pLazgylxug8F1d
Z2Sfa+g6R/eirB3atNu7ZLFpWi6MQ3JIW8jY4k6oloxN5vGROs6kgjZJUOydazrB2+5q71riKlwr
0USxXTHiO+G0Y8DAhsBvJbVIcWtalsu0LjMye6QLCfpYB/jGPQMkFbHHeJWkRrBumDHI/p+i5fnR
tNXIdxR1edXajFBI5aL2D649lMeaLse1nJHeA8lYJXoxvsp7KM6QyEwAiVJNi89jMz3ddTJKoubn
Io8w2Khu8qAoxS7sjIH1tUgfxJxHXQTJZ3bsepthAloNSo6qslo3VjF+umVE8EcgWOjtxAnnTk/J
gnkpMEJ7RZsu3cX1HDwDB9jcR5UBivNhuKS11r+zlCo7xjgZ7F/3yiqLqnssqj3kDcaWYXiQJWyr
0igKuNbv4tk7gf3VmRgypjIKGoMUjgplbYNDYCTsXfpQJ+Cm1C/6nRkGFft50Duhf9Ye9ZQCXuTB
qRAz0al4Q8e2HcBf1ZNk2jvxM43DdGOWmKr6rnomxtv4Q6H3xX8FEWoZA2YlNR8VUsZ93TWr9ypy
so0Lu/ggm/xcfCCZWBBwnI5S1LTqJ5uI4XUuJzMsARNb3vAxsMMvk6CDQUluVg142BGszKG1ySBS
al3zKyRUEmE2iwgxw7RbtAP6up2bYF0NBfL23rndK5YSsJxCTkiKFPniuu99wo8cmjmGU0lXcukB
M3BBjf04Z3fl4Bx8nqkjKemWDzpDFp4iEj1E0/UceE7st0o+H2th+Rc1wVFt5w+rsnHPkW4hWwNj
57QPWcuGZ2hNqPOiEnaTsrjCKF5DBKMXbcX6SXGWCkEmauyEBEbOxeW5s83moWAktiYId9nUAx20
snq3LLRLua6Z67jrskerfcGoCdajbmfcYAwlPL15VRi77RqScFJ3QAI+FGdnVoNjRAqar5tuw5EB
ZFwaNgo3a+8Pk+WWkGnyeEdXFKG36YMEYVGrbXoBvxfLQjSUFLGz+x7PbouoVhvXypCH6L2bE50J
5ZIVfXcrHZR09hCe8Z+ou2GZv9NSUTMsA2IqdDdNiIIv7Yr8OKVG8DA2zdE1Vsya8tRH4Nn2nf5R
x/WXXhCw6mE8tZbmPNdBhVrZ3o9zxTBejOkzLdsFOApXrTHU59RtqhMTU3dLvIG66aDxIE+Y2nPQ
j91qEHZUDS40uK61NhfJm2ZrXzzGT5/95CHhAB9YZNY5Fl2cUNy4M4mNSqGvywgNbeW25kMT8VuX
NPwKlcje3Vc7zPbdrh4hF9CGyASFMblRAOR9q+5z9Al4ymnuOnlsvJoEPfgoxs+DoO85FY1GeeQ5
xtviFE+Bm9WQz0UfA7MlHfW8gmAgHGJho1rH2FGuqfZKG8N5lKCJUcWi0ubUQ5PStDu6icjp5Jhc
zaFeD8WKjJZ0lwpNSvLDwSm+nQYswfdfYcdEak1LQQtVJAoPhdnv06D5XQLGBhrC0FiLaVONRo1I
cwBKZldI3wSjro4jFa6SsUcf2DwpsGk3StXOaICA7t55VWWGTL3OTljr+33YACTxzOYNOTqSOoz3
IDd7Og31yEXLNNN9a3lfwj7/IW1nmm6QzOCWFg0ojxZ/iIg00m91QLSyo6BQZ1LVAxVFB+dapGkE
VVpcMs190xX7m1RXNrm7rVH/1YjhDjWTEFrNlvcg1wnUst0ahVrOZKWgfYxmhLW0eDFMkqiTmuG0
2DwuiDPuXMXMDiv6bfCiOgX3BfoRaYUdRxE5lyMoarruA1YfyX+k3d9xR6hOGDlgYc2NiSmk2IKK
G02JVjbn4pfAdPzsEraa8+EoXEH7tEEGiKfd13GkGn4WsnCpOjzYOjLm35tOe1v46woFI5q2xUWz
XO6taMdywxuHSP6Tcc683BWYHPObityUzYwwpOqtswqJOLzoTc0k1+jPaqztapw+HdJEPWbM1Xqr
iGpxmn/XrMnwf/vLf/39vz+n/x3+KKH3zWFZ/KXoAfnFRdf+7TfD+u0v1f3pw/e//YZM23V1y3Ms
08G5o5mawdc/P25xEfLd2v/KlHrWIirvtceiKXq6OCyxd+jmvJfXcjVbvpO1ax5IjDlaRUCOW6ws
ux5NPKKrafAdMyiusZV8u+8s4hYPs0vcxbouyYMfgXZQ63oeiRTyBU9QBsccYwth3MZaaiVzB9fc
4H7xQtR9M8nrKID/getgOWseA6A88/r/8cLV/+GFO7bHVUe3NM/V9D+/cOBehuEMbP4Su/khX6qV
6M956S7nOsPe01gYDpwqGE9W82I69J/SbGsbBDiWNp/3kKrLaRDPNVWTb/Voyp7ykOyCZAy3eMtI
SIujPVTK/sHTYvvoMG6jgEqdL0M8PZkBW/oq3Ok0uyM4AGGz+88vz3T/7eV5BMAhQibwS3XUf315
8UK0Rz3mHTUNwSRhlE1PdRi+ypGMa0FJX7ZREi27qtLSN9XEfUOuzZNdZLdGzk71/GQODI2JNsD7
rcen3KizVa03778ogd5A+qFnNGsZfJPF5gtte5YUhPvSB0sDOz4alCKG2qQ/4bPEJ8MAERk7BIlO
l1pJn6V1CvTBUHbJW9eHG6erljevCS51RrhH1cDVDURtWYlAwbEiHkox0dD953fMdv79HYN5bfJW
6QbxXa725wOCys1iSVgGDMgCLRBVPXAvNBD+3JjDTd4ok6b4DSLTvXwIW2B5LPQv43KQ9F/0KPGz
oJxwZegIsp8IK26JpG3V6CpvRq8xcZup+do0lPpcTkzk3dzxSPYxbUC24sbyBh/OcwGmqQme7h17
BKHL3a/HFSpfNWndb7W28zatbo5AiaLMT2N8V2WdxD5jqOZrqtYX4EqnojTbKyry6k0rr4665F/s
5ZEslvGxL8TrE0TFpR4p2LS+PBUV4YCTWF51+qdrpSElXDpJ2jCCu7s0QBmEzgRTwDZi33ye07bF
s5JOsJHbvdaVh//8ocg3/c/LEx+FAT/NcD1c/LY4zP+v5SmEt4iuQhAKFovo99QZ9sGg6fuO2Ni2
n1+mMfLgULPby7+wHWOSwWbwaXH0vVvZ6mOUwnfOoI/xdkdfTHUJD6biMjvwynanNva46bGRrjqH
ebPnOGSyRuN4q8nJiYPBfZSPqKryw6BCzjeiL4zDDPyxpXmR92iTqasp7TGpRG59Htk9dwRk0dTQ
txJL0WqIuNNodtfTiAjH9hOmamvZ6x/iJj95WDrTKipvBVeyspr0xxacmeXG42Y0DP1iQN06hFq5
HhqsVOzJagbp40H2SqcOt0Y1aCepcnFm114tXvfhLXp7c7qvA9PO9URWyDUEokCnsiDSZUKEAs1g
ObgpiBNEvA99pX6RP84yss6fuQqFnlce0JPWjyr5ml/kJ/pff7ritPIK9FlWM5brqPuXh39/Idyw
zP9b/Jt/fs+f/8XfL/FnU7blH91//K7dj/L6kf9o//Wb/vST+e0//7r1R/fxpwcbyKNEB/Q/kKT+
aPus+8eVU3zn/+8X//JD/pSXufrxt98+kZp34qeFcVn89vNL4kqra6w3/7wyi5//84viBfztt+fq
I/737//x0XZ/+838q6HDSvFcXedyrZq299tfxh/iK4rm/lWjQcGTnCSepmssWqRydRH/yvir4ziq
hf9f/E91OHWg1Ykv6c5fwbSotss1X1MNS7N/+8cL/1ky3D+x/7mEMHVXFAm/zlKLS4xp0HE1HdZO
x1X1fykiqlkVOvThj7guhq2mR8EuHiEvyqtq4X30Yzg+Exo0d0Xxqs+rRhj1Wpys69Ig8LAC+Xkl
YhXU1hLnn60dzMe5z4tDb2nTKpqj8hqp6kNCv2Xr9aOxjcxnw9WMY61e0JfEfh+HZCg3k3OxcE6/
alqxsogueWNeT/vEmFLcOhNUVggMH0Jt2jZj8Z4NisL2GWxPB8xGggRNzaqYkFjpboCWeaG9iJWr
FpFOk5m+zIqpURF/SscBW3l0fOX1/1B1Xs1tI+G2/UWoQmwArwSYRZGSLCu8oGTLQs6hAfz6uwDO
qXPuC8vSzGgshu4v7L12n1N4Dl3+O3Wc9rRu7xEGBr7MKkklC0coq4vnxiAzZnVsrt5NRz05JQ5h
2CHpbcYXseUA+p8ysQ9gxHX9hx1Y6dPA+vzyH8guDAAsog64iwLwOqs9OIS2dUdsSQNwn1oykedi
3HYu7qbClp0/tCqpsKU2HKJkSPampRrAUpAGOkX5HXDFHe+CA2BNSBjGg9I5zkE18urYV136qKZ6
uQ2V+Io8eSJrYEnrYs0AiK93j3dxf1KZZJzZtgLDfyITZvlTtTyMOoXhwksNNgVODSQdCp6EVlEB
sgOGFIsGvWOh8ah2yHfGMPfuy6+6v6UdIc5LcJ1Erb5P8hnUhyzUZ8r0+/hInSc8V+tYM+47Dzd2
d1j1Wzk+XbRq7i1LEM/f63BTC5v/o+lgSWH5E5rITD6pBcWmFafmm5PIbl+2k7LVnV+JkosHyN/m
Pq6sdxl/mCh3liVdp414XFe/rYFGqHYwHCmqKB9Uc3J3sBpjNrQuVHhIs4sRpH1icUc2dqy72zBP
AQQqsQPzi1fRcAvnev9tHDePjtliwuoayIKinlusSAtmyw6Cg1v3Cs0fdMn1oUrwad3/Cib0a1TX
inlKRuQsUz30z9I8EpO6Y1/ORCEGUVyYivZn1NMjGszuGo3mJU1AXAQM3w7Im5AoLv302lnbKLfu
Cw/HJBR3jJPpxNsp8XU0pJsS+9DNqi/ZFJnfjG8BYYznAP/Yq6glFN22xecN3pPhNkSOYl+VC5Wv
sQltWKJSXJYo/r3nsUwdr2HU8gtq3xamehRgPVVNK/rTf+PBoqflopudCQrdNSJCKWekH9LKnN/K
wDZAGZy/RU5s3f0rqCELRDFgz18qvslg6oKV1fbsWHtNrabAFFoT2tpOLv4QiDVbxiKxr1qz+gLK
YvFg3L9gRENvrmqxr+S9RmwcGjw0G1pp/eo1CMml3kY3jurqw+nF59gV5ZMTZz/OOCSEgPEVEM0U
SjZYpPuv6mTh77WrWh/cyr7ZzfSiEXx7KpICFXbWf2N3sb28Mv/Lo84q+tnZh3hnHDDP48xrE3M7
D2lOPeYmaOpL1MKLMk9RAsuPAX/gKWbSNGCTI9vRm2y7++cUP1FoMVtMzegxYk7zOUlAza3QAno/
ZrkiG40HqVVvvESoBAks9lVRlX/oxK1i+EO4NoORuiCiWwAZX1eNSmd/RwnBbnGFN28tuvosYPWv
kX614A9sswZnZrqPMZLo8wS+Z5u7lnzrO/kYyOgmYpSk624C9uHPlIR0ejqbn5Ic2e2gzfbVcgj/
xEDj96hlt+gyx4tawZW/P5vdwESh5X7w7LFBD9II1utgG2zZPPKszWcAyL8VIjVelFAclZIY06Yl
YzmA2GdwCokXhrzviEfTbbMC1JniXUQfIXdTSYnwQ0scEmJ2uGnIM1gmm/3cTZs4JjpjrebmhWY+
F+q56sLmlKXdj7p8yBuLlJy7hVfSVx/McTqYEuhzv0xlYwzSwA2v+aRDzekJoIJUXb25Q1l7mqG2
B90yfa12mof1Abujs3fVNwJ/e1M83nO0DCtI2LMZew6Q4+pQSBbtajNyptpsEXa96MdLWgUQD1MW
WMNi4ZeU+KjdAt2TbShe8qZ6tfJugJiRQRvvJhSNy98+7BjDozc0QQCQjYNXTtao+uenwlFVz4Ge
4DtEtVw6F4fRYJbX9c3nkLxWciRrYfsn7fu3sNark+kSI7qat4u5aflYkwDsmmywM6V7NqR6dtJl
ODdxNMLRL/PPJCsW4Lz503eN72JstBGOjXrs+FVrT7uqgZsCbaXbGs6ooEuGcFs5Db8Q2EWksM2t
g2DoAfid3ukifwXIQlgX9vISyXjENc/ux+DDa9rEurC1ZFgFyuKoaIg9qid0cz0hvMDjxgErK7lX
zR75Hs9AObIBMNGNrmSVVfpgkfBLdMy07+bO+E2Y75dWzfW7SqRtZUPhMJQxOaWVrZ1T4MsbZyQq
LJzriQgl9fHOZTGSqflW9ZMK5wM6fs4iGM/vYz4nJ2bE0jaiN4twiDMbxZGcsACX7tAOD04Gb8qW
xKSUc1EcApHXHzgG9IdQOn/LuMq//r8/hCGLI7vTm/3derhM1Jpg2LlMeVilcNivYriBt8iDpoe7
dJp0X0TYeBIj6hGMJBAhR11+ReKzL8tzKEvx7o4KpZCOsktP+DfjTEJvJOPWL2ySAClcIwo4hlNN
2tQfFrkwIF3R7hmBclzDELVFSIrw6DjRU+51djTP68PyLfqr+qhUGHKaYkZVKd6dvrxVMKUjIx5+
YW0efjWO4MYM3Ec0DsRlZHZ1Ksh3tjulezGzubuOOVKKOW7ikx3V0lOjar5NNTMDGoBnvTC/+Gy5
4hTOZQvovNAO1KcuNY+pHkx2JFumOaARA6kvBmLTj6RtX9wYCrO0ql8hQXX+et5FTVj6UQoSbDmZ
teWhO85tf8G9WLwpKqlq86TPT64+xcygofim6TFydfs17tqzqQTNV9AXgYdKV3+YiQV9CPQWEnzZ
HiiaQDMT0XaLVeVzHqJ8MygBOb8sGFTDqVCnjPklhaR0AeWMSravqjdHSz4Gkw+EJQ0IrclUf8Da
PsdOZZ2RHVY+m5x/tT0Yb3GfW3tNAgjRRW2+aQaTjCKQGfN7a1uKhplmGGnPitOyy6RFlYaT3ow4
HPbgVRHHTpJqeWE9rZOOWfbahSXSEWnOow3R4rdTskGvezvBRBh0z2T0oCNHpvkVmMi7I/UgW7v9
GscazboZgQbRm50poOZ3mfY98O2yHyIMBEhIgrlJAYtM0SYd8/YpDnCRI3QatmD8jdhVkw1/UMEa
XMygcnZ8Ya3fHZTTep1ghcu3CXafLSZP09MKhiJh1VhLRpsEPYFJJSnaeTOyz7qMbVOe0rI19mPJ
U1gTH5fZkIE2qqBDLkJwa8tVoQzIIXKdBWagK1ROPfH0XAsLpxUKpkiIrMlcWP9zUU2H3HRnssPQ
YYxubW8VCszHNVTEFmCqBwkhMc01Cw220186a6EdtOhRbG4EH7RQ+dp3XBl1iGwThiKbHs1ENDCL
01o0rw9Th5fFngDwjUTpZN1cblAWmFwGrrpbFb0ukRy7+0y2DAkLDglgnLkNvpc/jIyu3oWlvDSm
8TuIEnFcl2JGQlxT3Kitb2dFR9GRLIIR47RIgb/ntvtJo6r7JbjbAOq1JEbko7g4epWDhv2fPy0v
rJyd6Lx+/3//DW08m43jHBsgwc+ROeIqKsbqkaKv8qVabolymrALwStLtYiYCEPtD+v9pOsDXDnG
Fxt70cKQBwFeup+qkpJhCH1N1qizSSghZOV0rxPqISw/qTM2KdPtv0CC/8PgWARf+UnCGi4ZuLWX
LjQZi597yktkUCnYrburl9w9epnhl07Gnioy/WYmptcJXXlYX8rCSZytLJzU49yXKyt6eegWNnCz
PPyf73WiOsRp/h5VqOXx4iYnqTSQJwDEzItzPUbFM7Ra+pAt+DvUNN1u5T2sDysuCUHMJsrI0Vjv
r/slttxZcR5CFVnF3xyAKPHHkHhoplPB4mr73xEVvBBtW5ftRtVdfe9WJvUJFrFfceD+LaLYPgr+
r7u4iT5hUKW/mqpbiiAyfJGr52+uSZsd1tof1WlBm8vgq0qj+AqUqN22EYkI/UL7nbJkvlp6Qwry
Y9/F2i8FTcszDqLdvXBcvrJTcJNtZMO+6yxvFTP1I5inBtpaM7Wi3mYLiAczCf7CJRxCsRM2wIdy
GMunNBgQZZJP4PU6DlPEx9t75bW8hkXT3b+1ThNACZaYMyBhYX+B2NAjjGSh/TmAk+KFI36yw58d
sKE6CJuUWnPsm5dZE80LaEIv6YGxUgaVz6paaRunrZXd6BId76BEfupsGICtrf2q7F6jJVBJKhug
2Qj+IzEC2QKJkT8jawq9iRKUcRzrKhuQ3bVuZ8SDoaHse1s5Z8PCRx3j+iM3jGOg6OLlrmOw0jK8
QcnJkHYvqhd1HprHzNA8tdNJxsiwf7up3b0WkJT8UPlJXHd6H2r2MbrLXCSOxiOWrd/gYcMzsVyM
sdsOYiaD+mgbxXnxbirlo6nqfsHyw8ecxvZpqaBBcWAwqjS5gGnGS1SLEExsq3JFDOAw8bqcJl35
N4U4ihCgFrtJa2magehMtkyuycCOvRkxV2CymvzWmEEFYPny7sv9NnK7U40zct8bTK7xxcXLilhL
leEK9YjDUFR+rqR+NT0XYvgSevIUzz0ueY1C1bUDT62yAk4qRtTypQ21V1Wfqk1HGb2xfuyQHU4U
viHEeMmT5LWygj8hMH5DtBmC/vqhxgzlxTntvtk+hya+VtwDGPtB0jqkD6gpt3fz3EaJsSFqYDvA
vFPSxy5GpOUM5ICY/TaqQC106n5qEsZLUEhioxGHfEaGy/YVFderWlrPTqOii6IkD4LmVzks8gHc
SYGNT64BQufZtY5amhG7o05E2LktiZ5jsl9MaZuCZwYSR7rthjL4yASXSjH/0EmYPhR/PC3a9CfI
he7nLcHZ6RItNUu62Q5COEM/shBD/LFZ/RdPD6nn4PUmc/q0FeLpSIRFiJk8LIsHAIaPOLbcbeG0
fjZZ+j7QZhL2UsPcSKAixmg/xoLUhQj8iU/IQpEzjipyzVOMUV7dKml9NxQJcWNxcSi7+hEDRE3y
i2Me9HqCFddXDLkD7ZmxCu+OQLxFWcSQhXUF6nGpvLRm+sl2isjvaf4dYjHDU5pCtlXCU+8o4C9Z
jUPXvbIN1K6Don61FpkXLuKNPh1C7Ahsv9Uy6YHJKXsCz/doyqIHlwvlYcF2j7VWHSUfwKpoWj9P
VbhOQ7c1/2YKiPekhZskuO26qX00xK+2cYpzT15DaavF6yja7dy7T27eut9tec2ADNs9uSEoiwjI
aFgNKmRamXq/HxVUg9kiwWrCzku0xX9ljE9ZYoR+AlCPplXdtKavOLP+DOA32mAkxgpajaRl0l1S
BOa+4cjT4NbFNihdFCz4Uzfx4DxlcVZunCItDhOIAhCZz2C0sOwjtvXrBtdP1Pg6kaebetTf3Dy3
fkE+tnbQ1LABu2bpkatZbJDmu5duwxK+AhksQLQgx9m6YwYJvkGcwOyKMsQonpRp/KHH+EmSMUYt
34BPqzBvOaZ0QMkSkyVJ0sMbco7C8FwnJvv6YIvXtt4Y7JM3bl3RiUxslwrrNGCBTbKAnrZCZQz3
8IkszrZwgSmrPSnQjB48WA0TScqg7epOmvumgsvQrRlQGoJTXg/8QfPJ0XhGlsV6gJ8CFLwEuGDx
rX6MvdbFKjolyKuHoNmrjv1jhAsCD0vd3tZUc6uP0XvldD/6azCXtyZWy2cHNVlm5ftEOgl8YMYd
CYM+2/jdQ6PZVk1JAvbQn0ar2QoxF9vWZtQHCO7QQgWDPHAmSsMH/DJ5RkCVz7nAPLnQXsZY8QM3
bl8KPf4ssVMe3RZohc0/e2ua8ABb96SHJb6cobqqoXqzbf1brawdWcGPE44Jz0iVDNN7/jxA7d71
Sl2c5rAJvRxikM/QjRGyzSjLyAegYPIx7LIHlDnWEarW3hC6PLlwh2eETV7oDH+5osgvlPrVGtsX
R8bauUjwLWAsORT2Z9wRzs5zonnPIIlPiFSUz1y2PL8ppXjUkDXWqkwrJmGfBlW+M7HPfHLhPxT4
LRBtN9rgZjsD6Qp65dqkqCwRmkWndtYfy2Z+Rzz1CkrvZ3kOfNdO3yZ9+qmhiO9qpLf7Keuu4aT8
AGtPLqiAEyRFQ3oZQv3JovVgDqLEUKs0sqAfKw7lhzSFYNIq2ZFp7NEo64bX3tT3syG51Dv0FeZt
atksxHEVAfYDD+ZO1tVBUunJ0lH2wEgisu3KCjvMBIlvvjrAVIhgaV9wTLECd39Hmv7YzPQJyBC8
UbN/pX3+nQzYP8qE8F+dt0HDFs/Hzb7hA1vsGQ5gI894a9ptTLlIaryI9Ldont6aDm2PXbgkxqDd
aZL8Z17EvE3JVBo+Cv2gTvQZyagzszWALe3kBMyhM+WEoekw50G/TeX0U4rwzDww3k52ccsMBbRR
oO3HUSZn6Le4CM1TzJmlzEPtz/Vc7SS6460eVJ9GYxJKMeTPWQLsVg90wuwzulPpgOcs6+l9Iqgs
IvN3Y7hIpUd3gTVEzS3PsBzNeHEHKa4QdImHto56Y3NPgoWmLMaj2NUAhZUm/WZej6UiMRCEzg4l
kyGqW1wMj9S6f3JwB1RoJibOa7rUUrGSaV7dDiEJKuSQzsFQ7ZAZY4O0y82sZsy7G6LoopJlcpwu
YxHbbzQ5bLDKK9fB/iXnKgMVhg69j9+KrGiwckaU9pgVt5WqImWuBDN/KmdP7yTxUlbm+rFd/OFI
+aqnek/Vhe9vgpahcKB40Pv+IY34J23e7EgwvbRLbN7D3V5v9fKznt2HgKZNt930es2alGk+Io8s
Jb5HCfFCZawackA9DF2WMISSVCrzXzgWwgMgmPuVsG6hUwKEifUPwSXGbKfFeB4iaCKJ5y0pXULz
qleyILB+V90/g9nYjmzGvQFY9FpW5DzznP2DwUwzF7yrUsNNNKSvSOrLUwUPyDNE3XoU1g6OSx3p
FzSQusx3Rl+RZWxgGLEKYuLMoe0IXUg12H+7gCCyja2hhzd06xv/HgIE/Z+wtL+9TtDmyCgHmmv8
Ggjj1DWzA8MtUNnWDB9RCS8+hw/g6bK5TLR/dT1eyVzsdnWQTf7Up58cTd8Q07VNL9JnEjia7byZ
KmC5RWiPu2bqDV+L+/m1Dbv9WIknWdg0PLnCxFXAhMBOEu9yL0q0TQkWZwsvwcGzMtYb7gwmmH0V
YxUE8kui+zPRL0nl0zk4hwh+8JYlujeTnTBETA4q6GnLsZxRxKEZmOvADwoRHWfYB0fYfYyDBnzx
g37VUukenVjfOU3U75kqQLQqOkENvHDDRBfcTLvdm4poEez2vot/14sDNX2Vxg1rdH8qML+jKmxZ
oAF+a6Mx8Wy7Bx9lmJ84IMYNhv6/iZ1WXpWqj3G+C2ResztKyA5gp7jR1C7b9Hn9KSg8SSeTiW/H
/MoIM+XGclplV40jkd+aujf78hiTe0tzwtDbxOLe5cV1Ylnl5UOnoK4q+y17XuZFhCMuHYRV1uCQ
A0c5zv2/1Ia+XEZlsR16C1ouF68YJCTXtHoQVf0w5tkRsyDKy4GIPhH8MRIGmFnY5U9qnJ0iqzFg
TpGKEAIZFC1jGbYn1SWw2O/ElfyY5y7bllpFsASO941dh192YnOUzCVv0BZFpQY2wMoijtA82mbI
2rCrzt2pSkwc6Y37MZbBcOXVfHDJD3Q5D9mYWXtnzuuTGAMLxUN+JBjbPZLamXpBeQvCgaQftbwa
1lg/QtDylSDDGbLgwrMeBFeRfDsJwb/xWO2qdHIYFTQNN2oC4MuawC1zdQSK81cP1RQRLSO2jJLH
DoB7j0r3pEQOs0woC+BSgT8FjYtc27LGjW4p/APb7TcVECX2GtP7Uivh/wZ4KbuKNrG+FUs6oe1O
3WbWtZJfXfMEr+W+Rrnr6gzl4Or51Knm0aanxoEMLTf9g3el2bE9wEaRAlyMjUeQBzYYTWumOiBH
uRfJhwFlf5N2fGJpEXODEE8Q68omUNTmZOou0/48wZCGTNHBhepZDey7WVcBJ4Nd8ifx1qjGTwY7
IG3M25CVOaV68hjFhGnEzCeqCiDtoLF+tOqXBOki4uD5qDXVm0KBtDGCxPSPQlN+ogltk94OnIVO
FPm61X5rU91u4zyITyruJ2MBa7FHZmgzBvoZo/v4IHVl8Y5wMc4ELa0PxRTKc+iGB2Lvy2Op5G/r
t8cEwWE6D69rbKPRTN3OChx6kCXUcf1e6exFtWRORmS0bBW1s86xK0Yc/pq3ymHY9VOvzBF9a2Jj
JIHlww9NfWXJbVsf5rT/ILjY2atEVOxLp16SUbDp5sJsT6IGzL5+aesjEGhWXGUsb3Pm6G/gsQDs
0nRtSjUoqbpswrycSGwyvWShXsRsnwmIqqgy8XHTZyPSYU6ncOKYCfKDrJT5+e6YiVQnJJUHgOBQ
jenDXAT9sdIy2q8lNryyEo0vnV2fmHjJlgwG2ZHCPs+lsQ1mMzg35RCcqyr8D0/ndqgK0jFuttM8
Dm+LuTEkZWPQIvPu/DRT8hVdBYy1I53wApHQ9pp45JoO/mHp+I/Bb5rzp56Tnuy61rRl/4eTF3n0
B+NuhaYH95bR5mB/zPCDjNrnNHeHM0GKJd0HAmvGm0+iaQy4ajiQnbnjvLLB4l5wm0y3rOk/qrGx
Xtw5qp/14N8izxCdjcZgESyHCsgBoe2404GVL97LBtuxVRKoGkbr4qdHP8pO6gDGIbxRVG9xq8US
yLB7FvACBmIIr+tD1DtnsPfImZkRhUQTnVTD7jyykN8JHM7/SBMcFcmrr0HXb6vRCRYNxyYeC/N4
H5uimOe6IqiC4tkGKcgDVtvsjHqZAO/KPuuzGt9zqJVFqyHJE1l1j9OCL3axbWVanXiJhOa/vgvX
H6GDR9shSZ42q+VKliE669kZPdRY+tZyG5tNFFo31RlgcE0WtOI7cVh3a+1EnER9Xh9IxYB+yvQq
8yGD6wymGQXcgwVHA0WEr6XYJTSkDExdWKCXaVIcVkt30Y3B40Q4Dd1kxcm3aAumqQ7OxAR9GzH5
Dg7jia7Qs4eVBbt63eNxf9ciRtZIK9FOkA3syvXXn7g+KIw9iZxZsGS1BjN2ZWjiXU15yySkYvoJ
BtcL9vAeBW1ugLl0Mj8Cc/mSxN3s3X96R6xKDXgMFG2gvdxhJ6o9mz6Vx7gRi118/fu6agDdNlnM
rpmJJHJ93tXlecfFOhmzF8GaxNFPbb7kBc3MHYWtjqfVc0yjw9WVBTs5FfW1agFjmjapSg3+H5/d
SryNrEM8TfKlLgDAuLK+Bi752Ekamrs7eKsdcvwwksCBhC33pAo+rWHrns2RmXC/RMzUTfY37FFM
WgvHZsyXcXE9id2KYOmD8BB0hXVpM8g+9189i6vAi+j7zxWh6OunIcXruAX1rHn/64Ze/wQ6Ytr1
C9BRae3okpp/1/+LSUd9Ce1jsRDiV3snTQ3ewqF5vp+WnQoJeLEbVgthdX0IMeokJXipNYQxT1NK
lbBrKLv+v7i/NgF8A30Mxg6vwfp2WV+IEs0E3EsxESOf0sfVDOaKdHk7CiZT7kDiswBVuFs/hR0m
Ge5jrdOxa+Q/YgnYgG9mPg41RZRwko6NmfGkWK485CLtz2zHgL/BEXKk2eFo600M4+Y/XbXGPRuC
+NAnuc1CLwV+4qaYcQ0GS3MslD2D3Om9WGJLDSUD6uQIv0pKge7B3raZyv4M5cx+fXMwzWO7T753
9QdWiIAPyiCwY6PDc6T6UaeKg1bV467ArspJVXzhO27pJRsKKWa9ZCFM2OuKojw5inK4D24pRx8A
Ddt3YxENHfnh60TXacZ/qRLle7LIAdstQugJy13klmRUcdGQjPNEZgn+sXEGeRgQRBiWef9QaYJM
yTpRD1pe6FA7XEYvdg6JYuDtWyF3Ow7kIh5Xa3y/rP/jone91kLd2rXVXjFj5xXZBai8JP9bzSWC
9gXWPAT1u9TALAtDHf9LnrvfTa1Zhyeo/qM3mLrJVQNZxLVQmzVI1L6T4CVqg+4gNXzjmqqVRxWE
NK6GKKTYWibPq9F/hDXqO6aInspjLdT+okwTZ2MdT3cd26qFqgZocwhc/UGiFlvj5lcRQQUa1ZMp
xzPbyH+hMSpv94+8MxbbKEm+17gQVRTs3Uh89O/iIUBrg7eqmlZ/zoCVII2GB5UXNMlS5U1fHYgi
Kr4Vu9pZtpo9r4ar5atQUpong4X0ZnH1B2Gzi4SLc0TF4Li4fy2hCAzMhXNGnOivLmIp7Ot6WyJj
2a3/WZUn4x6pLVuZZZq+3pirdRWjnOqlygIHHCW0Byyan64gVtoxMEIvFlppUOmtR8T6gdEkqiNH
Af4OmA6XmtI3GJR4mMk98oeea0Os8QS1SnCkFmmvo54/h2k1/A2t8jkcmcTpc8FuzPR6DXd43uHM
WX/+7OYKPSfGfK2VhIeb6PLX4mtqGYJ3qZj2PIl/zJathoq0SssSgs4bs/kt7Wgfp9f7S6E3yU1Y
Ifd42/AqNNoL48v7rxyFQh70fvq6n2WaNaE6Zo13Pwqyvjv0pLYkZgA6yKmyjzIenuapl39pm3dY
fsbXVVU0bjunOnVs0f42MaqCO8FPU4fpyFHmHmVL/qMsgx8tzLrf1uJfy3OWzlYzIT0c6AIcd4kI
k0QYoU9Bw9kpFPBum08cOcN00gya47FW4l+xAdeKxnmrOaeChfUDQIR5E2TNi0JQUL8hjQQoPBT3
XWeC1UXunXApJQqOxM5oToqW0HKPtGwc/hzAlnxJw7DerUayeERKlNjuUYP+4fWR4Z46U5b7IEUR
A9NK2YaGhYoS2tM1lcrslURM7ZxaVfct8TJdXf5Z10m9DAbfCpXtGGOvH1Z/DeO06gAz1n5pjORP
qzT1S5pVWMoaYycXL7glqy/4n8aDoQ0vehazI1aH5imdwL8hB2x2pMC81wQ8HQpm12ym3nOoCZRW
XXooli+zSL5MTF8u698hFeI9nUR6LhzxsS66Tc2pLsYwsV8v46/SNKd3tceiBtHya93UCWp0QCQO
XQRzpJtspI3ghyFDXNv1I171xmdXwb4h1KzHAakBYh2HmTmkB5QQVmn9F1mgsYhklEWmVD79WSFl
Pe+ko2GQGb/4qJxhHlARYo1dyYHJ2P8RSjgTQfU/aIDKMLMtsEiOqABEBxQJdKUxbvwdBoLU6+qo
RRhCRortPt4PywiJr8x+MZFgirZUqWUxt3eCmiPzaCcX0nnwh7+1dprg0V5XxSNUfFRObHr2CROr
i5tgskITO24VOwqvAk3+CtJgZmIeG+ko3P3uaWUNxbr6W8KJ1uY++Vby8LUKRPZ7YTrvbCfLNipm
xgdDdw8q8VH/VUGm3jU3dXoLZBK/W+yJtEUTqGu6gr9fP97jT0Aw7Na1N6eJ69s2EbN45YDrxdnj
uvhbH+LleeTHn5ogDnytzG6i62PQTwFnfjy9RnM+f6lob8A2ETc5IXLYMXwsnkUvf92hoVX22CYU
9o5kGr9mQI59ys48hZcTxfGLSYq0j3Mg3DOLnM+JI1rgcXZ1a+TH2mogfu6x1pjqzQnnfBOhTXlI
tVp7yBX17z0x1s3LPTkCpDyhFbvonW5faptCUvS67U19P5xGm3D2HtRUQy8MVJheoGZ02OeLLjJM
SCpwtCth0549BT9hSNwM5hD91uMElyrxNU3ZsRlBehMA8dlEdvS7NfGe0F4zE3b7J2NZV9lEGrWN
0qO9HP6xZlfUungcwopWJLDUrVIfDaApNyt8FprLYJbdTuDImyYwVo3ZzsKrvjG61i9txb62GUcr
IpqdZGC3zduSWQbjF7DiAO6mlK0Mq0xpWjTZbMuRembkgIk69vEGfwHWHDejK855njkHwUpUqS5F
xFigs4+AxnTmWemliNWNJcZ36g+SvBz3wjvN2Id211GHoqNHX8dpKMoD0LX65Ea3LE7wuGDgpbca
v7pQBH5k6tgpmh+4a+5eTYIH3Pk+gROWFwXoitgcwJRR9sNg24ekHZjRRli6gfkcR4IXdWPYFOhF
N4hlq0NhEDcZ2kwkO5JKu6onZE2g82Bx5sdB/IIH7ET1fJ1s/TSgRVTneGSg99XmsXlCOr3XMuh/
weJi7pg8kzyXP2SUZoj//mHqdVDIz8IDMD1s6y2/2z9H0/tNqGk3jGyPtqT3t0xl2MvYjb0QrZxZ
X9oXU9cBZ2XlR21pwcYcmuToVPLYD5byXCnhos9+yy2gslalHdyiC69In5WkIQJnYtEZ9F/5yKh9
wNNEpSmh8aC2Z9TtLMc0U5AK+mjWTJ6qw9RkXHVg99L4Tc3suopiWEiqdsxs8PW58TIdONAhb2eA
/RWj/dsMSXgg1SbeBAnzB0yIoEZkjmSGBrBCuiUNdYfaE+wlNoXdaCvmFh1RtkNqzedaeKHFp2CS
ut8DCtubCEzA9qvnAefRjJ8prhMiyeG4YQ+z0SA407lpNHObLLZfsutMIscMpo2YRROe982o9rBQ
jOo2zE3GS4MZQl3etDNPUVSXnp7UD1PkvsD6rIGSkwxB27nNovmzEzmwOcCRGlIkHMJ7g8J3tOvb
pO6ZY2HH3VQdi8YwQ4vpssV4pOeIDrAgLYaNrxLzg5fjIyVjokGpbLBScDpxea8G3kBJ2n8iWgm8
FlMC9FTLVxXhHAt4LdLTHECPVhWzQTPzJ9r0rVkQHTGkxbSNXEbSMtulkgAzVaB9n2Prdzxh4QkW
tQJr1o7ABuL3HlhUBCjPU0bVXU3OcQZOC1sePLf3lLGbh0z+B0X0E1ylyQuBLW1Y3N644jl7iuRP
bdXv53kQHwn/JHKgmhBy5m51eDLnvn0yrW3XiulQNQWWUmsPpwUVccDeSPavw6zWvooUQ5s579ya
BKMGC8amN61/kooJQ0z2bNlWuJe2XuO57d86yySLt+ZTtlwbaY7UNhT1AZWpl9X0br0TerXRWwyY
DGTPlvhyCCRivMO2RZMbzWhrL5Kh2A/ll2xmeHJMdp0aRkuaZuamcKYtn4D0EGiTz+sPhs5nEswQ
w8ma/8feeSxHjmzZ9leevTmuAXABYBpaMKhFJicwpoLWGl/fC8H77GXWbauynvckisFkUUQA7sfP
2XvtfRAYa5lb+7aujdNUqJ/zPO/sgrkyi84c1szo52nihBGJbYE6gRF5+uzRG9zKMnntuJBALfRn
DJBiwxX9KkuWp6TIIEXnJveDdPYIx26TNqm2hoLO5oQI6WtTQX/hGXLsu6piwm4XDTqpRDLAtOm5
q+5AqXHMp+bDNJn15TMoJqJ24xJglXiem2cdMMCCggtabWgXZW2xnmZ9HDVYzRqewrchaC8+Ioaz
pduLN9SPRW/mp4c2nUnos9QTaBhqqoXK3xc1vCj/m9nRjbQ8+KlQbYjUZAo3LLkPNdZ0QXwww3ei
pAdtv4aT2nRw7NGhucwGiCkKwjujSd4ZTXOxZ0O1IYF952XpO8JXls4mrFbx1D1Fc12vEtu7l7X1
s6yDZOd5QEuSnOyZsvgShs2dQKp1ch3GCjmnu68DqIUqyn5x7YDyqukzxjiyVNeNG+gLJ+7X+8LK
9G6u7oq06bcMOMYVU9F5ifY+G2Vic1JhBMUoi0/Km5mMXrKWLX10O+NGQhxaAdsl0HSETx7Ry5sA
7G8Z+H3lz8o2qc8kp/Dyp8k3C0RwCkKx52yz2B6BQdYG+OtXJJrOtsq4Le0YlCLBF5s8bsFdh+ee
79N0CDgN3Ld98jiWkbEWNo2cxs53pW/Sr8YDvyGvAkfubYx6FmY/W1Ml/IkHdSgzAzB12Ot1zLq5
qkIID5pKcrmRAJBYMaVQ8JiyL7FHmrApWSK0na+LqhnoeM3G2qGp7owIJLze3yECI9J3RodCakQG
3h0SZPrgBOnH2JsfoObgoMkbVQXGxkRyfHQ8iF3mtlBeuzVck2aqxRACHD05lFjpVz7BXEySSQrs
p69MBlcWosB907MLu9GuHKv+XLsDU9JfrWIWOlqM/uPeRYnuhuBjkxOHzGadRPMPEsGTu6ao2UqJ
RrOmqDqTDoaDDuaOHTwnioyDKHJvTWy2pvrVDOGwneSwJTgRXpdhPzW9c7MI2g4Zx8pYoCPJAxfa
dT+V6IzERtRMOtyC845IxrXjohspZ0oheT/3fb5tiYZgihNyvbRYGnzDWFGrCi6TbtFlSRYyYTVA
XujSWFh48xabj7nLm/qYSwKxmqH/LgN/ATpvZWbvhB3/TFw7wliFtJq1n7C/6Wvu9qt59LINXPFq
l0f5kvoWHzkGGBRPgEbaxym0nn1zeGsz3IEmd/BGolcA6cRXyJm2Rfyci2Y4ZkQGJZ39xLzH2jQN
9SA6tJUeOuRABfFmU/YFMxwoMqBZDuKwDrLcmnYSTgJOKbB6YjQXb6lVcEJetF6ZYKZjOe4+6/xT
WybOzohmynrBhT4gQ8lOLbqMFsjNhqkmN6NHsyeoybwhC/CjUNlrnaNZnxB51bG3d9VIQFCHGNlr
07VZkNSCiLoR0xFtM4kQ1UWP6sD7jICkJGJwJg0iDKz7uXGZY0VEWTUErRKDzv0twb0JFunmpogV
oMlCg7hCWbTSBIvtjEXfnb82PnqzOHkLannnEqOyoYt+0EK9GBPtJlxx7z3pMY0RAnVRD04ojHWp
ynUHZLlP05abJerZh/k1XAfbo0sGYeohspsJtM0on8LY/GBhp8sxvHjCwxwwDo+64BzIVTMRlIEh
cGD0uIIiJR7pmiST8WCNPuNk/8FxtmHSZyurAhoqrJSJz/jSaHhFrhZ3uNTbUYWv2GrWqbDdtRm5
6HqY+u8mSDIxPKXOJtONpI424p+jqhs2eU/+kQSjgBnOZUVSOxaliJia+aax7V1mmsGWNJwPhxDU
2sGGHVUGMrMiufOmr6kn71Lbg39rm9E6Qxa4d6LqndWOqagxpKc6Md+ZXHSborbWcUD4rT8R61OE
6bbJq5cMI6yr+vYm7VjR6OzKDXpDzatJU8bN9AO5RjcjM2rblF+FWbr7AD6srhSiOyT3LEphu629
Rq8iW2/Lorn4LvoMbQwfdhaeaUlbK7t03UUICqhB9kcMjXciMKZTMvUPA3CJDfpqSlHaGyvgi5wT
pFFtK6bwZnVfpjY/KCESdohgyS0pSNZY2Zco4ew4WY65LgxYenk23NRMfNmU5jBONqNT/DBc3m+4
Ps0O4OcO/qQ+ZX0Xb1EIjhurcYq1KIsPqfyGl41JYlCKx9EMv0PmrYl7bAk3gwNB6+dYSiR1s4p4
T7HbrgZDMJvri3fPqjosKolam4QcsGThuZW4DGVGYrkd1OBYSqb8iy56BgXOkYbMNtSf9ttYjlza
w7CSjRdxJIP6n2aRvY0in7mpdwj9/iaaqzc/ia0tUP1dF0hq6qXHw+TuXkzuGRCOh/xF3LkjfETd
T4hQnV+j18NL40XDJ6WjdYiza0V42A54b7wmYZhayytwoap4OHgPDVAi+qrpuogFN0i26tIxYaSB
qgl8RrED3rIOQm5/yYHNG3V4NpaHgTqppVJVyTH6Ec0t40prrDcwzM/IReRu8ibW7AyZPbIZ5IDx
sNcoF9Zh5qMqcjfUlpSeUzVuWla+qsP5KBF8RG3FDp1SiJCmRXsO0dCR8xpgMUbGTSdzMlZOg+nW
R8/uWBLZHTIWnBDEmuXFy6JziltycbOZSTn0mxsXk5/mLNBbhCH31giBjVRNv5IBvkbv1zhCxhi5
U90JWJ8H8EzYI0l+0TPJ9M9+I/e0GA9pg4cStPScB8eqA642qBixyjzsDKb/AiVENPhkrkDEq4P3
mRNzV2aXKuQLomIxulQol/wvbATJmigymg1GebIKScip399PLSwItHQIe9gCuZ73tK7STWG7+lC/
kkP25uaGyWjI9zcprPJ1hSx5m/sWqxGDR8a+oB+bfvgWdwz77XnSK1FCQlwE9H4OsyM0nhwLH/E0
hvF2NO4Nzpir2SL1WbdU1m0DwNNWXOx6AR05HxbHsxWmdH3uOtBcBYt9rL/UnkXrscKajUqB6cxK
TF65g6qas0GrgBRvVsIgSo+ZDmA5u+173rYvTkbgT24O9a4X/Re/bL84EelD2FJmrH4+06WP3tYd
yjAGZrCBJ+aC8WSzgve4vkt6k7u87xCESOXufIGW2m4Y+Lu/bAqHVUEg5nlZi89jFlJilk/hcjhv
MaJXdjDfW2JMbwbTONhTZ547RKyfD+VonxEcIavIbHsNP9Rv8HZyejznGla4j5F+24e5Swqsvsfr
8S0Q2l2nQX1XD8RXZWaqtyE7QFKP+76mb2e5j56cL7Rbw6Nqg2Rjkcx0aF0CA6c+my7UNFvwWVAb
D32feJsppoiBHOivnNDfFVGWEX1GgzEde8pPMP3L+c9GFtjQ7Wy+e8kS4k57b9XY/YEpz/d+qaVr
o/zie6UBf63AqOrRXZKdWNsqb5fMhU1f0fNk3rm2mqajPTX529Y2KACb+dK7jHIFp1JVNK8R5Mq1
J57iST40cf4C6cNZZZASnMRWu3kaX/oY42ffkj8gVQbqkmOJ1eoO90X4U+RRtqUlNpBE7z8wqkrp
psLY6x1BBsc40QiY+RF599z4wRa6FVh/b/yW9Kmzd4sGrmPVf2cuOoLx3HVdZG7BJNBDIDS2B9dw
DHAsrRglVccw+gFFa9OGkUk0VEFMdH5I2Bm2RYOuRkBjvYQxYVu0NiYvfYhgMG5MCbdU189NW7nE
F43sQpxovLqHtmI9WgzQERXsMga6ydTSI+Q+oyWAaLy1x7PyA65N7gps/xFKgwjJowW4qiyfk7Fm
3prqjrdK/vScMVn5egzuUlSUlHA1Jtwk/dnZc7Mv4ng+9qrf6VbeeGX0VJdjtKlK6zlsd3k7PBjx
LcPyikK1evSS9CVu7iG2ZPdlx3vKVbI1rDz5ogxaS9Khus5wYngT+WthUCMKTCvilFhb2LqtDXIV
4rCm4c2YmhlGWcp7gO2JCc8SQJyLbRQSb0fA0S8VPrXRxTSynxJGHaJUyC+hq+jr1S9zkJrLXcoW
HOt0TTG4o9qGp9y4X7Bks6MgDV3Bo+2soT7F5r6NDcKiWusKZ/oQc09lPXndpbSLfYPYZxU4gDD8
uXvgnBJVekZTwLfJLco/X+W/5hQHdxwRld4XX0BfIEANDFSCfPFMM9TrwIK1S2zIEFivJQfXnT8R
5tnK4lhn/rshZm7QhN5lTu8clOUAtXsgLG4l1pWapsMYhnqtK9ZLD5Kz78/7WpFNb8VVtWNHwJ30
M9LbuSYlXpHusALqYW87idyrx2s/hGOx7Y7paSr1fVSmr45Q1SHx8veUXJuVIfB7EhzVbZ0uYMHq
z2bH6YH2/LeIwCTU8PmmmBm7+oziJmiSSAGRMBVJKJGMJD/mOkAEOuDctTvuByai9SM+0GDNmfYw
j/n0khUj/jtz/KXBiF8SV/Y7Ag0CxjSFpN7hCDfGg7dRyWwdrMT7GJnNUZrQUTV9wkmnCKuvXZt3
6ckveucB1rW/SlEBxUC3v3bjT6O0TiFsxbW5BFkGztdo7L434r1g9NtHA6go2vxsovuh9OBzlZgr
XgbLnU6gCu+Icrwb2RhXUSOBtr6CIGa8bR1Ghm8W+5czL2GQ4iOFYtLOQL4ahlwATffZiMeuGL17
8DQXRqErjeS38xKOyjPdgYn0i7CN4GHpPWLIb2P+ZDU2yaVVuDR8kXqUuVgCjdV5mU4zxA7vSts9
+0r+4nqsnsOibYld4uwFSPjCWLXwyDh11EetktcYougww1jMRXoY4nSb8ttgaujyQwm7E4GQXdNZ
pXdo1pwpeWlfObxZWK3rVVWhA5YNwrhEUrswXb5vbbxCthAnnefzEarkSpPp5rgloIaeb+Tsq858
nsf0kTW4wqmjw50nAvPMmPHXiGDUdpAL1IzADZu1FkhdsRrg/29jEXF6zoObjnghPBrLhj73+x41
fkUtC1WrpK9O8IUfhCfZGzdLLqKtbTjz7HxFNat1GQUDqeYOyQpgpE2K2mMrqWFSSJmZPW4bMOkv
eAF8RJSEMOK07vgHn7t2EYPe2rjndsF9aHje0S612JH9G+8quNjx2Lj4WGBOed+ahlOwyzyLDEBx
yKuCvSVzuCh6e1dJ7H41ZEs1uetGYYVQaZMezCCeSCUGeckcCDR3wdtpVOkbks09xxcDiDS6VukR
bBcYQ8EoKdyYHo1ATxBZadBjNKbyISIFLw2pJbr0xZz4u/v5qYr7vZx3Bja6tcjGF3sCGoghHSs/
aJQhpKPQa65ExLsYcro3VPyLcrl6jxh94P105FHp6qkynmEzfDGk/woaAieIYh0skqe0qiyWVNJO
Mw+zMC5HeACzhk9dQd4zPnJSciDKuLe2gCWXx3O6yaukXeNsw8xekQrtVGLflNFHz2tFYDAq6PQ+
zP2tVYW3LvxmJFrzu3MsB/euTOsBtxQ3s1sENLW03A8ibdaGDSya/uy+opBaO23/0QUkRqpiwFIj
imI9iPAlSKZ3gs7JDRn5TMtRrDHcX+3POuNsPwrvC3PQr7ikM/KraE3qdzTCW9ejBVGz2x7y5NYI
eFUWdqkZVT+0B/VFFeUzZtpXpkG0LmjZclGOaw4z8IcnybnN5Z0rkUtc3aIOTag89uTx6hhlGyLh
oerGkLQv57WhVUAb0I+TQzjok9U6zTmo/ez0iSQy2IOzIiQrDrcwzoyJCdz1oWYa4WFrO7AlcDof
Jn2uVGe80j6/sMrHD8jiOBmgGEdLYmIXjhCMOwRMiNBTxFjKm2usk1Ix28WY3AolFJvGYG577Qsu
NPqnxUB5EYQyObY9WQVXPvz1qWQgRF8kMZ4Csnk628AyAQ74YhXmeG4ykqgcZQes2VxKNXrvIxNJ
bj1U5Zko5Xsxi24T2VZ/YQYc7GMfW94MUW1uWct1XtJCcn17AyJY03lx0Fv6Ml6GTLu87qaHsYm+
IauLiBxs67WXZ87N6JtM7N21ATjs5IJ0uLtKY1zI0uQazNE5Emwr8TxM753d3jYi3xHYZj2GErfJ
sm59AglbxU9MyggtTz3hbFy8pUHUv4JlQuY9h3cixKbCegRbtTPhwQTVKiKttkHHR1bG9F7IUm5E
FDOHjwh1rOaMpyL5RW8ve77WpkXZ2ECsQpejhOoPJijejc5miSCQtpHOvts+4wAzYMzn5Zeqc9Vx
eZG4uuvjFZBEcmUMKHha7OW5X23Y/3DbLx8RC3njjA3N3iz6imN1ODFyQjCczHfXnBAfgddGD78U
kNwbhSf1GHZjdqzGwLk4jsTp2NCpsis0rbMbsyYVVtMdP6Er1LPmRguGQVboRXfVYsDqY062s0Fw
xUQqNyprd/5ITepBGbvTPaD8K+eXZrnq4+5yhQ/LRW7aWVzKTon49fN7G5wm6SXeRJb93vWTvvdg
y5/8sCUIOucP+A369t/gWG3935DUlFRKAaK0LecKqfyNd1gVEgaF8H5anmSFnPQJIC9j21ydh1jq
Yz+nX2NgXaUdiucYyc6W1OObacYHX7HMLtLc60OGFx7r4XgTu4zPHHJGjhVs3wfu9NUEKWXj+g/4
HYatq4kjijqV/QO40V5omX8i4bTr2UIrz9Kw50DM/QFuBOPO5lzMaOUqDZCgNvdETj2GrbEtQdZt
aWFVx0WubxbBs1t1wYIB+zUqyuYpAvpCQcghE8FDriiPfXLZVhAK2Na0fWdExnkkwvQfULiO/Ouv
rB0plOmankRrAML/z195wM4chFUEeDhdpLcyk9k+qbJ836T08wlPQozc2kd3MgSO8iQ45iSSXoh1
oE86lzYeW9o1+0KX4wVVrk/kCP2OXFlPjROfskUSg+QPNaRrn71FfX19KMtwo/2g2mSu75/Y+vpb
XAN0RS2XVpBDTwC2RL2J5iXM0kmeQpPQZU9qaNyLEkXGzF5MD9RQK82bZnm4fqRb8Q5bfoa9I2k6
gQ670Iru1k1bjPvJB26VUzjP9KfvmajiinAduQ/UjH5BOu6XvBv4yAjvKseo35Y1KGzK4qltjLMP
5/W21zGmIiI36VQ08jYhuuEwjtSyZYkeDEENd6L9SlfbOCPYiR97bbf3BWVQIoDo//094/3HPeM6
Cx7UlgsllPClBez62z1DxRjS9SKYbmCLJ2jpCD42eJpaXV+icrrDaLGyQ0Nne9soo7WoOeKUJkO2
K0AOTAQhg65PP1s2+E7mcj8s1KZWkbqAXHY8Xp92usQdWC4wB7N9rLo0ORqhgTGGfuhjFRHgFju2
uwfhztYgrWHbe/R9qwZ73ZJt2NTzk56c5FJHCmXrzPl1kWhmI2Zl4THEi7xc3WidM7xDHHRdrieS
lTd6ttKzBIEDm7yLzkrKgPBAj46v22RnRBmHJDWdV9ewCeh1Uy7brMcXFKbEGaHzGg+fzP7rc1WJ
m7jqmAgsyQO1joiN6d23MfMerjrU6wPyYkjuHaodSZKhn1Fq+lPYvRQGWnehzfGlra17vxIc28cM
1Ya06clMfoJBOmfYkeCmuCFKg7jwXJXvTHM2Ze6p7+6i0iOQOV7rHhtarw22BJzpmCZS7zJH+TdK
atIMPz9XBPry91eJ/o8FyVtImAreNaW0glvx51VihLCSJwtIDd5UchPQWENk1M3OUHR5ySIzD+2M
aCdwTNoMQ+NdPJF0T2JiMZq4wsQKiRsk777Efesi+HMia2MZ4qXvovahM6bwblZfHKyRjxVRAVxc
EdVXzbEnth7MhtygSBrpr3JIf3nlfEGZaZxVx1F2rJmIlPNgHMuYsIVrFMMVxjI3KDkHS+zjqE+3
Q5BOdy5Woqh2i6frQ9F1IENQPz3bJTXLNI4uKlKi3wTosm27rAUjWULEvMfZcVDWzyiNmq9GEaLQ
Ltq3AMAfDIZM0UA001ewkGSBTqb8JxL1AtL+YyfwWP49UwnPY0vjtf/zhReCzGecVenKcYl1rvWS
zBtAxj84YmtmwzsJ4TMsvdBcx3mhIcb7IDTy5qOWSX1bmyi6yE/qEXAVjG3QWtDjdMgvVs59kMTj
YxxbCWs151pZY/ZcqIEsrs7J8cev11SH64Pf0VSPrOCbO9m4hnTvkXfQBzsG8ISDwNxd+zD6aWRk
NWokxGaDHOYbi1MudTD9mJAkBwG3+e8vSkv8CZ1WGrERl6Jio7QJIbLNhVL+29oFzXFOvbBKVnjQ
5BIT4J+rxdOD6m4mBa9xmQk4A7HmHY1pWbQ5pHT5nbTz916p+oGGPZrhpIVRlc3eRrSo3bj1x31d
m915bHvnNINPPJQE87iEoj8Mul0ihargJqxERg990cN2bsFc5Ov1Mw736Vll8ISuT6coru+Mwje/
eUm3GZK43DWyHG4IYbFOroJVLybVLLsPnXQLW6yrtYfJviVjN8y/N4N+lKVzy5o7k5hMXllvOqxM
sQdHrxrmg0eOyRZBSHqNPKO7cWKMUH6LJK2KkD4ICT+qWEXmfIdS3r+Rvff86WQwUJ112AZACViI
oDxs5WDU8gQSM03Kk0ke0pOprW9hR8DZDHclmsY9Ix8o+oAPtqKx9IEpzSZtSDTahOZgb1P+YR12
rckQdQKRNzYxgI4Ky2F6zbNHHHj7ucZGBXq8yrGqOw+t3xIdMqDpWU8VwIwrXe16Aw9N15wpeRfw
xnhPp7lZz2knd9en/QKOZdT+INzs5qrVFItg09wUUN4uAhI3r6DEaBR57R1wzYkMHrd49ZTFLAbW
Il5QTma6MbbXg0NT6fWUGhPgonTTxyOvqG0wOWahfotpS5Kl6/l7eIdc/F1sNnsmKPN6bob5a5qO
d1oQIgQ1aU1M7j/VVZb51xUAFq9iiOYqrnapPXcpvH67yBvwi6VfJQQMOGG4N6bAPEBb4kwZlocr
Vo00Ouwe6kA/21mr3BQvLGBNQmH1WYSXVgWKvZNPmYgGdDiqPs8EkNwIZ3hTOmCCCOfMAg9+5Q/p
n3QJLNC8zcnOrObFyM32NOLEA+e3xCz509ZKyKsVwQDMH70uI5KI5HOmA11sdxv66NnFHlyGRLLI
LhF0eyKzGfp4kxcemzAPmPS42dagCH/lcO1twGptyOoaLn0qWho/nn5guI5kjGWDUsG+cath9Xm1
zqDcNwqR9OZ6oaQKBCt+GLwJOeytpLRo7/eWuV4qYQGj7i6aoRckaTXsrOXp9XMuw82DUUVwTPEW
BVUM8Fjpedu1HrfDSMKE1FtaMkRRjZbaMl4NkOWM1nSutIGd1A2H0xTT+1CE2TyTa3TLUgMqtnPe
EVz9yv24fDANju5Fgt79SuI1oDwg2WDWA0D+mi16zTlB4PsDAml0vj4LYOb/w/ZhyT+DGpYlUjrs
zdL0HGpVrf5S3pGDZWVOZXEKIBcR1mCVbmJ+2usIyHPlO1PwA2gNBufOCVYOqEhm6Q1ebbt6sLV1
N9pW/NJNdy0Qv7vSjA/5HAIhYUhL6znQYp+Qe7VqYS8AgzaLCwNdxJEKOisTizkkytG0z20cr6vZ
xB7oOD0UmSii0mRYEduNuu+V072U5Gc2C5EvtZaA94FFS6AOigllYjT76IwkIS0LbhuO7f3naaH2
jHUQDTimTSFPHRHlT9pC+jnm9cka2r4lLS8m1eqrs0ShXR+uHE7VUiWxIJt0zfAymB4ZS135NtFT
32UOKxDJlOVb0upn7WEHC6UZPvUIM1ZGpMOFPofArSU/k9+r3JAEgf1E6eFyfRgC5VACJeLzc4E1
Jkjlkd4p+HUnpjbpxqyEd2mQrKLScZMTXYhwdTUTeGmDsqru4fAoZq4LBthp8ZlPee/cGtHEvAh8
GPPYh8/2hDX1l8z4GKWaDspMXBT9tn9XZ9pZpy5JMiXKtXVhWeneBVEJ5yBegKeITp38KeoGE/yS
KPYD1Ta1LAONZhl5c63WJ4p1+QikZIMwzX6xhRPc1hoBXFJ/Oj+Rzn1xxzE9+z5sNHMyv0ag5G77
Re8ZkSxk0u33uoObJZzNSL56QE/NbE9V+863Z2tv07zvUbijsbtFEG4c/r4qsP/M7nBsU9vMJLVc
CgNTAqz5c70MB2uaZOKjLMIBktrq4CSoDor5MeR2LEG1Hkp6w3Q3sciO7tGSRXxog3shmH764WuI
cjqGpzZZ+dkZOvHsp/mtF7jbz1XEQm9lNdAZRiymYArA45X4+jp6uEfd5ru//2O8P9nw/DHctVpR
3QhPK16svyQ4zExVaSM18eqaG5OgPXmTJYOxqw3ELtlsgwUGFolqhlTR7eVQ4YhcDk1mWSFqbIaT
xcgXhwEn7CDz0CRcjWv4dKPjDNwWieH01juwE1KyhJYQXtwKTJ/j6v3zK3XfGgz4jBKQYrdLLb+G
QFLZkA37eXt1G0wjd05HIRItcqeIdE5RpUjCrrZGB7XjuVbWXplefNNEEHhLHxWXHcGQDJh2PtNR
IR9mTOSNOz6lE8OcmKB3bbSEMAbWcLGukbJV+gvXJn6uISOufKxwYHCrs6pO8wkVTXFrDPs+bIHb
FrArrGDT2F5CNjPaAM6b7TYflL0NJW3x1v8RJj6D4XLoD4anjjPo7/UYl+LNA0W3Rs2dn4jbXl+X
7vglUP5wGF0mq1dIepWa38GueWfMQxGU0+T+apSrbTrmcR2ow/VpCT/tHy5s98+TuoNHSgjLdS0G
xAIdlPhL5o4KNWx83f4oFjbmNC+GN/v62pRiIU2zvKxKMzDu44UO5bv2xcFm/SiRGa/jvv93QJEx
0cVdqGvXwPegw6gxCsMnkBJ3gwiBaQ9du6/oB+7inEIUk4K/TuO6RxMvpxXMjv5+6haRKlMpi9L8
yE4IXsfvxKlI0BReLwnEY//fhlfnabDvJ3wLNl3br4tQT7HG2YNJTEcn5pPtEZoJ0hPVjAPQ1XQ0
QgnbrhYT0g1i6pyjvtjk5djs0zFriBcEpnxN4/w0TOvyTjNahl9aAYWOBkA7sd+QIvDgT9O68IW5
uvZq0OpPxKBlzwPul5PRF8w8l4+CQRNNT/j04+yy5eQ3tm5c8E4B5JdgPrf+vHYjWB+p9StsVMeh
IKYZj8rL8z+itH7++3teEEjx25Hv+j67JkcaB7CypVz3L6caUGtOqor0x2i/DsLpP4s8Dt/lhj21
P0RpWN9lMzVXl4Svjh0eQD5O71YPV6GN7z8viSHCWxK3PSePibaUJLUcADZZzD5tgozUVtzbTvkV
aSRs+Yc6c9IP9DffZ+0mT0baJ6dyVGILI2MdsEh9C4JhXCeCopGTXbnuyTKdRXC5PrjLBgt0/O9f
BWrT/3gZXND4lkBYbMHMc/7SA6XlF3E0pn851BmqOYtzR9zb84dKobH7wXuem/Mui9O3qea9AYMj
yevDAQsnujyglixgF1C6mAJVWMQs/KPK96D4LsJt6q8qZHdKUwmUNCy/lOSnMZGNpvvrg4sS9CTD
GTCX/8XKCkyBfGA2nN5aHXxZnsz/77OcFRos029DXifoasBc4Z6s1teCJFrqEy2NZ4ZzxS2okowJ
HRHfmn7hbg6CPXeUywgPDjIJpTZqH2BaYdyhWIQqXHxMGQITPJD1JdDeSi5jnLaPvnSjSjB+lN+H
Ku/uHGE8MqxPbvLR/9LPxIKkvL8XGRndPm3Z2TGNNqtrdyrKPBJIE/FDXLPYNMZt1JT04uPigP1W
vlW+gJSncSzVdQ3l3u/USx9KwH8xVHQcpgdbv9Fw+FEvVIhStCV7SI6zOqphKqEuPPUCcwg3uVd+
JnT2rZD7620vp9Y+pEvLjsH/5xcp/OCnoFtMYXF+307/xiMTL4FwCW7nwRoRj4yD/3Nss0OT4kit
iWRf4YpuzmJ54ODSnHHgqMFMzrRe7cPn+db2C2ef5Xp6iXS28eN+9+m3DepkeLx6OudR3XmjuPUj
Ivb6OvAvpIjQh0wZUn9+j2R07swsrmHiv5Vo3d/QyxAFBkkdgWm5haIRfoN4UXoNTeapQhEV5BRg
3bNNv/YlC0Os9Z17KCVeZU/k/X1Z6AmIWypPpdbdkfCpzwj5wpzTfd6Fwdqonee8mIoHAlHbXcF8
/pAV9lM2FcaDah3ERlV7WWZU0H8T72QIk8nNKNrbwkGSOM9duwVFKjdqgs8K5SfdtHXnoP2OihPB
MhSEmtz1aDHwGsowL2Vema+zvB0OqnfS7zpHQn6djPnm9w64JozEpD1k1XywhZouxG/6t8EA/1Oq
QOzzRs4naRLYFPTF95ZlC2PC9Cqpj28b2GYH5C77PJgwH1WeeEthmW+rpmKuqUEgTJwqrPFtmvwa
wiL1h+iNGCQhHahK1L9ym5fDyCVhBELCcyx26Eu/BXN8Cwa3vWkU+XIJnt2d3wXDgWjY9tBPJrqf
qjkGOiFpOoJN01rpo4DwB57LeaylM2yuwNZYkW/6STuWrsnC4A6X3Dcfgzjy/k07tglLx05aPBc+
vMlkSLfB4M2vDZ192tFwDS0OTDha/HSEGQaA8MnsZftwXQT/N+7p+R/inpaB2N/EPQ0/f/z8M+9p
+R8+855s+S9mZp5pUieRsg4J7//+n+Ga92RZ/4JmyRHZRH9D59ClmM4/45609y+ODfRW/53xpNS/
BF0Xy3X4Ng7/Uf+zjKc/tzLTtLWS5AJqdnOhvesM5rcWDpLuQmqX3JY2MPOba+oRKNHuBl/UJTfv
r82+rFQ24Q3czHzG8iJvc91DAjSFj0tuhgKNYrkF+MbUNW/cuAZ1ZdHYvTbL+mbC3Vikj/mS002R
MpPTbUQbHRjWIWg9eYjgjq4NYmg2OWBdTI5H2+nLPaMwZpokccekDRJn4zi0JJeoE/7xtYB2CJ1+
0weZot1U9U+/vWv3n13s3+Mz9V8qWtNUjqtMbeLFWd4w/Zfmts5tbxxbhNJNjskbY7pBy86jkB6C
brqVoWu8Lq62bCSYpZV2vrfQnjyWTlPt/ouw89iRHFmy6BcRoHKKbWidWtWGKNXUyp366+eQUXjd
0wPM2wSCWdXVGUHSaW5277kECIdE/O3SRDlPpAtJnB+o1MmailCxeACYq2n4ho6B+lbplP6GB7ap
zqNr0DtEtLs5Knm7lPtkCtBRBbm+gk0zXmwXpl6hDMz+oiE6GXHc/ZA1g1G8+6G3ztme7dLm/AJh
rt5GLaA6w2BkvEqT8rn06/pV6AJwVwkmMWjM6ZXUYvrNrrldjoKu01+1HE4im8onP4j11w5L0Spn
OnR258NoRBAcTYNa+7jKKXZN6wM2PCeEjIPrcqg+Mpba/7LJsP/vKeGMsL2gxyUs1/33JgMSn8eW
TbQbR+7MavrVmUbwMXSEe+Q0HXeUPdqHaAhnyBnRXSPpJB9tctRMAgKz6E1j7322rZCgPR2MFMUG
eFq+x2YTXAYGHLe2rc3b8q6bD60SLmwdFnjnUEQeUFBUAL7AbYZmECAhaRi0TDcDuAiuWIbXgWV9
QwblvIdETPqhddUn62EZyLVm9hUN6scE3+VcOe6w8kM02qkrwivblf//wrX+tS3X8a2aYFsMHnt0
GJh4c8P/44YeQrBoqU92p/QwOC9d2MYcu2Pj4O0BMWq9OX5WHv5kYdr5BvbPhj+MFSbqYAOwFxdq
Zb21vovxIXYlLciEHMlUYB/qc2xUJpMxMgq8gI7qsmOPfKBXpA2dq2Hq3kWbwUDSbayN9q/e7oyr
rvL2MI2ZfZxyUCtePGj/pSRfzv3fsyiXT+0YjkslLvjMrqP/63ZVKh0629BwkUsqmT7WE26rAqOR
Uta1kVioJNtKKC4a/rCE+kf0Ae2oxBPvoVvVkDlhf8QODf+Jcf0Rjw663apLw4NgypGSGHFvOUmZ
PYWpBq0aKko3NsFNmIAMB2IxXnq7xLSb+rAPY3M42QkU6VaqadMRSb3+/0/zv/Qk8wd2Tcbijo+k
xOfT/2snllS6y95aEWk+9HhOMc9eXCtrd6OHk1kkQX3sw+qNLA3vG8TjY9p53lttWPqBBIDnrCcK
mDu1uZBjS8VCctZF4tyEIDMfLy+x7sSHvnC8D5KyfhfRaDzHMSoiza6rLckQ6X/5RMtv/L9PoWvz
YLRNWgi0yZYL+x8XbiHp3NnCxr0YZwfLbfwbhhDa52Xl7kfLtDZBC1AzL7Jgbds50uLSfejAgi6z
tb9fqg52e6VpZ8Ks7X1lg9gRGuq/JXctjMTZSMboyv3YPXvwFcw+DB8ltoy14XcEMih7JIYlnq5C
xjfpTvKQTe2zDdN8v2CxNOx0e7qSn+QMR9cFMUJP5n4fADm1blWFzs5JvG++q8FKIwzxQL/+ZI3U
8blIO4YNRnEs4C6+K2QWRVN0m5Z6+jrGAuNM3ypAf7X2UcUm/gVL/bL84cMIhv+ymppzuOQ/9/Jc
QUg/dKSxruET0jaXHP9cKPDekToQoUipNRD2ZebmW32YUZdT13drFXv9US/K4TkevHM9bzIyHoLH
OjfTTdta/mtrG9m2KbNyn5qgq8tAAogbBoQVYd5+IF3SL8aSm+srdK8Tc7clYQZFw6steuKeUvfs
xJjM5EwNpEG9tQF2J51vPbo+cSq9hDJkxCl6IBHFRJUoIGKSFJZl3OinxLNEFeEbuefBf53VHkaU
kJsIn2kNIE8vTGBlpG8l5LhG8XYJtypnLHHi+MdYZO4RUH98yEkpeuyTdu3oWXNOZ24XhCDEueWv
ZFLpMYRLDf8rsY6DyH5i9pqOme2DWETQtvYs9p0WQbNL9uLysoCvuIglLh27aL+VBtQRcBrGuuvD
H5rI/Ze699mG60T73ZFHuisRjGtMIfLM/rQU86k4YVQGIZ0EmsoHuF63WxU7065B/79vDDedadHW
W452llhXg3SBhrysygfEYEFh/EtT6iXKex34NxrSr1gE0T6RAkqA2xx7f7BvrH2/yJDQjlCC8ptf
00VzIqxCCg9TEvZrLSrGP6l9VZF11zjv5KUKGATnL8tAxLR9ODRhDu0W/dwDszV0ibTFvtLAK9d4
faAilQKRdNSrvWUjDyKtxnmk0KCTw4239Adb31fMiKenjGEc1j5v2oyxj9PeqT7LwSNIbKqKTVh1
bKjTeaRV9ed6/nnhuER6OkB9ERIG7T6SzJBi3ZiFCEw0PKuv3tHUUOToQs6ZO4Gx6r1hJBznY3Cq
fm0TUHPQrFo9p5G5sfqRCQFTvbx2fNrJHgS10iBIWbCLJ6dI/zbh9lkTLR4+S0KKGnQwErXjh4ii
J4Mh9/q+M8edvoHdA6c16S3zRM2F9aFPu0cTGcDb1OFaQGabvMaRcrekCe1EalXH2PfCG4zNDOBq
0H+nBlqRhtTgSGXinXlZt59S9EHL7n05NCdQubOZcr4Iiv/8hbaw2gehj68TQZ0IK7Nmv7QH2sIk
fGXaMm8pvtnCiVn88xjBjs0tm6HBPqdFlJ2axHtJZFof6Xl1FLQ6upS0v92pPC4ms0+QjOWmiq3k
obG1fZn2wbaE5ULuhWp2ambD2S4iRheVJSxPLMXwGPbLHtawxhfZVoAHsJWrkz+a+SOJGjoWOgyD
jCySn6XT/OnbYRlwj00EZGa51aCZ12u63OZuWUEGmLzLqNyLiBqwia1u5+DNCUsM3iy6wyUi683y
N2h6mUik01b+1sYWHsBAdAgrXXCjEAluy7s29sqNEzfmxpTGf1FLCkP87yknmzTHQ8VM2LVjoPsU
yxT0H481kHqtq0WmsXaXbzvChn0xe5T2OphtUj6n7jWbnPrqYjfv3iZJdpCn6wWuHRaxuxy7aT51
vIHsPNK/fCvflHhZTRz31wVHVWXVCy51oh/1vrE2S5joMFM/mSBa5wQYeyxs5nRkVRkCd2tFuOTS
yzBgIV1RRp9GartDaaPVrhtNMJ8r3mSjmngXmswkgA48TP3H/VdJ65Dz3GrrafBc9PiVtu47bLgY
eOiJY4Y5BoL+kFl0zieT9W0/md0Pgjoea7/5VQQYsUaRVs9mo33zKu5dGls3I+mLVztIklWYtuml
E/ZOmxqIPVTRDPlKa1MbJnlSlr0NJWBmhXRdBT60Ej/newoaVP49f39hPubJdBkG2Gwk6DTHUi+y
w30dbBLd47LTymMTY5CZxqnmyef720Xpl9cAMGRSJxs7gycQ59BvURQdY4/YXT1rH6DxtZfl+4ad
4yLZH1aqU9mvkWfV1VrIgzS61hX2vfUifBIdRkdCN6LtVJX2TpcMW5coNOJc6GQalbNWRCCtlvhW
2u3uiZCudzMc8gdPC34y26w+yKTWDkPhPVVj5dlHzyufli7V8jhOCKZLxzLf9BXnMGHh3nToDW7S
sp1D4Uh5dNxxnfjANGuTCJ3RG35G7KweEQL9soBQgBZQuNdZPRp4Br6FjXS+iozQ+lzusy5jy+Mr
cQO6A7xjoCc4t8Ca5cWkHXv/2AX8fnBH/YhaUE8/IrOpwdGCXguV4a/vQVaTk3bn+73cw1yoQ8/f
Ghh0Grqm4zd6/qTb0r7nD9Cq0fH2H6pY+A+gFrpzYRg3ONn0E5wMdlaagirIrAhcQjYIVN8gocaY
hOQ0vEeQygkqXCw7B7NHZd/E/CJrg9RRdtZ0JuDXM3uloPhP9K7D5nl3/1M8keUR3y0kc0qTHXp0
3LxmYlDSt9Eh1LsPLfHIZUaw9VnkiJQAWJAQA+PyUE+s2JSZ6H9zEoVMwqGMkQjo0GyiL5zduyVA
N6cClL13WSK07y8mzXfcRLsWQQrrEi36qRqim2naKNgAjSw5miFk7Qa93DsgJ2BCNIvhEOwh099c
p/fOy0U8UPJemqMGORueXWs+RwKDURohBaPrtImaqDnqTNMfAV7KtbB/6wa6s7r+pSbXuVaG2+3C
5kcmPPUtJHJqB5kk2zJ/ZebJioUBWMPdniAA/2FFPVQ/Owamm5Pr5gbWzS/xuRKIwuXfgy9nYGDs
6BLgjxrta8V5vXkBEKyyUVwoQwwMwSHv0vPlvPovZ6YP1dEU3G8yH8n4VBOpnaUx7qj03mFEdQcx
Vq93FbzrlFvNahFh4gasdNq4hnQ3hfAwMuVxDIS9cQ/1vI2VY/zG2OVXl8cz7ytATFdlCeyuWXCQ
Rw0mQ7wUxOfM8KHBeqYsG7ajEsW68PzyIGqcu4tCPOvcJ/jgz8RWHiK3HN8xFJ86Ecc/NK39yeOM
xg4ovMjx+h9a1zH1dNUPqbPKVMU3RoPmMa2xlepRLB8KIbRj3jTADQocCjGeNnS+iBOq8ak08MgC
RX5ahhX3W0wkanwUc5VTZNl3LE0CoMXn8uyYlOsfpLKH9f1R0vO134G0/ELeutfbl2UdzVP2GblL
YEsfzKAB2MlG9z7pw3AcksAjtZ19Y9lH1q1uuQKHGdrQw13bIpW5L6AtIivsOyZCLwe0tdTsNQDJ
+msU0VWrNP1l8q34kFT2KyNd2AkMEd/DoHjzU3efVazgi4Sz7V6ZIny3iQP5NQ464ls72+XkN59V
iMwcW+fwoKy6f7Y8gd689D/9shG7iE3hvg4c73MMzavTJ2v0JDmqAC8+WgNZ0uhT64eutPgteGoE
odDPY+TSBvKJ043LAluoBPsyuCiTizgz0bLgW9J0/VB0kdxPjoDAJIG+T45k9lj2O7JdnV2KK0na
pr+Pbe4gc+675XXn78cpNjdSime+1vbSmL9bxT5ytAnyDYafaRP2W62xrY8yoqOXsVyso4oBttMW
zvP96yQiPt415LE+5031YNjTK0XXixoKmPypKtYpkTtnNwJO0i7U3SbXaqITKELL3IKMoQTaOhYA
L/jpZSSCpLlpcUFn06HAGBV6PC0ltsRvenlxvNB8oman+HIT5x1fALHdoxQEAMav/izuQX2PTW+s
LPID5hGOTXcvtrRkM1hxcfalk79j80ZQKvQvcqpNyEUYts65ET4uWxVSox7Gsv0UfUGiKvoJtfWj
xlstsbQ2+a6HMMH8Jt1vyqhjSFFJ/BhO3Hd/v+sLgXvEcX8vPgvTDo0dIcHdOYrivxalvsY46TlE
JqnbifZqNhbuHtT/q+UiAXwQb1ILB48JH+kzfXNDJV5KlQLD6astSsLgVGQx7ZpxRJjVRTUibbTb
9zaYlhDgZmiO/RBZ5VwmI8+tNJEwNRpz8pDD/CdR597ZCHNnnetsb4q2Zec515DlfwpJI09qPLbo
8O9Pw/AdY1k4UAuXXpQiy+YdgzDgraWAFlhRuxBrjMckDckW5v9zf6LNi2ZdjURsLUKGHgIVV6Vd
ALJJyP4ZMs/ZeilmcU9Ev4bSmk36jDWrwH1qmgTXiQyGYFvhPtzYQm2RkXThCs3VVkFJW6deZ9+S
iZs3yZEkOEFfbfz43Yrd5lUvp3IfASWaEaj2TQ80jO9ac2g07wJLcvycc11F7XxAk7IRJDnZSZ+B
dhNwoBbVfF543jkK2pOOIfLWREK9gMqT2iTBpIkLY1M8S33iGXieeCnjJyk6cU5nWbaAJrS9r3aq
KPptVPvpxXGn9JKOFfnUw/DsQTCH7BWuCJMuWKawwtHehi0TaERSdto1tehmMPVsv5dhuO6bNHjO
R/h2EpDWCoi29u4hxsSV09mPDuryvUwp9ggYduGUp7itKzRmdi3ls+EEjwDq1Khnb6VyoltAO9tO
84Zy2AuPd8Wf1oSHqst/BDoIeMyP4Aen2v1M67WpEgPzFj9u4CqfHR3qXSbgnFXqYdkNpVrKPtaB
4Qj0ieghgmyXorEzScmLdZoc0Iq/vDhNiJFNgo3KMBFXGRsVnhTuoRKIxiW0nhNzxgdFaYk/cxqO
XT+eF7z78lJ5NwtaQNX0zSbscoebpwbiwwZJCmz0S43nBhgT0QGc+ZZzVr8250yUWOvLgrxOJESb
+yxyFOFMdBnHWyKcH3Lo+Q0tb7yV0KZvk67oQtAwu5YAdAG+MZ7tWvSU+jj+nHrY/chSyi3xJOhr
lqoPPAl7rr6GBtH384vwqZDZy9ZgZSTKKoreNyegDlzilOrqrecyfvOKKntu0UW10bhDBhDeFokZ
FkPgPOEFRBx277mbxEY7PLedJvkgmg30M6qv91sdSD0gAmIYXyUUN7c1Xm3lGq9Qpx71Rjt5pdQe
CdAp4S4o82xrjr4qw4ja2JP9gY1ZfCkNrSU5RrgPse43GC0NdlcZhEW1pDV4ruNAfW/s6whbZXnm
eY54a0g9OS9HJAkMlzQsT3h1WzquHkxMKaHZJPzr18oxPpeGWFjxi4v5U5VD9BDGLnyZHijnvflU
+kRjQCE43RtSfv1uu1nykqp5b+E76hmBfgQiI4O+EBF1ulxdkTq0XnUZTRXciG6bXqqQgrgYpv6o
+c30QgYJZfE0I3EDDjPkSat2aqKdQS8AUmWWH0INM9NXWBFj1EdadE6o7DDMz2+z5e3gIOfqo7w8
tM5w1Obpekxq4THSwPwPwDKX02xTW+39TG6N0nTmDk40rqoMPg9RWoWzZ3IarSORUPOPqUGwSeV+
b1w3PwYRhpdy9I2dC4xhvhkom2QrSFpMkvBEFoig4FTsBOauV6fsd0eApWFwLj7QVuj487Kd31vk
MTalCzyKHUpaYqc0tFodIBsDChyw/2KDffZKDy6ZlkKANhLFpI+xXCSz8TmaGEyCh/AOdieGZ90d
wqc0TlcDu5d8nVZ5u7ZJHUvrqL6VKiHtzS/at8a1CDXtrfhXG8l1ofoknPW9l7q288e67r556MTO
DVQRWPGReKFAWitCRCCLzN9DRabPOmuMY1FQDjns5j/KIXjTVZ/hVvdfdM3CfpM2mzpW4pqxcO4H
NwWZMAsQG5H+tjtCWu5FwKLQhP55BR72HQ/k+M3EnACuhi6FYYOrtKrWe/H16hr3hfHV4LYn284c
DjwioVrAZiOjE9yMFFywZVqzv4q0H6EfPahQq17pb+fnIBweRoem8DbLW5JMDYcP4cds72hHv1Bo
Vps4dfNXDDvFqcZlRMNMhjvPS1FizGkzNvGQK+nVNX/KYe27G/JK5LrRyF1aidhzWfiLaN3jifpE
LVtuJLLh0xTXxRpaBci/sCN2BSzurqGkcWcjxMiIln9Rf0gTCzxmlFNbBbRjQmzI1UAuqjcF/c2i
veLWdgvLkKfNph0JMZBgEO6Ou+WvzIdp1uA/LMjMXBJ7HC8LzhYV6jEKi2OjtO4Yu0G466VWgltd
dV4zfYco+Mpw8XtIh8+rsmAea3srivTi3YXgCfeejz+5ihSKVlhXc0jsays76xoXrrE3iup7bfQC
Pg45Msu7Fun2NoQYu15co8sX3GQalMqu8baih98VFL5+WV5K1zsEcT2d/Bo/dw8Fee30JNoJe0+Y
WkH/ixVYelp+GG2UqotfwzGN8s+GAkYjwzMXY1s6IlVzgB4YrrayLCvedsqkVzNyka0zNbBiNI86
46nHIVAD8iufNnPCDLoK2uHm43x4zpV6AwicfC3Fyzi5w2etYgI7rOg9pct7ydWITM7XtU/2YER3
1vgqYNmkhScPRZFRVgdFfJnMGtIw+p7dIqH/W1GfGgJHaxk+xGn3TUtE8JtH7kqpYHq8TwaCIYzX
fY/Oswv1n8RukWjlWfKdwRCzUzHfZHPSVx5O5ZkOF5fQ8tbsm+fhkGAfJNswSH5gTDhgUAA8PuDq
bHwskJMeZNiDEjzO09jAVEHheO8oh7iL0QE8ld5Y0e0anhIQyjBksqekL6OTLnwL4G/ke2uXDt7Z
n1/GexkIidh0C4RHIIIeTTPJzkrIHlVl650mTtyKh19ywvaF5G1ePoTc05UGzc4+B+aXZrnX8L34
CCYxPMKC2FYeNKpIpOOj3ke/7luS0LDe/eVq8XIqMrPtYGHSn29GWnBdzw4F5+kJ5f47gb/Tblk5
XPO7X4baJ+zG4rD8OA0kJgpAy8HOGoV/tui2xkPS/rYNqGGG239lPco36ZRE5mYD9DENjB9Puptl
t/ZZjez0PZqRxzxEvZsSsvRMtJyDF6EOfxnac+x5OwNs8D8aOEPkAU6pMetGvete44mUpAjA6mY5
NHAogMIFfyY0au4O4C0abohnJhYdutryPFsn0nmoU1bOn8Bu0BWaudKT7FDW0M/NXj2MXDBDP+ux
zMDb5J0nd4QLB1dJYOhcqDIjTaAoAP6N5+IVryJaI2PaaAkcuaVBw8gnuyZt88L0GTa2G5UMdGhd
L4OjvEPkd5+iWVFEUk1WA6ZMBaHQs0NdebSDJJvdXj2FmDG2ngi7+7sm9fCGMrq75OmBut9+yzP4
mV4MkGYohvdGFvqtCZyfGLntGz1Ag8hYGnTLizP5gvGVyDdaTIJlYZbpamkPWHXRoTQxPn1z1J4h
iBEbf+1m6sbYRdVHlddvyXxaE85HjP3wsDxzq8ZASTI/Ncf6UjUyfXE674sKihJ1kO1zVAM2rEzj
tbQJq/3Hu2HAiqHPoXxKt66GXgATTlH5nju+peVnmn8ia4NNJSb2R2tIaHBK+VCqMnswu5smvfap
tbT2eG9jitE94xIhLscEIz4mpDEXQaG2GWz9zWQF1cGdAwiWzUc870Cg/f10fWWs6TDmr+hXkS3K
HumrjlHUdsGb27bdHNHRA2mZRaY5PE1iVDNqKK/XdmLMbbysA1E9oa0ongvtqSc5EY6jUwFA74Mn
BusJeWNzAHxlpngt2fQZlNYbaDDqYXnRiSw4ZKND5Srn3p5fPC4aDjvvb05kBA95P6m3JDafUo8w
7aW3Mx8R1zld7g1xz35BxHnG70SvASceknI4SrP5DkVTvmH887T8yLUM/yTStF0tfW0AP8/BKLOT
i5AzFzjOB2QNrOxIsPDBxcdcECghrH0Dw+FxsdenPp630E79XRj44sUfGU7IJjrHdlDeaom97r7u
LbXHKIm3Hix8y6YasJzjx9yFKO9Fqk5UvJj70tdBRayknIkHL7PEtpsMuk3z5EKZcJuSAes+qNbf
hhZ2N8fBWl2QF7qputD4Kqvyq/IK60zH5RMbU3Ap/NZZ99C4vze2cYGQPbyFmVUfM8bJu7J31xHo
gCmW1REPZfpB0bcxzTRf13miH9y8yvR94BNzasrD0qjV06i8knP7YLKf3HZ9A7/VmQSE/ERdwPM5
u/v3Hys5bu4sE28iVfl+wu8rYuFrs9A2SC8SzdIlbAj6Ye9Ja4UGw6Mb2RA9R0Nt7qY0NOD3h1UC
6T9jBuBxSXoPuaPNEdD0R7nn8wPGw1n3gTQuSUV0KWMNt5Dbi3fh4BAWrRFtzdxKX4zJY0IX+7ds
7vB7wDbydmieS72jnG6GTm6tOY2FmWXwtAT0OEP4PW4wny/uEtrU0QMNHQizwxrnA9hJei7Yb2aC
P2X4aNrDQ6CNBCzPswvlVTtMjNPLFApGi8uU7/5NmN5YHJYLl8qdcIW+ORU2NoslTiYfM2snonDY
xZF+XMK+9FCpg+fNAP+BJyuKq2rjQic90ntDUTdbTgjBAulXttmV/Z6+1xJHXKa8RWAOMGpJaRGB
0R3deJzwoBHVuHh4MNJiHa7glxtj81sThfNLg0ya2cOriui+OeXMrEpt5qG4MXOboCbczJjFZotv
3Se/9bByj7KVsNNlRGARgp11R28Yzs1AGqjPQ5Il54spqrtOnQb5tsE/uSgEyDXeFZXnX5LK/A4a
hjWs4JKURt2fUw2KC5K6nT3lF4TG4e/5zaAa4yMMy5dgTrpcXtyq+/Nu+DLqU5wk8UmWSj2NXvoc
Obimd0xmuS7KwDw6bQe3wBHH3OgOy9WX18nv3pXTbjnyCf2775EZ/w87U7MMivvTculHASFSgdYb
MLqJOBeqJei5l8GZ1OefyJ4+gbkgVGn6lwAhB8PrkqlfoW2RBFz+XP5RZN6FE4GlsrUWOtUu1tn/
htrg7vI6AM87K2rajqx0mhHwiAojuEJKSvZ/v7MTRYsytfpTXb0vu/flJc4RLTFwf8gN/LFEdhIe
qRJzJSwne7F67swm6N5EOTnbrJb2M2yVvwpKwddcdIS0uFTKDU7uZU3zm/3o+9nahsp8qud2bNbX
V5pJxoOm2Vd8YYQKDsaUr7GNf4iKkYvj6eFR6/nRfeSge+ZbnKt4Hzq4vYTU38uCnMKl4TJmZvLQ
x/YfuyoGOjanBLyspg4gJJpNtPXm+I3FzMXf/xWalb3KAOslptfy0MuZI+eefGnB5MPgCq8ds+c1
Xh0EtaWGzagEC4ltg2BmfOkQo2kA3S0ekyD7IOi1TWso5Cl1Fz1VEeKEOGvU1R2VS+XQ5qfItgDQ
xmG7ka25X6qT5XqN0rHeNDXCEx8V6MZACXqt/CenRBdW672zLpX7gg0dd+V8US5BrB5pAXuYKcZu
MI3s5KS1tVX4Y16qrn4Ts4uO/jahA4Nx6nV/60xjfw1mYQDm7uKR5KEMRJkZHEYhy/3Agrciuma4
Vpoht7WniBzqJ+MshpS2Yu2r3z5YS4aqfkdvrBueCxWBq0TGco4T2LD3ZkHZN7/L2MzOUDKq4/Ju
Mur5XRNDq7Q+7TxKmerFELZHuYIPpxjbBgaZgToQLt/UT43sL4u7oym7Ot+1hM4gM/sqR/t303Fv
mM4vB8NbpmneqTMtHvFLz+veFlMI84sgHy5TLU3yRGrrKTMpbv26eoBWvVjfumqMzkE+6hugK+6B
DWjxgMyhJV+4Tvb+QL5EbiTymluy2fet+F1NjbyqGqgr8C+4UsueKiP5bbUosAqvgnzYF9Z+GeDS
ZxpoCMMa6KNZloTu6dmeKm2n9RBm0lZ8Li3Plqj5i+0MajVXDEsvWk/N8aoluniRvX9zxESVuoT1
Lh2FxsnlBux4idNfWTtgau5pwUGNAKBvmhvOOL10/IRNG1FDQmcMSXKVuh3f7JRmIV2WJyMS8JUY
oq6WOU7Z/4LelL8uQWsc+F2cv5rzFIYDm+H8oW/YpC1dwIFlYgfWjiux9El5Y0qxPGR6axrOy2FV
0Axuu6lfLTvdlI9NgnKI//KX1wSXlP3tRXh5ea7DfDv1zfQ2Tait4wG+aTZa4ZdpmQiHrKld8fi0
djICaOwqrdjFE9VoA2diI6MuvOo1jcj7bV13+PVsfY4AZTjfHzH4b+NFIMRoRZ3uopClPsrk9JkE
fy1++8WHLyd7IHU46lZBW5GLE5PkpAeVdm3yzl9HoNXt0E/fwNyQXmLjVE0iosf1DqNnYzDZH1wS
EnE02Y+27IuHsFHhxazMDMu5yq7LO30+vL/zJZGYWdTtUhUODHIIarLB9bctiRiBO7hbJcJsD7ql
2yQ0kzHaGV+5a4QkIbNZzB3Y2O5IrtSyfxwn/eKiVOIsArProbNJM7BB7QCq3DaSrtYivSm76trX
ZbFKtPCvKGWTXg5PuRwHpHfQWrVpNF6QcQy7dEClAqr9fo0g9kAvPwF0ITcc6zgNX1OMa6Oc22+1
O5wiBAHkCFnjt0INh8CJ2o/Mmex1R6hPFKckA4IzXPs94Qtpgk85ssyXsn0IR5FclktD6MVff+r0
zotgFVY/2DjPPmPGgytLl0+Vn1t7/rttmk/5EzkL9gv+odVyoXbA2ZjSMVJOrfcRk/Zna+nGPqgG
Z5PGdX6pZgrJaGvJM+lp6dZA2UMQB4eV55DIoPvyys4c8s8cG23bw0ACTtUyH3IxWkhX0fGYPLIM
ZzfbedlsEmtKSUl+5bOoogwpfuGcKESGa6GxYWtTEltizak2Wus/1yJJznGqNY8xs1XEr4Xamckw
ru+HdK0RF8NWEDGDjEa+ARzp10sY4BCP2t6Yr6h+vrYiPPWboBrz7djQbXJjH3XXbAUcouFYmWN/
IiT42mQmjyNXM/A/c9n0rveJsJpSpxjGxzhuUdmPqdw72YjXMFbhXqv4dv60uTnTyxOO6jhf6+y1
tiNzHHIhdPJzAwnRxiAXIuQrW+VaxXyT/BsCVJryOM7LiUdU0IYEcG9dkpG1CqOu/hb2fcyGcKzu
75af3f+0p84sKxuHb2sGT23D+CBMDePoxbH2pICwPzkeqKhkW5jYz8r2oxctc94yKW/YOWn1TbXx
wJAOFnFrGA+os92N42rV132Ca1bpHzpYVUg2o+6w0cJWexpMa83n7l5jxmGv2pRdxuBPUZCZv1rh
Q89fniB9ArcGcYpzE6IBGDfWryzeRIiieISJ6ObGpnRs/5Dab4v67d7tlfA40eladL8I/zk40pgI
NEr+Sof4EdwwDOFcFSfVsScLcx9EsBMT+RimL0vd4Chz3AIN8gYR7zPBOLqw0SlqmXMA52fAXmjj
bYkK59WOyXwJNWKuCoRez1VLUTNqnYtumyZI3f8wLGcASeizRhEKU/FBV7VJgLrh+B8NWYZr5Tiw
kUxOqI2qVOfCYaHuUIIEBr4EAz2pOezxgBDPXlXrzKmeYPeDG2scxNnlYUxIOWCZYZ6dly/25NMP
jwvguF5NKDkwKbSmBLwVRbiyjGhDAgwRoLkxEQUW/4hSa9PgoNNcPHNgFbWrYIpFSx8KODRo5Ue0
NWrjWVO+eeLzREU9wVtiK8HDPyLMj3NthEqj0RyNGEByMK9xcxRVXTAOxgVuDM4BZmO39oniU9Dh
U1XCazDETzPLvV0XiU3VgKszAe1tfF1Om8mZaK9rK1KHKDFC39rBd+r4/q9WAic1Ve1fRibCFTtf
8e6JRX4z7iIgoptsvpIGkgd2ALluTYcP0XLjNRYKYxu08UVotjob9IB2jOppAk/dg9PGXzwzN7Iq
+rMV1Q3f/Rhv+1h896bqux3RiCLNbx+l2S/gppClIcYPiCZZuM7Y3VapnoT7/6HrvJYcBbZt+0VE
JB5eJeRNqbx5Iaod3ick8PV3oN739I4TcV4ICUllJAG51ppzTMvmHWmFe5hw7m9SR/YXEf0GPbyN
h5EqFXvXOirfqXGLrVuAuewbNHC9NSxCbPogCZp5FOZ4UAxzZ/n1uC0s1IaWKX6bc/s2gGGGw+Ac
R9v4zZSpuNH9x1a8bDTJ+Igo4XxvzP5hHs34DLrnwRzFvAmj+QfzwuTqTfZDO227gcJtBjYQANoh
tLBfQj8qdewJDIR7rbotgdPkQ7TfuhyvDdHyK3vqfhP8WK+wDP1RpQsK2xsI9bHo5AndHzcAy5/G
2cLP6VMxKyNdy5SV2mxzPkgG+2usAHZmmbMRKeMkrXsf4eswnzS+zZaLSiT8PaLGYmN3VRN02ns/
6vsBfyxoiJpSUBe3WIppv8SDcQLvXiYH2aWoEMGH3taWo34aMwHMmVSAnB7qtY4/VYk4bQz1/Kki
ggNXhMtEDhRyLry3tlFE+sjeC/wCQJqjeb9AjbnXUd+gJ+l2qous0zartZd45CPNIz/QxfDTVxDg
C+TnbrnzXbplkFb0zaSyFx9Fw+7g0lI/tLJ7RsDgPqZUYiollwOEzWij0eR8hf26ZvLXp4m9rqSE
1JZBCo4suTE01q9tdpNyfuMbMu0TxE1rw0TETQ5V+ND7Gs/sDVDIgkM+G3TI+JVmbrii9ZtGuICB
kXdHUWISBqR9h/RROVGn40aQ6xq0BXleiCDMVSs9e1e7MZqIlOBhZRjVQTmcdxSE4GGo+S66alea
DvWusZ3jHu5K5labIcx2UyG+aQT+VFa1o8eY0zdsXyJYM7uxwQGmZ49qlGkwh7FaG42IINA3/q4r
46epxBNdZa0Z1Jq/TmzswFU0fhlu7W3JFf5TKFj+Uo3HoYDUrQpVca1x5Zrj4Y+eRFzw3H43+qCa
PMn/pNesNxhEwLOoM0aLkykCl+4zh3zyy+v5LuS2qwe5jhY28op1POtuYAxDyuCCpZsGaL+LGkyD
wgKy1GxMbSDhngSofRLl8H9i95KHXOmUxVTR5ugJWsHnnQBTvrjEUI+WcWI0zr9q6zqINFoMRnlG
bXmk+xFeDYC+0mszKFbhLsduDTeE8OWiPGotSuM0p1YzWwNPvzFfq5hZBrH3/XpA2HMXxm5iVV86
q0N+5jP8aOFD76B7MQQsmj1EJ3zcrb6OLQ4xxyRUznQqXD4pf7BG3hPjypNmms7NJZNnsUUaL1wL
wgA31bDRiWYGzi6gtlExcSUDUIFwKAy/dNnre5aqxnYwkF0oq/89aQnHbRwlgWdwGkin9zyF/05C
MUKePsVrVm49jTmk3pSnUH1WDNdpvYxBH+vNdXLPSfFDhJ12MPuOZG+nI4NtgnjTzNGNSZG1SaqB
yJHKgPyZ9/yS6mdW6TevQ4AhG9xLXu8n+zq7p2EQVt+HY30Mo32fhk+9MXgBXuMYkwXMjXa8dla6
m129upES/a7lJA9ZdfwqU/N31YS/IsqZgLyPq9f4/pEjKajIxXmoYuFC4Pfl3tPGT2FDyHFYD6yk
PPpVXG4QqMlDobItUAoujvVk7wUAVMuY+51hE0pgp5C562462GmUXNxlA6vrdRbJl7Sn4TMH69wL
oBJ2J54ykZ/RiRWHPs/9U9Uyw7U7EGkeSuSV0ZnO06KnMZfKxO4yCv/E+Ijd6NuLkwIsgLLXBMe9
55nvLRTYPLD9FzesD06NALPUhXpsXms5A1Bu/M+JFJeyDR8NwkkCrFhkqnJ5VwWagmj27A1upVuq
GkQyXatvZOmqs3TgLet9e6p0xZvVFWWgp/EtQq6/J5GT44iiZIi98NYZstrNHvPmrC21W0vLaWOy
JgZwEx08lYf7zJ21rcQqF3WSSFrJu0SjsN5FGU5QC3R+1Ud2EOW+2kWNPZ9nDUCMRMl49LLhrxc1
yxqyDR0n2iSmz2iLKTwmoeKUj3lM8N6usjqxHjoW+V2uIM1P2Y/Swabtlu5lljf8QuZuNKh9BGdU
mAvNa2Vn6F1jFrNGWV6SLkGU6sYesv6wuohD3ufNsZW4Vgahbf2wpxWm8rNjes1+cIk/6AmFJesD
xaGb8LWxXE5FjH6WKwKko/LI2hkrQoKY04m8A5BQ9Ga5na10+g7btja4WJnICAQa5NtgZUuErYsT
16nsK6mkHm5lL94Mrp5umNokgSY698GZOJPPWoKpmrAYjHg6NbVxw0nPYsijiJcbAq3LHLptA6uj
4OKFmlMR6Odm055J+Wubk51LBmu6LdXw0fd5e3YSkDW9GZ7mPCqOGbHGiXCzlUJ9FtnjtCuVeTHH
mvyW0XUCBVwWHOISBoxFSs4RAT0pHppeEEc5kzwcah5xLlGP68d8cpVsthV9/lVvsqi1jeynb5H9
rk2ZtWK04EN7KCtac80PCo5DZIAziSsyO0ekWTtVPFVthYhaoSOZce+gK7e9HfqZI3yxNVV/xuDG
ENcB6jUxXzq4XjXkpzICqsJYZ9gUjvROLFvWmVlaxxLf1rpnAUasjCDq1/N5o1hhomp7N5mxBLk2
dhjM2j8upV4I08tJN7nS7bcCe0eJ8GmwCmxhBeraVBzr2iOYmrzEbdJ5O18UkKnSbgsbm/EM5rSD
azAVNc3qFNfPGtXssXXTQz0hG/emfRW5RBnYpKqCXTmToEcgL9k3kDiKgNppeGEe8kvFY4y0KtSf
vEWdjSYpmA0zoqsJ+ZqS5Nsd/Hyf0DQjv0Ds1fDuNV19FllpB4lbEqhJnRDUtBQ2OWDVwE4euIBn
+6iRv1WYP6A9staVyYI1nqtNaKtPaTjJ0Q+RzDDbBr8rjXbX0fCCY9xEJ81Sxdoo+hK7FJVy7Yxy
02u6zcSopYHnj8c21Vgt6fm+EeUj1Ts29Cj3jsyz9k6XZxd/gXEMDSXT2Fm7sMw8PkvYwnKqt65N
Km3oIHwpnVMdGwAEBAxq/BPFltH2F2zBH/1yfSvdWuwm7bdKbyT3uRczT/Foq0yeoxBUooe4Aeu6
Kqe3Oi/Bv01tuUMGwxE+9yzc6tJeDcix1m3nkCguCopjzDebto0PLl/PJTQk30d85Js685yAEfcU
uDmePN2Q1Haws4Rvn4se5KeXgiZDh2SgWKjSi2Xbr7Iq5APd/J446ahxBUjNcVx3XPiQgLT18b7R
yZub57o5ZHnB8JCUTApESjVXR3ZjaSYBLuFYbYuhf7aziKO6GN4Z9pAZYnD9BEVaHxOt5pi63zRz
UR9J0+HAWB65373fKlDY5av7zf+6X933UnnXG3Izfv+9S3sjO8rEEy802bWXDOFnk3HRiJd7EJA+
OBbT6/2xNKe80URlHb2mjshkpVlAAiU8q+W5NV81xsDDuMnNaXjKQ5BfltFvnY7RWk2IL9+akEOQ
LJY5qra9HKYg9eKrjtTlIvVmV5nZfPCqTB5n7IqJ7V1L8wWDgHgf4w7YRFVZb6Cl10bUvTj4Ia+V
jnB5iItmbSfy0cLEexlSF+U3Doc4SfIHs2BgIoak3YAusI9FQXFcy0B5bXLw6LADAp/TAC0M3iia
qx+tc0KtXmzNkmhi25MOR6kONreviLwc9FuaE8msx/FX3cufbd5dbDdFEJHU/SLSeCOKgCWgJ/on
YLABWROst/vmbEKlJLIhfrxv+kkYD3n4G4nOtGFQSeeO7IjdIBbSFfl6KGv0MTnShrg2/TBcVZ2G
jCnsgToxAY8ofe2dTPEffniLrMh4ZW6mv0CxAonz1sP0uYhUDM/lTOq80/srGmLVjhJYPIbxlB3x
DRBcIWA1TTROD3NZI/xVjI2ssQAiatC+nhEnc1gW13dZG+pIfvA1psdCCFNkLcw/KOOWT+mnFYtj
qTSQvU4XsPTzQTdne1q5vqdf7g90IQF4ploYEjzt38ZNRhh4y9O0kXkX6kuir5Z9/55yv3XfFw54
rfKp1zf/Hr0/ICYN7p2B6EPS5zz+rx9wv6u3OudrS9/9/XHLb/yvl0qAYJsxR1X+77X//vj7vlIj
DNrU53Z7/wksnca9MTWPfSRI7mxJ+jzGRJeQFGTVzvF+HzaAtDgB8xDh8Q64sp5mRjghxF723Z94
f2AUSbypJZxKZtdVDJOXDi3x4zlZzuTFYdpgOOH90TNVnO5SSzwQMa22+VSO+BR9v3iWU9Ty9zkB
pxvvLIylB1vbQ3P5e7OwLAOpZkZknS+bfJdq02aw1VfIso4R6v/fDLUqL4XySY63ugshiVagfLJG
9LgGAMz5v92M0iYBG2l0SIvT9g5ViL2g7fWrIY8kQWdrFGTNj6nuEEwjYeDyAXLE7n/Xnp5fq7T9
mZuJHYRJlT62k28g++iaB2WQ6iTGgWixuPRIoSrTsw1FH7ShK47KI9FUGH19yGTinyKYknsLG+sl
1U1v26vUWpe0Dg5y6UzWklPgiPTTX5qVTqmbuOf6tUFH4Ti12h9ZeAMIMDbzAHXeJa0ouO9zmPw/
JHyVHxhwpysrq945s7dBjCSAQ4pNSLV5vd+FMPbkeKMepLTggX1P3XW0yu5q/c8tFf9UUpUHi8bv
kBOqlBA4RTenE/HVafuPPGcFEJvY1NHGjQi/qx1+7/BlaYGlBv2cEY61Vkeg2RXSCnAI7o3D9prP
NcKeWsfaNWJD6rzwOcmqIzWBT5OXDenaaUBOmNr+29d11h8VD8YxNaSPQib98qyiPDX+g2Zn/lNm
K/9Ji+sDLKBwk2Czw3eRTEjO2cyay9ACxc3OqVpWfsRyIQHWq4f7BhJQ/WD3oBld+Zxgmv+0DKSP
doS+S5NN8cL693jfj7Z53tL7m3aFl8tPa843jsjC1zwZyE7CsLTEXm7UVPk/NRdcBEEAakjBV5PD
0U9J8coRvItcpHMNyJFdgTMl9lDsJUs6lzf54Wtm5HTt6J6t9KLBEhe6BSF1GaPU+qV2q+isXKuG
7ld/66afPnvo6Emuq/dmymIxV4O/iUOX5ABrSsttTp4HnmHNIhhESz5zTCvbKdTk6b7RyDHsqIxf
/TrP1246V49FbMq9o3pzX/rSuQmyc4kOxNbeUP5PZfRTmvFeQyT+0bdTudWQ7hz7MPcek5Z0LDUa
0U8XJfLIUPcNzU+0I/AjPsQgM54R18V/f4ZXzK8iTfLXkW4/sxCV7ZvBNV6kW3/cf4npe7+E1Xin
NBZIXJQ7n+qO0HqEadzMiIvfFn5xyOuRpBS3gAQIC3Zr5UP52Gl59Zh0IIa9tnqwrHzeQpnpnpq4
7550QqwEXsiH+y5ahfVJ9OrX/Z7WEw1lpIOgqIcEpTHZPjr0FF8yrJ8kHLo5huJ54PqdSxYieQTt
dagoflz7qzY+wSkkKJdK+8GrxFNIbvdz2I7fs8bEvswi++b4pnYG3U7plljVd9H31wgm8ysBAATP
VvhgRqMUdAf17NtXxcpp8uKzxtG/TP3nnWb4/keij6u5Sz+Z5A2vudciDjX85MnoHGIUKZIJWpbV
vtWJKK5hWazC0E5+Vp04JZP7q58y7cxgFN6EJoI81u19YstTb7v9M2U9ZnpKvm0zeE+0ZJrnRFT9
sfIIDb3frRujeQ6dfAuuiPV+bl6LLA+frTB0YA4i8qF37z+HIRRu5q5MvXT9hzXbDUT2rNyT5fTN
6NS8arb5S+I7CbRagIDhrb229cx4TWLwMH3/dfmUzd5aycxtPvpx+JUnEV3JaHjFEsMYubDVIcdb
NFUt7gJEjDeYIOQB+8wx5+FZEY92a5b6ZEyJwe6Xu/d9blVVt9ipXhuOwCNqkep23+UUbrTnY+cy
vzzj3wtGIDokp4Sn+8vv+9Hi84WGDLjuJdOx1f2RqCZkpGXEcn89Q1KHhd0AoVMqcbxvRGGL47Rs
/t2936oRRbKW/78e9usQc6Exbu9Pbu9Pvv+Y+yvuO+8bq3C/50GWpwKFqciT+JyAUyE8A6hlQOSs
vdHaTr/dN8QOdIeOVfrKcTKt24Cf1gaZ32adsS39KesYiXE6Wi4X3hKZ2qPLIaaM0XwAa8akJgv1
z7YF/W0LzeDwjMq1laUeUTWWv440p381QTCu7JGE+8ZuXIrcAo1ZZIjsyIB/GTjnl/tmjPT/3Lrf
1btxOMHNoRneJSd08//ZtAMfy5LukZzGnMhsl4yBA8b2L1ml5UqMRfVSmMBiGBjf77jhxB4LNwZw
6f6sPppxHvdzV5lP+LDMh9BtESt4xtN9Q5QUbwCr483s+HhuXWuC38m5V4YKtTT81ptrTvmF6E+T
Xnwtv+c6x5gW9a99ozWHUbrYA5f9OkSpjtSPGWhUi1T7kKneenUrGwTe7BN6Uu4dn2QJp83EQxhV
IbpME6FSqxvvUTedaYQ4JBTzq73C1J49FN47AVprj1HDf/ItBOv3pyw/qE+U/9F6TMxbTtIMP+kE
T9nQXjQgPItvovuYQImzGol+u9H0oLUq+YhcxEKxbaYXAMzayRWWvhlImH1rPfP9/tSWHy2VH335
DJ4DdEHjtXe53HL5mLaN4LLUpxIOKfbNaylDJAscrJvCw9yTJm6Gu9ttbg7yqtsIgfBU0TeZfNp2
2Hp5oDBoR0gkEPdn3J8b9WoPfgoyq/XVZLF5xn3vXBDktjjWlpvgberNNDIConcApcUHd1GaYp1E
SLOrNI96+k7sjCsHUPD9Ju+/PA+7+20br1RQepm2phEaONRHQToN7bXz818tReaPmFEKxbzxyy7q
gwcNBQ8PDv06TiwcfOUmawT99VJ993E3w+RfMlAGJ38bJFnZYtTOlVv+ZzMvd+/7KNt2SqelE6Wp
PyCKcf/7eX9fZtivEU6svZqKgTrfow2XDRHSHIko976JnCQ6c/qOzvNk2vvKtJkuMOqrsvkjmpN0
N0ozOWuCzuXj/QGlPD2wikHD4MbzCHV6LTnT7/Dr0MxauPpoFN3pWuK6nyKv4uQf1vEOvKwxmA+O
+6o4l9+yTtduddJoN9Duu9TWwJv+z/6CkKSVz5skplnu2ik94sboHg0RF4/eMxqVeWvZgpGZ0ZqX
uUH/aLqV/gNdDQVJK79c8gs2mqfsI8Kr5tFTwP3uz3DzmuMs8V6LSVm7NB5v5WTZgcJZ+zoQDkED
UP5IB7KyJlWpWxRX5ommo7t0BuUPSG8aM2cjrxCZVtjPBx0gq9n767JJ2r3uoblTSDXfuEIxMSr0
xQzV9IGPq/zRarHNNpqzJVFaf0HtUmzDJhabavESjladHTU+WSxrPGomuEaN7ova/pks5+qjJK9h
p3IEh+h1yg/ca7i9Yr8nqL41HvQawm/VjMljTB2zpaXH9KAWCjYGXzfKb9bUXdZuJaPBHaVJzIRR
74MR7elzj8ZnHadj+1Y42CwxINoUnXI6F5N9NY1S++NJm+l22vyK4oJU0UZ256z1ENFXSbZJ+lTd
XBYpW2ocFMJaodEQLuQlGS0udxoDKybUJusYrp18846Zh02j43O7LvFetDc8+aKNA81NwETf8Txd
khi87QptOHKfJILk2b6oOiGWhroL5yWtkli0HRYN0D1pXbxoSbUEN/RqkS6KLyPTL1036C+6Shze
U8Zm9/19Op4wPpbA8oUC802KROeYN4gY8gV5IHj5Ji+PwlHyxZ3Jz8bbITcWlQNNwmEMuFD5G42F
8q4frPndo2O3AkA6LBy/HOjaWvNz8W50tX2pooFsbaIadphK+h1hZ7vQiEhSGWjk9oPobr7BpDFv
gAjoZqZduoJ+CoqedSnS6ofQ6lOhwvktG6S1m6Vk5WoV/Rvrh/P9CWOKwqZH2PxAKm9yYbAV8+eJ
8kfGYAuNXHGm0am4cLrtVp9zecgTaNjoDlj9GP0nHGma6lFWnVz+BTOaH2WhT4/EWjnXRvjBv124
f/geONXD/Qn3/WlkkxQjEupCXnPfuB1ZJh6KmbUcmdfEfKzIrAh3PyPpe1BTHj/2ywb2hv1Q6l//
9qSVEz2WIgxcpDbX+37HTeJTZxRpAPW530ZzPbzrKFqJXHOGMwL04b3tlu6QtF4YRLu3vOMQWXZL
XNgH02vr4P6i1C8UsoC6PNxfxND0rejn7qZap341O2uVOJUXoMGZcB5UWCzHpVoBFIMv1AytdZTW
WCGWqga54m/bZTHaYmTdclkdv6b+1oyO/Y3snq9wRrsW48z0VNjRn/t+FdvtyptF/JhkRXJukDkF
3fKCptXWqKHND6xfyS5M9Za4hqF540t0tL3W/tZcB19dRy51FrOooRS0X0EkFTixkugiY996HXyI
R3Com4sN//eVzsIfvQUCf3+wHha8ZLVpCQv8cHvL2DJ0T3ZyuYuO64VAme7Csi4hR9MGkObH48bv
IGtX0E8c0eMfn/aaNvkYsdsv5UL7qnUSwgiJo3DX8585jI/Ff+6mxWaEshMX6Y9CmV9x1TPikrSM
DSyky2k3kPr0wwplt2rNWcBiI7nSFiY64O4yF3F5ouMLnTo/QbsuD9hJ6Om1iLWy2F33liToArq6
wTwMHjChgQIXcch3dD+79nAYBrr7FhGnzDBOoz3Hx/u9wWyiQABGJxu7S6+RzkZwIVib/pRuFoLa
cZhL72nB8BgZawoj6YPc0rX1UOvgZYrykyst9TSa8mvoE5wQ+xyaaXX2ivGjmEAu1ij0ZWgxUcrG
Z3isG7efiI3H9jYxYTLCK7ZPEnrD1AhyU21824SMoxVbu2q+PCedtwPNHoDl7rnlFPmuZ9FjFGsp
kXJ0yRe2xZftDJhHMI3pXlgey6w4Dk7kBK6Raq+QK06Jyo1vo8cS6yjLPNhhdLH7KGcYVDy5CbrE
zop3Zp6Uu7wzXtxyfILYuLZk/Oqk48XSihOyg3MydS9arK3zPPwxO+IPrk58/GI+hTMJCyltxi6r
yTxUDLp56z096/bLNJuYgfzUGgI2S1IdNAGLBrr9XvU10rwBgUYh+Mgl2R20+lPG2YrOBP8u+I1i
31SMOVXKaEnAR111nlmt0WEGE+JT7KRhvq40FJSVdgUi4m8m3B0M/krIDUUUSCqEts+QhXTYvg1/
gpqBjXZdpPHJs0NvJTRaMaAnvcDTfPIBR7JVClaCsIfMnWjxmiAJmblYR3I1IZU6Vo4dYAl0GL/W
7aovyKjUq2Td9TJde2AGgmxSv1tfTReK5Z9FCGdI2sNOwdGpufytk9gSm8RWLym0wVdiFV/Kp5A5
wDHUuGS4AvjCKKsSPYpHAnwXvTPFMy6RS9Mg5Z+BRZjv0DzMu9ag25kHU4Txxk1NkGiZ+VKheVyl
HJDrMJ5tkkYEYz5zJrkXBMcq/u4rJzzqE4seQ4T6xm5+qrLXVhGRaOtqKlG3FK8y9BwUbxwVoJ03
rYW9jshqNJQGKQ2DOlM0eUTuxhM/eTz4OTAK+qdAGZ7i0kREFdkpA1pqc13N1dFQ6ZPp4zwQ4XQY
y0gGdcQcCSxXwLWmH2LmCUKcRayGM4pXGBmI/1DDHEdfvngGcTx2bMw7GuDPGbCuXWT2XLEWoLLr
O39YbJWr0hl+F8u/jFI9MOOsDVg5xCOjQif2P7om/WPZ2l7E6RuuU+K+WiZtdaJtmXY6yO4ab5Pn
z64eMkYT5YsnmngfN9jODCvf1C6Zraoutl6TvptN9oO+DlLjIaU9tsmS6Mr8j2r1J6znU4cMrNQz
Y2OJMV7lsyKsKsgnYKMmuFvcMSVGS5AFiV+8ca2TpE05JXh/dRB1eIAmvIpjbSdl8lvMCsXIoF6F
mrUVXcZpA5pVbH3XaI9DOJ4Kqv/1nLlrZs7J1qu7cF1m8srkJhi1+NnXI8ynjXnxtYgpsxSfXNg5
gxm3aVIelC/kGPWSF1PUjBrTnsyeObxatM2tYV1WxhH9Aj6HUODsE4FMrB+SUmWdF/I1IbYiGrMR
5UEerzuabJzoSdKr65UR6cbamKKfWlY/Lv/klCffTngBdkkVNK30WbUsto1yX/XTFzF/0w4f4rnu
05qTdpphHCwxCBqAUy07MWCAndOuQO3Wrmbl0OYnMQ1cUbFiLiLJ2nT4gqdkV8Y9Z6uj8NR7q+Zf
YT+zpq2BTWPJc5T/x9MFIXQ61Axw2v2qszhIXb7d2ax/c2JFCWhY8UGLxnI3NAQA5nkb5BLmQILB
/+KSC0FOwmpvVvwdU+y/yEqdHQzhaA/LZ3nNLUCCFVN2w8vbpXPxszFpBmUOVLiBczBF37JcOACC
2puobTFIbXKYW1FXfHsuYuJRWvCmyhzbSFx81wioXhJTXm3PeA+r6bFz6wuRj8yAGi1ejaXLW4y2
FEU/B5WV7Wu9Yvw/xG+W4sxCb5/Ir8R9ckTza9T8s4oFAqj83fGN/SA7QUgojg601HGIN6EuM4Av
BB9VvI+1+WkCFQQ4CDysmDpkEBZCF9MZ1nPj/NbmJl5rCeMjnMLrTJEyKvMxwHD2qSGSMGR2iLMJ
5FZ/drBBjwM/qlZegHHlQNPwnM/Fw8y4WDLftWR/m+gKrkG5rOmuBImTEbwVaZjYYILGGLfz6Dy6
1SXOxkfHksMTx9zAPE4AzC5+QbpMd3yBItQlaxJrnlOEGohryRfWBoddS8Ci5ZhHd545b8N7bbRw
3M4lnLc6ybddA4RVB0rQ+SGWxY64trz9hQqDfqiP7nLq6l2i+qsq7De3p85GEcxBSkCAucgeZPjN
cvvkOTvEkHwwTxC01nE7HZdoN1gVuH7HAcoyes8+GYnQkNPaKNOXvreQG1XUKpbW/FAk/234a1/i
djiFKfQXPzuMgnIL2E6U3ZplLFSr326hXVqt+dbnp6ixHmyMEHai9kVi7DQ7urXt92x0F5Bjv+26
eBBD/J2j4s0HP952GdDj6DcieB+3BgGSlhW+abTIEDMf+NMU0t4Wsm51anXOvcAhoh3S/KQKxARA
RzORI3cTtTafAxqRAaPLpMUu0DuUHH6E0Jmcr2JFNmpLf79NtnMR8vYRJkH7BwmSPZYYxel0JGKc
ccv0m7nNuN70wlh1XAVXLbYtIeoVnv7fYCtAszhiWuV+aoEqAKirtZ9DxtLe1+o/tZUH7jCPa+GJ
du2LXdU0CC/oK23qgg4IPbUDeNagZk2271ymSTlnecvTCC4aULP55TkjxBKQnL/K0yEo6QWfIL6x
kB9InbYas3hwBCFiftn776FVvMVd2/3JVLOy+6r/+mss7d3pxqjmb8brNLbhmo9wz3uhbfnbigPh
WRVoGahm5uIgs4qiDhwsvjheKTMHaEaR5zE/WtwqpaIoTywUaZrlua/Rcqs0NHG8e1kKzfxKdGPn
OJb5Zy7lnoyo8Zs11iruKoaNIkRfO2knLR2dT0VUC+FN9sSnmf82Ft8SaXhEPxZ89zTl/SgTs4Xn
R8vcYxxha+oy1YY4dB3cCiMrb/eNioa1oT/9tVJHtd0/SCecjvU0a0E7ut1eR7HyFnkAm+Anf1fD
AJHy1e+iPIgn2/0x/kmjtPgZaj5jZLB8X7UVfky6Zwap6WAlW2haQ1Q8/TV/GgkJCUUGVzorBsKC
0SbAg8Ms9tc+DLuhPPta+XZPp01t+/IX4NsOU3u29XLYWSPNYsuZxwt4SbJx2srja6MVNw1U8KVY
WJ+FGDcoXKYPj3P0KseRAIZUpX5QgvjbOa0Ltrqje6zrvfOrtijy/OHNa1wWMyCh/m3a4XE2Qcc4
uVudSqceL8P0GTNtWmb7wEHrUfBRTplirjVhkfCQcpLcc+o1g9nhnQZRS7A+Ey1rGdrbpO+mz5LF
p5fr83ckgbcOTCaDup+jR8kYGxNNr10AvX37SzF7T+bD9sTFA0AZttDkoajb7EwhZWy72v95N9Za
xa8R76LWUe8BHp3OjISdl7GfHU7hEPkr1dkvCJK6rVsO5BvqCOtTNyFaiPSFR9tAeWWTUD15ZQIV
iWXuzbRB0gAXJx73DgfqKvfSyvGF1JLitbXnDxWV021sZlwiXX9IzKl7wwkBJdOjMauS+SjCtj6Z
ttJWOZ4VGTlALRcIQi78i13SG5Ae+FWZM/lAlUZ8bvmU8c+c709q0ZOu8EUFlZraR6vwjGMthq1w
6+s9743lhEAY73S7aUqRoPI9bWzXvXVxKh6JgQY6PZjIDu9ZIWODjmiwfKYRgAZmlDHbEfrDHhTE
hFsEz6BZtVy6BYI9QPZfXYmx969tDvTQyhti3DzL3zEko01mWAxVT7XqArb4rROVON7T/mIP4/Wd
Mxsq4wuLbX/T/bqFDgt2wrmA4hRn8JtMn9KeX2tTZSaT9QSn2cbA0Iq1CiVx052+cxls2uHTnSvW
xYn5jLGPxTwH/v9j70x2I2fWJPsutecF6RycXNQmIhij5lnaEFJK4jzTncPT92H+DRRwC6hC7xsJ
CIlUKlOKIOnu9pkdQ1hiEoAeZ4t+F2c6JfHLd8hhpuKhkqyX3m+9oO90fMtObSzfsfkwZ85LpYbx
i3H+i6GdN7J53QO4BW8LtaBg3OrAB63yZoJ05NNl3zbjvUC+ynqtwrwusVr9vQby2MFeaWC5qeh9
uo0Y/v8NowXRT2U3xdM/eUr9g36BD4Cze7vm5hSd9gQyklMxeAZdbqs7sVQ+5FZqY0w/e/j7gTEw
FcqW/ClgwpujMT7OvScAKzcDslha39RY5tidDGe9VvctSeDhtSxagqgG0NW/lK4yD4xrJ3Y/McvR
hEeZ5M4bfkU9+1go3AYThZmHajSuZCvdKyUjivzisuVdOY7UBDz980LEY+mQdKrcx7JgN8HMMz0Y
5bKdB3Kjf/noa+urLIbpzqGAI/wHntVhr4ZXWDIcmSXAxWzkNSWGGp8beEYMNubHxWI4anM6vmQ+
fA+pqdzsOekOSxCa4zQD1IF8sbZuUyvwWTYOc7i18aftFuS2eoEgqmGprQXL8zAmvOvqrfK86QE7
RLJh6zK/2BSw9M0K5/SqeU+goHwCEmSfie7dQJ/yn6aGEmyQEPnJwwUVRmkcIKya8I5WKsZf8q2u
icQoBct1SAn1KE8bx2SuLTpPV2T9TCAxqitn0+f2ELbDBG+7R93cSFE5V+bf306eHFHRWypRVvQX
BEtUrg+rNfRBBHJbxVN8rGKVXQzjCOAluGuowdiStSn3VfFnyVufQ2bmTYdYcQ0sQDLhRHufTU8b
Z+B24qb38euMEDfDdhy9F0O5D7qG1ZpwhakhHR58Ck1Jy94EOljDdfgA/r6UkPMU2XuWYNNKKeXm
vn8cV2ubj8/cSBz/rOreOs7sSreKkPlN29L/46xQ57gs8wcythmOVBiWM42BO35wcyvXWqWBFsSj
sCpIW+PSAFEdISWZ9bAv7aNJEqnean/Owxqm7j+hXR8emD1RaGz0s/coDB/JXUkCpiXkCBOiI3IY
szS4ZsJ05BvNwfVauTeiR259XxOxKuYTQ/X4RZsTlu9i2yyR8QpyzSGNSsgaVQlqLBSWp8ZiM5iU
God1krPos7zECC+wgB309b83v8fs69CR37/BXYHF/40kxXPmWwcfPubZnbxp3zDXOAIyZII/K/UE
d9EKjSxr9jGTz5zcP3jpOMWA1Fk110VBkbbj2HWo4ol8t99TMWVE7osWQNqgPxAH+LvI+rHzZJ98
rqPjX6L3f30AZ+MeqNH9TDKc7RUNxVuOLekefAC0ToqEys3/Unhj/Xv9kyUZCUthO/76y/r3fpiA
Ky+fhTS2bhQ059lAcpnJWvyNr5vEPi8MvL9ZIvDkT7NBJqNdiCJYCHWJoBnPzLpjYKLElAHFMRhY
LKjx+Gtg7cAVGKPu08+7g+k8qdZOeC7ywXbRpzrhGaesy9LHGS7vVT/P7//1N8w6mjba6uLzSE0H
y6++ynUgrqTkJukjp/mYIjPeeKJ5mPEX3AROFC5lbt4YFXfrUCzQ9t2fv3ynKBfOsYuaJQTU175b
snzprJkYqm1Xt6KnVWha/9yPZLVbwBWfW6M/29lqQX4o06JA9DDbGx4Xe5/O671nToIxDtEtGaE+
NQL++vohdyaDLKDap/mg15nYLnYpea81CH5u7T2OnOY85qt1lOnXtu3L+DMwdFjjFfj2p+Ubwm/3
7AYNdBdXpRcvM6sbi6DPzoSU8p6L+ARyL/ouR/XqTsn4EqdQH/JFjkSyin1UuOKuYfSliCOcCe+k
N7EZE/GZ2hvlp2Df57B04vqH8PqHAko4OF5wBE6L13llmCWUtaiYjZjuK7bWs1f+kP9wHbcmkmIu
RynxoNsrPkZTOdevyzodzuPFnF7xWw2mLj8jHtShHwMbDzx4d7Cs+CGi8lP5UQr147FKywLo1Nra
SfLonw9//8wLEoL2hDJvmCk//GNVt7sMF5LF/0y9hvCK9KWkcTSMHS+91kFUXiQiPLce7Rc6Kdg5
qHj4nuyngR75Co/s9zhxeghc/0VNprdrelGgV/cJh8nMOlBIoO4XmB5bTv/o9hUhVAV4WuuZ87Se
wKAEi/s6yRKXdTR/5QHt9k2hynvDiWHmLL53DKy0vqT1dMmVYTAtKNzj5Jj6aRHyJcs99TVJTs+t
UXr3c9qa50kZ+PKo/1s3sN2OYD+Xc+5aV2mEhrwkw02+QD6aats6upNOiTixVkGMcB/s2h623lI7
cJxbA4UjpspBSfSzvlBAWFGiQFbsOJ7rW3JD4tj0PyPc3AtRXGrh1w8G5AxemfW3pmPz27+fhyWf
XOxg/P37TPn/HZZP/1uHJaVx/1OHZTosPx0g+W+aKytW5Pn0/Z//IQRf9U+RpWX+ywlA6QQAjQSx
I4dn9T9Flu6/Alc6bhAIjxI2IdbP/N8iS0f+ywcPhhXP4ouEIygJ72s1JP/5H477L1+4HrWX9Mnb
1JmJ/5dOS+FY/710xfZMcIl8a5bPv/dv7WjocHFrpQLvryadBuOPyCRgcnfhdwVGusX4GgbChwSu
LQp2NMX0DlwfWufnjTZvUucJ0NJyQ6YRWbxiHEu9lNgE3ngtxQPHIirWKlBnriXDdnXN5qb/7WfT
yyJRzByWCujox6n+k9DWEFbaVnRliLdeL/Wpa9RhzGoEwQm+TI9D81CYePDNYqw2ysehIjovODg+
03arVEfXUcu1ijGRun6+cwtHHmj9OVDaBDmsnl0a0Qw3xDu+IptEi/AxshSvnozIPS4WMrLfzseW
gptL35YHVaSYzK18r43c2BEaV9u6BZIwMhncWBwfK93rc9tn/qai64pBPVllMtq7JIm7zQVA2rBN
s0FREl1+UTp2O8YRW0FvqnaEnx+mSPw0FNtQPKlcmBZPyisFhHO8UQ3pVzF5A6f17Ec7+k+ZQ/5K
nXcjv7K8ARZjL82NGIDmeF76OHJ2CBs9ctCNl60ckAETUbJjN/Iv1TYWmaTxDbNoc+gYYvgxQfmg
7xhxw91cSORs3a7Yt6p/gbHznsT2vPF40fuWTT95md088gQdmvRsJibYBOZ9U551IbWF1VYPy2kC
S0dmfYNzS4LE/kwxvVyg/j/GrYh2Ux5cm5LuSNAQ5tbrs91oFdXeM4gFJV0DyN4fn1Xns6A0EYrZ
muxdMNJ7Y46p1PG2wmUzWrvLbS7IoHk1ddHo2XPg+eGcfDldOYe55YDqKDCZJZD2M7EPSjtMgSmV
Fh5XulftfdLYxYak+nMEVf9YlCNveGrdDMPw1PWpCPHa7fEkz2H81rquSxatP0HQ8fd+R19nW9WP
fj99+CUdhUGiwS4I3CvMDzfxbMaMbrA4GGhAyAAXU2ABQcFxD3pypkMrY8TCMrg0E3G5IppvbDM5
tk60ysuUTOSTyMAj+Awwx8oBlvfaKAm6P3JpmsUby6Z+hcX04tGyG2DuDXnexNtbmUO9uNfwHbD/
xYzOYb7IOWqBAd1hYokISuvXdLaLbSoDdqlOfNO7b9KZHhdKyC+MK5/zspju3Vj+KRnTDCrhTEFp
d2JDx2gHwXjCrjqA+rDRsI0uTK/te9NIPlrjXhDeCJHjX4Quo6vUHB+pZGIZBIiQLMOIGu2t2arh
6A4au3APEMZ7M4uq3+oxwPUhaS+jVWLe+nrwj+NpWsaUg5N1WWFgWxK1CeeIuroW0jlaZb6X7HhD
Cn4JoCUxkbBmvi8rwhhYejeRK4BMdA8GVw7Tb/T9CVaT50bEeVqPvQM6d42bJmJKDjGlfdcLKee8
10dnaO5l1v9M5VCFcTvZVw3m7z3Tf4aHTuLT3MFb2c0wr53qjitt4GeOL5gR6+vC39g5/SwU1O4U
NO1t5WK69SCBRdbBtv1431WBs7Ps7waAJW9nQmt777EvMJgDtQXPkCHGvjkhHYDW7PAgjfRG+IhQ
k4y+wLHtAg1EM1hPMAwxQUrOwIqWGzfK6AtmIkNQAP8BFAQghpxXptacPhvYm8Jv460UFI7Rg8Lb
B62LgcAGC2LYdWSj/fUkv6R2AylBvZZZ85XwJack6rG33Sa4qrntATN4LgMPkwrjxBo+6tgDQz9Y
WDVh0iWB5gHrU49FoVEydw9uj3pYkRVv06lihpEdTSVe2vxM6y9sGx8nM4OhKAzmqd970+xvlDA3
k5e5oVXOwCjWZ8PI22YNIjtKZX9L4Dk8/9pd6S+hjMbkzBXGWLIKIXC7tKcVZPin+tVRETWjkqQX
Qo3VTue0jPfU7PADB0F3SH0Lck5Z7ZngjRs4vMjjTJaB6TJ4AJmZBD8N7InDZDExFHL5DEypw4Ig
JgRIHRogOzednl4rcEjYFXZQ98n4pcTzpUxvtWfcSTCCWwBsjFUHdfbGNOXFT9M92+sodCyOrMag
Dy7LY1Q0F5c/CLgYwrl3GFt2UDrYJ4c2f1y764zBaDFRUGAuhyw6F8ZlQOw5zGTMcGRnGBBNLYBM
0VGRYA9f+1mwasthF3jF1na7LsSYJrdG2XHm7BFrS6nCJG6osZNY7bLWC9699s9szOc51tcl5NWH
qBo/OkO628ZWTHc7e3jM65UtGvhX7hJsAj6HPaQ/O0tUHaL54AuJwSFiFj41tEpm/fDmu9OJxyKl
svBDwB0bD9oav9f7XbC4MLnT28imWJF62J2Rcs6bLOep9PtiDyr4WgKc3jlz4MDiZmwX0zyGSxSN
prfkJqrtl5oQKM5IYrSxNWbg70Bq9rZP4+kO4vK1LteuuhYDrWKQjhNjtkiEcjfXs7kVub8TGQYU
Dhr6zSY0JTssofJVdAvaa4bVp2u6bdvZ/s1skUea1h+sN4OtM6vqZCwEsovK/Vy6cV851XJIRpNz
aMns2sMW44+AKgoYRRZgCd8XBzONd6Su9SYV4wtBZXGexZRvfNH9YNpGosPoGaXub9YN966cj3o1
fja4gtdP1O6w7CwHFWmY7JK0H/DugEUKQ7BqdvzVryzj7FsvxhFDIYKUH19MKr421moDYgZ8P4G7
2xGcCOiPoAjDqNTT7MAfNxej3csZa5HkelXTeWjK6FqwI/MtEsv5GHsHFZQYGEeSmTCf8bgDwKzR
ulDBH+d4ete8XBSjhPbsYB3x6iv+ZyDmo+DNi1BTpxF0l0jYE+UYKDP5OfLs2dnsDhDPZWGcS3/s
wsU3n3st1XYYUzK/QiG/1AXrnmdvvWxMDmVh3S1oyQYNZpbTUj9k6a3fiGu/9CnjSVzQYRe7933A
KwGkI1lHPKKI56GoHtWSoFKvC2Q5BGHKkykr6Q8J0k/LWGAQJ1mCrejoluZX4UcTEQrW4aKr2SHI
T7dCmx2bvFzXf0jc5nSGwHrliWk6wiHHgzG3J3ssuZvTrZb2XogGONAIrbeMJ2u7lMY2q6bp2jPq
q9Y4LppOjKjx4AMvE/+y5nkvHVZ6v8Sei8QC2TxumOBc8T/fcS/yiG2Y1rK1cog7T4e+HAAz9XBg
SKdtCkzCjEUkbXVD+tAV5pPWxpeKnJHSWIyWc0nhr1sxd3R0f0f0I+CB5/Hit7+Zkv6DbJDnSIWL
XYXbzeGUfc8eDyMAQw8IfdxKCeHr/Io4QnJK65qtuD1+J+lyV0iL+j74R/Pkv5JJqg5mBXu0GR/x
G2IRqukWjItXp1mq19TQj051sBMg/NylVFWcTT1T9uRRD2YNfyyXVjtZnqH3vbc+IAud2TvaWW+g
3BD39Q0WcM/WYV7ZmxgYFdU2LUZ1GwORYLjpIdAdpHeuISLBe4XpV9W70eOrGPSDfqjsY1OkTLFZ
Kp3ow3NgtlhglHccfcLZhE+YT/DN2kRkcJCUvR0Jmm012Ifcm/OLj++UfZt7MpE9QGvwjjLgaJBN
DmxGy0Nd1fjOI/+zr+nWtCyTzicL6kBtOc6+cYMaa06cXDkpgkxcjt7RW7AfSMLhbgCsYeHJ+tA2
7kOP9gBUmFfI0xDZGTDE1/a4oLsQ+DKooShPTUvy35nXNtwamo073icWcfdCysvUDCyypQlQeZmP
VDT8gbzNFVm9+Z7xE+CxAkrd8CiqPy3dAqnoq9veLGbU2PmqTaov2SIgZ2Zw1+HjOC5T++kjkO8t
x8W/pWZEFyOnihdI/GKGKLrLuU2NI57h81LS3tW2FA2wK7m3AupecwAodTOzLo0tK2F2g2L4qKk/
dWTiki+yOHmN7nxe2IJjM0RNQojdNCqOj6xoqXS+1+Oioiy2dXYQj8d7lGqTQ5LiRGNFeJ8sWJoN
HjsUvu+2Moobz2IPFIG1GBZ5yYpU7sYUx2k6wh5IBMyeFX4ANN4MfU2ZGHO3DQUmPIVpVyfzQH2K
vIrNfidjSAkzRDW+HgIwBuWNGvO7rmbWGNDjlwBd2UbWxFS+WJ47LqNYmxhjTPOFgEOxiyCkpSOL
k+LQzFCE+o8Fh0sg9RmS2BYSLG2HRfTRofYzoAJo6uqvGSfQ3sB+542V5vgHZJ/cHTuCgn9HR1z2
yInM86D46CVBdQR01estkddfZDXbzy62pvxTtjX7GH/YDLrSeOVcIGIQr5KYY10qwfrPc09dDqgu
dnLn+Y3JNgacFBW7kNOrMkfcJfei4LHXOTtzCgK4CkbDuXmXWrHc2LW1FpgS42T8f4rs4eJKk++C
V91VKtorkdL5UHndFWxJsL182Qg1SrPObJvVdJC5XBdiid5bB7bxoDwEAx4Uqu0U8gFPccrcQI4l
p4l5Mkrog28mrylBceigct908LbqacAYBXeYwySpOmL202rfzM6ejzytDf/PZAAVGcZi2SwVV0JT
fAM815jvW6Bi3XCaOy70rvDpSbAurNzPMTmkjWZF1V2PcwIxkFEH+YCcFwdYB1MJvGPk3cgy1dTn
IPdB12fC+qfvkoys6Wl2gaoDihbDLSUTuVFtkEKmg7tyQG3DwKAXL4QyiuyiOue2boHB+an51pXq
qUtJP1uJZE+lvF/D51ES4FQMCV+9MVTAo1ibe8+dzmMR31GRugqd114VJDvVMjPX+HUxewfFnB2b
0bS5pC+FXfQXZPqPvHzogx8cgUnXjyevVzzxUk4aAH6gMNbLdwYL+1RQdoe9cABf5biwtJQ+KfM5
0PY3xtRfBoUHAXYHa1j+6+SzfchslucEn3PP1oinwbRtuvHKRzqHDbPsAyb7pjHBOfMCfAHBEy/3
gokMV53lt/1OS3JoIp3COspgz0425L8lu/XldKyb+GEkBhO4w7UgG1dp43t2rHfb8J+Uu2Bv6qy1
74V5cT9H5y6NGd0Mf2az/AwEdk5upWywuLObD6DPd7WVpQc/3rWI5nVj7JrE2Iu+u8yKLhXPAOOb
Br+cpFNQTbG3raKUYiKAYI5qHrkvf4mIJRsz1Xpn+PDRobGD8KO2PErLn970/sCuYjyfvxYd77Ce
7RvsufsqFu3e6Na9KYu17S4DYEu86dH8py+zjxZGml97T4zVI06g4gS85cQ+sdnrsWNcgmwNOhzk
EY3b4XLTN/ysOYTsEObObTIXxyLlEczQb6VDJiS1xgTy7lYXpA8w8D0HfkoTSwoKzi4JTiVBEk6j
/vbiBQMXsD32QR92b2PiFC22V0CIc+zuu15hOrFMI8yMq1Z53hV6WI3kyGetZ220H53j38VDhfsy
a7aZTeJVDBKuG2ScvuKmIfns7nPnTwEtmcGgunJM707XZn09VzwT4mDlsW9yXTi3rfgGxv80GSLf
0wkQesPMnLUB+l/3CC1MbSk+2lSlRZdbop760CyXc1dwKrJjIwR1hy8C/cWhiGQbd9lppNdrK3wc
lX77tBRlD2ZeV3swQXeFJz9Ydn+gzkCzAIe2Hd34thkE8Em6VLZk6iMq+YpNeUqwC09UgxJOMq7Y
dgG8gsOiYrvYS92fphicnLk1vMjaZmbxopw1D6uWTxrHN7q0rSv0qIOBkcluZHCoXYJ8RaAJiUTN
OXcNbLdxdpFuO5yH0TEwJJZknoYPGOIztosFl57N+y9t4I2TwIueRHdqPjhLox475pvYuJ0SPaGG
cJXDXMvpUgcbxE4pssYt7eobQzg1R4L4d2L5ZwhzpiHzIekV4CMsQIXP8cDpllPCmr9L8tUfAyWK
CWz30E7RXWSpKJSE0zetW//ieLAO2RftV8sZ2a+mGNvMFVB5a642oq2Dq5jHVGUEt+Wir4JCvcvZ
gcxmSJ65VC3RD5e1A01JPOwlmKw8u3gDIZEkj9ZEjv1G/1e3GYE+bFlM5XYex9/BkB9wdx8SE6+2
YJCE3rpD17HS5bWk6ilvwOY4EMMxyhR8S/5DELUHh7nG3aoNbbrJZpjnTwcLHvw1xNtiN5q93OEK
wTlNadgs1hE/t1vj+vitixnD1NSGPOi6TRMYYGKL+KkwiFchwccgsM3HxPdRLdmhR34a/cVPcNjs
CIJlwjoOxHXT8TWxG2p5m2KPBK6375z6gbEBiPh7XVl9TgIkB5po2t42LgiSyBlkDQVMV1VLeRXc
fVYXRS2pTZEClJmLIoxyG+cctp3Bccm3QQcpF7MmE181nOkk1VIRs/lCGrgUhSJEagoR6lUgFM4Y
dmOc7mGIFBvVhH0TFfvGdKN9MFEhV0MxdaP+YWkSoODpRbRDhUZDnaVF+RqIy3QHXO3OsnXPg5Oa
2CAD4zTmbHXi5sWP2j9l4r0uYCKmeXQ3fcIZfaZFmFHCtSRSuhGpw82unWsgOGnnvyH/MDJoH1RU
bawKHGVLNyfaH5XOCGrkd5aH1Oo4Oa6bHf+WvUrKhs7ZJ6P1gYuDTUElSOKu9uYFl2QMcxQjrE1L
5D0n3OtqsfMngjCIwWx3Rm2zXMrfaQoaID/+G/VkWG2kvQK60s1iUtEL7LPrMFfibdsZymfHae4X
Spoqi8JtT9xid7wiBcS7p8v4UlLfHSGKNoNVH4dM/uZQ4EAho8KT7OdMZrwucb+PXMqROaZCYe3e
ysX/cIgmN7Mmwdoy2TX0e6uCvQhKoIdgSTagDQdOh/I8Vd4Pbk21aTqsa5rEwD5Nn2WzsD9TsESp
n49otkLxJPPnjtDTlhWOufTnxWr7cGE93jhuAnDIRNkexwY4aT2i2PLkIZU5bdknNXDVYXQHYmsU
zHQnSmFjoAN5LbvdqNiq/A2cqonvzSGgROr60YqB9DbJmzXIq5VNvwnqsw35o9ZcsKN/MWZ7fjO9
AXtf9t3CCns0JT0mqhpxv6Ie5XHg7Xhvkb8y2HT4q78Q0BTZA8maERVZe6UdklQRLMudXWX5QY7y
JQXdgFmXtc/nkVYtH8QxSYfN423cNmKbW+rFwybLSjulLBzc8naMAZNcer81DUXbQcpEQDcvbdGM
h1EkLz0l75wl+vwBFtZzX3WYOc1EgtEr4qOZPjeBjZtUdlwbFrijufTr/cwD0Vrh111AZ45rMt2N
g+ECXPO1IwJ8NjgMhmLJ9qU3Gq9zOlGFMJCHgDSxr4yEvA1u/OsG0woZYr2DjVYe5QSMhXwH+ouB
hO7EihSV6zHqSj9rOupHp/hZesCsXB39rY6MHTb9j7K2dkhf8M57a5+CVW1IrB1aKxquixuL0+cu
b3t9H0E6DYs4Mq6LeMCJzUuS5ZG/ze0R8CwyFtahBfhgYb90etzPbnvdL9EpKeufHC8ZBzOuK+A9
dHJ1lsnJpbdDQt7pSWY3kQRUY7Sjd666AaWHqGuRtHBAVeGciC2QIvqU5uTcNmOKBPQ51dG4x4z7
5WY2jy5tAH/EeN+3eBbxn1jbrptwZ3r90QMSnHPCclBrGmudIVnzL9qNsRnd+kwkmNhFhi5smpRe
ygKNOcXNuveEcUQ8aa+VHh7hUlxrycbBJv2zRS9/ceruT95Uzk7VtQ3aAIGl9cGltjn7lHxqbqj5
xU7r5S9RMT/a4ENgbiIxeiPPIFKGkqnNfePoW9nQcMrtuAmimiNmXQFHu6vTW8fEe9YIiy3YIJ7z
4thpHe3mcrG2biN5u1iDq8TGSN5E79pAiTd0VG1rXbZEQbYOJYAct56D1Fo9Nc43Fsd5Y2dYA5QN
A8DPlp2iiY2H+ylRUXloM/tJlDO1ydPyaksclu1vbjdU07c3VVnWPBrdeGvl8mtsvrNV+IPAjK8S
IJxZPUjtofdXN9QIT624Eng6MJL/aK/fV0PN/EdF71btQKWVjD4JhBM3GAl9282TCoqRtIgatkyx
wZigngSxfsGnEOLhv/beOYAIE8eN/6MsVAUOynP1oFv3T+vVbNajvRmQpPLmk/QAbCUYfarO+WOX
gDgJuQyhjR+c4Er5mSrnjUuaYmleWNoBbPdmMC0Vprr+jHwqYrvav7Ga0AmMHff7jRqWL+Jeu8bM
burKUjgux99iwa88e3fTUt31Hg0TDby1jU0npG/E1s0oOS4znelzKo8K3aTH3O2Mu2j9IQdfHWw4
KSC3ApenUbO8yOg86WYlAmkXCZup99SY8znOh3fdtLsl09l5ALI1I1VeK77Rg1lmJwaIp7mUybXj
9+9gG4tzwhGjH+dgb5Da2g3MhjjZp/UeqhK9XySHnBqfCUYXtvG9izTCq2Sil126zq8uPZ5UJP8I
J/3KAbMxL+5k30OYN2R/9jJQa47rdLSftQbq12MS05SJj3Hf2u1TJpMQyrNDY7cJjttJVyZAw9ZY
5D02LY8LP1IwI5xrtqveJsts47CEQcqGKHFNgOk+rLeZEtLCvqd/gxwFe/FTG6i70dPvCxilwcvI
sfXwMNYsKKG1ed+7R00LDY07FkcqkoHUhJFT8ulEFe7IoD6+caYFloyxhIltMelzbUKeJkfPDtB6
hZX0qs7aGAVUKjxqK6OpZ7eFfnBsatPbmgnLfO891BYhn8EarDCOGXoH2XDO7OHZTKIzmymgQwZV
Z/3kGzQNY77Tq+0thoffTUlOMFhdMD7MPIy4n2aWBlAn2PQnSKG7wrS32cgVnjfMP0kUyY3MxLOi
26SpoVuygY13geAA2U7g+H2RX8UCms2QT3wtQ9eW4pNt7edhybmaU0xtMr8GYQOKKL4JFE/9SRh7
ynEh/hCuAszMkKWz4tDy/AjrtPk1uVUd2hUzUsb28shFcbQLgyXPiK4jQ8RngwcJu+yjM5cWAKGJ
vRGgcDJT0aZX7QsVfY9JOjwtMLggNidf6Wtb4onUtq8Rayfc1SZn7iL/cgTDIdngJQ8S8e723Wnh
ORWZmDBWry19gZTxWMZvXptknrp05ib/Fm7wyryAPgBj+VC9H4fS9tRmbsiPELUgpLknPkqGSrv3
zjQcbEWyVQyZwdUwhWkatx8YxjBrUGjOOHP8nsvfus1/vGJ6tljUF0dT9BB9NuwvlpxRo9cSlNMq
27PdpJZT9w9wn7kMrCw7MQOC2NB8uktZnu2+/PE8fa4VFEGhBEUChg293uSngfv+HAmNfJ2hwqbt
K7IMp1w7fiHy9pK78on2ax4hueVtomk6yQ5PpogzeqVRnjZYVeKTmRks6J2/GyDe3lZi4D1j+Yos
+0v58gyc/idwVoT94OyMpPeP8HWRfnCIAsbfOavcP/O6VVMRkvt1NpxadkHuZhyEHPO4uCbD1gW7
aW1wtETsxMqMRKkFl+DiPbk5GWN7kVloYb+ewbSvJv/QSSbmIi2t05WBvz7LDvXMuJzEAHVPoLwh
VeDNraMT22b/yIv+oW1uUSOzmM4GjEUdhvAjLWftmlexBZY6aZ8zGBfDNP8aQftVo9huupV/DAXS
uh5HUjmp+ilr8dFG7C2rVXMNHEKrKGM2UF/0ly9VRfcIRdeg1MoDUW+0Ogb/TYSoJgCkLGqbWUV6
lGbMgC6I8G3nPUgo/nLkZd8AO6ZdKdM/saRGcLKqGGU52yRmVVz9/cC+q7jqdQc4cCWg1BH+Pqm6
/pINyY9ImN8sXZNxUHJw46XqQ7jxyRIZbUQBnQup9ROQ4t+bEURXV/EXHb2m+8HIAAZiKmuO6OjM
yYZwJBROwaM4RR8pm+WrtqwYmUef7GY2s6+jS1y7n6ayN7KNHhNaOVnmJnYm8U1DhQP8j93o5i8Z
TZrU1qj31pP7RaMv6flFyVJRpzc+VsLJ7jER7zj93MEkWR7GhtrsEjS6U9A+Xtj+g6Nr1hwBrxQ2
EkF+GX/5nkvonNpn9Nc22S3tmNMTsugd2RgTZVjeuFrHdHbzRTkSQJ176Z2IUaf1GkUNnHoJUx/L
Q9fmF2Hkr7iKsvPUkmgDEMtwXnIYwzecbzJHohN1AfiBzk53nLuP2i3uqTdD7PTs71F5KKZlrPbD
mGGXPiOwT9ekJjfM9nnQtSBzU9zVXcmrphXHIW8m8o8FIlpyAL8kCVNi1q2leCgH7ivefhYTx3yE
Os0Enj3WqQU1T+h8n7kV/RzMk7al8MoNXWYC+SQ+fgLspcyofDWm+xq9WEf0jSXl/B2Z6EgAQggG
sXdRbfknm40bYFLXZpeoUFtJAUN+udNVSqGqJIq7MHNVM/KOpaiuhV7HTV58dDlEYb+O9hRb3rc2
fbiNTWtuR1F1rdFiuEa5o80Ri7qKP7MUxIUjHv4Pe+e1JLlyZdlfoc0zQYNwwIF+DC0zRIrKrBdY
SWit8fWzgLzWzcri3LJ+H9IIi6hbJCMCgOP4OXuvXSQG6WTQ3GlMgwUe8Y4R+VDusLK2n8xplB8B
D3RUT6MK7qPjUORrbyiubE9/QoMNtg5hoAv63LSoEhJ1s9H/ZFe1vunS8Zj0jY2aDECLjlhLgvFO
WdM4fy9tAbC9QWSH4an/mhhsGjsZf0YDZ+zcMXsGSwm4pLxFRRNsG6FChbXTL1g6selpw5fRruNT
6A5g/vExBmQxFkpzCPSwYghOw3ipTNt6iMM72XafGalEm6YmGzh1RuKwiqWq9+NC5oxMfbfxF26d
7MIcCEdQqy/NYP/oy1ocwCnq624FVJzvBlhpleCBXopE7M0y9M9VNr4JjPOLBsbtoe2UfJelgYJ4
90lMHeQgPZE/icqiHCa8ACtIVKSMSgto8RkLXcm0zKXNIOlPT6B8zQ8+s0mjwWt+hrDvosywQMcO
i0KN0fP44aVy2HvWrfnT1LWzQjz5TivjE24Z9mimekSrK0LiN0BA2SuniFeFVt8qp+X8xsOucWu0
W9MY/Z+ZmWAdcxgv1QWyHEU43wEX8RzsHhnvonOyPvmRTeROS/euUzI4AptCGk8hZs7RG+met1zs
/TRAjco3dPjO4p8NtMhwtOgHeRYqjh4oaMt+lsscBg7lX9jRS1dU762hhWN2DJUsJfiKav8RbuZV
t0mTcGzOJb6xg4yJ8wMUsWyYqmMlkux6fCLF9B60VFwfovRNjXD4/n+18Czu/ZNaWCDU/X+rhZ/p
fv/4/o9jgLsiS34RDE//xb8Ew/+SDvo7ZMG2MCxdOkiJ3wXDiv0vy1DR/GoW3g7L0G3tvxXDlvov
nB5SqprQLBVZyL8php1/OZouUSBr0kJmahr/G8WwJv/PP/IsHsBETcpmOg2mbglJ15TPZgv9o15Y
xY5oWbmPxK/Jfpq+weXX1zdhRGt9kuLRRdIf0Uh55/nQq8ARcu7PB0ooqFut38HEz8wXJQy+GqTx
bv/tB72+f45/pE3C/jutK5TW5q/el+nzWbZt8LNJqYGuM/gh8m9f7vzm/HXtnxRmdpyykV/6eVvv
rbZNUdKr7ApJYRtySyxcg2nM/HY+ZLpB0zJVXouO/WXAWn5l8ETeT46mjkgq6D4l3gfk2+rCqcnT
JSIC1p0ajZ8TJyLs0dwmSlueOG/JE9zWfOnHTrqvW3khGuGb11VY/q0KLpulqnRiGMe8O6cMBRNQ
wVaJ9DhuX8hIdPCqjDJAfM1Mr2ZKBt9WVzBE0y+EVdmhScR+6JF+t63GOnnRHeVqlRVlQl1p1lYO
A0tJM8VQlnk07IFLH7OxU/Z2xNbe9DFNFYExMgvQPkehFXwNc7uCpyCNI4mX+RJm28scgskyslI0
0R4DZo+rmDr1JXFoqupkxJO8pWobg6ggGsxdcKomZ1Y3EFBkNiT3/fXdSosSDWYwCeRx83mOvLSs
14ENwUEAt93mjeXcnNbzsa47GwdtwVcFR7jJaPiHsLSfKoCFZ1vLsQABHvfh122gQ189SbN3WvsX
fmEkT4nqRU8DTX2X0eSUFmEair9qwdTsyR5MNl7n3bMi7TgJ3h3M27DTfN3fWbX1hJB9vBUUzctU
82K6JXm6yTrA0pVDp9Px/G3Dhv5ak/1z7RULAGLBIJzEvuU7rU5hxx/r+V/wushij7BQaucy+yqt
sHAvVqm8v2tUZaCQZS1GTx0OOR46EMZke2Ef2cJQlJrJmQ1y/xjp6Z4SbGXZ4/gcEtqzFSIld6A7
OpE9YibxiJyeDjiiuiXGzHNfeR12MlYS7JkZYUyNRHzUBMZiIOjrNR5rfaUwS1maJvpEqckn0XfV
bTapRyEPRDMsqDN6+wyIqLoMVUfQCqHY4ETyH+8+yTpOO6RuwDDsyg2+azmP2lq1X9HNJRTHKHwG
Rz5CQ3mMQhFd2EgORnka1KI6cXrGg9IZ0LXYHBd43XlBHhgvgmgJhZJUD60B5dbqJtWRazw1NMV2
pVyQgdUV1i0V4fBt4IUSduMbPG9qd/h4SVWr91KwlASCjCIMo2TUvLv3JA2QforTyts1LJPixoxC
3qwkjM+5mZ69gihHnUL0LAaGgguAk0TR6XeUl9VxPnexF363gmfmB+5JbS39OeUPQidK905TPdh5
Lo9Gap2ryS7VTAcHwPoCD65YGVqiHCFwj9sgBWSTSQCbdYN5JGxz7uSyeFL7EM+shzRDUdXnnk3X
wsZ7+CXLiivzIv/rHxbD39dC+jk8MgwNM4nU9Q/eDjfC/EQ8V0kYp9uehrDLTp6vA1bDHkYCOak0
4cXVJ2Bme1dKQ3kp7BywX4Yb+QaJwrkUZOleUKMA3khSnQ1njkEXkOC3QXqPUQ1C0ia6YcuWYe/2
yJsKtv1niefj77+IJuzfnjo05KTg6WdrUmB/+nVVx5UaNZ064O4qnWRLsP2hN9BDG4FGYYSwe8sk
czyVZqhdjdBE8yaLalm0qnceLSCNng+AhpFd+Oyh8UAsH+rEXoPkNAbvXCYGpWVNg4mdLRv0Og73
ITUd/d4MQRqzCMRB2NjmV8jumePR4GsUZ1snuv6M9FBbkaFBMnwIqsJ2iVLN02Wpq8Fj1eSjtirt
zzErsCy18jYfVJiaR6MA6+JXCQFQbePcOmX4lqSx/lqylqpq+Jb6gfam5ZW9MvJc2ZuZFb72wZey
CeSSYrO7tBFARsdPnRfoHiTraLUgNThlC8s6urTLsXnpciQjSYA3XJXxV8JWk6tM1WRP65pfQXsp
pX5sdMv8FHcYG1R7ICiKqJIUADErM01HndjvVUhmmN/VGYow1z8E+Cp3BF5OjxkbJTmyXmwNglYY
2z2lOhNpNIahuxtrGq52w8po29G2zHWxJ5VIP9VJPGycAefdaGBVQJQLMFMSkyvIXQIJaGuELKVy
jcwLef2kwdaORdroX4cA4VAoFbEivh65lOYZ6xRt97WbXiks8jzzvfhcCMIKgZR4u4zwv0tBKhv6
UATUwlKiK2IWeZCpDYmvTPMHFYnxxgN5YhQOUlyHQTsRZBcjzllr44uqROVLLZ39YAXK3ZA097rZ
Rh0kYqPUhvYUktSztF0c5p1daE957DL9U0xl5TTZUUGpfbVNke/glNU0k+3V398ZgpLvQzlGpWOA
GBPYfHEzf7jFmwLJllH13OJ5tfVdkwHMoNinsWxLADnkN4+dKE8iJ6iM3vpexZyyomfd7mRFfyZM
EUawEEevvmG+WaYRYFQo38iqEZ+YsC1Aa/XPaAb7C4IKNvhA0QL9IHWTLL60pl0HWn/dJuKRKIZy
2+UWurYqYyZlNV8bjbvHRjO/p/S46bo3njzoqrQBLQbn1sUEi7FLcy84/P1PYvy2VlAA47Rj3ZK2
Y/PT/LpWoJkqDNJI82VCGyrTmT+nXbEZUEydxpFoPKY56hJxW3ALtWjFRMw4qoPtoLEarc2gESyh
NkXBmNXcgeew9x0G8mNkxsZepcq+EYEDQR7ZKfqXblv4Wb7k4Vac4lgloyYTu743y3MQ9Zjb28ra
YC1lejcRQfSUx7RZ00dylGYvPWaRmRZpqB0U41D7ln36+1+C4v7j1WGphiZYOXUhUF3ZH36KtnXM
zgrTbMkDUkHBV0yUfXz++Zqyr910WWQ+oLt8s6PaXtao6C+qDRW/dECiBDS/59I3baWzm9/aejEc
A0PpJ3YSBFSqRlSqWX3vS+9M0g4dulpTXiwXjH+ZKdl5fusieCJc5MUaTIFyJmBqNubOyqWxWy98
SZ5Tj9FqyTDT39A9+p/Ng6f6X5Ja5XqT7kYWovGXViLuXqSIB8OEECSoBJOy3rCVyt9cbWA8ZWHL
F6Rrb0tD4s2h3dQ36HGHgfaqCsTywVa2c61Tl8p3o3GH3bwiFwNyrr5zslXUuj8KeiAlDd882CsW
dOz5kCo9BnmKQZSGTb+x086aJE3Zp8he667/mCSe+GmotAqtSsP0Y90yumthGsZv2MAKAuwG7TT6
PcMHm1lV0xLg1rZBekxUtuap4ST3BDR2YRO1AY8Mt9wUcm3rJH+QDNxT9d9D4ptwIyJS9WhxHNtC
WkvKS3/1Tj+AqOKdHF0mKBp9wWyA0gqpZ3xLYl/fiAQeVz5GMeJQ4zp7sgdZtU+N4i+CIakgbzU7
rwqRnVmasZa12uIXZOaE8o3CNvBV8stCDQkJb1HErqNc1S5qRs51XeJHM7riNM8ApeLd+vpnpoTq
GmsWiOXEJ0Xw/TMSu8kpttv8moExWgyNqb6RWIf6p9PDowpAGsR/9z0SjjcRi93T+3JrUScL7zwf
wjz/5vp1s1AMp97bfdI+aJQ5lOh2fdAIi15PD8Vr27ivTOFeVDMsX0imgDcUem9mpBAF154UxKdl
UWdPgckp6KLMW+RV9U1BxvnK2OKmerH12KTVZ+Sa6RrZhcsMarq45vck1V9Yiwn+nb8f7hflPWNc
y8Ud1AsRAGUmb3KoVpE7usdgOsyveBbSzhxLDCr4aja2LYu9EwHMGKZ8bKvKQAHQHTdKbzibbeZt
Yqg/DI2wKII7UXdK7ORvSp5gHmPYUJC+9cn0doaqeD/QrB508m2cIVcviiKjCywXbdHAkOnnZ1bD
dbxn6kEOlocMKOurmMTmSDw0COLWzGQoZAcz5XLKkPqrXoVjsq6jHfExylbN8j3iyksSIf7KnEy9
vp8ZUtoZ5AoXGozH8CTOS4W5nIcDUuuMJTbb/OrrCiOPIHgZZAENiB2LZ6vdC6IvRCNcTdZBY596
LN1UQg/mdkoHF0bx9NYqbOvWRk0BuS+B9cg4ZKVloXKoo0g7VaGBgDDVQkIUB5ZbM+rPWt2zPION
fSN6eRJdASpfhO8Nrm/9f3k/sv/QZvj9sWthF9CYBAlaKqbqfKhHPaLQ+Q8OgLHV+rvC6ilQGD2M
uMdWJaVWaBoqaBpISm6AcUdnh7vGvpmsJXuXNTHdbGAKkd2Fy2BYT+R3k7ITyWvykPUJog3+l+UU
reIaKgNpt8jfyPHdB5Xa3FAB7OatSlC46MHI0FnGgYUINvD3VQQKAO1xB8uNaW18sKaaM+yDchoC
xWtTgL/CNCPPpIdFf/pRfttu8KNo1O4adYiU0hK/PniRv9UujmyohJgicfLJ6jhOh2B0xGFwr8O0
hvWu3+5Bj+DX0KfBLdPIPd16/0bA7KGA/fpYMklv4ji4CeZ7Zqoaz/M/5zfEO1UfqLrwJkYo4BEd
36RZXbuo8M5BAmJW20aKBVetkjFgH1kqD82KaAckxAQcX0tVdc85IYa4uBl0TKS3wLWuZqgmLwae
FyBvxkOdmFAuelKEdLQ024qE1f3fP5aN//BUltQmptApUnTzY4sKT7Kqk0aFglPq6tfBR/U2NCPa
f9kH95iO8NLyqN2dXjwkg5bz7GXmNHRxj1M9X0OUs8CTJdnR4H/nObDQYHcmZriCuOOyKBEVtdrP
3g4tbM5jue7CytnwIPY2Is3DY6w01oMoqM0awa1K3LG/y+pFZySk0Dqe8cxA0qZEWMdJPm7YOLWP
cQT5K2u6HtBr+Yet3URG+LWAtVQJGsFWBVcNHcoPFw2ynDCC4JItzZaEr6xm+O7CURysWOMEczAQ
P430vT+1dv5dtV06BYY9HGPNkbfSjhOw487WxURrEpm2dprewPnpYimyUJZDBj6TjuySWZ1UJyZV
9R8KcM38rSFqqY6jTRU4HVYdUduvV70W64JzMO34SuLTwUAFx/lQdISt/M/b+ZXZYidpc8MUO99h
d1Ob/SrE/v9QpqK8VZonNmU7JPCdFcY5jFDWlo5YQuesHtowvfbAFR7xwFhWUd7nN63djDhh3Go3
v7UGqzwYJdBU2pnZ/p1TSHPg6AWII9wq1i424berUs/ty0jJeMr9/kHalXdKahLlF8IloNm031p7
DHZzkZD65Bop4CBWPu21ew/6xjpEcMEYgTQvsULU34IpauWjYk1i67kyIgnsndhJQw+Gm6FkzgZr
ADPWskCsCinlJFBod55uwEDTXsexA0tl9/BdlaY81f2lIJqQgNba3iqO+DJXPp6bKrdgPxdFRoEi
XTOUZq0hobuLLvk6FOFwtDqdGV3A1NGOhuN88Kg9C/wZ/a3ooTSTW9dsMtbndWU0yZOmew9MwMl/
CoSzayI04G1eEgCm4uvnQastZmRTqCgxTk8YfYpSL98bTbaP0FinOaeOaqRuE59HfjoKWpC03J6T
jsxITyUlY24htf0Y7EszJ6B96ihZalZtJzGBXinVRhGqcsu4GrAaFGjireGzQWd1pzcxP0sIO/kA
F7o8z4cO9uKmh2GEzC5jcDT4uBYyl8VUayjNxxjVFYA52MphCAk5ZOpFY3wpx5hMiLb1La6iZE/l
2e9BbcZTiELenxIML2zi1CN1vzwHRuGTQhC3KwB/0c6JK25+aSAZtIsCaTMkNz0hRLjrm0uCLfwP
C4Jh/rYgWNOswjSFlI4GOunX+wlgk9VIlYd9NZown2DfOKKBv1E4/qOZxxycW9kTC6IgIVgjlEqP
elSAOFPK6DD2VXWZV3YxLSf0CAF/CqyxLdwEoAaka/JUh/esPUNoshGxWYROOMNnJEfonJh4wnVU
t3kexvdMdTd6HawHaPn6QhNonTSNwWY2BketNYfj3z8W9Gmh+GWyYllSM3goMN0xiaqYHq//Nrlw
0TFFVcccNwrrwF9UqcbxfYXzfjhdmj45OQLZbGyOaoYgiRgJbgGXvSmBFZ+IpEuP3ph9bqGrXItU
1e9TYjbuerlwAj3fzs9+P3DkubH0n3//2cXvi6Cj8dk5adBW+NeHzw7nEEtd5UbLrh+/4DcGxYCQ
e92qm5pm18EfVAAFgW+vosh1b2lK56r2u3Qnggl9GFT4R1WJUq9V642sfZ8ohOJpvgBC14Y2ikD/
ACNJPcyvIPQNOPfj3t3PTed+aIcLDvi7qIbgZpTRi4Ksa1ViA/5ko4uJ8vLqV07+MrjcUvOvqwQQ
kUc8IIxlCWkH9/1TryA8p/3rwHxrzaO7OoItqY7q9Ao6dLf5+9/MmH6TX883lzeAH93UoJICsP71
fLeCtJZBj4gqTgovOoDjHA+GUD9FCkJBFc3fKisT9za/8hzD3ISJ7m60eE6CNV8MCvEH6Uka820H
Jbx7S2skvuQGEMiQ1/rayak84zo2H2NF3QjgE08WEK4VpXK9UQBkYzCY4lIadN0VkK3c8MVG9y3K
Cacpr4SslOecyK3OCMmGHVwj+lN/4vdnvzMxh4RlS/zL5syx+7crvvNy6aFbidj7pxqaFX0ZtgoA
AB9VbJg19npMjYiwbNM4631IoKzjxFsHasDCgbZ4GoLwdW7Utb4U5zqjEPK7qNmaQQQlo8SC89+H
SAmgNA7uy9+fQ+u3XpNUVWNqNAk64Y7z8boPbXoYiSCww4xbKpEysF97vw9w4ZtvtqZ9NjqVxiBc
unuVttk9zFUSu/r6WrZhds+Eni6yJKh2BmwOTDPJycZrtjUl+hm3DaI7yUjWyhpasXYdVdkNPn6T
eerQ4ZDZhpr7VbETDQRonR1iMRxDk9jKvnC/mOgNkFIZd783qpNM/S3+vmTVdZV28HWruhMG8VR5
RAwEKdK1Sr7hO8Or28AFSlqgZbXI773OUhgkxFS+r0IVmxsvUs3H2khdFPRFvnpfqurReuf3zhBf
GaPs7quyXlcaEu75Lp5ZlaBBXpWw6baomf0jg2RtOQBqPY1R/6ebS/utxubE2IbKhUXXEr7Vh5sr
QPzpC4t4ADNx7TU9OPEcGd4eK8s3cnNpc2pW+Wz7xjc0I5871Q82mMa9VT7RTN20XRLBvMpyE5ou
/PTHISyMnSkpATC9/mHdN39r4UpVUPrSvWNYY8qPd4FrFURp0MuntcBd13GK57abh0/hML8VNqTG
rmGOU5HFeRLS+W5Wot7gVxiO86FGhr5QU/lsmA57Y0LGjjAg8WZhHL6M4GCG1kR8klVleO1atN+I
EBGnpMo5FJ7cjmP0c35nK5qzUOD28OTUqwtKZedBGrF26zxtTxyGwnB7QVuuu5ghiAILRgDrlhWz
2Jflmbj3YEnkaLssp58xz+g1x3GqMdHjbWeJ58C01LNq1/VeUfT139+L+m/r6fQ7oiLW2X8i8/y4
nuoVhbWuCJji8wM7HgXZCOiouQD9c5PpyU7xcG21JS6+vuvzeyhdigs1pwJMq6escRUsRTbgMqfY
VQmE+bkLFZpH0k+5uSGjs2eV4h52rtz/9RjBTnxNkbQSOzEYu//9NzIBV6gaUy/+/fEbwYPwk64g
COS9ju9qBXJnvIZxwWSfKewySmOydKmD9nE0glcYu+Ezp5qki5sfxMEaYauLGGBUDhitzTczy462
ik/elA2xAVMx6psbgnQe/1q+2IgId/xUjeLtD1/lt+IGsqMlxNSZN9TfMXN+OTpuoNMhRh38Jno6
0HHb2kePBPsH1Uzk0ok87xs5LG3b6asigpnhOY12xKivFyix5b7rjzq5ky9EX5UrOUAmZYrQrHQl
71FzxifDc1K+nRb+4f7UxdQl/+VBLTWNHd4E4jNZST6OUZksdh69BIJDErthdCWi09x/sF64lOJP
7QAmvS92Sp0AL+mdL0ociIe0Ta1V51ag51ynvHUyfKQ9uwgYwt1i3FlX2o0ZHDYzPQYOPIB2wv1i
Z8EFGZtsBlItvbqx1q801rElX6u6DXI45JGBIyPcGYhT2YHAgOdJiFq3xsRDTwSH7rSzMcBkX3tU
eFNnY6iSUzsUMI5G9aKXhXXWmeide731dk5SuyclHKuzJCJiyCgWzX6wjjgxUbM0SKDproaG15/S
CINJGo7jskv9/pwWyakLNOMBAkB0azx301aK+VRPBycifCUI0fiUX4fpg1dWPGDf9bOtndFmSUI+
2dwMMn1suiRaQu8ZkNwVqn8HlxtvE1Mf1vysY6i2j/10MGNfRchD02Qkp3jnszRdwumQ6riZ/F5A
h4EpUE39j4GUT/xZmCngq7UXZAnb8jtZJgCzkRUuEbzQZ2yLnZsp0ZmiVV8Tak6yaYfpG8+G8tWm
RxR2XYRusDgpbuscXDrK74c8TpSdMiQnZADQhwpRXvO8q7YS7/ExdCH3DeOQX0iWjFekYjp4Ssad
KER8CYAc12QznOjX4hTDSx2Fr0OU6TgByFojZErF2xiuCs9Hldfj/9YZs29Mp0nfilLcA3u8BPEI
QEk4xTIq7R/zQDeDjdiW7UTzKovd2AxspsdNZDH6NLPQeZyzGGxXt16a2C2Xaj5kD91mVrbU6WBt
USXzf87IfTf3Gf1CmMASwlscNf6RNX/Vt0W0zqlJdpoVm5/ItH1R0Zgs+gIwy1yN0OoaVrYbsV8h
sSdelxOBmTQI6xhg3vbBU++1gKTB6WHv6PYqLayHeSP5126SfKwWOqIt7qZjtQ91DqIhCPrXGH7k
Ccp7cwwt7SmL7WylhHZJf78pdmlvVcuZy51NYx7PHo29F0HfYhhV7wGZfI3aKrtkCeZDVEDpymZA
tZsvEMyLLuZJ+AlNugmE6j8qXtDdjEme73S3NKvyaF2L7Gufumy1jSF8UhraG+C+PrfFxDw2yKLD
t3s3+TXWVWVLeIO48Vd4CEtmB15x4On3c35nS/xfhtqbzByhA5p08Y+4UGlb+Z44ULcrSMgB9zrO
8JpZwR/6U+a0Xf518ZrajOw0JPM/R4gP2+nU0ekXarjmUZHhPFPSbgX/jrDTrv5BXDdD8sjUkYXw
CptBviqLppp4Otga6tF5qye1cR8YVyXAwVKMY7IdkeGu5v1oY/JTZKp2FEGzn5rlJ49YM2i+8ZbB
MVvyab+tF3YBgSfMV/hwdHowI6AsBeKGY+Vk0xnlmwGsfKWPJb2w2rEeRjh7Kx8v156N/2Pr1ear
nzBkV81qLx07e8HEhvR1+CxKLdqa1vX96ZirMelddcxd2DJ6n18RJMMQHsHrH55mv5ds1BemyZ6X
h7ImP3ZwmTDTd1QzSraR/ulKm+aPqquaR1dOfVxLfC2IRjr5k0otLZVPhgmaqlLITwb43RsHM+bx
BzYZn5PNcKc3zqJBeDEMbXadG5tpgSUoyD398odP/vuzTDrAYyeFJI8yjOi/bjpzBb2ekYMBi1Id
51yjZg+tuzWKlCnQpLJrqnxNZNigh/IMnAKMdAAE5b3+T6sa0DrYJldWBnYcnyRJp/LSvRorG6pC
+pPJH6U/vwtO52qOtHomLvaEa/r1E2PEVdSwogjKWimeoenOExP9Nr/SPeaASTA+1EWpfgrcTgUa
HoxHIryqh0qCEijDKDhWaCQgZ3IYjBppCziL5T1UzfYFHUBC2JS6G8roISwoRDTbdpZDWQxX1OKM
2oB8e2qMoR+RSAoQ4NjUeObCKXPGJKlnM//ZWMMo0wzU4mLAOB34pNZ0dfTERyhPFQ5XaztPwYhJ
KfrO/VFbxYOf5/bNdtWl7fVY42FHKMKvPw1O6a0yx04PedO2DxB52wfGBUw6Eha46d385+DHwm0s
S+R/cUj/VYvsw3xTItNnHliU2j6gSYXqAwNUW5ZLQmOqdZMXPhUDggaQVrBLIK+RHWFmS+4b5+rq
2GPeC9vAuxsMnhceuMmNQFKycpK4O02RGKS0ywNTCOLgpJITUttinU3CK5Mw87EaGVbXfRps5y2f
/lBMFXWkaOa69TBF1+/rAj92d7BRoJOqNt1BpoUGa+51e4mDMM9it7MZ9ErdkRJtLecEHZnGrw27
Pr5SSEMuKcDABl7aXkyL2ELG2Hd4V/49Doc/KUo+3u64mGlEmprKLn9CNn+4aVIkFH3SEVkXxc1F
abvijdlfA9QtcB+k/pJrXn8otUruUB+zGHrmVc9bsXEta8TQo8tn6bkvQ1jZe0snvt6dZq4qtHxw
XIdOVJv3Shyp/n16FwO89duUcJACjoqp8PNBGVoJsynXUOidNZO14A+zO8Z0H54TfEdY0zwr0HQL
S9pTp+PfejHowwZcSKDQ+iy3VmxKVr5n8swzMXTAWEm+cnemi3dBm9Kka+K1DyPkjSs5LfY0HvI9
NG9+so3Nsl+E0vPg2HUtOdwk+GLsIA6E/jEKCvWOMZuMYM2Wd6Jd2HuFm7m5Syo2zd0qnTaZotw6
WIbeNcV+XATbMsOA5YK1OY7CJNu81j6RIEI2mda5p1LL1SfHQMEFs5E7DEaGIFGD5p55tKRH4wQZ
8byb6xOHzb/Q6h3xYclVCxt/8x5yknMX6ePYnJNGp0sYR8WbKZDt2TmucNi+X1BAEB/b8ddwvkUP
Vi2/xn0XPKCHLx/MKvxeV80FQkZ3j5CIr+lnmgeLvJMLLlXAC/HNVsbHRITRnpT39ImGs71NYy2A
1RNte7b2j2aDcs3wjXqn2emTbILiAtSHwInKSm4uwT/Q/zKf8JVgLCDlQ/V0CwmKheiW13z0wGGW
9pdYU/WNV6W4uVe9lrk/WnjPSVymn+EIP7vieW6ZUVQyM5iCNKddYNBIn+Ee2LHOYvxkTvd10hT3
0uFE2zE6HVz3/h827PbHDft0yVkotdhcyf8g6vQItGmIr4+XnRNjI8/eCtft91XfoL9j4AMbGAYD
QZ4bB3nTT7iKB9VIwDMUWE6J3IXYg0fgkrVeCmyttzfAH6onM/HOneHsR03LP2WAHcCARdpNmWYt
sW/jmaIuXbVSfiGD0j7qhDJA9guYDkedtvIrUz6B6gXcUBbmpqD/v8M0T4yrVh7dnrnUuzIlx9Bd
ps5waFjoo0RLnogmLx+1VFv3dmO+9BqVdalrP6GSgg+NM+VlZDK4R5pZr7pJJCXARJIVydI5+t0x
D0P/3pWOv5jztBK14ZrroufSDNBz2uHUrMWntic12jjzcJN7xhg5PDUi6kMlIvsCZsNa1bQHaNbR
KgCL85yBeFk4ZV+c56WYQ3VgqMxBy6xFneCugihLUOhVBcd2LCn6lzGpsGxgeBu6YvjD4Pu3CQcn
nK2ApSPL0yzjt06XA66GnAM1WoZKWZ8LPai2Hr6lddTX4tY01ffaamPs0JEz7yErmSh7Q5Bzuhhx
tW5VuqlIUJtk7xl8QivSPydjHG09MZanUUnJGirklWoYyJoLqvbvSyf6FR9HU5YtLDF1rEmZmMa9
H5qKqsaWQ2kECjPH+wxHIQE4PmDnnA42dIt9p/agSfQkvBmVE97KIcAyrmmX+W/Mf5S3PZN3NC9T
xjBtUoMYirQPm609bfjZKxiETcpv87tBc08DvdKt07g5TToS5Avx2Ix7D+jt1Shfu+n0c48qt8HJ
7IN5McsLSAEet3S75+b3hzY47c1gWfKY2wjVLp8CBkQyLYlRVraB0rRHgp2ZnUQ++ZkBBU0Y9eNu
yhRe2RCbXpCWfQ87Wf4M3UUduASihU6zlL00If5G1ksoAtoetO35O9VOJzJka2a2tYqba9kh88iN
8QvNReOK5Ne4JhUMSeDOwZ6c9hqxPWj9YWRkMbdIPLS5Qg+ZeQGrWiBun+5owjBz/CPEncuCDUlr
38LAWAVTPFTK3uzIP0R+5+JM5yy5+zIO9vhmjE9RVDylevgzaIKrhzjgW1pF15Th5nv72oMKl1SR
ezfUzNg6prpW4srfzFIrF8SK9NPm6BNdg+LRRlFOssdacabkARPsdei0w9ecEPWMVvQrpZW5SiHl
NlHpPemlAtqJzcqazFGxR4sarVlmo5XREK6FmvSNpILu2g31RemaaF3W5UnRJoeHvU24FI9xpFrH
cRi1R1+VP9RWEFpPkqxmB/fIsmLCLvG794wzoVPLfF/nZrQvFBN/UwEGqgngBlmj86mT02i/pW1A
ijgiufr/EnYmy3Uq0bb9IiKoi+6ua9WS7Q4h2RJ1kUACydffATpxz31+jdMwsdmSFSogybXWnGOm
xV0as8Tq47z9bR16W9VYn/rcra5aCoehBCjwAt0WI2zug1J04weGj+NxaDEyD9zDL26QRhezgMWG
qTR78dnUmhCDDdNIEWCNIcF4rvHPwdKlfqyhi+nzjgEyBzQRr6q/T9X8XmimFVt309oIyKO4JZo7
FKtkyEG724QaytG+HqgvkweSneARoJe4weppbr5K2u9XJRwOeuhZv10+6s2f0rhlCUmex6oApZiF
tv0jraAo9LqV3SJlGQctUMm5J2Rm1+oFkC/NddehGWdvTUGvm7LVeZ2M4N7XmKiUVFR7G/jlNewB
5Gbtq5fKS2DJ+sP1+gj4eSDvoBe4F6YPxaYrxuoDp8jKIFjoiCm+2gROPJ2RG6BkpcJ9LWuW77HB
uFxspZtFz5EWZ4+tzXNpGJpzEaGiUHWQ3LBxPbJ337ugLHdhCNnXqLxpi27x0vWN99yQvv7s1n78
aEA7ecz5XR9GOBvgYjgNgzlLAfjNit25AAzAoCOaHqWfGU/LIW3yV0xE9XU5CzBH7QyNpPBEiCcZ
TqQTR8W4TnRDbGHmD7cUSvz3QQmGJVNtylNQ294hJlRsT39PPPejOCXoJcq6iGBbW7W8fL+U5Lif
PXaWHgXQsRJERlmQ11hvXvTG0Y+iB5XadAPdk2rcZFqtn+25Z9IBRjuToaAg2GsOxxB2JCnIgMvj
KdxVdavdYkZBu0oUNBWzxL8uBxrM5FpA7/Hz92BONpCp+GKkea+Tiv4zLDSsE6h2w2Q8aOioN0U9
GLcJ5dFNTuN0c1fFoKdkApj9tp/3bTbQmwvJ6nide3hT1AT0bmv1ZM8GQHegPK2lXZ+J60wuQUz/
qMmZgzS22+0p6NWLVTYtCwwEVdjj6mWS8KJSm1BIYIJfYvLebdFyoZD6vio7thmgJPBGcEuaMXdo
psUvitLUMjRiRsFssu1DzZb+dDDwpdixijC7kwNIlTHz8zV+5y0EFjD9AQMfc9LB0PQ0W+ok4Qoa
7VUkwmql17hoPJo/FiX9KuEvF/jhYwNQJ2pfeZx5m5bwvTRyQS6PjsdK18CY0p/qRP7Wg/SQdn57
CCwAr1ZVJ7sWhBCp2gVh1db7FGVbQSzeprDdlWlAbQ6mY6HKd2siwk9LI3xpMEnh26IEv5a5Ne3x
Tb47yjARHJXuEdMdxtIptPel04CGMicFSHDj55J1WtD8H3ugj2lH0VJn5RoXxluQmkxJ2vjOrsZ3
PUcuowF+6dkurvKBPRnWTl5oyNbzFwvsxD5ES1bytc6J0u4RZXP5i+pPN476SacIIFTSardK0o3t
LGCItgiwkjHlDCwqk+BqTXAW/cxKQGqqbFVp0tjUBtAg6xGPJI/IdkbiobfZhnAn1nVl1becNX7V
B9jxXd1+0QPqXzo2025AY7kxCWc3GE5FFQEWGGmQHY3n0e7fC4Efx/WcN1cJIG+G/ZDG3Sf34IfT
H6R9N1jIZS21Q3BOcDpWUvCsjbEaQpOYdwztBRI18B05rE87244ZjqUZfbGx/PAUd9NFRiK9wvKd
A8O810RD0ASxYtXwQNy0Tn+VBbxwRGb9hTZbzsS4t5x615XtFrbCuW5QRLW1hm54cLS1NjoE25Tn
zg2fwF76x37i+ag+3XY8Z00PSs9P9l3cfBkR/VgmFJcwS0EvzrBD1/a3dYhudApwwsYWKaqd9Tp0
RbTRbfnAL55Hm9Hpq5mpoofDGWvnKhAeSihzlOvAoA3h8RfdCHwxydhJIjMsiquBZmDWp7/I8diK
ACqGEYT1WovR6YbpWZUvsOTUCcJpd5aOma4re+Jnc831YDTdWtI9W0dh8CvovshgLNZVrj8SWZ6s
cwL+OukLBFLgzFjurbm5mRxcF5Qps6wEo43foQywqs+Ege+WzHGHKQmXA/4Qlh/fSNaA19C3tjE7
CF37HNP6uYrK9xJ8YS2zryawpsMU3lNfHLjDykMekc2L2u6IouyHBYlxnbrmzmFjwHqBj7SikOxc
C3n3YzoRGm3Xkk/vhpXqe4QDdJ4m7kXpwB5FarVPBUpp1TXRLmKSuusYekJDw6/QeODs89aCfgFg
3FeYJDxWzNJRw1NGtEFcSO0QhYSt0fIg+6AsUQDTnCE9x+o7GHfZ1xDUcDqajvbamBxdhSW1Zeuw
9iRmBoX9scrNAzsgrjKphq1plnxzpMS6pDv4XpxvbH06DQ2p9VVL1kdjWfc+Ha55KMTzdkumEphy
z/8RoxMBzeydRBHdmRQGq2ao+93YD/uC6RYgvyBcT20ICyoTJBcZODND/WSL+teUoktwza1hCpZ7
8ykLaOBLWxJXV/+o9Xmnh6CCPa9+jhDDs2g2FHugijI3GLdBG76YBeFAPKo2iYVmjtwToXJx6kkv
36puTomq6IMUuxi7KiKwPSIK6LUee2tZ3YhXWePCnjmH7Hc9/SvVdugJ61XFb7OabPdgyXwzjog8
8kq9+SncYBEMO7uqowOomGYbZj9aG2lMNrFeh+3ZLo1hX3k1NEIiZ9dW0LqH3kJs3TSghlt3rZGD
t2ag1Jzhn8MvYw7ReB0OS0RSY4rXq8rwlYlI9Btwp2QJ1OIr9ESwl5RI61L5f0Yx9GSuuEfYFzuV
Gk9RWADFtcqvLIJ5SsmWkF9BJPl4lLW/kUN4iGz/dWgBZZEYCB89Fto2nKBxdwyhvRASjYHRcVuY
4r1yiC7KEpDy9ohMhsJ3U7TIAmFchqxFuljLgE2bSV6zgc7LAUA4DopEBZVF+3zMZ/Fk9SAh5cBG
30eFK9iHJZ/TCGN1JC5+lRYRGBNtuAvi+qur0ru0bclQlnjA0myXByZpw7C/upCQ2LJiT6HhosmG
kDWlsMRu1Ig/bmS2DobgxN4NlnUVfSQqv2LjfIhDdZ/59j17iGfAivgTB+fFYQ2UHbkebhudoLqM
LCgRcpPg3YBlDH3vhxHNyKfo0PvhW93yMw6J96JVTMYtHjwM1wNuyX5aGY772ynJLIT99icR3dYR
mTyaeAg60eZHPwhPpeuAiUPm5o8ebbLIZJllGQQKwp/00a2sJ9wUxFSH6SXB/p1hBK2wVhqNzTgu
Ieane0BXBG3kq03qk2tLdWW9dx7dDnVsocMSNbELuoLUeuiX69FL3nRL7FWU4pWu90UfA6du02uT
hOcBF6vR7dmqmW46qzKKYS3IePQMIoyKwvgVwzKAxbVNdBDzXR81/KxFSmxA28EBFuDwSUmUevLJ
/tLZoim+M9kIdxPfdmd/eR67U/oH4p7xk0n8t3FuioaLzVEfJj4Imcnx4NoxExZNGKzHPXEflIJ8
WIl8RxtGHViw9gLijkAqtNZaL8DL5+yqMIMTTs/tgM0OSWbh7Xlcs+PiyWMyFtvUG+Gar02b//TG
oIXuRfsy1WE8pO3PwmfD4ciu3hi0MkvfWkfWwCxzkCwXUKCzMuZBXRDXEhJaMQYwb1Nlzhv+n57d
Y6ORJB/5it5AYSAqMEJGmPjk6pbAMQaFtSzCralakmYq7LxVFX1BtnoEAAnGeFr3zIy3rNEWc0eE
mYRvqd2Yuzd2o9YlsqMLpedGwPOG0+bCtwrow8F7NV2WNFk6OPVDHl+WY9L7Qvg7JiYFEArq5fcS
S9ZZa+xJP3H0r6mKfnHLxtvWaciiasApAZNY2eks7La8PYJjbwcsKXGRkpms+Fmp1Lq0zkbyaTnn
NvHE2vWbUyDZskbhZAEGc5lVoJegDxifBku8OciCV6nLf45N6EpyCnAKKtooc7aUPucH0nb2KMNW
Xv+UMDJaoVY9m3r/2fRg2EEEbxWD4D5MSfoCMmcL50cwsa2BafpG5LAFVNtLjnVGE6wp9CcH43bv
G5hZQ79Ya4JxHLzITSxAtxpQoLaAGNZ2Ro0eDbUEYKYZ8I1Q3/JfoB2RPkoY9rRqE6OiA9A3u6mY
vF2KDSaia7cboDticqiPZQs6adSq3yFmvqjlGjXmPB89neD6FMZhah2XqpZ9T5x1X1IzGLtM2h4y
ibGy/eeuLqM7lmBv5bq/ZnyDhSebnBP0BSLLu6dOb3Q8cpCLllOiirqnULCElccq0eMH0LTm8+h2
mD4G9z+Gjd7/NzcJPHDUHnYG0hWwPv01N9EaJsEhClXu6Dmava9nUq3JrqIbytMiACGPK3uUc4ZZ
FW/rtksvWVqqA7ZHfjoMDCRlJKdFlKV57kYLjJtJk27HGlg95W2Hu00DEhKOgbXzY6c9NaTzrM3Z
xrKcCiCb36OIIbiEeUa+nDY+15UW3OIJL2NF5Ovq26MoXVkAPPYM7g0wl2IC5gIikiC3J2cMSSDW
6+wUz1oButYP1dRgnM719EguiXuf8fDxZQEWEVfXKh+L9uEGkYRclxnDoRr7Z7OQALAuEsIoY/s4
dqmzt7PGPNSO9hMhwniTsv4ZEz5Ih3r44dV9dcWv8c/BK9U16Sz3PxRmxt8dTY9BENNpDOSubwII
+qujqSKiPRFA2Ksar0wdWjiwyArsmIyuhs7x90AzUHBazU0zgaYPTIRmJS46+4m8p6nXcrZg7gFx
zH9Ig42/pcHoNtEqcr+SlYKc/G/9ZoY2IMjZ6VJ6JfIA4vdc0il7czzgvb2uqlM0znhft5Anm2Hj
t34tbck/6nVqWEiH9X8M/Y2/JWx8Sz4+Jaow3Amwhf66mplguV6M+44GL9oRBk32rS8JNy9DXOTe
NDzrQ/tbN4BD5s39yOzjaumJtZ7y4T9d/6b+t/AYaCk8jABXt224nm3+Na7rQzBeahQ8RDTGknoz
3nr+DoOsdl03o0maqT81UXSLer09M9u2zxEg+l2Qx/aDD5QbtSjicHgfmyLRw20ig/YqSkQK8/TF
LFxCnWzjl9MNqJgUfFmnctq779GMjWuPkW1WgmOtErxFbdhbL97EXmk5zTXj1feGGcCOf5VVAZfw
NNvPwtrf9Zb79o9dAwmI4yJft2b0jOhJs9HKCoUOEv+Vn0U0VH0syHoec2kavbZtPfSX8+dSRwxs
xkp/2w59vW1gx27tIliTPxp/BLKHSYOdbT/lQbGrHK3cpo6cFckkhdZk0G6Eoh32DWHCNOVfVSaD
OzIPSDiQRBgSs/XmOOLBKci5JD2M8NOQ3+v3oDoy/SeXx+7MhMI+nNL33FYNXOpvi20Ccpc4ZjYg
ys/jg94SbjdM9HFxGjuT1aG1M4xn35WPNuqVGyBk45mtDwpPVZxBh/gbbArEmcE+3wG0zPZFyLwy
HEjb1PRuJsQTVLXgeyajRGVHbtRTgpusy8maIZq+lFHzYlTYrSmmgkuapQYo8SakYuqYKDraFR5/
fNfQxd19L8qTTwbpkGvefRwEG99NrHMT29a+Z5dSet1n3qT2MTQN/x5cWXJCN841x8N2nQWKjIWW
5LGVbQ3tdYqgPXVReWn9uryQs/fPq/jSafFlsmAsraaQlB0IiNEldOvpOlaI/RMrYW4hSdyiLni0
I6N83C1H9LvVY5BBIxpS/CQd8QkHLx6LfR10vxRWyDu7V9pGxo59Aj7jnEQZCxzQ1tGOuLKm8Ypy
C0px7JSsaIFDUQcKczE8a2Hd7Pyg9I+W8rEjt3a+19TQkdTjgB81fazvum++NN0U0bAnDBg1+5I9
P6TyEcjI9Mhkt2FyATYiQZP9fdPNrzRbPSihEyEw34eG1qGj8obXMUh/TDXc+DroQRbNYSldI6pr
QFQG1TpO7DxhHuIIvURZH6KU0HB9EYoyYYpUTncv5sNAANc37CsME3r2QzZcR7/oHvLceU3Ek5Op
iK2noC8aJLWJadRSt0l544Zs4Wyd1cEZy7gBFYuD0mxrU7kiA2Ri65iYOUgb/VwxqPvlTHfY/YWz
ziIGJjUbSxgDhbflFU8O91iFOrm4LkLwMHjO5kiJ0ZExeFv3p7mYUxsyGdj/917hbXW90C56Jqzz
ULrkxkcwUzWrtdemVxkf+N5UtunVsAbnnt0X8FIeW6vU2CHb053fSrnqc2x14ZVpQ3vGGx+Are16
6FHEFvErLJIjbfu9mD1spu+CoykULbiKendjizkBNU2jfjcRBsfM1RnvHbPXAanxvMOBGN2F/S8v
mtQpcZDZ0lBgx7ec47IiW13JP4sbtQhq1D9W5lybCpJ7bvfOjecrPIicCtD1Gnfb2vo9dkt1Wihu
vbb7Fk04IiSiDcnLo3Ko85r8obTsl++PoVv8FS1qVtjvG7cBZwxhnCa/mTi7waZROP+/ZrSLh1Hd
5zMcwaPK3CWuQ0tzPs1UGV/Rw+WbhtyKbVboJAfQ/bRbz3juGyd/EuWnckjYJUHJfujGP02YKAjM
VbuTbav9JlP3q1N9cFejdr9hKBW7cIRglc7TtSYZ1cWq7U/Dl7S8ueW18IDghb7NoJqHysvrO83n
ylWP/76r+WZ8rVmKxQftA3vllnNqcWscy8UDmpHZGdpxva9x+x2saoTMGQ4/A/7yP3A7rTwU67+Y
qcegn54yp0g2sATHR51EiG1iEKsd6iTzNdlU8zDrcUK0XbU1y0Lbl/YAeHVCKDHJ0cd53g/hzg0D
+X3fhURNrKx6pPc434EEXcBWqOiPfUuPOqqCE8OZSyE8JIzCxzYTViU7ZoRM9qDYYvjEpFllMV4h
CI3V3nD4RY5K/irxWa6DMpipYBy8/30V2JbNKtODe4tK85rmQbRn1FquHOp6dNddg+KVxAWTbKSn
MDSjw6il9wX396WaD5mJpc8kbSltOvrPPMmfSbEBMoeEHj4fIxgAKm7KXJH5wBee1vXY+/690tyv
oAP9FUbVcGEgLLfIkYiknE+XD7Rh9+xj0zmQ8BgCcIqhIvvwYppYaVf0n806LtjiOAstjfIw3muI
i3OFbJtcGfnShn67rg2rvft+/mHM0w//94cSmYhXfQnokUx74zqy6BAvPr805SsF1TafUuui5070
mlTBH7+PrOP3jr3DxLbyITlEsjYAIGsvOiTauzB0qk3pY2uIXPnSNRJ9jVPvpaZoC6BXHGhITCuL
LuhaG1x2ZmU0Qaoq8DrpdfWBeRMNpq7Te0vTpr6rvhr7Tzwg6eqS3jikDTdPPwXU4+zwt4Afrj2k
22fPjm16SGmd7WyRT1fc++ZW78xo20rCy5Te0LaYF/xYpuNmTFsaZ152SMjKfDNDpgNERfvnwpY+
micFnVxspCbKk8tdjmD035cqoCMmdO/Ht/Fh8UAMhe2cIhQNrNRtS879spqRUBvTyvSDbaQ5zV4h
u1gtmqZFFd5qlrqz63eRFsYr85rpqDqe6OO5jbT23jEgp4BsSrdkp1HoGpU5sHTr9rQpSQFBcM/c
Or/NjUaCUVqb1rwx748W9kuGI2zXo7Qmt07JbqUjgyRPE9MCmYbxE5CHdIWIKbi4y1acjbxxLnCV
u3UQnpH0EUAdDad8RqIQKGeyJkK0zjC7fuNd/gW9dN7P0H9TfeajqfPpd+os5ctp7nZ0KjKiVDdT
TthchieQhFHGJwiqvE2aO+UpMrLPxQSOOFl928Er0xvPepK/ks9iXAyP2tMOwAfNm7lWWdmjy1kb
kISgIMd5bo9vvJXhsW4ZIS2nSeOND4Ex9YcaFxUJkMUPYehfyYiD4/vyoG9FdU4YPRz1nCmp4d8g
NDwxJvHCs8jI9JrYqBtJ45yamoZY72vXMCHrltAA9avLyTwR5GBr8eDvFk5IlbewBYuYALUZGzLY
Q3NITJvGxRTVT6rqP4Kx8d8McF4F+7jTcsjmVyrp32RDcAo4rvQ+CKNPERPmE/EA5Somqdypa/XD
S9Qt1RMTQQGfBb/lozKvcVolV2GQbLDYxHusCr+oGmi3hDy4KJvtY+ANzk5HLfsSqe4lnmgd4zZC
Q+BG4i4VwxE2MqOVosheEfKsbVMGDx3IicNEWtC+Bnj9HEL/YjFwLw0myltkBDGi+vhB5Hl9bFSz
RSxnXGu3M645zpzrcpoSeb0acvGOmLG8KxNZQjUlj9CxaFsvp8sHtPZBLBQnwO0HNbjh2opU8RsW
fWsU5sc0jp8NZu8FsodE9tWndHpMi1Hc2KBZKwakwM0XESOQN7EVrWvBS6iaQ+3Cfe+Uq4P+ai2+
czVtRTZYCB9gpWnElLjljl0cc8kGEGbp4eSeKvPEjfpdP7ErIOZuznUNtay6oS6z96Fnsstvq/4Y
DXO+bBQN10rW3b6K9OHKvqrbx9ro7TJj/D1xl5HSS95v1pnNexXEdwZ31AvRJQYTDZP2KAnACLrT
57jWik0BqhbDyYzLKtxiI0ud03lztnzU6drpACxV20l02Ft8o/28swet6YTGK1H1f4i40W9G2Jiv
jMo2dgHyvqlGeWgwBK1mGszZnyscNHfgPdvstJwt73tjZgnYQHyK8+9LH/1GtFk+q9PfIzfQT67q
fAIHOsDVuQfFfj5486Ei1MklEoiXiU44yP/79ZevIYL2UxsGSGyz2WCxHdSkZ2zGiriCccYdCFJQ
gAL/ox5Vc7iE67t3hZf59wbYr2Vw301MBbQu2vqJ1zyE88EpRrJfqffJ3hGPaZzShG/jj7ByiECU
1pZAZGIFZsBNVNT/HJZTto7DuqtMUkK80Lo1Jvj8QteOtquR19TV2hl2SbR1DNHveTpbL3iAIirY
autpQXFlW1bdUtsd1uCNim05CdIQUuls6XxF28i21K/Mc4/cO+rFKeoDlkCJV9WwaPcT5UDunvvH
7xDueF335gAeigro7aPtE+o0S7QdvXjJdBGc6W0/MFiMLwt9hLtgz5SOa98w1K1Jo+lWVo262UXH
1EIE9/O/Mnfv3cwaTxUhVK/SaF/tJNDufKAa1yYq3kPEU4y33T+2nX41WRa/ZKgGdp1wDUJtdoHn
jS9ef09GTf1WQsC7kbjzzK92q6Nk/axbyoWZIzL55p3rZPourLGBkKQo12A2WgB8Q/DsyHwgcSVD
MTErBS0jyA/KGMle8Uba6FTEsagpmCJ6rlldgMKcB5uDWf+wwRbvu9kgl7ckX3lZ7G8XzfwEieKs
BoYaDOSwzxXjuIpKBRKuYHyfjE7xuxsoIIAEvXSa87uOm7c4zyiKcANSSA4RHahCPEXwFR95IKDn
FYO+x4eR/AJEuhAmlrcxKUGXCMAxhU7/YmXRj2EctDtay/bLN1nEoM90ZLxlH/0qeSyBNd0F2n5x
VyB73xh52N57aMNO9BxBn0a4k+mRho+kDlWvyJF7nrU2NVVSxj+5LUJi5LyK9bwLVm7FVKMZxgzG
RV3STc3a91gNB38Q+qtOGAWGMyRiUV1/RY6m31WS38DyCuRetJswt91RbPNerVOFZ5AeoUixsoIv
eG+1AORt7v1hMIPmLRAmPeqsO5BwcjWsKr6z0hF9jNdTCCgCagLJBhNr1ymTfDG/iDTmzCI6OLPg
Pe0gsDWsyHlEjrhtwkORjpHuswZlgjNbkztjI3s7vXR5nu8Zgr5zrYK4NeKeVkO+SwkOni3gr1mR
oXUdp/7M8hy/mh6d7sQCtbh8tO70j6FyykvEPMeft+sM4/RLNBrEL+nM9rKA+oiQxm6f8aXpKiTG
dtEbauqREV/ypHArbVK3Ko4o32eQSImRY09OZL/3h4xfctmFW1WrdK98Rx5KCCIvI906g5LvA/Im
9o1SFXe6rq4jcswdWr/pSLa5e4pqNm2Vb+5KhVzenOz6WnujvR15FD6FQUyeoaP9SLO4vvnz9ZDP
14M2Xw94E3BNkms4wmkJfJtKcKYgm5mn3Xc4OVXSpdRw7Qh5m//jBsXh393dssUjiPHcL2jmNkPg
J9IRTwtZk+XalCRzdpGZnpO+tx/NUENRXWXPnm9AokmCZg/Im1o7LysTIpJTHcTYvTdt0DwHgcwP
Nmvanir/EDMdu5NBwX7IKOvPmD9ZKj9J1yXKugijvV235W6sCLx2tTT/Uzgbv5hj/0gRa9FdbYIg
KC4TOKFbBk5w7QRZ8fbPA1v3r0gftTtXlRT3QlDvJ5n7RIBk+BQFxnPB4/oqI62/VpWtrXz/AnFk
fNPKpri4Lug1ETb6q5Ebm44cwoWk3YbFsHHJjFJWYTypuHuUreM/e2l/SQovfw2J43Hy1niMhXxw
ZlRNXozdOrTUVmDsfe49ufaDvjr31LeoZxtUslWnQQYszfwc2aiVNSd1roYbd+sk07ECz1xNXQsO
VUPAITMdQauIPheM2c5JFFbcst4tp9ZCm+0He/NRufV4Dcwsgs5vuaglK/JJ4b5yrU7BFhSJuI6i
kxvWVnbEs66fv8mw1xoJKLakE0ZSMeKH2c7WZ9lvDy6skwI9TJXFnQm+dYXVC3sps+AFolnk1p/C
73uaZ5N+qY2uP05J8zzKW1qjs8M9dKOJ2x6jURcnTuLl3Uneoqx2X2gIEHhcE4oSBXZ8hZBdv04s
v1rOuuHWMtlmNWEplmqdNyOABGILnzA1Yl/BVE4X0ROjI83M2OR2FuxKVA8O08MeZP1kWm9YBfBe
l562S92G0XjPT2sMyGVTM/mD/AlxY3aN0K4+LgfuAlJCbbvahVL1j8EN/VqIP8TdLo+E3q3Lh7bR
wdyT75TYPMnV6BPoV3t89UG0vxsF6Kpt3O5gGt6IA6A/tlC03vUEK2VvwfVgZ8iUjb3ScmCGSPaV
ku52OcVxfRpbyFbSGvA+L8bn0Yzui9zcSfz6T4bzjzGj1ZmqLx6iSk+bGyOGvLSG69SgtlSC8LnF
oJ24hXPqiIjrV87QZ1foSGKlsUM/isBJH6OhzE/f3xb6FZtbvIIQ5TfJOp7V9DWX5cZvanAJC+mZ
ii2jtTnf2YUqsksL31kfUGdNUCXYmg6M2WR2/X5pa1l2zQ2IOeHAcisSxudRUpjffiGWWrmpVe3b
xweDvh4pmhOp5pbZaNtutsrj85RXwC9HOdP3l0OQGtrW4Ztf//teB0LrmtcxmXK0UGmuMwToQXxu
nGS0N2ahmp3Dc3XDgt6xsUkFGTpmQ55X81F3VnxZog56m+gzpg4kP8yjPSIGB8zksdhXPtKbuVqy
UgvFRJKKjWXF5aUJgpS2I5X+aDXQ0+z4izlIyK6CuDaWsvDZbjWTBExFJsTij5pMH70ngX2b5bQz
puwA9D9cuXHY7Cw59JirpfGcEd95QinCuq768qEeyFaqUpNEzCbqP6iqSUgz3R+Yp9pdN4/Byphw
LmcubgcuxP9zaM3+vjCY8k+t/ptsm/BTT38PyfjY8oQ6ySbb1CzK54RYOAWwkxRnG/SLgTVqN42K
5/NYkTemw2RsE/lNEPKRrz91LQ6wHMEqpAFkPZmmI+5w0e/QTF0OEHAf9HaG2uTqJWv5lr/bm25m
J/fLJlM6P5zcy+87p+nuBkbBPP2is79s+N2BCNzl3Pt+WcPszaAGXyO/IsdU6TdZGXKVqTY4JZLk
ugQrJoa1CCgoPhy6i5CT7krR7g1YQKe2pepbSlyhdHReg5ZdGHY9xY0KuLEvuI7bOwAbeo8s2v5i
/IAyrpTxZZQiuWRN+OGXDRWpbNW28QwSzQ+kH5ifIvCfPE2fXjq73le6/Fz+fOSs6o8+Wkl37rjO
1/VDULPKxhtrTNF11Zp79oK2+zBgZq/aKM3fYFwSdau87DSQCrFJPUYv89SBwG4chIV57luT4gAd
3BqPATQkvyPqN/FxYBfUVSRUnZfeL0kMDGI0ftoc3f2lLefk5yyKf06Yx9aFsOxzCNP2qQuoL92o
fdDJZrsUffRm8HO8sl1nqIs/bTnTp/U4VsVrHuoSaiBcTj//HftB+ifMQVirTHtLiK/e2ogGULo6
4tZAjHfb5HmBSw/C/ki8UUFXR+eUVbVzngQcTd/owlsZ+v3WVk7/WOa1AzV96l9TnY5mV5ZMM3Ir
36LSE2fPA1Ey7wOX51njvIjOGF4MXf+tFcG8a0goZvsr9lmSOtQfZukjS7swn1B004kXQ7lv7XLf
dECi7LxjDuYFrIMd0q91Pw0ohec3lw9HhuNfSEuTK3vq8D//b3LN8qpCoeP5EriicLT8D5LOQqu1
02DywKaimI+YwOi5zO+6Q+zvpla+ZmYorqWtY7waeai4TYvYZT5dPqB0U4wEWwpxbYUTnCo/3y4f
/fdTsoFhbjNqLwNkx3sFEPWolYhES1RQ98t7vjXKK3/GPagfQmB0cAypHtV74qTlZZjF9surovvJ
9KcjdCJgUFD5vry0OfZATdXIcxCJIN1CkxkxjH/JIZ8f25g2fD1qf5ivoN5Lag92AeHdpePGZy0w
i8u/B0yQDZJ278/ScIwKfQYYQ1QXw1lVlnkePNdaO8qV2ZsZW/JuYNuw6XxY3stq4lRtdoGS/CX0
UR77NmnXhBqHtzhO/yyGubJNrWOSgSEHkQgiFf/rfnkOSelklyE30dnKK9aofOtaMn6iR3YsgbNf
mhkCEqtuxDFGnvsSmUJItd6+dfHoH3rz1NnFnFWdip+jZt9XYznxQ7yxppwiD/W/ol55SojDOwyK
3vqoy/eocrpDVoXm0ZP9cXBMb91QOZzaDA5lHDCi0FWXr622a376UQ4lQ3c3k/s/zJ3ZcuNWmq1f
paPukQ1gA9jAie664DxJoubhBqFUypjnGU9/PoDZttPV7a5TvjgZ4WAQlKwkQWAP/7/WtyZKlzLm
t3YDDGZyD+AYxVfVQdmWfXjVaU75jvaFe6HQvKuQufdskviKeFS4e0Ec0HoWv4zsfhbCooPxvfbL
Hn7dCPp8aLcklaN+RA1VEInoYANs3A7GfAXiNhfdjTYgnXcktNF57pwL4Hpn47YR2YfSKs4xt+xj
E9Jgo4JqHukuf42rYqBjwlFueCjNPKO40YJ3Nyj78xA5zhLX3kGdyqbl4OZrTF60DRuaAkRVZ1+V
jI9YdNkn1e1fGlgdj4yN4aYwMTpS/m+uFGNdeKR166jRL8kRo0WRFzUAq59pHh1qn36w/5EPN71T
7uXMfq/UDAggQEYRd9fdVMmY4XYdgqxGVPLVM9Nm1eL+OJUKmw9tMPqlmQWPfd8120uzu4nb4JiJ
Q5OU1lM9QK1AyOOQ8KQfAWCYexSl9MCpjh0Z2aiuJ8CoKx2O/fSvuRkT9JBQwI4mqN78Wmh+ME/2
sCkS/7pCl7LshhYGauZPzKJiXfJnN15omg9TtXmP9AdSyXQYDG50ZYas+US1GWpED7hgc4S3k26R
iqdx1+mwa6af2oS4HUXFGoXeu3afAWJxaid4cTDQ7cMedRstCP0QYJ5dmXDnIktGj07XJVujSPI9
zUnrlmXguEhdbOiWZ+yAZBE73Xb2OihtJVoTFnvTtYq57hrxrEwea2d6mJ+1tggRPZN9SxPvCenG
eFsR83wuTEFcONFLr0rqp+s0Nk8uhaOrVHPBLYP0fXVwLC87okSOdesEjypJENgytcMsc7h4rlWp
DzumNcHSLRzOra+c6fYoT3o5vPZJ5D6Wbkg7wmsWuoXLzrG4eeI8/b7RC0guX/62oJ5rjkoa9Fv8
MI+VPUwBP5XS7VOrvwUvZJcqUaGUrSEKeiwopubf/Ky1irfGpnE1l+tGqXnXlnrsLeV6JuLQWVmE
oz8uWBaYpzzq93g7ylUzxXb5wB58qaW3taZq+3rqPVMfBq89po+NhesFmcBbVxCHVbrauJ2xGqGs
oaxqIwSYNMX836s4H42wJ5KyDLIpSubcaOXITcB46SkF2YC2NxanIFWPduGiqTShtu7K0GFczsvo
RHTdMctrfWe1iXuo2IgXOJqwW/EzMqqjU15UpKGXBLO3qTsyIqgopBC1HOyKEILabvxtrKBkZOJ8
sDUXBP9c9Q9sMS7lpVcmwWZkMvHWit2+hL7GiGh/VYb4Dq8RpHNh7omIwklaEb2Q6N6nABuyQR7R
L8x8GK7VokaOEEZ5iMrXM/aiMBhJEPm1SuIfnDQ6aIRRDItS0fR9pPrfd6fSHrvt5VK5xAeQvBBQ
W2C7M8QkxotReKs6JMvdoDdEm1TnDm1onONX2cwyQA/76t10JMhTOF8+V0P94tby1NuqJ8HAJPH2
sk+iCN9v531tZ3mEW+kEVfpTV15Q1zu5opQrAyzT0nVZn9CQD06YvoGtTX0TN39QsiF9jpyqQuQQ
JEwPuVj7o6fs3SZ8iDsua7PqCL/VxHFuqtseZRgP5sI+z6OHNC7fBhBIN1ocUgLJ1eys0C5k61hV
O4wJydHKLUTtpbhVUt1/qSyFrT27hTGmqTj5CGYZlls6wTKva0wvfvE11ymfGuwEH+gf3cean+0d
1lRbkbiooiiObmdesRqTnx4SKLaod/nU0M9HUGG8jxXOu+alC7q7y49HeGOxYmMDy6WyIKC42gMP
u0T91VJ5Qq7vbn0EzwZUGKsiURqDFUqdvee48bbQJk7TZBOEdF4QU1SNa0XWzlPXk0pCqJZd6wjm
teqcqSdjEvCIbB5IQdtdKNHIEpzLftzqTH9bcCZWI07bVRip3o6g8KfYD5Rryj3mUslGd62Qohl0
LW2mLpz6B0j5Wx0Zlo3Y6Zo6xpMaV8k5t5WznXbDgaIOYpEuL151EOmL+cHPGrmu5+wHjJgDZbGL
6AFNFpE4rH0W/qQPHQpT28/M/o603YVLb5J0G5f6RWln2pWhbJkBsuvK0vcmBcD9DM6i91uaXrZV
3MbAaaYe5u6DqQKRor0aefAA5rZGm7Q91md72EYIM9ZBXRSrEjMI9g8UQSLw153nEjVDQ/1SiimQ
EO39Ul7XiH9eXDnEUH3a1eUmgvsWhoaP/zAXz35GRTZXbGsDB2q4h02/NcqRPJoYB9HcilAxFASZ
B7Cpo3ipJOZzpyThNz9GidISBydz+oQzg99FbrqpueZRfUPOxbVdHSszN1dewSrCrKz6ND/4qvqm
0xJhSY6Jn8E1qveBQHoXuEi5s+5KAm5iAEwI45vlk2poEUkdlgx9GhuUYsIWmUO+ofsWc7clxo3j
qNCHSut2vrXcymBmTLubyl1JE6qcbNxpZzZdkJ92E3bfvBTmsKkpHSQ4e8RGAfDqco15qhIuEoFF
gNlTkLdMScLTk3hXxSi+C4brRY0Q+TiKXOyCEqhO14+oetmT7U1VVreKj3plPtRyDHRz9I/v+dop
qKF4QKxfVGVnPaEN2FOMpwpcDKuZ0FCxD1krtAdvqV/peK45N3nJZ4qSZsupqUrnRmoJTfRZlRhb
7V1TOM7vDvkClAt4p0uymCIRa90uJtQsa63wOJbFL/MVmiG9oqvRURpLQzIsSq8jicSGLJHdFqVN
T78TtbsPB3UdT1qdGbBAzavZJcEdEwD5eIzDdKwFhT4bB6qtk/Xh9L5zhgL9QVFm23noWqTjy2OY
N191y4W+Ma2aOo/5K46hM5OWl53CNvbuaK5ulEJ8q008LKEh/ku4FkXGqQloaKalTqs5BkzIu4av
H5DJnFELhp5hJAkZg6UWLto2fshTCrJEYpn73krbTeJqzXPbJ2tajtGDX6XxPWAF0FeoH0grpvgx
SafCqPGOlzsjmXTfTQd3QdjE4vjTTP19gZpRbyhiRexFR4amNhHHSw20nJf3IbX6+L5za/+r4k36
71ZMpiW7PQTCxBg96k+yZHGWOg5pklL04FhZ7v72MMsZ5sO0Mx6VKeJO8wp8zxPihRgt76EBbL0N
ipYZ32isja8zzcoQBMHMUxj1bFFVJK3NYAUsaM66tBkxiGoiYC1O9euhxFTdoUGsqTDswiYLNq0O
eXcakhw/MZdpEPprnzgufBBlDjIerAO6z7xYEdA2sjWYmsqMFcc8crNtBQXxNSoeSjfLNlnWxzRb
gntNZsqnAHFQsdNeaKmBsAKhFbX8qUiluCJU6ECGiAgMnBZK69nYUAV3zSRD8GG827nGtJHjz/cg
z+6IgE23emwoj23r3Ia1oaGdSDM2+L6DD6byoNzK1NiyjbghTgnZd2vAOyVKZ1ybfpttHcs3Hgr3
Na9a9RP+47eeL/1aQTrMyrUqlingr8f5GXG0JdUMBNd7Uy+6hTe1UBqLMag0hts4sdp7WTNEmHF0
5lJVEETSpPV666XMHX03U618PblF5DDsLzqyApUFd7x3BNxhQiDUh7cxQmKq9gr5SUUjrxuLSHrL
X+rwA5kPfHUPYUNZRVn46rcNUaeuXbzYsrRPEpNTaQ34c60cNCXrkc1cdDLkKHedCi7b8rghDdid
GwTs+ZnsEPTW7Bskbvqln2sxnDJUWh45R14b1utZs6VAJNzMzzwh401H83TpFeNbazX9VWHHwdb1
I5gKoU9LtC3v3Ry92VCBLKIaIg+kQ+nbISb13E9pVADc1MhjD7XbSAciwmAn3FrfVphclxWzxT4g
IR4ZDbE2QS/fm9KC5Eh//y5xjCs5Zh8qoXo3IZFBCH4jbpcU0XdkSHdXN8Z9PYbKMfbbBIc3f1CN
newF/8RHZtDuJiti6UfSvwuwSW1p0B91VIU70nUKdnjBWY+Jk/e6+NtMpmwt4x2knLnr2cYiAiSP
UGFdDNMkSj6i1t7hu4leXLdBctOX2SEn9ndRmaZH94fCQG2O741KGHdiA8CL+h5ic+EbCz3CpHNB
7dgE+qRheYZ/dNUarf4YK1G4qoQi9zTPE4IaEmPZA5ogX7LJaYUjAFmNwjF3VlMO91SgN1GEqkoH
e3PqzLg+BznGMpUIlTXKFPGoBGQHJ/4LZh/SZLv8et7bM8CzierulfSzm9REiTa9NZlQp20kJWWh
bMEq3ntxFT3EscqNOVloLkOf1eiPc0m8iEPSjFwUFXNJnMTcJa79raYWzb4JavvJioY1CvHhzfKQ
WCJuU/ZKIz4UHG50gFXjbHl2udLJHTyyiPIfDE4EwY9n1dOj5yQOnvIk7F/HugyhNITjvWHH1bod
go3bNgfZmgZQcvFmokyhCF3714yY/nXjajUbWCvbpmoGwxUz37UCnPbBjxA4gLV56RtEXyqT3Up1
xmvmibuiLygl4GW+TTwbdbCU7bYRZnAfQw5g53ClE1CyHByiLrxUeZ1l9Zc6wZDnKpbDFmlwkyQb
e+ivKSgmG6BgZNc2NnaCsCK2ZeyLZe/U8myBNF7GA/SaIsFkmaD+vxJKadzG5fht/i6yX1/vaNVh
iSOWnhOFqGDKIUKPeAzCDlKf1p2E5b4bNUTG2LXFtarjK1I1/MeJiYgxtVoqfFwdK1ad6FpJ4Ggp
76JXAdws6BUGaHRfQqKWl2GCS8qwcCj0IIbXhq8/K75GCycoLf8EUcPuhxeTqK+2zbpdW9fhNtd1
IgQQml03VILCPLku+qBedwYc42GaLERCqRRdNpkuga7v+1Z/92PQ4nrB7YkyMH2BRjyCmX/WzNoA
uEvIaWfW6ZPnjBh4KV/h3EmzOw358iIih/7QZqDKRJ5Wp9BNbkO3Ks9DVRQn2STVSkGIu1KK2F5H
Tm8eBBvvZR+4UKApnm9Lach17lToGyzrWSvs8kSxpDr1eh5v6M6TW+x8zs4VMdlXEiBrCy4f94hx
1cXktyXhL15nphjORSie0MDmt2pMnpmuOx8mCM2d66E7nOsgv5VFWl3Z5KpyGs2c+mQvtrFWaNQj
KRgpLThC7MpTHyNGqS69/NnBxRhS6KpUWzyya4USaBvs1uD1LJMsGXdzSd4LEd2G8Cg9tgPBtFqM
s9LYD27fLe3M6jfZ2DKMTpVNIhqapW5nuHaC+Kz40n8FSGR0EdE3SvX9SZSuVS3ynkKlbm58XIB4
Aht2f4jeCFJeaBSQbsOhfnXsqbzlINn03NA+XVblqF2nkA6ZLYLCEACjzG5j0cbY9H4W31esUh3h
XedTjjvZCPmpHEdWqtOhRn7TbqS7vZJ7MEdFCq11ilLtXR1BJCHCzRbaf/lAH5/mZ2Jkn0K5G5js
lxc/zmUsMgLGuVC46qmNk2SVg4F+EG72ICNaDUhL3qTts6iLqNIUBaKJNsrv51ODBG6NIG/P2Fnd
ttTkSI+Kn+jeicdRTFbttuGCU4JJR1M3WwYrNM/kkjxUfDtrqVj2hpAC/L2g7k8BAeyG46fn2TLB
lsTdRSN24EgEaIvDtEVwlJr3Sm3u46rtb8g7NO/JeJH0n1VE0hVQlRrzwjlLDTQ2VIdV+vn7IQmG
M8t6uapb08GqVMOcYb7bSmnT6bfw85ddM9xeWmcuvtyVl5X9VR1T/EL1UG5Ze1gb1t3DejZZgIv5
ftjUY/M4nueANy1GOReO9B/8KfMl9NJocpbjFUrQQeBho65B3vzJtowEDiW2Ki/32Efyg2Uy63qR
NhVLOwhYjE6VXsRWYhFgtDuGAkM8adIXyHRFOfC6M3CHLFS943O75Hi6ukSNE9MAqzwJp94I34Tt
X5ntIL4x6V6R+7IyZCZOs1fSLcgiLUf7WpR4DtN0AJoAc2+QNO+J0bXvFJXtW24yOjbePrnsqj2U
R7awTP7B7GB0fnir4r9BYK+26zQxED7RfHq6PAuRL83Du6aX0SL3MsSTcWndRSz4L8zm+X3ExBys
qHGNbcB3V2ideaS3Vu5rr3jIMnXdoVUl5MoaV4x2wbd8bHEZF213kERrU/R0GDDa7EWH3rpOahq7
c5WaFeTqcn4a2yBEapp5tNBDNsRscug1d1NqRfU0IgTd22VfsQw39WXQAUUL9WJtmZ77WRb6Xa7K
By8figfDib8RMxW9Y4n61vUFUAKte1Ws5MDsZjyHA+m1tBrpyfd+uPRluIK8EN+2wqeIPTiYdOpe
3aaZZUJ/IoDO6UlPjfr4pkUNiNsWPoXGnLUhW+SXbkpDdvzS2DmVA7snTM56PyLkZ4d9qZqpXtpw
sQcG1Aq3ffbYjSOPvLsYXu3mnAs7XvjWGD+xnebMpWl504BT3OnhxFgB56aw8L4vHLc8eISLL4pJ
wje/5rWfMiPjqDLlk1rExoZO35OH5QxHXiGeHZ0EeVVXwpM2h2UVUYIMNIBdEiDbW5lTUwhq6bC7
jC3EWodXM2bfZv+9xb1/9DK7R9BAh7PrXt3GY2E3jMQPLNmhjKAPcrQvid5SqdUi/b6XVO+juJNk
ClKEDwCEQWfHY6BOkHt2NggXp3MJauzGRqtybPPKX6tZp7+1oVw0TZxt2Q2jtJ8I+tKCH9O7ot2J
eZrATiYyT9wNSaYuhdtGe6+8x0cvHl0PXlFEj3qFBUluSy9kVx8M0cmw+axaKptbo+zoIRn51Rin
ysrNO9xLmh0Ph8tTl2bxmnIdNFPghWVQfkONBr6oSLc1sFU85/RqpzFT1YcG28i1bHL1uqCVv+0I
8DhdTmAnEfXLEOFlhk744gwyi+pUWsJY59PDjGPv4NeoYudQidn/QYAf6Wq6vugcR3+4TpQI2bwD
6/+3XlJNx4NwMDo5k+UpaXrShVmkIvancddUd4kI2TnldrOISQI6Xt4Z6NeFO0mQZt9N5Y/gcn21
Xdlz8TpWIfeQ37fr/FguPHDbJ8OIvV1EL/PybN4I4XapWBHn1a1v+9pRZ3EJ/RvM7zy2OSkSLd8f
prJlfpiDCVwVPJXnQdEKtQS1RdFSyrWgdY2+6wGjHpMFOybzq4uQz2E2fWzz7gWcHnz11JPrucw3
jzutq1eropdfRxOrSGs25p3I4nhpRxlznSGug1BVl6pFBykTmBY0ZEIVLgwQr2N+JxIBGE+b0BTu
oHjL1BHfVNhih8SL6lWYVME2FmVF/TCqTjEhweyzgaEGuuYu+ePKdYU1mLU1u3yKC0cls5LP6UlK
NsXnENVH5qR0fuXHHykQ6ubfmX+Z8hdtX3LPM83ihIypdfb8mIomXfE1Ms6K4QHLu8iU/oS3BWkW
RahXLilsv0DYbhw7lDfUxHJ6GlJ5JR2PxdhvBvj5mZxM8aFc29mNrZDsFlJmvDEnWC1K/eokoOY+
ogb0iQ9t/Su8Uu6xTrM3l/3ycX4IA53IMPRAxJ8a+9bPMW8VrrHHCUMtsmblXiJZeIwkCKnaYqxX
SBm7mg9BHr24PTzNdWmxfCNkN301Qhd9FvLJQVXcfTzJRnBoNoshBOxmdJ045Tpij7A0um3cgMJx
JsV/lbRPcZM4d2UXlKtEreydbJvncMz7Q6TZIeUSVb2D1EfeHEVzvV9bJSmuVGDjAxdkBLOtJLHA
RH9BoXbd1OQszNVkKUOwE3jGuR6BIkLFFqSBCS7gfEnoF814vTUS6tHu2yBaEvTQLItlQXFj25b5
Lw4OubdB6bBsk0x8sZk2lubR7KWghlpNroA3Fa/orn5xY95LF3d3agmD2e8weWDDhNGOfawIksd+
OlBaXp5/wevM8PLst19V86a/EVXar7BbFc+YiVcz5tupdWsdl30MMyguKd91K0+jjotToIPAQk4m
WQfUwC24H0naTpHMfzxujHx9XyW6/thEN0rjNCspanEu5QCzwB8/skFlvMgV9SyjrDooEJk2wJ0g
+tEY3vVqFy+aaopwLBsiqjTK0k1+Fav+OOXpeuusYZELjDR8VgtZLAgeGq6CIgmf/YDsZEEryNbr
Am1sdigcL3rOCa8EeAZAZv4tt0i/Nq6dbvMOUpPhEAmqTRPI/FC73kPOlXP0ovb7S7mo7wjLc4+x
M7LL9A3vFidGdJp/P5K4Hi7esNrnciQPsLknCxgITU3+iD4i7o+6a8syW4Q68OQTm64k655oZUyv
sSB868oYlEnZAxzE2kt/nLJdRNGHFie6w64ou2Vr4TqChNTeZxUaHt2suFX6cjNLP+aHOrSTsy1w
DIZJNGzS5v3Scez81l8MeW1/g0RlUEn+LEJ0Xpyq7qFAg7voVD3YKT36Emd6UDpB3qvpUY7BORWl
LBnyQbsJEiH3OjVJYgDRcnRNK9+ikeQ00ChPpd73FHRbbZ3gxj6oBdx/pGuTRk6GEt2fZR0JlqZq
VHfOcj7EukcERzLoYJSccpOF8XjsY4qCqI8zmhhW9arkzcjXEK5YA99mdtidnTClyx1QiQFBRZI4
I1Gpp5gySdial5eVofvr0Ccux6j17jQ/8+dDi6lBb5NbqufmnUaOiOHF29q5qwpVsInhoRX5eLSK
g02zZ1mIjL2N8OAs4Ji+jfC7bkvf65B+Zdrr0J710bLfQnOk82Ld1gCNriTdfQw0GH8WXRn5m/lF
xS/97aAg6o3yghR0ROdFGY4L1YnTjS7iftHVVXZIjAFLcuyw2zeugrzVVuj36eoYYgILTU6xrqdV
VC10RGCvkWLLXUbm/TLIrYi8osYY1y1W/sJgyKyTxLrLCBPf+GUhDpXrDleWXuIWDMX4BF3sXTcU
5bMy+I4khV/I6R86VdAhS7EW47h/djKAE13i3PSN1ePdnJrZngP7o5f7GrvuQpuY5b3Uhn1uDP05
rE26rXRShjJnt0yb/1ohKYgaL3x+XZK7KrqwOgwSyCalomFptXV8CCoJWb2L1xGFinthVOnWy8GF
s1v7qgURfoSGAludDOIw5kZ1vlSGct1atOMIKgKSDvY3Qtnq6ZAATGcl40xsa490dl1viyPuZs4e
aNkdFlJ1B6BU3VSZ5q/igFq1axnpGRRrAPcGmpMRteV7kJp7s8Pv19DB2mZpnm6Hzuv3aLOsszpU
wbLVrOJbCJaxTFGWObFzgv0E17APsj3ePXurpoN51Oq7ySD/Xg6quxrRDBx7FTHVoI/7SiLNUiPa
c2TBBU3eMaH29b3ueTciFf0rs9RQ2uiap00zwsLygJcQL73tOTeF0Png07NaGh9JC75+tE6TEfAJ
Lv3Rb3z7FtCD+UiJystwLOEkK6nJufoy7oiyTJs23XiaFVxFmj7sdbgc8EiHYas1bbaYW9Hoo8Sp
Q0hzAdMTGrXpei+76cnrCfy7OQyYPhmrb7ddKWZQYDpovYf5QUUwi/Pyfj6QOOHw8GjGxium7mIC
P05mrbbxIn1YGLOhmdI3LQVUpOvfu2119msNm2qiQ8SrVQbiucy1bKfQ12Ym5lBQhF9GpqMew8I9
wfqXKGuRzjI3wgYq9p4yUJYxvs6TMvxf9VSoQ7oYlKG5CAybdrIUYldeWJMndrbCDkPhHlOGAHWK
/gDr+hQVjnHTt2Oxa2UdrxVPusu5e69E0jzKEEXKfMp0i4QTo/JXjtGTrTB6k0u9OJXDzRyXjJNH
XGV9cZyP2BgBaJ1xTJd1rRSlQZgc/9dA1jiGvijbzMZ1q8V1R2jfa6Lob3NX0p+0o7GC+QJqK0bJ
XBjbJm2oxk6zcoyt0IqT+xJyWTWq+WsAhnnjJs51MxjOaWjDcDfYdrVPNaVYFXpLq5oqUlHk3nNr
ESIUGGAKySS074jgXc+Op0B4m6at86sqDs7K2MtdqKigqtyqXhn6SLPK1ywmASv75XII42VquBMJ
kWbONaBH5K2NQJbpN+b2sqTJtPZ+LnTDSbSXhKK0l0I3wcN8kDGgyk5VpxNlck0naAvU/DbHJ8O+
mA9JmZAo2fQUovA6KVDBqN9OT23qvyd3eqCzbm9FXD21jkvnQoY4hx3Dg7JW5K+V1rHvTKObWq/Y
a8Sld6TMhh9LjMoKOsMytokd7KdtRhITkpYNiaCaRE3bBrl8U5phsRtqpdlWMoOEG6XnoDbSRS4H
Y4dx6NGyp8a0UvtkGMDW1RAil5jR0oD27NDEubEQNUQJ1AFTh7oZ3RUko7yk65VU9vNFDDYEfrz2
i95aeJ23n3sAWo2qEOcWAiJtzLR1qsTICTvjatoCKJmafwS2cudZtfuuuU9sZK6Q9YTfTL1+xx8c
PsYy8LY0loLVZUpzRiDibcUyq2Kj+sFNdfZxaT7xdw/12GXLtpDlYzx0cBrU0vo0cExK/HQj/c1V
ylyIh6seyuP80EKbvzwjzvGeEuO4zdgnmFc2MOqTk5kUzp1gSk2ZHCB51z41XCC7ebtrRrmxiXzw
rpyWX/AcaGcja0K8X7Y8DpZ4DnXPPBk6yAFj1Av0Rt134D7BCURmsgS9nBZUDpTztcy5mR8Q+rhb
zILdIund76/NPxhkjGkWYcay8bs3Rh7067JIj1Hae9fzZjeTKFg1E5NtF6zm3lGvR+ZtEGM4nsTh
Rdw9Vb5moKN2KCs6ljjOz9TGfBjgsJRr0ivsY5QFcomvVnvWY/+zBiH5ye51iaNklZpjj3sRa1Jo
omhEud8BdJ3yWtzAjJbzvykakJFVDAaIf33dtLRP0jSQaAugFl9KO81AMokfJ2/Z5IplL4C9Jq30
Y5H0sC38BNDImBzxFxEtPD9lJKPzpR7g2YqrFlYMtZjqNMvDCjsd2BcZ/Zq0VkCYMrJAKPrDxMyV
mLuqft2zlTFgwnVQnaeHSvePFV7+Iw1Gn3iluk432ICoDzZC4ZuKSWzG8jgkctMBlbyWflMf4FBT
Vy/a62F6yZ8o5h6j5qoeBZGLJSARpTwVQTucqumhbeLpwawWBUld694cSmY7GgypYb4bmpItMpXZ
1gvgN6rE5RyzamTSUbip5kzuQEXwy7burCdGe6QFR693KugEUeMu1RJtVkQ54x5mziKYRhEMYd4J
mcS7R1DJZj767XVF68k80OQCiQ5uuNyetluDAKSbRzZ6X5oOCnXzj5747ygv5UfLEz/kFRzlJlNZ
AunwXOtJcqdI73YWBpVuWxEjzEoGbUJCfEn5oiI9omz80QMqWdpUya/VdARqw90uWiPTF0j88nXv
eMhwpm+tDgdnQQQJoYZZYt5AmaZpOrVEdVSSy6ol636m5ilhZNJEW4L3JQ0n7dhRFiTp+VIMKDa0
5wyN0CK3cky++L/gjBcAoDXkBV7DhsMaqcYU9OuOncM20NHSVZ+I7Err7Oou1Ghscv3vKdtOwGmN
9j/10cfMYaxzgxyVWcOAB/FFuU5le0UbwX3q2fsSj+n2SPaDzawRt4fyzospsswCQ6tL9ynY+Nzp
X2AwuivItN88WykO0aQaAbpOSW9IgVfZ5BI6mpJcWYpyymlQ3BfSfy80zb4caSqCDBtrOkUyfhj5
QX+FtOtpPpofWiRy5kii7nwkEw1gcAoE2wzgasVxf5v3xS8apeswJOCCMggpYRQaVXD2aSudK19B
EFaw4n9jPbzMp3iIROl4IFYGOYKiLQoXLfqSlHYSU1Pqlkbk0vglIMPQRjJ8pdlsdGhn+rhlVRZz
XZvGsZCvncAMswonbn5tdhZ1yYm/FtJ/YMCis5ekKLpU83YcbXVvGM4z1tIYexwpACw9u6vaTl7Q
rdsH/FfJRtBvXfR9622tKSveLpLyPNZ9eW5a9X9LupP/gDY0bN0BRCENQyX/8I+BVkGv6RQyuFj0
YiClys/3FZyyqxLd5jmWj8HUUxnpAhz1Nl6GafQSwB0/2oNtXaWJKxaJ5uy6KWBlHvRzcN87zHqC
iE5ea5QYTH15nblkqXsmFdP5WWb09FfQwV4cWT0xkReHFiKiEVQf8t6mlwkmKgyKRqeEW11pz5c6
eux2q9wwFqi6869tltCZHnr6vWnWUMNHiBROD8MUzCftSB4AZP1OT+xaVHHMkIBdLDm0suwwZO5G
/tTAfKBcm7NCnHxptUcbi6qbOCc14KpKousPjTPM7mjNRsK44Iui3rUW8OLTdY4GrIIe8apbRQ57
2B0eUEes6i4R68rP1W0NKWYO2vn3j/7/eJ8ZJO/By9Lq7//B8UeWDyXdzPoPh39/yBL++4/p//n1
d378P/5+FXyUWZX9Uv/pb20/s+v35LP64y/98Jf517+/u9V7/f7DwRrxdD3c4jwe7j6rJq7//KeX
z8HHnP7QOUOh9JD9w5/4p35p/rT/4x/6t8/5fT0M+ed//u0ja+BM8v7w86Z/+/6j/bf//BsjzO8y
jn59S/On+bO/EL/zoZtv/GlDfGGfZBpS1aVpS5aPf/u3OEu97z/W9C8aGinVNPGIkok0YSr//Ycz
9D+dgz//eP91qi+XzK9v/Idz+Wcf4HJ25lNAzh3v6A9/6P/lDMgvfHCVVrBlsur7hzNgfNEMtmS2
MKbBxpzS3X+uM6Bf3tG/fgZM9YvFRzQtPr1l6Zrq/HANGF8sS9NtTpKE9SvtKRXr5zoD1l8+A9YX
VcBHcTRNNw3gw1zmv7sLnC8wRlQLM5lp6dwtNmTYn+sM2H/5LrC+WLoBs1YlYVcIoBE/nAH9C3c/
8jSaaMSrGdZ0ifxcZ8D5q2fA1L4QwqIB27VU3RR83z+cAU39ImwVZz9ITELuVPOnOwPWX50LTPGF
nEa+fdOU3PB/PAOKzUho29TVEF1wowiVFdnPdRGwGJzf0r8+FhrOFynBQBsOH1FqfNofrgLGCUcX
Dl4vBkxHg5T0050CeRmc/vVTYOpfdAMit8bjfA5+HAxNBgrLcQyNWjBzBkuDn+8U/NWrwGLZwwcE
wM29/odLwPlCrdISDJSkoHAajJ/uEmCQ+qt3AYOdo2qqpav/3V2gsGg0DWELVTjT9suW0N1/rpFA
/8urIq4BW9iSJZ/jMN+JP1wGmvUF7YTKnKkTCOLYP99gqOuXb+VfHwkM64utMtBzKQjrHwdD+wtz
gGOZlmagvEDTernsfrfT+v+9OdCNy1r1Xz8FzIl89SwOLdVymBmnZcbvVoaK/sXUJKJM5sUJ1c+o
8M/fCf/Eifp1J7n0g/j/cnc1y23kRvhVpvaUHFzrGUqkdchWURQtyxIVrSg5ldxADkzCJGe4mBlp
qVSq8ho555RDbnkDv0meJB9AYj2NoUWJ6EQbX+wSKX3T02g0+h+pdTSVLGre6s5fcK5RE6DmRyat
wzfxd+RXjee5Bv/iif5AHFHrUte+ND5Y7Ufyu2v3vPat88ctWZtnbfjRpJQQ1jeOMZjgPnynpBZ6
PMVELOPJb97KxAR+911PZCIVdY+5BbPtCxkN1xpKbC0rj6GeaimzuchSB2X80CNstlDggfxZjXOH
Y73bNk7zUNgh0spldAU+aRmB7AjFKpWEFDto86TE2LuhT7rNVCnTaFiKUhYOzqIfYN+EovcAoMU8
6i6kVmOyrAkSNtjqX30CiHnS0vaEVqORFIQ1mDsDh+jN65342wT4l2BJU6xpEOT5329e1/C3FbeO
2t/gBu7qiVnTjCy2Mbq/utJPXGhMqFJ3isAmDBvgWIsHNXfk2ZV5TCyfSKwRDVkHPWAgFVdX5osR
ZYEJboVytj+uRJprB2R4wKHE3mqZjafRaaWg0+vgxt8JpfmtmM+MQo/OCvMfUV0djhOjWnlUw4MM
J3tYaWyNBRGNGAd5MD+uhBaTSqwckllEBD3cj1uj0k/Sr1dSVw5lDQp7KXT1bnXlE4sQVTjuB5nJ
BxyURNwQGdiF/ILHwBHi2E86BoxSBd932HD5GEfhjt/5Ndh53Y++QQDP3V+mzSs/Ued2M0ytHZee
nREj8hGIW1CVm8RJIGK/0vmS6gAkbxta4Hmvf5nrcrrV0rKugrdnn4fdrTAkTcw9PsCCC2TEMEcP
/Taa19ZREM1gsvBWro3wAO5lO0oOTBzwTdvGQ7+qy9YW6MupBrMhnHNjTc1vwsHrzifwBYiCZnA0
utkkp1q/IZlVPSH7pKMPhcDFvW8FcODKTBF3xSSvviqGT9R+x5WuslQ5IGvIMsD2poI4zU0t9Xy+
XkvMl5mrcZR/jMqpjFC/PSE+9EHLvcb+dosFjX5zct37rQMzPGHxamHA6Zw647ttjN1Ril6+yFE/
USf38DEX9omS8YsTbo/cLHLsJ89hsBR7YimjD1Kn5GQ7ZDAXTz6pEU4KItzthrXwfEHsT9DlUmdD
m4HY/k+VKHOouLlxfTJJVF2bQX30tSo1hTXX/IYqkH45VfmSamaTJQjFvcEOPxW+32oS8qHIp2JE
N+EbhuU7nXoav2njPF/QmoKACFU4A3qf/1XKKP33X/92dpcrTfZdHDOI2rnMVkR+t5i+z+fGhRr5
JkDcNP73wJVFXk7JSRJzeJWg1+PCAcPJOkCceyKKsSCBl5jjIBmIVV6WVBwOGbbyQMzFPdHC8SHD
PgasB8qwjwc4SsdeaN5UgIQqnQGmYKlSZFRRxhzH0SB/MHoSkX5Hpg24mCqRUKovFaxuB2NROVS7
RfUYYZKuodSu1eUrVNgXonJwlmqEzIPRr2HT0xRT8prBBdn4so24RmIqr0I5MkRgayJImBpVfwy4
JsUkoguZZ0ToEnP7ezDR+aIRM4gZFnBYpTTdk3CcdTc5dUIwz5OBBZ//nkcom/78D5vGu9Kf/5mN
FY39JC0GXt9UmfKiHbhUMfwFbkT24Cs7lBeEA99OGrvwgEGg4QbPEGGP3oqCGAKojAqnGSlq5eVf
UHwajotWHZR3Z+QQRI1KOPCfGnY3ro1ggFWLkRjdU43RZmDEWoc29zdHxggj9KIbmC9EiR62duqj
lwsAxjYo/C2GAEe+Stm5CrujJ90MOUxNvBUGw8lGvj0Th0HQjyWmCFQLtxWNbWPK30JP3OO8gGFq
j5p3Uj/ISY7+OsKShEENgnihq8KRa4lnOBEwAmiCYg5CbouB3BOZLYSe1ck17QehvD7TYAOtKOKw
1PtFmXvOBRKEwdT2HuR4SnnLYam/VY2yKlNTGMrbt0LncltqnyNV/laLbEzOLtM6EUryqRohQ4YM
pIMy2+KIYeVO0eiWFXJFcBlM01OpFyKjsBx8QKkd5e4Rgxru6RwWElENaNF1LNk/S/CuyqBzCBNs
M1WoNJyNG8oh5vDXzkoxp9SafsJQat9L7QkYSogZYEUWIRQlSa4L7VrhyBei9ErB0N3BAKvKaeWb
JrZdIJTDw3l+J2aeAHOkuS4U9Hops6KUNKeIKngGhlQ/ywVSL3risGwUxvTshHJkkM9T8MQBWdxD
BrU2yDPhh/0YtghilCUllsORupTIf+pGAVvM4e+gHuTeqwfjOJrRLO5ZPbHpQA4VhytUr1RehAsX
CIcDXyMI5dlTCUfuxexo5PGJTKAyKJzgodWaKBOk8YuY4WweLlFX7ii0ZrvpOwpduuGdmI+ETh2S
BU4Y1PHwXqb08LA9QsH03qvyYb3rKMkM0nY7MxPhiHGJYiP3mP3tlE2ZPu4en6Q5dRs5MmcfYFyN
IXc9tGM4Yu0ysmSNcFuACV9rKtAcXs1Qaj8ex5EKR02xNMUpAxpmjtFgyRCoWBfqDcRYpr6nFx+1
Oew5DDXK7wi3zSAETBpza/s1QXzBWJcp0/wGQ11ba1IPd3fuvNxK2PLWb3AlPk5Q2aEKpG7dLjAa
jkHnd3GYjIT6RIEZrO+uxlRvamEwHNfHIpvMRSqLaZ0PHP7eAC0TiLQRWA6CMQaO8pYjsYWReJlU
dVpbDLT2kHDJU7pmHJ7pUKvoQmQzYm5ynPwoLKYBYg638R0KOqNz88+we11nccyRaD9DoD+TXrIz
5mgxAzJdupgjDf5eLKn4xgmDm3C+0pPVg6/OMA3G8ftrZ/zuTMraQDnPvSJDTN4Nx15n+LZgM7g3
5+JBzKZNljDs6wtB63LjFktMYSzyxhbh6OhDEAT18J4sc2SqEQZJ1R3tFI7bDGcdgAWGZRP9hsE+
4QJ3KZe0bibuMCydabdDiHdbisKONQz1Ua8QLGwIMkc24QqNqWq5hI9aON5aR4+luRHeqVhCbRDk
mEE6bqZC+WEnTDZzz9lf1d2IT6rJ6YSjIeNGKBSaORItkzksjBsUuBiz0JeOhEMj3T6M5BZ2cMR7
PyhZovOV8IND1Z2VaHxZbjZiHT0+xDBR98H+EnJeZaKYonZk3WjsAM16xhggwuA/DJdalPPVNl3S
itscds1ApbhEO+qLoqzTf9B5HB0a4kl9UsOpmuUw0bewCF59B1dQuafuvwz2fBDROYpv56h3L2Zi
JaJrlU6IskFHIu60YojR3Ci04ry6kEirONrNincwQAsjlNxH+78O6jlnYla5Nf/+RIl8BTdHRT+i
i0vQ2E3nsJNwlOue5LM0j75HFdQM3p9akMP2qNPGqEyGlToXldKKlFugdf51GyP1w/l2JV7N1asx
KhleFUXl8OxmXD+DYe0RgJ9sQWbQJRdiWU49a2RN9k6T5AXjQbbN9xsMCG3rad6dwHm5hdjWvRy6
LPW3MdoMM5rqH/XRJm4mN9nxVeRZ7hv34aPTl2SuJ9S0N6O/Q23k66rwHIaEQzUbA4tW22DW1i5q
tzHtEVYyzhFaz1Fyy9AzQ8c2CwlH/wuLdwwCq9P/X5MD1A2qB3KeJgxHQi+HKQxTgI6X4nB2+/No
KOZ3/mycDkP05hQ9onIBn9cJljnCmoMqqmf3rCP0lprBB3VcHL7ux/0tlksw2I6YcVD20H10hNcT
zccrNFxSWyQ+2sniusB+0UXbPq2N3iO7xP3Vk77fKKu1obGZLUbQfq17rqurERGy2K3f/qKAQSsK
43tsmfGx0CO04zhQw6Cda7c7AolxDpWa093BEUcw1GI7093BcBSZHudjMYUYE2iOOO+luBNog9vi
W3GEY3tihfIY54bUV5HD5+95ssfRLHqSL9ApQ5U9hxfucLfPR+AIcWIIpT/bkqNyaj1m7RVOlBQT
IivaW8bRL/lOwAasi0bMYWa9x2bxlhHjq91j9ldOG3YMhDYdVX4vLcc8DQTXy8K0TZJgCi7ADif+
CrXeZW6MGRIBSF4z6NRhGeHOtbKwavtS3imqqjhiZeuxpRfVmBr7mMgdzpobVMSpVKSW/Jt8JLxu
TY6yYmP6r/nTg2zmxTa9mDSHfz3fSsNafFBoQsCQVxRT2iE4a+3QiMtzTBo4RsO6KqZ4JNywrco+
4dgXt8NHn8Agwseo7fXGXOBui3DZ6sFiRirOAVkjhiPgNhTU9ko6DApuvcn6iF6gaK+im5ijpWeN
D0sJpclzuVjVuXLI0cMwNLONBwIPoMWdZjI5Q5ANe2ut/OuEt+LObidom/fwv3Hi15H4/wuHAmau
KXGtM5ejiLi3WnothRyx6FNUBGC2tVZLQi/HcXqGLjICyjHZ4KzQQpIGZVzm4J6yv00EWn9yKNaF
5eg1fZ/r1GMBR3XseXUPe5NQu7tHe7dHeSHRc0ynRWEAt3vM/qz9Pdwnh2JZy9EG/yNuqtME9YhB
CoaiSlXU1cIvmTYXYcAUQe33/nwY4tJAGgXgcH43Ze+G5qiPSxobQ+o5PIY/IMsH7z0jKSvcGRbO
lD9KZOodjLUqOBqPT00HTvRO2ksa6+gHib3jKnQpMUpktM3yRRgR2ojDZe2OqmhQFUReNugM1tyf
r/vD/vWH/slfIrO06J6NGtLZwYVIr1udNq7NgjeLe1B2t0btaR1s+7NayHGTcBnPpdA//AcAAP//
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_xlchart.v5.15</cx:f>
        <cx:nf dir="row">_xlchart.v5.13</cx:nf>
      </cx:strDim>
      <cx:numDim type="colorVal">
        <cx:f dir="row">_xlchart.v5.16</cx:f>
        <cx:nf dir="row">_xlchart.v5.14</cx:nf>
      </cx:numDim>
    </cx:data>
  </cx:chartData>
  <cx:chart>
    <cx:title pos="t" align="ctr" overlay="0">
      <cx:tx>
        <cx:txData>
          <cx:v>America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America</a:t>
          </a:r>
        </a:p>
      </cx:txPr>
    </cx:title>
    <cx:plotArea>
      <cx:plotAreaRegion>
        <cx:series layoutId="regionMap" uniqueId="{9397ECA7-52C5-49F6-8C59-081572B10E9C}">
          <cx:tx>
            <cx:txData>
              <cx:f>_xlchart.v5.12</cx:f>
              <cx:v>failed %</cx:v>
            </cx:txData>
          </cx:tx>
          <cx:dataLabels>
            <cx:numFmt formatCode="#,##0.0" sourceLinked="0"/>
            <cx:visibility seriesName="0" categoryName="0" value="1"/>
            <cx:separator>, </cx:separator>
          </cx:dataLabels>
          <cx:dataId val="0"/>
          <cx:layoutPr>
            <cx:geography viewedRegionType="dataOnly" cultureLanguage="en-US" cultureRegion="MX" attribution="Powered by Bing">
              <cx:geoCache provider="{E9337A44-BEBE-4D9F-B70C-5C5E7DAFC167}">
                <cx:binary>7Htpb904s+ZfCfJ51K2FpKQXty9wpbNv3uI47S+C4yQiJVGkKFLbr586lJPjuPN2z2AuMPNhEIBh
PfVUUUcLyaqi/+N5+Ndz9fVJvRt4Vbf/eh7+eE+1lv/6/ff2mX7lT+1vnD0r0Ypv+rdnwX8X376x
56+/f1FPPavz333XQ78/0yelvw7v//M/wFv+VRzE85Nmor4xX9V4+7U1lW7/RvdL1btnYWp9Ns/B
0x/vj18H9izev/taa6bHD6P8+sf7nyjv3/3+1tFfBn1XwXVp8wVs/eC3OAhw7EXIJ9gLSPj+XSXq
/EXteK7/G3Zjcv7nIhT7/vexT08c7P/5euzVPH35or627buX/y92P137BWatSOcfnorzZR4/2d/1
+8839j//4w0Av/QN8urev70t/6R6e+vTp/rpy9P3n/9/fusJ3NkQ+W4YuDh2I98Nfr71MfmNuGHs
+tgnEcaIxN/Hnm/9P1/Pr2/9d7s3t/47/PbWp//1f//W39dMf/3y7k4/6a/tO/Ht3X/xr4o9/zc+
jCCG1zzAGPtxGGEPE3jPX38Hcfyb60WB68deiCL3Lw/jpyv8/px+9Y78+pm8MX/zaN5o3z6h+7v/
x57Q3/3+/73p6f8/ln8/n/2Y1hdP+mlp14NXU9rfa7/PhW9M/25ZmVec7Zc/3gcwEf1YZM4eXsx+
NS195399avUf7x3s/0b8GIeuC9Oej3wPXPVfrcpD3vt3tVCa/vE+Cn7zkBtFKIhjBL3z19gKc1Yh
7zcSkgDmTELOCvxjub0W1ZiL+scPf5Hf1YZfC1br9o/3nueR9+/kTDxfGgoj5AUhwAgHMfHgokD/
/HQLi/qZ/z/4qJisUZQ/OE7XJwyvupaxe1/VATSvhO8aryP+PQhl4NF790xT4wttKP1lG9ImiUwl
rjXHi9ZnXKTK19UiQ2Wx5s1A77QmtdVaCTcxvROeeM0o225mWKWl9cFYLTjx2ezDjiB4kHCzksQJ
90M3RnuZycqsolJ+79ImX7Mg4FvOw0ElUTSEaefk7nbsMrTp4ilKusI3VSqyrkhxN6qNtnLnnIom
bm+quFf7AItgETauTPLayIdeZvF6xI1aBmEuH1guw9TLcbWz2qrFt6PDvGVdKJzWHY3uQhHzNKKi
2ubcC+9kk/NtbFo+a/uQZbeOOVqd5cfCGRMpaL/rkY7uIgbj+diLU67D6mos5CpQTrMzuVA7RzVt
lcyyF/6ia1XK69XO9kaGVZVYee72Zy+x9WK71msZZU1atmO86HqHb9xmcpPWF+i6OTdj6fYnKYK0
6OLg2jac00Q2KFxWlRAHyap4i/OIbkXFxDEWY7vSQVbceKUnFnish3sR914CY5nHXpkPcqDx1yjk
aalVm4QS5WvPdFeM5O1NqDx107Z5e3DVcGUl2Ke2N3XoKwvlP1hBLNtDAIZvoB+GyNfBoZlGffLC
ulu6bcMPwo+K44i8eNFOfffJM+WRtD75UhLnttADf7hQmzO1rvp4QZus+5QH7FiHVfhF+fFtUUfl
KfCna9nx9kj6SB19zMlaVfrJShe8FbXuFtJJejKxmepOsh+S+mxqeagavg11rNZDH4Oiw6OzGDpT
rjrhiJTUKD4R2bNjIONi0U9+91k3MmmZ0o+CwGeIR2J2NefsNi6mOqG47j4Tqj45dS0+VEGYbSJh
whXSOn4Q0ltbwsV3VxK4MIn+wXfjdHViKlavJogcVroI67RDvLoyUTkdRlybRc4d7zPpU8dD1Wce
K7KYij7eR5zEV2XZZ4lxM3aqs3FcKpz7Oz5Jf1eeG9uzmG26scE8+RVnqEqznVR/FfHMX7phje8q
OtJT0+Obvs3JnYVa7d2ojrOTU7j4zvUqf6kZ8pdWbEhNT/EQ3tASlEL2064n2SlqmWsSVUdpM1b+
Tjh5LBaGMe8wBMo7hKybZjXngb+bRav2qsCQ1dnQaiw2q2cffZ21G4c5+WdP6MUE1/YIW+Ru0WlP
H2M3ng6qz+JFabz+T+mJdasc9sXJep5gMZi7osLZmrl02mSjb25NxLvEUn725raOPra5Ox3ysswW
ucHdn20s12XT9ccxoHJdde1mAkefnbgYUxPh7OhC70SwL1PVD+xzEdF9Z+jwkUnlrCeOh3U8+Qei
Y+/YBlofxsA9NVw7edqpyTuWGdtkIhc3ReTWN3ri+RXiXhp66gUqgrq9JuXR6gemYT4z/abgmKuE
Nh7ey7gme9uzjcPdJh1yWizGKcOvFFbEcfjsU9avWajDY2l4vSjqgC88JwiPwbmRtDJTYuXj5Bfh
0TKt6kKyhlk58oUpWfRiY4m4rvdtox9GjJMadfJzgcWYyopEV7SK8LYfWb12RhfdMYeIJCc1+VJ1
ZObmonzNZcRrV6ZsrmoqdkNNh6NtYAIejsUwlmMyBkO+O2stZrXsrKVW29Uk3409n23ZyKsx4X1W
jInVZIOcNZipHXJ7f43bsdk1NGx2mUHZlNpu5TjSW1qVbdzSaapkpiL5wr+oX9FnZu7EzbI1EsHa
O+jbzq30rcuLOglxpXdWLIUprhlxUyvZRlVtvY6anKRGjSyFt89JA8rIld/CulpFfvRn5RdTisJS
H6KyZh+6Sh8Hj5d/Bs2aD5lYwkzLdgFkL+6LUO4DzyGPqI76RUZ7sZ88Ftz5urmzuFfAmlwJ0x90
3hW3unGf8ZnvSqdOw8ghxyzqx2sx1DLx5UAe+54FCZ14fTUUUXHFYYZN5BDeylpso67JDtjJ5dYd
/X0R5NkhO0OhcLPDRbQ9i5VoTWLezixrbfm2ubAaMt6Wuas2Fo+FCvaET8vYQUNatIp9zpxu0ygj
Hpgh4xqjIVsTNx4/hjTbMa7WfR6sScANfy4esibO9qYmxQCrDl2WnectHYfgVR5H5tEXqyHG1ZPv
DuWqYKjYwi6OfywbtfVbwZ9IRO8c3RzDsn+u2xouRHvoduhFdYiH7s9OUXyrz00+Vk06SkNXSjoL
LBuiEt+hzt6ZUDY3OY0BtDJ12mLJG+Im8Q/1WyKzdNKMal2h5rmgZEo6fyo3kevWWVKXng/fdkQS
6jQiS5p6rK+7OOkIZe3Sso0Iv7Onjvtrx8vDREgqsyS4wic2UnGCi4jTErYsCyt6oRKnNhopbEHc
/i+a6ay2HJWNDHaI6srahlxWLuw/f/JVyyz3EmsiO9ijWeYMwrQfJLB8x9us1SvShdWz67AwwcM4
XXfKwzteO8EyiIL8T5gVV7pv+MzIQsz3ZSYOzaD0rewkTqLCybde4LS3LtbODfXSoMZulcKqYDa8
6Vlqlb8yGM8GhZfCEuEehyHecDLoQ92G+jBNQbtq4qBIrGgVtmmy0hwuPNurzhZeRRhsQMIAduPf
vVjFRewjEujEyh4We89j8ebi78KzZto3y74b5VFh9zqSUb+H4AmefJjBexyIPFgY6g7XUTjixJ1g
TlHT1C1JWRSbmKvoAWflJypod+05nH3Io36VeXH4wFHp7ohuSRqeWVGD1UJGsbe1Wkb1PqMlulVT
7t848XSN2sD96OGI73GG8b7x+pdGdvqL55V6ZURBZtyNOlisLK+unRBu4JkNF4z3PWq+0HDQK3fM
7rhvmjU1U2G2ljFNMmtXMRUvFOsmCEi3KZppn4+j7JIweJSsRntqPHKgE6rjFfIVOUyV3y+GnhpY
C3nTJTQynwsGi7nVDsFgmkUvH4XqX2xnd7PWWhgRXTkyKNbIDP3OY36+7TyWWsk2fcyGne0VnPRz
71cYPWstZYLYhSctzEELz9d9YkEBXz1PctaAau6XItw1RpFN0YXTARWVe4g8+pH4OVpb6YL7Z+Ub
TOWEJgHrvNVF0SHjHi5mtmcxMqohwWHhL/8XyKJ0ijT0A7yw5DeDj1q2+1L5K5oVCha7qnh0M9qk
2J+qIzeue9t78X2Dafk4NqRblLgLdzz30bWsptQNw2obVOiz18L+CbalL6LE1YAT1aj2yv+Ooabv
cYKo315hNM1mv8LKKW+v9Nm0rBjsqSF0X5Gwb5elqPT8nYyqGSFKg7voUraLmoxniebOcN3K/kPo
Vvnefk62saaqa15MLZY5yD0MsAuxRqLReF3SbkoFBKXLIiJ6LcMueJjQwGCSRdEpyoz8aNpP6gxH
Dg8OLCA4IYoFDxcjK/q++8YI7Py48XZlPkmZiDZv9pFXU7btGvRlkISucs+I75phbPaWYxuDW5SQ
WA+L6GfF7OaMzcaOkc2edtDMxiiWS82LLg1wjVKJSrwRfYs/1J4nVrGu3SUtMP4QsGzcogDJ1IqS
0eAY5tGfluu1vnerqiyx0kwY8TLjrL+ZnfUuTQiC22HF/46hTJDmkfYg5KyduWno+NKDvMFJlDHa
voJ+0AKnaRedp4vFxdT2LBmXsN/kUb6/KLGh2ZRYmclidnzRXkyfOeVDKmtulqR2HT8JRoNO+STi
Q6gYzNQ4OBme5UFiu9MUDWkvcrO0vNmkLKP44MR5ajHLs01elOhEGGyGSt6a5RtFp8ZXY1huxsDg
zThWkWv9mPu6OAVxGCatxMNhfln9b5lbso9OQ4ursIvz+aVVbjSsURaES8uCxeRXRnlT9FuR91/V
ADtZ1ubdB29E6Bii4YEp3H0Ywrb7EAaJCVQxC6pvPxseVEergs27WBSQg1lb0Yek2Mb6mrWdmX1Z
yToEX1WBig92LF52n7tIJR7143U2yQbvPLhsN4CpOQpL0i/womp954MJEUwUtG+3Upvyvjc0X3rO
VK15QMv7DimywniUy4p6xX0IMd6m61uUWtGNTLf3CjomVnRoKE+mNg/WtEF+dwNZxZWVorzI74eV
5dmBiGGrQSpxVITtprDPr5Fpk1G73g2NhHdThA45xKI8uWfI4pmp6c4P8yqxmKXBZOCuIxSJ1GIl
Fv2xnrKdGEW0mEIaLuV5h+Se90Wj7++l5PHRQkYLefDy4qPV2cYaRUyESyvCO97eUoX2rIyi42j6
+MiMYX2cFJGY0q72IKYnOUslK4J7K8KV0NdiVLK05b5/nxXe6VXS+BepWf9cWXyTmQ094qM4QsjD
KAjfZGZVqTGpil59ZLkalwh3CSz/5pNCbNiIelAr0fjjo4TYPwxC8ylzSL/BXqNWhVtOjwT45gf/
gv/Mb85+ulyMjxrW7zd86//HuNZ/jIIX/tl/KMNyEUTusBVc1QdayCrtSC4+ybqcFn0VD9uST/Wn
Act1MUTVB07YcKViN08snnnluCp4ydbWyp/kU9j7zXUnibijetgNZ2dBD+kqNMKLa0UHO2Ey9DKG
MFGYh1htrDGlI2y/8kHBfAFDynFQC9jgu6sRe9EONl7O0TaNFGRfttXiAjmugunOyv1YPtK+aDdW
eqXw4UEsJ0/L1JTBiyufD16Ka4gJcteFzSqe5GbqAv6AXcjUqMywEyTj6gcIdiECmob7irTkuvPk
rYX9rmh3I6QrUqcc6wdeyWnJonxaWx+Q/u2TnNPyaLWqLBcl+lKqztujUUDk0uioPtkGJaEj+Mmb
3NJdowSfhdDn4sQC3gQLlLAgq07hVKlg8SsDaSAb1Sj0rW477SSwIPYL0rt6yeLKOEkTQDgmMuQn
lcfCa8pxCBv1LD/6Sm8tVJgIeHk7prrk3mkWRyOqpFcuBNwjdZIx1uG1ZVv/siN6ecEuY1j3lpdn
Az2yrtleIGtwHodNvXeaL28ep+9frsWSw9CMKRwrOBWQhKpkrA45mtShPvdMVHU6sXJFRqOTAkog
GwrEC+diYrGZ/MONoSXbuK6cDV75u/BqzKtd1OlFQMUUpX6r+oWbYdiweFLucxeVMummXO5tU6Px
pdd1HDSv5DNnpltLS0dnH0PtrmKnQ5s3uGVMEIIs/n4+8lD0dj7CIXwqGLbDESY4it/MRwxT7cfD
kN235/MSKo1E8RlPKoRtPZQBbGWAjY67lCiDle1HaSCWXrwbneHjBbI96X+N4Q26usCk6yGssh5x
DKksdFCDwnfF1Jo1EmW9yKWD7rhpomsWxwsy9ZVKGRE8yfqo20OF69dkHUcLZMlVrF6T63qLjHK3
kECE8kU/qhvbsMYvd7BmvmCQiVU3CulyBwdcaGLO4hvMilZhbS3PuvoVdrG1Y/SCNktcC7owtU/2
HkXpeM5TCpu4LM55TStHblSnBAokSytOY4WmxRC3s8krdoV6PSWWHte1WkI2LZgW9Ozo5xGs79nw
zQizCwv65ySqtQM3qTXpMvfRz8znoHBQuNB1e9Adhax9mAUn27hkQicxEWcVxsGYWKzyBQ3mrhma
2YKMGQ4XyIh8XZB+TOCjZtH67JDLxt9h6z/uab6++Jmdqd6cWJtOnmo3VRNDUBYYemcb4TYH3Eh1
spJl+A56YTSI0LsOEitvGNy08yGD+QDOL9bvIPxLZRXDPSYeIogEsIr75+/pVWV1inpWGNmG9yTO
vmKOdbd1yRDuG9kHdFFPok+kR8TSKcNwr3oR7q3axFEA+YML0w3TTI/9HsXUqMQqxrN2lq2hdTHL
kEKBogZksJJ5HKtipO667WWMqkTfxsjI1dS4Pl1crkCN7vcxLmyXQnVDeTSpIRmiEtgjse0oyHqs
svKgAreEx6Veem+wzBl1opWYllZheXXHmtXUwSYAEl/uPvvR+F3ryJWVOz+H/eOZc1HbHnL8yUmp
I9097Fa7JnGqvm9gJ3LuU9EcKc6y9QzGfTDN7i2f9lO1Q1m0CIMSHatBRgmGMPBPxblKPaHcA1du
8EH7bDvUtflzgkLRqgoqs7ZiUbfL3o/ie0WdYF8rdoCkzvXgTnzPibgWgRFrMzV8r0fK904PVeOE
mApai4qxR2EathN6AV7pLKE922Lp6wTnobPwY1UWK+vLjgEVb3B1kS9D2Z7lWK0VX3lsoQqFs6lO
/553MXszhlVYbP4JdiQL5rKEgm/YfrPSrLXd+ae9AmZCmPGUdyZbFaVZGKLDp6KTctFlXB38CdJ/
yK/6ZOii8AmqFU++9Ou7kdfNriV8WEJoyQ9NTtXaGcrPxPBoS11aXzvTuXGE2LIA0cRiF4Wp6s8F
zcKZy722hlRiLraVG9IEqmf82nKt4uw3FrhK/DHKFhXS4c1YsvAGfs42l4VztFJRSH3dZHnSYqyL
FLKL3T5i8SfLL85GMSTS1n1N2tQaWIXMYAdAoAS/vPgNulpDDbzut7Ds6yuvqNNA+tUx0m119LQJ
1sybHr0zdMEhhcNfiY0b0NSrZb288Cy5DyO/T6yrooRifhjCQYazqwvPKoUZy2XXjzDNLtS3krER
arjYLMduDK9o1Ea3jWnzDVOQcOJWC+HIdR0X/TEiKLodtcFb38QjpCSBbBs4aZYndWTU3orZNOD9
1OlnayDiPLr1Axd2rQy1W8uAM2nOsQi648VHO8U+bCeZt3ZC8MtG1F5D3Tq9MFCdRwsIC4tVAO5u
cu/Aqa93VZDpXcvgw00usu1dmn/gWLVlz34u8hsXF9H2/i3PC6pPXtXFy1/RpNIvVz057LOjQrQS
joMOtnE8iQ8DyqsusfLg6AdDx2D9hpIrXUJW2Ad2OznttugKqFd/93Jx9QZzy7FJ0WjcxUVhh7yI
F1vUfOp9iJftKBd4HtrK8P1GS6qCl4u9EEvHtGnkCrGunbZajk4p1749SYTGF7FBxoNsQQM1zSKr
rpSZqisUOOHBKLGwksWbpsK7f9rawqmrn0NtKJx5oQs7RBfOVoWR+/NSDWdrEGQ65XhfiyLaOqi8
Uhz7f4ZwNWnHa3GTNbxbu7wddyYMiiOirnv+aIYPERTTEwg2g2ca6FQWCH1DFUrd/JlXiO9RsMBt
RXYZ43xPyw6qOmMOdWLbtaClvRGdzsBcb0GrvlhbzCnAD3iWMZvS1uRd2pyPQNmmK3lMF6E9AuVg
alZ55E2rxgyf4RQYbK+t5kKXlnMBRzTdiKpz15Yy8SlPtaeglijUHcWa7+bs8zkPbVPYZ9xXPocj
GwDZxqaxf/AvkO39wK0f6+IHfvFT2xz5qPVdcR7TMizXWp1xqH3zHSu6IfWJg88Lf723jVN/773B
CqZjkZSVA+3IKdBRAHXEyReLGSwdEoFKTi+efi3PXOvberH8KO7iLYKdzmv3Py7JUuYhz1jMpVxm
Q1wnXi7YvqcOnRtTj0JAjgfkQubfuxd9HddPuuvL1QXSzKf7N26s9g1mrFPm1+k/fDkx+UtUGHqw
IYVDjXCQEI5w++jnT4crDxk6Bfk94cSM2Ydx8uFgG6las2iFK45aNeLYdd29yUa5cby6KtcWK3Xf
r4WKn6e2aV7IWVnQAbZ8w70jldxYBzSkEVR+ZJN0bYYhCQoHD9MKYuCV8v3sxMs2O8lzT3qs2lAo
1iStkEC0oFWHqIAnHY9HK711Y3mzSYyHaqMp0D00lLtGxFdFnwXHrHWDo+fW+ZQ4wXNZeuPhFWQp
EZQl1wxKPUkzCXS02MXWYnlbhkkhYYq8KGanVub1FxHR8TBDwkxwCnAg5MUr7EFlSjIu9xlE3+vI
hepEjFp61TtILnRTTZ+GLLtuhj776vXNCk7jjU+1C/UqP9MQv7YsW0/KH7ekYi9GJZumT34WXevA
ey6roNwG51IjHF/IPFcccgMlSIv0trxouxGd6gXPHSg/n7mW0zuUHJzhXL7sogj2eDVViy4aBpkg
Obb7rCjHl65/li3oVFBds70LBgeHliR3661VTjps97Y3+7LyX7pvqNZjaJpTG4zu+pXJZahmzPNk
yLtmXbmVhIOMRELKCioQrI5ghc46eYIt6BQsNG38BHG3WzURqrzE0q0eflubDHqAxGUe3ujcUVtI
QJUu1ExIfvJzTBaQmwnSbBQDnE2KHHebwbmfWcxZRU8tqRYjH8O9lWZjR6dj0fDjnMDvDYrSAZIN
C1XLQazZ2NQbyvKmyZe8y7c1hHQ0jfU5IaDKcDHL+QARf0EysvAL3tP0IvdeqeC1ad1F3g2PxVCp
W+YY/+BCKStVVTc+9rp9hMO26raTlX8oPXjIbpiPj3VmXvEhOnnFd6fm65A7VGnIb7UbEjSwNcEh
HOZB7DiG5qWpM9H0iZV7pw+XTPjTLL4hXkQ/1HLRKijRWbOLopSe7BMrD7qC3S8k/Zcz+GoYq3cH
xRLT6Wx1uZSLowsGeU44/ofus8nlqzpS6jp3fAW7/FJsY5kXSQjHTWbMallVnbKYob0hk4mTtqr0
SpVQC7M8x411DEdCtjJC7tVM0XEJD3z0x6X1nGXgXrtNfnTCaZ17RbjBteMtKyNxKo0cH+M2+JQP
wr3NeNBBTbXEaY6CGXfcaLrNa8Av/BD41APc8g18pykcp2wkak+1Q7KPotzEcNDjYSp7eMNY5SbN
uWLLSSdX8FYVa5806AEOn8K65DL9w8iySE5ejGqsg410fL2BInsytaiAMB7hKxmw6M/JRW0qwji7
KZuJrFxXjbDc5XA2Iij9lSkcftvErkx1lkV/Zs2wxY6G45aC4Ltc5I89zB5w0AqgikMKBErv+TI8
i0Ef11dNwfYVJc6CaBmta1eoI/ez5tjpoFuFI1JJzxzWLSyIiwbODPSNt/Ez+nmKTLTlo4yixAZ/
xTn4uwSKc7QIwZ/lXYJCy22G7DXXas9BJfoRgM7mAaq3lmvj0YvzH8EqzIEwvvOD17kOyD/82SDV
hqFv/FmGaiKTasnrZRlymKLPTe6RCnpbNfYvCCIC5uCpLOAwSJtJN3XgXi0uFrWMQH+R/50H65Fk
kEiBOw9bLQh1+XMW9Pejkw97m9O02c0L5BGYi85iiIN+T3HxIvZng4to7R30XTu7+9nW8/oiCSpd
Qh1OiGjDwqo79i4cuUVOccuYW9x6UOBZUxp7qRWtAo4ilykiUKmwmG2KKlrxAarCM/Td0cXo3zoa
JJyv0kXwFSqM7k7QMjxBUhsSZXERPbJ8WLqeIV/iVn+rTZ/fB3DIa8XCwpuplJavqE6RzdQWQ430
Qq1GE55aONW1MM34xqulZnAadGUvgDGmNrAG9OklUJg4ZQlvXW9pQ4SyxjhMbWTwKnp4FWz8umv9
CQmv+MXVHJbYMMX645du27I2CSRMdNiH+5qJCY5oDvjONrAv/2jgZP6x1BW+4xEpVlMApWWr5DUJ
Tph6r/hToT7GkrXHYhtt0flPKUpV3LuBq69934vuGXqAarB8IHAm9JRFkOa3pKit+EaHqFzS819j
qD7IF9h00XboJ/EQkfq+ciFDQ7GI7qfqk7WZ+uHFhXE8s229TK117q/DoEffdKw3kGocnuDwd57G
rEK3rejGlc91AAVlFUFOfjArtxbOrdO2WTKZ/8nZlzVJamvd/iIikMT4Ss5Tze3u9gvRdtvMAjGI
4dd/i025SZfb55x7XxTSnkRWZQLSXmvLtb/VcPf/cg/jdPzoLryJ7WXnG4GB/Yss6sMzY8r3gLTz
ymMdqg6/VCmfFuEPmy71iicnB8yR7Jq664I0Cao24H4kwJRLzIfBZcDNYFSYYnroK+uLiE2+6ObR
Ylm0i45GgiMdHvH4MXf45iMIcoi84jorCPRIWMbVhOtcXj28Cyhs4S9wSjIjC1KaptgkrrCAHcdG
eL1xWzx8AD4QIgKI3GI7xr96gwZMCO+Zjh2Ff+T172bsp9/zEs+hatD1qxYW3+OPEF86yyhvuT/K
HfAidz5V+1uumux7Ovt0ukSOVnUmbk59Ek9PdZQVO9+K5T6fv329o4sbbv+fvcy2XkmEPVBgolr/
oZ+/sYkMc4BWynf7NswX+wQY+G0fTnwnTCCEDZW99fP3CvzV6NypKtwQy8fnWoJk4SZH0tr42gV+
Zhk30nb9d1tJ/ulHCJLaWKqf8aYRbsiH1a7cxUODVKIsX/XgGae+swUWTFrcJFJB2z4DILobfKwD
SEhqNqTWrQHHAQQW90hyEpGSmoKF3lkBLvdBvtomvHe2LZfTZp1xmYfGc3QQRtyjtkbzGFWjejMb
b5Nh0yYO5l5UZ+XHnmGa7zIk3d97pgDbpOu7XwFuaC5sbpDbaC6ubLEgoPHSJWmvDUipa1T9xi5N
dqIRNWuIn7uQkWkYzSVP8mqvVKGOEe+bR3zY5lE5nX8o/awOkApvHjWWFo/UWxVkRx6rQhflu8ca
CgBp/0CK1fjDHKvxGoomX+cVTKYBT63mMrIdn3+9eeemn/r7gdY7jtetT22SkIbRT97q0k/wmeZB
OQ/gs2pmnyIdghrkgQlv3G0vzr6RlQ/5ZJcPoVOw09iOT12ly4dVTr1B+99lU+lThjV6tI38jl2o
EbpKo60VWuaurBoZIH3yrvlos5j/XT129YtVMmbFv5eDk55i1U7n9EczDtl0tvvmXPnNcADKtS0C
0pLdMuYJf3ch61X9IQzZ/TzEYE1dEazuZErDTKtkB95gd/DtqNjUSEIdcjcznpvCDp89nj2UlZne
aBQPrHlqOhmQgZytAIL/HoGwlH9LefKAG0eDXVh846z5e5bOvTLlEW5SgziSgmSkXRWlkQPeTEI3
tN6th74HUnQVVqEljjSkhuKILHkyGcdNr1YHAXjmFLT+6N7quRGRVZxCZwJMq3RvJAf2AWwYGlem
kwVmlakDGd+pG18vfiSr2j9tT/a/MpPt7bTyvxRAO++02YkZNcifzDpzAoKuew7fF5Xr3VnYSfNf
LCiGyEsnSAa8ZdYWdniqKT6nvvTOlt17Z83t997UhYMEPeCvManJ8IMslP0oA1JTw+c41IvKWUPj
pUtSMIusjdfGxeZu2jgBc+5u/GPaOxnZUIi7Ke8u8246slobuuJQabXP8+ozyfWHGRfhPO1dRLPe
GS2Qr1nXlSAG9pm6tVVSDYFvOPqsfHdPsnB0KoCUO3XDXoAbaFeOm94d2c32PXar7JJBm26Uzv0L
ybtZ2WNDYAySPgQLybbPcZYifU/GSzcqPHtnc+YGH2LRkJqiLPHijgzFbpVRBJpYSGOjTKM42VOn
ZODlnXOmpptGvRuKLAakUTj4nxfa2lB3tcmAHGJHEorZ6G5cel6FcFXc4/84B13i6wRrw7EO6/zZ
rZ363EirflZzExbj1WaZeyWRtJv6uQXtrms790ojks9WzT9F5DixFCTU2XG2Wh1/hF9EYCKddAmY
AmiZ5kMWcr3B65HeVVPEHkwX3M0AxEz2UKU7y7Tzh8nKTR7IWetlAwDQY5ZuBhKSC4Xx6uIlim3r
RK5LlIkV/Yn5zRv5LmHI2MTCGwS4rNzfTQc+mHMDxnQRkQuF7zpd7TpbmhvFpu6qS2EfBbYez60x
v2u1esyRH3V1dTbnZhkLbf3VJRWNyYuG1AArUQCv0Y+gfeF/59L/vwb2SgaZmKytO5rt8r8f6wjC
RXVvdt+nGNT0ZL34mPgNLF+nVU+yuylpPPhs3Aow7jd3aPg4lldXVFcSRUQ3spzumRceXlsISC9T
le0KbptbnzgqbBTF1YfLQlkBCyO/6hyvaybozYDUusZTURfRc5cZ4d7J+ha4WsiosTSAsUylf9Ko
nM0M3DxvObYbyWk15dav0lXW42rZyuhF2AW/rJbKiHgQerI6khkpTPwetnQtFJ8UU1wY/3otdaIN
QPXqabmOhudRtFwzrsFi0XANC08czbSVMqi8yDl34CNbGyuy7LMzN5MTQkVd37Era9Pm2j7fOZBq
GUtQUAHPLD6TbKSgi+ZjqEVH0rW5m4rmXy6FroqM7iali6jrOtsMbva5CWO5ZUOivrYjmB0hbjaP
kVniid/6n0ieKz3tuskXx2Yyq69S/jmoavocqdo5+5GU22n21rO37dTv3owbn8i8b9iEd7oXNoZy
0zpGAmSK3faXmrpmyOcdEoyrDJsjhW6hH2fhqvFzix+K0Xy4c2kTg4Wb1eaj9xIo91HNifX5ntQ0
zaJYx86Y1LgXzDOu0/6Y8e5K1Rg3u7BjFbJiAnmHmUcxanzFAq6wmEeS7kAyOfM2VhMars1qUikF
33X8wUal/hCUToqt7DkgNb7Zgf6xtDTDqlrj2GnOdmkUN4e6Bm4eqB4kkWLJwRv1m9gA0ncKt4MQ
6XbRC8bSR8dP+qMHryCOsYEP8hRWjBwvgDyuoa2i7LFJndYCKX88ThxvvItzDoyzD2LfSeZtVSI9
4CJTZ4FJdVGF3W0dAzSIRQjGHgy0p/J4X5Hx4rK0pt0V8X6xbPsmuZhZ/10U3NtlA3Y6qVkiLDb/
9FoiLHKKoJ1tpj12vp/+3nm5iOWC6IozLC+2k5FNoAC1uMPt/ckenibDlbdkQrIgGeYvQJN91WnY
nUlJTZgO1m6o63Tr2Qa4enVRypnVcIjHEbTM2cPt2wR/0xzsz52ZNcjrtGmxizLQhqfeqq/UeNhV
v85MzquqPSBxqbtoZmujzkEy7pO+vfMhNWs1MLyL+2wZN7D8eaA5OvkswU0/X64CJUfEzk8jbbwm
ZfuOTAQq0Hpw54ZghnHv7h1kIADMA6CRRNRwLop916fxZrUlBdk1lbPHyt+6gMHyh+9NIbi7eP+O
E9+9Uc9xFMPdcyj3q4LTuztXVX/maXzCXiXe05v5LX7pks/Y4IdLQjVrBq84KiPpjddmSNNbzdIj
VWeZTIc9yyhGSsEUn/SQsmeukiPVdAnBo3u2MKLSLVGK0axb/X5Y/vDzCvsC5uuuMKoEyRgArM/U
2F733hsK37qTVbGZyYCEZNO5Gds1SFJtuCu6ITBRPeEmQ3AmsX7AmgwjEtVT+95bZbjnffaYlx4N
HTc3svhg1knFtwAFD+Abwf9uiqkqv9Ql+HEsqFvrxUrjKEDZFv8tYcaIzaZiOls1KmkMwjPwnBLG
r8Kslq3d1TaviwmZDH9cbCXrxaZwL0WimyfVpsZZV525C0NZffV6AerYVPzuospW8B8tSm/0A1QR
+PcYq0XSOngJb3qhfuvBsMCSxOD4yyXI4GBX6hMNI6xRA21p/qnLK/FR25rYMluN63m4GpN2HVLk
uq/EJ8cEo2b1zb5PfsH368+Avu1g4TV49BfLz+PDD8hOYh0kqpSHD7+gJonbsyiyh9Qb0gcgLp2Z
rxAV6W8iK9qjSVSGeVi4bXuMHR8kC3tEuYxZq5EXe3CIzjCbqJm+8EFGbjbxJPpCD4EjjXZPRRVG
7E7uRTixIGbgVZ27ESxDs0I1mqUOQ55uB6/xX7Ef6W3LIXOOlAEDeujN56731KRp9JbaIP3O6bM6
jeOLmAATouG/OQ1GZO+wEZbgVqDlq4sNdNqyUTyVr000zqkTcLxLDQwXs4140zsOHmlWYtyK0Qpv
KnPcKSjZ0B6Z2X8lGTWrST4bD6PeZ9rOLovDamdXPlCgqpi2q2z1NYsxPJmDe13cJmHkp6bwHwXI
X9ekcqJrl7TxlYaLLEcis7XMJsCj9F5B2tX4Z77AkjyXhrQO/+pKXutkFA5Ace8wiO7ppyHniyCz
n7lmtostdNx5dqt2vUSjdZqtY5bNIVWNtRVO6hzMGZlm2YO17TrPXoBqpKUhm4terUOCsa3G/0++
uUycc2Hkf0jhZs0f0uH8XAy1VwDWXAM5NtnHO1kDiiXgjXgUTMhBlOKsNfipLdA2cIuTKtqMIEJs
UIKpnb6O2CeYkvQWRi4ftq3Aa1QBpPpemtq8pQ7Aa0E/5uaNxl6GakEWdl1I5PbutMhpWPg59hjs
xbzzUalk6ZJyyt3+JErn9jNPClQnY7uf6yUFiZcnm1i0zpa48nc0eqLHr81Kwa+aMT4p1oETlcg6
+JnJEiYeBn6SCrsOfJhuZiSRfwfUeJs1dfyYusMLQLnxWU59ga2TWTZlqEXiO1G1qw0WP5KMmlLb
zsHLjRKL8B/WhsCfJNbYQcxDJzpmln6Jujo+r24UxWtce1Pyoto1UrOtxkYKwM5u8VaN7ityYckD
jcAZ1yghBSgzDUuntE740UWbRnTFmzWI9rnQesu8zgVqskEC/O+u1ajrA9nqLrp3Bd+xI1dS/ph5
rI34weulfMM+WLf94G7iYbfMLGb3egCb/8fMfqfcfWYUv2ovGy/UWEn33qNhyd3h8kFGQzbw3+3J
qvb/6hqF1Qzr+hF5DV+HifpvWDVuzVi0v9W6cx3U8bJcboKYCrTaB6xa7IRmg6RS+wvT2HfrdeZd
wFX/DLRldIhzsDBCjgISv41scA5REj95Dbc3WBjWu8Qy41fUGcseXD3caDSIElSSNi83Id6ajyTz
ZgvgNRYLZkXJq+uDtuM28XgMY7O8vHOnxs2Qp95DqNw/GxSh+dxagFUUDW5ANMSrZbM1rE6dUFIB
Sc2sBzgnY48s8+xflLchqcNb72HkbImQmUwcXRf3LFJSBG8q1CmvwFRukOpfHnA6xDu/Sgt3szz/
aFww7W6o3FDHQS3su0jsakBbgmYuSZIm+aUQRv9ZJArl9eLOPYk0dZ+B4Hu3KBjQrYInz6Ixz91c
bsAaJ3HilfqTV2na7Kqi2VYRONhGOJdxsceYb2x/5oHM9QqGualkLU5V2n704EW/f/+rTa2vDoZk
xqP2jepqZsWpro3wkRqStygRgoJAhomlHhRjpYxFG8Y2XqzL6LrKPWzYn6Vsv5izVac133hpUQAx
q/KDtlNnI7mrXkSWqRczs1us8kz7hM1x9aKSMeBhyR7G3CieAO9ykcVMu0MoGRK6hZJPyH6iKo4T
X8lilbfZ4AaRUN2BzPJuECjLZDu7Fvm4bdpw0JfLKr/KNpYopuc7X2owG7Xvpd9HFL0JxqlN3lDv
bTq01kzWTlL/eVAC73OzSeanmyh0mm8UjReNf3P4mF/BW5M7OUerEC1DKYDvovHBbyvj5C23DVRg
KtR3JppftSHzx2Ga2C8JviJFUhivZSOit4lZm7Ir2C+Rf+XNsJtQzWY7JiO+gXPTz43s54o1CfBo
NBqk92BM3rtFxrMUZIcuPy5aYINEEEV4JaoS7JhRANIkRvyG3WvvTMRAjqW9OaAm10oTrBLtBWNW
C5SFciIjQBUcIJztfNywJJvHhl1exyK8LsMfYfzGcm+LLMxrL+gcWxzWsLUM8ZLsGAeOWlXPUQic
EjaYzW9JJveuERl/THH6LLUavzR9qrZKt9Fj64vp1IaZP/PXPjoV5RD+4cT5c2uNwILVDnMO6Sj/
bCpRn6h2VqTBoTf821oma3CBYBka3FSSDm/eGxffuSBL4hhfyHzvy9x6xD/IemykzC+hNT2Al2w9
qsYRi3xA1bV9y6N2sypIC+I6qinloXEXhBRtax9HkJava3DkFOwrtmr2ZLAG6hXKfxh64MFqSyas
tBhqAg3u7oMiZO2Lh3ID+On9dZm4nw0PtvftQ2wzxu0rTQDejaoWBZxIHdfdsAVzegYz/uVPH39S
3h+1qPPTB7mZHrFTkz6u4spI8jNril9WEUVQudPvItfz7/5QpNAOeHnaUs5h9Vg+pKe3Sd6r2/oZ
UROPX8oUKNX5f7LKRR2ZgH5E+V1wigFiUL5RZTN9/C9MhXnxqoJd1iCFP6+Ly3q7/qVQyCndq9zL
QICL+c0L/W9ml0XHoo4t8G9mWdwzdOsvSJL3N5L0ccNvi4VdA1QNbPQXkmF3j984XjbH7VSZ5Zbb
Otku/uRI+n+daA0RfqLJSLBcA13I3NCEtXC/rAGHquu3mR/jtudX2U0leBUNJPsl9sEjJJFAtjk5
jBqFcCqnvWXYOGi3aRJlt0LHQ4/kXVjvmO37wZ2K9NS4+J0HdWabO2QrURZn1VBPu9EF0JzhtMzM
LMDQAbBBdMEKgadYs4zy0N9g5fqH41v5gW769CCYBm/HsKB97ObngNRlebGeVD2pc6Wqr2lmtE+p
X743pj09Sa9qsRP0l3zQIgMY1QWVlsxmRe4b4rFAFahZ0kfAP41zE1YoEesnSB2sCpqptOuv6yTk
MM/URRNm+jF55PugCswzUTRSxLWLckYoNBzEoDU6fjm95Ik/viDrM+xEGJX4u5rvsigeTv5g9w9k
IZ1xOoNWWgQ0pGaI7AKvR506kpfHw/65cp9XA+ygRwfwD6PtKsMexWfWJeWVREYNBHJRZm80oguq
EhRG8QCA2a9OqSeDUc6pk/lqNaqYH5EJRmpiHpJXr4DU8GVcnEmWhW70OPD+sMZYP+P6uV09npJc
33/GwgBOYPUKbbPYCJ+pI3kZhRqecdNeJ64Yjw5GFsd3n3FIzbvPyGOLX5U+oaamcrtLXf5uu68O
xyZvOJfFQxLJroO61OEydrw8hBGGdTZMybYo33BsQXwB4BGF9RZrcuwQ78hFY2c3m01vDbYYxlpX
T3Hc6dcWvzPgm5Cpp6HvTOZjbiTHAoDf19CN9SuehkPAhF2daejHrn3KW8cKsM3nVxuzcHesyqon
I0I4E1U6AU7mKHE0+1I4r8qOpKQZKFyn3y+o6bGIIt5O5ADZ4MZ5dCDyzkLtSX4I+xEo9h2L9LvR
Uh4r62wVlAu8i+kRDKSH3rPig3St6ObK3j+1ZntsYh2hEBJE1GQsie+GZOYBJvZBnv9wIC+FCiwn
vFfemaGkZ9oH5EZTZB32bQFO6lHfKOlAbPTSM1UmKFNzOlpOpTc01NJjL/hCUpkCkqDShAhCZaZn
1KRBcQLf/Yd9Il/IlJrEqsBbmeP/zD5UPUPh7hdrLnSwxI9RApuux3Pi9Oql6UuXWuHZVjmzN45V
AZYG+LuLjNxdHzvK4ZmafjbO7G4MVNJN23ujf/ZlHBuL271uDbZMFJsuJk2pRQmA3/AYBNDRdUCp
MRW/2DM4iDcxXxrzR49kpCW7D0PhlypIBQO6afb4mR0p/vMc4La/jCprDzRtY4+WCsjtf7gMsqsa
UBLyip/Wj/GzGX8moylaE4meNj3/Dx9iNamrHL+G5SOnYjrmfnn61xnIjZooKvfcbNVpmosFsLlp
5iID0bzQxf7uuQ3FeCQRKT+YkaKhcgCrbxJ66gDqwtui/RFujUI9mmI1WcOHqd8GsubNbtFS+P/s
TLEsE/k1s3hcr+TD1a5TUM8Cdm07To23T1h8sFsP7LC5ThQoG+rCWfX9rigU1wDLo77CfpWJNjpk
kTR+5lSqwtgYduoGuVMNNzk3lm30t7JFJSJmofTuPAIUfbjxfrL6rbCaY8+nT2CIpU+pWaZPKC5Q
Fb16RhkY9Zz50nxKkFSfBySuxj5/Vpf6hwlJ237jl8J/IjtRTWpvazybLNE5uy62pqCYb2zUZHMv
4ko225+pFXdwf6vnu6ebinSP4nuofeYk3t5riuHzFDcn5pbstzYdUTwQS7jHaUyNSxOX9rZtZPVb
mwO8CYPeRKUg6XstKr6L+hF5FKR4DNv8bXSqQ8lU8aXC8xJ1HOz2NBRh8Qoo6Z/kmWTFbzkP7VcP
EO8TzS0Nq6e5HSH+MbccEnsLAPI6NypXvM+NSoP1Y+PhbZu1TfLouoB1RDWK5VVKfDMUQ76mbvVj
rlR2tpgEF6iR5ZvT8yyIMmDzWc8XW7BcBIoVJe+2hmvXG22GL7TDG2oU7ZiSzD3SMAfDZltGDXg7
U4v6X7N2HY5NnNwZr77IvumHdjBCVDAty23jy+jXwQRRzxMc5YSc/KFhuYfEH+QCxXiCRpr1g+d5
+lkbxe9qluN2jsMSUBXvgnV/8QmURWxKQK781tvpNLaPOSDUXwuNVCHEFgrZHzLLGXBQAkDLYLyq
TTpZ9oMPntPWKrHE8pLOfmhkL0WAVFt9K7FZvAxJk8/WlgA6LjNMA1ubsyFpOkCaL9JnZwpIdos2
tFDmImSCHVBStfJQm9L1jthb+rbEqiXKt41O/aZaPp2cCMu+oWLRpdp4DFsuHU5vemFtYh91U/kB
DakBLzEMdJTxo28qa1ukLt+2fsxPjY7HDf1jSlQtO3XzkHbi1yH9n2jYRsW98RCiLOHqS9rVmEKR
tp4n+h98myjf9jq2nnmp6mNve+kBW0rNFz2E2wK1jL+B15Ft7Xgwr1NcYvsINbOQLYTCsKvP7uD4
r4OdW6cKpNYdz0v312REvhH6shfJLsz76OL6snhJB7Erk+gBTObxV9PG8Qnm2AhUqeDZsysb1Nqc
iWSlzCSOtkjeFTzX74o2iuTi4UXYhRLAe6Gos6hEjMpypkDp7BDVK+ceNbyth23Vls1mVeSm+ofd
YpwNfyaK+UskMvtZzMXWvyT+EF/JKmxKo8Or31+zUg/cSeMA8tqblfgtUqw4TsPCfr8LrGuPWkEh
O8oWGZTAzDr/MSnHYmf3dbWtE9t/pCbDD/1xMsRzP1XueZU3oWIXbeoriciderk08e1imgcJdhPa
useNzVXKDIw4Lk/ckX62sbubAvsfu6CpfAEeHkcGcFCXluEsc6JObJ108nerrMdboNur7mpnWr7Y
VZE8AhS0Xw0iIwEtJdXdps+VfersOtpYthouuPoQGe6Uf22dGMXWIxyg0JS8e3KaNkFKnbGvScWK
LTb40kvKWPWLDI0tyc3JSg9jXMlDNfvXWIAbkex/KRJpnHMtUF5hlrtOHAPIi2LIqHtngd9vlkGZ
ApgratRpzCdUySmLsXxknfRRWtWNdtiGEb/aqIzPx7r4/f/Pgs0xcDDVXYx2eG7V2C61/jO7RuIn
B1whxhMdJwBY0fTVc217b84j08v//C+c9vnIt/s0gWdiTS9cE2x2gfPgcOrb3yntVWEJMIHt7LVr
xL5AYmbDBzn84hiRtY/zMt7bzBx+KZtq2IYownUkrbZQlrDOGV5OZ20Yqi8leNCPpCwnvg3HqH8t
pz58c4ooWMR9g2V7Wj2Ry4TH6VUaA46UqLz+xcO6BylbnI6TKQs7zQM742Eav1KjLKU3YWVnKP0N
mW8lHHD+abEgJxcZpI2BO81xjPxhq1mF8yT+vkLqGKB6QyHH/aqgBQ82ystmu6premGg5VI/RcVu
irCsMf1MXdqoUxc9NzSs/Ap1fPVoP1mCVYfVhHqrHbmRrO+c5GiM/LzafjCrKSapvVE84UHyHni1
e592vgzLVXvP7dwjKo4g5b1ORNecmU6yr3gyPQKMOT3GDM9Cy4nLvWMmXbqLjfIP1JRLceuFyWo3
DWCDWfV45XnobtreDHc4BaLGUtBgxXVEsmHqenuvQJa8UmPF3gsWPnOlscjeJDOUHWtn72z4tnkQ
mbyMZWdYKEAMWDp2nIoQpRZh0xO+naSSIREUfDTA+U+FOJKUHAbsrje6cF5r0SS31Ey/SeAn3ixl
5W8+6rYOZlS9kKjs8BMTllecNdDQb5HyUJ4YZURE78VPbG4qN26xdVy3m34Y4idqol4mT0biPZdT
EoK7xKSHYx50fHat+usHM+QkDRTH6x7/889RfKww4Zk4A8v3HB8nAfqAln88oWpKKm4nwCx+mlTs
b6fRFac4ClEA8a8DNFjJ3o/SIFkkkXqaLZYTMlY7AniQFgCgy3JyBsnIJJkP2tCuEqeZYT/psgd0
rYuRoCT1nTlZ+oBD72aG8GYNscYhmcI76U6k2Mz/oFhirRE+foD5SsiFTABvfI/ws5nIZJ2E3Foi
LkZAvIwlf9btGALmLm5+avJnd24EUHsnhlNPgqpr3hLlzNVBM5CzbVBsAU4pUVH2kUYl87srjsR4
xVlJYNh2sY1snJ0X29Uhx3SBnYrwSB6k+JcgZKBqwzsCj9EfUAxCH4YGD3x7xlvyGZdJjYpy7wLM
zMH9u5zMxFyHUIM6v9onocoeJUoNB1Nq1cdVQQ4oZy23sVW52zUcKdb5RYVK8KlVVntSkJ3LsFCe
L0JPmbaChrClBSBw+Tw52a0TrZOjLnliADmEo2hoztWGeo416QM4Rh1q1uEzo2pIep6Acj1wz26w
VIk6fu7L0i2CBfkxj0HN5GcaDswe/QsYFPw8eJM8oWBn0JrcQblZasloNWfYtd3EI85fGkcVXrCk
tQ+1yZ5oVADtCnbErEgkXjQC6lKDapniiNOuTneKFCjay2qSyji8kCwj5z4J+WnEmQ39HHC1y8MI
25Y0/uiSdr11TrsEcBK4LGEWw3mqvMdN5t3xx9R1z92LezeHjOSIpRaPhm3SjGAYEPldj9h0GoSM
gFb7iy6PdEbpA24+9qcxnU6x0er0FQcAdEHUxtFeZznOWiBzor+DeA06BUobi8ER1cOAU9M8z4gu
k8BZEG6O6u5IHRhNAL6TvBoCLPktdRcpM/RD0znV0akniWSkxpLtrouFQbsHaedvQeo5EhlRIOqt
MpR8fBCo1H28E61hLRFFQMn+uDZyLhz15E1OdPJjHGQCGjKK2MjExHapfbkTJVThBovlG/KMxT6P
KhbIIeLjljyo6bmTB6PK80M4GzKsJ3dRi+Nd3LoTOM0hE9cUQKOlhxOnXkJsox9XURairMq2krK9
Ku+r54mdaWQeSDm2+9yPYEIULC8CGk5T72FnBJUgx8mXW5JR4/fOsAmxw31YZZ5sflVZXF+wP4sT
/EasbUxvbJ7Iwslx0E+Fbe3VvmttbJ5NyCKtMrtvORDElbVdr0lbVbapszg6kl3k9Nk1jKyrwhEo
l2IyumPqeEcalbPIHgZRBaLPOuQC8epKGmoEaag7OqlVIbMJezLySgHWMJhOO3JcFevwYwgaU3M3
Lb4V7XHm+t3N5VYy/m8AGutDRVOPcdvxTdcTvue7jvkRP4NkkNFVXPHXDseP7IBAfdJ6DL8DF3lM
VCSjQE/ggqBGcIKKXKeI44UkGLoH5KDKJMiU3LahDv90UvNUeDX/Xkn+jGPz+t9ErX9jFq8ecPjD
H2XfygcTZ6YARRtm4JHr6FCGKKLszUsmcByxYR5WU+ArpU6mWZQvpOiGQ4y6yc/LABsgZ44kUrA6
OR6ATUmVl/sMlYsCu6vEMet4iNK+6ltue9WF96hZsEE+NcI7x/Oi405zTY3xheEegMPnEpwxBhem
TdSuKotuUzmTm26QOzE2Omz5vrVV+Ax+gPGsivKb4+bq0te13Jt9VW+T2fef8cEYelnmxm7Ye1yH
vyo+uU/ksoan2WmO+apl7yXIpTpMpXsZpjbeXUJ7JhI5AkclmZZG3WU3/lR2VrNtkjY8xKxMPvFo
lPtagMlHwywfumPvhVheKZZ8ApgEJ76FDgc+FsZRB+iYORlfDHMeDbl+Nke2Jx013kNrCu+N+qF6
ba2yOHdDhZevfjjgzCjr3M6NrUocETblALnZNf6ZXYF7P2nKegrFBlwi6LNe1+aRdNhfA2IHuCFv
R2ZLN5v0N5RO8ndLvMXyr9lWv7spPZMnErDveXoSu53K/9svg4sPS0bGgSxjDg4Qx8GugJd9rPVb
18zuJ9W/us4nN8nddBvy/2PsuprjxpntL0IVM8hXTk4ayZLjC8uROYIJ/PX3oCmL41nvfvcFBXQi
vTsiwUb3Oeo9ASA3v0rd+EwDUjugt7yfOigFO+PsqDxJ79GixYjyEHTw/MXPDKtnWQLnvWVdMkf9
q918KSup8Q2J2CsyouCDgx6b9aw3WI0bAtEASAGd8QPS4MF+0JH2IYwX1mnNubXllcBeCLba+y2a
MV1oKdzhaotKPJEZicBXeV1gYv6MQ6auV8+h7aa0QP+h5yJG/zJ7aFP8DQM7wT2iRvIbrZxJyKck
LlAIKhkgTZsE3CKjnYqdF7fIRpFHOZaHRgB2X6SaZfqTbqNIjeXPjgUGyl2JczcAawynUQDRBq3t
WbgGmSpDNXQUPCRMSEAzJ3hFu6F2jcxGu9YmqtaKKAxn2aIojTFfVWbWb0kWx3LEz1qqnRveEZnM
b4dFVrbZ17DHDmMRLbaLDIwi6VmECl6sM/BABW9Ot10MwVaRn/77+wo513/8dj3Dth38aC3bsv7x
VE9xAoqdQl09V9RjgM3lKZLCOuPbwTrTDByAt0tSAPf1a9eBtm1eKds4mWJgkL75lgx0Wshi3Yju
wiUgjwN1pe7kG21wUNWlwmhhj2LssLSw+c6CS1QXn1rB7JeOGd47Ox58zZb2C7bQ9gsAKrcO6MKf
SORZyL/Fej2eaQlIM75qgK+1pyWKj9st4N6HjWCN86IVo3UIa6QSKVJvm/G2DbSR5RtuxDi8RjvX
MVYDzWhASsE6AirNPgInGy0uNF00NCMZGS5+FAYPxqzwlxCL310YUMTVG3QLxXP8JZZBEchPbzlI
avJRXDx1Hp8VqBgfsZeaV9LV1k7UGVtatkOaP5h1daVVSNUBVpugxDwaT5mqB2jxSAc0I4g2SetV
NQpbHSTmVa+43ptfRV6G+1EylBa5YZ/JdfrRKEDFQgY0VGFhXLAZRwWSPpR7S7BPJJdtAyeNRmso
ynVc4J21+NGM/GiGBoT/9Wz+RzoPz2QkNgwLpKW2bc1VwTc47ACbBnehY4pnaU/cdxIU3LVVFVyK
IZtORQ8c1UBDneSbnGY0aKOBL2TXLnaLbLHzqqjbaQwn24uWAi9LHmmbKc+a052crjghs6WO3PHY
UddeAtMsMLoJB7bGrFz8l5utdDv3U0f+x92NAKy6+RcvvnQJdXdOBZTm5frLTfTxVK2Z3b3eHbku
dwE8/uk0jfqaRGPNsLfBji+LvK8HdGPyrxznohsg9dT4eOXpc1/236Zeul+1LEfazGH80Qys+Oxa
4Ajmk+jXDm/GDedhO26B7WqtgT+AAi+rLOPv3gQCQYaSrYHei54h4/NsWatXZFdFmzoM+cHRLD37
SDIWi8EPKlds+ODV8XcZg86EA7vRR0t0w57QVtZsNFk5+Kix670Im28jA22KKKf8oVMDLWWED0Ds
ip4WEcnb0csfUPfJj0LYexKhtwJElzT1Mq8460G/otVdSCHw/RSKDemWsItVOHyM0GcOFiMAQRdN
M2xDYcmLV3fyEuCP6RJXDIS2fZ1t63Jqqh1pxrD9qY32tAvYAAhlEefITqeGvLotgOnIJGvjCdiS
VTGus05u2ADsWFSnV7+tLZzZAnzkgnLvBqQNRsE3/+tVcwcW6+r4Q0SnFLc0fD/gdXNHITLJEshB
AEt5BlByd0Y1O9oQTXHw8F2Az6tyODtoNup8WvOkwLS0QKsWWQDLWoxohv8zw3m2cZXn7G46ezxN
xYFWi3zxnS9AUdsA3/73V6WwiznN3u6zGtD8HtpA44lc9xcvA+8l03S5ze16OmrMcx9MVCCvQX4U
fBEZWD0EeMQTmFraiK7D2pVbfEK8mmqsxCbETIMvet5shiB3fiAHFdu5pioX+HrBEUz7IHn0NjMu
oEK7p1lhJ9ZsSUuCDsx6lBi8WvaEL7hYBcx7eC1j6kGKvGFFUoGHF00MNNhGdCnRMPBAK8eeenQ9
O+VsEan2h5qx851FyYJylcgqL1d/0dIVUIKWloCL+0d08i0thdPluClgMd9boAlLVyFIoY6eGeJL
nkXhO6614bs0D/kmaczJjzzgguFBcsomICEHcYGUn1q6CvG6HMOpmdc3UxzrxfG6AVY/WB7LI5mP
QDfUn2g6D/EoVl6KnmVadv5///JNg/9jl2V7qII0PG7gK1oHp9efh0pD5pYC2NzVs6WX7jGwSwuo
OVJfp1FbIDObGlcaOr2czoXnbCO8zq6zmV6xYFfmU+ubSV+mm5Enw7q3kc8klyDoXp3Rm1gAmUV0
+yUgadWFkBn7x4XCFDUfb+7kRBcDVVHr07JxviVd058pr0z5Zzxuy1OKFxOJaLhJtOuFVZB2yVXP
1Na0ftPeeJhTAh4b00hWtgKQMEE7jO81NUX+3DmWaqCZ6yg8CdLkGsB9tci90U4EHwEwDufYEiYF
Oc5ScpeETLHETKfyfZig2w/dLuWFBjl6ioDIareBFrFk1mDDH4JvztuTSUfGI8eHCK0rLfw5WCWo
mVm/G2I7w2kYulNbNcw9qaqxVSnbJAY3iJIbZYCqoBbYc0MBnAkeeNOO2n7MDGdKwyjEhZa5m6xQ
+uW9jIAufzJROASuNfQK4eDlmA9AqCQrisEGoc0xEpHexpimdJW2pvdScbSHzkC95giO1EbxttBA
zCxVFjWbyC5QO64UC1uLU7cSxH2K6mVhedHtwFoFgQAmLdryNrLGC2PsHHy1kHf1FvsuGC3JJVGX
uosKDH5cimxuhsYC8zcaXCoHKMv0L65k8DnuM/Ma2sz4gEcl/WdBK7/9EDYCxByqo2rSUBagCcte
o0g/v7I2Eqhlcr+EU198toMMzXZV1b5o4LtCUdOQPkYJY1uNJ+KMPKl9iHQ3PQwAt7pkOBPdgqQh
fDL7sl5nU9G+t6rOwLlQ2nxJdf7Sghr4Z9iCEitDZbs/egFg7Lr4l4dUGRIP5xjoIifq+MiTEAWp
DVJGc38HeD8sH39gyYF6QGxeu09dDnQtkKqTQ9z3Yo/ihgSVSJDRAJDp76jEMVOwxvNy15dSromF
MLLcGIcwQq6JsrAy2ttlYTR8a3hxvuuDQbwEFeDkUYf1PSjcTzjit17ssg52+uim+z8NhuozIBrN
U0OM2RoHOzY2Z/HFTL7diCJFtD0C/8G3OiRv7eRbH4ZIVEitSC5SfiN9ArBv/LcB6TQ9D0B57wng
w89PEXXsFRHTPa1/K+dnxc35GxQAt331Wp4z5ITaZQtY3BMQpFI2bWNU2KC+HPSQPnATi7MN6JOz
A8CVGkXEx5QUqbIhbaFp4QYUyQ42G2jEQI1OPoKoCfki8pva3tUuNHVbUFIGmrXlFroDI+Zo7wv8
p/Xz0i1+bTxH5L/6sUrQ6FZM75PeRC7BzPNLZlcuSHkTttVzC0lF/AcHhrKJ9tNG1FtCVDcapDzt
/hxOivt5wWBv8EBaN3ptr/QRVZ3rvho2eg4mG5xcaUBkUeCKyzApIERaok5u8mNwUKxrc5xeDf/q
c6O/mVIQp2t+CZMPwIzOfuHwcAK7FFgyTlomwPNpsig7saBH27kS0kAyEbUNX9G0pilohK7gEQB3
fecBFKXufhEln2RebGyLlAHpwwUl67ktVqwUbY6tlJLNRpHAVIxViAR86+M4R2lIP/u7bswOOb4i
pJOL863GKytU5xQAblGswAmRDWc0/nMuJhd1A6GiC/Ya88h0IwYXPUcaF73CgKfMsrrySZ0lxU4k
cX90QXCOX3Xp5qiw0NM1MuHmxVWnLeiY4tKntdaB9lGLI9TqibHZFaXZn7KwW2dD50qcBeKrYJ5G
FTdRDoCvn3mdkAG+yXGAW7HCDxy98FH0Ea1MGQ3XDlmvK800GwD0k43yZlp6eDU5yDcUv0IXaT2y
A5YA2DIKWz72stGPswlZ41BiCxDDEWwrv+ORnMlHMATJh0Xc5niF1dX32DH6m6sbDT560L4G5pAx
9PU2rX0qUU+yqHqw4vKRqtapNL6L8mc9aZzLXPM+6M4GRAVyQ8uSA2W2iepHMiWnN3sSZSZ3NoHk
IyhRUQdP9iq+Qwx/ZlY+A1b6NXb6FptsUXhcYqdtOfU3gyXGSuqyX0UeG1FchpNvGoawP06ogrrM
K9BQPDgNDkOVAR1ts7JwdgAordHA9Nvp3wLVZe5dyAvp/zkQtrPO2kShx6YLwr0+jjaO40QzI8kp
UdAW9oVA5AiCTomq2rMuTFo/8LDD3SnguURjO1dZkhFF+DOeKetNZ+Kbcf4wqFLsbzMUgdLHAg21
0ADqHtSziGDGSa7AEFYCwP9b1k/c9fUyyC8puLEp0uKfqZi1spuh1SkeShi3rWOycgO2n9dLLn5k
okJRlPkLhcLQrd3ZqVBTEL4fSuvBS6r+xNNuU3cFsClLCc6tzHAr3+5LD5hSOG48mUkAeF6azlJy
orXyHEegWs6KG6fXKLp70NAec7IVBzt+mmi0CTJ3N1j9EOHD4/daMwZ0swgkza+pjr0iOjz5bhZG
dncecwuEc1X6PjPs7ihVW3HeauhPlmBtHdxpbj4GyfJry3LmYiOPv2c2dysvikRv9qHQ+/Micm1g
Tpkd/9ood0uiOAEpYqNdecytt3QZo9DwSQSiMr/T8AZp0cVyplnniAE3V4it22upTwrbGPB5Tep5
apV4sFkJ0qAkFN0AIG9H2zcqzBKLZncyabViG6jQMRDKULuYDEApsQBzsjFxFnJyCy9/5FzHjQFk
73s8pJvsTwunDNr9JOvorAEj0DeNnP+owucgCcR3MzULoC4nJp5EFQ45w9wCNprL3zWJPQAj3nTe
THEyWqCUd9t6KJ73/Kit+VrY20SK9ttYc7EOWj28AOI7fvCq0l2Zocy//2EAFgYUljj69bX7KOm5
gadFOn1CiT1oZJvoR4lKkm1lstH8WEXpD7Aw8a1ro5ZzbXJTrGWJPCoZB4EFlKo3PzKkVa6oZMGH
/FvbL1MVMc+43A7JZkq4BN5JPj3SLA9/ALCyutKCBpTtAvODN2IXKqvZ1OvT/RAleBUo96kbp0fp
eOLRfreEInM97gb0AU5iv1i6MU93BTJb+PDIAHWuAScbhQzA7lAXqLu+Qf01Ekk+oBH6Qx+PIw69
0YDAFSUtDUitvM4mz80qf9HcqftJf1Q79d2dnJb3vkvUJR7JAg/ZaCMt9RUr+AXPFxylYU8W+Jah
a6toqIGmCOS8wNfHiQPht3D8eY2TkOgBzWz4mlbmIzfNRxHhsa9C0IqGJcwcVkvFa5jOZA4gGwCM
oiko5h4oPo2C8yG49faPlYuSKkcB/xBMO1K2syWtlB/vxfMo+n4fqUwf7g9YI2oGjHh5SRrAWQc9
mvVIQTLS0sBURjDFad66betutQS4syvC3EbRNB/Wi+8SoHcr8CgWH51U4BAmKIy9sMv8nT1o+Tv0
ua9QFpA9kgiMjeYp6QAhG9l+lTgb0Km41wZFlM+qMWWXT8hqOSbIWBszjp6x3904VuteSbRYkAPJ
3mIsFsXQvsZ4s6AYf7sKWfznVaoO5WlGOVSoddPKB95Fny10ZO5p1aO8H+hgSoEqsVnR6BzA453h
bsup01ZgwtbXN58l8+eIaDMNPCa2vp4/TMB44ZdunOTxw9Qk7i6M2l1koPgIXO1WskapcrBhuR1+
Rn3/NgXx6XvAMOL1W1hM/ZFFn4OoNldjEYynXjrFxzIBPLiSD2FSgQ8pTGZ3fZpwLtQM3hWgqc4T
d7v3FDYfsnRrA1x+R15vV+GGBcrHwgULgbp6b3bmavrjKiSnq+DjeWN43gFNCZ+nvEvfBX2cAmfW
Y5sOn7BrWs6KKULZlDaC1kiZAGLi0Roi79y638G3Yj+SdOxSA6Rs+ecIrZPI673FmddjmHV+VFfa
wRlaZ8M8dIikInrMGddfiraLj46bdxs8XYuviT7iQRKEn+Wo9SigDaZdF5jWJ1TO+mSgtUO9ATZh
cczKrnuxvfzJToL8K8BJp1XeVdWFhfqI33gnUKoIhWTgi51czXqMPWDnWX26MUtkGepJFF//vA0d
CbUNydVtqBz3OR+GYWu54THJhunK8b/t2faGdl2ghHA3LwctOsWpLXxagk8qwL70OeKJ/Y4kTWKh
1iSv2wMtBfoi90jxDCtaVmlsPeGLcV6RSNog3NE0cIbotm8PQ/pgqoFmrPshvTA40wL721cxDgzT
BzYCzlIO1mGRkxkNotcAPuoMoP9Rtnf+DBA+q1j03npRLHYsx55d4ox3tURGg/6ILgkdaPvcMX4t
F1pMGP4ej1IAu4HuLnKkNv9zWFZHD/FusYwBGnURwYzaXMhCHICQC65fMEVGq2VtWd/B+9SiBris
GHZrLOP6tmddg+2WQpW0+xEkUXpjrUlIg5UIV996+OZOy2QDJCD0umPb+oGFwWYIS/kl4BY+JJWc
/yEPXcjJXphI148SmR3lBBBC+YU7csRhhRgPbtHOwUi+OL1dpMC32ymzZb2LVce+ZVYHYTv6uVed
/yQaA1Fv8MXYrmMFEkCyIarrhzHEcz6ZADFIsriSOlo0DG+ORMY8H7BLlnHqp66rg+ZQRVXXiNJR
P89uKqiIi3qDfjJcQ90FDV6j1Q/AFkXZOkR2OE34+aDzL8IJPXhG+p8oe8QRhN17T53jPJdO7Hyq
Ij5tzYpXOzbBKi87AFFYOrocJjC+xO3FS0HAQs9vkefjvhuLcqVLHecGKIW8xC1PH+hJfq+NZHWv
7VEyssJ5iiqK/h25Ft7ZKsrs7A1du9En1N72ikdFKoIVmsXF5zYIo2sXj6/iuseR4GJKVmEmw002
cb7qvFYDyZiMwb0LbJLBx7P+ycK2au8odl6vzad4N+pIRrgWcoLK7saYx9PntiucbYb9womILsqQ
gw+vR17hYIf62iYKDCKtuJn2LPkBJhB9i4RSfwb3UH/W6lLfak4XYqeLPDwpRtkG7bx2g7wt1qlj
fUjyWu7IZYyBeRoeKt6BXT23vqM+ewB0pm0+mCBRftC5FKchy/C0MMCIKTx3j73Y8NiqYcQvbBdp
Dng/1ZIUOMoqsLn0FwnNPGR8fT2NjN2iQNhh7+l4Ozh4uO5QmwNIkTFb6wUH5VYRJz7+mkQCbtN1
G7tR6gPmQZ9EBgl6nNE+g7raBvlLtxyy0E9zvmuc1vjZpNV59LzyR1ZZT3XP3G/lWHyyCpD2lA3/
aQ1N8cXR0TDR9qaHXyNARptQilXA0mA7eG3y4qLWlpKitJrQ6STQlfn+TUf502X1plOW/z+/Jo59
RxTihOMmQHVOEfpCBFJSKLYHrYHi14vwobWqcye8TIUZkDztvVc5isGjf5W7wLBf4tgWu49D8fXQ
AwPjmOyYFV+pZdGWXYI/1fhKvZBcrf7UhV54JTxDslSrxS/V0yv1QRrSTh6VLhsH86yjjnI1oYp8
JZmefmzSofABb9Z8w+P6lGYxIPy7aAMyU6BVTQBS68tc/557wD2ypvoT3nrVijF7eMYRPVJjGVid
h/idqbfup7QZvRXLs+rRtJoCsPNSHtrM7R4GHK2tkzaZPpRB8dPBe+cXAJKCqP9lt/kvfKl3H/rA
42ujyfKH8Ak/d2y+Rtt81FCIucpLw/koHPlVPax/gcIX3bk4JcjS7mmyOxNQxXa94kDpfjf1Tb9N
LC8/g04owP7DvI1jWwn/6BXDWxy9HxGnRjZG5yi2meJ22kcdmqNBO8k/h8OQgSMSs0TJQvDNf160
y+y/7e60/xqP7NAYCyCx3mk2ruUC87L0MvQjAck1DPTb5aJtFIJs09ivWlouWlZLYD2lbrCKJ5Cp
HZC3b451g0p3+vpFezFgnVP87HHsvyNecxqQ8H+PHmF2WqjOne4SjinDA1nxqTtGd+HtdJpXqgY8
B47xQcQoFbrxCXV9EzYMp9zKixSlxrMVXc5RbqTo++x9hwLzm3AxP9PlyKdxwh4t+qh1skDO3gKW
/qCjhNI3R926ap9D/M6urg58fRK4TtYfmsH+1iQ9mvxJ1hX4/eEwX67zSLB0E7vlLwnc7MPYNkG6
eY3BpyTm/pv/bLq4DgzdoM7UHvAvSk80WCpx7lA6PQR/3YnWi3oKHSTaA+BE61Np7kmx2BWtcI/C
9Ek8m95ZLJFotkSnIHeyfrAapEfa/tGJ6jUlYPCjjv2kCceXeOD21uuT+hhabnHF2QpfZdPYfo1Y
vaYMTN7aKPHm0/BSpjEAnsBlT7WMOB4rU3TG/66NrIsQJ4dW48xqKm0kLWjk0zPNOip/XNZRrB8L
HHEAg03/VNSoH6JZaFavs1jNhnLUP9Fs0YJ9Vf90Z7dEKeLqCMrJHxxgn6s8NwxsxxnevZSdCSih
Y4URW3UDM+aEzpzlweEJGmNDHLhyHQTBsgV8Xpmj7chWS5JZleWAdfA9SWp0t81irW5QADqBs5QU
A07la1sXF/LxMqQzI5e9xiGv0Ym5ikOLuC9eUAkwvrAnIlEbMp759QD+wbhmzqZHB8I5T1p20nI9
QhuHJV+qAkcWvafrP9lTpZiBF59mzPgGuITiWAygYlV1IFXTTz6PHX6g5YSX8Hly8cyWqsAD8Pe3
WjQvoPSWZ1eqCzbz/gXvc/0EzmBQP3YtfjNqSSXBNBTadCMiJwErXbO001I9rKzqtr8V/RmLixR1
T5Guo4YJwNENoHinLKwfa2RzaIUN97wiSHO3aOaVraDQ/7R8W5HuzRInPu46McrwQTTVozZ18Qtv
7eYUBcCw9KJ8+qLkbRnHL14Rf4jcKNuN6OR4KJl4HWSHQ2lkY4EFO4RM8xeNYzsAYgR73GqRLc5M
xEA7tJN81pICSBYevqjAr7rNROr5izWeCa/XQ+flsJXeH1cq00QcAGn4nKPs7aEwdLGKx8TezMt2
BHO2UljxYO+DUHy/k9Oywvs4Qt7rHNphBYQGb9wrrNPHxGqxh49Z69MSzzP5SLMsvno9kKZIEtkQ
SxM/ByGRGVpMJcvGPZrkkBtVJjcK7FDDNNu88ghWbfY+UQxaMxMWMn8PpV14x0jJJmLHsiFrXPDd
3TBovcnAzOECUVT/YhuorwRt54k7tnhHQ+t5QCscevQEvslMq/zgZkWJpDmO2v90IpGhm69OAr+D
kygclCysSxxGr4oKVQL4n4P65XnKEwac1bxAFeAiRBsrEIo94C1hd4qC6beBTemTkRViT8Y6j1+V
d0td79khrLwtycl9vtpduOXiMVVYk+XNfdAFcPzz5OErcJtV9ohe11BzXTSQ2/aamY63tZDMfCnB
5XesMgEeMrU0dDt9l4LDciwLQBPXovnUMa+76MlQvJj2ZK8ln25dZQBgL3IFX9X0mHbiR2+hq0By
0b+4XBrrdMzyHS07rUc9oCUkUtrQmsDLfWgj44lWNGjF14AF8TNKnKDHvhZAjb+DFbX1GiwRYf/y
t2C6g7rJkTF83k0oyEGPAKoU8MvQugiVZbWqAqZ1ZuEE03YDfedZNTLCbwqalcxjW1njoX/jPKEz
BE9HgXQJD73THJH0nY5im4G3+TbgTYgUD8i+pBQgfLJjYHWzIkcRnwtsMTSGAoPQLTG11NSKrXex
AZISMaAGB4XCkLUKMhEvautkBzXQL7AKB93sj06LhkIeGbVfoVP+QsZVlDfxztIMpHSTsNvMl5mv
gFYVxQ7YWdtmLJvjlKdGf2zQG3DoQvuwXGu+NrZC+Sbu9MBPCmDt6419NSrVDg80o87XPU1xaYG5
ngbSaErN8x8djrhPPQjMO1DNKQ81kNmyRClH5IcNPnNBGg3DJVTHQXNd8vIIjIp8lwwV862QI9eo
hiQcssegc8+V5thAhfgtYsBP2w1ofPXJYnEIQMOKunfvuIjKtNf2SeSCpiXK85u43A2/VEkWH4PM
MV0AqQA2dzDkL0NdJsyVrJFdBIo5tzj0xWC5foYt77EDnDCFp3h0A24YNr47op6SlqTIgS1wkq58
mtIUoUjmthx5HJxT75YAeSjYyUvsU9s68WqSWb+jo95qaPCkRSvynAsLgGR8BSD8Co8bPG5Jq5Zk
S8fF6FWZHWYLWkrPmi3IjGIsId9i2IN8SY1A+zCYyJ32woo+8D4FDJrVaY+iGNkW6e7wXBaiP8Za
X+xtQLU+oPmp2AzC5c84i0cuQWPWZ0V/DGr04Uuap6XvuGLc6nFiPQ7q6CWqYnunhxKHmnQe05U4
greLbtPUkdmiO6S6cC7z86zVXXCXUgQ0CeP0hpXwrhjIMfQAX12mHM0tDl7F9WYwsJuXXRZsQ2/C
8a0cPzluPYCSLOpRIYTUCu6lO9OSZiRrHO9SomEOoGuh26K8B3bzlAxH5dyXcbTX6uLd4nZjkotq
OJWoDxE4p0WiCPVlmtDKRy1tQUHR8eib1tgvCbrCX7rUyw9J03bbvq37z3oYgSuvXNd17D31dVS8
DF105i4Ony10/b/EueUgBaaXe1LmEhDisgXwUTKWwICQUfRo5ghIK+Xw5k72ZjsBAL9Oq32E1DuS
8CjCrRN+coH38A4nBO5jkpgfjElPP0Vtou+aLmEbWsYGaunSoi4eemME+mtv+pYyK1HFcTI5sta0
XQeICGDGjAhXMIHicuaWc+rxpH3sm7pH3VPqXkIGbgmSlWhMfkS/LTKRAll/WpJCMjyfAEr+JVcW
I6ujQ5MlX5gq9KRizrCKQf1nU9moMUnniMd/Y62oEpSswmwAcwBDLqyYKmEBFAWupJ6dJGpBvM0c
hiIuBjSjoaagf79KIU3kLULgbFxGKm5iNv661ZCEY3wa3pZZz4FObhQ9Hk1QJCxOTnVS1qU/W8fO
72mKrPOuGauP3E3cfQkCnXWqkOCN0OnAF47seayWOMn52k6iu1alF34sPjBHlB/DPgIKmp78JA8W
avwmQFGxbi1UANJKjc8BQqttNgEQO1eTwnVJ0HXkrthoZLvJ40/AcKxPQg2kpeFONnuQBj8gfHYs
lrNQxWpQ0L3IZxeeWkdgJri7yETT0crFw7D0PTlGJ9tE1nOqRn0zC+sS52bohuuzV4Nbj3lOfrOF
OwI0VQMZwA59sadX2RKc1LfSOToqNaMTRZnXXN3IcjeiNZGTUDY3/qSmNWlmRxKSd0AXnf8JnaMJ
Z5UjERYlyH72Ciq/i7Tx0ZWGAzq28WGmEiRZYAPDFnjOp1kmJOBPYmDNr1vlRr7/5jYUwjqRBdmO
jLvIwzocQGy4GA2ey5wTOkYeFhHZqquSO3BetBMon+dnIj36KAVNT74WQJCmxtDJrR6Ji5yUlKSm
GSnsyp62No+jOWW9KMh3WS6+CZoLkShMd1NRADHy7hpL+BRPsgPKm1ET9fspPnvQde/cUqdzcQqK
5OQSYLnxO5kFML1T5+zv7i4QDu5n8aJLNLwGuwFOCOeXSVCNW4FyqnOrjiCmMB6vrrOfzxdQLwQE
HS/o1igCTkECij03kI3NAW/zg9eV0NKZxWJCfpWVsJUtQFJLL68IcFR+DnrQHS1poDddAJYbP/VS
pOTV26/kNj/1Rc193RmujhdOQBFx8usyuCxBiUakBbtFRjPpiBEFY6BxXRQDmOCv+pQUmzFOA4At
YElaUlQdPvI8B7wydx4ZqlZQTl28v5NPmmWfp0KulxhswPsdDWtP1hRWDxR2ik9mNWRXK6yay8CD
dRZ0wRU8tMGVZkHXyg0OCtlKasOUg6VMe8a/eDoudpWop1NTe+fI/Ghl7TTyYy2QBXSiFkSBAdD2
L8ugdzagavWM4ZQeu7MdaQCC4+5DFEkEuf1qHJV2iENp8GjPzsDyf/UjD3fqvlcDeEV0HZ33IAQ1
N1WEHjUAUFXnHo9x+2A5fXmmtZO3bIXyRX2F+t7yvCg6ncF5WZPaE0Z7tExtVYUT2vNQE1WsbadC
I2vvIYcYCIlTHRRjnboJ6D17mtLgxaZ2SASOA5VhywIY0nQxoRkKzH6HMPu05qtFv5hbA4MmAQsZ
iq2sA5nM1jfuJJ3w3gDEnbojcp+twDaenkgoJ+1RRg7eNGS4XIKhnNTb03r+V4XY0uiol9vlHBsV
ptUDPl5HxznRwLTEPWbGR1Kib7pBKxD+KAEep0yEEf6ezrpMC8ptaBq/SG33cgKEt7KcXGszFPgf
ZCZpfbbVoD5M5qHDltGNq+F4J69Rk31jNjso2YgyWj903I6+bs53MR03u3RdkO5dnlsnAdhDMADo
+LaLQD56AikavrTD4UgKGhY7WuaoV6tRkAi/O7WVlWhmkk29IgXFm0PfGS7OZLMsG/yeMyRNgGD4
x13dRCEP0pNbjoKB9aRnZytEsXWfDfJTbABsIC7a8Rh3sfxk1B8FK7OPCagdzl7WZOiDgBjpqVcr
jj/b8wQo2JVwsV+2GxF9BmvkAM4UIKcGOW+eeYkzWSW3OoC5At4SrGpqmefl2eaVfE7DoX7IkJTy
QxAwfc5kVq7TFGx/POq0T6kxiwFDFR97OxjXZAXgrwYMVVa1GoO+XumeLc5SDu+noEBnTZ+0gHDH
QHIasqi9XZJMC7AjV9/ji9m/2jo1+i+bFhRq6lI00BXoWn+T9cWY7LspefrXkHe3VI6avkHSsPcX
BcieinWeYfs7PVeAZjoClCA50dD0AZ613ZCcaIbmcnPvgLuUlEH324yWXVC3JcrgIbxzI9nfXBa7
hFni1XkEctDeruL5InfxlmUiUdjKQMSqtZp37IfGO9JMqiXNGjwVwRGg1vP0Tk8+vPZuvTWkkfxE
r831nYKMDRM7dXSu/74g2dwt50v9u/mNno8A1dXQJr9BfT/Ak3AM7JeK57anvgIw2WDPDHid+kTS
CIUC82zW/3VdqEhtbQJ4h9xT6mkIdcWZSw4UzwOj2XFw9hnjyGBzdDR3AhDmjvg/yr5sOW6cafaJ
GEECIEHe9r6otdqS7RvGjMfDDdx3Pv2fKMpiu8cz3zk3CKCqALQkio2lMtMGPzS0cYNL4/bYqX14
5kDysNwD4QIDXxb1IRsVUJWGQ2V+sgcFRryKG3AkBvhWXQF5Gbl7y8iPJaDH58brOMCswv+HW5bq
uQl95DElI7CZVd3tIr01X9Y0yCaI1iMkIuc9++LIzD5YA2Zrzg7V1EjLjoTr401b8l0e5DVA7dBk
gOTnFwC8/SecdyFfRaX4Qi8Na01NckgksYBJ03F3dmJ4cxy+Ab755VSdKYzs9XDnN2X0RI04GcUd
K/2HoTKAzJqy2NirYoK0i56FQkyTNxvme/E8bNQVOTK6xwwkc+aDDxZdkHkBvYA/QrftE8fdllog
AGQloOnl3ouRG+KFTB/xuQ6wa+M6HofYIFwYoS2nB/uIl5Ff3VOL4hnHH1v18xS5HBhNMSYFGF2l
1z/E9ljjpLX1gShp3I0YEo4sq36yzlSA8ZOdcRDbrxsjddaL4yqwrngcbMh1ZV06mcCFn3nnAb0U
jZADqQpoPlkAXV2aquOXDnJbK6G8AsAgG/RiHw5q4pbXufOLF2pQ/BJFNT8cwh2eEwhKcf/7VE3G
jq4PF+KUmVJluYYkxhXpD6fCM8RhuYWc45Z+uaZ4kKM8tKwBAKE0cEfnIPkIyTBD0p2vqgMfyk2Y
eMYKy7PubEajsu+ol1lMwxoH/wlOXMHpjOWUprODIqd/xgEAFD6oaoWPMoHQGjmFgnbjZomjGrBL
SLD46IsORY1fW5Ml6Q4nrEO+L0GmdUnM4j7Nqhq8/yno2XGmBHzm2Gx7ziErxpzmYOTtdS1qona2
BR+1m7jx17691WJLkXV/lJMJkoiU+1iBmzh59FqwvJm990u7cvTBkcqQtEfxUcfXQNwRG0khccRa
4RaRWkY54JYrDtPt3JQ2TgcnSPiAsRdZI1GAbM9ctUdiKckgMHRqnaBZzaQlmgcFUkEQyMRuwdei
JZGBdScNRxG92c7DEedJPg3gKpT47ZR1bByRVPSlAqpbQjg89qDuU3nrVJXmdtSc0qYuyDGU5g64
FQeM9/a76aM/BSz2ZQxyNBNWHu+0ot5QdqcFTquyYAIvVJ6+hr1d7Qn8eoONpSY5lm5k071GM6j3
N/YrOC7FSWleOiRZHWgQT5avrNLsPRrYO8dSdRmFBVgapfWAQ/8rwJxSTOf2BEeCwFFxBaqjtnuL
lpuRc4uPanqgLCuD44yom2OkxucpQE1nYe7/BuHLf5B0ucxkkEEEhZ3JbI/dQPBLVVo9sgTD55no
CPmC4zbwrL+LahDfdAVHn+JbzMXfONG1PyXmMG5ANZQdsXfgz+EgUtBjQw+xqaqHYAiH16lxyp3R
V/uyLIr1okQz8yXjQvBdmcaJKmfThAqKcr8yMN/o1ixxPphbtxbe2uvOkxBZbDx3VzZudi9I05iq
UoBtSVjduwdpE8Dl6RipIedRBYrRSAzIMIDYKEmBJnjN3jmD/T3UkqSz9Gj5VnmgVaIGSwHnYEEp
T9QEgqbdIb1ObXML1L55Bw4gZdXZY1nIeteMwM4hMwDnF4EJTooCxEqMiQbXZW51+e+/nGPfUlSB
0BvkPR6YgF0Plys39GplJPMYl9wQy8uZe9cbuJiBYHKxS6Et9lakBkBBAPLwpIaikctAT2fmDlSR
pIt04Fo+z2RlGfhgzshkfW4pR4FNgXvu7PopTFjw6IVIPacaqyYgMghKBT7MR1cX5LCR9yTAC+11
OJNd+Qrz9LLK1uR0mjHBb6KM3mywnOA+Tjch22ScSqd98vUgsq1xdAQu2RUS1YdH8IU0e9l1xsq1
Qce7Av+yfIi7Izl9faUe6NtxM7fBkIVM18McRt3qHn8QcEZASjOMaudBGnO3pS/T3eysbA6yKzB6
1eTe/yC18EzvH38WzxGuCfVzV3q2ffsP5eL4yoC+evCSNXF3iPQOX7YVilpAPHKu6vbisWO9z0vy
IzkXOzWFBxa31dINUrtoQ3cL5VxffPMUuQV6g5ibSFD7mPy6F8Xb+iP8fhTueiraUUCBvPN9ZFTz
TwBYgji6kAdPJ+Y/1Lj/fEqi7o9EJeXXtu/TLauQTU3NEDfJPlQhex5kJ7M3QI6lo8CTmQABGxoP
QSXU0jsuGcjOdO9KIlfH97C9x42+tZrCwNuTVNus6NYE2dEYXSytdR724oB2JU4KM+tusedcIFW8
8eoN2agwqgnCIS0u6a0UGeBkm+fxkJy/xClc5R/TCQuJRaSOvJlZH13bM+8We6nnKVKwSS4qdR3z
S5oHPDeYhz7ngOvw1Qi2u3mepnwB13B5H1g4idT8Kn9ETL5oFMgnN0nqY4qzip1puem3Ov5O/sYG
As3yx6fWxnOlyWcCXdRVytbMNe092ZKAqQcdQUK7ZCp1BB7Z9wjDDCAa1LSHYUqmVWK74H8iwk7e
/sAU4+NM14lzukvgjfeCCEBdNRp74HkAF9c8nkS5KdIAKkGZke9mDk9N5NkY7O94NPiJIsj+c9jZ
wvH+j6PhfhkGeYTvQy88ocvQyzi/Dk127M1jC0SRbtRNyK6m0hBI6YV0K7TZm+jYRJF1N5tmd9sI
844KrBPDu748UqOwQe6CvSDbSjdSdz2QUWEEWQwspRNcL2qTrtkftRubj+ODs1eD/+Rn1BJANtF2
UIanKhVjVTSnFFSNoJzyDvXUm98qUJhE/lh9K9puWuOigj+qMkoPtQGpIBcw+YcAMkQbwB/UF9y2
fLLGAkDbDAx+EMxV+x5ACLAumM7nqc6dHbBK5jZ1Q/l5NFi7A3TOn721DXmjxhiLneEjGBd99rYq
hLmjvr6Ba/vR7oeNDbYZpoL0wgumLk0sBDCoukrGqRHuusbmccPDMp1t5C2rBIEU07r+HprTycnU
wyxjzTXdrZdFc+Cp/bI4abhm6vn7IEjFh9hgtW6/j2BC3TY4HHkw49qHdHNmveVTZuCatuMPVCQj
ax9wkT4HUGyLhPjjJMUfvGaes6KwSQm1BVtMtrkyNi2uRI2wTg4Ug9G9i+IATSSpu8mzYDgpmWWf
eWecCA2TjoG7QermACIcM/uc4hiFY0t3Bnwp33h1PW1GnnrnPPSdxxqpJKu6H6I/g2H6Yk4FcgBa
0zwCdBfvpq5Nv3kdsu91APWc8FPPPY0R31nII42Qezt8AV+jO/cMsR/cRQzvB92TAqhn0cbtTkDV
xa2RpLxKawOAo6I4tmMaPlLBC2QhS8gcVLWqsy0HlAOKR9C6XEKohr2JPmC07vFixUh1HWb7EXTh
IBmeIMc0x+Tmn9Wk2LHT8ghkUqXqz43jX8g0fwoV2/Ya7CESCZk/4/xAJlg2iCpgByeHKFI1OYax
dhrXPFeWsqBagWOoFSQfgMYqtIGs5HeKeJuwvj0upjn6tj33JisNoTL13GqxOzJNIAjfIpcFCyQJ
phCui9Ip3PUI8e31YkPKe32m4nc2U9OKIIXmXAXS3wM3NBbzeNRjGXSSOEJdbP89HnmXYJr3ppnE
05cE30p3RRHj7Tc5ygJFkWveYSUbn9LU21KL7LwfzdlJNlOHUa214uQECq6tbw+rKNy5ClKwBfYy
5yFJwrlGNkc7qMY8P8pXN+7fdbmxSSDq8lVhu+U6Gi1rTW4akcaapBlj1w+GblxyNmcqPE0bDgUw
S4PwYaQ20YQvzSUa5+sJEmDiZENxQI7xU4FF9Dfsfr7zMOxfau7jPwFwUUjglekXcJkjA1PgSMsT
oO5WCklp0eg8O0gD38dTokCl7fNH4SJxO8777vtgPFpW6/xFoQ2SBa5CpSzEHJqo8DaUJWAAikHp
nDKuVjgbiPBWt0JwlCAFiWoFtCq3xpAb6xsHeEvF0SnlJ4qFVk4K2QXdl3lvgDj7l9k0Rv096E2n
0wDBtKsZKHSZIW1xq7bYqEYzqNH7tNiXz4VZGESFLuSTtsrE6uZnSOswWPsZ+LR3ZQEhXxBKXTTe
9kTkRsSMNGp6JKr5Ss7OxbSEQQNjdlLoYqfYX4clZ6FAi0K1D+fMvbR0/RhyMS1dda9p9INTZyKD
FveI6R2+9IDUN5Byk2udsF7IB2Dbkk+1jEqg2sCWQHbwGj0UQzNccEfnrZFdWJ6DWCd4UPW2TYI7
ladlgMhFbdeX5lZAZApAxJ9SQYsyD9lmCR/XaZOjsONtkHTM/Ez9KqDqV5C+jaOj4OGfyG4Zkmjd
RDidoOXMgES0u8Ay1grZ06d5/UNLocUr68hsV67nzTHzEqr+WB3RCInbGHveFe5KdGG9G+KCv2Wg
GADhbVReoonxtwlHr7j+fovcGn8LpC2uKMqNimD/u07kxRXM7zr5uhPTM00C6/bW7XukZv8UcKyR
WXly/Hw7kBQtOXxL6zmSxwbwJtYnCQmIPYO9xIk/aKCg+1c7WGhFcXuiGhV1YuDfcGlTLdaBlWjg
CeJpn3ux3FO/2XZVpfCbIVM2NKfbcef2XM6jLF3r2mUKzNy/+SQ0dBK6OOcPM2+TJrV/X3H2aBQM
UkW1b/MV2aBQBAhOwdM5hGyzA0QV5yEfTotpqE9GCmFb5Bc0/nqSrDvnBfNxZguWO6DBY9DuBkF/
LslI/kEHqcKv/TW5rDCzN2wMu3ue9vsszMNgxawCmyzDB3SsmNb4TwHVmwCKnPlMRsiOf3TDHBBt
G0rsCQcrcBE4/tGP/PQ02fZ18TtbDSgukBjWexw1l27kuLF5WP0gBwNHRDcO6nYzxxIyz5GzO9+w
jR10CatTzOLqxHEECYkT3Z6rdSjLU44FhFpRwBJKzcUmjSYx1+Q2QzN+r86DUNTtIFdRrPP2fW7Y
yFWQwSN4G/MjzsmCVUtrJ20jR8JjfBOUEF2oaG2nHa5RAKccWSuH1myNdqTcBtNaA+o2GgBgdJzU
9NN0CkKQDQfKQMYGrpUfcG71gJ299dWu2IiEQCN9apqh21epGk7mmKgL2EmnrQVmvU+xdPDuyDL7
OwRF8aUGQJ8w+xfWBX/XSN49AJKHdNJW4gYKIKjvk+ri49wkD/i1/4izsby2xVDPquxsOMZeP+Hi
SuMZPLd+c6tcAFOG8cgUYWf30Kj682RXxnt/snld+1JHY3qiWCog8lxD4Js/ValsZnteZqf/PocT
7B8Evjh9s5i0PQHNc89h5q8sprGT9jY0GKtn2QmdaWQk9wNWwfe1NKA1C6arTaeb9lA0bGOXmdrJ
IZDIYBETyJG1i/ylHRcHo7P+pBFEmbds46WWOE0O8rkAHDLnsftM4H489cDRsO17+4fQ+GWTiUdZ
V+GJ6ZYRJQKnoqg1eTrslTuWSKvzA74iD8UUzHlkOMg7zQ6y+V0z7J0J/7+5bJEb+jF0m78CwOvF
6cWqpk3vWMnX0SucbV5V06kCxcdTnoCyYDJ58D2I4pOMIgYUbAqeZuFbR2S5ls9BIPM5Ih+DR7xb
8tfK4Rm4DVSMzRhrcF0ojqPEfpF4WpaC+FyMIhkvBouQyTs4Z3KSHcx0oE+EOGV38bZCVGAnJDtF
dLGHCzu5cyajvlgRH7wNznrBRDnW7Q73TuDxyQu8TmXsGfvOC8Bsro3La5NqXvSt7pRzoUb1EUAj
ZenU7m7iywl6JjTaPCW5HfPrMgiUYD+blv/JLQtxr6TP72X4UPaDe3G0ZTGDvBhJijm4X65sOp7i
xnruRCNQATiHuB/BxLiJdSeyCZ58acZMHclJJnSEAIt7oUYRNO4pifIztWjGoAJjDYW33DfYijwV
v52NPhPNhmuD99kolBw/P2IY+j3gVGmSIKUnwBnoh6xakrl/pm2XYwEO1jgvaIun1JobZAEbF+hE
BnBwUZOKogGo2bImnNT8yzgR0BEPVYRNuKZekMiojlR3b1tOe4+Tle6+rMzmyBr50kKkxVqRlwqr
KrJtIpBGT3H4Av7ptkwP77vQDvfLWGFT44TSddUWWkPuOZnhkI0XVxsrAAscsVrNhFaEnqS2VQAK
XtsKnHOaOmsmuco19dVcJSsVjsquI68GsswOZBqi3i/BNAGN3bWAECCDS4EJj3+jVRy2VGDCqeZT
L7LcLAVpUUi2Cu/rj1AyLyvCHMTI+Sb1Vlz9CKfYwoJzyBvzTirQxKjiPUeBshWgR2jfASkCXkE2
2CuvqNqdy9MEaA04wGyw7coCJHJjXQJpOplnSugszSw75Y78Qq058ZN77GuO/ChsQ0RZAeaJHMJP
ak11pg1RHr5ZanQvluP3n/wajE52rcZDViaHAjvOB1EiR9KM00cGVkRwx0BMF0LRidjZaW8917Fr
PeNugkNr6IksIwQO9qAEmdbULHWAEtZX1qnojkzMyuo7loZvMpw4dE9EK9Ydm9o9eQE+sLZ8gpxP
6hrhnoP2Z06n9HRa5JIbOSdaNiZenUZmH25TJylhchlh6UcOKuYRhKmerCiwD5kX/cFd3P8mYN58
ln06bqwCdIHUjLStssd1nybF45AO43PbQfYLHCR8RU6ypSU005s4H45gvjLARDCEK9UqCBbooo/a
95pdD7nCZvlne4mJP6KXLq0Fial5nBv3ErOM4NpucZqGmG1HCZp+N/eRIz+azTrA+XO4Dktg467a
dVWn+1b1DRDU2r+0836snoQW4VnGACVC9VTzMtmZSGbeGgqM7q0zfQaTKA4LOncCK5XIvkVT+gy9
0OYlVVZ1J1JNEKXt+Fh/G9C4fwoyL76vPMBsyN44OPNUODZ6AAu68SDLFgmIQE1+G/F3QPq+119M
5UD/igV/iLDP7v57DWLh4P/m2onhwgliCp4LpV4uxS2VuuVo0LOj2uehqnGeK6VxKnQxMOFDlIXa
LTA7yNrdpd5onMgkgNnLVrftuc/sm+ujnYBh9qMb1VTnou/sp6laSwzL+Ddd5tFoUup92yYP9fnn
7DR6X0JbxxmanQFy9F3gV8HKcFsL1JIgI3yvplkRXMhKRevlxs4T4jWqGI4SBeikzhYo54ILVRsn
R88wjb39lMb31EUVbVA9zb0L3IeMTrebMwG68uimfDg3aYpr1Z8tShzATv6b3UbpQydTawsUbX7g
QTV+GdrqVFS5+QJ+l/yhC/FPQHYKqz7CRqM+MSRWv2A5dB3GWbKGNBHOKOgtmggkTntlcSf0yzbW
WWGhLowezMnabpRWfWBIzQTCGk9+noTpiUONddXQ3S61QXYbrOZ/lKVN4fSfYUFRbO5DTXKQDXf/
wYr+l5axaSxqkqNMIUM+9j8YGzsohqrwJara/AnqZKuOOwDLh31jbmxQZ+1InznRXivtkRsUwRtr
L/UNJI59kxICgqwMXjhPosM4ND30EtD0GQtwTVaf88bBl7o2DWPYHmTPijU5ySa76D61uXEhE5Kx
7QO+vUCnT0P2Yj0gWdpKrWxdyGx4Q04A2wYtEF1BYQ1vUnU4Q1Nxey+cunrGw7PNp+DIcQH+BUgc
tWPxkJ28KqqewHk04a+KR+L/LUIFTngYa8O8y3D7l0Ce80sM0rAtKzrk4sdufYcM/2oLXFz3FuXm
k9Csn67K59DIqsNtNqjrULyz59BCs37q0BZslyNv35CIZ+0cp+rDdZSNArpPv7bDIQdmLSxOBhZn
a9Drsic2Bs4+YHICotpNgJ9M0w04nZOvOCG7FI4UPzpwXJasLb+xUYh1YefRY2xw79DWdnuwIk0w
E7jdugY69Q/luruqatKDg6TpTVAhGTlkdggZhcwqjo5KD2SzddI/1biuUdMkiAAZqXC64E8OTusd
hZAJIpKglbFBEQltZyACQBR1JIE1IlIYfPOnjR7/pU1uCiQbiOSSYxO47iWSLXa92842wdLU+/oR
aNSDm5T8BfzKR6b/p4NYlofcKCbcmXnDF9xuIR29j67ChA7zoVd1FQbKdeTJjNE2wBfnYTTBghBx
KT9LkdsHh2FvPpm5+zkCtyR+JcOwAcTc/dwYytpjbehvytFyP5sN5BfaIq+31NdMEnNn152zpb5Z
UCEfGAoYO/KmOZYhdZlCgVv3tR0sbT1kjO3JCyiJsxl70HZSs4Jo3MYxkRihvK7Y8gLKjU3c4Pxf
RPo2TV8FMMv8WS0g3wS0mb4RyA1rUyvfOFA4Bc59brtTO9YQjxjp3TiDB30wKeUq0rXVRcR5tsPB
XzgL3JKD18huv2qTEQni9YrUWIiTg2f9rmO29UAtyIu3+xJc6utkGMCHpr3Nh3fQXgu671caLnnU
7coBYiNLf64jcCCC99LH6Iq7wUud9Nf9f52fFGEiEdm7AiAWNzf3SKBp38Iuw20ygO84RJ+at1Jd
7MCvX9NyGh/SwfiDrI0A5wSLHbGhJmBkMRiFYuc494mm56Fr/ccpq51PAvSoNHLiyXXYBHWeHFPI
HJVaYiIrqvcir2McB0uIiCwO7AMhSEFto2vAQkPhA8vfI1MZJndLODUpZLEFpQ2NHoUl0ViJrwRV
SBlItOPUz/bUdN32OW81O5fd2486imAPHsgxr6JCp56jxtC1H6HfMI9FUW6Mg4HI88YvH1EfYw0a
QkEzUhQ1/xlFnTM3fBjGfu/ovNLlQSM95d/ZuhRpYbxKIDHy8VTSQzo/r2Ss6dFd/K4n243f4ruF
hp0jI8UVkm8TZ9UjU/YFqYzPSLDklzw0pxfAWLH9C1NnQ85mkvZjl02bsAUoCwCm1gSJIb6HyduH
SDnBditY96G+leRJieQGBfV5PZQN7uPNhKTWPQWXiW3fpU7/dR5KT1sXibjYTvbv085OHdHiNPFq
apm5EI0aDWP+IWgGPX2Xg+vYLpL2RF1/9xm6YvpK8VKP+/Hju30R3ecBO7Y6UXioZXumWq2b/23r
QyDtscAEzk53+//q+7s5ihr/B0WSZtubyR3KZ6YupTsgA8hoAJSSMZZNsokecU4WPuMQ4CUVrvNl
MjMT58VTsR9yF7wRZZZga+txaGbjFWpic/pMBRLjkjUTUXxoohi3lHUZnjgYqC+FmMLnKoRKljCi
XaVbZMIpEPaEiS9AhItBVNQZwJ0U0cYLDlnsgEbO7so9tB3l96JrfuSh03wZ0zrHua07vhgePkem
svKBNzY0gJH9fe4t4I2GCanODS5w710HXxytatLn2saeuU0r+RoPJmjjrSD+cxq8uwpk78Hqf82X
+/n0EqVRsm2iEmq+dguKUH0f5tcTXntUBaX7dxDFqZ3nyOJMBdmpxrPwZ9zippr8iJ7Hqnk0bAuA
4xkkO9dWHqpHh4X2AdLa1gFJJ8Vjm3G2bsu8/gYJsiO+7bwfeTndlZUYvkJLz1iHkPB+wE+YHM2p
h7ivGQb7qs92uFHyHqiwdFZzZxtsC4lEiXXTL44pib6BoUpCA/6nvep9/+7XMXx9CBl6TbHps3C4
KEBZL6OuuQqqRkUr/sIVjug3ZKOQ0LOmvankX6r3Y2gAfXSrIQ9+smudEYyuOoJ8bVcibBndQ7IP
DUxzLfZoGIH4WkbXn4RCMmkhD/7j81CPjOZeRvjolvgViF2w7R2RZIeJ9Mfwxr6wTx8DzOMlpput
Kywp1oELKRnTEW9FA4Y7M7b9R9n1xUOAxF1qkR1Prf/I7H7nWVCnACGRNFbYsURINmHsSHFUOHiv
rbkJrv6mzhADac9yhw2DXC8xUT9Ox2EyYhC7YDZysAG4Ds/3dnOLxmcyW1nx0DzQ5PQxShW+2fEU
nOcwtx4PwoSSQdJD92rVSV/dZ+LZAjYHz0hwXRhDdmxdiFLe2N0EmIgi5lhf6Q6Z3ZqA8ErIWuad
B8D6xyg0KNINnF0VRM5qcYBJqt83qS8uk4X0vSkT8b0yRX8J88RYx03C/zTFX56o/G+VY+VbWfnp
GYh29ugmMVuNvcX+RC7ZXVx39qsaeLr3Qd5zaPMs/2Ty7muoR8iNCtSig8K2aoj7I8CfYHBuOvUF
FM77Yiz/xqbkmYPC4zEqgROIO4jNTzWbdoFukm0YrHGvJhyEdIMtHinYsMruUsbJnlrcRkaZ1XPw
IqrOPyE3/70YPW5nOsPfP5FHfLipyaox2EejeLzphky0fxlligD9BGQGs1xV58EyU4AJ9deu5Bmo
E1XTIXiKkd+1oziT5z/cSQ3bwB+7E/Lnu5PUBaTYsDWgKnjeUSV/TFWKojb5qbZ0n2MW9xJ95ZnH
vJppmZl63k60DEc1h08/INDo+CCHjISzXdBpM6Ctb5RY2TkbZ0+moW5XqLZEeMFliZmhbmQMrQLg
tn/3LxNRjcbgH/MsXmsCnaAA0/e6bJANXIx4+piowqPKrXjPYzN9hQAnmIzi9Pt/RozGpOaIsag+
C3wFHcrEA6p1rLtvlvSemdt1L3HQ+GcPRK0b3Fl23/hUv9bCdJ+DElttaVf2muxFor6NdVw+Q87M
vasdY1jTOJNT/5Xbkj8lPjiZM6hSznYrt0HpmmbqabSmr8i9T1egmqtOVMiP2u9sMhMtnh8dkyTF
9/9xEmg5/zgIFI7LBLBjoCnFJ7uRE42RFu/5Y+s9YTXQ3EFbPb5ADCO+UA0MK++1FMlLCtKJB7L/
axjLv6uxAt+SHkKZvIbWeMpiEJdioFxV9akpcd+gW4v9ZjQLKMB9Xlt/z2FQjetXFLJ0s5zY3GQZ
iOFuHEuTapZ+etNwMrdXnwXqK9ka2RrFxh1YsefAfm5mLuw8sLfxoL/QWTM8KwjMlZZ9psIKjP6Y
GsXWggzBbFJ2lQHurEOS1E6BlP9w5VHQnCNrwyE1j5PdIhjPqsl6PCm6SkWYt+E+s4xPU1e8m8he
+mIf2lZ0qrAuAUMFt8tLY0BPXCAbjlpUDAbgApsCqzqA1aof+JZv9wqCUBfy1q0JxjRqcyhhQO0T
SjfzgEOeVPs4BkLcH4vvY5MWD51K87cDl0HxluDr7iH22fe+n/I30WTBEdrgI1RZ4Cw5A5qpg4g8
NSv+8t8Po5D/eBalicNoR9jSASLCvAEX5aUzBSPSZ5/cWKrptWtc4+QwAHFIBbIysKzANizfL7Yg
9aA9AfHId88sFzlBjDJpXXapc2bhYB280Tjs7Fe28KeHwUzVw+8cEKSvDnFVFdg04eQ38HBaTAU1
ezr9tbXnxs0C7ODBnPdlsUP7LQAmrgiPPW5x7ltdFLhKAYRgMPfUBB9ztfvv3599C85ipuQ2s4BY
lZ6wTe/mf9kueifqxSSenMB7SvBMXCqQbZ6dqsUll0YqK/26pqK18HsDA4laVwmPthBbtV572ULs
ITB++FiNuFYgoBoNXqpQFOGLUfvujnWmc+rsaLjIFMxbrgDu8yqPbc4/o1Q0wUHSt6L8tCVdjZLZ
pAybQ5Txw23cJFiA/Gpur0OeD0hfQw6AH8TZ2Q0LvDsKA1rATMWvWRv9iBrh/zCKz2Es6r8akLaD
VC8ZIZdSTDs3xubiv3+x2BDcPpkWl5anH00PQpiucwOeUmGUDRWSYJ6c8rWL4+Qey4PyFIVg648K
HPkm1eivZFW4fwJhDyJs/BJV4L/WZdG+uQPO/KSZIGMZWQerZPDdOxGZOOf2M9DNJ7b6RjYqrmLm
aml+be3pxQfwAvdr0AYHxhjbCcN6BUwjPOSOU+9xkeS+tV2K1HAtDw5E9RrLEv8uA1nzgwv5klWW
8r8hFJTvk2TM2Tq25Xhyg2k88bwcsfopWHdwdJuMVGDj6kJBt8EtBc/eu4AirkyRzYfANvUrvC31
QLIGFn7t9YHa4vHjK7dt63NWNfcld4wHCzhEpH83PML+Ieu2yLD1022VWrgi852LxDksmLYUspS8
Pj8gKbJezSH9WEIsMQCQhMahGKv0D1ljTJi+4eCmAH71Yvpdty3iMVpbLrcuVJBjjslBl7cSpV/v
FvcSQ7WqDPDJ3fx8Y6emNzTpqeqdI41JJipUFSKz0XQCc1uUgwHQHCa/iSEbFjXTCtAbUFDrkKrr
rWPTJ3+50hRQvmlsgCWq4MwnyLbjEj//FAZ+voqHuP0BUhgZpe1fIIvlK9sIq3MOhn5DrScT6Yu4
TjSHFeghgdnOexfK7z7voE2E3BW/LJqLJl/cAvubr71iai5Bws107+E3cQA752e/bxp2MsaO34XW
aW5NSf5XFIVfSy9KgORhPa494/GhLkBt6ndD9BSZUAPzuGECylknOMeyi0/QWezWCsoyr8JpIRhW
edPFsDtnNxp+s28zxu8qbo2HAde6Z4gAO0chB+9YqDw9x06sNxnqR8C6dgWBl/y0FLjfB7t0mA4m
cjd+evD4x/lhaVMNABZcwFOVOt24F5sARTgWU3q0TPixWi2u24GuQq+qV73m6m23ZcCrTz5XF9fV
510+6tUsV9WYfl7qejXhVcBVlcZaZkmqKXr/VS3Gq6mvel79WL/9QMvIILt1j//9erXkLTaV4TaA
4SvfQoH3621KHL4U0zZCZvKTAlX0qq3bxkGqaxafbFN8LpLYfJhteDWH+6HMwUIZgVp+24SJuZGx
Y20yK+qPbgJwNmAuQo1rG0TQj5D/dR4ibLky38L/S4d/EsMYkPKhnVTkBo8eud+DSbQDocCHnft4
06gYOw6yTWFUAudk4hAwHaPysARWRcrvfM73fqrncADxXeUJA4UNjvDwqGavQRChlrv5K0jZ43UK
BvPXMPSQDiOH+hUnLn95vNoQwfd8E9WlxcbGew/pMF71RI5B2yATaWwNylpAMlCxEayCqhTdVvVV
+N6HwokMfLHdjAMwpbGlOPwL2uvOScutk6XDpcyRnd5Kv9wg2au/XBV5P8xNCsGlXLkRugeFUN+p
R0rfqmms9xE8mTj91TjUsddjX3XsTBxLVXpwvzaCteFZaR3tSxwugtAEzCS43fH/j7Ir6Y5UZ7L/
pdfNOYBAiEVvyHnwbJeHDcdlv2KSEDNCv74vynpOl9/7qro3HCkUUqbTmSBF3Lg3GokERxowwFcW
YoS4qHDrAQlk7OZi7Gklsctu7B13LeZFLC6zo+OEf6WOh4Inq8q3XuHaoNts7EuJaPglkxk5xLle
f7GbbuzhTwSR/LA0E8ylm6eaVuI62N7Z8cEeUVwK+Z4MJbdpDALkdLKgRSrx5ASYNyqDEt35IiC9
pWeND+viZDXNT0PI4kFcOwP40BjH3J0iOaKE0wLG/ratIcwChke1B5bauR3YABToBFrgttBi0XTQ
VmhDMDWc+pTXi85Lhmszd1RIGtbQWojqugA4ibvNHzCtwT8Oka4LgmCbYIfEqMv8LxtP5AFAMFMK
/9qfJgUC5wFqTUcjRRvGXbt0AQVHphx0LLJxfagAlznCSKBiMbbBS9Yl8M8oRSETJudq2DmApeyM
lqnRVO0IIeAoVG9G89TYTQuV+mC3tOMU8oWaEmQCoWIDunXw/jggE13X+fgdwP6/qXxODD+GG4jN
LAmmZS4n1p9z/+xTIuYNBmPsHjIrv9azTGFmWZduVhfXztxL0DNjrt+RB4umV25m56exudd6nr9h
Qa4XVkFD3KOsEZrqDSCZoslXDfXUfVkGboQ7YPcq/fqoe2RKQYwN3ahs+AGClUdSQpEntoFZQgik
v7WcuFhrVVlHJ2vy7e9vxt7XgnTXdSljlIbzCcwOgi//SxDsoCCxi4ebkvaAcUSpilG7MjirmOU9
NEB4sBNJ2EDTtGyueEX00vEF/xb6Fo/CsK3eHdYvBsgJJREBm7NU2fSaSkkjt1H0LnGQZ3Ym+3sQ
QB7LZjnqQcKQgMk273HbmUZ6xM+nrZdFmeJbkci9R2WFXXMg6PHkBI2HAfyhyDtaY/gqM2/FCy6f
k57gmJ938T50rfYaGCrsRSzkxqtCDctTEUgz00kg/6KOdbr+VBdCgm+//xSJ+89Hmhd4BMdZ8EPa
KOT8cpYNE5XopvGymzYHdVpbg3G4D9RtLAUqAvykuwrHXh1art8m2r351CM/QDkuwZsh8reOJflj
FSPkHnttcTXWdrilwo63irX5lc0qtaSQKn4cMRUfdxgFtCbb2GZvlu/2z04agiujS8Nd3QTu0xCu
eyr7Zz7KdBcOdb8yXgVXD93ocgQ6XKgDuzggC0XVZeKlyOFLW6MgJ6uWZViV9wLaspdV1d+0Yyju
Sa7Efc3sVaes5Mb0KLc5Eryk3/WzR4hb8iZARmdpJlhaQoFItjdmMTMh8OfaAJCHQdgH9+0Zo2z7
srkUqOoDrQQ5YYgNpthJq3I5Smaf8MnG1wxYoFCbJ7BsM0243VHfL26wMyhuCm4vFZ7+EPpjKlnU
RXGdc5QvmEHe98WNSCDMYrvIzSA8CxcrzOPIRTXnJp+HjQ8NBtS6xmGxJq2eEmQpNMAUMZuFM+Bj
Xs5lYEpiIekXp3UYYi3bOJUgjJt9zAtOdhPvQcDzdHo3qe6qi1Y0qILt1fVPNv2iYFuvqgFzaCR2
Ir0LonvHjy+ruWdM58u/2U5zP6ahTjE+UMbjA8lsey2pFUQ5d8OHTA4Lr6pAI6gY2dkgAFt2U6Ce
sglgXgkahwvjVqWgqprtqbDJDhoq+EoItT9Dfw0w+ITx9QIcLF1rfDWj4Hfu6DqIswLUC9WjzNx3
RHvITdkLlAN4sl+YcujZToC8/ze76JJ/tccBZEWcoYFqivib9NcmGQRckuLqRPALGjAUXw7VXJaD
HVk0FU241SmTKMuZ+4bP1xLA2HqQ5jrZgjSVSJc32RJ11+9QRbOeypEcIfgp/7IsfQnm8fFJ5Bz8
0X4HEHzLUgT3/G5dZrV9nyi3iMCpjUCx67702Rg8hLyXURMP4dvIsqVq01niqk0hWpeFr0mIs5wW
U3HPkYRcNbF0Lzq7BQvwEKttGLLsKkcRypIh4rQTQfMkShQwQBmeHvKZWtO0jI0lEhXlo01wWPx7
gAq3QiZqnnJqGk/T/7TOVEMBaqIV7rIfjk2NQgxgWBe5CWamc1yzaWOEOE3TXLoSypSFpCiDtpsy
Xba29wgC426dae3vVc/8fVZzujfdQkI5EPHRv/u55aA/zE4nz485qRkxxvOw6XZ+h/Rb+9w6Zbh1
5iBkrP23ohHllYlBvmc8Fo8ZUmVXYQj2mtnDHUkKHaxWLU0QkxRsWuL8bJ0inAzzQVElfs6fqFci
maeqq1gWyI1feBRiXwPCjhnkehKQLpiLZ/sODot18rNfzOV7ZSVhNOPVF8/zzC/D5wGzhOmel9Uy
nha/fxIh8Pc1dkUYUMTz7gy8Pbb7NSoYgsUeqLd8uEmzpEako6agPOK8/g72nWU9KxopUt53Iggf
dV1My1z7FhQ73Q0eYAk4JHDxWP0iQb61C7j702TsfosSv9Ydy+WXAd5XyR7JotsvdgY1qCvofS1V
CO0Ws0aX2SuSulsAX3HMkyhci8Ey9ARh+n49Avu8Md0iUI+h04bXHsn72zKwL9OwqZ+GFGhBzYVe
mW6dNl3EcOq9dPtkeMCtc2HsLSSv9lNfgLZz8uunWoEgoqgqejCjfr6osLV97Pq0B79xuhlyfIHL
ZcbUTZ7l+Ua5E1SDwK1hH3IxXOaghLwWYf7z0kNpL6JOP25rKnkYCWcMd+B1/m5cTrY08F5YU2Vg
MppdCminblFZ10V8Xuu8IPf7i6CWxdZh9n02UMCzU+s2o15z0RUVB+qVB89WhoxtFYBsBTnu6abI
/Vfipuw5QRXhMkDp4n7UuB0xUOzUWgfPYHPz1yzu1oCdjotz8LxLwHZlIuYJR1iPOnrYmO55wDib
0QEIkI0Z+LIAQqMiEnmG9DOCyLvM1ZfdXBaMz9g59jOfiumeWkNFUZVmy9XZZgba2c+0zEVxpbYu
pITaVQHW69sx1/UtdntyF8/xftZPYL1V/TgsGlu4m1PfF8OClZBnNN4odhm2UlyDmhJie6jHASd0
QIAl7dLy4CSNvz11h86TxwaRAxBMz06mb1phzBHQZDXk4YJ65p+eh0+eqdPrbV2lOgqJY63ilI9P
yg82BthbaMfFQXBIb+o6H/Y6t5toCMHWg80F/oO5FVxCi8FBpgZhAmg1Zd+Z4puUowQOeKdm0wJE
uw1Vyb/JRh+Ngx4SARYECBefZ2Z2kt+h2BLnzwSHoIGkP5y2fSoHHj/FfGhA+umT2yYALybAisMF
6Vizs1nCd8gnehee0GTVgRzmbghAqemPdf2cIR5RDzh0kPB+1O60kWnOdihOWPq9Lp+aBEBXXTXT
BmW87VMByJLP7P51QAxzaUtHHOy0cQB/Rp61Ef2rkppENgpFEPNIhgWev9inzWjtLq9Sd8k8lV+G
DXigUUe1zwYelgfE07sG4QAzlrV14i47T10HDCVMfgoOFGjpWSHQC5kAfsW60lD8fh2gjLkYidtf
ti7Y/1uBKhtEvt3XwJquy9i17jkql3eDluXat0L7JciPlt+6rzkD9DPuFiXKA0CPhd/VSU8iGPJk
1bi8jVJw1PTXZoQPUL9+oXGTH4q0hf9QlnRLtIPYMx6/ixEnjxFKdBucXfWcsA3a/dRlVvtup6B0
tUCTvOidogMtTM/pnRnHQQyuPRXXrRZJJICIoioDYCz3/Xu71O8VZxzSdpzeA/CvFlXCit1pEAiv
FdCl4QpqR/TeIUzsyrYZF+Hs7GeWvNDKwZMOvcBrilsKngsz05iAC/39K7EQd3uzlv2fXsmsloFy
9z+90smBAyr88TdBcezdRz0qJ9ReuxVEdL35YqFE4dSKwQsLDt+5by6n/tlJo0b3k7ucFv3UZp8s
ZtYnL7DXLk5Udnnj31PUUqzkrDONow2qC4vkW1cHyf5XO8+I9aCwY/s3ewtS3D2p0nLlNMkbvqJW
lNIakigsxqqx9SQ7nPPCNlPHfLaDshRS2G32DJKw6d/s6TSo2xZI75N/j+OLA7AUYPV26iULgT15
lNkoLOmhhgzWKTfha8dzEA8yfWfs+2M/lni4mWZiJHg6xVHULau1sZGy4D+HuaZYxG8yUKVnn+ed
Boy7uTQkblY1VLZAbwBRH2M7+RiNntMrCp2+Qkq+2Jzei/FsEIPFi6FKdFO28e0JIownU5ug3rgx
gGJjMxc+w4/P3U82nm2S0Wp3AqpAICF9aWXe4KwWtk8MOl0ah0SUw9beJe58MjJ2rxNkxdw63wq7
6Z7CJsCJGtGyrmuHayDwXpEp756kC7xl7Hjx2kyqB/3E1UQhzuxWt85Er6q+zVD315VrmXN9MBeW
j9N2xE/C9NIaEK6iF6jaUlAFRzlRBYOxgnILfTaSnxONsaxDEKENVrE8TTJGRloILpj18BSvNj4S
YdMYlYy/ONqprvx2dJA2hGgXOCtIshpAf7zgdimgZIrh8wVHuBBntbaCzlPrJatEDs4y76oB3B6t
n6xGJCgXEkTFy3jGIxWo3tjUrDwy4FO9VQjx4T2BJJC3MsMoQkdZs/XVOvAquTcOZgJTAcI9Qner
uAv9jR20w40deD8gU6FeOE+ahT1Z3YUhP+nLRi5HIGKXNGXN1aSCl9rvrW9A7md71kLLxXQ70EKs
ADNEDSQUPL/1BHwWsfRAMTE7+5pfDWEpbiadhQ/QZvZnJ7NgmfgvpmcW9O2SLkzXBa7vtKDpWhVY
BSGaHplFjWleVKJS9kapIXwovUvzyr++yzHErs0s+uVdmi50cfNP79ImKCBFucNpQQ8Z0LpKHn99
l1mq40WRiQHyXTie52X3NhZcr82J3Zzxjd20/mBT9dep5/m450LAyfeRMQjlBDITVLT1To0Kh16h
IHdKvAOvFRL7H6MWH2c1SpFby4VXDtXzGFBvV7dxsKyLpn7O++oHYLB4GmfTdJ1XyMCDbfq56nm4
xMaQ7Ex3i1vjz6lDnON8Ok/FceCH33N1DV60cQcO4mqLD8DZny8atUb7qh58ujJG/CQh3GCaaWfL
Bkpdf/s7DqDBcYewqD1kBMwd7SK0QOgI6WMgTMtIIvR7YLPmUNHiZ3DE3R8iAeDxT9YJRxlqPYXl
RpVBc+WhVGkLFlp8J1IoWEdA57VXVS3q7chBtpLOnBJKc4xI5XdbVMkVP41mtvHOUayOm3EenRzN
EmoMNDgtUqj5jghuVYV7w8uqfhz7EdUvQKNk1KGr3Pb4DuJDn+y5BsoasE2+o7Nd4wyLQ+/0wme7
8e9pVu8BgWWRocHtUBeVuRbZGaLcMzPuhNsd0Hczv82HiyHKJQUUFwjvsHOIUK0LCYIlGNWdTc5a
umS5w5bYC3XXXUq6a9AftBczX2McZm4I3CIGWAcFECTv7S0nLbgqM4c3y6CFumqmqmMnpMATam4O
VQeiJIocnbF5U4nhGh/r8pNnGk9H5Kb11gxLTVGVOE/+6j0w3i8QCC6XSQnoSWTGPzXNJDPdkUA7
TO53z+p84MynaeHpqd+arg6mCull345Mt5QUGQj2QgO/u/3ij920f2cPwU9/5KCzBYr8amSnNO2T
HQ8nfZUUngWq7PRKklBfGZO5MA/FNQx1n9HZZly0SwHmBTvc0gycp+HuGEf42obrs03Mi6rSeejB
lbs/r9QpaV+54FOBdHxyeV6oySg7ZgiNn02mlQSEQwKevJ+XNnafIq6pnaZbmK7OgPCH0hxux5Py
p9MqZsS8IBlmyGLn9VtjM2uZd1hN2S4A++/xvDyzhXWZ4vT18bEYT07BmpV506dPyixtQexpg0yk
BkMMuBrsJgn3ueAAJaOw8JVqZzeMGdREQWW26NtEv2eVlUXEAgTGCaCdHQD4e50yFCKOrQXWReQe
jq3b1evURbJEsrFeyDrTz3ZPbut2GhPkcSNU/mYgIaKA0eQVfQIzwQSUhOPfDLl013QMIAFdDZAt
U1W3sQBHvVZNkS1LHLWcylMbMUBcyXPH3IlMs1ViQ0MuD59sxewzgR3drkrvYNyamYLM2BH2rtY2
hEJwqtSLkIEKGwmkKRJVaz073H+JVee86bzdy2DSSYRABOJPtQc18eRHBywHyJSGdB+DoP4tHsqX
EAe3lw40j6h+S93LBpwD9kzuEVhlBTRl1kedoeYwxsKE2x370ip0vQ9qcIj486WXtv+n3KDzNfzk
ocLc8xz8jFyX/CMRQv000V5QdDesth4M479h9G9nhn/T4lmSg/968pFOmMt8QPVyOPv9m+08N/SK
5hALlK3J9wYA1wfFmvjiozfMPasQ7zWCeqexuSeadoJAbIeXnZOSLtD2S+T/yfqUsizt/gh0+ps2
6g7goNjK3iFXHhRUFp0j7BWFyBw7JlMdrNr5zX+CeZ4Bnidj5iQ2GMsra5XHtIcujlVcpGPg32hP
vkOCw7mBCnARYbdTHSfEWFYdGdOHwcXjp2vxiE1f+sKy/6pEX0V5DSol22uydZu78SERgv0hWEj/
kfzz5nwV1GZ9xw8dyr5krcBLlOVWO1Q3LegDQuziStu+awfnJc21eMuZ/az70bn38XdsxnLIt45I
x/vfOeDskF9ONqmP5YhKJsDAevww8WA1qtTmcUm8DuXEBevWZ1sNdNSuqvtrQVEVVwoJ0pcsJw8l
WMkjATZrFNa77ql7HgWfHI2ANZrDcd21ZR2VZ+W3GfKxt4y58U6kfgX6CnTNQOxpukQOlKzONmuU
30lX1wdjirsmQYXEAikCBMLD0kf2WmUUzJJoxbaGsf/on4ebtrtNyxSVhBA4Ovw+oOuRf4ARfaAQ
KQX1uheEEHf/8k9KOy/PHV0P14WNKK078zZVPfBtsazBttrbBQPqKtumHcEPqe6hWHgejrlOCXAG
rXNE6GIJoVlQ37fVuFS5PdylI+W3k/OMmNVw18flcNfhk1z4TTFsTddxlH9w2xDsYvMohRrIHYim
QTychhdmViErts5b+xsSTXlkTLIU4tb1n0zHvM7Uqs+rpni0LrkDFqKU44siu67uohYHqyNQqM3R
tPJ5JBTFbe4X8cb0Tn5miukbv2CsXmQ6NLjLWtO64qDmrBC5eXaJBwQ0bx+RTez3rbAn5L2Y85xY
05vvNPyG1Gl9NWkEJ7yxd55zNZJFA+2XA3g5+ENByq1Zxyxrox5rEw8PQbkf3cLS61xDjWPKvfJo
WciFNXzYteC7cy6MzVxKHPDwJJiJP2bn0zwzYiaXklhtNM8ui7CHUPK8bJWXwVYHEHSeuIKYLWKF
k+z6COE169pqev8gE/wXzQAT3xONUjY3a9M1KX2yC72c3P3LxNYh/sGfOkT/KzK+hONbmIWRX+vs
0tSp1bMsB8B74XYMUFx1rl0zA2CuBi8tx6/1y8Cvi5hBGvbx10Ua4hcHyYoXgoOaQsn6Y69RrYjN
NAJa8+Z4tg+zfZzt7Bf72R8420/+7ujZj5VGkscKuLXiQ3ha5+xv1qfCS/G2BfLqvl+JZeKVG9wT
JhDm4a64NsRK7GMk9cZpZ0iTim4A1XNPEEpPjl7KqsdWpdNaceLuyrRKb0VC2ihTvnj78AgDlO0a
jxiBnNvSgTyJ8QCP4BFRxd+sIUm+TBQ/5nEY7MwtErVr7ZVpCVV+Q7VWsBsda0hXc5fPbmocQZ30
4fLJZm6qH9OkxcGyx3ASX8XYR0FPx/fTYnlS0YQkdLXMUWS2SozKJrdqcVV7t4ZhyYhq9pkS1/Hs
ls5uvFP+BWj3EqyYhxOgu910Ocmws+7qkiZbcF6EOF3pytqzXy8eCy6A+m03Z7tXAtUKosQEXDTg
ldjTmoPitt2nDRg1IkPBbPD48czjQg3dszGavmkxeTFOA72AyFtMnOKy0T65zLHXA5NdmHjLwG2K
pTGaCzDMGIHSlj80xWWSgwXP2JG7BinePIGTYTv0GV79Iw1vzuTORHwkRoGzaKJT25iFbwkAF8Zg
9fsz/FSBuLcZQGaSOnyuuJyafqmJTZG6zmofVLjo19YAKV83tiKUFoG0HJIgIAMZVKSZxVZuISHC
Z/pmaJim5sK0cC/sDyxUi8yMmgGw8v8cNV3Ug942NAa0vgBcMpt/+POlJMNc0R2P9gL1gPHSGAmV
2eVQhbjk0YhtIu7/Po+yHFuvBYDC4JlF9MwoZTnaK8FCILuN6dpArR1c/ASjFOpStzG5iGPeNSAL
BJnK+YLgfL0sY79YJNbHcMc7EK7UGqdN42n6p5b25jVKcW8NSbMJQSS6nwBecSRi7AHEnRJytKfO
xX4jA0jSNBHMk0tZO3rhQgUeJaXn8UYS91ij5iiq4sFefRoHqPvv+ZJnt0E6ldtPw2bipz6ykNEI
lv4D903V6vwSoFhxT2/GvCJUHvt9EnrIun4sfXqXAyi5N8FIn7/MMN3K/CFIaCYrt2ySxdQC6UcI
dSNIKDhX5kLsPr7IGy/qVOWeTMZeBG6yqwXOOueBZnahXStXWoI2gtnao8DjwRiUIapCpgGw7Xll
VIvW0e93L8E/anwos0NCPN+l1LOdr/VmitPCbYEkugahESqXId57RQD42o4+G3GQpBBdK3W4LLw2
/yZCgDs4qib+SiBViiK2H9PQP+KokTy5TsKXY487YELSYsELpIa8qeMX+cwyrAgkEtrwm61Yd9mr
AD/K2eyPXo4S0UmuTddMyv76yYbc7ur5ADEF9aHLeHDdzEeGj54ZSwcwt89jkjnpGpsqVHghU3Fl
LmHrPmNbMOwyIuk+7oQ6INwMnQVQ8yBn00P9hIJJtXC6/F3Kv1DrWH13lBdCJ6eaLjMdTqgKJtMK
+FvrEd/n4xCy/N1KGoAeLXrfk+l+ommpblC0O+58ZwKRcQaoXcyEg1oubR/DMrSPX7rg39R/QAi6
Xw8JHg0YzgaMUOBtPNcQnL693qLYuP2f/3L+O3YUvuLYV9wrkFtAEMA5puMItRYyqnUfahR8q6x+
tjuySkrbeaD9xI/QrRsX1gC3YIYicWDOLqbQJuBrco5+pXeBEm793U4a7GUV6qADRZaDN7gPwjuC
Tbt9BsZhjzRK9RCqbNzzkkJlTzvsD99Px/16XsUJCGU+kEUDO5oTEvsLPSuU5mki4z65D6pmRfrs
vmckA/FU2d0lNtkiSBo89iCo27u9B8QQBHYfE9BrLzsI+OzNaMayXdZM9Z1qUfBpg/DAeDW609sp
BpvhfQ+Gw+uWaHFM/LJf2pmdfieBjqTwvOdAJvUapZLtTiWoBrGy+ptxkDZCJASSkddQIhHLjkO1
o1IFDjBC3hJGy9uWp8k2kLZcnG0ILOQLag/V1riYgWnIF6Hn8GuXp80mDVoHQrMoLoEkyJtxkLyc
wCQknSiENtIxZHXmrgF4UGvw0acRbkhjF4FC7hGE5wBVlYw+g410hW0vUmA2hEQCFxJzfjOxb9QG
9dFsLwdPr1jY9TslfL6vUwUqErUv5h/mpGWOrwOCKaYbOE25DqeKbwz9d520IFql4O+C5CD9htoN
Hw/oxwnVRQcXf2ysiu8oiEuqVUqA9Y5nBuSMxm9jWJQ4hrXXmQNuSx/Me1FVFfZ9qy22HOTUXDWo
fN5YaRDue53pQ4IwwSYQmbh2CuuQuMABJU2dH8dp2dv+cOxpOx5NCzWkP1vGBvYChM49FzIFoejA
ugFlh9/fNz2Du51pUCEd9P4//+XhrMfwk5uLdW3cOP+By20V7yYpRXoPmIc4lNx3LwLSbysjGmi6
Uw7e1DSGRmBc5uRCtN1WKNHeFKiYukoSuUAlwnAtBVMrKb3hOinwPzMtY/s02lLIfjYDW3SuCO+4
7FbejKyCNMl01BPwa+7cbcHNtWkBQV6b0b6dqkUdgJ7VjE52fxDCE7co5wWAYAIKOhbOvs1c57Lx
aHrHi7HYVrIfFpT06V3alNOR1ux7XJcRH2zxEPcNveFOckQCxfpW2FV6LCw/iEyX+22/ccE/uTLd
BukilD5leme6aTb+VZeWB40DTJ1XhMoQ25/qSscK8dybCujRbifjmRe16lfmiQD8a7FgvmYHar5h
Y7sAWF08jFMWXHUNfTVeVLU4Xc+TfKeLNBQtu10bjF5xAfDKXemBeTmJQYcNSdZ6j3MUBBQdVz45
+PmTqQHzm+0C5IRoJkTagupJaoCy7Hhs1zYbUEbs42xyQLmqf3CGDAGGVssKBF8gKY+dUKTL87gs
nTc3rwCmd8KhOXSJv4H2G0rR5/96mAXNTVCwV0cE0OD6MMXKf0XxO7bXhumttNxT10wybh+mSXko
ZEBMpQAfCQNTeDVMuwrKsChixCsYZ52UoPmYBAi+5heUQLuve5C5QU5TQqGGDe+h5dfR1BbJgw20
E4TweHPRJ2m/RwZNbaAJVN40cTpB1TVjz0XPL5monB+gZgAAKy3fCoHCiUBYMYRsEEbzcM4Btkjx
Q4nb9FoDOHHrBzXgMfj+vvLa3xW5FzymtNzjv+xdpB33L/oqQGvuKrsMIpyjw5Wx0QRQ80SNDjbM
bEU1cZ6oymvExXMyM4uPt+pHFSOXDt0q/x3snAtNRvra1L4LLjtPXZFUZHu8OUjdI8d+b3zLNK+j
OnDBQzh6zdGeL1XD+i4arB7hDNyMmtzON6Z3ctFANYxlUqibmEHqF9TG7loJ0i/NL8X8PtxOLOym
ZtfgualvOvN9g0qX/nlUA/3GKtZ8uDif1SwSNmsQHYwLc2qrp8t89MmqB6rgMa0h1DR/Gb0CZys3
tCSEbiq1s9qKoV7DleWGJXWzPr2O72f2LhgKaJYlIHTpQF+7TGqubwVye55V35snNfeeKybOHTCW
1fdm4wQ3MwKx5fZIhZh/MFkYvITWLVjloAHQphBYUrr+4Xk4YGvQFIVB+c0Xff/qNwBqx0XOn3n8
rXePpNN0EdZFtaUxCMuUaOK1U8Nn7HP9TTpZv5S+416NekJ4siTFHkLA2QVyAWyVDXF310sUFUFB
LnttERqfv13VwIubag4vplyA1vXv3mQXeylCGypQGk+HOWrpgs1zxeIkXWZzl8w5wPOAZjxd4nmC
jOEwn9jP3sbRTOEgEsjyWq1GZAH3kNIEifncSuqhWeqZ79mEIcRM8nxmbD5FJXr7QAsoCRs74265
wB/oRdaIW/rQj8luTAL7+UfIRv2s7DHbubUYV1ZaOc8Fr280kdldyzL7AkzaoOmanXmTpAt/kuoC
gTF+hxsDdBzhDxFztWK8KqKgSHwA3pECSd20WmgNkodWfbP8kr6nLYSqnDpJ7gDBdjfDMMkdxVmr
lHZ3sHKPQwIqCS6SHAg30zK2cbZls820jC1jEAlFvcfN/8H392taY/35Fc16Vm59EyJFMcjMHE6z
abzKIIp76s284F5au9uihCavsZkLaAzTpTPTc51tiBtfk1m6GrUUqHwpswrU4Mi+KJTxxDgmbgE0
TrZuQfS96MLndoTW6R8dOACr4L6JaOnm74jY7tIaOSlwRQJj5ATF0ZUivrCTulxOed69WpD6HiyR
vwcNcpkau6ybUo4g/BpRdKGEzO5DAbqRlqTeVRfbfuQ0nY+DB7KVmSjlQ5kmBLdLr9iZrs0VXXKw
Gm6QrKgeBI9z3Lx5sjajnqB640MJdmlGaQxxsAFB3EWZgRFLChojm4pHYYU9NX5zakJCXsnvkAOI
hljQd2hio3QgLuidBFZ3o8BHvDO+YQHZiABY3S++FSDpd/XsO8y+YVgHf+BJoF/PoAifEx9Kir7D
GA19+0s1f985mR2mvXt3erYhm72pINe6tv0+va8BN4ggR1L8NeVvKCBr3qAugw+89OSNKgDRB1gE
FVy1qm/yussXQR90b6x5OU1ByQu0SAvrzhcdCBOU3+4JHh2XHtPFMuua/IUN7db4WlN5NeFH+11l
kGRjDWvuHOX4W1AdbAvHgVIPKNNt8Ou/QlvqfnCc8j6uUNMT4pi4MnYXus3cKV/HfkrxJCyHXR8G
R7DXp4cxVt4KlLH5teU1P1vIWnmrMbGy67LwvNU0t5L4WboEcIzOzVeGjRHf3T5qwGWA1KHv3bui
hV5jNj1lI6Krxk2ndv+H7W3465nSd0JUS0Fhy8bRktg4gn2pOnORRoZSkUQ5DMD7SNnTPepo6N60
nI/W2dbhLSQoA9j+m+/Z7Tz//2UDuBppA+iYJHMp4Um7OZwrBk3fKCz3Ob+fyi5ef7EbD2M7TTP9
kz6zaZ7HzTInzeZ5saGwYyh9/P0i3AhGn8Sc++S7H+ZdB/bw0k6WJZLj++rXS4Edw35sGUA080DX
ah9npg8fMwKmG7pT3cPZ/GWWGTA20wKqGXLN5/5/nHd2YaBiifJOTWsTSC1Y0a5yUB4vpEoQZ6U1
6gkD8JKUjfgDp/lcpfhLptnHuQjK7zQgiE24DrW/knR4SrtMek1wXToE4Vy1LAdfvOdlnGBPn9Rg
U/9f0r5sS04c2PaLWIt5eE1ynmq0y+4XVrttIxDzIBBff7aCdFGd7b63z70vWopQSFBVWSRSxN47
c/ZQtub7MXLKZ9NFnTZoMvCMwsMtr/PvchIgkbYvVCAadyl2DU2vP+YYuyYRY6gjQOUoKFJQZJSl
t4FMgyASDbAKA8yMhkekCqYWCduc6wdwCLagN8xbHemW0nt0xsl7tNvC37MGXBeLr2467ZLIaYPq
915bURyUNbe2mVkXsqjxIBe3MmVtAG4QeY80PwMh1mZivb+mEEtdwuo1b74E+ShOeOIpVuT6U2Zs
uWb4L3HMtMegYSiRHq03wQ1vP2jgeCAz1dgESe4xOpL5z0lAt3WrIvP/Wmi9IUMrPe48AomZnUtP
fIFgEMqbQfmI41kc/9R4N1vXNmpoAVLwvvA6HIDi+yrBAQdakzHZ0OER4Pd/oeYoeCyjPEcitwRW
Tx0q0WxFVgdCDcteN0EtL6WjoVC1qNJPFl44V7mLkusBCofgDLN/+k3w5HY8/ToZGhitc8N+hGSw
vRN1nh97P75Nx7nnbfrkNc8pzy+sQIYGrH5Phh7ET2PiZZ9SbkDZHu6kE/KC/FOzmje+VuLs6gnc
JjTaeLENBQ2grGm0i7onS60hfq2BKqBVlAwB8MqOC04gq9fXwhCoj1RcR3gXA8Qhr73yOtQVPjR2
Ha8dVFfsZkF3YKVA6QqdEyVADu3G/HVEweVqlFZ3bq0e6EyALwGbyIothWQ4Kj/leFRBnBjB4CDr
XkxsbpRB8XVc4nQY2PZDlMZCe2ltf9j26cjnczxPgKc7aFE7XWfe2dSKIqQ/hefEWQg1TO08TMP0
ip/kQH9gUKXEO8WcsKNTQTXd1oV9ZeV4JPwIQUyaVGWaUEKxXhAnLEoKCPq90a+BAqzar+ffygxE
IbYnv7BvU4cGvCvu1IqD5vARpCNoTJsVx3rKD73b31zkH5TJWYLft9uBmsjG2T7gTtOOfhFGkQsk
AYEqoV9J02jsyQY1KVkUYUfjk+6P3ZUsmp4ngZyn56IXhwbbiVXgi83kB8e8L8VLALXyB15D0Kxm
lvxSaag0QDV4tncUABMSk6ei8vuXErCUB1ZHkOiz+fQlhxDlv4bFNQMlhZreqNWw3chkFOGTxKw4
35aABJ6cvq79MI0q8NnoQ1xB9xvde7u1E1ataMLcxavFJ95La15k9tFMXglonFL3wySy3QLciS5o
T6XjXiYXslFgOPK3XoccnKMa6pkVxJDcrvSPo8F3ix8CEFC97WTchXkbpRuKQ84auRiaB5TIeLFU
QgKrj14CP4WQbYPRat0jp4PaDGwJ1wlnJTS7xnEXRfn3ReunTnBEBI50kKKrV38aGHq9WNWtyY/k
o6Ydd1aeiafZiKL09G/r9PH3boqaN8+c8H+u6caJ+1XzuQULAYoP6q+qxGzPgzHfOsrEOfOD3WnJ
C7huiutQgJFskF71dZnu4y3xBWJtu7gvfuTck6j0hyx0FQ8ojZc5hyC1idTqYlOPYtQMSIFOW4oj
PzdcdwVed7keTGQXuBZFL9Trqkabe817r2KcHabIBSFuzAuwn7X1Dm8o1hs+ODvSF3YD0wyBetEv
YzX5136aMhAV47zaqe2z1bccddx+Ps+E8IT1xvjrOIKoUd393c+xmDRqSjfZj2ALyqbKPKJU3TwG
CTh5w7Ip8OKRcWQOJxElOJvD+Ox0IhtDFGuokuHZvk14X8a3UrAjj9134pEk0soGWfuVmY7tduGW
JHbKO7Nn6aPtQQ9bA0Jl7MEkR00L9ry5R2ZvtuXBk+Jy57+LtRWuiAHYuAXS6uN8v2ntvVOL7nFo
ZRlyZ7AgFsSjV6uNdvQY7foo3/lNH23paRsUJmqC3f4VYlTpJYcO6PwUXqYn3hC9Auy0Y9GfhW+M
z1Tz5uG9QKuyT63KZv0yqFIOBkeZ2adfYajC+jJW/galI4Dy2/7nzJP5k4GqlGccA0jo4IJsikxq
Kk02od9lkcr1ds/kw6TRxfEGyqqRlxvsKBRVgpP/lH0u9YG9AJXEzwn5PRNH5ZnVrWO8xUNVAtUy
5wYi9i2egSPOeaO4WsdmXIWaMnWZqHoz/6GiEPJRnN1mmLLYufkWYQN8Ig8tOi+nlr/zzVcDEydQ
0KCXXk3AyO+RJ5Enaho+gbpxsU2iclxszZC3SIlSzm3iTj9ocPHPKwRRGeJY+k/kZiHnW/Tds+iS
7lkC2bEKUqc8ktnrXvloA3JMFjUQyKt3d7Mst/2DM9Tg66sBX+Qo1eAJ37lIlm3kiB13XSTcuRrW
sE20cThqXdPJIzLwG/BlVk+pW/gvCrSC9Ir16d0yhWvOFtRm8BN/tJax/928sq91ZJ00kAHpZvLF
g1Yxs8Rblxr5JWNgOyF3i9r6DfAD0KxXUc4UPEO9tn/Czkk8u7y7UBReWv297nQakjCIAidlgkoB
1iATMy9t65V4s7XotjTgjNmLqcnxJN28uw6qgeJ9BE4LKNlnca0beDNX3+TCb68lZPVqIy4PSqjW
3AUd0luNl14oYg6O4qw/ySDYFhOqy9fz3HrycNhuJJA3ZrqJ+uURoiyGZoZZPxm4gFqbrl+A9Gi+
9HyF9wtSSD40qGesLW2H175dHMcuDujy5Klmw4sDGgCAnv1gHxiRs5ZGa78NltDDCip/RyjIWm8V
CMlpEtSxk6dCmKCn/+JiX7A3Om/v+YDp4y8q/ZPAxntu8B8TINM8TUClKmdMXbc2zyh4KW9zlvD7
NWa7iFgQ2sk4gj0Ka9Ca1LOyHGXSy/Rl5P2u5gsuIdSbl6XuPN4IrzvpAGwG2TWIbG23sKsmipqA
eFjvfDRw53ufXysGBYqgBuXfz7GfguPes6xHf6yqEEQq8Y5ME9Utj2XslkiOojaVfNQYqSwuQZDs
keUDhzX5Yt88mGbun0cPH8JVUGa3pWiV2gACRILPwglKa9sz8NSJmKVPoq4ToMuJqsBHFalhgCpG
NUHu2idUCswR5FcyXlc7wy9bTaKG/EnyVz3FzsPiFol2todgPC+uSof2MwoJgRFRy9OA7AuQAqas
2i3X1avaWUMUttyAgqKOQ0vdrzOhZmZZi+4X/3XtavHxIXVOaeI+LT+WKD1A9TrAJ9PuLaqG7KvZ
A5pnMgsJSmW6fRXqbJg+G1VpnzrUd4W+8ldd56+QFRovDvYZrxWWID+fOr6rQV24pemsGqAXUHkv
ABJ52Ii59or8wOm6oR3bw6ES0UqzxuFBw3HiA7DYTQhCrnwbDT587wMdmKRXhqi1HQ34apR61WB9
cgqIki+x5E9c5EUgJHi+80M1FRSEwXVxx1PSX3pbKePiNubrqnvBIyU+BXV3NUezv5gWuHtALQHN
gfZjQz7PT24+31r3xWCffhda/mamL1FR0fv1dll2CQNS22jvrzogH7Jr2PT17hJ3pqS5tGqOlNga
osIuqlFx7+PU+kcG8M1og9kGFb3pqmf6+EgN0bVM4C9os1JeF7/eAMIPoO2EfwzEEjkLR9r3fn5u
I9MD5sECoieGe2aoMwNURvJ4OxhZv4qlBEWUaTbuGZx4t2aM81qgZt44jOBmONAAzZ6jZ1vUAIB1
wzcS5tGmwHrGOQUZDIydL23jNBsTiKEN+dqxssGfNgeQp+gniG+Zmr6heBvP5OcaUHKl/VPpYDHM
Yt6tym6ESKwf8X0ygi/O1psMzzOAWGqjxdsvSigg6oomV3H11CCBP2jVlnytixpG7NMwOVaToT4I
G6epCXQaTOzyVy2qL+0o56elMf9u0kAQCX6qW/dL38ftdnEts4woABxFhS0+6v3rcjRjCaa5rIOW
pdejbrTVC7zxCIgsgsVK7HoP1DzYNaA+QWigmoBYQhEWTts8tYXdPIHV9eYjkwbI1zVbUGjtm8S7
TPoUHQ3VlJEFUSzqUmONHEINiVVHx7m7DM2hhRe72PRJ/7bAhyg59c1OLU9z8BQ3973ebnPHBlgN
36n41DrWGYVeOHijbpUk4M6pE+0J7+EVeGkS1Cj5INxbzV0VHksQnLhIlB5TiGU5IsNoij3I1hxw
/EBYPGo65kOAt/f3jekCskc+wu0Rou/vIeQnlwfVwJ2RuM+BxrAJkpOBbHptgE8eJvVKZVLvd+Z/
mGaNuZGDi2V466PyRRSWse+wWbv6/qCtG0OvPqHKD88RqCb+ZVoNvjVAmrcSaQ6KCDl+03zUtUpH
GK+D45Ubo4cgRdDnFQQ6W38vtQIEjGolgDGrT1DOBbFmVkKeXuDLBQpn9rnqxlsDqgpzk7SeXJGP
Rj0Uu1VrsgsV2IHlZtXIzNnqmoG/k5t6Nup1ar9aj71ScwL9Glk0QEuMbZUg8O+Lz05N95o9qoFq
S0dthamvuyrWzyyPxUlrfxYFEAIrclGjd2UKQQ62NTQ8sJOo0s/kn+O4ssEhhikMGfQAvHBH8jnQ
yk2OFMlxjBJh9MBD1276Y9Ix7H0BbB+O2IyDQ8Qpum7fxvFwRHVKZEGaTaoANfYPLzn6qfeMEwUs
yyzxA6THjZAioXfCQ+kjo93bRQvulqCZGzGY124CivPOT2aGY6gCcuCXJZ78jpN2Z9/uwzs/mVA9
R4oqsZ5nq4VQcylsaGOFeMUvLkybuhE8y6jkOmilFCcg8x5Q+zjsorQSJ1811LMa4OC3KLroP9o0
DvWwh7YHoNDRkyoCASvmUCAtGCP9GYXLQjTiijKA8tCviUEG6qEVxcxdmkmRvuGB9MvLuvkbIOqw
ZwWM/0pfBVPPmv3kDiBesUqUM6nvD8fWTq0l83CInHYTxb0A5WXOd5qsaxSJMfGSsWp6lvh85i7O
C8mT4RUxsVtwwCgzSqL0jGr472ShbAZhVY10O16SZgs1vPOCZOLsfzwBCPlFRBClRBkTA38AyFyd
AnStlmrIpGaIwT7iq5ARMMJhPY8oOlYaGTnehyXxui5LLBOXtZfR5QLLCuOoHgXz2upOKEaqSy8r
cN34MnaWsSPWIH9MQHWIt6yFEeiOIIjogyiWjSDqVbGLi2aRST0KI/M9lvy0JMe/3fF2hOr2ELUp
k/YVpz6oY5x8hkKcKDiNdlS9eF71WhBxyLu/NGT1ouI90wEzzMiAD3WRkHenMuwqe9e02MJgqQ48
aujZA+/xkdbMarXY1JudNL7MIXOSVg2Wcx3cDu+L0YA7jtZtnUqN0PDsXGxyUji3RmPva+Z8T4v/
/nbobudlnBH/FXpg2YABpkZtoA+ZLmLtJ15/MqlBHV0Y6bV+WFzU+yANQHabWvVpVgZY7GXOohag
Fmz7wQ01/YuGB/vnQAabXC+cr56IrG2t5caOzAQ6nnlpW2+tlsdHpwMTAfmlmX2e8B763OppfMXv
x1+RvyhKEKpAhPLie4b5zMr41XRS96vno0CiVd8Vg2FcfbAYXaspNq5Jp3+vnELsYzwHPdRbF8bR
gq63qyJmX+/aHZDDhcTu39VNiHv+WiENjYhNtzC7MPXN5Go4M1NzcXSIHBZ1O+AEmtQYj/mA87gV
XRfVdhIiqP1fk6Ic7vUOjJ/Ik3lnoTnJKYEQyklyswIH0btNziIt8fZJXWpoeI4kGzuKOkwTqco/
/usay0JWjJM1S0fxfJGB2mPS5IrjVGyDwrcyRHVIBGGRASgP1zW/DgVe2aJWty6cB5YEtQDTTwkE
6Siinkr7Qj0KoZ6Q+W0pMqkpqqfE/ExIzE6014rJ7ELIzao12QOwRxsao6bGt9e+kKDyXHyt7N2w
Y4ztFt/fF4KSzHAxCneHijcwjHGkrlDAfBpEwE+uQO4mpG6vRbJcUZfG/b7hpylA6Zwj82Atc0fH
Qd7wsflf+ZCQuM2lad1Rygjf/e8r/ofFKsgm5ig7w03QaqBKP7pNIS6d1/XbkiWAjPHIfeqivl8l
Cs5btxx8V87wlpdFv3Uj3QRHl4HzLxNa7uCZZsekjcUrj6JiG0MyfZM0DswyToA9rscVjeqgH3oK
gnQzggPmlRqocxyQdUgfKV43GpSamdhL06CD14R5tZYH3SHOIzDPFR1InzwQI5wmDVrN1FtMFBD0
0ExOkg35TM9sT7pqih4cmnVyaaWTXalxIeGKHPpz5XfIzZGrSbMVdq3uefYJ3hwAdbGOgVXh7c4v
AMTyjOREcikf9FFGbac4b47kL5Xs1TLICh/KDW1ghAnoQePeY99aLqE1H7fFg5+N9aUAiC7E8zL5
BqarTdGK7EtfFPiedjmENnwcvzIurxTgJdgQ0cwIlbxJoNeXSrEElAJKxe2Q/Yl30fLKJCuvUvU8
q5SHWyoY1T+Otup6kOaD/xq8TuqvccarPwiYoI3Sn4NMBrvJ5i9kaQlcHbFGfQgcpF+FsTWJ9Yeh
qBvrfVqmz6VKRFOTxijUHFvH3VFyehmgnjCaH77f8P1sKWrBeZaeVVer9f7sNN7Pg6lyOeAih8Qz
UvetKyW+NNPgWDhe+yocy1NSFu5G1qJ9Rck9GJ0TJlc0mkGc5QmPmlCybOpC1GBe/cpMH6Ki7F5t
tx5Da/T8PcXqTiZ2NWqO10hK4sylZocYZbn1amqZeSJN93ubNV52wME/OOEh9LPETeD2vinC04gd
VGCJcDk7R6XO8b3aifLV5LVCjBQsVJC2y9LkILCZzR6HrSdwi84Ri/8+VoDVTnB7l9v4OPwu7D9c
y+6QkQTbEPTdJ2dc2VOdbBaJot/KGy1yR3fDtVrBVCvQgFbRrxGUUqgvHKGBnejNG0c6A8yirhec
21ZAfaZwkPFv8w2Uc2yIuk9ZdJ67oMqJzmRzA7KnWhIcAx9vzmuafAv3px9Qrue72aQV52E1mXqG
z6ywjutyTQt6kVGddXD3BOZQroDc4acO264SPGh4WJu9k57IaagRSUHkpOHMmX4YJfcU4geP/98u
8WG1uUuxCbju18AzZ1vInH8mqEvNzAAQ6To/s67Qnqu2/cwVIlnk42/9v4mndcr3dTJrag41GDrB
sT2uVcbhE6BGDnJJw5o46d8t4qTP5TSPESc9WX+fh8qJu1WWeWos22lNPC3XWK6oRpdYdf3Feh+j
u/FQKCLMAgz9rKrXFtf6VdrWXgRoXp2fetUYTpGm205CpGrUp/xEPb/PHEAH3oO8YpQgUpguLg14
LagzVku4DkojwGTHcu13Q3spLdFvOWoKUNWdtxfyUW9s3fZCvVbGzUlrsBFUE1zVUM+rMznO0/R6
OlnQoDvMvmUV6jUxKGPzAgDKu4HlGnQbXh4gba9uYxmgGXTN99toAlDGiaoHdGnS7aPROrW+p65F
3aAPbEgQdNXNS0Ou0BJUmzmNffSyEaVq1HUmvQHfJ6gTwrH0x5Cm+o3mQJJPrTIvqPsGXwFR64B2
hRWPwuf5Pm8kKMtl5UNmSjmB+gV1nwYGHBBxPZILj+NbHJnU0ChrQMvgm+y0+GnNwO+xptEW83wa
VbE5smynaMJVyIX94a/rq9hITJ4PGaFb3DLfrYJsbziGWNFVl4H32MW/rMnxwN6YShJWW5ncbDYD
IeXB340PQOFVGzED6SN1MvDBliptMmbRGmUjG/w48mQnvTxRbzbHCdKqy4hmgJXLqFs8jhTHNa8V
8bVqyPydj0IGW36aObTfY++mkknzaTkeu/0OHGpBnx54FWcrDVRj2Hu5F79oGEpu2Mfmg28I4gOz
/DnCTicIEUInF89m/Hc6lvNS5qX+CObjDaG3qfHNkq+apDBPs28QEEzEKwoQzJDv0EhsHLjM2tdy
hV9vLkgsmpCgRWm4qdAl/AXFvtG3ZbyqILl8I5eRkWavB1aUDwV0i3fu2PRn30ybQ8Kb6OALzToZ
aWfvpAHSZQGG400ZlMOTKUzUBhS598oSH+Se/iC+lDZPwBKT9t+k4NdODubPDkLkpjeOqDscPrua
EqfW4/xoDPr4V62N33TfG74mMQ7TC/BagFLQC0KGe3hmlew2y22h6k/RAXn1fFtgsAdzpp3dbgsE
6T6KD01gmMDVdMh54z7bhsLSD+YZUovuc5dY7nOtRCaNCojGLMdj20lj8ylPX2mMolKcj2w4SOs2
FEADdj2uwRqbPlJEDKTUXrPLNqSLkI85wyezBSiG4vEu6x8nD7UMtAZF9EDIrdwR8shkdj0U1ROc
ri5XcQo/XkdlAs1NdbvSaMynwHxBMlwCbiDBjQHSYPZmygj78FR/YorlQmfgHRYREu34zgfFh9bm
u/cIuxdZCORZsB38TKBGHWpFOD4HnoV6JVSWUdZRayGZyM+388AS1wOW93+hNjJQT35fH+yh6B9V
wpaNQQic3NWY41MHumJsEB4bJ91LHQBz08+GlWBZ9icUEx8niYJRtwah8pT6DHWC09oM8uRH5Olf
RJ3pX5Ft9Fd10FuvXiOmdT/ZzWMOpiIUyAOUxplErmmMyoPph7xO2Z4KIFGnukqrLHnzkjQ/ZcyN
1+RvGh35Au7aVwlZEki2Zy9U6aOXkbcxWhMqiThMyt3cBc45l18DADg7HBd+6yHrtdZQUI3/d1k+
jKmThI0ayM3phHKx6XMBRkDslfSjkYHsB4UkLlKpXfHgadZDqhXuqz/W3avIw0wZ5BE2O+M4N3oo
W895DZL2uR+m1VCz4tXV4+yaldULWb1ymdJcI7fbPOFZkL8OPEFFhsvMQ2N1xeuUZd1OB859TRM8
3shtKpvklE1Oec1sa0BNsZNvXLz8W+tA4+UVQgZDmCmnlU9/ln7xs+U2y/tVDgKvlZBCW+ldo+9N
qk1yDjWgsM+VqjuyI8vdp3Xlr3RVqUQNxTvFpO87naGWqT5VRl4+5xMOVSRSgE7uhUAdpig15jiW
UwTE1JAZc0VAjOoJ7EUbE91CyJ992QN5qAInNUCjd/P+1ZyXomm0HrDQPwP9R28oNjlIkptO6R2N
QHM/NIsPOXMXfI//pxCa+x/i/kOID+aWHTaw5/8Qu1y2nfC1vZrtv9/p3TL1cDa60Tp6BlixQJXc
nahHDXdNSOaqhnrkq6QdbLM2/7S47qYuA3dTKQ5f9zhsXVZ2YtC9eMZ3kaRMkeEC2qH445hqqPf/
42uqYG1BWOJQe90/loNCkgu67nTYGJ4+hE3Pgj+EwFtPOUY/epdBY6Qpv/rAnq/F2I8P9mjkBzxe
q32mJ+5jIftrPrRn7ogtFH1Av5VUqHyuNUXPxPbBpLngsmP4vPfKg7E5CsJ226oGM7yVuSfwkRVQ
N3Ges5iJb7Uj/5R44P0RFAwiFn3En/HWMm4jpOihxvar8SBde/F5nFzGr3fexaRer2VaOOAxtvZZ
x8YVzWSQOhpXt/kgQ4PfBuNtyLvWcJGYGJi7AXElYHZguTsSzkgUzy42DG/gcazPOl5FQ3JTlG/7
P/GG685YNMOL/TCygKTgCrgGsHK0FviL75y2qz5pI0gEuJ0HG2Qty0+G5xm7HmwT89y2dG84NpoL
+uz0BK1LaJ2ruUaAU6XI9nDeoeaCCCPBg9H9o5iK4C/bcB6gJZ68cYdl2wkgyiNOu3w8Xe0K3Cy2
/5chtzIu+F+9GO2w6oRzrVodIs8gb13jrCvEF+eIr1WwyQY6vndwcBo8Ij+YX5nPNosL6n8BiC3Z
pil4fqUoGoz0nqsv3/Gw+LQe5YBBhpeIDGJhjxSX1/hWdk23CCmOllNc+aegdF+XqX7qVo8s3Tnc
h/AUTjxNHLdg2zJOFxHYNl74pqHd4P0IMhnKSU2vFcO47moHBLwQLVnLOsczyhcDXvi9rN/eR4Jf
9ZW5gbGfAwGPWDfA5JwozgZf7sWsdHsvHMdVR+vdUK4dtmZAan+B4CE+vGbXQyyhkV9yExLBWdLz
E5luvg7ckn3RLeadZFn1qLasoP/RuGAZSQQ/tgMAwvg+L4HPjDgokwBbtXHbcSetPwvwXoeuE/QP
S2xd9bdYkP4Zby0zDjPJAjRT0nWbDeCmUFB3E9XwxxEFyPyiy+o8+sOfCfSzodKOxiu6WyNi7aNJ
oxRHIb8zaYBCXI07hwQY3LEH6QBI4CJ+Fi42yn7xOVfM6RkOfZE5V93GgiQaRWTFCOZ1lAmPXgCm
p5XmB+kTi7x0HQx+fKHG5eCKWxuWXm1tX6D+rJVdvKtqHh2YaH1UVEEaEmWTHBSCZidOAATWEegg
0PVrDQnSZWi2q9I3N7qHe6WR2UnxH2yAs3ukVickyQyzEYBFcO/cM+DDrBxIjw/OwO48iLRhWBMm
RHdwROLufC8yD4YZvFC1MbYg3XPtAfnURL2x6em7HpX4lx7o2wuFxMEgz2qCRS8OSzCNSg1vqEVj
HJc68IHXOOjlINlKjTLaLLXh1KM4swQFCwrqynFVC9STNr4bIp9fnioFvlga8pkEwPjdMPB9t+jI
66HgVE4AJ6sVlmBkO04DXq93d/77RXN19Q/TEj3fZsPAH4sOHPoCmnIVOtoAiTkbtAP4y88dBsHF
n+8xamjwXOMtB6+WV299YfuruaJSND9TboM1aVG8p4G7ksq7ysv3ubEelVuyqGjzwypI7qP8DlsO
42pPWn3EwcB4oqay+HjKUutmyhJFYbximzs/mTSBYu/MZaUGmiD1ioYhAh+OQoPelroYchC3S5D5
O98S4lYyjE23PLbqfy3tQTmWeiiZJ7NQ/4RSJGCYI3vujrXx06w7sSWfPpp7v02GPRPAlX6QoyQb
9TP1CSQXN2HK3/nMAXkp79PvIpeJjRX0m9F1Ojw2gF9YIAocIhObTnje/QDFLcEg4tm0aWzh5OJv
8zWe4gs8UavUgB/NqyxzkTJqoFCYd1CL9ofMCFHK1p49brRnWUXm1oqiH+RaGtCMtefFpJ6jJrSV
xjaAC6CmXS2yDCzm3dwJ1Rog7IwBllML0GWXYPKRuQzE2EmtQE/Xb4qi1tZpP3nHBrjSgzFwsTVZ
LfAS0pwc4WV/NTl2I2BX9J/6AgrWkR/0W2wExZvpVadWofwpAoX1w/72D2QU0NV5LximUuG5avhf
C4YFFRDf1R1TFTGVIbecNRvQnfqnSMTBKcB52IlMD6JIYCN8H4lw/ncYwNa0hNAMalDQXOzKADrt
OK51Q9OAhkaXBnjvlpDmBCbHecOPcrFsM/neBuO3DjIZrwzglJ1tFcMBGsjZU2ZnqNNVEbb2o0cR
4jccPUSh2+GgJhna6GjGQqzLguWfZOVpezMw7JDMFLSMpzZ1TNB569knkyfjRVbxdxqE/Gf22PrI
YKmZQdwlL73lgrqxyz+RqwSbc2aBRUADhzp3o1cH55WXREEZ7WrEW8iQ5btOgSD9PNAOzOBgqFej
Qw4qIXcSIb4GodykKhOhaR5vBdLU67lGcRD9zabSQzDAtEg++3/cWDIDH8VfhB5DMnHcS2QDcRTw
C1GmtYA6aF7kbclHjTvaDygdic5kJSyvH0pf+wBDu1uIwiCaF31YaMDbnzMLg4CFpkBxeTGtEpMX
jxAJCLDpdaOHQaTNaTZxihShzrK+xTSmwHGuinGCHDT+FfF9NkK8yWyQXwbg/lFnmr2Wje5cJz6i
Ckr521JvN5psJ8ggwJS/wphXOVfWj3/gNFucql7Haxavy2tiR9jX56l1zEbnQH6b8QTCMTx4a6F/
eurdAnKtRglFVoWfTR3P3OZCdDNxlK5ENDjow2fiqCblhwokbc/ByOuXwsh3hKMVgAiCfKoNZtAt
rcESs9uOw1S+WQFPwzSw2dEA+AxvuWW+XihUXKMddkXTf44iGwdSRJ8yU75S16jAZyNRX88ySL9A
YXB8pGYsSlDwg0ja5vKROWjIDWloiBx0OE34EAo05Q4AngQnW7/iTOSgH2x7nkRuxwH3bRMMV6+a
+nMLYTItkd0R/Hf9mVz4k+DT7+NfIPUDPMDJxonEtNO74jNZd3GLjwZoKa6JJCw6B6eraj07HpEa
puG5u8wJej7fwj9ilsvQ5bU0+0xrz/dFt7gsw7zXIg1qFqHWuSp0aCUXj4le8wskWLvnLpXsIh37
UegZ4E+qieKh3pRJ027IdF2nfc5Z9ejY8W2SiXq3C3PNeVKTgiHaDUSwGtRJPDWOOo6nXoVzXgg+
e1drQCqW/LFmpZAno5DRKut5HgN7yd+675OWFSO/VTrSEd7+1LIfplDMEjjQunQJzl1UGeXW7oNv
7lI4ALq4mWVmj0Q6Mv4Rkva8O2A7DzSWxa3QwOZzNqHmY0E5CqOWyvWRuYxS8P/jXFASecC6lXsT
pTqbkXIhqaIyArQB9KjKOVMEE5Vw1rbAfwC6tlkYiJcBimZqMvn+daBSSIp2AilaglRdAwTagELM
DcFI84sJsAuIu9x202hcPzp9IZ4tHB0CxJok32JfS1eodsbxRIvvZ6dh7xPHzPD+TMq4myeWAIs/
Wq3/qmu7tGyhVV0CgjGkXjysyRaS7WSXy+Okx0hnA4rbo6Jcdc2WfU/cWAfGUPmyQBNrppaA0DGw
kIkoNnPg7Hxf3JjAkitarwnpWstVl7gC1axA7uPHKScdl1JnPDt3CH70UHQ7UWMFEar9Uy6qDU+R
MWxcriOxBImRk0ND1DUZuHe2HQjCkw7U3LNJ8wE4mrRwWc8ddOz69LKqNi7KcVc0MjuXIIEa2tOH
RYIkwSScSe1KHAbtKfDDdSmcnHqdiu0wTn+MDNlBU9WEUa9PkABcfCZKUCbP5AdyLf7FFGr+Yv4u
hHz/IY7uQl0RAsb/uGJexSUSxupqDsQTwt5h6QY4Uv3i5l8boClm0mdL8eiTaYAtBUojATQA1egy
QJMC+8vicQtdM6Ee1IZQaAOWk3VgckjtA9H3UUNsfd47pd/iuwshExCXtVl51jy/R1n5TAS4xPLK
6deZLYI9EN9QCDWm5wYJg4uu44sxszTzK5TkWAi2SKmEzrXntk+eyT/lTr3hQ9McZB5rIOPfkduv
B7H3OtA95ahx+fo/pF1Zk5w4l/1FRIAACV4h96VW22X7hej2dLPvO79+ji7lUjrb/c1MzIMV0r1X
gkxngXSXcwDCdo5xYviUhmK44JcIvzyt2vSjB49a+OjAR/S8JCYym3A1OFdRmcPFiErsJn5D0dNq
70xBt2/BtbYr5bI6cOoQ/Uq+pEuQoV6+zTZLiT9nza4A/5g2+W6uYm3jzKJ4DawGGeLWOpiMony1
umjcNFpt7cggwhbxESVqh9ZaylcSpQzcEkWvOQcaGkk6XoTJv9GImkLSfTgo1znTkstiOsfSBuIo
actprJ+qEjvIzP1WOICUXgiEJWoBRg82lmq3jkWMQrScNUBYZQWiEl2FXQtcT8+EsdIBfzmdRPRI
YCuhBCEGyKqCaZGLc31eTqQneZqCcEcmEu9ItiK8yIswZP34SkYXwuNxk8FZaleoaEiDJTgDLig4
07AzFskdTi2pVj13063W6AswI37OuZtIQ2Z28163w09DNyOaKBvwz9lw1iCNBXAa7ZYDsPhdFloJ
MLRXvSmTtnute6OJeuRaKMciPfhPZs/VenfT5qN1cvBmWZsF1f2nHGeRAthl6JKGbNwSsJmr8EZ/
043BT2P6aikHZF2oA+BvkW45Gx4hLbXJH61mypDTKbLrIhvqqSGIqy0A3iF3ieyqgZujR90ISGeO
HuSnVaEFh6EGaYhaTi1CPST6gW+gTx/1JAO1ubxW7Lyy0C0ud5Z31yR7tSz1EiDsTgV44pnDu8Vr
3Vkga2S0Doj7fqaRbZXiOtq6hchjPv0dcOx1RDb078akdoC/STNW4yadr9gFAqahe0EqSeVR8DbT
7WtfZ86XIrKtnR71/ZEsqhAkM3SW/bCwitnaiZLdWtB5GNuBa5JY4n4NXUP81J725LPPBOMb0ejt
kYbgQdsY1tJ+rsPEvnIJ2U1y8D9x1OA7ADyW5w0dROt3ZoOUuxYc//9mZsnVaDqt9utFxyns1osC
G/D9oureaHF5UTJrNAQVTAe8CGmbTV5glPNzMhsRgFwr/JHatXgTtnvs4jSHtxxOwClzQRP9YcEz
YDfVeehsKFG5YQWQKDiceyoDeWLwkoNOGziQkoqGmgBI53phLk80a55AszLqyVdlkOOr+h8WmliG
2vAO0H82c5ZjrusSmw88aFw2fepHg2hfSTJMeeFrGhAiiQVN2RPxGZkY5Wo/dMY5CrPlkC59J+lN
zE2LT/DHUP5BvxWOTBI/BqHvw78YaLk2+5HVvBtwHLhL4MC49YjEAYQEXkwbwDkd4Fl/lM5y4m2j
vTnhom1TuzROelE2T0sOIlSyAPWAP/dp8ALm4qfMTJJLZQL9iO6YPoqWlPsBG+QnEiEDF4TmyPDZ
RQEolULE/7ciRSVtIHLrHPWAV/fUmITUmPYYAAG5Nzwlo57WySnU/d080ILY2E2CWBKAAuDuRAYK
+9ud2uZAlFsr75ak5XJzLTnmfPxKIuT7ykC9CMwHYdh/46TQHIioa+XsCqsiJWOWgQoGW5xwR09t
0Ffgma+e7DfjsgHNdRI/0AtifcS3ufjnC2JkoMuyR/dUGaYP5PHoQaV18TmNUIQqTIA4aD/zwqQd
MLJCVCVIWVOCyRAhtxpvf7/Hm1J/aAPwWiR8jHdGE1WA0BZ9ei3caReOQ3taZUmHyvsWjIxjCqyF
VYZ87Gyn4SiMlDHz6T/DZyMG+g90ONd0DF03hSuYrrv3uO5W1AHAaurCx2FAYmIhtMFLS+SE5Yzn
2076/XMz1LQdB5opXhwu84U2VxsTdH9w909Mu6xd0tuWhTTIyB78VegybNsnzSlKKkveU5oApQSo
XIF/TR3oRzveIJab+mrG3QJrKsLdWm4DelzLia4havfxpl7yb3c9yxyKb1EL13cB6oB7bVsXr1Nc
ZDumRdpZW6wA6SNVM+xqSXZCwkqrkH6Qhh5plZyG1FjG9NjWOXtiMxgq0+X7WLvR3uq4ubc11/km
rC28P7Y3Ry2OYVaFWmaZOkb5Y1HxAlAX44UkJsdWEKDAcM9Jg9wB62Ea5aZHuWmjJB6x+v4vew5j
wGZmFWBvJ134GgLAWxLWeRM/AvMzfkT40NhHSJnFgxiy1Tprsviqt71Pssl14YzKUsABIYvmgRrU
VFv+Ahj/LdJjKubB3f+uQeElXKaiPy+kIGvdbedjWjavqwz/dfMDzYAPLfBRCCY298s4gEXI0hSZ
MFENJlGtag+AUw4fBrd6bxoc7IK+ReAVkjjEkRQRaHTludSTjr1NVUXHKEWuPDbGn5OuHk9Aw3A2
iIXP361JnPRWLz8D12w8xSPwAIkJScoHFzvkFuH/PZHcORaKjeFB1U+IhYIpUy+BijgC0Iq0VdgE
zyUbPd0OtBeGgg29GNkx6MS8EaEe+7xCFcIuiQEYwrEBouhYZFQIjJlFYwIwo0Nxriya6JwRF6ri
AAzoodYesqXPfS3L7WMkOc6nPh6BC9F2OxrORrgcmMB/azm29iemz+MFtcDIyJJDwCkWz5Omr7Za
jPnZ3Hst4rovZDCy5OtQ6cGVFqNL5VUH3i9dXIk9jprZDZdk0yPgy+1NivpbvwWCwSMyFbpHhyHi
BIyVE4l0NoIrSQNK4BkEfKvMjhhgn2VTgo/vjFDDiURFjyfc1MX5IXB1n+jy8hQpVvqcGY9VaMyo
BFyKLRBkOchgQd3AhaV7xpihdgppdW/BYC4XLoHwRQEQ86UAiryBzMfSd8zpRmtLLc3VJ/BNAjt/
esPXvVwIKVzNdUY24q1rMU8ziizdo8oWwGODK7Z2wBDF6SSgFTVw95bXspxLZB7De0basLLifcxt
wGYk0bIXRQxYKi3RvwS5fRKyrkVHMZ8fsXp80IMJNXZxM/lUCTO3xoFPc/HWd3mOLPhh2a1nk1ge
WOhVRI2Vachja0H7sjU7+fiko4tpzg8CNNYHG4G0I9IMr6owZ+YMMWsqw9FB1nREIuKqVeU51Zim
IFiz3PBaywjtEuHH0/cAYmhRFv5oyocH9ao6Rig9HHbCzgpr1ZKiRwVy4CDTS9mSPDAaAMFw1B3T
UDVRWVgAbMMlpNf5GJXA8QuWoWOlrzGAl7VEFSGbsdR3wC3ixwFFLZeBGCWkvDKasQDAB7q5yIet
nWuLp2xcIpdQY+S9gTCXaZ1fwAG2mUDJ92raMVzNTAfWBUbUWHb3Z9s6ywWZwtgCBvayK+Lmv6I+
/yziAW9Z3sY6DnjUUi0sZJqJeJzepsB464vg4mj4BSRmMX02UMYFr4I+fUZc6b23SFmHpNVTlzJn
pwrjVJ1cFk4L4DBkSZ1SD2YPTOpJw/+lVNzU1tkB0NDezdVMFLvjp2Cx7WLEYMpJQDG2xNGwTQrQ
32RLWzPUs0mhVNdL+h1YmPxAotQy8SBHNXV2iQJro8yoF6BKwEhwQfl7oabNm9dqLJtDIkU9PbxI
oX6FHybrb0399shuRL1L0w9AcS4EO4Gyg51y2et7jedgrUK3VV3Sd1FqIu7Y/Ua/xMRdJFe56a5r
3Syrlinz4jGMuba7v9LNdLIGtvdpwEKH4Ff6IOIQAg2UfunF/Bmp/3yvRNSjhviGaOqqncd722gG
DIgd5SAx1ABFrAG27qGdCgR/0u8tAII+s3Hsn/CdfSIpAqou+D7zEPBavHyrFyvbxk6dHUirC5CB
jyhQhzcXqeWu+8LARudF2C7gfItjMR2Q18MwkMufJpGAYUAeoUmr7Ji94OSBohSw6BbpNkoaPIJy
8s0GjwVhldS/DkFHJz23wSNLUBHpS+NO8MwDe6qdXqsEWdI8iEvnCCIXC5Elnm3fGQRBcxEtEqHN
H2dQLRNuB4F6EIwHcXhHVtRuWVLisUbqdwwQICpiJahISI2C/lAy3R4dbzSKdrvSfavF1zFKjm/X
WYW0EPa5KHGzEfme7TRExsWsnRohNCRgoEeyJonftMrqkG8IOeJx7xYTs4ICwB7/nGbNtVYg8RCW
N121tlpj6JoIf+VEp433Eiqn5IYTSXTbxJjHY1F0OjKc5X5UNauQpfxFD9Nmb0Z965nRXG0VJN8d
/p5SKEy+35mMLVKrUvgW4x6Aha1mf9KMobhM6ZyDgxfDPIncpyoW+wosUIOfDX8hg7561e0ZmdJW
+CVugN9Plu1sxYhza2A+lxNBvFNvAVa84J3R8E9mkrYH20rCTZYs82PKo2M8zcBGQMreeI31FEmT
cVzt5gK4p6NskL2VzAhUoNukeJ2Rmqyp4e2QoGzc+ByC5vYsdLhRAa5nfA6E+YdoGTAj7HGvTXby
nSVttUGiffXglnAE1E73VoMxWxbBclRvoKeaG5k5u/6Y2qFvh5Z9b3xj97EA8GRvl/rdNWYe4M9P
Xe53NmppcOL9eC8XaUrU6+L7ABe2PGcgwl/5ydiP19zp8uf4tHLrVCEgAJboe9CzajsB4eU8lJ39
aBkgbzbNBhWRWlr5XQ+A1Uxiq6JUhR3mNgeTqoRblQ31qFmcZG49NaZpzLCRxvhzxu+m3cmqJHxK
gTf1GOZjca5BQOgzXltvwDkKt4Eo9IMGkom3Zs6/mGNqwK2hlZ/AsIbbb6PHHvQB+1QCWDqZADKm
7FHTAllpM5lsWDEyVyhMgrtUSJdq3qrutT2bBHL4Ppa6QdTUMx7DJ4I6mWicn5z43CNl9Lka5+b5
p4QGdlu1zx3isNKGJKM0nN9n0YDEbi6UzS/ruInz2R2sJmTy1IE3e9q7j0QZOw5LdZ7F/GBIkZKD
gJdtgqKyNj1O2ageCN1rycIOtDkLB9K9ZR5d7JaRQg5ARQqa0tBFhQNOkJ35uZv1YtVSwJW0PAO5
NGkT1HlVLmBrJKt0MlXZkRuR468HBmS4HOt2BkhdIrLliwYA7w0AIexHNhnW2lgsekalMWgLPuQu
2AevVhX5ZKXkU1e4+3ROgVgmpytF0ke2P8etuW2dgh9YqX3tApNFOxE0ydnJSzv/PHHW+IBSxL3Q
uMqywp9FUKTpAeQANYpd9f40OZbIPCMGqOGYBeV2CjnSxuwg9AC/BdDiSYuOQWMj4dgGpFiQTtHb
2IFs1wzNYePIIcOjZlsWDCVHIonekgrwRU4Z5VcaahMe1Uj3ejXBHf06ggq3AYVFbHyKDNT8AwZu
YJsyQVpnk6P8eBhE5LvS/99MhrscOhkPkC5x7ECaxNlSFzfGzdWK9KspqRLy+lPXCkXuOZYVb2c5
v4cvzNnS0qSOgFaDjK4q2QZ8xMauLubwHIFVhvv3XYcM3EyE57VbI7HrKBD7/70ls7Q3d45Fab5o
4VQA9yFC6lIRwvm56IPmYytepptOMNNHqaZ5rvSXuY2AiLWY/JGDyev7iC01fJf1AqeHXu/Ax9Jd
GJhKTqgdXvYBzqNPeg5KwTxcxjctHX7oSPD6C+vwvEaKq9h0MairYtAJGjJjQI5GJE+q0cxSlL8B
okSXpTAxojYH3COAguWQqmXANGJ5qEWLjySzkD317IBss62MxwX+pww7QkTHI7zHy9bUTtSsY1Ld
jHsLGejeqrMYZ/6Q4tdGVh08aGdlr2Q0XSlK0C8fnTQCXMGuCIB6menGrpVcgcxJ+q0ZgV150ezh
y2/kYzAEjyJM631KSamRxASdl8A+Ax3OPtPwRkPjpdh1OSBoyCwOitfZClGp9GFP8t/O/Dm9h2Pk
5gK2Mb60IDHmAizQke4B+ZtfQrOkP2DQSrm6XQGXAkLbXvZgzXGPbEosMJOlPDwZWrGjKuiqGvr9
XJsP3HDeC6MBdJefqSmXipce2ZGahDSkHsmiCRSq+L/AHKqLph41zmBHvpjqIto0UwHkYM9t5mST
TEl8pqYe2/fenSyYeHQGdRxC53VZob0zJ33GdGSf2wHA1eU6N4brTLdJvpaoiJXkA7PjgsMhx44e
5XF31OFGOmW7yJnGVaEe/WOV/B0nE/gckV/0iDpN9zHPF+Mq18i1/tQlDXZAEm0B3vbm2rZBM8Gj
izGA8DZWixfajYxsSGuOTukvMRh1uxJk9F431phI+kFzsoMwszcynBk4hhEI+EOl1048rCpv6YsJ
4CBPodGXiKvJfF5lQvm5DnzvZ+qphmTrFPy97Louj4/AJr7LTyLBmnjUVIFzmtz7jCfKJWKB+BPg
Oj9Q8uqcqcl49967l8WaDegGVIwru+JX43+fS8vrwwlPcBTQydGdrT272TYMyn59atBf+PpkWJ8S
9HefyweKQc8WMmh2oza4J/U4IAMyvX22rP27R4oIwUfVZIiTAgEWvm8qwl673GKoRSysI8ncNE9Q
4UCF2/StOgPScQrOfoAbdN47OdgnFblXouu1b8DpsecLOMFIEWX8YIIP74FE0cLdaxE0J3gdhtSn
RUCW6lcmuNhMSYqJAmiwp6dOsB9lXiIQ52XU1eBX0gL7DNQx3fDZ0XrrKTe1l1AmRBoWuAjm1EFd
olMn2zIxw7B/1GwQg5AjcojGH3UNlxc5Hl1QsthA3+luZGRGjkgp71o4z5SIeh9ysiIRNXJtZa8m
FQwOsrg5mXywdxTPvgtqU9i6nMVyccX+LtJOOhXmrnkX7XC2A4D8r2F5ZUcKFzXOHl0wNOL4aLXi
C/4Zn5K0tLbYSsQ7LochSrcBETtWPmnbyGofjBl4waI3Pg2gLfw0g5pFWpJk4vwJZK7uA03O+zn2
Z9ByHiOn059aAxxSdYQ3UK+PWypgTZAefHGSEJSCOLO2ftcCbzHQX6mcte0TRNHqGnyNshIWzrFk
Z+fNKeGVvl1zSlf+Pg5ceC+P7BmAhihux/3ZV5WRGlnjqqAEVLe2q2OmmzKeH4CkLaq1bZeNKMtx
umBDwkgXwC+lbp9YAUAfYFmDGG7tLQgZaluluVmIhECHn45j46y8DIqcQfFG3MlK7jabygEkPSkK
eTCiHjU6HYzUmJgdkIRxO4W0os/4xgGgw0YkTeEcraBHqlvIgLcvaTELmdxfxSy3r4jSVjtsBlKv
Jq5M0nObw7Uy4BG7qnQAnAFpQE4dy9k1djSr1ObUW8dc8hVbIcINc4qkXpxzwrOgrR4g2rDVU2Pm
wm3jrToSk8EE0r+z/h1pd/wU0sZRzeNy8jqNJoDS7S8kYcS7MAAd5Y4eOAM9ZeLk2cht6+RS4ueN
wtKDym8qke8S1xzOURcCDnjqm1dq3DT+nNlDfqVROzvOvm0C06chk2YDvFGGuYhnEoEAOdq2NaoQ
tS5GIAoMz48gYNiRcjE4fJnILfT6iFVHktFFdbiJ2TDvQngc4fGNrOkyBy63dvbAUW9qwSvXpY4F
VzU0RVRoxSbsEtA86ID1krIbRd33KBY2ovlSVEEP4o6o2ZCsyUJEyxLHE0hb/wqO2icXdVMv3dQM
z7k1vKL2pfyK9wnfdxrwntJ8KbBTMPGnFQz1gzZ1+ucyGrF1weyydmdQ9wJsg4Y44eGgEC3ReR1G
jRfHTvUlzWb7Gkyo3aLVQmtGrD8MiwMN5S0gUx5cuWJedqHFUWUom6IaUXw0oNQenG98VWhwHiBu
kqEQuuWI5UmThFsm81ZrM6k2ZRlMOIomEKp1ltbwbH2KriLP2Lo0KfOwGHagoRJe34lEbFC0bjz0
Wv46L6OB54Mc0VJ22xbHpYzf6EKkoKUYeDdn1j+WVr+tgzi5mhX+rw3ZBCg5PU2Z9kyiEdTi4LB0
kOLY4V2yUXbUs/ryz6Ex5mMMpNXHHj7kR8B4Dw8MORRkoORa5y77MWqRLyNt1UIJiDt9J4iMnTIm
7cfNRcH0MKES+GAGrDkDfvG9gQ9fZhh9jKmnbIwJzj8HxAJKpGxJhuDU7Xp3dqS9k9ECYe3gvw4l
gOBO/rnA7+ws2x6OZQN2RVn8obW2vU0HmZJJrl81Xh3FAEC0wTiegqRX4lfTHPBk/UNGdh12Wxst
GdpnMqa11Nz543pK9p/XS5AT6SOCiTIvcENzdkOjRYRa3DarczgFOyLOIsC2lViMFIml7VYzyTim
GLgGcP6qWWoq9X5V0pKGEx6mxq1OKppYFiOIwwodbvJfI4zYMdU98MjAx1YZ7KC0a8SRxigIv53M
qgFlR6SR85B/xA4I6zX9hmQ8FH+D0batAVaYuNcxFjUIyoYAOD4SYCCRYALUiysd3IN4SAH0+1ZO
SmpyJwFSwN00paalaDLJAhQweUHQIbXo4xrKmMuLq6FJIAQ0/tfLo0xJGxEKU1Y3s9RSd7fxu4t3
zuSicpoh0fzX21DGYpkMcBP+eud3Q3Wnhps+LWnZ79V6ZKu+DVKQrKRv8V/VqfxvsPDfQDMWIGDg
6NZ61gD4xU6eH814AnwpjTXWWYDulFJqbsYGWa22WtPrfj6brc8sBP1QoB68T1jHXK4dJBqgUtdp
JBATr6IdddXFsa2rJ0k5Kqesq69TZqvGuXSexDbI8eMVxfJQJ8vwyTSc2QfQoMBvEsM5RWEaYzXY
DeUwzVh7AUdLDLAqbfhkxW7yCkc86aiRizVDBzIrQDcBY3ecJWxDX5rP1Cw8eNORdHxWokSybtth
8qjNmvk88rp+StjfSi+wD8K+NXtSoqbTmuPSuUCGDPX3lRmwZ3c4dqFgTa5DxsACGzb56LgIXuIO
SGE5DvcAPTAcSAbygxrUjuRpdMFIOqNEpobPLwbXnINX9Trui9g6m4EFBxgQ1mpPjUkYs8E8u9Gk
QZNtqrJqzzciMqHGkCtQbzUmo2UOrf27v8hwXdMLyy92s7jY4JXYdyCfAhwskz0hubIcDY+Dm22L
47tzsVJeVicHuBg7QGqEqKpiRv6aGetsfQH+pQaiiw3g6gAqP4Pk5xLhrXpxOuZs815iGmjau0xp
izFPBo8Mw3ABloMwkRKDtKnBI6MEuQ3VxnKH8oLMdVph1TYoi/dMa+Lbnvawg4PPoocDiMXl7pV2
twBAqGWOLDc9FCrmW6NDudy6ZyZ90MXRETuNhyorgyejQ9SxqfJ1ZPVL8DS3eATXOkNBnrSgxjSQ
WWO42GcrWeoy1InWluHTNEc47pPQpvTExuQvEpGtNeBnbzPNX0fyCtQLu3TLh5z9/BWDd8nx1Hsu
n4DH23fYyNJrj95zYjJC39DwLFDvTftDFs8gXBhS10ZY1bZBXNlyEHLFRePR2IwNdCdbu7iF3GDQ
kDSDrJbQGmZ6LnIIdzybi6cBzK0oo+rEDiFcZCta1QAY/12RMOObbY61z2OjfeGj0e6WuWwvrt2b
p6qq9L3etPoRGbizzyd9T3k5a3JOndv+kps6qmGRqwPGyfbRKJcbixgecH+SFjThwyJseep3C5Cs
VSoHZ2OIvC6Z+UHpIK4exMj6Sccd2bxnfshEkRvLxAwADGvND2odnGImUGtT5TWAI5hvgJrq7IzL
e2NPKeBL1XgWrD8jUZvMzA/bm1kmou1aTBylE7J1t31ngdUgjo1LZ4NcU8+nE4moAZEB8gVko1kC
GVlkV4FQ8FgZw+lGtnaB5ZnvxwoJv884tP1BJ+C8BNlZHs5Hgd+xfSXZr4owC+PuZZJoYdIYqB7g
uOzxf9bqKE6zx2gLEgEQtIqmO9LM9TBuIHtzcMEYclPvieQcnCLjDhmgAnwga7Vo74Lvs8jdCfXG
i4YiUaEPFxc1jufRiH6RheV4IW3QBQMeEmiot4CiEtVF1rihIege8Z+rDOvo81w25aWaRNVvXOyO
vCQGD68mwXYyHCZBcTSCiMwI9WtQ2HKzVOk7oKpxUFEb8QMTpsC7zsl+VM0efxvNnyiD7sCBOdv7
knUxFgLcdoXt5gw6pBrI20a1T5BLhUxAoHKTNiwBZO3NKAk+gGfqJaYhvsF3NdmgLtsAQldobUjh
ggDj8J7IgCML0o0lDJZAisWRuqMzwcUFx9TkRQxY2OuYVCmSNnMc3DsQwLX9LhyKBAzaaAL85AE9
bbWlR+O+rwOO2EiuH3ude6QOggyhr0a+0Neumjk/BjbgQSjBsKjFeMmC7Xuiocw55K1dIKFCKuYU
D16Rt7fJiD8VNH2F9JiCrAV+YW3uI2SocCcLzgYAVHYszBMvilxkWZOwkXkK9+NgQaICadIQziCa
Q0OlUJPvZOtao2nNm8hmTbW8ouRKssg05asbsZ0t0vwUx7N7sY2ublBEgK6xQuxKqoGKse2NBiQt
bPB6gy9bXe8YuBTNuF7nhya2W32L6kG5BDU5HNGeEH25JWf+6r1fHffk7F+7/9BpRhDs8e2c/mEk
d2tGNs2Itsnu0pgnmU98UFkcrvyu1BBHUQsA63DZkgKbfHzTlHhsVzW6ZEnjNUNEzi5jboF1bmH+
nUIZ5wLICPZ7ghtxPQAM8k8rxeFCYwaS3m4T4Eif6vGPKQXa8K2eNAVofeFLQtiRntBCIGRkzsbX
9YG8PrXvEvToeV7b7RtO0ONePaXVc/5O5qaGP4oBwbAMEeSWjcBmqI1qMzZhU3gkpOb/OtYlqpya
/j+tYUisOTKiW0jH6gD/H44mgdafFQvKHacKaf8Xsj5vZ79KE2MlZSGCFTWNev8nGd7f7+ut3CyS
6SXPcvh9O/tI7k/lLJ0DwFVWjt1tlQLIVj8dqr91npJv9V5jTTVop5p+3jnFkB3dtHLOQjY118RN
8ztZHCM3EFV4wA36N+P/vN7gxLuhES2AoH9ebAIxyZSz+s+xSF9qSYRUyoZ6ggHnk3qVy0AubjHh
KxlKysF+dGeoZ8j+HILwSHJqaD2DOJVoDJqT+ggWw5NainoZsOh3TZ/1KDAHVHvLNrEMyRZ2g/3a
DTKQg/fP2KTJNiMNGa1dAgdKczjTb+3lIvHHJLXQzcLrHKTIo/oyQi4Xj5cMr0XgsLeAM/mFFSyW
BGFV5i7v3GE0JlKwoXwrphzwEZJdbJ130/3tPNLTZHspZttX5GLAiOpPYFhCAfu8iV1k8RPoOMGN
r9DhjSuRyUlAzUiI40hZHEAzQX0S0zRAtmnbceI/SESg4yRfrZXdujLKB6N4p6T/WJNnyYNTIuSs
7onWVFMm+dJ90mQEGEc0xH6pG9Zm8d6lMTXILwAhCWkCoNeeaRxOurYtpvjHnV1RMiDOKGEOrNH9
OyqJYVpPAgghj30XOw8t2E/loLZcAOtRz8mD3Tjg6EAKw+W68JIMwT+RgXiJhHkALiCjW+wWfyfc
qoD6XgLXJ6yGDd1cUokw2q0fyW2Qhe/R7aobUh+JejefeP2IZJ7mE0P6KBYloxxpi+9bb5HDgawN
6XkAxwKo4OMWVctWinciqrBXjT61U3chKVlaWpSd5xioqz4JQViDRHKwyy0NCp5BjzyecyuYwZqM
LZwbNfjroU0aD4N+X2Ygfl+FaotHW786nzjg7xJ3ez+RxrXzR9eWy0Urs9pfUOK4iVHndZ5kbDd1
7AEe9Y8x9agx+wbcOy6AkKVSNTRtkXPvZGpY8KnYgiAU5ZIfduDiRoRLdEjt5fowbLNE5znSfGsk
nYrMeQNgRDE80QYQhUQd8hAqSdKDczmV5Se1ZYEQDtza2LMB15OEThyk5zRhAJDpbfjZ4xTwughc
rIYJGZIQbkMgsczmu2EPWu1tMIOg0AFA7AEMyk835SujrA5TIHG/mig5zdAJHg41wO0+STdL3eXf
lmI4laXJ/wu5mV9YYYxfBiO1t4PF2Rkg5vo1GmYdRHgAuEYtabGetUrEkEsUTM3wkTX5UZ2/JqvX
LwZcK3pWNJcoZGxjoWruSxZlfzMkkPxd1cCmB7IbvsfvrTYOb3lfNJu074bHbioMbPyBLdoseQSi
o3ITTgNY935DDgZA6vFaI37tD5EhiflwGEZ1z08CMZpSMz6u6nvFB9FXlWujTxehBX97JXkRdR/r
hT8WoCGtQvdBw5WUbL0FaVjIiyj1uoLkMVNrqfugW1VzyYRkykRp7z4XXSiWX5lS3F/t4ztRK6v1
VuOPD0xDpaVFA9RVHBeOg+LHp1IXW/8bavpsHxe6+b9Ra6lbvfm21ELqwwIZGjRGjQQ7/UDkCJFb
gko0ZNBKUaoQNFYwDcLbWLurbu0PwKN+R9qgeXfgIEBqQUSPI0MOsCnXZQClKbK/UXQoQQzqgdXD
jsY2VQb9avMPNVmGrnM15DrrFJKh/hMljLTmrzbIpgvOAoRGoDBx1/KQtR5kRM1RNr9MDAdvVSGy
SHEbVGyf8z737utMsiYHAF4q4Dmi+SZ4onV9BoaFWbsTQAOqDFscYGiv93PzwahLDRnVOdJY6N7C
JEFFFHVJ3efpiw7+ml1goIDPltDKTO7oqXcn0xK7Q1KitAGwbL/v7A5JZxgpOxoiUex9KRr+f2QW
KDk3DTxPOGZO7znJgKbVTtH8J0nWlGNNKpVFAxCV9mZGmCFzJm1BKRCGTY5E/I/8ZsTYo8vNGmYC
hoqxwvdqSvKnJm7qvTtFz84QSFoVyR61dkl9Ix0HFPLiPRloWxdQxV48bC2kfT9GFaA6wjDPLU+U
1bcK9eZHkpGWmiBg5Yaj2HRzp0iWbjrk8El5yph6milrlN6vYADeOHF4XUXPUx4vW8JD1ULQuXlZ
6f7Q4c3akWxqRX/uJdoq9e5kAHrGjHWeU4EKeZothCTcGf73ZkSm0YxU8C2NhW0G+6Ud+mi7ZKA6
utffj4e2L3ZLy8LPwdIGW2H09cEaq/obEIRBITIDJKLUq3OBwjC/GMz6GxhCRtQxmfpDA5LpF8Ck
viCw6DwIp57GeaeNJTKk4QUU+yKz8nNiuxsdjvIjjQpgByHTRirmHAXqo81E6a0qKRylkDQkQ7Aj
wL6I69OhD/v9OiSNVtTFWWPpz9k08WZ1DVCxAvVxWHOxKvCa1wKAT3erZxpcPHS1dWXSx3TN1ZTu
binxeFzaMN+uF5Fr3iy/TlX3TEbrna0fUV5UfUL5fSTYXh/XJSIzRny9xQZFGzrkD68gogT2m0k8
UTd1Y6R0R+WONNSQAsR2OOnkIgKungQjVeo257FXgQ9rt9qQpkmCr3Vjip3yAVOPPL5IMsdjKmjx
7PrwGCtX8I3vuIxn/KSUiszV7DuFusDvlg3AV+ZVejhtdBe8kor8Edj+f9WmqW1Jfs8hqexIfTdX
DalHZJXUk4su8gFwJ1dMlsqWZAhqI8lTqdU8krl68tqMZXhxUtt6BcNBjdSCptqPVH6Z28bZzAtA
ITdp1shclS3+TN3TEBjPBrLFr3pUb1Ehr5XbtgfCkhtGOLEQngJf6lUdSRIeanJJiqPstAHZVB5y
lQdQijW+MUeL0fyRAn/SBUjXaX0WJM7yejMEkdQrOCoQzNLiJ0IKHiwAFnoKNHjFFAYhMaT3+MLr
GPxCR6dwi4OCOKaelZffB1S4oS4P9ag9Kgx+HtkAkxZsYicZN3dnOdvSnzK2aCclBxqIeQ4i7APk
9Dqumx0bkE0T5ggRGuRtNqXjmeXjdGqSV5LrRKiA0nWeAO4U2dV5CE6LMZA1UyzVNhnYeHyqlIrK
ZrpSby2pihoJ+CrVVGx1U2e1Fl/9OpsKsGg2aSOR/TdlV7bdNq5sv4hrgTP5qlmyLMtxEjv9wpVO
p0lwnkng6+9G0THUuulzz33BQk2QYjskgKrau1i/H1uNdqx3hg1+0UbOFwAU9FdPDZZR1ZuxFsPW
dND0sIotUO8B6AqVEml/pYGcIw4swM4cu6M2ZP7ooCw9d1SSELHkGPMAEA8MyDMeLkToVkQNs+MA
DT0FSh/pjFl0OAHbf4bcbE4BEKQPSYNaaRQlCRSo9eAnrQu5wv0HIC69vrpy0LMoYMvANcoIICwp
W42AxQKlADzyaATk5TBbe54Ch5V0c2zGW5uhiNxG4dYj93v/MQAPwdZX2AoCuKgSvB8uUIla/Pq6
NK3PdZJDZL1XrSfghDwaabYSQAHnKzTiv8+UbgJX2BW/6xSHRMAc98S5GU9FjoMpZD2Es9f6AHGG
kswSTS4rKw6Kjdb91jvgeJwCUrY9idwC97gwpr0FzN4vJGL3Nu3N0QPeorKibXW+EclqC9l+qX/o
xTPVwUxfovCjYi27Mli+WIIfJfbC6juSz903K6i9mQJ/+++cehCrgvpiXo5celtPJ4YpwBsVAM/X
350fSFdGYIcC+/n19+zLv+KXk4MPHCA5hceh6P3LaNv+xSGMPFArrHslko6sYZC2j6i3WJFeB5AY
AmlM3bobOzLEbjfagKspzIPr8r/unGnNKUZSIpuAEKs+WlS4+gmB9b0fBW/wHALxm1OgRBLXVckF
ud2crSI1ZSG6s+vqa8Lz5OLaoTOhABnVkbXMjqQL0ffwHoB9sbN2GuFuSOmHsjc3eukC27M1djfl
mn7GdEBafipTXAPdYgxf7374y3GKrAGs9OPW5yrtbHZJBThsY/Egt1qBBie1dQZLkP8AjhxQtTFA
JicowYvVQLPR7NmutDj+syqr2dfTRfsxIOas874OURMAA0Voa5hUJxtbzhPp9cJD1smdmRYj2qNs
NBeDDLFXCVsix15SJEpcMAFI/vC70d1Ml+hfa9EyqazQjUHBXfP+IVU2IUMlxNxZ6770s0NbG8Dn
TYPi2quBZoDn+hbFaX4iCZ3d5dVBxfXBajhI7j/cyDDNzTdD4EU38Lm4kqoOOSCmla8068+R8OLj
8hTXLbRzi9rLrvLtrX4T0AOdBnq+k4vZJ45i0JiWlwUZyuWFMsXovpLlu/ldqT6B3PUHkEifgrf6
k6yDp8wwsMGyAoDwR1NYrRY5AR3GY1bbllxVBjih6sp7SFkLT7SlAsJEmQOrSQBTZ/cbEsmwhNjD
lD24Zb+7XYw+h9tIV4uklfub1YQ/om8h/JvXf9BO5mZbVdNOh7Y/jm2jl+Vm/0O+JMd+hD+s8ceN
i5viEqpBHSj6k/Ke4SZ3rr1VFuDut6InfqreDYkaphkcGGlf7UGqB9y4Dz3NSMfs+IkhXc5QHBqc
w7S31lwBy8ZqGEbgzGROWwD6GqKNbO2NofVxPCcdDSOolp5af6oO2kCrUKw2lAbqhZe4u/XJG5CM
b1OUgUAWsPDxpp9aB5VoGMBN7wCX1S4fOva/jAPg+R46NZAvTo+oTiaZLAy5gBXQbrIdmbWjFv3K
R4iWaUaD4bfDVjpxtyyoDdp5CY5D8Re4cNzt5EfyRAN+9hOuVpUMwO+xACQOCKcn38LU5pZUv5xf
Du8muDqs6VZji2bOG/MSNCxLq3haVQfRclq8+XiyLOH3H3/nP9AXo1Aa/GgHtPP6FCkOS39hvkQh
zilUfJk3smvl8x70fQ+LLrhzp3CKoRmZaaYNTgaSNGSjsS42NcCYoOmi1UGoc0enomN91kVtaRXG
67JCNbCgwrh/L2Nb7FQYN0m3PZXNhL9r1MVRiC6Y+20B3USLV64/AFw0fwDwxKuo8cJEjcp4Zor9
mZieaSC6Z5qRIQKszKltxPpO/ztfWm5MrGADChxj9a9r3sV+fB2QQpRndJH2xgCEvizgZ9xsT/OO
ps6cp+eusM9gTeoPHi8nrnpd+Zp1UmwkiiHBmqpihDl1SOcpdx+5hHQzmXEOwK4wBTCVLY1nvZwb
4u8ZPCIrXpiNeXQm21yhzDUCtsuE+zUU8dkbv0bjwCLfPYIS83Nu2f755rlFTyUKQ5uavdYPLpqB
YM9/XGbJl5tQ7UahHStslCnAd/lYehgun/3+ifqLLB7IPOKiAi8OAw/TdZMI47H0y9thmlLn5Mn2
oPXukERyRXLrTs84JdTH34W2vWFuWi49lPf8Y01yBqKJrRfOPzwERx3DyvbZs4EWnaMOXT62V4vy
Zrhd9Nyi/wEXkRYwbXLPsk7ouLNOs4lGQfQOYrqYingARo5rd/5W4Khx8JtiawVuZwM+DU5kptlN
TDAPLHzQpsUfHbSruOmSsAEDtWmjzyIGAXmMA9ND445bwMdUqF7E0PRBeSHxw0iuWk8zMgLRa3un
pzXIiBfJYrwLN8BmtpqDoUWVqb/K7JBfkz6IP5VgpD97rnhivEo+LSpZ9XthdOAdUB40GHyWOEAA
URFJwXc/7plXkZg22KTh1mVZfQ3NaaWDMlNExynNcKC32yxbA6et3lqdKAAM82sRa8DbGm0+7pHi
yGAm/sq3qvQ6jiPDsyQrpxG03aroESWU51GRBxi4yzqUrHwmSXR5be/IahOrQON03XpK0g731r9C
XGMcg0c7mHc2GhWPi+MS0we83IjWbXZdFIOlonD9q4ke/mvVo50GFFrdlnSLoZmKg+FiH6x1lWOl
AFVIj1o1h70PfA0XjZyzvJCeVBYgWkE9Z7fHWH2MD8QrcwLOnvrLYNOc46HQz/u4AHnKSrc6WMqC
ZNm8J8cbsyvYP2KYIWO0+3xoe7XwXVcFWfVq9DHLkmQxCxwxb9ov1Arko1f95V3hW9K3dk02g9Xt
n30bKvB2xbpfBUbcoVLpA/AMVzQg9cYzmaDLtAHI1/ZjaeEW4p8IaSSiqfoFjUfRkaRKTrgrB4Qd
6hCB4L8lZWaU8tAtNexWPriAgY2x73WqS9h7wclRUHmooJ9ANi2bRVe6IApZoZ5t8XOaNDxRFA2/
0ZPqY13yJ5Vel3SLSJ8IuESgKD3gdqx6AO8ie6IhRDX507CjuRn171obHFgPQThftCMZrTEZ9sDb
xjXGxwpSRXnTIPE2Ma3NnaFDpxqeQ6nY69UpwsClXw3g0QdkuJvHtg82wq6SF2nUqHerhulEYscA
+1uM01+Jw5IXUgGNEmVwhnXrkRfyLzKC8Cd+6SwUzNAaFJW0lfvw4UFubZVce3SL1gABGYEBd3Rz
PItoaCLrfaZ1fGwTYHagRId03YfLnXPVROWu5hUQaD/W04vK3lFE3RyI1j5qOylWL6X9dCxS5Tdf
T87z63utf87j4Qigebwr6IWhhlQNYIQAtBgpwYONd01Uo8gRvPKLRAYXZWx4638E6nUq9Y4iA+lu
Fuv0usgjNvb6zpWCbpyWDyr8J96CUg7UvPaJoY3ilNS/ZlpnAmJk05oDeHmUiza03hAWi5Isd+b/
l06vSmHZGEf/1dImmAQmI0ERcQ0QDo566IRHX53C64/VyNi2cLtLXzf1GbwpZ8LG8YNpvn5IAHNc
JILRSWI8p/MCdXIWn6rquPTBAjfowRstfgxBMkeqm/bZurO/Z6CIbLIHjpMxiszwnIsZwKdqozqS
pN/I9DI2ndFFKXqDkrVfb3b9ov8wkuou/F+XZZE84v+p0R+jOOz2jhToClKDOaI/SKqBxDSef85J
bm5JYrhiWPQkkhsFkPhf6GInb4CoopZ//yAbMgXqdfSnWy62JxLIQCB4mlG7A8qQMM8j4Po4ZrIR
StczG/xIyFP4DzQIb6j2YVd80SrUM1rJZlmBptqUlWhIkvEgNlp34z61wux39DkoW980doC7aQaI
94yjMGeBLSEMEo1dcoNTcgd1on10CM3GMDqUtl8dyINUd6GkI9iT5g4qRYf81udjabLefYN28NCx
azvfCb7Ft0dsLGlKQwnsKV/wMwlVHdQjumc977xMB7ttN3OJ7jAdQbP7ZThoKiucc7TbvYc5g6fg
d0vRxzWufKkU6V4X1tmjGEYkXWX8rUazDt/bjswAf4jBSkSysUYWbypc6DyGuTkD2TeoxASaAQQW
/vyttVCKR946joxa98ZL7L1IebMOyZEcBBi8sJNYV77TnKaWG95rDjrdKgvlmSd4dgi3H75IG8lJ
JIqjn0D9w0kk/5nzoFu5SZh/rmVQ7ToAOKPCnvX7eOYS2IlGjhYegENtwdOTA+m6sAB71INrHBi4
373KARQYyuXB6BC3/naRlXfkpqjTdap0U2RddEGdfHShGTdSNFuhgG1Huq6qXbBv1tiHlRUgBbXj
YhkAdFW0w6VVCywqWsFAPma3yLSsmLBjpBUWpV6Hiy2Y9cDfrL4HfRAXAEvf1G2491jHz6BK60Bh
jmY1E4gj55m/3h9D6QSZobUQWafZAQLuhCOtPoIOlihxZkzEym9jtFGonQXtBYaq22fYxDyRCpdZ
cp8x313r7UUCdJu87EB/q7YS5KHXoCi1Rqo8SGqDEmjA6lNMW/ELSmTQ7grg0oGbJwsoJqSn0jkq
jKNB+/7TTXvgxJwBDAkNHEM4AlsLrM47lG4M6HbmrkRn7xzsmGE3AKty5+mQAzdkX9buwRPSPNHQ
zTKcF5nZNaoL+y4wAcDKOZAUPry0P5lvPJcp2cmkPWkW2lMdPGil3eC9Aoyk2N/HlnegEFs63spr
gOqrcz+BKEV/1rJObAHQCOWfZFmyRp2os21uorxjSRONBXiuxzbaAEQQNxp+EV30UCOV8JiKN9KI
skT/r5hRB2/1jbEnZeeBxmg1pKCsBHpctIri4jJE5clToI40IJHr3Yh3uj7HK/Y/u1CESHsgO+pV
75Yh0fn4zDHK26NR+0vAvy6fx2gsaucKLEPqxg98Ms6pVV+IRAs7s3KlLTQjMzmSSANXwVokK4pa
EKwd7+LYiJvs0WV/aI+7pVrBcEOov43bfXdtXMFRha7uqvJMa5ULVHMs3VdL01U3N97e8pu/qF53
0S32rkWRcysHMCZRL1cP2ARQBCGfXBMwymgMLa76qgQwQxWuGCY0fm5I6aT4S98hPwUWcUWdmhq5
b+581VS6eFEUcOr81Y3/st7QiF1mYTs91cB9ACJ1gTYxZJ/yqhkvicpNkWhaDNTZ2CNuSUdW7Wez
/hPvLAmW0F+hNBMFQE0GM16W1EZaQ3/g0HoxKhGrYg8mUO88ZnkZ7trUD8DIKvYyS4dmg04c77xM
vTqTq0Zwe2vOnl1fJgWwxkB+HSViRn0GnlUrswctNcXQki3v0YIuxk83v7ohlWaw1b/km7+pG5Mb
8m+elKheavBeW9MvfVnk7o/iJmb5A6tcQFCbsQg3rUJLcfISsCueaH+6gefvFpEsnpfNZ5pFCmaF
xDwu8DKrchCRfOjIpS1w/FpWjDmgZBr+B3mYwNMd0EeOT9IRTY8+qz5is1HgdcbKI1MIOgmeOn1q
9Kfl74T+DgCHjdbIFJYORWinmz8ToUJIzvB1tgmItiPwNqKRkfXxGrUwfC9E1K2RA4ZsIJ1wBOYR
2MdJtnhrqgz+p8kMu3g9mtNwKSN3E9t2+my3Xfo8xUn63Kb4J9XmdeLtEAMNku0Bhs4eyUauLJje
oplFp8VjGJnAO5uJA61BA4rakfANu3m3fFaLM8S2RbHE8mEGfhOXKAlXVm2BIQq9Drg59VuUy8Xg
IlQ6v+9gUCLNSFc3uPgQtni4cyMjU1F97sz7KWN//usaZMgmGa04Yxc3LQb8HAxU7tkzrzZGNoNL
8E4WefZXwAd5nr1muHayfrQUlqlU0ty22NqBHbKLzMXmtQk7Z/iJgrrSHPZZjv/OQ4g/2L0fyDZ8
yjsTpWwxyAIMIVU7r3NGwXhwwD4X2O+RQv2mAWU+7CyjNN9FE3iCQQnRruymtg8hVYkAGjrf24Cz
WRskA7a7fyrsV5/PwKz2PNx9jonzuaiCdqvpcOdmRg/SPD6RyrW4d85xsUkS8eqW1uzs7KHHWULx
6tLgua6PJ4KHCgLLxKZD5PVuQF3dtVclU3xiPfbYEEmHwqj4Woz+S5FMeOErPakGB5yPsWd+JtdF
pYwV6hXWtjHitdiFWbCSgRs9ZWtyGOc5uRoGzx9T3m5726pO/lA/shp/t3aY3w5RGre7EaCwqzuD
qfzMEAC9HFheW20lA4mgv3m1bSs60MLB7Pc3q/fOY+sy9nivVl8G1C+PtgcKxxzN5yLjPjiZe/8Z
KEm7Eb2/F5JYIeVTBF5boNL06ZpHMbKwg/EX+Xut6z8P5hjvcdBTeRGEk6HvQQpbZ9OwK3H1n+K/
NpiTRM7SE4WALwHnBs93t1E64v3p2I17omEOEmC/SukCfxYz0rV18DeqvOatpd3QpwTsduWnw2h2
F3snkoteRsf+61IBywOc4YsM4LhhA6hFarHRwzSNa5AmDEeeVeifJkNYuk54oLYcDzeb1Yq0Dk2r
DsXY1lB+jSfUK5cdRzOTat5eurVpSkOLK8Y0Qn6LurhJhSNi9YgDfrMZ0IWyatB8FIq9HaNxGW8v
3nzzhxlIUAw4xJ1k9bewqH8CEca8Sjwpr1MR/U1qk7neJh4m7+hWdv5t3IYBK46oZkHtBEhlNlVb
KpoWx34FMP2jO8rsU9gI85PdVw991NivWdZyUKwCZtb1q+ZLCFJE6eXmWeQBO6Ojki0z0vmZNT2w
8Ie2WVHbbMPQNEHR1JVXq35FWTT4dlStYiQxWLbbbWeJxxnpaMD55qctJ3dfA4zrmIgRLBdOjFMn
BjSQgB5Gy3M5LS7gJYIh+3D8jYtW0Sw1efLYJuP7yrTShDZzWQPEBAALvRoGhaXgEuoCycvUm9q/
21bRS1In76DoOchTx5CuRK5ScT5fl9gYwNMoKam2ttUC91U62K10IdobLPyPAca78OpLFgKvAAjM
5GIqPw/5ly1OitbWUDWLAMsozJey6dm4LaoTbdgBCzPjUlUW+6Kfb/f6CYgG93Ji82rZ6N9s72lK
7mNdrlg4PxtAqAA3JbB/DT8EP7E17QkEmFQcXeO7OpXdhkQydHn2Y8DF11Z0ItmOdtXthqw0X4Fx
d7JEW/zIpxHpNenbz0WSRsf/2wMgM9XaYabcO5ljPtAgu8RaZv9ZN0j+gqR/cxNqRsYPxwgY4HD5
e9fUPxuscIz/ao3j/FWMkbMFl7T9EAfmz6VFNoxcfpoa1YVsAagQZynvrAe0feF3KASucmZ0FZxl
B6pzqO48gJx9q7MnjnqduCv3Q8Jm4I0Y81UADmXfxa636pVIBtBtlFegU5AQG00VoQIDWdUyCdMD
0MY/Iyv4Yn2giY9u5aHUw0CP+4eOZsnkIPFnGS5g3H9Bj9NsKPt1BSqnR3BnARjab0LgSOb8OpIo
o2Rltyhc5zKpzjMgiM+l21fICCSbTKlIjzKkMt/cTHHM8lcMpJSbsA9hIte0zgyANnlmC7aGEYWA
CYAOBwXpvczUo/9GVIYmj5KN3znB4ly1EqCG5O02VYoqgX8u0SqRdAGzAFk7qCVHzwlBRKemN9qG
ltIBrACqxjtIkRcBu5Pu9pZ7x3+FT9b3hHdXi/pO0Kiwgc6MqFn/znlqrXUw5M1blyIzEXbma5g7
3rSpOE92RRxNQBaqxcMdDUWbSXSvlqAsRs+QG64WmTxlg07wHXI/Ety6TJwsL/8rLET0ggL8/sCE
Y+67ICm+jFH1NY3T4gf66v/ic/TvDmgxANpw7u7LaNyP7oAeHMdMk3M3WmiyUbM4DjKUFn3IpGQt
+Fwz3x62d4aZ9wngYTGQ30wrkjxmOF+gcng/dt1wGJPgFEwMd3MNmJKXlP4iU2J/yd5TNt9oWG+v
aYpkAfAWaLpUByxTlQHqmaopWMLGHvUdk8kibFE+ApbpYPbmYSgibH/iYXwBHiJwOUBKD1J5YE92
cgTJeeZsyejNjf0U2u6ejHEC/zJzwF2Lv/kT6crQ9I9VF9i4OoHVw5bLqpPtzZk6SnESlx4qTs54
4JogvgmSL8m4I24BEoZqR7wDvyxMYbj/EsjiSWAtlByci37Zo2EJ1X0Ya9+0AROOLEwcAkyF2pyo
wSnH1XF6HMcu21bSjlYmeoBABAcSX4BT+y+jRB7MRdvMylX43CQKhRA+iAR5NmWlof+YaQP5hUMO
UPH/HELrcyc5tmU1osIzFm9pkOFCtq0uHKnXSxegcAEwJaXzoAwACUXKvAHd5WKecKh8yGHIwOyw
r8M4W/lAmn2w85/U5qq7XhfkII029MvtBlyIjBRG+EMk4nJgVKvZ/rrG1unxvlhjkOLREMffpYcM
ZWv8m6STDo6RH3v00xPlnEAO+EP2KQBTFU6GhrQo037rMrs4apVGuQhzS7V0VWIE780/wkjXhi5b
s9B2AAzXTHOiEBXaZ6lgIu2h/j4NqPD1cc+drL24uxVTOXw3hfTAOoW/h/WHc1MCohKEI62Or62M
P0c5ury4dRxDgCuLfqj+sOyfyeAnfwoJtmmLN/7DgIKX68BQO1zZXfLnFMXfEmAuvDi4qz+Gz007
DqjMAu9Y0afp1cKFcY4nzQupDGn+7VYdyFaUqkdb1m5CsgAFhRANgClrf/Lgg3Pj3xks2rkRqsIC
8Cg9TI3otv4cv06j3567zGSfpN+VZ15kb5UbimI92LW7jlCUsjfjxPyUAH/hE3ISZJscDtgo1WlP
kTQAEv3V9sJ5XQXNwVfdTyCSNh9opkUmYnQNOqa7vTNoUTtPPK9OCRicqBIc9yACmdLPqeWDGOOX
1Jb1XKH0RP23iOs1YWlSSYeu60hjZ+XZANfWFSXaLW7t1djlTJENCJA8AMFbyvBpVIMFIAVAHxsn
T8EmkH7G/e9DZBkPpNL6JmYRONiGaUO6UHhsL0EUOj9nLLRO6Bfzt9zM2SkAHtt1tiJn1Uuv+BF5
yb5lVfcYDHhkLzQL4DnuN5EHFlgiSyAuhd9RK5BVu4jSlOs+Q/WYRgWKCQaI5N7BbxqX6wp2yTL8
zdBZ4Nf9oCvVqEBatyAHaTlIvfc4DRBEM2DkqjrCkR3d1k2vcdjvZMrGF1yNjy8ScEwKmTk6zkrn
Bag4dzNPrhar0vG53zsgkn0iVWGh0B37oXlLYt63Lh7DbX3oE1xQdxH7RMMYtv0OnHHTpk8qVqxL
s7nU6HB8HKvG/DQ4NhCmnZbfRDShVaxNIFodaAEcpJJntaZwpbnuAvYtDiZr4ye28cCjKbu6c+Gt
JrRJ/GlECdJ1TvfVKFJsGGTND4CkN7+kVX8lB9AAylXCGudaOuHw0OUy3pYsSP7s0GirVqClxczD
zdwNEj+nP42c8+vybInD7/8q8fB7k/f8KoYEzyjEmXb/ZwC0hl1Xg00TEK4VbqLUpohkGjwRzcEZ
oCoXWbj2nnTN0FMJZ7vtIqd8zafPxPEd24k8JZ7NAa4Sijff9/P1UPrdeQaj/KsT3HhxN4DXwMWb
laA7THv19RdSo+pWnGonSRcvWWbvXkUI9iKfFbvZlCMokDna1Zs5eYks27rUgzgxP86TTaOQ7XH0
pEPocmwdWSH2bMi/6yPq/UGXXGRc3bjQ2RVk2tjfGfE5UYQXyM/gDiN/IqFW7BdmDaJWpFiBT6cc
tIHVHbrMcNexz/zc9FdR2qxStD2KCqUz5rjVtcF35b8SfbxocZ+/3ZUQU0CGLk18VIrmNZL9oggB
SDnHQJcGovHqbq0bd0Mma1yyeSeK02sjEVNu0AyH7WheTys3HvgVYGIB0tdDsxaek34H3dFrJ4v6
JSrAslWanolyBugzUe3TMXC/Bii1OFjA5NnlYMb+Lod1IEf2B5D33F3P/PoAGiL7FbckG7KDEZBv
DVwSn8ayzT5PQf+J1nPiAuCxY1E8lq3jXY3JwH5HfZDFOvQ4xy6/onn2VBYjQJ4kEtduXYu3ou+8
LRBH+SF0MvnmN+zBklH90vTO/IS+aOS3E/vdTbQTP5D4TzeWu89OW2ywB9jhUtL9PMxJfcGFwbBw
2PMI+dN4KuMj/Yk6cAOtqIki3LHaONw2Xryy/ZqU0v1e+yBXDp3cfpq6qXgUIR6lZHCT/NC3ffoa
NDLcF8A03wsAzb7Gs7Mlh7TmGXoga3kGsEp3dSokkIXI3O+o8v3O0WD9Ytlpd+o8pNNJ76EVEcU5
3+PC8La1W/vH3mmMF3fuv0ZItCcl3uYzmOg+9Y6c13WAsnT+QXAvsuyBTeBAIFVfJsOlxgMpTS3w
aJQtkuEjfr/rDPTHGRL3WKAAgfHNArgl+28WoOWjvu8u3Ml3ncKg5j321UUgHlCVXj0OSkV6EmlI
G7SD9v5crbWOZtpPyLw9zwzcve0miKLppDeZoFr3qw3tN2n4cPGJW9UjtlW9O/3wwT3efKqc5O84
83Bt+7ERpy05J04f2pPTHpzMWqTZ4qN38HEe8fXoz8lGO1Kc40Wg3VryP5YBSAO/RL9wHHTNNlEd
NY7qqEnVzFUG3wDjFBlIR1ZtmFSDDem0AUUc7xEx91WpZ5rhVNY5FQr/qEHIsjN/nYLu8JQZbXBt
uwzdrepOyZpxwzMZ5ltWJeH2dx6J1+5rNMK+2YaHDmZutJsocqw9OGCOU5dJkAyPkbHJgsTfJsDR
LLAnrjeFHyTXtsnMT2NV8qPoGtSNkDdKIRvU8gzVKR4c9ik20vmi1opFiTxWXXa7QF3W6uvc5U43
teydOePmOvqw+kkPRCPtKNzy4g2odyNV4EzpupxxIeo5SNFzRVZKMwd/PD0yRloN4gZUdHRFITYD
dtvrGR1EEtmSX2GIQAcdckyK0hSUyminJeM4t+8RrbKQmQxeId/ejw/Yt5sb/D6cCyEkoebG3iSu
kW1wPP4Fm0SQSMi+tBwYwuS2YCplyjlws3xDypsIOAs3yhdnc+Lp5b0humiOfWcNe5zAsXFL5TUo
nPDvfvruB7GriozHLbqt57+A9vTdDUzjrUXj87rop/hzjG0e6MU9+eTmHIeIoXbR7511JwYqh4O0
arRBFG2wHbNq3LlNgeRpZoI+RHGIAMgqONZGtNUq0tMwO/7cr27kfpR4iRaPWkXIyxSbMLSFoeJt
Rks5quzjnPELvnn+ZTAysEW509tspN3Rd1pvM8zt9MaA9gwY6FQ+MvAOfQlmpFqVW+G7YCFKA9BE
GMX8VgUhWhANp8X9HTrdjpFXResKqAuPaYUiWcbxsBs6E6hUqP0N8jI7RqxFWwe50GCkMS7/m8xe
d17njHuKA76merh7bJNM1qVywq9Ngud9MOCtaale5lzi2UqiqTqdtUjWSjlHypkp57tYsiZZtgFm
CzK5tQ/4h2VMUPXyaz551ce8AHuHxyzUwoSD+UCDra5+tah1t3Gk/QhePuN/2ckpbXHkEUn2kJSx
/WjOI+4PWZzsQxMAKNgVQUlDoCBwcxRH9uai0FoquchqkJrkSN6Dyvc3kf3k4+4TneZ4Wf5akko6
Chy+BarrQdvuAvKMPka7oJuYb2MHbT+TG1VrH+h5yCqAuSOvk/EpVcM0IJsfxsAwJgMN6PgZn8oM
KOJJHQyHuwgu0rcUr/3jXUCM1HhQ4mCs16CZMbW7iIvpTFKXIrG54n628nAlcNG+pWWiQggVOD1X
qPlqwB0ZIHqxn11E0kV5oXB6lZLMN97YwPU+6Og/2LJiFpYgkETukMizyDBY4cswJu2ZVOi+Tjch
j4FP03r+1naQTAIoT/WIvAgepjTVgzmwvZkb1UmraOarZ/CiS9ntKmQIlTUrDxx3OJ/CaMT/faNF
Rlgd7HB+GY9Fgb0M6DRBxhOG48ZEO+eVzn4Ml/dbL/HBDgAS1xfHjMunQobHZBzANnu3FKub8ThW
VrjqZ/z3KDLL2xdddEANUPICksXkxek9XOOAr2ffOB7K/buCP+VGsHiI+Bs64bwc2FNRBCC/Gpxh
IL+JgNvEPJTOVyw6k1zm+P0NYTxuSbTAkGrsyCywCd7gardZkxiUCQJ9Faij/Wr+4ThGe9AliVTM
GFoWfntZVe3xMkVxStGzdD/56MoRVWIs5YpdDNasasrfeJ/jXTHmtnPBmc+5uGHxNwrKugNJWl+M
Mz/if8M3ZnbOxVJDBF7Yx7jxi6+VP3zNkPRCGdBqJm7MKrC/tNgZvEW9IdeWxcUzgDNC/OMi+TCk
7gSugNLYtYh8Rpsxzruist/Kufs6J0mj1hnb2fsmDeuFrhRQj/DaOFO0I0kPmtmRdHVYegtF5J1L
04f38R6qUwdAqtJRzkPiaVotx702NVZli9ISsugjIC7p/HUEIhhFw9E9WQ7KIV3ci2lmNTSnmmdQ
E+8LC5AVRlsE+4UWQqA/PgZL6wYQ6+NnT2TmY1qIN1bxqF/jDZJ75Wdik0B1BxBfqvqR4kJp/36Z
MVBcUm2YH/2smw7cTOQeuaf2izW04A/NkDcw0p9m5ngvi4M34jXi4YqP2eneDNsfxPPuU3kIkcIT
2zsNZPnwI1WH4rCNLFoXb4OmahJQbqTO1VZDaYqfDgB4jpNv21fSR0MVbGoujY3WiQqvzNDGbxaX
B0a0YkXErgH6mBE0+Q40Tm/eLBS4wNmcsYMAM7Ql/W0veXiaLDc40az9jahdyA8QlO8ROqxKu1Wb
2Oyoff2pfUXettnhOM5QbPvPj9B+9IlapNndt6DYO78ZBHAre2yrtacAFvsOWayiDLydo0Twpk3L
QFbSaRf8zoB30ypEQO3IBfAyaQUK6XrZHfGLBRnJHMiDMGpxZK2L+pKwH7ddyEBk52AXY9t58qef
WofBj0Fd64SotwtM9weok8HbNPv2lwbfdBPmoXGhlQAdKo75mIKqIizHrYXit0uY5MWBnvxeFKYo
/pZf6MlPQ+WIeudWUbtZGBR9VcoMmnKUpLnJlK3nxF7ZBq+u5G13ZaYXMFPArRnAGXYNAFx5Pejv
8I9OSjE9bgheg4YbwJO49v+whty/ZEZsfgJ1+9DYyQsNNY6BWzd1rG2KcqYX7EG7p7r8XpW5h90o
9j2bPgKq/CILF6DsM+CaTuANhR3YiSuRedFTwLnxLHx8i6CX6Ptvoud0sKLnoAL3bmkjK0MiGUJZ
/A9n37EkOY5t+SttvR7aENQYmzcLp2sZMiMyN7QU9UCCWouvn4PLqGBUdHX22GyYEBdwz3B3EsA9
Ylontc03NMqqXHkDR1IHJA951/AccDc5YTt8NnO7vtVD+3bJPTvZ8DTeijZnZ7f0xnXHpfd96O/r
vkx/cgi94x1n7ZVbAWwYDLz3NAQ2kLlJuR1cD7d5h2ODGriV4y/wNciLIZdMmDS6ZABm8GmsDuXU
m28d8LZNZySc0Y9si4/ji14aWEcY7gl8DwX0Shr35OBNdYfMgSo11S14j6zHltV+XgOJ3HWgdbrB
t8KMceYxKRwh2fRRqYLN6gE6ZheRyF8wVq6eyy6otto0ejguL6Cl15fJ2nFF/y1Luq0mA+eXCrUt
p5xDoy6fgBGT9hGZre7aS2gSOBB+fSkGPd7xeMy2yWSYLxPHCco05fJCvfg004w7X5ZBsW7nd9NU
hCAiK8E96M7xYtUaTXfCOdA5haImEPvvbY2S65vrH+Pn8gAFg1OYwhPP9Cr73OM35kdySn+W8bM7
esZ3Y8KSPY+y4dxLNlwTaGL5JWTqt3ocQq5Y5YS4kjS3uxxvguqByhZRCfaiMAAf2OAvHR5llJY6
lT5PUZRi3LKp/Im/SghSOmR0lgu1cSWCK+rEW+MZ/NZLHVKP7sOuCffMkyPS/q2NpA4USc7tWMBy
qgTqgNqwbnrroNJE0VTMRzxVUjuG43gXQSiszJC/VM7xyJFU9wqJOrdZyl9+acPSWB4a5iCdtcRQ
d+6l2tXOBFBNwfAIzaZxW/QBEptxLC9a6ZVwbNKiL9KRf1SKc6IZT52l1b8KcNBWwGKNjzDkGbfG
kGWnOEZeGdj+Z0Pr68uIxN/y1pIwm5uWd0ZNheMdOJZt13/+43/+n//9c/hf4o/8Lk9GkWf/yNr0
Dh9vU//XP5nu/fMfxdx++PVf/wSUEb48Fnc9/GvCAtxS/T+/P0SZUOH/I0yqKsua3LymQL7uSGqH
ZHWYmWx1Bo7j0kTKO0t1Vt+J4NOCe/nWjZtoFuShiE9iPx3nEHhllgF0XxCfbQc6BxEyiz4ep/EZ
Z8z4mKkIE4cYuDDEUJUusLqI/TbW76PRsvwc+crv8Cj38ed3fo3wD1qlhVY8achBbfXaTo5GOjY3
04pxTzAg/0bWP5qN033s9cR+dtSjOnaWYp9Q9nKpzw58WMkEK+FE4Z7M8cZgM/H1/PyTIpbbQtN1
eEYUACRSvVL10Untfg2wtHaOcXMD6fI+8zzjPgphhV6N7o1qZhoNt65pfVcgYeB3kHQ7gTb+tMSb
fWzv4bMIyjeFpHWYblMnyNc0AV3gMSTXxjDU2/r9dXQYmq+M0BWHeeoosx4gcpacaWqdWdG15xEU
qnj4SPmFrsyvCVayF6rJQmdw+0Hqwg363P/9N83V/+WLBnSpB7yAwy2XGabz1y9aldhijAWfrrpr
iBP5KDnVUISz+dLsrpSD3RdFOF6Zu+E8c4KSbtbO9bBjebj+a4w+FUG9BScTdzeSMNTxeD00YyNW
wWikd6RoSB1xM/yEdJh5QLoAdk1jxDYjvlRbTaxSObo/MvUgMxqruISwrr9wZuK9AHgJeKO9nTW+
7bCNrk55yAdQsnbChDKdqD1r3UA9fGtC1whsr1JqPmWboAoKSDqlliorgaPomN6cBGmWuQY94WlX
iaQ8wzi0vDYGwIK0mVO7t9zMSh8mo828fXuP0EeW5n4S1ui1ordeYX/7/UeFn/7nzwoGP7gZmAB8
cCiPuqr/w02h67QhTy1vuAKWGfjD5J1dbmiPRll758mzCr/oBPuKTai5AnW3uLZmXDw4hvZM7UGo
yc2Um9MBp4TGa6gdrb5lX0Hp6/djZAQbinKw/XTKxN2Itm72VlLUtwy4k41KtPpUlXyqb6G6tLH5
saMAM+/STsggV0z6Uj1xAzjfbTJRiP0oC/Olj6BLyAG2yWqneNZbaDWqqLEaNHjFYFDQTq9M1A2o
wTHgUzruO2vNrLhPS96ceziBDXm6rpl3Dpjef21bLfBrtzdvkVeFBzjO4c+P3ewdYyW4Y+U0fcvD
6FCom3+e2WdrzDZSC9Hfe/UDd8J4lXsNO1KV8dG6DWmHg1Hg0f3KS8UOZJYAlk6FdtCkixPzyHgd
i0D+UAXo8cY/IhR61aIK1PLelenTEoOuHcuS8kS7xeVC+0acRLhrOPfkPnWYuNVsf//tsVzr87fH
dBwgFGCjYBp4qtAj58O3ZzRiNxahLa8aEHd+6XjWxTZG/KQ4vJcbk/0aFCGJmqiT2qmaST09maG+
+dROVbqEfdes3TbX5nn/Lq5h8WHQwSjJ1SsvQ+kVxgEmQW7MXj6103twM687ykLs7FZ6R1Nd9BS5
MTB/HPc4aAOK1DUXqZXqVILGhHdc2j7H0HRLN5VANtwLsHv3SR8+4udkbN9e799O9eFNLHN9mvrz
K1Mgvbt5dgpf3ncKgdlUvfbS/iFueZVlmqVt0KJnp2vqbYCP7sjjGIZwVKSLhHfSEds7/bi0UelT
G7LrAxQV1BR0+VCnKea6W0ZQaGpwDPV3c/xdG70MwIBYpX/qDiFStyq1KtsyDnwDy4M/gLlDOpJP
X5qkgh6FVfQXZ5jcI+CY8PRztegRaQDoJAIx8FNZpySNFfzBCvYduqnTF8fr/xykFillMXTbpnAv
WMMn0CJlSea7WT2B/4IDOy3Twmvc2xdG9/NR9eZt/NabdkVEvcgUh480YGrDj+MpIsJ4HQm5be/F
0XYArOLsGmbi5x2ks6sIT/HBiGG/xVrjqW1NQI6K8ivWh9EuNsHZ7ke3+Gpkzt4ZGHui4aMHbIOt
wpbhHP9nGo4sVgiTZezrZqAd03S+hqk4/q/vGLsZc0c9HjO2pZu1687Kk1e97q5ubTi/kGi9Z1rc
v1gQ5tn0mdVAUzrzzqlphpu0NpJXPjRLaClhWdGE3rNXFtaV1y4EeRrofqpa4gYmhJYmHBY6I9N9
gOLLDcVRD11AHwMnHSM+tU/wGvf1sZo2Rg8svjaKZs5yLZmzJcHVOzZWpCkWJSpJNufPKK4zgcRr
A/k2lkZ8So6psXjCwIBDC3dkFRinGoiTVOyQXmtWzBabuonkkdrygoP6Rh2FO2kHPDcceLNMvADw
RjGKS7tkRyrZqkqlpaNV/OOO+MdUpGiLaMMUBCo1GMTLyLZMitXIawCs+dRt3bT5aatVV8n6t8vU
RXBVorqOM75q1Srzy6V/yBMgG1LgYzLFoKBLragRFfEtqD4AsrYyAt3ZxAq+sgSCQagdBA7e5/8x
/ecjD4sbBzeO2SsxVX+Q+Y/G5FsP/aWAR2G+bBQqrGvzU9Ykb5cy4FCWXurUPRoKrEqNVIe5i7HB
QjBazT3/P3PMszl1tZWabsYXLy0SHBtDiFbjnN/hrLQ/MqxPNyMDmANIjR0BqCmixG/lzvAgx0MR
OgQ0V0WVpWsgA+wzJFcPPe/aA9XowlX7UgWZsD2WogLOFUzBwhI5+CH6sBnNtixXpHXiRO14mutU
DEs7K7ZUpEuKPLde5uYW4rFtfqA2mo1KUVAoyLia3Ya4L45Zneac1diUyxpYmXvqWV6HxuCYugLA
r9ekX/UsPxDMcoSEwKF04SFOKE1q67e1HeiPVLZ17O4o3FMC5+BAfQwXdVf7TpAUPmSjuWOs2q77
NTETr4T1+o4oitEE+TGqMoV0Nmsr3TSqd1JV6jVkku+IwTimQQptcuM3Y5dgGuvZxjEXibeqQPM9
xep7ZuFEHu7RyOKD8aNa9WLKkBoDD9GnegJ2Jfhcqosu0ki7TS9sJAlVJLX1WSTiLdVp0iV6HhL0
3fr3SzOms89LM8sDC9AwHPg2Mm46aun2YWnm6qHm4FjCuAC+JZuD91WXr6Zb+gu69BModQGb/tsQ
5Ia1g5okNPCrbQJ4BwfdDWdL+aXTkwb8Z4+fY97fp+3QPFBTaxT5xm7rdkNV6vibQVkw3lMAXWo1
yFWDloneB/VWV66wYE/mbV9hQX0uT7wftP9L4SQB2fQpDFe4D5cHamQGbvpy6DqQ41JPE5t/sfHA
04bjfnnsydSD4PAZIeGpaMBXbetassADLUO+LvZ+WYWLFUE+vuQCMgoGNEHuTYh8b2PRinMNTUL4
YzbWTk6mfeuwdweIlTnPYhgrpOB670frQFwah8gCCHtvxfsdxw7jBJogDFqXXGQiY762auwQw9wW
w2pJUM71xkDOVw2MYL79+y8Q/5eNoeU5luPpjs5ccF+MT6dFMsibEj/d7iI4RH+ECYbvqpxKcF7z
xDdNgapWpnChdr0Msl9gnEDpu4CRWpJaa2qki4Zfpo7jpSlYw7i19oOcmRvXNicskqDjt6IElmyh
odxm0+RTFbavwAypC0UvHfgjNDcKWToojkYsU4XKuksv7OxbUOdIeoKJ8thHGuyVvQhGY44DAhVI
WX6g2+Cfpa9QRCj2NtJ2fq2OX9t3yxQqURt4JvHO0fJHslJZ2v8u9kNIEhjbru+mlRzHyB/rVD8X
juV9qc0/HIX7S+BNesxcZOya0R1eKaoKe/0MIg7/Ymd/WCqqHAGZEzYSchSFrZiSNcVcFIW5qHmJ
okE0F4PW1vn33wxm2Z9vLUgVO8xkruV68KNnn84MDAhGtiG32os11Z4/KWVtuoSSwVLQgUbO0kal
dBx8SLDIazgEsJmgOIan3Ic47MDSO7cacSBVy2vrReLQt1a9yoskfcRvndLslD73sJP2I0M6O2oD
Nl8/u538NmfeJ6d60SpTO1NswyDBk+DjX1NslZXlY3aeI/tQcL+tKnOep8US71zL5qsXA0Dpj1H6
6rlQjaZ59NaYdqXRaFC5cat1Plr1oYZcOoDNjB9GV4u/4Jxll5fG+K1vw4/tBehR1M6L7GO7ipd6
PH0LkvGrZtePjW1dQT1vHrAPDe48lr9EOC56dWo33yn1wW3CmvLVFNblDRQlTQuwMfErh2jDhXA3
qjYJEVwIlPPeZ0+N8fxeI0jOe+19HCQEP8xCc76Pg9pCcKFaJuT8CmkMYKcQALGqqf7d4AThv3t7
9Gbf3wJFvr+9yav9IWtBCEtcW9nOG4ULw1hPu2ldn8KJ2S4eBXZVOLprisdMd97alt6lRHFaV5v/
4bfAPx91qkN1z3Zdhlsljj/sTz+Ftgc4X6R9cilcMMZY02GZTxmoOS0F6bKdYTUTjBD+zE+ZvESW
3B7O2lQhAwH2iQ/RLOdJ00R8wS/rDyFt+8kaveC+cYa1yxLniasLaN3w5BjTBwrgbvlT6k55mWsD
SOdd2+QHCkXqE5jGkIktVZkRjxvD6r9CpyRZQc3QvG+z1ryv6jrdDaEGWK1qo0sTlnwdV267Wdq0
Noj9MXTdnW3bb3GA+P4yWm4fW9PFQTMgrbskEMWVRqV1lt7nWAapV6EWnMSVF4A2T8sMZpeI4/KO
YtsOAVEQ2XHSQQXN69q+A9WuV2elEqfh2fR9bIHfq4Pkhcso2lddlO/KQjdek0D3KQAu2cZ6sME6
GHDU8mB6+NpQB03per6mhTiIXmVB4h7+w13R/HxXNJjh6LphmZZlgRugq6/KhwVX2UVigAmTdg5t
qKkvJBIbWT4buZ7ZsHppX8gkn9pgz92sPU+AwgIW2ypMxfRBznUh84Q5zAl0bo1z79JBmrFGCksE
Grt0mADhsBX12FHSgAZa3zWEXM51IJ9iCaxUrYoW0K1bbolxRd0aDhnjHRVhN30IDCGOeG/dUedY
D6S5VrwW0IDy88jOtnnbXXPcun8Ju/pUUF2DLOpf09R86hrQMqmuv8QgJ5KsTHso99XG4WVxI7lW
j1YO5Zpa5gq1VxuGZfrtLy1ArMlVrSvgQs4bP1PU91RpXdElmxx2llA6akjNCueyUCaJXeNHmWvu
/kOcGuYC5LzpWNj6kwc0MqsqtukjkKDM8bDo2ERF0TYrkkciXZvlotidU19sO4UXCIoqfLR7+Olh
eQeYq6rBsWIf4JwHv+TWAR0VzsxJAivDHhj+akVFumSqkUqeN0H0QrbO5nNHNz7+/gvumJ+e+gZz
cYOzHTDXmGnanzMFTj1Bzc8FGCATOU6IQGh/7nPrtZCGU/sPcKFKniJoIj21GQOX1pb2qTHb9CmW
BdCOsrShd4KqrsGRAhjMFIAnB8SKlitFzAaHCjLROeAgcbmjJA5dYMsen8NSnmgdT2keateL/AAi
Qzzc64kMdnbUak2hpHQ2ofZraHBbwt3vu7Al0rtAH4O4+F6lXmzYvzfvSeL4z4g5H0wRUCG+j7Dn
m/Mw0AViQGcipUSZG8/M2LnnyctAZ36d2TK4jnVvvbIZ2LlFb8lBufn9p4CT9X/5GDh+09xgjDPo
H/9Lcs0xbQ9LfpyUdLE1gYYIZfLJF3FXh9BF1EswdIQ9/CxHXV4rbKkfjSTdQKsVtj6AID1qRWhi
K9Z2yL6UWLpEbNrkXHgPMgNnfshcExYFtfcQF1p3jrGYgvxll/kTLyXcELmxp+BMh+wglH72XVwO
mV91Y7ouMhFsp0B3H4rEtLeAarv69ynK9Htr6potBPDa/RQFWM1CPKNG/vJbGBYNjqIHnIxX/fgK
LtkqwR5tbl/iE5zxLO1/jad5sjb+1Xsw0CA+qw6v4Z2FkyHfJi7rUqfuLIVin90ZAXx8h+IsJC72
mMFQanJwkVp/yPNkR03UuYQZCW6aQHwjzohA3vZaLz7lva0DzYiLCTLNtc31p6LKu0OfyGJnZya2
qUJMzYonen32qDg0idy1Y/V9rsLj6T6fSrEdE0j7rzScKByzietHbBdQsjgaqf6h+CF0Ln4ImIep
CZap5qHUE9YtDF5KoCaLkp2iqP3ajaG5bWQDHSdj1HClHoAh2elDfQ5XY6hUmZBp6HHj2sxVGj5P
AoNSyHIVq99/9Z3PD1go2lm2h/SEiyWXpRufHrCANnTMTsB3qIYsnICYBAcPrmkFXH6Z9SzfS/kY
vrUtpX8bl1sWPpso6O6z4An7huTrlIKTx6PO2MZTP37zyufcGZKvTDVHSHdvtdAsL12cQdE9FwF8
1jzsNgqr+WJ1OqBZIAUGXRgdGTYJa6mYhEbl/fAi24gviV6ON3vC7dMXASwvXU1UF5HCoJqz1rwL
oEF/7aApgEwnXprnBYSoIU5/14Ko9aGDRsCL623EaEHSlEYAVZ2uRIeOCao/84gAPvffEikxFdIb
v/9MOFe5/I+gEscwGdc9F+cENnM859MxQWPrXW86+XgZE6B7DBhx45ws8vITXcY4KeBIhUvSADW0
ouLI2s2QwU+JQrS0LU4OPJ7exn2oz9FqNEUu1ToImq0VaOEqVfqbEfK6m9wt85scWH6jUuPCqi8P
g2T9qWOC9t02LLCDpo5YrRioBAFDAGWxFcfx6p9TJWq+cAyiozSHx2V2iuDwuT1n5rT9MIca6WDz
fG3T3RJO09CYqs/8FNLpcMiO2Ulmw3AtizRC1inHk8pJgdlSbYlRJ8YKu5YSAG5A0lKGNFSejuav
wY5WlbQsmC5lj3rfOa+FDYQM7EmGu6EH7aKGFeCGieCEfG9trqsq/yb7HnxuB3eg3d9UkWEZ93Bb
xcoQwBNfG+E+FaYF2w3c0LG+dHSoaSrWt9P0EK2HxeKuNQ0I+uCbBtDZbY6AcgjbtcWkr9IhQCwN
eB81ee20ayBHdp1m+QHT/OkSgw2GDTgKGlm2JjAR9KdxikZ4I6ov3TNUKTFbZ6thV9auoIk5QcAU
cqiQmOH52iNe3DzKc8tTgeTo1zrtuG8A43txDcC3kIGq1l00DT9aY01Y5VYF6CoAjr3BgUnhnQjx
CZtJdwumBh6Kg0J2LVjQGSA6wfcUQHZkjBWQli4fAsP37sXEDTqZmEdaCejxME3zM5XvECJ80cIJ
lgBUsyY0qUtLiaE5BGTMvSGSGx9M9yGpsggWNSA1jBkezMOYlJuh7KfN2EvvgUKM6cXE43sV2dbe
tE37MfAsbV3nIFCUUPJ5DJHsPPdF/Q0CWnASzTqkPrOoXcvScXCyAsJelEB8D5IM03FwujtqCjl8
hVZF6jZHi7N73Pom5PFcqMbJlj8so6g0tp6Edlj89Km9reEpAvrf84cpITYAskfjfaEXLchAq8IN
59Am2Su1zZOo9wWjou6gx9ZXOxRQk6prQHQsVn7vFHtwCQOSODl4VvCDl1zsEhgXrGyV0asVnw1u
CuDNaQEAR5rjf2qnCGqLozHzOw4NR5eocdQYKrpdx2CRqcZS8IfeebDTvI2jYBoGqJTrQ2AvA1c4
goRCnf0whQ0zibTVn5uwG9ZI62i3fmiH3dBJ+Bjn2MNCWqzcSWRA7wYx1GurCcSX0uth/ZUV7Efi
GHuIAEXhqi3lKk567Q+ema9xH/HXMRsq34nT8goiJGQboTKdB0Z1aEfzhRSj6bJQN0aebnWkCc7U
3tUBlH0riI75WtZUm4W5MXdbbXVwA/tljlvmU7Nkbfc2ix1vi3JHOW0dTyAwSN1grrq2x68TsL3U
aVGavHQ+RjhVFlxF3B6WvLj2HkFtf52jUrSYwih+2XASwdlFfAL+F8fwQDvrsQnmXeomcxvBoN1u
gFs8DF5WVjd6EMlUupW9aWzAmEmOmpeyM28SiFfO3YESrlTd6QDtrAQK4bqbXlit7LDj1IhOpsT5
D7mPpBX8P2XtnInOmgdwMuy1SGI5CiosXahDGhAxDwUS9FPf4xD8jRX7Z2NOvwEjg0a+ElKd1VOX
fWSvBy9mPYK/uij3/inSi1Mmnnkv0WBXuw/jZi3WEQOZGjhHA9qbrmA8B7mXLgofmhiqjGWYPbXq
4pbsJZTGcDGx/HxqLBzqa3oP1ozZZE8VS9KjzhpIQqjYJmnDh7KJAPFEJw3463AtApUiEoDnG32y
CSA6tG+9YXyFWtI2aQf9KWj1+oqnQANZLrQzFeapsF5V68reRjzWn8Co9lMz6c/Q3oSAgK6NrzgD
SJSqHN+HSTzPKNWMhRO8zUjt9MIUpqVAWyXQgMXxWPcko1BRzIsXptniEuO0YGW5ongxRFDt3LZz
NlR1S7PzAwmMCFW9mF+gmmPc0xx5KtbUPNoSig1qDuN9jijH9rfSnHWZ5Br4Pjh5oDOINodiBx76
c9PSjoM402cBqNLUNp9LDCnga7advMzVCQbwpdNDfxknj7fCPKSB3V2zytVhPyyGqxdPxlHoLc6H
NcdJbmOD7zLIncPOqIE0WCd5L0HW7sQG6wq4soQtNPk6V9zoYoDjvC9qLVmVaZgHay8d8Zc09p3X
v0XwOgXROoud71B/E4e5SmNhrcbWwAbhIauiuygN50ml1vaHDjd5ClvaqTo1/x1b0gJGBj6WFbgb
OxgvYTkiYER+AJf1qQP17hpocX6dO7jsCr8zPCStgSH+YF1uA6QStAUUDwlc/MnOfLYupy4a+B5N
NaMuT5UXeEe+MaEI+4G+Tj/Pt1Y8vOrbQL9aDgnlvrjN3HT6XTtruM5B2zWyn0Wda+uqcQB2B3R9
DFdRbbUA0Azm3mNRexkzlRHVkKykAw1Ttp3vgPq9jSmDmbF6jlkOPiA8OO1wAAM7AYWhjxXM/pMQ
fu71J4ghVYdF+Z5KDSBLiq9xhFzuPVhk41MO/uGDbGOYd6HWtfb41NvyEiRxf6MmpzGErw+VAMYE
nQHQoRss1ZwN9U6yQp6yyX4VdpxD7ibuvtbdiLW2rYtTnrf8S2fnfmOP3VeZa3zXIHO8pTDpiTPu
yeIpdtrkgsR4PIdpvI78oekK7O4C5zHOoGmZ4Qtc6K57jBPZPoiSPXejDokmcLMedBxQXVzdPSe4
6Txk6qKVpb7JOzvaLG2GUT8YwrbPFJF4YI9k8D8G9vPUG7r9PLh68+Sxr1TpICn4GIIwQDUbn8kj
MKVQTQ+d5yhkwQNwXes50qu7B9yR8MsOnCfsAssY2h4ROAiFFmFr6uUZRM4NML1pDxnrSNQK3MJu
jatNtzGFSUaQm94zdhXPi8RDLmI8jUhsrHeh2h3sSQ4CjgQNFr2sNHcARkwrqFDeIeeefZE5k0gv
AKMKI2LtwW6aeEW4kzhw7kwALL8IqLnNEcWYiMeyKf+fI9SrBDZc8YxYLzYjqGsrKD/rMO2uYTPU
NZABCod+a8eDAFsRD/E1EkjjpgsHeWeFKaiJoSfv2sNQN9qNWumSZ9zc6AYW3W8TqfhRwhE1KiHO
rmpznAzsnQYt4lWLX0++GaXzNWmT8EjTznGOzI89c17miCJKzFXaa7CSABv37S32VQe5UTUBpEXe
3uJc1455G2m3ZTrgFsxNNehICtIAzWl2uXpTRjKItejccqfl3TeX4VFVwLr8WdX0svxQi0Otvtap
YTxb9jD31UFnPudW/Xfj3vug2pSvIqkdWtvFd67pf0jeYQ+gajCsF3svAPebqoOdf0k9pIqqcZMF
OKgblWpUV+fQVw+qYtcpOvJoj/gdce2JUy6zCqcfcZ1W50Z1SpG8TTj39tYm4hYmKvTezyAKuXMK
3EdiZ5xVRhe9Ua+WWDgX0ZkUSam9NKHloOd6uCERUmqbumQ4aU5/R2FL+/vwJNBAQkyLfusNfQwn
+kn72k/GW2lp+1QqplB8m6AgN4/wqvrmpvWpmQoLXsCj8QVcHXhTaMMDOK04tRle3CoxvqhH/10R
6o+tioHAkHlKoPmxchyZXZKQ1Rtgu6uH3BjOkNC2XmBH5x7GUGBHqrSNtclL1iwATIuqqJ0dObQP
adWBhgt9bkuPisAnTtSA/3nwLLoG0ILQC/yZPVWZWbwfXYhq4ogK7BC9uTjqjfU6BxTLCR8cq9Ce
ZbujVhlWNpRMtBvVamh8n0MT3H6qJnqn7wvckNdUbUTKNvjj5/PQzC6Q4YgK/ejalbfXHGwyoaVj
mCsQGLCgqCHyMEDIm4PdPQ0Q6IE5IlUrc+DX0OB/RDEf9rjngXsFU5NjxyGr1Vd1fzPBt75J0Dd3
hQ7L6la1LR0jPkKYjkPNdGmjUlL29ZpBBHT9qcPT+8ofvSbZUsfSa1qdUmjGYQK9JHXQqyFz94PH
bXmg9shxp4vHp2ljj18DALXw3XazM5VqOLw1KyqKFj0hR2JlZQVp7LOJj1C6RiN100VSNxW71MbB
XNZpa1PPASeFSHbtlfaeaqIfY2g6qXs31c3B5ScxiVWkOqg3gXrafwByGS7/fMJmcux2Pd22uc3B
m/p0wuZ6PLT6YowuepUPqxlF1cPXEgu8bLtgppockvul3l8JMjWCbqmcur4tAem/GQQokbNtkByH
gYBI10EC8u6is42zEmS+wp9LC5WW0ADK9t6Kwnj4060LX9rQoBqN8CYaVzwVHqRopwGKAHC3Dp+Q
q9Ihmz8CPKB6J4sHjwB9qC5qgPgrjja02jpSuO7VCe5pEv9dFQ6nDX4tG+dCNRoFL+BLx6cEKA6T
rXohBYwM8JW3+yw4VlCif67hYbrGBjnaN6oKK1Iwri0I61Ewg6/93sxG26fqoANlEDkDuIgquKiN
8jZl8m6OrYEfgUnlCjcQ0fttgqcYcqgP9DITS59tLeivFNox/Gbx2I9PNI8TOqsaii2A7UywoFea
KXikivX41yr1AkdmzL1a5X4MBiX9Y/XvxpY51AviDjblgY6lPex/HkVf2iceudU9DsTqe9Vkp6F9
irGruKf2QjfmJt7U66yIwWUyXKi9QbaD33oB03RPrc7jlt8mdQmjHDYcg/ffFLC0Y6/WQaY8SLfU
MU/yPn4JDmuoawyT3q5nWKgHmE3cy28k30lNYJYdtbrKbwQUjesRwOnEbrZLPOAS36hWVpLdmw1I
heocziHeOjF7iKMedMCLJ5CLBUNYnb5RUNYwvu2w9/HbPExvdluoL04+fquhdYg/XzveoKiY3pok
YqtMYXoaHIrOHTQigrj9hxHwbh8BVUsdnMGF+o50d3G8gcUWfwLFxXhusg+VP3sorNT2FPbnmKGO
HoAx4PDXARR8tHvzhckxP5YxDoDIiAcbgnxvmLUdX+Skv9Ljn1YGYANvNUcPblTLQDfa0IWq1KEi
aAlAiwQwExhOefTwSFUqgWAPRCEtGt6no1eAjODbdBQc4Yt+8wLcN2z8kp2ww68yZN6hbZzEx5PD
e3JlOV1Sc/hONbNLoSFp6RNUe93gEGlj9NRpnY4FlgLwqKoVp8UtxOIiK1rgBOMpuiQmbABM5GOe
NGEU6zFN+11XatHTVME3QoJcu6KhZpxm53Ec1pCiy08iBGSoLHo4oGiyoOoYGDhl0bIs3f0+/8Eo
6/2X/IfruIwjKw5JGQN4209JKbOQBcPpBR7SQiuOpoGti1dov3igbbW+gwALNFOHFrhDxWMGodyC
2sBkgrGFDfFP3B6+WxoX3ywL3y/ktuwvtS5x0pBp9uPYadM6A87qvig7sS28ur3KIZgg3+9IPLzL
9iDKSRwZt7oTnCHkvht0C7vPrN2OmpbfAQArNmYVNj4gyUAWYLnpu9XQvXiALwMXYxQ/7ERcoIs6
ilXePuhNEUFnsBebkqdwV3DA3TDVkosFivzn1s9IeefrOBjz+7Hpsm1UFtNFyzW2DwdWI13ZQ19l
GtjOElKDJBASEUaMVXfSmOLg2LZxAsebr1hQGV+swY32rtloWFuhOugAdsftYMPjFlVY3oMui0Oz
E1U5N79YRWncqCa9dgW1UevJqbr4sQrllpqFWRXXCdzT+QX6nP1fys6ruW2kC9O/CFXI4ZaZoiiR
ooLlG5TDGDln/Pp9uukxbc3sfLs3KHT3aVBiALrPecMdHqNm9dWyTORPFq2OpiElZ+pMXYJMgwDF
dV5sLQp7rg4ShNb8ag4haVeSjBffz87dmI1v6ThAY+lmaCxO5N7rWBOtQWQmnygOPGhaZ38nwXUG
9jC8+ewK1j3Sr/doWDj3dpRqK0PAP4d62OpZlZ+mRM1OBnQY6BUTltg2eQBYwNlJ8dBZNfBJ2cqm
DP4VFxtVt1UVP8L4Kx7XSk49T7dw7pFNEykNOE7g4G+jEhbvqjX6PUqU3MvnTmgqSyMow4tsdSxT
by17DlYlLjoHN1FN0JnJVZo3MXnasQF2kd4e8vuxMezVOGb5F1X7f46IS7eHGFt6/3aNWJ3N/4GU
MLSP2DzbA49AydiwNUgYriNKl78BslQfkrRSceHaGFCVvAkrSPGFKNGSdezG3VWLodERZLiqLMjh
qwSDnKRphpqjeYH2gmzLmezwOxSafok1QCKPli348JVvBOrBFQc2lPNBNsGAAVqXp7JTDifgCVZ2
bqP5JQJtwyNGnt4mfrjObbJnKhWaJmkAVZ10zgxJfCGxtl1kgDGPkn4nm2gL5qcxmYw7EVfJODud
8pOMG8gg766dMgatnecrRjcCHr50B7FF8KcfEqg6Gk291LWgPaIeC/ImGa79U0S1QfbPmjWcRbwE
vGqt9nu/iAdB+zlkIb6zy1w7KvWoHeWZkAE6ht3aG6fst24cameSqZHX78OsfpChgeJjeGg4J+Bl
59GORgesYOs+ZlRLVw4KCCvZlIeya7JdoEwH/N3zZ0pZ84rkVEpmfKCpU++LPd9bhJWRPRts9pCL
sJa2iJUTwPi9kAK1j7fpSeWmWxk/paGyR7P053QtJPnhQpvad3WPYUaHawZib6ss7ZqDCiNgojjO
KiqqrRYRF/NNhvWjp0wLJdH8aWGwC2UhjPK+nCwPvwWxTL1eTPbJa93i5FXdSn+T/ZrqNHslMO/V
vtBKlK2V5nA7GHHZ/ta0ZFMdK5KG+uoWJs9k7DVCXOTDVBny8TVkTNgE7trKk3DR57paLm4TW9lu
lJheeWE5NEUhixqsFNi9dk9J4hpQOtR+Ublq99SIA/ZFxVJ15mQnm3Kg6HDPaMMnOUm4OexKw/IX
sx701z4cSkxQD3Oyl/GKhdK91VzH3ApkeOwYDwarUfxnmuZLoht3vmXWwcJV2SvmXvc9UEFgdthn
vAa6NUKnjvrHqPKK3cwieMufvQtstiTgtAQ0vFA+q5DBZ/E0KEr/h6f77nNWZ/MmZw3LtofQwXCV
pV3Z/mdUY9byweFiR9JSMK2H0nhB4WJ6UGv3U2/2+oudoFzNOuLTbWz0rE+V6uovil4isfB35L/M
E5E8nuGnNeE2cEyKOU40HWMkUiEzIrMn+24DlhiVTReJZwwOfcSyYKOxVxOTu0Bx11Vd12tFy9wN
mDjnrsqrAdolNFoVZZfXptW+tE3p/9VF5SJMTPObh8IgRJEiuviG/Zj3w0vooha6mJSOFYM4hJrR
3EUjhezFx1M5DuGuuUvk+HVSFbTXmbfpv8XI0wgJkP9e6VkfnyaOapq2DiXGszUH1vsHPlU/2Rbi
Sm5z32IPZ+hueJdrXbS4aozIdjGPf7erjGV1KcYn6kRnKSxipNG4gxq7qHUjuLKDXWVyHvrawYky
hTts4nuNbL9XLZVo8Fg7KtBgl61pbW47I4RuwkWSKAqPaDh0mR9H6Lwlw3UrBXSgOKEVykbJPhpx
TfVEOIl9UELE7GDaTJlRXglF7k0j8UYw8rHxw6mu2TexqR7++738R0rDITsP8MDQbEfF5UT78GTW
UcnREOLL7n/qumkJ+k/XZ5gb8NPLvczfoLbguYtpRnXG7aefTyn56KK+cmcPDvIaj1J0yXdD/z7h
gbaQ0g+BniSbqWzIignBpsYz0I1hC/gwef38+s9JGeI8yyEci90gIKG+Dvl8UIJiXwoFIdlnNUp9
7bMaZITkQGD8EdeJube+ttRrpMBCvNMgRrvtxnHIR3pB9gS2M3jIq9FdBLw/71megCEzXJdKa1s9
DdX8Kvu7LLVWZCfzO6vJijevK5dD59vvWiP+MXKaW9lU1ZldrBW9eaFa3UVgwlZyung5NdPSpz4J
w+vLyfg6xSVKvlzmg7/97w+WB8mHZJWj2shaeq5mGRBY/qExlPSVbToQy++9eljMnrn8qbkT69Hj
SFMq9Mifg/d/6eKLt7wK88gIcQ35G5Iz+eXEjyJCtoYKXDif84HldHGHFnmy0UF8fULOfWezD/pm
qHgr2G5QneOxJqJohKZX/skO1fMcVs15KCMsF/RwJ784MK9VfrUzrxiXSL1jI4GBppnsZRMVtd8m
aUG8KwxFWcCWbzexLxDZfx4aDS7SQnZiHp3trHY4/lvcra9S8yPgTNP+TBFqWETC6ya2TWNX5fMn
2boR8DUHN5xQDLLm+oQnRPEgu25hcubM4LXfN84jIJGF2z1Iuw137gQOVqkfqK4Z92ppjKsKRYyv
c3INaIA7L0O7qh9CB+LMfwXYflXuZ89bRVAj1Gz339+qf2AMHUNDTsiSOiOmaVgfbhc5+Zt2crXw
gPEO9bTFEPV3WZdor63pLNxY7Z6dpJgvfqyvwtJQX4cJM1a9yr/6caW+tvXoAVbI0UERc7wMFqjr
JDVms8ROVeaveIV4d72iBbNZteYRyx3mio2n6vvq46+XU31nZYyYnd5A6lExzisPHeX1rS/1dPsR
dTbZc8Otp6r+e6gckKHNsJSV3n5ApNEyoaHy8ymxRslN3B37Um3g3YJLsCvzve25h8UD/wuFOdmL
yoT5EPTkoge8ON6Acmu7WUPXWY6mf16idLTrJTptlJfQxIUjU/15CTlHbRz1eolAoCNuf0Xi1j9m
1Q/2NzwUdLmT7tqAgiRQ6gahCj095eFkYmQuMFe3AT1M/kcixhXfgd/zMA7PZRc0vOFptq4CFf5z
s2dXoWnP5dzckW+CByJSqJ3Y8KPvw+Ze5FubP5vgUX+OWrlq/Bbc1OZXT0UMKC7NfN2qaroJfM+6
eIqPxL+ZvEHhti7I5FkXlFWOjtUiBSm6sNn8GS8HE+C7x7iN3mTrV3zOMuPhesGqHrAImtDrLuxO
w5/Aj3aSyKKnCmCt0fjcouXyWIuD7DfqvJH9sjVYafng9dHSaN184wx6cqlmtjNJrMOVArEBKNn/
kU3ohqjYrvi9MJ/JEueiK4m7Tuye1ETnqHcUaLtthhOCuB0i6mJP8buRTU85hoI/mvRzWMTZXyM3
4YVlNPFrCn92lXrIe2HtFuxD21FOWF18akvFQWXAjzdqpDrboh+dTymMNCUfk+cgtpX/8ZEbHwkp
rgYD1XRMS7d175948GQcTG3OqVC5vUsaaFKOnQZLIQ1bdT3lroJvJ323g98JjTcz+n7rkmcKKf+V
DnFiNRTT64Cv0V+95+O7S+F/4ZXNqo1t//tUa5/9oA3f9ZEVCvhl8zJHmIw1XZM81oprbftuTA9h
W8aHKTQykv9AJov/cS8krfjhiw7d1lAdvoAG9FsWTx++6Ill9KREi/pgwhq8h6rh7DpQrfs2KIKH
0bXE6lxrnxWPTC4aPfFXFdO6qio78mJlvKJmpnzLM2hDegOeUDcUdaV2TfWY22W9mybXxZDHqY5w
6kzQDd18GbljLqJMJ1U5k6+SVwo7Ng+4c/81F1mIUo/lvk6BVa4M3uKTqg/OVu/j/o5knA73Lco2
dtNZT36CMZgPIPaz62iPVmYh3aYrp971wx9emn0NQ9V6w2bMX8pLROjy14/8EnvsHcZpW8B2Xt4s
xxS9+o++RriSyWAZV0YZgFsLuzNo/u6yqkMQFeNQP4FRtOZaP/tmUj/Z3Mr3iYpPqhwLx8l9SEey
YHyU5WtIpQOI9NR/4T14rHpwXwvNe/G1yOF7MlFGb9z+O2rDX/yK7wnb6WjpUid6QCs/XoZZ9Pm2
eCyaHgCCnnyWS0m5dvyzK0/AnhXI+W+DsF4Wlcp38c+z2EigN45FBflH4+y30TX7NrAwej00T3Ib
KVoIfv/WkmNyU5kX89oUkXJT+WteI7aYYkzOk2Mlrf+3eb+u8muevApUBm/vdca4rqNpOjiaMh7K
XE0Xc1fq174AMiz2qn8fZNytKc9kX58i6E1edzdgsFNBOeB6RTqmSHX0+voaN1XfXdWZ9qoz5k8O
xLNtFIYNWQSa/ezlTwkqg8vQndud7GtFHz+Bhadn5Ul2kR8qD5HZfJOtLohhAqiaukXhjnRIgJ2G
yFzJgy6TVfK0ocS47cgTs8ESea50Vo+qHJbtTguBq09NhJeCSHDdriHPggR2HAJN0daEdrYntU46
ESzw0YbkdEDj3Lqz6vDKByz6JJj2bVeqm3JCvyDxDFyanLbcT0aB0FjgpscuLy+hif9DarjB5RYh
+zIRAaD4IuPlgfvOv14jdooHsl4vnRVFXw2jWTnxaH7C/tvaDK5p7cpaS15KPz/LgBCHtMWokbTP
YwctQaWNVhjshl8rrV1BUzM/ZZFus6dBPYbFB4zIoPM3pNwKVpE0NTOILhnYC7fOgKCLLu6KPyPk
oOz7M0JeYzKtYgX4vH6oVfsCZhR1DS0ihRi39SkGT7M0R8P9ijsXKQqEf90GvjE8nRLztfFnbDmF
1v3YZrsorcfl5LAmN9N2pxSB8ldpmiBF/eq99dpwNebW9NjATdlTBax2ulfilCcmDWJSC7kNH8j2
yQbwzAeTJM+Fku3V3LY+9XbqbxNrDDc1SUbEE+fP06w4aJvb5dlVzDfZDTVOAdOI9QPGUo9eOixT
o3LOeqzY57awnLuysL7XKA/GiFfU4PXREvXd2N2HMNDeE5xSdNS/MnPeaxro5BRzine11r8XaWmc
lLJvyBf0ZLxEGPLr1spA+nEPszBicj4n/dt/r+Y182MmxUWUxuK36TmWjjTNR9FA3/LxKdS1+NB6
vYG0gzYIJ4owXWNuhiAKZau1G47uNzvxk0VtNvqr2kL4D7RkPBleCKvOMJuDP/ccSGJshRH3qTVT
bANmymx61ryYHQVClOPzJSST5sXp5/5A/VldJKJZOUBxa2uIF14etC+t2o0PrLvf5FQ3b/NT4QZH
OVMxLeXstx4MSiZ2auhe8uF7SzVn1YShsypHo4BpwqGbg/LQRwOJr1tbzyJ4Tbe2YrX3qp0MNYIW
Ya8te6F60UVjdmptPdvCBFAWsu920JP6zmjjkloSsfLwWyym6w9VqrzjnuUt4jqC4pO1ergJk9hf
ULVUJ5aVk7K6WsghDG4cKu630hVOykLeLAZkUx5mKisHBXL5rUtO+BArwyzcVVfWmKrKwq819zRp
xrEptOLeZe2gYBaHQxJ0BBftFNG2gRisuW9MP+c4fqfsKiXBv6bj71wERakdyclv5MWuc9gcLgPH
mB48NfBOcgCV52ihRrkBKOvJbOETqBKdMJDBbe3h6epWJ/ty2DQrK0Oz77fObhigBNsKmQOBZxA4
B6D717m3Ltlf+cLWO3b0/6GSK3ckv+9YXNZxLGBRBdYpIf9DoGmAERcY7RQfnCyDA12RTCaFnLFP
DSu0UPPoqRNE8UIRds850nGhN6+upGfs1Jnx379L8+MOCmalhv6r6lHRVvGA/bCwjCPLKkmQoVzk
qOn9BMSBryoHeXZrZkUljK5KUmxilDtNt/Hcsqa8PuGnAIn8ocYiW7ZuB9fuzlkUYlctouQhhrK6
rGPKt1FmkGkeFLvc5XCOFlGPc0pSeRRwU6FDV7ejvvMSiJolRM2N5FpJH1R5diNYmab6d4jQ8Jej
vx1E3xAaT//9vok358OS3HNQSLLJaGquxXL04zvXNP4Iz6it7nKb9a/FvdRa+7Y6HBsBE2V3Eixk
s81Ahho1MsSGTdq8FdDQHGvlRQIXdFXDsF8gnhYei7ilUG9kBzevw6PsogAHglu27Ux5UpPRPYel
720nvc/XtdUpr7o6oeiAlfxeNhVHTRaJOcECF6MpPiel59bPVVPOT+hp7+zQVciGqnBbCu6MsulG
31Ss/HZmWKfLuIEgYSMV/VgAy5icBrpEbfXP/MiWUdgpZxkQ9GWDuUvVH+QgNGDUcNN23MjRWUs0
GFoZuhK5soCgWLzBy/M3NcX9jSRNOL6dL7uYm7kcZe9wF5Vp/RQkuXkxc2ctuRTczjCLFAkR3ICN
QwhBcolehWJ+o/D5PR5KnC48TNEmSciv3+K0tp8kv8hARGTd+4j8Vp2xsts0FDji18A2dLBQeXgK
i4HF1GQE70UOl2QCBLcHmBi+K9D/9T6L35o+0g5lrWtLOZ3MQbgssjpiQdalL2BQN/gdio2hEuz6
wefnOgBIMQecEGYl83ddNKQoiKNFfZUn05rk3Z3K7O6K9UfyM1rEthsvasUrt5BTJkAF5lnFsvVJ
nQL9pLTjZ9mNZVm/MaMUXpjgGfeZfTaiIGLRSlTYjZ8HMdnJzH4jr9WF09Yn6cweS7CvmtRcKsJs
PBR+5Hq7Mk2+TLKBSna6Moe+3sqm0kz5EZjrS6LaeBSNnfJlGIz23hdW552mri0bVe15itkdC1mH
qoyKBzvWnhA65Nfvu8qqp1x7ToQihOoVcv8z770hhy7UlP12GnA8idzpQbGUHL32aDRR8R1e/dka
T/KgYAt5KhJ7h6+Se38NyyIDgHwbTut0xP+oMCIrClj8V68O+91N7mMUhb2u/T7U0V+FFydnjFVw
FYH7sjDHxnk3VZQlAxPGdmuk7cWNmhNOgs575GuIM9V+t8/GqEeO+UVeJooLb6sY9riRzcDg3fc0
96UFTHZIHBM/jAnmWsiNckHywNPIBFfeZvDyb9dm0JYhnpNIxxSLNmi1vdaFMPLScOIRrWnPRtd7
u8j35yWeqtqz24TqUS+8d9kyR6+9hOWLEhMpe/jZ3eOIoT/KyZaZWos0r+a7a3hm1Vjq9UuTIuta
xTL+qRRUCQ0SSo1q/VF2qXYw3udq8Uw6TEWQOtGCtZzg2RV2k475GkxWvyBrwKsEefRY6jM1qxS9
BjngFIHxOEH3fVQb4/cBXcxQFMyoPsy4DdTiUomQeGjicq17ddjtMYLahonjboIyLh6KQv3HWfxr
dLTTnje7sJPjBOx6yRKeHL/fvMI8wGGr0pFDSurgQM6eEhhpTT7gRGOnVIbfHeUvyNz+XyF1gb5P
fs4xCgj4VOYCFnG1iR9qwxzLVbEMM29zkjb51k+Nfzf4pIdbl3IOrHpnr7i1DQcMg9VGmKa0bohg
gj2+3SLMMrDPauR/jKituV+Dj/9Rj/gShfqAiYdlOu2ma0iKONp0AbGnPSaQXo6dXeMM01nqexM0
3Hm6cjhO7Iouhj+flD5Hb93Pp7WNl8wuHGh6K5x1xnddMeK9qwHnlZPZfJ3RSQ8ugzKeBpAYm7Qx
OvhGnn0JND7yyrGM73Z6lG9T2gBUY61gvWReiEfYMLKHC9X2QDFqNY3Trubbw/6OLGgvDg0WZxi3
WifZ5XVVsQKG22xlphMQ2nSYHLQwrEH75nhOvDZBDy6u/OPC2I22MDcb4SarGukOh9zk7kpV9tHZ
QGJgZ3moAQLURxnqlxXItd0Fo0DrCucQ3CxhNBlDumnbueHvGeL5Fa4l8AcBk1L8Jw2T1WepDpob
F72bfjai+uIPtXBGU/Xqa9kMRoVjkZPOr1FXlK95Bn/H6ozwCLPOeKsLJOQC87XPrfHB7pH6lN0O
SiuIYCXZZjCGkb86xFvE4BZnl9P0kOWavoLmFq9k0xR98kweWnM6DYnn7dU0El44YjR0M/+uDqK7
a18NpW1vwRHeab6lsfplLx2F+nNLreC5U4aMCoHXbdQ2hnRlIxAoAhqswFcO7Oj7ArbMqYfTO44x
T2Ol6i5DNnRreGpslDt/3Gm6Ewl1x+Ee8omKV11bnKtGwc4AX6RX5IMznvMYtc+CoBc3OeZywL9c
M4t/BKnyqiDa/W6mcbrM0oLV1zT6gKZYNERJObAeVJQdMJX+WW3gvQ5KYq3kKHqROY7zUbKQo4lS
eU9BT2JLTO3FIXSMUx9Q4UAjasBflixux23rmKTWIe3r5GkS9sCmArG1alATkM3rgIvLuZwg++RB
n9HLogb0IFtjiguhqw3RgrolaroAGEjmB9VzqpnoEEEw9ctZ3zl5gROtIJiaWvtXYb1poeVf3Nz2
1hkKQfckovw7Ng74ZNeadQZvWS/Nomg+x3l3j/+L+UODJ9PVWfhtAKS/UMzAvNMi+5ultNbF+Vqw
xL3Icy8Y0iWQ/2zviKE+God91BboaopmOajdUu2UEWUZPLwGR++XZck+9LYIlgtes+5wZnNRsg1y
+M1BCU0c7+WfZxF9A5BTAAYxsFp5dov7czQya3Nhhn2zdarG3LWp8njz9pFn0sdH2vqgZmjsa8fa
BRm2aVFdg+EcazhjiZH90e79xlk3Bq/tYbc6e0cXqunRG9h1Q9cOjnYyF80qQoFmX9vOES+Rb5of
12+jNT8brVpcCt7vQ8LCbXUVBuJbog7c7udWow6baeEKS9h4PwBDWAJqCTy+BkX42ewgzL6Mlf5l
dvy2vSCUjauT12UI2VC9N4Kp3c2layywNAA93xlgtXCiMVCfZPiaqr31SfMgOUfGyEu4ESZogTAi
r2IbKL5AlXsVVWjDgkhguFa4s3GhW9V+Zh6ydpUJr6NS3NE6cQP70JQDt75yBMaaa/2+wcsdPfBB
efEAg0sNJKtB7LiPjOBuAFN26/cnJJJv/W6Y7+Rbdov3LKRQGm7NaEw+SiHVwEc4w62GveySsqq/
+kcKsHvZpSOGtFFFTgnlsJjkQxtgwKMnZ83Sv/TxVL1j2peu6zSo94nMOjWbIcW+gjVxducq6rwa
RRSb5Hgxwvqpa3T3rVorSXdryalL4y9kwhByrdlcqBLYOrbGQsvC/iDx8nJUNvlQkH8WwbfRVARP
Yq4hMPiyOfh1u/T5PJZyYRo3DWK0SUg1TKxTZ+otB7kwlc1CBXlu768CZwjHposiz7xDGpCMqwsE
UKIKIQiUba3DLA6yKQ9lXpWLdvLmdQrcoF7cRmSgnJIGPHLjrDBZGRqlWrPnwnD2zQL5c1Q8ZeGA
Bl3ZGUtGiU2A4Xk0oziGBhsYT7ZNMVxgFPqoie8ECGglo1BPqVZlXJ1w28nG83WplKiusOea82NJ
mnwNd1F/BsDVLlSl9751Ybq0eZr9MMBnqaU5vrcdtpljY8Vnyu7jFtpKh1F08QWvZItEOZ4HAMiw
iJvubXWKvlbRNKyoVgjN8qjE8+fvgKa8j+Ih/jqbzR8BevI0zjZ3Fc/LEbko8ucw6R/lt1I18BH4
l36tR56E701xaHQ+KBEvv/Wa0nSr0OVJU/ju3OhQytzoflCGA9ln5OdFwUdWgkSXkRbQ86UH1K/m
LOBZidV4D1clui7r8uPoZ2xhqKV+RfZ7oQo0H8TkFlRgV1w6RRm2MMm7vVcG+W4KMhv2vFXbWO61
mmndlW7++5NdT4dN3qj64fawl8/+hA0Q8tTFq+w3AuPvxz5UWn3JozxdyyvlTlpxAzanhbz/uHPP
8g7H0vWtcvShT96I7F9xsimDP/axxERXBr5zAfhpP1fKFxaizeNVkyITfZPh/mvfIPRWbqIWcVWo
W9+49DnfnN714q8tC1WwbvZ3axqRyBln7xLYbbI1E0GktHXzEY+AeWm55d7qLeOUgeNZ5VPVnuBA
8xS1EyRW0Lq9A8KjsCWdkkclhZlQwA15RgTIQXl8aj+3hX6uI7GE1qyfa5K8CQ6d2cdfu4n/LAwH
52Wc09fRNxHnGtNuKyHyYYsLRYOzz1auDGVTjsq14a0pAfRN7P0M/v+ae7uyfKHb3PDPP0O+Lm+h
+3BdeDYkDQH/Naj1CNgE0ArcLE19zI9Qxz4gKa6Qi5HMzhIU9riSqAwP7MthMttd0yjW86yRMqu6
8jxbk/Xc2KjF5K433ndiMJ6R/OnbWd3JJlre3KTHclzLYK8PzL3pl+j/ibnakHnHtOUOLlptnLtP
qT8u5Ez5UsKieYCf+9N72HaePbGdDyx28vLMTe0vZW+md05fsuu31FpZJ5XiLX2ZBbCNZDpirrdp
etW6A7dkLTOrgfsnVl6ZY9iQdvPiqNhN9DrwV/Uu6iCk5Ox9mtir67vHw/7cTIMNByjgZmg4jn0X
+rxCos/xJS/aYDm4TrQuSrfsSWQSmXpH00ZWoQzGLXYXyQnzk2aFdWj+SpWuEEoX1TfUnjcDIBSI
JF20cgChfi+8Ec3FUE/e4koJVhZ+tafR6cOtKFocBs2IDvKabo+vd6N4zn3uJ3CsbbJOo9vpe60i
k0Olfb5ARqiQ6OAHo2GTGerFcM682V9arXZwkOp4MCuc3HS9LNGgI/clXdzkQTMxWBVsMCUsqxcv
sfd1H+RnyUIfVEQKYVidJdN80MzrGALa1SZq4XSgVBmsU9vKDnNg6mfbNvKFLNLVnvsd/pL/ZDRB
eec4A9Vkty2/KBp+DpT/1AaCDqo6Z6NotetPCkUJ1qGiKb/4sjlNKk3x+L015U8KBUR3pYZttSli
TLMF0FI6I1aRffYNZDNvPok8m2DgTOH91Z1RhIouDWYRpF/v50TRJSeSMiwfay166RQIfrZdD+FS
b4p4y57sj3bEXWKh9FTPlHibNxP5t3z6efKr5/cTpVC9mCUzMgDmfCQFixONDhJMUYMH+efKv0Z2
kQd+COQa0teIEM3b/4iWHwkvN/Co+6FCNlfoA5PJdFYYWNrrNkCYfh40bOf0dF6RkrGG62RTQE+b
uF7PQT9cX1FeVHTVcNKvUb+65MTbGxRG1Vp2heJjqhQVtGs1LtluGW88IrA8JDu4k01Eql7I4tkn
H6dHCLzpRnZjNxEdVimUmcfW1sRfmzzNAOOeJu6tO8BArrDgTJ7kIUXYddnBztnc+oDcn6Iwd4D9
MisP4+JRG0mD8DMA/BzqynKkkLDNqjG8eNjjPqKfKtJkUCxkzqcr0jMMa77wc9nsMsFflSTWzhl/
9t1orkZck5wapVBkw1LHUDD/mUnQUuKo39v4JNNQ9ZhZ1+5sTOt3+N6yW0aTzHNlCkCFzhxp2vdG
8Jy7EgtjtW4OSqBkX6DPeKTKphGJtYbPjl34sfS88M4romxnRvb8WDlqvzJRh31tBISqVyz7QVeT
H/CxzIcJUT4SYr6zlc0+8zEuCBRF3euDezEnqntyQB5m30xXaaI+u4U3n706WaJgn7DRRC8aNmrl
3V13kNrgbXvLcq9bRmQng9U1E8J+ZiOBs1rieDsbS96FbMqDnc4/+26Q9TCvf/ZJyC45bzTuky7c
1appgU+k6F95VvwkD74arxAHVB+vLQXRrCY0z7KF9V3y1A6kaMcB1c5bn5GjH1PxM0ipim6iuMWa
Vxygr/886yHdB5F1jEyQO4hkMKhDmtu6HkY4t9jUixjuSwoBubiUZcbjMh1SsZIVcmZ5no73MRSh
UqihTY0xYE7flF9iswr2UsOsKUrisjBX104EMk92Jslkb3qr0naeE8U7s2TRos1qfXH7or6M+LYb
JZo6KdulixGxBfNJ1q3lYOX4KJuoyloOykkAkKOl1RjRXkYg2mighSxWL78umbn+qz6CZ7fFCyji
Rfl47osqhxOsR+rCQSxgVYVt7SwrUuQHpwm69t5QwvTg5vi/Uk2lVx5kp5xkFCXkO8fPk2QHkkTd
p+jFZ7Ag02hTR1m7jkyMVGeT2mNi+X+VmfVmmSpIUmu0V0oZBw9toKJE1jtkuFylf3KzEKBhSz7D
HsplJygf5uS86W1evFUV9EA5KTd3NsnRyYCV1eCMdopHahHyoHb87goVxU565JjJrnKdpSjguCQN
fgvVkJL1i1p7uF0iTANvHToDFDUR6wcWIGktwzMIMPOl6BHEFAjQMR1/a/0ak3DQSTe/swxiVd/x
82mSXn+GyzwjMz7FxxG7w7tZKZBKM5XhbBVRt9SyOv+cafp9oQbaDxWUAsRM66sKG2wB7xigXJSm
m7mKC+wo+u4QdIOxiTuAlGPthkvP1IcvjVXufMeeX3CkeXN6t1sWNWsvcs/WxSzi+A7VXqT3RFMe
2uTseor+JBu3+KBUzIsu4iON7IQcnQ3v0uhqdgRNvZ6bxH80hbKeVQCY0NIQ81XRlOJ5FfWbAUPs
R9nlp4DMmjgLqWUIz9F/Ga3E6NXfTly9mXsq+UXzJSVtu6kTQKFZPX3ysln/jtfOXUk2+70A2LJw
gdAsDMqeu9rp0R7M65ck841ToFTJcx3gDyq6G+zPD4rfD0u7jow3N7T9Fbk+i8cBXGdqTRVLFSDI
bxALyCpo9cCdNnd30tjOSj8V5eC81Uqu3fFjAsUp/O6qAXP5rHWbR+6W5hkM9JttlZ/wYH/zzGT+
VNgQEvAbeep8YBXQsr9X2HZ98kYnwycWlnVfhM0izYx2M/cPmR7aT/LuSrEXjRWz1neymTlBiGHB
bC4GI7QuRWFbF+LzYUNNuzomOmvYu6ZPs1XSNPFCT8Hgyn9SLWErKADBtvItKEmILqouVx8sa1Bf
o/lBdlPF9NEfYhIUno3DA3SYNt58z476VOk9nE+E6fKTaVbTwmEbtEth3kCacSG+ixjBiVhiqGJd
BdQjJbYhY6nD9gZJ581wD/+HsfNajhtZ1vUTIQLe3LZ3tKIkam4Q0mgG3ns8/f6QrRG45qx9Yt8g
UFVZICV2o6oyf9OFvwDtgT6W53thprZrPhHgLFDUin7MsQKZKVCK19KjVJeZlLEkwxxsFD8PfqQK
3170x/ULqcz6VSYGOvVGJ8+jc1O79esrGX2qUUtdCiCNcYKeD8pWqlBmNXibln3VybZm68UKD5bw
bMySZJrfP9zzcSXNwpyGBznNznZn7sp5nmB9ZgX+gFzkjsNyso2MyNivfRUQ6Q+jllOQ+FlmrAMS
LHOdZVQG5EKB4VfcOro+WbXDs9GTRImK4d3VO75BfowJXmACo4rrOPrU+NVwS0pza9Zat1Eys74D
0rPZNDeILVKdWPDpTu2i17eMyrtLmuuoBP8f5iK/Cb5sraKGvNy7FMSaKyeuEOWS7QBM+iDlVYnr
XFc5D3gmSwvXpASXueYlzhcXpTLPUGue3XF7t0J2VVRFEmy+6tkyHvOCsk/aKThCNZnzD9tFiC9j
R4nPLaj8K6Plj+excGpoO0VPlmaMky+CZGqyucW8HcyiNL2u4NNbtu5VQ1/2jnhq9Azj37SdTrpW
o7vdlt9KPccbBn+jje1q5asUlZGYNzZgdaAKLqk89PDtgzew1ZVRvjbnqKGUIlKfjqF3uxzbmK1o
fUqfv4h8ysVd7iLbjE+NY7xMU+WTuvHQUy7tp87PPA5skH3W/qrXq/4gnb46FofE15L5y6gXT11e
+UgxY1BgBLwfS1+76RwFPrk1nsDYtqG6YJqUFALFgtPiRw/CFoHVmR2dBSwljJCVQVI21WX5ft4s
p8pPpttHm38liCWHLH2F675T3YqPa255jR1bC0ghycsd2O7+aQidXwlvn+34U81f4/59c9giWQc7
7hxyAoj7WyVeVHWpfp6Ssntpa7V8aYb2i3SXJLR3cCFOcTchl6e2RvapcYP+2SvSgy06w3GIdnUx
OfZSa2W94614rO2o3Wkdp0REYh3LOb9nCAR9rouYPQ7v4yjzRlySMwMtb5ptxqtwhGH+oFH2QNkW
Pb+kqKKHUi22pTZC91XLLHjydEd5LP3pswuc57x2IYQYPPmO0+/4og47CZNRGTCGmY23Nnw2geyA
NFmCJWRA1Uh+jMSC3AjIlHLh0GBtOju1oBvSvE9rlnaxjHzo/P1LykNzPnodAjt2UrrX0lac65y2
zvVFbtdOaf63vn+FmJat86VE3WsdcH8/eu371/PYoY8nTvW3qHf8DcrC5i+p43vGKVXNDEUEby85
pXvfPd0k8WFkmPehe6ewe2QO9fp9uAgl3+esGav155Dqng4IeKubph81djFDcIRwYL/yioSVU9bd
n6DVyCyxr7SRIFGrGc80H+3StsiNh6jRMrCT7Avrqgy+Qg07KdpsAfsr07dMj3cCeZqz1H8weQVt
pFlPhneKM3LR0hyrNtlXvcdhZsFH5X02keiJ7VtSh84lwM94HyCOdpWLqyIoHjhZgrg+A4MdICMi
nffbe1CakvaXW2ecqitiBr+m34fdTjvoYxHsWHxNKFH/HJyctkt2EIXmgxyTZKDTm9cG7vVNusIk
MIH+2tt1UjuwAZIHzWb4EgFFucmqGMQkMVBNy7aKudSw1nYn9Sppl2lBQQyzm0cOLztJEId1Nx2l
f80XSyzqk9lWHv2v50tNzK1jcuCU649kZjVOD1V9CKF7k+BILO08K97fY11Nz/e+xkFKL1RS1PHB
IMhlsubHcLHcjesSKYRUrpY1Jtsk89r9sOgo3Dt5uSGpsFz0rN2GpKCv0rpPvAfqmJb2mvtdWkEE
KMTI+mDb5qRHHhqsdTd14Fr7zHaicB/19mhbO1NFkfg/gQUCJshZwS+DWiMfRY3uQ0iuK8WpsLS/
gTlPR2zJ/GPNS/sLKiSXoHPCHypCLdtQr4ZH1R+DR2Pqx62XVNEP6uIn6P/51yIrYnI23rOt+SF7
IISisHHxng0losIyeG/SNfWntvCSN+lxkuwRgMD0JEOAwbtNP2TqVQYtlVN1luBiKKONZdcHjA7m
vYxqDXY5FTqIWxmteEHdsLoON/cHG2cgE6XvvMzjqOxHO2tusFwwMQrM57IvxyuiLegbgaO9je7i
YyztvuJx9VK4ZDk8JkoCbAVXXPUobVflVGsVRmkgB0zuzkDpZ1OT2j9Pbmd9ydEm3yh8yAGy0Iz7
7pQH6viq8If5zB+LHSzddRRPT85YvJMstL4kXuNduhg0mgyGYZYey6q19tKMuq7cBZGanN0QKbkk
jjkuqskhwT1mL5iUFm2QR/S0wbeAVwkWSp8fTl/qtlssOKruakYNfpHw5T+w4Jcmp8QtQMr6uvbb
ocjULaNVFib7GeQ1++x/5ma9VZ4Ndbz2IMOp3kTd9Ou2d5OJQuHYnoCRnaXVwlQuzvcYdqnXexrb
mLvxENhB8+K7SXxsy54DfBOQzFzboCOMR98ztspSOZfyuVwyI40vGK0f17K69Hep5W/LPvB3MwmH
pxZMszlw9tpGuJZeAhOvg6TT/Re5uLpv7IumNHfR774wJQXfN7V6khAZaKvwEvczVfolLI4L+9Rl
7V9oVu2DzlRf5aIEnKwx6s0AUbhztp0U/zhStnuUUb+yvLOjJf1mndGmgMvQP0DLuEq012GChDsU
3T4O9Pgaxdpn2ZOtlOsPbGvp5L10c7K4Of0rzuosdw/eo9qohUf6RnfHalcrqb5dVZUB4DHS6c77
HWhdYHZ6rkzPfXIWR4s6Cjnnz+awtZam9Mmo64Z/QxEszms/iTv4P7G3lQAWW8ob6viIkpnGOTUv
H3OlSS9DrbYcwdvk1U6QXR7Lbv6hTuEuL0b/Ly+bPntabj0N/WRs5eAmG0MdaNkuNntUAlSgpevA
OaQ8+zxV3k0DcEKCyrNOZjuYj7iuebvJzfvPKQXnzYhu258aOmkAd9E8QT/xSJW9+dEpOh7eXTa+
KV2E7XQNsdCMrQazwnBGQ5FtV4xyoSBtrZL/TfSw7qkE9CyQ/Ee2bQuCZ6RCAMp8OOt+qeYXVzW6
raux9erQYs4vWFix1g5U0NXxXRohK9RtaCJnU2WkclCv1FtA5rjP5mXfcrjI/W6btTGApKVzrGBY
7tT1th4K5yoX6YRncfKrSDlJ1/1pcnufeL8NSIjp0fxgIzRZbz48zMqwJ+3GsN7pSxYWAbd+G7CS
7SUVK31yF2XYhurjuG0ld3tP2dbpn3qsoxVtdcPeGZvpm9sFKOSG+Z+sD8G2TN30GfRfcv0vEaOT
Bls9GdPnhXR59fXZ3upVmz+OCC4813WqsKgZAegpmnJRRzSGtMR41aPYvHdJ/9z7G13zyDf/7ifp
Pm5gSHQniaiK5FFPFru0RZh+TB4sdUjuAvXSIxc3ne1NpdTaweaz6O0QkDWOlG7KzZzno7drs/GP
+6EnRiQcVkzJDsvkTgogSvBf2nY/+fv7hqTjCLdLWv/zxHJwX1qwpS+z3X2VyTyUjcfuZ6hixt0j
eLDRVPaXQI3OfHWNC/uj2tjJOZ132lld+jRlDrTNmhXQCebNZVzWw/4sIcsMeUpkZJVxzyP8fvJ6
7P/PJ91/hKHAItX50UWZ4WvPqq+DzEFpL0wfjQHnQ+SLmvuqD8fpola99SXEX+Wo9p1+9Po0+to7
ybmbXNSh9OrF8G39MUqy93tysh/0x9iIP7Ry1sGJqt7J8IIejm+FFnlshs1exexzU+s2/ICkNKrb
lD/dcQ+jY239aGZbKT5oKe+Lexv7KQyout/jd0yEZem/4gUxAeGpePb1R9cwZ9wD5CrnYzkum2Hu
HZHyfpOurqvnPeWRnP8SpFcjQKdoVkDAlV9k7ZOmQC6kD98ItLB+YzSs1jY20ie/wDrXaTq01sQp
cMbh6tLiIHdM0mg4yBkRZPwf2ewCgOcf9hqU3ks2pWCU78iMQueYXQM9ED5CRdrzBBFw4fQBGtNm
TX8EVfwyLC3pmpSfgesrr9LgJQ82aS7KO/0hDRNzF9ZZclQWXZZa62/uHJO+RzfzwwKByKL1EON5
LOvAunAEHjpy9sBb7F8DbfMaI6k6sO68FmZqv4yu+Rw6ffROC3c8fyKV0nrRu11YLMB5494WJdyv
GVZ1UfReKY12i1qdOtkyp49aaAxRoJ5klJI+KydP9su3ex2tdQYzeXCadyxllSPOy9qbZfTfgLJl
f/I1+WMAKPI2Q3E9YWQ247jRfc+XHZjmp8VmbDl9y4asowqTOJr5CgjMeesmEv3Lrs3yYW0nkftN
5qDPZlwGZ27uuza9CsOj0XrufddGZg35z1Ivz7x+A7Z/HVwr1H/5UIMw6Ab2BWNACrNdsApZlCeP
6Hd/6ZeWnyL+qCcp2lRKvuyNqmNkFuGLDKZIw26Koq5v0kxIh28HbFZP8iDDUYbFPgwmWl5gv5uC
CpHXoc52exOMDt5Xv1+ukNfUg+JSTVrfokYV1reIvz6ILPN57XcKlxprYz1Il7ylm95wdqzxxUM4
V9+zODeO4A6KB7ZBScKZF6+NUTe/SoS/DPjiAT9yUNyxq3K2YZ9+9zkcHO8DEiiXPuHYG8TOV6Ri
UQ+9P0EmB2HxPXTShpRwBpw5yCD76+aUnysfsDp41+XQ5pv5ywBNErva5Zw4mulLDXKH7Twlddej
KO1V7hWVc3znm8Uj9n4LYKDcK+PIjC4o0Lnj0omF7Boz6VgxOxFrl9un19pV5yd8Yryjl2XZqWjS
+s1zpu/I3WV/hsb8Xk8t7sag7hfgwIcAkampyvHdT9P8dfCyZJ87JoYay0XuJjidvPW0KHyAURhP
WX+DXBXgPvCT+gGZ6Hx813Kl2rs+eFFT4/NTOGWyU7RU/+7BDChLLf6JMzsIT6/UXkgOJGe7UJFi
z5WSTILyt+51/nPkgyz0nOBLgJLpJyDH6c1qEX1XYx0VYk6tCXaYDZKZvL8Ga7xQCHyUPmSncJr9
fXG64RZ1FXakv7skrPWUZucViHrLgIFMD2SKo212FSZTefJnGn3vcZr4qVXLt2z040+KRo0iwFbj
rFH+eMZ1AtUwF5x1ZfcPuGyVn2Dcn73lpZFj8HLWURDYSZO0e42yo69fpVn13+O4n77kaBw8+NzC
QWMSJAMcTzDLOUoUUnBfbaPXnsPEZgPhzF/9uOwp2igdSjncUXHo73cIP3wdVNc4SL8l6vhriIfr
ULlRiqm/ZuGQXLsI78MgK0+VCFaj3mZtYIj/RzsnrbCLeqDH3WBC8+89bSOYztAI56tlLWj4BR66
NgUeKsEyWmWBwT4n+iz89hhjhJjtGkdaSOXJMPVnvyD3LoNyCf+JkJaJGtvZNtRfEWHadqdkjIEf
BfMPN6mGq2NbzasS9uajGlnHTk3bV+kCClAfqtJud2vfMqns7F3ffNUXu4He7L6RwkmfIfbbb1mT
Y1WP7UCq5AiIYoizVVrT+GrCnNvr4QhDMtScY1yMzYFvZoGSTBseNBW9u7uFXwBdA6+RpXfJTIBA
JkgMoeUuhmdgYwVyrGPc3EYES78g/zMfcfQd9tIslldylVntWZp2Bd4BFbfp8R7sTpuQbPgbrIfo
deqUi+b3wdeaE8iN15e18fz5pFX9n76RKHh6wH/sJk/dKYXnH4Xw2CsRqlrSXOiQ0hxnzdjMuooT
3LWs0td1wyV3CJrjejJY80E2cKZ4Fa4jEakDauMUc9I6zA9dkWvXKtvNczB8t31/3PNWaS9FjAKJ
l0Z/y2bNNJBAVqPAfcGsNrpiBhbv856Neo3jiEvWQY3VL52VaY8KJq/UzDzjq01J/ji4OXU7Ac2U
CYJz0+DfpMkkuy/dQ+Q3UAWWE5kSKsZjjPqRtNZDmr+4HRcWW6Z731JYi7UR1ggVRB855bMdWKzl
Au4Ykp2JecOdHGB7Sr7V7SA8d9X3Er24Y4k90oOi1v6MKxC35MvbbV/36b5LDOVB+vTCwDWmpO53
QmPg66/mEr3GKE6yt7NuuGKZGRxcJ+ihq3UYInklmU65VUlhAcPm0i8j/61v6Kg4pOb0+q/YUp4i
nX52K6vaBZqPXzhGE5RFJpXsehYnN1vHuTDWL1gUw4C0KhzXese6xXqSP5f5sKnyYXqUVipdSqHv
basMdtLXetOSRepZCjvytkUTVNdRErVrWzqTYObfJLf3oKg2trxdWmDwzAk0KD8bkIW/niGdVXKo
sml8KjtH2ZRFk32ooOp6Ut0oyVzkWC7ncBJpA2LsjreRxR7TzxyvyNu6eEv32uyCLt8FaFVt14H7
eh8ivPQPuNkz82jfVer4b0B5tADR18sddH5HmQv+PKlLPhDLRLC+Zk7drA/jfcoB2yk2zmBNSPUl
0f7jhlV2rX0CDrJO3WgvzfXioEGiOL1/VVEccDZZklsXtYxf5zCpHzAk4qyrjssJd3z2tPanNjnu
efWRaRV8P1IHrV0JA6M/PSeN6WCL8mvmPNj92QTm5R21wk2+BXZBwnCOin0SsI1x/PBrnrnaEQiB
ffQHx/yi+OlFkIsZG7AtoAeMeOwxeZxGjLVEkERNkjMb33mvhHFydOO+vXbGrG7byRnfw4aNLqS8
4Tooev+OWYOlFG94chxLPRqevRH+60KtTRQyq/kAblj4uLOnPQ9FXrwuvlws1enM+xDR1y+K1/5A
kKw9onpQH8Vc4Gba3fCHvXTqVVMfxVjgm3RmI9Y7lQ+/Vhus9gFGtAJTDqwD0kgNm18APuHY1p/t
Vj3cQQ+IwR8HNTLuzSovrk5Xx5/g39xrCBmnHjS3zItUDGK78l+cx7W8MDZmf2GLEYObZhXewjzA
z7Vw673EN4Y54kkvVlYRFSDMLOzLTMJ3LZDK3XoelEKqNKslxROiaSoYsfVH6nzkdoCLVFDNVD5k
YMGH+QtQTLpI82tPVhDu1kkCMZMH9Tgr7HQBuiYuZ6IqHJrkC9bawSuUj/vaHc7TIQYv+CTLdl0Z
3dEJAm97X9OXxT7+XyJkJ1CNRXpj03C7w41z/LlLb3ruJj19nZLsRbptKkjHFpO6w1CgebGw13ci
4DEtQttQXYwOa5w+BlQiPfMibKI0eF1IX8binbua+pAE45dgIWu6fhTt8yrTzyrQzfeuf5g7qJ61
EnanEi3igzQLq79VSR696RNmZl5mwWJeZneggeG8qPVjxy7qdXlqGX7L6zbDEp1X9KFU6vLUBg77
S9h+R/Fr7JxeRdwUeSppmmNRvugtHj2lA3cbmNGri4nHo7g5tlZ7HYRMgl6ogaULHia2547nIuaQ
aOksvak+pftqaaLPMV31Lq43MqpVavxacjiTQbnUMbI6nNyfpMUHATwtwln6bGi3rk2na+r4xqNb
laTcwgr2VRH/LV2WPoNGsGXAyr7hfhqeJ3x98HdQ3oIgKqrP8LirrX8su3L6A/B1dRw6szsaidH9
4R8DVtE/qGVVx1lF7k56SWgF/V8zwtZ26XjNoWgj5wU2L2Kwfh08x2lRnqyoAFao8t/fcda4oezE
Fn5MgkPTqPAFl4Heboab3AE4gHMg7fttZdeX1NHjs60PAUrzy+x1DqoWRrY4FAxh7LyonfFTEDVO
4ucb1w0QJXPr/Mp7NtgLBsdyD4Y7FN8BT2v72DKKSwOA9NJb6GyjG46c7wIgRwJ200ZV/WNs9RGi
Uuo/TeZonn2sP46wZoxPElt2j36Hh6SvWrgZJJl70zIbi85s2GLdMd4sdCtuxnKxZ7SdD43rtxug
fUBzWitsHlMP9zctZHvTW/3Yo2EBMU318KxT5lS/sWe3kVxQQAI4zZUNPkZdMmCUU3O1lotfG5eI
/OQx8sl+bV2/jq+FMmsudmfcWn7YooVZJ/Wp6VFoxUf1So4acRu5tby0Y/Ga6/ZMKfRD9t7QnO46
afrmnsZPFp/EUCvJ6Mvt7+HVI5GaPMdIaadwFrNgRoLMM8MTcIj3zLAqjEz+uXDKbcaNtCePsm3a
U7Gx+o8hmDvX9xlVO2VbN2Zv+WHa+iw4WNkho47QOSn6bTGAYETgAIIbFYakZlKcBWTTSWY59bL8
JIHS6S/w4TtEZ4lWVTc/G0umWkblMgxdfqqRj9nIgB5a5xqg92VS1f5xWC5uYMRk1EtvnyLg8bgO
yJ0fFpek4bQqg2GoYGm4hLWqYl8tBQ2GpSX9Ei/NTmONmgNEqKQpA24V8rUMofnVIN6e4Ph/wV8C
pb2mDp/kIv25BTm6xD8IrNx/DqhqcbKSEpvjZUCC5c6Iy+zRyh9zPNvM+6D0O1N+gu+JOWFqnP6V
x5UjRNqp7ykViZO05LKeObpgescGzz2OJRmEN9OLsu09k4I/7IvbOMkumK3oUUnK4Ja4frknJTa/
8zW/uI0f/dQ6jkyARYs3iqgYG8ZNjCnApL903qhvJAQRULIw2vxdnkYitt62s18ci8DRdqgvKZ+1
OcZ5vOnin1VobaFGU6FpgVHhd2t8NzNA8JVtKJ/QnMB2oKgnEiKqcVZGj6WxNLKnVC3mBb54DkL2
e3GuuVehhLSTQAWjj83OrYGhLGc1CYbG97E519q4qVKrvyCNpW0DC54YtnFbYasAPOR8Y3Xhm+0H
0TEABnPh9RBd9IDq4jRmlIO67mrZGNQay0XuXK3PrunMIT9Phseq63/1y2DdGemhVqldSHMdlfmB
hm5AQy36sI6uT/n9A2uOmx378k+2jcVM47TdGQ+M4Ftdo2KRDF8zlvGr3zX2Vrot3hXsIbz6AUaw
9Qbc5GgtEjDeiCMNQHBQXctsN43elFYNX5sKrQvTwT/VWcKsArEEdwqfJB8iyY01M/J/6JOQXJ+V
s1PaKBqTSrnnSYbuJZxjjUoaNBKr4QNdjBcqOuy57Zg9I3uA9PCvZLJeuNsk7bSHtT9PEdlbqpOy
gw8s5UDxrrrMSdxVOzepnVMRug99kgIyh48KL6peeFF5h56ilZbj4R6pWzYadiMSGKhlTs+V3b6Q
zGmvQu2SS57nyV7Hu3e3cr6oIWc3E9MOmXQnehVMNZep0rdO1TB32MUJ7wDOZ7+myegat/zUVi1P
JZIzV+HUlX6ING2clA/SrH83hXiUeMmvUWl+GF04w+Kms86VYDWziwdhKa3BiVZ2+1md+Nct3sAu
W2KlD/feYgBs7T40wiO+TRiDuzElOhIPHN8TU7uul7kJ9Y9NfgsQAr9jsoKUEfbvf84yoM59tMub
yoEQqFKjeAn10b+YMJh36IBMf8TB8KB2CE03cV0f5aj6r5OrHH7DBckko3Kxmyzdt62H6trvgV6O
ymtbAmVyWxtIxIC2RagS0YF68VnDts4/cYh4kZb0i+maNNeI3mhfphHMw2YdkDhl1v1Tb40vHwzb
JKSaMGwNU+dMNuhN0Or2gltnueOL0SQtiTiaZGyxn3WqN2nJBWlGSiMzRtkyqy3a8GF5xhohz0AX
5NczJGJ5xvpT1mesP2V5BuQU5zqV5l9qrgVvXup+tgFBPOAKF75FFQT7qZ+rgwxGYGWv2ITgi7SM
Sp8CUrOgtvEqXR6n3O2cRvO5XyJq1O/ImAHLldEqLJrnajE9/D0dbsixsaAHLizttNr7Vh7+jUwE
dScszL+osWZSpG7Vx0KZSo5d3gTIqJyf+DJSifUy7Ws8z988UoYXEymQ6kcTQDJMqXYbzle3MElv
uf70R2VQxZ+nBJd1NE/bOUZNbB6Q6qHfUXz606a8qsiC8JFGM0Az/PwgmLA0hvdpaBrOuYIxIw/2
H20Zd+3B2wq2zMyD19B04h1oltHa+FU2XqYyeDH9gi9OH/W84kr/mX+D+nlwUk7KtW1s06aOftie
xXu/t78qWKke06ErTllshV84yT5IQAu4f8tJGPsxLHcw7gnOTgtDxeXP9NCFGJQhjuXsU9erv7jx
/HWYWudnZ9jn2Cyab47STTt/CdXsbL5Onf8hVLRC/zOUJTO6dOQ+Cj6UN7doy73ql9r7AAki0dr4
p+sYAazjLn9DfG44uv4cnWEZmS8gdFBCWkLKxN2koTN+z2crZfszhI9sBENyRe+Nmedb6jiA9ay+
+ENpQu+KWPf4mqlu+RBWypPFyv8qXQp2DLvSsaPDPxPyPRA89UlGQS4iLVMAPy96NecEN1rKhuqr
cZJh07Bzzh/f71MVTwtBVmFTI4NBi6ZKQ436gMp+dOpmPQNVoMVPTd3zTkjSXr21DQraSx/mD715
H1Y9fCArL8fGuIkU3oV8hEOjN489oqK/YqJMVdntVXyk1onyY5QeaQ4Fo50QYbqbq6rQhckwne0p
QbZ80DiXL9mlpDXLXZXbw17xF9RhrrJfdYGX+1WQP/klBoKxV7TPKD6FfF28DscnmhNspmdEcvQj
qq6Ar6X5eyDB61qBS4OT5xK29AdqhC5tBvMkdl0IiSofoFvuWBd50j2ub0A3NrkLuL7vvPRQTa5/
0dTZv3SoQsGCX9ropj8Mad2wO/ndFxnVr0CJlrgPwxWVQ2UvQ+ul8A3V2npNki9foBROTsTOvkwc
Fedr3XIvdqD3yS2ESebzIT/yssd6nhQGiQgW+u2kxwB0FcN5kLtIs31UmOZPa39qDvDOQ94YDy0u
xZsszcajneTGvIuXTk2b7lOk9WFgUNxwY3n+cJQReeLQcRKyC+rYJM9ihFG2WTF2+L+H48O9J82N
4d4G4pE73cO0jKUSLWNy6YEwMibz1l537krOi96+dVMETxWLIitW8a+tUgUIAx2MAkYSwDnkg/1A
iWApL21F7T+V9Wgv9jLqq4rC0LUYne9NiPDHloPGBG60aY/xsJNMjuRv8At1jwauTBtJ+pTip4Yi
yNPUdu1VQtol92N1rXvM8lD9IOcqT1li2zL9FQuJ/cq/xXsY26TBAcxOLvLL6NagPVLJOceNr75K
12DBOGPVMWEX8usOaKS8mlhSJXaJFefSFTgASlwgrZt1FmXYPxvzZ97OFHD01H+pm/Ddayf1G8kN
f2cNNipmU1e8Z/Hnog+0b32j8U5tICdhOql9I8mB2GJaveVjOd+0yGi3Mts3CuokcOUe87R7Gl3U
GIbNHS1HrpYPZuC4F47QykZbuC3QKH81xWdxbcroGiymjE6EB2Jaz5Axy9k4ZmmrUpruQHzDHfuu
mM2eldD/S4knxM3n/L0MAkRDhpTqW9Jb5xGVlG0xA5SYOatc+tGqH6IEnnHQW86bnRbNJtG9+CeS
ARvHLMy/41h7dgal+pZrnratsLmCUOWoR8dDG9+xGvj4TtBdWPmUc5Ca7b/vEvB6l74OlPP/P47t
UnEYkJnCrVurX1BBht33YxRQZ+unSyMsy/GB/b7Bjj9oLAPxKpSKwXxd7kWv+7Vp3VuH5fEHPJP1
m/2kJf6tXGasB9o7HmoZSFlxDl7qLX8tvww/w1s8hHpg/Z2GGKpS4f5uoU287a2uem2LyD6oodVc
Icvmt7xSsoNGbuvT7LvWRjXJMC3THbDPeypO+UG1IX38xFX91caPopg962zn/gShj2aKwOUmpRDw
yO6uRlZ7wRcvVbL1og3dp6B1AN8v/WVq+ofMM92tE4DysIDy3Tfla1O2+9KskjB6ENmBtflhlCL0
g+z+ZbQv1L9/cWEbR6He7WSev89d07s4KTSWk9ymS3uYRjQo5NbPYvdXVIBuziUpOSzFxvwyYEaS
Q9qmb7BC/wJowz4Uw/DJGWbEG5aLOSZs8uVWNd1fneuw9A2K8U0vWx0jj3+mtXYES98MMFus2ZVc
0AHBt9Sb2+uYtPZTpaRQwEcr+zNyOCSolfnoOfoPYLjak2sqSEC6kM5syIk2YFY6h4GjW5DY7qEe
S/1J+uRizcGja3Mmt6qS7009Kvqjbb9IVPs7FCViiMPm/Mc6WwZby6G8WNmvRVeTIP0H9pW0eKjk
SXu7w82kuURk2Dq3BeI38LRAgC4XOW3eD55+mlNI6+OD9K0heUllbLO2kYaG7wWTZy+BFSLYlIgn
D0kwH1ykmxbmRVdhGrp5ke2HxK+RlU/i/epWDXbEe+rn+ZKXuXJFVwhCToxj38nUAhOaJa/fvzIc
nAbBcId+WVabYYFvy+VD+8OtDDmFXlzGRfZpBLbjDcOuMP34x+Ij0StAUywXPCXWBxWs1KQ5Y4ic
H0dN197Mvv8pEY4DIwix+PccRMo+LwudzGfePTqapmw1na2+YikA05w038JxK2+Q2+uvdrI4PMHQ
MgbtEmf8T0jz/42KoBG8I5X6KypapGQlirpcdQNzLM+Sbn+wtAtuIyGC+jx6jaq65xQa2zmJhvhV
AWCF1YEW/nBzADg21XX2qNF8QUGk3fdJa32vP6tBEv0wjAR5YN1wL+a8qyNO+9BvocU5cQdfb2He
ySVSWojZqeLt1z5ybDD0lmjpQ6IXXKIExn3q7/0icY5j4X/+X7XN814F6u3DP1x1zeUOIdfg4a6Q
HlVoxkhMvKCKuiGorway6Yg7pcYATIj8dHhwlvw0MHPy06ZkqaUjlDR2VIJjx2jS2WFAi8a9ZKyT
JXl9n+DoGpTaWNeBUVe5fkNE8Kj0nXrSan0CUrukyxGIIkfegTpDK6lGo7G27BPsMvY34/TOQhSf
Z9Ql94GKQKFXJXiFtXn6iB7s+Dg2HjkKoz+GA/L3ohkikiBr36pV0lr+rzgJkeA1TvokWPomDglk
/xaw2BqzPn99VjxgY1hmrU4xEf0iIYYJh2xOtHjX5lC0pSkDd/JYpavqQ/RjDTUrP9uMVpAduonj
LrSv2L66GHFsfMVq9zYQ4av0yZ1cVPyymoPcGpHG128ND/S8qDcypHlh2i2San+xTakO4VI5l0si
lXK5RYSO6dOi6Qbi841Fo8LzlcAPMXXjE7NOlzuZIne/592ncAj49WOcbPyzGFk6OAXy+ZWPMqJY
zmXBH8hHXLruo84ddbt88GFQOJcM4tP9c38f54vVkIXHr8Yx2uba9yQAPt6OtvFSRl5+1NEMukqM
EWaFfpNbLfwfys5jSW5kWdOvcuysBzbQYmzuLFJnacUqkhsYu8iG1hpPPx8c1Uw275k2mw2I8IgA
s6qQQIT7L+zsKhijmcXG5NQev5UwazZ1r4c3Q9SirvPzzGUdrEClO/8Wj2XGZdxlbuxx31bDkkr8
eZXLOCUg54gcy9/EKvIZKZBFvEJNmy46xIrjHfRGeSp+Clr8onWBXhTD2QiO217ekCHfiN3vDJ0O
g6hrct8rN0cIOokALzsNv4wBwOtegi52FPsP9Xao6+W2UaAZtEGfn6RQiVqhdQwNvEmkORRTeksi
8g9rzvqXoPTjF/aE0iUHpdLevGE2b6Ul14p85UV1NWPf9bHyZlfFNgZp/hXWdHwYJwv/TvCYGFHo
R8im1iZaNp1hPIPpjdmN8tBS7yTWL1tSBSTEDkfkYR/JbnRedqMZu9EEwV5cypfNbtlpHeBZRsu8
6eelPd7gWBJYZ33UzHs58APYm7LvuVGWmKNV5v3cBta955t706vQIPg5NkVm47o1x+tLSM6MlBSY
03dYPi9jgciUGGdZ/Q4WHhBJEF/6Fh24aYcmz3grhzYOrJu81Hp2xHq0ETl4qtT9yQCYTEYAW7o+
07JdbI/TWZqx6b2NXRY8RE7cvCrFVbi409Vu1oG8c6roq+1G5BoztJmnhGJub/Rg2r2OlZrZOrxv
OUx1/OcQpcaVtCReTt42yV12ccsk1ACdOzIO+8ayWvzEdNgroVYga7ZMlwnUjMdDpCO7KDPctqdo
mYQWW/+0D6tznaMPtsHvGbP05bC2DfjklgKDHEhlnu6kZz1N5rBghV2ZB6sKvycYS7JJWWIRgw5m
meu8tdCWAASwZF9F7TXQrWrXxIinXWIXtwPRh5Uh1TJktjPuMXd8CsmeXcUuLFSR9AaX+AmcSvoc
FHN4k2FiiJQj+tw/46mDzNZ/iKOyFd6EbXJXjgGqag5k3c7V9yIGexGIbaSyKm3T8zXc1HjvKSDg
g+NlpMz2WYTvIA+45IJU9tLCyfTATert1sz53jATjK1o9MA2oGKRmn9ITHR6ehH5qX2wveak39h1
pe/icjKvsBF4LwKv/BZa5XoS/3Xys2s5wQus+iYR3cq/Ws7X0h9u2wWhmNZ1+7C0BM2Y/631sy+D
nrn1+T2dV6CCkY9/Kqjj40O6KHsVMWq0U2x+FixD5Np4bOYnUVuMdSQXgdZ09cIg91PA+j/FFf8K
yxgZLQNI98vocRjIn/73C8jIZgSf4BT5n3Uys3I1oSC6Zpme1L7EhUObpms5M42A3nUMbhOpspVw
kyfmqRgU6CoM15lMpiTFbRW7vY8L/jJRBl0Ol6tLDIIdYqTZ58lv66sINdCdFNPaSAdkWCGh3eHR
+Kyr5a3EwzFTwAglIbcINTfTcG4aHyF8dv/9XW2P1PGXeBL09c6Yq/YKoWTl83cJGiGfmCL3EWX4
GOIiC1vW0lhZWOxDFlDLW6F/knA+QQlJoD+vP6980PUHk9P113L5QdZfjYZw/9Yx+IFkUI8y016r
mnyTDdHQbubBrG+MuHG1g+FVn5SpVo9uGDU3acnuxEY5n3X+ARUU6xl3ZLTODc/ZgJ6xzrh0m89T
DUE9d+xyK71tBMGhK/ck9G2v3iJIhQD4zYTA+I1m+ebW9xtrWxsqqsE/Oy7NNA/mZoOzynxyAu0q
wM/Y3pb5FFz/06mLaD5o5iEuNuD856u520vIXuJyJpeQs0pH+BSNTqSBZjS5P/gvTXQAQafcSKVR
KpCR0dtntMS/mubAFks6esNFdjIojf0aLJL4wSxbDG1B41Y7FHo3ebzLM3yaZqQwzE2IcPN9PI9/
8KMH52ZM0/tqOVh8le41tUZPwVos55em01pgtQt8TPYJYD4KFQ414Ck2cAU2/fffJlNWsMHkoPeY
AODfSK9cphq9rXwCCZGyOaNnod4Ynh5eG4W92FhoD/1YaP7G9c1dp/jhXSvNNJ/TbZmU6bHIfPXB
RATxAQkpCywjO79+mSeT09z175DT+QjJ3LJsv6XOUF7JMDm45D/28Ei03SVGPXX9FKBkFs6U9zo2
NVq9npEf46VqU6ObkJZfJYrhys+oYevF10RF11eiXRktY2e9Vx6xMq83TYHASzMO+teyr29bJwDL
UCDcj5ts9qOPQCGAQvVf804vd3HsKveR3Xt43XX1VVirzo2j1+AucB54liuZDSvKtE+rJgIxC5I6
XEomCTY1B1Nx0xe2N+liDWN9b4t5m3ez9W1QWCl4WTzeN4vobhT3f7QjG8Xa1lFENW1QfEZUPqZF
h/hRhMLVUhDEdQVpt2WENH+OkJZMGhJD3TV59NBgirI+GkrFfzXbOXvk6zc8Rkm4Phr0Fm+EOlKt
g2yUx9J+NbMqf4yAh/42CuUqC/cj3BeyOGU1tjzLwyx40pK8QauFloSM5bFO8eSp6/36l3jWo4DV
DJgNDIup4DQF9rAb7G68RV94vPUyNFzzyCbhieLkHpehMcRgz3nsAqNY9yeXDcgvG5I4s3BNks3I
epoli1kLZe2Nh3P8ZoL7/lC75O1UCHR7kRE1k54MMu/aRWfUrLsEkYRwPuKgOu5zQ7NOw6LVHY/f
tHE03iJ3Nq7sXisAQOEnF9q8Q9ykLSkgas5jZALwWfzk2sQCJTAoL4YNvsIgT/SY6IuSj0sKUMsC
/1HlR151T1MUivz5O6ILHyNjL/0YibIQ8FWTrKNgTnCocFv1ezPvdNINtyvvYaU4aK+D3eS3eKnB
jBAmxMp/0F5DP8pxQcEhD9G9W8EUqObXuHCqe5e9hL8p3Yr3BOut4wpRULrAAm+15O1Wrdo4Vo7I
fYLC8Oz0RthL4PFxpyJ58RSZqXbO7GE+wCjL3kjW3NilxZ5TnLpQNSAvWBRvGYTiGwgd6hM3QnHT
F85bIIR4zFisLfIIzVF6bUudn77LqRxI2FYgqBJn2zcJpYtErd5I08CErJWb2ARwsUmGOd/i2jPv
PSUp7nqvc7aD2i/CGtR6cxI5D7AdwzvNMKOtrP2Sdv7o0Kl23A2snbdmbUaYwi56skWF+n7ua89U
asoNMtTO93Yg6V+k7R8KDLptH2VUIIPQPBfaXBwj1no7WJnzTsuH4dpUx3InjxczqR71wHCeJd6y
vyHpQ8H5ZxyM5S3KYvW7a6b5W1n0Sn5uHYpUjtrmt4ClEU5b5PzIxOW3Yw0OTMoG/bSxEI65Ayji
XyssbwXH9Tvca+kMXFjnCxHmgvSKBq+8QlEiQ+FqPyzcKrWhJGvkXokRah6fxjK1T43RwAtGeg4N
GWo9z7VfIu81jNqd49r2bWlQGlVayL8YMR6trujesLPojzUaSMu907w6BpDWYs4fwB0Mm35Kix3c
dhOouq29adV7M6to1XmNdcqCcaKKR9NAU4mEsftYLCJStd9XG22MAIMvs5sIYSILKswHaTeChAJF
pTutWVbVyj/aK+mXx/dH+5fxuqF2Jz0bjO3YlhOCkDFYDCDpu15He87piuCQOLV9mDDcfDVijTIE
b+Kz9JJjSFBuz61b6XVi82T0SfmUDY6N0PZJBkG6ch60qrqXlmFHE5jqkKrfcv2sr8mxpmjv5vAi
OsvpsG3wsmf1HYBq/9wvBzNH3lJHp+oozb52Z5DZxVdpyRS3id4cUw1wUWM8EKb+GCOzuIsKzzjh
/kUVdKnDVUYBfSIJq63U6yQmdbjBs4EsoBF/iStKqB2WFOhqyyhjpTdPAN4uYyWUpz6Y22pi88/v
fAty/lOVjxPGrOAZ8BiO16Yd4QlF5WAEkZ/7d1bZvEoJggqlf+cq5auUK9zQ86RPqhXWMtJhpKCP
/sO85Soy0i8grlrUxw6Rmh1l+SiLRl9Bsd6xw/hGlpmhHwZHLx/HnfSyKk0fZuNt0LEUXoSU5VAi
a33ra8PxkvCz0eOT0JrvwwvCw8q8P/q1h4JNUqSnVC/e/IWZlobmcOrbMQYFCW/NCoGQN6FWk/mk
CUF2bzZR/5KbUf9gYSlRRV9Y/Pg/3OFHAnTje6bgthTOVvmMHZ5xiMCxX7MBQuktsBbnirR59e3y
3YuneecGdrNFFrwAvop7a6xr9tER0Rnw439rS3+69Hepzle4gi7yF/11rvtiI4S8KuyaJzxUePqU
062EaqVAXjHWn4XAJ4dgqbyShkQXduH5rYf/z0llSLFxFDauGt57xczHyWJnHzede3ZF70Dv3Hb3
wdDtAXEfnNhjd1e0FcCVSflkwaGW/K/t2uYZVZ1p10ysWTBjiObXOgQdmJIY2on8icjTrcJ7/bSj
Rovbsm1YR5j0z7ZZOLfRItAlZ/CmnNu24uEflu20/61DhgzUWfBvcnbSyjNc6tIRkZB0Mu19iDzb
XggU4i/smQcERxoQPvAttFI7NZQLrzQM06bNBSI25v7ZC8roSkBfs/TKqUDJSAMA7h//1rteYemR
eXKpwYnVvYntK6t9h5eUqoDld6o+02+M/n3k5Y6IPJlPVhYs5g05XRKlrVYgBcgmowG0qW2aAHp4
1k/6br2ZpD16hr4rAHCrx0v/ejMNSX+3Cl5kowf3REPII+hb5TqeNfXQJWbwpOI9ChfXaL4MhvsU
i2o0v7+ksNQ/faf/oiJN/DkNc/jddRQ8ptjnHcfBGU6jpb/PY/fcCpKqsRvMRWiu30Mr1q3rTh+e
o1LZzq2+6giseNCR39eGvyXPVtlnuUoc3eFcu2641liaYNnCaqdGYNwAfBk0L8M4qm/djuen8Uax
TsczI++AlHjGGya46iEyGuMgvbWLzZYZWsBGrA6MtlmiqdB5EcpxJnYDi920qU3htd3iHCt/fYn1
dRxvDBuYvDQN1fkYIk05yFWOQImHkzariXqsQ/vr7I3FB+qVn0Qj/5VsqyQbd1WKkBUa1W1wFBK4
HC49l5icDUIRl1OtwyABsWNoTJF2pQ/OOQ7hYjmu8UNX1JuksoPveQIEBgYnSLPkjz5V9K92laMx
0OfJlzqACj+3oMa0BqgRjLH4NfCR8htJbL8Mpe5t7S6Fqqmz3EhTdlRzyGMxK8c7zbOyOwpglF/r
wPyW9u4xzRY0H0T8qKvVb73HulzPGvsJ4NJ4qPjA18XEM96uKQmL5VmrdMlZ0ceT6JFJSA7Z4h50
MUVbxy5mQjJuMI3s3KfJSTTNJFQp02s4uD3Uma5/nqDKdgm2095i7QjhKdn7oQ9KYGnCKI/v07C/
8ikjILwFappSskLuNLP7Z/T86rOvLUXl5UolWRD2icbi8gHkVfsJdL1AXoPK0atNDAbvYLr5lwvs
Vc5+GZdwX7WIb8yvZEyMZYfnhQ4gUiV8lC1d0iOXB1+N22HZEUpMR7hSd+fwUULcqEgMZrz6pHNC
UP0Ggu0rkqr5S+TkM2knePN9xPvK1XGznVizCB8qx5llC0aiOhuemr1E4F+P42xkO0UdlINe2cW2
UAKvgPcVaTdI7B78OQiu1pif1s95Pxj3zqY0zALhn8zCQsOmHLis4WxD+zOvigF0ozE/DJb1Q8JU
yzye0o5+NvIifOmr6vibDbEVaTBtghkO71K3lgNyOP3dGCbY4lofIYlnZaAfutpIt/zxeyBqi0WN
Q87oRmTAVnctV61xmCHNthWVsMCKeIrbeb7pEHegfg6zvizq2252ggeeguFDvRzMIvK2pgW4QDok
Jr0R2Hp1QXcs4+USdqDygDDA8f92jaRQ/xgLTzvLROk09OETknzGSeth4hQuDn5Sl1kPmYUsxiKh
IYfEbhyAJc75EpKzS+1HmoOl/1n7T1CG89O6w9PCZD7mwehuVoS5Nk7RQ27ubIzGmj0aMQhALqN7
pzl+WHYabGDAXefW89AE9nMUfm4bf3iSSJoPI+iKZjhJX1BO+ZVSuiTCAxCW6x4K7PN8uEA+8mji
9r+0BerxCzikbfJXik7B8TJEH7FbxvomPYshHjqQFlD0Z8Rs0asJigBLvlC9kb7cd8bdVM7NUXoj
F9X6KJyQ2wU4/qJYanU3Rdo6tZ60epM1CxZ6DMwtOhI5xZvFk8Ump3HO3ORHiC5GsyeVAyA/Vm7X
3yHGmft0Rtu0LjSb+jNAnRTM40MZlPVdDGv9AueRuMpPAgeNsR6qIL+MJRPyy1h/Mce9jJ3K8U8g
3sCPkZgyiju42ONRmZSC5SEpXc3P3ptgrB5qM+6ewFHeSziq449RgnvQ5/LXUYZ+L+GQKoWP6N0u
rBoDWZ/Ru9J9PEhZ3hrgJ8pmS8a7/Bo05k2WYNzX9sPO0JX4PSzcmS9HFL5kSefu8SIstvWEuiRq
tu2TjWrjOey8ZrGaaJ7kMPJyZdXRq0c4I3itxi7ESJSvH+IFzd7ZtrnW2+yYjXhszvNJim5SP5Ma
XAdwdUS/6xKeTT/AH7l/k0GXeBE56V7DvGp36eix2v6rqFk1PoS4snB3PqiKLQpIGCAOeCysZ1o0
3eEQ+5RayOVe4tKpsw+59rnNQ3NxYJCYHGIXzmjn6H+yt+3ucwekYmnD6iLP9Daq/XxNeibZ4sFR
vlUjuqC2EmG2YTfFGww5d+OkZnYjvcFsHjxtih+7FE1Oa5cWfrKXFM08hN+tsPLPwv8QTskM+/Jg
OZ61Xe9IN1DsW3gb6wQZko44LyvIFmN2jJlUbvvOrZxFSuHeDoGGflM8u7fTckbiwf21NzZfyTcF
W0zqzc8okezE78ZnrboL6tG9GbVKv3d9MvdCNx8VjAFrLfk0uLhh+E1rHQIg2lu7b50zODpzGyiN
f/QDXpC8FtqbAStlebfKOzOK5k8o0eW30jIW/2VthFco71djcWfmE0ifHFwMr4BniavJkJB+r63w
2Oed8dguB9v1cgyyVfsczLxBt01m3jTAfW/XpqecKQP6DzLWKnh5+NZwkOkF0M7HuQyDa0sb//gY
Hi1+1qQtt1rXsj0gJzXttRrZaH9arp4qvrqVTyCz7ap/mwwdA4qlRJmRINs6bRnsL9VJqUlempch
rpOQ+JQeoDZUAqTe6WqNtpvmSl+SbL1RvYXp8MgagYx0PV1hol3+OWvtt7Yc0UCqTB9Z/sREBKxc
sAr4cUZ2lVF+hVCS50b5BMW32padA0rKK260eahxGiTNa7Ooso7z5Pxe0Z6GItolAQ9B+U5dDnBX
XtgmVlcSkm+qE/DbNPzvEqHAg4hhUGPqp89esZFg7Si7wfMRwzJGWFf57HunPq1vjUUHETnXqt+s
p2u3gSllz/2AKsgyHAY5VboYxeygdMJ7Yw7rjaKU+tFAwPF+QKfP3MwTilaxoeAetwTXgcuZQfX3
StHzx18Gy2ljIfQ4J+3tZazjKtapcZ1PAmkSCFOcBe52oOa8zQXyhMBXfC3dclhhTYJwusz5BRZ1
Gb4G5ZoyPGuQ7+YH+4aD8Hdb9vERWV8UfMfv6rLLj9G4RKSJXMPdiH2IdKzjkr/GudUcnQx1/D78
lAduuVluNQrnt0pkfDeBNB6lMxZtYTmdIj29aVt1cxn723wnxPLKKnPcwn5eeIrDs4bO3k3j9Mo9
DibyjLrw07qwGjel5ZenS0fD6uJYglvYSKxzvPm+Sm7lXi9gk2DnNT35VGitK6NWaGrdU417c3G0
w1y7+fe//uf/+d/v4/8KfhQPRcoLP/9X3mUPBeL1zX/927b+/a9yDZ+//9e/Ld1z2c44lq6jpuWa
pq7S//7tCYUcRmv/A1D0WERBnl6B7c72VpRAoXP5ki+5UcmgS+bcgKFLulp/HnF6afR0fNF5e59x
DXP32KzP3+RAudLdk6LQznFeTy+eVSOvs1BaNS1F4b+c7jQffHg9jEjjmrH6DfXTp3Hs9JOezDZ8
tgFawxX6eeYVgnbXpUNeD/vyxVUAn/AN1vT+wc5VRcfqLw9uUIc8UNKmjIQ77pqhC0Yfu4AKBriW
Rz1YiaUZpcgtqThFOIUVb0lFxDhWcEgm9NGBlaVH4A7JGoum6NZWuP9lRFHN9t2I8/FlEgjS7CQX
SlOc5//5r+Hqf/9rGKrqIc1OtsZyLUPj7/H3v0aaGKRdwF1cpQk4n8kK6ofUrWsKhlqzw2233EtM
DvhHaLdlE68hdORgbXXAr3WziXdUXNF3SavhHj5Nvx4w5MjBiha8dwFWI+6ShgMo5U47TtHQRPu2
qb6j27v7kPko3ca9U9ox2IYq2WVEsaA3XtoUGqhgzUFzXy9n0qFX5Ack5uYOQISuxVtPguvs0mp1
FAOOqWX4UJHZMK5bzBzFjLn42HAqLe/6VDM+NpzIBcagjuorGSqTJrNh0xl2xpW8AuFUNOfLJdcY
l0xrz36QllyyK8b4IE30/OJ7FIvWPatcVy4JVtpY/xu5pKcrPhpvbHp1vkCnf/5TG6rx299a8xyH
rxxpYsMCOa7+9s1TFNfAbCwPT1Gpaldj6pK3b3CH0FM0gHEwcHdtOIHn8QvSddKeutSGG/OsT7F1
15klhnkN/rlbJK3q/dr2IqW58RB2c6LurzF1w19hjNHLNfLSuQtBf59qLRvIpCfey+QlX7HJm9+N
OXvBRMn7NCFSdjCUrj/PVWA/8qznGeZ26nvQtnADwuaLH1IpnMlIXmOl4yP80GDcOQ/zO3Jz7TBF
77Zve9us7vI73R9xGud+h2Jj1VAKIfmZ/G9J0NgbzxqUhznJU0TpkfYwvfQZadTgyoAMdy8HtSbd
EOZJgzjp7MKhhb4lMekd9ag7dJ0RbOu+bxfbQ+aFBdkIfO1u11g+LszLXtfPwTD2u2RIIt7+KRrX
vt6Sh+LWh5+OGo4cdHIKjc22VlqzM4y3tjVeXwSvLaTz8Ffm6b1eZHQpMzcsIvaXi1gFGhhAEOL1
wmlVVWdyYBlugrFGchCnAx7vGmWkWCvvshRfoiHRS2xPqvKuXGItbHRec679I2yj+LSOlh6zjd98
pwMWInOXGTJNmjBy75UBIJ+E1ovIqVY4Z61vDYgqBheWmFzF043Xwo6OVh/H1/0MYGH8edDtAkkD
FOXBElNG/61DmmHQwqKpgBVLU2Zcxpm2YpwzdGt/i1+aHUpnjoeb2X+aPtgTrLEMAKRMcDp93oUh
krUXmpdaOztXCbPrADlaCuVCEFtoY0uHv3RcQiupzLrNXLaQ6lelyMZvXVRZm6Ypx3vNTM3bunL7
rXTM2XyHOH3+ybHm6hy3aYKeXJl9QzhT+jGI7zZaaZxUREfuSEK2d87ocAD8vjdB5W+tpekCiDAR
oaekrQKcOFgByPKdzFGr/N7AK/tsuq6ubWS4FbEjB+W0XE4Ca59f1fbZtNuHdZBcAy+C/ACb093I
6B7+9omNMdl/Mrrxc9mfHB3jvbLTbxpyzCj5u+ZjYiAgpEVrIyZrf2t06Vm6umWQ3fPlo9CX4X5G
U2Im+y9Ki7CRpSkd5qLojJdGSmqbcRLTyX7gYj/k6/XkoqUWsExbIDvL/y5jhxikWtA+1sZsgUQ2
5tsyQHjKBgIykbUMFR01hw6qHX6zMxa2cWXc975q3MtZlZnzxtbd6RghS2cDBaHbU4tDMznmzRpz
lLi9SVnAS+caGxoKFJBugQ3JfyBdjTXqkIhxf5DmL/9LSnJkTOqrcfmPJZ7NA7zRfvFl8wDsLPGy
mMgH9uH3NQa88/afXxG66/32itBV1/Xwa3Msj1PTWpYLvyzOeN7rDkks44jxx4L4Sm0tPYyN2ZWf
/XM8VsMVMlz+g6kgRtoOVfZuquqxwtroc23yKqmK+dcRpHrGz2WGiVleax7PAwroVT+iwe42cIEX
Vt4ctt1WekV0WnrnDqawlavGL4M9B0VfvloP7qy0hyYaIt5ELhTwZCqXZ6yLfkw16o/xchgNAFEx
Xt0niYVR/RoNtX49uvYfCXTOKySN9cf1oCpHHNjjO2nJcDmT62hJSwcjENyxH1jlltfaovVueGFX
b+YYrehK0ZZ3IqrvzaQSXE+XdpDCoPmPPag0erP+64BlvFx5Xi4vk6QpZxKTZsfac+/7AZY1P/8H
lDJ4z/7yn/2/rmXpwyMlBPV4ud766ZYJv374y89RhHlzag3t+vKx1imXIfK50iw+6xkQv9iz/Vu2
ScZm1Jzsi4sX3Ra2zXANItF5nTyQ5CzsUZeZxoO2UFNEZekX7aVVdYknHArByxbvckDWz9hOllux
54fIIh2XS4we6hSH33qsvsF/swucbQe//8HujXdULfzzpJe4vkGCqTHK0tWtoywucLOZko/K2g2y
f33Rup/JiZSnKVbHA4pVCHf1P5JOcdawOyT5zq5s/5hpg9Fv5izByTccFe8mGqri0C/kD2nGS0zO
1pF2Wfo3rUa9sLNr81reLI1TIS4fasf1PSN8Y6vTgZFHuv7Dn9Txo2d50ciYyDKabd1ZSPax7joa
rYPfqhGnb7brHLupML/ZnuNusT0MbrHSDR6qmKxwiQvpNx+W6YD6zXNrjVgiYJW3lzjf0qAb6m8W
Jlj7sMqtc2qYyUuiZPglzsF+rikPsQ1eiOkJVnlq0DVgNJBKW4Mu36zrHs0bieGsbt61hs/WaYpU
b8OjsIGdSVC6q9gDY+IBy9+Y6z9j1CXHslb8a9do4qukKshN9GpNpS+vD0BMk0ce+OUO3Efzqegy
A3sIPflqZ9UrmCXMPsZ0h83feD2G+KN2iqLd2blOvXwsWMp5qn63xjK2pJto6M8xT//rtqs+Ourl
zMwxkYfcyN0n4yQo86gkvQcRriNVFwZ3cXwjDrUBSuKqb4V3egzXDcyscpAmMEYoSnURHWee13fi
XBvypj77cdArz2tiXvPMFkhP8yBgyTFR6l0S5821wZSXJS7IJYnHTfHwz496zfWWrd0vG3HSYJqt
OoD6NIvNgGX/tvVThyJlk97rh7GjUOwD9ztrbRNQEQJRZFO0/oaQ1a7p4/SHbcU/ErPtPsVmCCu7
yhDkK1Lt1gUtv1Pcafg8p/kdb8Tv88xyBD3BdjdRznnDlyPao66anaRpOuyjQoob5D3pNUJzl+P8
91xqg/ZkgqiXcNiY1Y052CYydvxVyzGbz830NdA6+5Pmjv1DFxmIdavlG8ar/tkYkImIl4xvqJS4
LaVqcpLeso/edOW5QzDuWVwQNeW+HYfwSSJtVaJaPHJnIyCXF5RR1k51rLJTGIDx9vQ0AUz612Es
x7eKL/bRTVA1CEo3XjsNtNv47vxsS7dMw3UE4VojcPaVVVgbU/Pmu9xrzG3jhsWnYcqybTZb7is5
BR3t5HTGhARcSInlzlelHd5VgIR/FJn63GGm+p0Hx3Wo+tGfoNcOujrG6CE4gOFYl8WbGEDeqGav
rZrWG/w6hjcXCTooqR2c/EJ5QtDqLGEsFULAy8qrajU3fd8PxdGyZ1QO/Ew7L7F87kmE6ghAbayk
SNjtHJVS89/RLyf/ms7xI8Qy7xSj4HxSXVJFbmWo6Fp0SINryIFn/22oO2bxxtZMcO7LeNgJv413
QujycmkdMtFJD9uPS/9tKGpG1kvQue/RXKs3YdZNexWA2yclN/4svMr+YQ2vOF7k34uOjF2cqukz
lKl+U87RpzE0yH45undmKZi8FBaqjNFsADcz0/Slx4vmDsT4vWpiwoVdaHhqlKB8KIHTbXWQd8dm
7CBFKMPNkrq6lpajhZO1Kcv+xs5a40ht80uaKuor4NRvFs7cP2ysvtw6NN/zumCjXXfRsxlX7qFT
M+cqLHADs2ygSfkyCdurb84yCWjhphyHj0lD0Nu7tEVPWEAKCbKYyMDnt2sLVt3ZC2e8Vhfgw99H
6AnGVpFSPUyGorE47W9X8N3P5orNC9sSpgo4XxVhb/Dnpa70d0WklY8mxSjt2Cl9Bh+ocvhuqPa9
j3Tsde9kNxJKjb6mBJE20x6MiLeNOsUmy8FBBucOd2iapYhkDmnjbAalDq70DgY1hO9H2eAObnGl
WgHFkyWkKBDEQx4+l82vGaDj1riUhC+TtMkz93XQGTuJqW26S0YDCfemu1VN37rXl4OcVXpr891r
jC15Ku00ajAk5EkQtQGb6NHBAbqsw2dXD6tHI0Idc3lWyCG1U23neWRYZULgVuWjj3jNZYRcIysK
a99nsNk87cVFu+6qGm0sb6TZttl9Pzb3Dbdot/XCfVdZyYv0mXbyqUNb5k5aTo10Pk5g59bXqocu
Lv29GlTaLh9alHHRGeJFQab9vLbb/Is1J+7DZCoxuB5zvo5768vad5krvSlGAU+X+RIDoDXdo++z
USHxTBNr4qHgI8fwjJ/aJKqOLSZuV/NsLC481KZzrErf5sp6lRsUJfWt+nNSZqjVk5+CvkcT7L7S
s+zOLhXUuX3zSQ6ZGxe7WclZnltdfad1afIaumzJsCB4bsYqfAV73U3JaxYq6vOgtVs2iMlrHkzt
44z5nUxQwQnc27wnIPAhMIyIFl73JZKCMyJH0izJNV/XZfJdWuMyYrCKDBWSKriOLepmeCkfWheU
6Yhq/CNZx3iLoaLzbsVneXaNOarrRm31T/msK0cZand2uA4titJ99+ZT18KgN33nuVmkCmHth1Dj
3e4oLK0c6BEgfK1bReel99LM0E76dfAyF32p25S9+nXds2HPqJt8MQw/2fIIxvMtKutn9swPEle0
cdjXbg4dG6zuF4xb0UuN92pRIMmJ2tS2msL621goJ4y59T8rbAFxg7C+NUmlbPKxcp5Gr54O1hjr
184CFOtG/P+iID1FvpWeZLtlun6/o1qTnWQzBsFo2I319NGbUove5ZQEYJXryW7K8W2EXWt8GvMs
OSlj/2vTW5q16uqfCqv96L00ZW6Jr8xzUfJyHEKXVU9GxcQOYQhiTPEl6qtjUA3Td/DpPyY/dV58
L7QPUVFQOKhrsC0dFc4MsYQ/4uGHjNRTZCXngnpBjjLR0WtY/ddmWV2RtMNSvIvabbk0JRaAx13P
/jlWUhafA7asrDJs/NdB4KroxQbHeTl1LbvaDvmItXwzhhRQ0+hWzuSQAdvZO1Or79RhkYHQUbRQ
8+LzUGGSiFdov29Lrfjs/F/Kzmu5bWVLw0+EKuRwC4JZokjJkiXfoBwRGzk//Xxo+Vjee05N1dx0
oRNIUSS6e60/gDXx05oUsBBN8mIYaAyvwyJ00U55O7ibYc7eOLl0ytNYV9rOQlue44s1fekSsg0K
mKCLXqklij90SKFvFRwkWnXK7w4oALUvxb5lx8cM2eFZxHQWU9xiAvCPEEiPbM7ci6yFcI0OYTSk
G1mVhdJ2L2wdX2Ye834Ti19SEpkHpHmR3EJZjG4MqLxPjh/tbZJdSwcEhaqYylZRHf0TSlWln6s2
Ycdg1srwp2WFwk8G0/2kKsO0NZKdKUr76g2eiRRSrLzix/Oo9aPzy5t+1Fir/bBtN/cbPqtnZXJw
OHOJAZeGNR11bOygG/YnSxTiPolilz2pWF7hxt29o+3HCnRZmX3GoareaIl9MuIKEYmyKr4vQ3no
ZlA5rGD3lTmCcjGz8TpXefhl0DTVD7HTfS5xQA5m9iNXMcFw0Dv9c4uez1UWzVDjCZHXzeajTV4t
GCosAjjzR/tk9dq2AK4a1H/my14zOeMwMz5gcp16PuwJb+WR++z29Y2mVCgSeV7+TaijcUYLdHkM
E2jhiknEzbCXR9mkTih/W3o07GRVdtSJ7vd4+V21dViTtvbBMgmatEY8IBfMc0j0QA6rVL2qnM/O
XgjcMgWy9i3+FFvF8C2ZEitQDNc5x1NdXUcTNdkRCtc3dbTvp9BWT03e1jszDfGokdqi75fw29JD
MyOV9S9TFmnP8qFY+t4tZUzfZUiNPMoOkVKce2QgtwVQvHslrp3NnKPFsGTVmir6Uwd9CmzIAfNf
A/HwhUeOoi/t9DPaytiT5t5j4c3qU4u9A2tf+hm1zOjeGbAwklUn08jXtnm7LeYi+4yvOEl46Ly4
YzFYN4wvGGYOD7LTsciRTwq7mzS+FTC8fBUj1OeiVSd4wEp5zdic7edJx7+10PITYhzqIR8qnC9S
29pq6tw9iiVWcWcU0+dBBamqzm31XTGLQzo5BKTznBRRNa5Si+JBn7Xqqy3yyZ/ixHxOWqUMxnJw
rovlwRwYR/VuWVDhHSM3PvKf6+/Tkk08VHj7lsa2s5kM71j3dYs8etzeRUIlWbJefRRO6NQ7NBtr
v/UG3OUweOvI7qRFMHDeUvcD+933etWrJRDGdZBsrPOyCJq1kRNDd9c2+adIrfhsQtV5VGPPfhwQ
N0vEyEGGdP/j4hjDObOyX7Imi65tLFhaAB/l+LRIukto5O/jFaV0HkeMVaHZTcke0jZaFG41ndq0
ngO1VstToZrDq9UespUT1lp6efSmrtgOkjlWJl+RoCxuTirKTTdZ8y7Ej8nn7FC+aRP7vd6GGTjB
unxNcK5amxeE8PGLRafsvap2v6IhHK7Dohg8lZofxLiqN7sXZDfbdDhGXVu+DdYWULb6WhgN8tWw
kALZ3ISd8M3B0cjbq/OtzMbXrFdxD5/c8c5FIHu7xIN2EBzFX8MQLxyS8M/8vDDszIgB2/VivY6O
KwLdQYIXgQX7dUa0wY3K13pQy7MLkQ2BMprbEOZSb8JYSTLoRVOh5NsQk42XicX+pUJf7GYvNS7k
NBFaT+90zla+rLpLmB6KuIzeJyRtgvI7S/9B9spxNtmhPTGrDoz28prE8XROJ53v11pkdeEXUV9e
SXs5N7vHNDJGX/1jQNWASnIq2IMfbSExzN3sDiLIM7JYGw3uEUKeoBDlXeRA2O2/SpQfT7Im22Oz
CQodv7bONPPAiO2xCMKoHOG92Ujdw2XWtnOej75p61OB9VQ43GkFUYcdKsoHzVom3KloW7RwVt4v
5ZwwhSgle+Td5NUI6DQVnGASd+qvkYCePCvx+MWwBEHouogv0aiF10IzcQ5eO5yEL5mjKZA62ni4
EVX6ZSDJ9cUVVb/RQyW7b9xKuTWJ/u39RquEriqecOnMY3e5DAXEBifF60AsE7khEHe6Ly/TqntZ
AcLHv9oiRVgn3Y1Qi2EuejWTHeABHQeWo5uBnBYZg7vzGriNUgJVw9hNa0X8IPVT/zSplhM9WG3V
3mS7SvRUjpJNi9VqpNchOiF+U7IdbzVfbxf4EG5ePTWqlZ8NHcFm19FSgE1W+aIpFuqPcrBDMBkW
f7dx4j6rkJrVkaoUw1X2isqJ0Eiss21sdOWTiNP80TQf34eCl/+WzONntAmr91cWRtNfzAQbivWF
5R2asvr9Zt5vqCXi/c3IqizKtPnrDTV51B4gZGDkvb6kvNM/31Tv9HdRF90vsZddkaLPr6lqsnkg
nAX2GxrTn/a+1UhEi7DafXS4JNMvSUnybx0m2/NcTeHLuyuehEdiretYNcBB5hBDFXSOuCfq/VjC
VgI40bDtJB6UHGQvTLPwAetZ6OrduSzG5kQeF8sqvEi3Ftpi5lHUzbSN05gIMFjWICzjZCe10GQx
kT0Lauww/mrLPQ3/APxCd2VsAynERKMxp2bXGU37Ynf6U+1EyQ8z0cD5JgXRFdw8BNudk+emyRWw
NPvqdcTIH1SV6netJSJt6V3/4OkEOUjnJrvE1pWXMjWuTToiTG+5ny2iks8D1j87WzTNTk+Ma41U
MiTYCv9s/Hhei8S6okIb/myMZqcU3fR1tOHP6Wwpblpeh/s5F/NRTkpDTLdzfVlecyZJt+Khq3aw
t+a/JgkjCffjOqlAU+thTFSo4+ukP6/kzKgGBN1s5m9IQGlbXcnQ4tP5rdfQZ3CzyMT3MULe8/8c
MTMCSbL/fg/44fl3JHzf7wH/PFjsKL8P67cpV8RVFjos72sNUTgooSlvhZa5LmtGHz8wLF169vty
nIiFt3EQmMpSMrf95AZm2eUvSi4Sv1A07Wean0RhGr8szf3cWWX42VpU9F5MkMoaIL2DptTDUc52
/sz21tmqmut/ZnsudLqZsAePP3yXe9vxJW+2qBKw24uRX7XIWi6yQ4axq0nlO4uriYTSKX1qbWOH
FGwnKXD6Y5ugqJnpu9hqs4Oqddmb6z7LI0szsYEpi5UmMjvZm/138z9Gy3OMHJ2Omu2Pbf3WR51l
HnmeFnfdWpjlKlTqOexJ23KleXscmCIeH+zvsvxRS1tjT/bD2tfrCXXRyu+OyhN8MAf9GVHJv2o6
tQw+IBgyTrrrSFmLm376XihPHkcRcCNa9eyhOrRwhvgcRZmOmdtcvlf7Mc+2JAumg+xFR4p8+Qjy
CM3mJ70v9oPu2Z8TQ5tPiLGR885T4paTrW3G9f1KAr/k7stC7ZLu0GkGMn7aKv5eGTYZurX+wfTX
q6JFo4fdqxX1KeHD3CLA5aUQ3UuU9i3zSTbZ81z6TSmqM2AD60kVA4YD/5wA+zEYpVO9FTdI5rVZ
UJfIvpuxutxFYTzA5EauVH6vO/E0Grn1FfDsEnTY46Il1A4XvgCsGLF4w+FrhW9DyCNsAW3Q8Kad
DFnq6CzccGHy07lixfzodVU92dqQv/Ya6R9OUv207zujeq378ROwtuY2CVW5uU54ncyqegVzTBJM
UaytHKVzPPIHWHeX1szgCaIlcR5nI5CddmEpR9VxQTutd8xyhQQAiZ6z7HVuHjc71do6nCjhqSJH
+l7UbJ4K/6OulfbvngbmuA/PU2w5/Dunj3lFG7tEhKaLXiA4irKyfUQhvHkcOAHdPPEYovvzKFty
2ESHwinTjazKjiWOEAYoEv0g22RRlDvI+BjTZPDPhdvPm1HUZbRZUDk9YohS+aDKk5ssRhexlrGo
H1I3qiKiRO34oOtsvmQVNepyB/Sv3KhmawVGYqFVoifm5KeV193Loi6L/n5Zk5BgtX7IprBauvu/
xjlhmpzLGqD1OlYOyYnlHFPI0WmpuSdOigsq0VnonmTh/rn6d48cHttzvkFlFOGsdaBsk1fvo+ek
N/YR6r5GVCZnKHHJWV79t+r/q81LB6QpHCsNPu4HQxyqKcQCRczjvSwISYz35Qoxr8BU8px1tx+d
3p9hsm1WsRnNAbPI8XIm7Brkp+WlOtbpnUAYUI6VU0cr+oOvJ6dubCej0QAKm+pdZCxhAFQF4+wE
2pfdJmrvO8mAiJ+ia1zLAcQHo/cBZk1q+regVRF29xxsxGOiKtnNbB8jVMQzpPxUcQxVW/V1E1Xz
lHW/wgRwn8ytsXV7J35FrJpcdeOhjE0g9TMmti0/zNcm0tK7Ul+DlXGVvA4l2EAVgMZRVsN+ussV
NCZ6IKG3MdOeLNGJl9YE+TcBES3Iy9gNQCtZtbDAtf2wV15R49SOss0Z3fEBrhiDjeqokOY4y5ps
h3AmLgY+oNL2Mknq+LxMiGXLat+4blCprnVgo2qQglQ/eUCSryUeB6WjBtqcu5d+KJHSxPgoRGCi
fWxwLCE8BLUmSBB/1VeF3L9IUcI21PMta4bP/aBYsEjH6HFRQ6gAHbB4N3oskjx6xN4zRgJc/JD9
4zqo7rN8N7iwquUI2RGnF0+7VanzTMSyurr6GL2U05PkrOhY7V5atcyJ7pLQnNWuPMzY4mxl1VsD
EeAgrHeCy3oLx1bhFkD82eK9WAZmb2qvSja9757QewBWOQ9fp9aoN1aylLdwihTS7N10THQjecj+
TMLL+n1SCTZDTjII6xTsvNYFQK4YAnVD3YvFTdaMHAxOB0mNfChriuVCr1XNHGThOkG2FU3y14QZ
bHGH+2F235viuYvS72KVH2yycNjYICPvI7O3boSyflS1Pn9B+hobUQX1jaE11VsfGz/leL3Tmk1k
kN5acNq81S7m57IjVjHxrKZ2uteSqlpN1GL4MaF5Hxeut9OkvdhaFFOESHFPnnF1Fvtol9XWKscB
kYyiC/Aiw3D7n2MSELpoQ42wum3houTL/QQOlcffVLHJ1b7NS/eiTqZ47Ud7jRuxU641FM3dYVSP
IlHEJXJiDnlaGj6LHuqku7jtz05lg2yav/4522nM+H12bJt/zx66qPE5dcyBDMJgM1ReEtwrLrDq
9I2CWWQw9APEchmOqbvY3gLk+d6hQ7iZ69B5QD4HmraA7s2GiZS6EbNO6231yZusy4y5HqguwrFL
c5fHnvbWrBOXbiER6Di/J8b9PFy9lGPr5HrlucRHetNINns8x7wTpHZGQtDH972fZFOsbf3a9r4/
5BN+r8pO/Ia9Y2Sm49YutsCRnattN8AqUrw/P2q9GwArd6/ZJNobmm7tjZbZ6D+3Y1I9AMVNHzhb
CN+ImvmV0ByKJvbIQW+t9iGmg0Ten+SwsCRrWJomQsS4iWwiBDElRM0SfLaxMY93Mg1i/LMqe/FH
Gu+mrIi2utGzAgjzZVar7Jl8LztL0OKHrEjjT1VhfJcW4mJaXoxa/z1AV2zIe4mxVayovdXksq5z
92Q3KLJ/tAzx07uch+ynJrtarQ/3xjgrvps4DLcJDCVDXBzy9ZOw1OF3W5VUxUFWwz/jZJueqESv
6gtC3O5j0uensSL5LWuY5CiHZkpYAjvk1jfW6L4toRB3sld32gqZLJ1wrj3McGbYOQ/qrB1lVW6k
ZTV26P2oyt7C3r1jXgxDv1qxDo6flzk7DcjmFcsvm+RV7DXKWUTdgUhtt8qz1Dyq0/hQscgcEjuc
Pnla+aWPYyQVc/et6LzlkxygjnGCggwsEI557wNyLXyr3fH3AHmHeNQzf3UhvPvfoyaljg+cOn/f
xuF1DNRZv/+5zccA+UZa0XzRDVE9cbKyd02rWA2x2iU8483AyUy3wGvYbL/OsjGb9F1VWPXxX+2y
U7a9T5P10NX3S4FC6r4XmnbTBOByiNaKb0yt81Z5ULuEjrOsN2AExtbydSQk/38DhHTVc/9F1TEd
z9McGDqGBUlEtXX3n2hQcFuFbWuVdWStWw4x5gzLxtNEcWo5fczvlzn/BnImayuB0+FYwarR9D7a
mZg7bLWp9j61cbjmRhYQAqptEtyjLe6K8q6dqsInI+V9ErgjEjG0Tr2DJcZG+GC73E9yZLIkZ0fD
2FRfB7adW6C0AW1TdiKuZ5GZcs2DrJI7UbYEpZStHJxMWLu4kfvmoOm7gdZgf7LsmaNLR5RdVg2L
tBecp109NKQY1xEab7Yr4xwbbGpJkb3gEVVeZA179HiT6GZ66vsZTiKh8pMZedNxIrAVxMjpHvoR
lJKXlnXAR4SWRocmkWhYt8sl9d579cizYf311VEOXipjo7mYrpXolR37bumeB0TXAzupBAlnqp6K
NTbvK4fEK7pn8BnRLh57hKnXXj3vw10pxppzD1XFUML9FGVTkGpqAiMPzUyifum9sxbsldP7xVa9
0+z1gawhk/a7XQ77aONwCMwv4zjhOuXPvlTLe1nYSVm9X320aZp+nRLHOXw0EXDCw2wtZBtSkXB6
eAYRwPhHh+xV5jBB2SJpToQxrON7W4j4qBcBb12s7CmB431f5FEI6Bsm8c5IgcbLxr96PuojRHnP
sSPYbMz7KN7vYIhV/Nnsr9qk/+5dShc5owjXEX0R6uOMjlJtlo+ykvGw28+xOW9kVV0H5Hb9XcP8
4yybZN6ttLKbtdqgyKYCpYoAkiRJ97Wt6+L4Wg5VUPEFI9r5YEOXuIvicXwkHAUoXsAnkVVZZKYO
uqhxkiPqoeOjbXOgEwJH5XWCLJDVQnaJtRz9J9og/4yPSVL9tKYFB/G1SccW+lLjmihr8j4Twg9b
x0nLrWxDXIYQcWV5O1Eu9w4CR/ciqfrHuLGaO8QjnmWtclVgXthjw49FmEu2yQKxqOOADMBF1jrI
uWcva77J8bIJOxNw+43zYmQjSSPVbb8M5g9l7I3XSYkWPP8A3ArY1XzbdXjOtas+585kBJOmx0Hv
ii9WUyonvGSLvVNm06YQfYUAXdxvtEW7JiM7BcVYiJZ1jfo2aMm95grvKcHzCnef5SsY8HbfwIDj
RcZli5LJcJimNka4ocD+cepOxBBwvpnSg1pE9n1khel+YlONx9LgXBrPeC4btBjcjiOGx5vwtDY/
tnhXbb0RxuDYiH1tm+2dUtzjWiLW45Y3YHqg8Y5G+6Dl6S4zquyQ1lYKjDxHjSOa/WpeoKEUsX1T
Q1yvDVWZTkWckJF0tZfambqvSDTzfKlM9VIptQWoJmIf5FbR3nQabdtNufkAKndTzXr0KAtEEtTj
AsiBm/+nDaRltm0qqwGC+Z+20cNZPlby8IiTe/w+N2oNQgx5fpXDVKBsd2S3Hz4mqbUy8uwJe3SQ
/zMpg3y50TQn3cu2GdWxuzD2zoMJRsM32rk+kRLF/EbWyxV5IeuysBWgstGM6zaKcrn/XuqYxZ00
JCBOmTJo6lbW9cGsTvIKyjlDl7W/lbNk6++pajX5oSD/I1ciuUhFaYi2/FrIto/qR9u/xqVyLZPd
75cf/R+34Mfq/F7w3i+FGBCmg1CDe+pparvfRRJhwZGtRepYce7LuuyWjfLqo+2jI0saxIs+uv99
i4/Zv0eid76vYfZtwjrxx8hybwryoU9JPhxRifgBfHB5UAf8Ycwh0oMWkA/wdBE+LbmofIUozk/L
/FlFE6CHEZtZnuLxjeegeai8toIJFpu3YRS4YSZd9qNwD6mhpT9rMQ1oXYXiSemqdl9quXk0lFyH
oIlWnwvQ92s6O8GiYp9meUDUIwQNAgttyLOxVPkz7kJHC3eJtzgfkp0bNaD+RizUmEC+OEqjZ63n
l9m36beOPOCzPoitYwqDdGfevWVLtp16U3ke26U+JIrld5Mznm18WM6I8OfnxtzqopuPXl6sKVci
HgQqi8CwG+9g6cUxWVLj2EcIPYAhq8+VbbyuoAf5YE/XuKPLQTAIn1k9572wO5TTFC15SxsSdnyg
j2lSHWKUxy6ETTFBMXMcmZZ5X1RjunfFEsxK125rsSbGqw5xI8BleyOKVBJgIKb53mTHWUGQx4EW
i6iBm+OFnj4qjdYfzJkdTpgS6AeDbX9DbP+QliTj4yke7/oMKCbrykYoWIJps/NzidKb6SkmOYR0
Y47Zc45gxVeOWNs0clufsHR+KatovITISm7QzlO+lq5yDpO+eLHRFj4U6PjtF4cj/ACQzWvIq7tJ
/70Ck+BPbjPcoGq6x3xOp10aasoLiIML+P/6DlJ2EYiwMDc4ljRnAPD5qzpveQpqm0XwhUE3zgus
GIJvrZf7tp6Kc+6SzHbq8oGzIlbMXZRvWt0wA41U0sOgmV4woUHq2VUwtrax7xPTu9i6+gruDw2K
DknFGrOSY0q6bBNH+g/HnrITAmNQ0Mwnl8eYk5XFaUjBUyuVumLqoupYGoaLFmhSE2Kq1IOtiJM5
1tqmtSvfS/Iu8PSiDkokky+OneQnmw0dtA9f6WrfU21wY5Mbfu5rRD874TlP6TFhX4lMGHH+xmNz
YgnCvQnQT9U19nM6Pxt9XTwVR2tMbkNnY7CNrA3eAuBzYuJOOztr2MovirttBLuwWX/AoFg5hUZL
dkdMQPtW4p9APCn1UsKfanPXp9NNt1OY1DcFVyx/FnPC4z7r7yCwRGF6DH/26aztWtxET7KovSYP
Zuzz5tJNfcRxulNdofFeCw/5riI7WIq5a8xct7d2VvebarDfVAY4OlZAY/zETqjb1fpUnmShe0n1
fiWrSmWXJ28tZDXC4ZbH+J/R/+rOidCR8x99gzPlqVl9AjnazcV7vS3Kb7H1zaktvgexs8GfTj+V
ItdPixlbHNHZ3+bQDLsq9AEsf8FNCqt3niKAgrEQhkzkLRt5Cer52dbjahdXk3EaU9s4OTM0TUgj
E/i3Y5glnl/GAxGSEQOwVCj7xCLF7nsudyibapOmPat+A4a4dhGixoFjdpDN8ZCF3vCMB2jE491I
SVNP4maPKt9v1Vf1OTs2jV1omykXL45wsDRb3wGsNNtTq+PcPddVMZ28aJxOylp4apDXMbqL5VCc
wrWQa428QgUnhsRDCNO3I0ULxhH1MzUd+xNBIEzg1qvBGr5XTfkJBw7br9WMT6Bel1iictZ+ZkXA
OK7haz6GuyXJLkiXK6dmNX+URZggK6LkJmH/DHW/dj5aCX+Y/P9pZv1igebddoRZTuO8FCc2QL2S
D6dWL8yjaQHwsDXBGc0hmzcYfbE11R41FGRFT6Unvhhla20LNZ1JZpQdLip18RJpXnPiVwrPjg/W
nJSznWLk2c/QhTxnL/+wGGWyTVEJ8B+JvpySultOVodiFOFztMPc6kS8oj6xl3f3TpqwISnUU7b6
yImm6t8/pt834mOSV3lRD+9XGXrPx87g3Bci4wEcXxebqHTBkKrNsmtt62aUAs28yENEX4nbkyxc
tW5PfQY1C8sOsJWQNPyqLH2I6e1JJOEX3J5uTQ0esIrqbpPqWgAK7ew2va+G7lmzplOUiMe0BoVm
gAM5DlFzqgvC8ppjvTW2Et6n07BsurS4lamYcDXRvqEaj9h5O54F6VrU4CNkMe3Che2BuKwNJCFT
u8c6a6PAttkRNVXe7hJkpTfwdMm81iZiWuAmAS++zHoodki8pAHiAM02svCkUJIx4uQHS1ip+MGZ
+a4I3a+ZQgDcsrunuaymYKoilyleuGl0Pfbtpct3MSd7CFzjU+yQXZ3mART6GgBbk6uZZWOY7iAu
Ba4OH1Rn5e2njj+v+hCdpW81rBN2yOWAtuJYFfCjggvoNtYBLLK6a72OzYHlNtvYi1kkxA3QJx6Z
6gg7OpqsAwSkBy8KlKaKYLfwm9DCYtqjN2Tw0pOOahx/TxovxDsnzY944mMcrPNX9uxliDKJ8Jpn
EfKsuafsoyS/TqnVHVy7u7NDxT5ncXVMWbNOSZjse5F2fJSDg8wBFqo5VmI+dlxi2yzlsoUmgteZ
El2yRFSbrGnULc9We4stNTAvJ3/BF1Ld2inkolSpcTWaUDRI4nw7ejqG9UgubjM3ehEm7LmRxE/k
dNOFxe6B31BzLmKsp53hbl1WfUj3bypKeEFCSmdTuAbYEXbdgas6ZCs17cvgQpXvuiY+AdzeWI09
Y4vcolEzJNnW6bs+8KL60sTJsYgNEAKe+YBBLGSh0jNh2eT6xm2Bkvd5u+f3iT5xW970soKh0LRb
/lnLwXaFtc/tYTuNegsLxmx8kkh8qYV9tuKE/6uSpo+LwVdON44LwcMdh4nLuvu/axO00/J5Ko+a
MXA0GFRylezGs2UGut+z0JPZ2IwV0oYWalnnXE1+pXMvwOqvykkDCtXEZTEVNHFWU5EPAqqL52nG
4ueND1E2O76lLChFgH6/y/tru2DtpVb8/d2c/bCquthqrmLcKxauv0RgfnlminZW3jxzmDovrY52
twVpeXTVhzRFLKHylr2uePdmHpebTOu8k6UBea80dGSy1N1lqJpfOu9+irQIHek4eXKKKeT4k1sH
VxmcgBiSBeWnu6ami6Yf5zPd9ryTlqB2Hq+BbC8M76FUY8RBiOxS143ysFj4ZQHt1ct6Pil5v+wh
V38pS033XbbF13F8LvMcL4cRt2k2fNqWfdS4aRrrzs5j64CgPSqvWvN9mtmuIMYRnlmNLmlu1Yd5
ekA2z/ItqNr7xnLSs52rpMfje8cb2qAgM9wMlfsQT7hOGE2X7rsRRJJBDN5Pw8y5rxeVp/7S2zCs
TQ2bL3ZU4yDcIPKEvul6o/I1AHC7qfJ8NNKcRxhHGij5Mhg84awLtwWJ36k39YD/UlRjZEloC4lb
MHsQr5Ab7a31TaWXeCiuJFzQGYzCFkkSFF8zj++JsElNKlkSkepz7G2/nNBK48+HWLzUbrxRFvj5
CEUWvu4SltPMIVgq72XOdJZoBOD20VLtsMf8okP3CsKFdG2igQotqyR/KCewhuChN5E6dbxeAcy/
sKrNGANHQPoz24yEbjbz6EynUWhXPeqbnWB5fhBeAavCgjHEIhBfo6h8xtTyDrm7S094+YJy7Iy5
GIm+atyF7uDdTGvY5zPrTy1qY2urKlKidSIeZmU2fG/q17+HrWhR2/OuUcsngP/t1jXqPiiV/mtW
iG5nuxWOTwLEhRHh7ZfFSMQZ5gQqkJMT/wgO++GijmCVSjTvqmSEJg7XMHOfl9JUPnmpcgUnfdZR
lb8n9DHsdDXlAGS340WLu52bVdo5Xmt9l4wXWxjjRVUi62TjwgLfmRFJDNqZJ8Qmh/G5CAWCkqdf
knjRLwL2WtAiN7SRVR7ap2lOW0xH2gnc+lK/Rib46q6q29eqGke/N/r+dYLJ73u2MbwS0x0ATkbT
a8Sa7cNjhA3JicRPEIJ51Yq5B+5ActNbsh5A62C8tr0NWZsv9KuJKR2SIY3zClyq9REQdF/ZfnD6
gdkcTJ2GALpJbKYC7f/KeYdvVNNpn9N2AfRqmPHn1UbAN0IxvFRxjOY/egLPTaIA7MT8tOnrZxtm
8aZTO+tT3BcGUhtR9SkRPJVnm7yZ44XFYWpbFIDQQnmEAscJ0DQjEBj3MIMTFOtAaFsasLKlcfQH
zx7rXaTDBoWNiCFP0sz3XpqY+zTv5rvSacaDiT30mSh7feycVjv1wPJR9sRa2AU8AL/KDQ/KnOOP
Z6f5YR5r49QBptwKYW/q1HKO8AidAJ8F3hLsY3RK2nzbJSrH2KS/5bO6L6NWXEFoN4cOSbiV/2Gh
vVR8ajJMHdOl+lxCdw4ACamb0sR3rDDPdmLe4SymcQrSvg+t8QJq91dhKwRe2Pyren3M2D8AAhbB
VMOmmDiI9zE/8CUefxdDppwK3otvzK4XkDm9s7x42jfO/IJi4RhYob0+9yZzl4wIvVS5qM+cTvy0
gF6hOdp0KBAY20zoAPquoU+bGdvfjbMeJVLLGI/mKB5N7811VP25UOaf8cDJ3OT7GiuHXonShyYv
OEx4zmsIPdGvLKt/diOYX7DiAQ819S6NCOkqjQ7sXDE4jLfdZUhGdxd5he479oxtKvHbQb+DWo8G
0SrGkLrZqwZ+PKg9cbQ8YuvGwAM1EXG8E0iHIsmZPM6k230tj18qp4V44BvjAt6mP1WJoh1iJbmx
cAWjmU4bbUYlSFebX0gva3ZTgg3pfhGQHVnNO1BuapL4VmRaJ7Fow3Yp+gIP9uYc6062L0PtldYr
rPEW6azuyVKUu9zJd1YFflJhE/ietRnXU2NePhMA4EiJJCQBQZcQaLFrhjzZ6+abXgpjx/PxUz0U
xUYX6Xjf84Un7WhEAULle6dvsrMwAKqO1QhL0h6fp7y291EYdljXDF/UtiSkYIrtYsc8+6ZwuE8I
Ddhhi+IerNf/4ey8utzGuXT9i7gWc7hVzlIFl6t8w2V328w589efB1C11d3fzJw556LZxAagqpIl
Atj7DWuq9B+Z1cIHMrovgT9FIDwW6QzPr6tRaVAiVialLNdFqznr1GHhrzo0GEJ8YSDsrCF0hK+N
u6lSzCMLtfewt0HYyTMvc9lR10XhJQ69+Vawk7bj/g9FR4JMcxOUKX2kdGznJdN/jA5JM2rh7DjH
7uPJCVP3Tw9OWoyJAUhWiBN5cPAbLYHoNOLpPczeE5qO9qHVp5/1lBvbZBBvSOTW18lB7W/ZRCQ9
0fW9Bl6kb4Z8bg4NXoWA5pC7HUSuIKuagVQRKYqsXraJPdZXVVf5gEce545y4siRl7iCA6ju9myE
++0ku2VPDekJ39YmZrwM3F/gb33yVfRMPZhRNm1t51dS+fW+7xTqJrW7VKGhHAyc7XHngZqmlaq9
wyBnWcJOX5ZIu2phbG+NaZ1QxHpG8+aSoiG6jNoOGFeONu1I+fEL1FU8cno4S3myHlqo4UqS87AE
LUT+ZqvktvNHEFP7x6KUhaCYV/ZckMP3cdqIkHlWSUItksbgnF8OxzJsV13f3SivlQtMLeGgagBM
baN76ubMAB5SmhDJ2nUY7MMAnRwjxTV2SswKGQrhD5kl2XoCE4SMWvhcpKxXaJopeANPnt0iQWQZ
6PHV/sr3w9cuQ31Wdw5t32tfuvRVBZWD8kJQX7pi+GlS8932cxXvKjWkfKaxvs1Am/A3W0PVNJbF
CMxBUaaL7yHxU9bNl8ivqcz5v/whz19Vv//O+a5DgLzZTIEvFK35LpZlcrGxctljkhssPdteI+nz
wTkc7eusm9ed43PYbdxvuIWmu1nB28aIe0pHhj8vssoJFljv8Lmq3xLTDjg/NT/rAfspJ55frTLZ
JPl7VYTmd79qz3ZdYWeB7m02fQ2yrFigOY615VQ845jVbZzIeTbG9GuR4wIfNR/JqH3xu/ZnnrJP
7YLvajT9cqM6Z0fhdVQOgoC6XKQeXQ3lIyvaN1W3Ve1u/l5F6LL5GPzqaY8DarUoWlIpSq5VG60y
2nVs5fDwoz9bXNYoXBXteehRp8zUNAYsWKHl6Q1rLWqalaIfqCNkCU7NmeX/agQ2y3IgEiD7rN76
jswbn9zIwQw5BYOK6i8cZHYfPZANb3Ycztb+N7UdjFVpTe6iy+ZvKW8MdvOcR7pbURneZszK8OaP
pgVi7lJ49iri4PzuNOPesgd/YUKc26J//EVxs+gqaKTb2FdYolpvRzra27LwflcQtSlUI9jnvl88
B3XyB3qP48LV8LrXDeX4w+EBwfbBKQ4Bpb4F0vzYKXt9unRHHvA7dt3JPknMy+Cy8ypIqS0LLCtJ
KeSAY1WDrwQmEZVR5qsIHTQe/xyoIvA3m5mUy0rVTSTcCnO8yDujJd3qwEhThwJeiV/3UHjq6An/
8n3QlM7Otm1lWcSlcjEK/lQHvxkLWxo+wqlxqaLJOlOWyhdskJQ3bwIwZ6XJLPZLypsxq9DVAzvd
6VYT3pS4iCGahjYyxV6qXYFFN+RVPNLaQTzXa3tq+UlYlbcvIAnQ8k67Uxv41HiSuUXaogCJ9GmD
lSVA2/vwrPY8hc05TU9ubEPhgcq6LJzZP8PZX7V2iOZtNcQ/VYhi7NZDcn8a0qM4nUUmhMIK94Nw
oiBF/kLBcyK2FhKsUwdZfZwS2EyS0Vx4bnXscLZaSGSPGpOofgyWvbLJhnJpxdi/pSRyRWG4x3oo
qLNVpIbDJht972prxedl8NE7ALXyCOuGhunjDHKsnWfp6P45tFYwvo8naCsopqPL3emUCskU8oCE
jw7fYXpvkOOntOZepxpeYj0hCyHCcpTtsoXAH+0+yuWYdZ0by33Wrf4swwhJXRyPyl8CRw4ryPpJ
as10A/quaZIc2X1y7nRqFS8tULKyUyrXyJAYQboIByHZFK9hJPoeyn7IUm05N3nRs58VpmRXFMdZ
Q1T+TUAMRIfHgMxBY3Hm2LVmywVIxUzdcRuOWoCQg5hCYRWfMUQm5JS8nMuVHScUkuz4nV3V9FK2
U31QSbvcpV01/1yjav7NCadmU6EzvNesYMIjtj/z2Zu/h5M6kBZSzXOuNe3VaQdnITsgkby7ZXPu
RgAdk4erRNok1CcBOG8VL/7a9164nWOVItEIYtLPw/zNiOp3af4XR6D4ZrP/KHS2WjCIu1Pqf+XB
Bx8HVYGlbXcwMmO9TygHtJs0NZ2L7A2Krj5baXNOdL9LIBP5yVbzVJythD6DieT/BRTPa6/aKwV4
5nMlkFMFEtayJXkFojXVif4sGQi/R35irOyV6SbTKm6NK+rSqHEJV4u7jcVstbjDZUh0TbqW7z6D
ov9f1hfxaEd74ScoHchB69rHu0M5fmbNlhT6i+yAf1iQY4QtdbwblhdzBB38btBdDa5zuutka06+
DJvaOH7KBv/VRK8ajx3b2TT1znFc7+bjULAx9FlbeqIpL9DUksNUZD8foSBCphfe+BIlDlNBqYWx
OPuunbrMAGv+NXNs1HDh5p21p5Lu31Qy/7fZJVOHv3S5keNkB8p+Lmdh0jDfYwMSSBlm41OSRfp5
mPt2lZFBXelhHV81TYuv8m6MDKTw3ala/Ktjsuf8lFjpRsaHOenN+5CGM3iVAyeSL9LWfWcu/H5G
dFMNItJrvPzjothquyrhjyy6bvwpFejzcbbWpds3yC8KufpJHxcVDJyz7K1Cf2k7Sv9azI365Hbx
JRKjEvL9h6CvAcaA2OUU503rAn7+phqQt5fmZm1O6jSyFPZ8wusMowgc600rOssm789J79TuSbYm
lkd7eNPSXnuqgI3IYNPWxTlu0BKQ/mociIa90YTBqhtj9S2c8p4kHxU207X/0D3sSbKmr/gHBb+C
0FT2moRTBn4GNXC9xCxrCI33ogCvK8eq7kw2qYvcjRxrGdnn1F6YosipHC0/p/a9dZ8aj0X26rSW
TQnZcTb3sWRNIMLXFCFF0bhyOu0Va4Lk6rnjtRAtr4y01zlbozgf3RtZrn7hEZVeZBeXZomAXr2X
k/UOSNU0tOpa9kZ5mBzgNCqLsIOJF5AivDpGcxmqIX3PMi0E/tu6fCGC9gScsV5P89h/LfmkuUh6
/PnPobarfw7tVbf619Bh6i5osFbJLgpL4HNdUN3A0dnAhYo/VeHZYs1TsOYMPO2HDiJY9wsxueCj
7JG/ytnTrOQgOdnHRPoGx9W+WWb6t8nwTKe9HFZzDrXwSnnMlq+pwwBfyNlWTcaurxJl6Y+A1BpU
TXda5Hs3N1S65eBTX65mfWuT6f456sbFm4voo0bdQXBrmquK2d4C73jqKMK1RO0HkiPzoC9lc8qU
6NnCBlS2eI5YL30yjBhgzfC4A4USbuyk81uSXqGcNUglGtXODNQU1qqOwrMMQjOB1YVlxsLALeM+
cKpNrNuGljUckuMi6PLoVA9e9qoMqbpu41ZZy2beaPCVA1Awejxmr4jRuC8u9AfRkAPMkiwd9b7T
lDfNwVJx4oF1M7+3ARvvpjb1g1ygbSjOTdt+ZSWpAOK1+k3ldJ9rs3IBsG98ifv4jdVKgblLS/Rh
WqtcInwt9xWG4asgsRb85/+s5vlDHzWfrb3hk93vTVawVD1MzRxu8aYzn60Js45U6Zo/DB4yWt7c
ykZatsbjzXRWAU/dZJHrq3CgNEmhmXRtdr9RUAXEnIdSyH+MUbEu25Sth6OTM6i7viH13giWG+aQ
6k6tymw1eXl5vP8o0xa6iPjZGCSJpEfRbAY/YM0FZxnKUcVdky4B4ye+yLotJabtGRY2EwSB6Rm1
HsxIQyEa3n6LNEGLz5r85CVtcENNFuekImx+jJ2LkEqYvhVW524psFtbu/XKtzzLz+Q0mx+NAwwg
NxX32qR1dWo5IK8q0+uOeQ8VQBJlsNDqd42WPvddRobcKX8NVr4r9Lr6pZIv++eNGCMjIzeDA11c
CZDBc3CoXWUIiO+RPJzQHZlWVYkEXqtSU0iAiC3kx2DqY3sVD2G3l81/DoN+9jlsbN71yPs6tNYQ
rtUxwaBKmVEFGwdyJQonYKGaIFH88s5pA2dlaiqSM0g6rKge1HuE4z3MTXP96V93/HqfMSMfyqPr
hektUILNzLnrucl0/YtoNYZaPEMt0aGX63irdgBsQvY5CmbNpvPKpsdCnhyETSHYF2E9nbIQ3I3B
5/Xcur6yk2Y6mo7PdYQA5IalDoxKB9n2TEpoI013IhVF3URRjeScqyFWOQg8TosWftm2mXjuoPwA
8ykv2wiQBZg+4BqtulOGkaNO6FJiR5U5OyEcFS8oS9vlNKEh6U7A37iTF84148YuURsxf8cevWMD
p1HlSLaVsRJX5PsLGGNvn43ohIW1jjLJgCpEFETP2VxOx9bemVVLtrgeKFaDd+4XfD1xxdZ1H0eC
3DoAr4HlQUhe+gYZTeAl8aU25+nwGCvv1HkeV5NY7WUTKJO365wCq4HC9Z9yo9loAwfATrQiKt4X
LBcpBNKSFwgr5d6wSYQ9YmCrcmQNuchZssMlZbNQ86xCk4S5SD+kV6fP1+5QkOPqjSu/rvo8I7O1
b9HzJXtVqNmy6TrOXPWgoHBaac+picwPgjy7VvaGMMTXma7gZ8gxNluK10v0sL8mwLdTxUEKq3NO
YGqvyjg78BZy5ynVFHjBSQQIQTRlx4hFLRP9eG2lXRsvldD3cO2DbR9gE04R0/SRKzHHkxztidey
n1IOuPeXjPLIWMKaSDZQRJWidS6D2fOtsZL/vsXeB/ACuRS5dkTKFJ2KAve+baI44aopEM1o2BOu
nBGlhpWDSA11RazFMt2v7pcxa5essv3xER+oAPSrshS2lJ5R8NYwuC0mChqPeb5ZO9sy0789QvLu
/jLx2jY3YV0Ht1b/+TifyQhm5vfjWdcEwS3LfqVSNXTOsbOw7ACTZ9AbSrvWNbR+rHBQVtIZA/XE
PTlHf4ep30zeXsfhNGmrTWNOCHmLZhL5WPBEWnUpNT34OrkbrDCMrwasmROC3vV2ahH1kNJdLNiv
9wfB3VY6sMYWfXj3S1bo9unua2dZ075PR7SOhdU5iAO++2SrVpoZRC8zqetVHAzZNhLc3qg2oxtO
HutIknltodUCK+mz16ji+ObzCZVj0xTVm94zur8xHIFb9RstgKQhGY6NoDnKO3mRz/Y6+8iCyVkr
5LoPo2bo5zZ1FXhWCGlmWfhN8pZasDrs0/o/kqEnMxD59nNM3myLRNyxbWJ/FfB0fzERityPAVC1
RFCgR0Fca41lDkzwRUbI4+dLm9PvHgXcQ1QExhsJvSGYxh+xMSKOyt93bnLEfGqK9ZTlBF2EfaET
TH8b0LezcjYDqkVqPbXPDboTy9wyyZsGQZ/ss0sHHfk6uyaHR1AIfyQklOF+hN9QVSzX5Jz6I2SK
cKWMGPX6iAWxO9Hql5BN/c6bbUq7k2Z/mTrruZzH5OS2nMFjfWiuutP1QllM3ZrC/V1e/qsOGcss
VBapkNsbN/fQ1zTUdhGqkzgm05QxeScvyjSrpzQwVYDmOU97illvscCjO/Zf9rSJqi2VMopu0tN2
7Lv2EDmgueQIGXMwe1haAlauOP5HYBrTN79PL3UTDq9KkEVHWGvjCsLh/A094nvcFQCRpFE+4y7j
WzHeFvFMxGPUU/eZ0yJl4QXxAhCYcykR130z06+QZoyv4RBZKAQgyOqkCvxQvcdrGnW+rSWa6ug9
qWWQz2/kPOwV9tzQ0aT5o14FL1gleinaQTWZ87aDobgHTeMBjFHGNqCq69onSHEzWb0SwVpL/17g
If5cN5nzt3ibqfd4pDJ/6MGl27mNoYnnLfGGUj9cBet2sbvWhxasYzB8y4wKcRi9GG5mp/a7ya6V
HYb2mI45Fj/dQCUmsePmCsLLPmSudUHleMAhb0S21ED4QMYovLGBNpoSpQs1wYLBLJU/DT5Z7atj
tNazPrBJ67r2zi4FmKEeJ1WJl/J4mmZ+vannzuS94hxK6Q/luTzNTrLpZO5Gs2rvjFX8i8Z38dSU
XrySvuRIOrBzoiSbJ5SUEFCk0FQMwRe1cJ7cpIp+qPoo3ApG66qlRfTJFIPhNe0CvTXWHIIw5XHw
EFuqqVku0IRR9prqxs/yUnsnSzWAT9VF8tx5fnm0tf6H7JIhy2lFqQPKibTODnWEc3A6DXnCjNlN
xqQbN6SaH5pWuXBPkFzxEoR4o3Eim4HKynB2KUWUKs6299hcwBUIo+hQqPCeg0Sznh53c1a6q3As
raeALewKW4H5EE/ZJdKsDNEUD8Ft3YlXkLPzW6wnnxcPSkCpBPZFxoUk7VL3ah/BLnakUZxoT1OP
aEGYGtXGNz3jqyeA8eKJ8xiRBuPnCKOoza9JUdxH6BRZFkWjHvssB20tGeP2366cpIeN5mUJUOZO
PWH60zgqWSsf5/bZmIJ90PUf9WwZF5Q1zUucl3Tg9PwT6ZhuV0UtNg9u/xN9mP7cYM/Y2oZSrFNF
6ZcupyjUCnRkLIVJY6thSKJlaB/GNYwxxzBu+HObN11cJh/zxLhkWW4jnHDQKwI40+k1jAzGyUvU
Vv4md03EYMQMGfOV0YS5nh9S0wcGiRwFx0ufVO/WFZqEZJ/4bRVHWWST6p9kTEoUStnCshnbNanp
aSljOj4rZmab1Y+kb7+7Ea56SsT7kWJxEKAdhsBX5q9kU6FiTTLK5NluhQjUzkpxaHTMzmuE4ZYQ
HHCybLDLuUY+fujS4JOCBUWBqnd39+56ROIdKb4MfjZcat1byz2CEvfN0yP2yNoWYlzTC1ipTNvi
cvHZfuwt5Ly+rHHzUTX3Jp9dmqdcrGl2zqZ4khXeYMKlLPk+yafZZIVX2SvHhmFp7lq/RXcWmAL4
FAqwpVefQhMusLxkopmAwFsihDmsHh2jnTX3IVo/zuu+Qx1g0IcOaaxp3fle/RQmCiWE+yMzrCJq
xw17aQNTpwPw9Px1Lgx7A4fSWRniPE5ZoTpPdfPRiYN8Iy5ZNS+spilR8GN8qOE1ACppG+udAnsH
3H+IMMFtntPPOxmLRWwUsXiwis0IBPGPqgET3HhjeLAqL3zBRrQ6AUD/yKoxfHGs9jJYKg7Xw8Az
E0fi6axSaOgHJeCj5oMAhVW8qcTRXnNcG6mVEJ+AfzalKCwUf2c9jdQ1vRa+Ra8kC6oT/VMnlIY5
TSG2hMjOSjZjuOIvSAZQ6UgRWBNU+U9ndRPUhdemc4ejL18qC8zbikIV1r9iIZZLMn40dFP3/8nW
01mQZ/seabN7rZQw+QLA6S6OYNklJoMT9mie8NfuKPytLUWj2im0EvC/uE9qte7/adIU5Nqxr8Uf
WCH4IveWAVCivWxK4Vf8TT6bsjec/tFMMMK5D050BWRUEL9ltVmtShfNRLT4p3e7aBZpVM9vqmI5
8JPAnShjlG1MbQ72mcLp0iuN+rkYSdBoHsqrJo7IPwqOmCwx+G+WcEIVE9k8q3j2JnYGnujwIK8q
eOLIX3FG7/mCD8O7/A2LflYvzgyJHIrCF/TA/903MTKsR/wQI4diptVQfSkhJZplDlVfbuaHMADk
PvfqXmpwyTE9jtv/ZcwVhRw5JOztdtsP4BzD1RxpqDFn1ZUch3u1RBVK3iURSew8Bpv3rw4c1s8d
4iTHR7wAaXY0p3iXoZkhc6kyg2oZzQHFXcoKIm0bJyDLUPkedjJRG+tutwPHYyzlhEnptGs2GYc5
T8oDit7DUksT5NHtINxbSmu95L6u7Tm3oC9HwfmlKGzrBaXTUs0qpIGIsG7/iAHuBegS/IhsjLsw
kAkHBELVKPfOFLjTcxoP1crJqaO08vPf6rzHYi9rl1V0prKJbBctuZWV8TZR73EZGuXX9Z8xOUzO
+v0acuwAsur+QsjorMHh3EDXgtyN8j8GjuGL0WprCp9DcOSzOa8zE+MMMaJ3jes9J1Zr7RpW2niW
l6iox3MgLrJJ7nsbW8DPRzCgCxMQOSKIh7LJQKQMU/3Ui+ehD0ouHKabKQT3ZJiImznTrRXdf0WM
yt0izkCaGJoTOyQMjZb3/ItalsbOgZa5kOkZmYWRl9HyoerE3cGfvK/aMIXH0iShl0fe3Y5CVgF1
J135FMcvcvmQlwiaVGo1nyG59PyeeD+uimajN4dWrwGmZcp4G+tquulNAT0QTMVGxuxBm27QDqDf
JC3HOTHuXrZ1QNYYSMBd9PrHOOEdEYVs2CtVw2ckKg6cq6K1zEGJuNbln/HESaM1DOv52z/Hy3jG
Lv8GRi5eJKF6atPQfBmDXjsrE7h5mfW2FROFPs9JTwjA6V9UNpb3pHlNDRuxm3Ejs+BzRd5LweKu
zYFTthWKZ6u+OQDWCi/3ltWKvKCNprgi9kJulT7fH9WN2n5B9Vh9QjITn9XHHZlwhM2r9YgrJRnJ
aVjOo6a+R2n+ocV6/MvuP9QuFRAPYHJ5GhvfBx0ERzpa9mvTFcqqwFbloihg9cbZiwXSwKCeGlRg
03uAJC5M11/8MQnntcJOzs08A1XrNest9GJ/g40FpHjZxEVl5XVus5e95uCgtZy5+rkqC+tNYN/L
rPaeezfUX3uME+UkkKrZNQusb3IO/Kf5oJZ9t7TgbVy8EK1GJ/MvHGWrVT/gltvoPoB5GVRbFNzj
pL7Klryg5UcaTcxwjfFYxb1yeMTNMdMpSIOTqMHKW8DGN5Fwmq8iy7vKuwD3mWji0PeIW63h7PAG
jRcyBjzUu2riIl+kcmtqGUF0Iz09VWwDBfZESdPdQ2o4U4/J5KrH0dWqLXr+73XtItQ1DWZ9ipUU
SkWvdPWpC7x7dzJQlFzJmBlD2N0EoDlW09SXyIesBl01D53ik4iMezU53m9TcTv0XnKUd/JiDUCa
l/d2MM58g8WgexR3As2pzYM/2/y6s3esRG1friHA4DBTip7+M3JfcspffTTFTxN2leGSwbIlV5X/
y3SFYv0uSloMGpo6vHopgrTxTOVWNmtFC0kq0gGJpjzEJrgcc7aCHWWRxZwhZJ/PAw7A97lF0gAa
0uftY5rsSFV0Ke0wW2KnOgJEV8ebvBgh2ecBhahWPCcecasL9hQ/nFOgCMRHEKAQ+ZgqB8upTpy8
yVmTeBTJu99THSo4SKgl6ETKqW6rTfuCbxzbOs8gJa44VA3ieH9vKlpx9XHukS2r1cxnfnMEpTw1
oMhams+FuOCa0JXs0uUoF+gcDgihvpR9chQIvhcoAu5JtlQ06I+q3gFhFLPlrMSafmUwJEk9mPtB
yuzVDty8FhkjKZ9ESjJ9QT9K9skIZhXQgP5/xqf94MOwjcadA2BnbQ+DtdGFH5vtuxOklvLvzUev
HCx7VTHYFYMfvY+5mvByU1wdPFJlWBtrbvUv/5r7aD5+bhiAlK50ZxuLbHWVqpwBW23RyHS0Mzn5
pm2hWhaDOWVA8/1T4zXu2RVyCmZsWQesxZKFIZPVpVfFS+R3pt2A+u6T6fwwjDzfaS4VKakYqU3f
0DhS3rsk+Hs4Cr93mA2+P0ZLNcog/P6v0TI89t9hXvj30WboGms0DPlEC53n2C2+wtF5rkpPqBNF
1ZcAfoAM212in5F9rRZtV5ZfwYY728n3GqyHuuKrkoX28v4a2TenxuHZRNQqRkqDT3trwrSwWjO+
YNeBY8SgWV/MmV0rYvfFTyt9kSqfuaZ/6YOwfq+ihHx3OSQ3hQzsriYhvHd+z9Z+z7bLMf/pji95
Wpi/xOwYMbL3OCDNOJdOcsugre2G3vmcHWjQHP22fNGsAb8cPwTD6Pjjh6NhwmTq6s8G1h6PWvTy
R0yjZq32/uRJ9k1BN/S9HTE6GlSAPoNFEaMh0XXRzFzZooLuHVoTTJYTG/M2NI32qnLMWjVtkr4m
01cPmNki1tr4T1QEFoBele9OpAQrkfW85L1uHjEx7NZJGRbvptse3cYHbohZFRpV4yuSNuW2wgsb
9jJ2IjFoAqCQSby3gVlTsyvDY5xgRyKQTqkWOTcwwfptPET4z6GB5LWE9fI1dObieI8hy9sv54Yv
i+y9zzTRNSkGxEMSOa8aYRfZAXqWytlVIvNb4Gm/5A1+avcbMCm/NFU1vomb//UYMX0Ws/7xOv85
/fcYdcrWvREGz5bv9Kirhe9aPHBmRqPyteGUhYR3/CxbdgJLKHbs/GDqcf5KBpltA3SxleuP/RnA
ebIyEiyahCdj4fbdi+9A0hRPhJiy3cvvPorN9z6JxZN9GvNk6/c85DfAp4xRcbSyKtnmPikk0BTm
F3tuLvJQNpd+uCxxlrgmlFfOBTJlywAtwh8q6iPkZpo3JMsWs2AfpsUI3qIg+RqLO9Czn3cyJnvl
OGQP/ofex6uQ1IG8FE7tfoI0jiaH9tF7DglTPap3ZjRoH43xVMVq+x6Girn3J36yHFVN3Ve82iPy
Enp/CVJoiDJO4aZBxbLWTzqO2a8t/KzB8yKUomrt2Rsw3baLrrlZeq0gO5irWBuo5UdQaqiC4O/U
FL2yRqZ3XntdWe9kjZl6x36oSbT2uApcq77K7qXoEGjdfZisWIthbLONl9nGPqdG8OQ+bPYQh07c
bKkqoSFgmMW2QOv5v7/7n8e5qaYeTd9fOo1RbMll/O9fqVGxbw8RKUI2sLk2+IosG9TWNkXbYK2V
wlBcNBN+FhJiEYRZv5V/vx62N6VXqud0SLsb4oo/XM1tT0ZFndNQG+0EV/eHLPDIIk6g2vtQM6AM
ippPKZitBgiTjSz3IN7YLULAVluoCkA1TTXfyDKbRKvKO9DXxQWaj40fRvf3XulWL8dpjbmeetSF
hZWWp1lkjRUrGc+y7SjkAFR4YpvUKUiI4l+1w845OMtL4c/BmVTJUg08FGl+xwcS3DvNqKlsRM1p
FpvRSu5Li3jXK5p9lCF50dq+b7E+V4OVU2Dn6DhATTFpq19MjfeMNAZ6e5Ve3rQubKGX1M4PBfJL
r/j2n/30ouf6s3xfYQ+TG/Pi6f42R5Z25TjXPRc9kCLIAn9Uuj4vcrsTNDDw0t7mUYNvYl34EGm/
ZOFdFu1VWP/6wlfrZFnZBZjZ8q8i/mMMpsJ4VBfeSZbqMfJrVr6a2FvL77/onWO8zXWtr8E44qda
8igaosagsK4r78DQjjhbZt81F+nQEuYOMo/Z0iqs5uoOkTO9tq9WNaCKEvpshE1bDbYNkqNLKRko
xQNlLK3ycdlP4Qaaf3dSp7mwzklfQSKV5R1UEaC8cSLYGXNWs6X3jJu8DH7dXWfzj2yEo3+Po4v6
luujC4++MO+jVLHrNAogZY9Y08burqDYXVS/pOadqg983I3ECndh2JQwKRHIM8RFdsuOSMDJVThW
yxKpzK309Wo6XdvpBvD3SSBNZaz0epbHSKNMI6Gq4I9vmeNZJzkkwrLtOjhIh4gJOAoBPZdAItTp
2uv9eD/NNZANc4jntyra123iNRt8Y6f93ORrXIZ6JBtnDiqtdsogRZxqxJlPUwqXVOu8Vxyzhi1s
xrFZyJgcYkt4RVb70W7snJdJJml0xdEPrjEh+yGUrD0rMQ6WPVx7kZapdKxwYi1BJmY5Ol64lO+E
eMd8hGbvooEyJN8rEfcqxMceod/j/x2PQC/apIOXeGLwrvt9M18SX1Dt+CV+t8TvMI5KvMAHaEAN
CiiOdpMZmziiPjti167ZWHz+1aIK0KyjQmTn2bJcbRs9AqXL8IUSzSxL2yPAkuP9L1f9CcJF6O+l
ZjfmaLc7bCHT+7PMwXQanICQVNjubiTq+XiWZq3T7z4BA6K/1cA4yfwM/1RI6fd1KKyBirMdthAt
5e0Yz8nKNXqQfKLHKfviLO8eFxkDeKx6pNHEIBXO8+bzS96E3ocM3l8TRRXUrV08DGTwXy8nm574
EWpnLkMSpsfHsKmr6n0E/SHaasITNtbUw2Dro74XBhXrvNCpdN9ytK/Ix/7+/8BCINrT5/9/97vo
vyGOw++j70hVu3ekep+Bkoyy3FvdgegkBZxdH2gNWQ72eHIgsvve2WvN9R3OHoiOAAjORNnjHMsd
nDebQkpZw/gKdd0lLpj2CkiNPny39fRbpDvDptPb/tiOSX+ErVn5SMVlJfSgEteYYdbQwUU/WN49
LopPYdV2pt0j9F8NkzEAQD24sCm+I5EkkkgvfB7tAGSXsvm45PnUsjZE60dIQpdQbvAvaVNAhalj
pKDAL3WBae+RtADl4POvEJuetTQrCHX25FvOSm+p37Xer7uhbzjX4drNFHWVdSMmRUjXqcZoX3s1
bZ9no1APaj4nC9kpY15iQl5x3XArm9WkvuNh5VKfnr1uuGNU9cBfWz40G8tQc0yH0C2QabguBEyW
oRJ+zg2cAQO3PIXDUJEYU8AoG7jZ+cHkLyzbsbZyQQ5QhN5Vc/L1sVA/1uN/dj7i1VBvfApfhx5y
5p0hYiDadtbxyvjkj5BSO8teaU9OmvvvvZ1oPubKXjSMXuagbL/rWGRAn4RzLrdf7L5JmwXT86gg
XhlE8Z/xhFFt3Q/jMRg5Opz6IU4uFm6CS3aKe6/A/lNtfIil0fjRCfitqzsGvocQIILGb3dq3M43
zLdm0qeh+k1M8of+qGlkoGV+dfCd+TyGCixjkQX5nZoN3fTH6KOUJEPyEsRiK53NmNoY5XBJvGEV
lfirUqH8pKUMlFUsC78RuTcYdQUTiMYtLobT3IfJvzIY4gCp4Pk/hinlqF0qAbj00aV0xie55MRj
IgzN/D9lS14SUq7rrhSKyMKsUsZqXFYXjqpnh0/HS3NdmtjH+FDU76lk+UfEYf41izP9EMrsUIbA
0np2SWA//s44MpRTYaL6J94Ss568la847kqu4TDgrkAkMB/kK39fsHMPepFL/nUjR8hVuzCjcAcK
x7gv8zI2aP+HtfNaclvZsu0XIQLevNLbMiq/XxAqGXjv8fU9MlkSSzq7b3dH3BcE0oFkFQlk5ppr
TCaFNYDH64xAb90SNqKmE32utWTe9uBKbtBnEM8SBuJ+jCwrmXpvm1buD/lg6PppVxNmP8rSZR7Q
xuOnOjkNIPuzXg4mi4r7msRCEiAWhlm7eAoN9n6yeaLxrO1f3ALzaCEI+LceeNj1LySufOrRNIIj
arWQusS0JooV91Ro6t6IEqY08mPmc7xrUhjc149ZZuiUvA5J57WO3Jhwazk+djBi6pPwrNvPbkze
sNK+D0NeP+kTO+xkmhMO6Zr6ltgtGj+sH9hFmxbkZ43fp8blG2a3ZDdh4Mr2m2vv+JOO9y3/sEsX
4Zip5t43eelB10XQwSU3wbCDRZFEr5kO0BEvu/ZQ84M82FXQbBwcREHzZf1jH/bjMcOTa1HFc/9Y
w97+MgdYoBaR3y79tD01WjvdNlbikZyvTivb5NsWxGZ6X5Pjdug0xCl5rFZkWrY7GScCQ//RoxU9
mv9dj6TLKjgG3adreHPZrlWc4pZoLpKtq8XpMrfJcUEs69e3SvzWTQ4ZcclEWqwfxubu0tqRTb0y
q2ST6QXbeK1pvCiQQpdxYEcn3UvNF5PgUzYV3dOENP2W3bRvslcRlN7WMjoG8RH4aNMRh0SmdEWA
j4A8tXuFrz02T+S4CG8B2BmbPhK56QI2rhaKt+qCEvCLKF71y5JCnmqWB+AqMZfXhrpD4myxabby
HS9beQMZwmlq7B1r8BB0oyIh2TkPmDdihkOSsgCCYIaD5SLIwdx8MrSu38PIgHLvBOXLkKO8KaZ0
2oV5V76oMbo4LTLUG9kaWqRvzsMzeYvubW/ar50b4VOD+cFCrfAJtZXQ+2r5+sG0MrxUs+Ft8tL0
Z6PNr5jMWa9zG3XMPM32S8gCZoOQNjy7uWbv3VxVd1E/DKSQGOlKJcsgxudyI92ypEmWnubcVUUd
7APmiHnQfJQHEdOTHWWdjd3EZZys8+0BnoSudxsplWhTNCl6azGRdlz/NEezf5oqPViRTqssAUXY
PavdTDnJ5kyHJg56dDmp7j+Q4Jzb66G26mRlD1i4yDq3Y2WFfiE8YQyvHa/9oJjPxzxugc0xPk3t
cFH47tzoSz+GShKofXzu7HJdsStzC/TIupVnw1AnW1axroDMfdR5pd4f6tj6PkXWUgch/cRuBi4i
c2TCq/LG124CkWr2lro3BZjdgyII+OvhQ7wjIsUyfiwDy0asb/kpBHeyZGmRusIrxtvIoHI9ohjP
lPinDElj4fiV6Jhz1sRBnqmt+upnXrsL2f9rt6zQw53aeO+R0370aNVq2oDqYu3pNcMuYQnJhHEg
ycIuJqLZg7aN0GSeL0XY8uzbFkW9kn3y0mnu7LrFWSfDOjv3HZ7AAOrG0M7e8imzAB7M47FOBvu5
HKFoJk32RhLttJsHYD6mjqEG4adxQbpOs5sNhk5NQNImGNL6Umankq+RrxsPpq+9TaalP4/5/OQ0
OpbrfXzkBxi8JYmvrxLEIWdrTJ3j7Oc60RsoW6pnmB4epHaloCUbu2o1hlgyF61x6PLaQIRFWu+J
20SyDjqDsLfsY+q1fSJzZthyK5xJE1DBIelmRKJ38ci88WP34rpfwZZzAt8PsfTJVx8nC3KYE68h
bPV7O+V3tJ0dNUIpkWBbYxbO+VJJOgSm4vTZJKQILUqsfc7SxGPgJ2oa9Quyg+gm6dg5l9WlSuKY
1jv9RhbloFBr6qXVj+5SLp5yp1JcbzHyP9mw29bt51R7SLnFP6Q1f5jCBIciBLr/2JXxMOEO+am+
Ec/pP/vPrIRXae9d6idoRXG+1ROf5H65yk3FGjj/fYD+LZa+8kjmBgkvmG1syE8Dt2v3Tx0pKwcf
5thKvpTW+vvBmYcnCJXVp3rRPyQmIrTTzTmvWbQbvnlvOW74UJrTXt7ZW9Mjda5zEI0Sw3+BH92z
5mSVYZdpcv8hsoIVj4pIs1Jys3CQaSME1YrpQNNJGwJaA2LZi+ZPNsuDneYWQvlMr9790vH3FeyD
lZNlw9YTgIM5xKd8qi10oYlD/lTppvcJ/pKt0ZH6J6pSrSJIxtxH9ldhNet1eUjZKDj9/YyRZcBs
GhtANbRNX4k3qt4oyyGq9Rv4oSAXtZhtactAYKJ0w450Wmydx9p6SK12/OK7/KoozCTOHxJV/5Y7
ZnCOuqJZTjUOg7J4PSQE/8+yiL8tTA+0jVvITgOJAi5/CYul+aYikrQnJvPijFHKD6WKt7aQzeVK
mN+pnsNCRmiAC0V/7+xOhYuP5EOKRK+HOm1RbNTO12uVPMMgZzzD3hjPtpFCMTTNSw9IIA+haePn
Vmb7Vmumt5GsuBXSYvfcdD3LTA2afpSr2bNvqq+YyNnfiVgR2AhPutK8aIbSfKnGuiW0GPwsgjg9
yqoCS7fbdsw3s+ggq2zLVzdxomSrPOwMkHVDsw7GMsFVwgqWUg9bziquc/Fk7/Goak4RkAN3YeTf
FWDhWq059yw9nH0VOd1mHht8GdPyKJXryMm6hS2CAyDcuMMG4U2SNySJBsZTrepA8ygZROwvJfBO
34wQVM/oTwC3pOCnYTW7GNX4GIa6/mWKkPm6uS50xajVoGHuawBaCIspRmMXrbTUjQ7yByAGWZMF
rcJ04Q0PIcK92bOLIwuq08UhmF0v3mkYnsDyZLed3OEbtA2oSMG1468n/0K6409Lw1PG7fXPapUj
EmV3vpNVwH6CQ5CAO5yauGLrFtVOjvMIymmrWg+TU74pzfzmKUZ7H9aafuvwJFjIetiJ8MH9sD20
sZ2/Nv3ZGcrqzXEfex2P6zBNptfU4K0rJImcSff1n8BjXeqtpDL3xBhgNMTOaizU+iYf0cc+y9tK
AJxCqh+UqHBYpoG/QAUha6QyItY0bzNPcbj8qyEvISz1tVrvZIPu+cHOt3zzoMNXG4PqScZvrHQZ
ThTkupgWeJfVE0jK+UbTkLuInW/bvNcCF58qfnrFdjBwKWm0SrtrqioVNN3sR43VQxaYP1VleLL5
5r2O8FbATurpnQeradcaprHHIyC+GVJsXzDpUG7HHCaVBRnjTGC1OZVD9cTyECirYob+am5qa91j
i/dFHjR2Fewkts9Z3gHJdP1w50aWnpxRcmhbM3PvSddQb+U3Mk7te75+KnutfAdFmywhefO+zNq8
DoZsU1vc+SdHwXJ4ZG6pJbl9yKFDbXQzzJ9IWvo++Jn9XXQdzCZbFmFiV+8Y/CT7nq2wm0KLn62q
DC4lXF+LG1k/ikarDp994oV7WZ8gI9YWdvK9NsyX2psctmI4GDxDyaIUpwOixSlQ+TvzAJWNbtp3
MwIntVrpeKauClg1m4sc6ZKG5yT1M27q1SrymALJf6TTTp+L11YZ0DOw41v2Y3DS84SP+8c3CEq3
sUK8CzXoz4ZcL296L6iP1/omd+ujuIY31cWmmjG16zvLOI/ikNWlAtk0JmCRkkPyqe7Sp3GyXTAp
b7JBHhI5Qp6ChciXeeyU667uPy4YbTEnRxUUGtb87nSWufMF4SjsGwiT4ucYhQ7mUJ5K1krjhk9q
OG1lPdv3BK3w8NrIIqSuQ5wn9SMeBOlZDq+d4PkCEPDK4KwOeui8TaH34CFRKvFePiZ+WRxZogeg
i1wVoW/fIUVgph6hXqW9ZfugXMjTT+XLgE9tnqvqC8Moix1ITffWUdo7+b1Mws69RfJ2p2HCeBrj
IQPeB8wuy8ry3Iw5K6G6XrqVZT3irNncl84MIZwUjakK1IPNltrScNXyxYcIvG6xeNjKQd1PvUNc
MB+lhjnWPeuuSkiG9HtCvN1k3f1uC/zCvpS4AisSLbwZSlJH21pJDuDTDTYetAMqcAvO7Rh8ibPs
JpV5aJUz7w0fqbLXzc2dW0F2MGc87V4VmKcNRMEbf7bGu9jOem7h4ZtiJtOdrLrUJ922YUl4Dgmo
Xer5qPGKuz37QQBAzpcYTTjkB633dxh7Ka/WnKTrOI+LkwcQ9QyhvlyZBJu/WiaA3DBDStCSN+cZ
vFNWI+6Ox6G2NSwF14jMhaxm6tF311V2zK78/WUa1DqGt2Yy5x/aPHxoJ+h/a72HvmSYbbn7tFSN
2JsdzePcsjA6lKNOJqiVWycjBkatqfGNvEURo4tPajG9yFuUrCpUjSQo9lovdzLNjqvz0DWnOtZ3
bLAZb+0cdWxcNcGNW3j1kdEY7JDw+Iz54ZtcCPzuWqGehaIefXRtfD/YjEYSPsOav3b1+so5zUby
Q86IMKgOLtMix1RuyMJ3dteZkpwuTbZGesqUkF3/O2OlVB6rwE9uZQ6LzFqpHaNeO5NXoNIlr6XM
tRtFad1d7etI5pygAtWMIdM6bBx0c+Wg9AfQR/9MA//VMOz6h8nX4wcX+WBm94gMwv5BPFuX6Ry5
W1n0EhVnwSn4KktyTFM0z1M8xWc5yMv8FthcFq8IZ6rYx8zqmn3p4NzO5Liwa4F7pwi5yoNskGds
24UnO8vI6Jq8aeFbsf69XwdinmXGFdC/3nDvS5McVtdDRDWrWNKlKdMic8jTdVKjUsdV6JEMoeDb
HyeYeYSyhpXG5cQtK+fFSrNt2eHNzt3Guk/cFnkgXuvrwW/D95o83q7FQcEi7m8xpTjoFnDVzhx/
yHY50IaPtSwbPb0F1Lt3mBt+cYKhe9AEOlX+/meehSW2MAvFboqXbhaSrw5YgWwtUvCmdptxAxij
6KlQzXWbo0ciCY/Ms3Bb93jkGkPrvenhpVoFw7pVk/Sjmt6z4mPU5msDGLSnRtw5WCt0jxQkAUEW
IhOSJlkSfazLFpmP/qsQ+DVoSryK7i955lZXIKSzScjBJvUfNwW4kLDCuXF0bmUIABHpwtp8dJv2
J4Dk6aul+ezAjC8NZkq7mejhuRhQq28n6joeRwmb548T2iQyJsPiLFVqsgi3uThLldpcAxeTraxN
9U0XJ9nKtLBvGnS1Ozp4yj5ksXJX8ZrKY1R3l6KWOOM/slvhvaszGpi5hDErNl/5V70R4dUeo6jH
alHv4l1Yq8Ab/Xbc2aY23g/kA8kVhTykXmKt9MoqN7XIrwUcPbHL+9GjNm0WHqJHbk8lpEbWIaFT
PcJ7zu8NEzZJY0TNmflW/Gi7oIYFLASHFXPTdGm7bWa0JKFtbVxmPSSq9N0pzmrwdb3dwBoSG8qF
rt2gYQsfEpM1gO+D57oY8U6NsgpqTGFkayRaA4VW6eGbGm7wMDfBeq7s5G6ym3yf+Ox5PxOpT3Zh
CizGUHEruEhSC2B/xCwoOzJtSZbBp/4qz7256mYozeSCuwggycUNSgXWaQbZSRalBNLC7gifgQdZ
k3klQEvRPxb9LQ1biGt/2cVt/7W/keXJIgqxA62FhWvvGPpKyZuZDQtv6jcXDXWRDBHboiLGq0XK
aU7z6YRboFzf5qqX7koiW8tILHeN1snJy3BOcgUs17xOPuNKUqV3sr+FWSATFtPe2aBtjwSU3wAs
CQ2xWj3GFV62XoGCFkRjgwfjlNTrXNXmpd0wl7u8BT2zZ9IwmKXIHUY4TmTMAQDgjrcKWMLfYwpU
37tASG761BHSNt634keXomyU3WQPJbNWNZnS29qoyd0XE8uxxpDCy0xjHUUeezO/55fyjF9RfvQ9
k1x25p2XKedl2NTs9WS2ifA1Efgx/prtFJA2PDfjxoSITjibuk+HYoAClnvNpcu1YRohXC34/hsn
MzXf/YxYt4yJFFbQXmQQXaQB7xcNMubv5CSMksNJpeNHw6W3jJbIZk8ET2WDp2Gy9aNw0wqnYyxv
biGAmNvBIvVB/sNa7HVv4iK6I9/FgW7plBtIgtblX6eg7Fxm4VTuh2QM7qYQE5Fhmr6HqgJmXczh
I4j+xkrPM2DNL1GMVuodTeJEpgWL/JAvyCpWCSL/tQ9wySKVzQ0xxUvzdXNA9q6yWV26YMYuy4Mp
VOpjz2NTvuynFQOuLMwIIuA38q245gLrlBhbeaDAbl4pG9MGLAdXVSyxnfEbuicWu5h7ahY5ykFl
P0OcCdZj2sT7AQjhOhbcHSnJSlM3OKO5XQ1VCYFBFhWlXskeKWJ/180EOzYyb+RhqPqfOdsXu2uV
ijbqJpjCeE9q5auszzONHAK7Foa+wdmtsvAsz4B7zWszAxx1rZMNpm5Fy7Isp02aB9lRj/rX63e6
ycDWAYJ7jcQPIYJTTpKqzMkmYYZfr9K7R8iWCfH0giCQD3t3ZDX/wwYuXoz+j8giJU8d3ORpMHJr
rRdGc1I1pKKN6c3YrMME0IwJoIVrxxfNmAc26jzH9bMUlEkZmY97WpZD8yBRdlykXWlv8gcA+CFa
36K7zYbo3TQjMVUP0z2kjH4liy1KnVUelO5OFh1f+e64U3QrS/nD7Fl4EcptkbkHDNXagHkyQ8f8
THCT5qIw4MvdGcaQ1MtKsJMyrY8OkqxEGDFfdqG+UYV0TGYryIwGeXY5VBYu2kr0KOuv3RTdr9dG
XtUkeBXNDZ7260sg469iGtS7wfSyZZ81wQM3lHhJyGD6B3TeeWrChqTXIVw4yKZ+zMb4M+Wn8YJx
ekGiqxIR4GmdLXDT9mAknol/Gk5peqlkG3uof6Rd7qV7O2PrNLHqr70+jcPXGWE8hCiyI4W6gmnk
x+FaLKKJjWJZzv0JVxFWGP/WT9bp3RqCQnCW9ylb3KxIOde5AZbuQt6Yrjcw2SqLgRfoa8wgPrpc
GxoLeohm3gbVVKx9UmVXkGjzS86zPIujWyVyyttrNbehz12Vmf6/unZWWn3q2qbRHRrQG0xRp/uk
V9TN4Fr5SZmH6RCqrc9zG0uEri30FSHe/qnvh24xMyN7b7nFX5KLfEtbGHZeQrgdv7n4y73UQ2Uu
u9rFLYBNQTwdKnsZoi94VwBzpAObkDXiw40f9f5eL3TzC4ti1tSiB/lM36DkDw+JV3Z7z58BQOud
8dqZxEZEhykm4xSPjvIGDp5+dmzuZcjJlZPLTfOsCKHR9dC1b10zZadrjTz71JWsrhW+Y+PyWscu
1cohJngX1U256TzEKpadzw893o53HoxO5Mzzw6A600PZWD0rT208yKJdKuFeZ26DKjBsq6XRP2v6
UH+RjaZYi4wpu92yyKyNG9xsvV+6+i2cToX8I9lYO8zJ2iw4IujFvJINrxsQXoCdo7iFD4x/Nbmp
bHqL0qxFHESXeB663Zwk32X95SBHYZhTLOc5MZlVqfmhQDO1sAuWgK7udbcdv8gVGTb9CzBrVEiB
9TNNlpai5j+hkAOP8ednzzN1NoJq8waZHr7usdqvL9tfM9uRub9KhJOVN1QuYHbUtrHnTa8E5IHG
48x5jLtoenXjdSZ6TQ6W65deotpkp+TPXkpUKZ+v9bvX3IPyltf69Yp1FK78jDxHZVq5GejceYzN
L10Rx1t4yaQciOKMWOhLT6Y6jrDzOep7Ss6EsZpmlws8a8gWV/AwxwNX1/eBaA6Dob/R+vYgx19G
FA0mPuTYbVJIloyYVkOPB84lj3osUL2UPaY5yTiyhx+z3yPQ7wWW7nIKjHQfPg0kbtmciubQDz+a
2fEhi1KMdieMbmK9uu+xctUA3bWkVQ6EJP+KBaD3Pdp2a+3/erRfYwHYjBzLXLf2cr4gu1WxMhxG
iDr/FrZINONu7m11V+MGNixkF2QvuCjIBfvvZtmgx0WBzYeIiMhWQJWXwRMbwr9G4LsKiZ2VOaza
5DgHcLovp7Jcikp51r3hOqkc5LmphOml1lZy+l97yea/+shioPQkt6XJW5Z59eWjDX3+w4ihghMf
/Nh++LePLHYp1LTPL4PkB7nuV8gBQ5bDgXYmSJBlINyZVBdVQlDsu0gPjwiiPg7Yc9AK9iEIN9fa
2q00fGtF10sH2SSIMZmD4adRWttGCKGW3Zw/q2Zho9JunfspiTj40MaZLF4KEd/b2LUOl+7+GOR7
MNUw7UX/WBzUxmDrqo30lRwhG4JAyZeOeJm+UvqdXyrCOAfdgnA80Jujk7dYxLi9DxraNVo0PqI2
s5MApxbFW//dYsn+JFkQAxpWftKUt21iVGhC4uxbTeg/j0v9nwHJ1XqOM5d0BEKnHtLifWHoi0r1
4nssTQ1ERthLbT7m98rwFXxB8uInfbnvhYWJRNyo+Mw7wZgtKsIcm3xwfDQ1debs9Ck9zGVPLFRz
rfUUJbjPjdialTX2doVt84V15MSv7fgmDi7YBx7oxkKYiIiNBCauCSaRpGWzdxD7OrOzai33DmQL
hWvLr26/xpADyBZIkhuEr3qRG9qOC6ndlenU1US+6BABIvdNIc8Yf/eRzTIT29bz/xgHggTrcKN5
8NnSe7QD51Wf6uybNxXw3qvmMeuJX6Ch8rZFUwQLq0CxR9wrOqDRww6undyXKbd47rBHkMPHWLi2
Ndz/zz06K3tq6rjF4rJrbi8Mn5H8pb5HFeJqISJmif4RdUB1ldNf/VRRl2PUvg3VhsU96v1NrpXB
KVTG4sSk2ln3Sa08GgZ5JNif+z8snLw144cxulA6tUp9TMWYKZyDEyye4uQPpoNU2vcfyZb4GNOd
/hojX8cb8JyM3ehZ4wZ/RqOqreF3YPApggDd6BEEgJtrsNdJeR7yH+GYsDYTJR/AyLSQ41jM56ep
wDzmd19Zf+li+sMNFNC95/Y7Tevs74luvRWAgGBuauGmqdTq2BlDiDcAKg1iteab6Frl87zw0+wn
kTmvwXnZ6dstZNdpzdMauwkNkg53xfohrq2vueaG7yXu8oth1Mp7rHaHYwCdcSW34yLtjtCA9U/c
GG9R3JvolrRpp/qAZSLxUMT1rGQbAycFEE3xY+6xf6jEzT5QHZOUVMJvPLFAwTeaU63ssGIqak/m
c9uhhUb5DZmwCOAqplMGXBHdYbJKdHbN50iB/0tD21nJSTi2LWe3tI6hZj40hh99GUj3u2UbH/cW
KP5vQ4hhT+VP3V4W7fLN19knC6ocJnoKapI7SvgWDmxqupbRnKPYNR7xydnKehh13AcTj0W0uJh4
ERcV1AJour2ri94/yoPtpj5QaPOjWE0xGT6djrnW7y41qo1o5Y7jYuCdr6fS7x4abh2HdsRJThb1
We+ZyOEVEyTKDZqV/kErygwLOsx0ZCN2QWzKWfZSNspBSa8HWIopxd43O1YwZjXyVZoxyHN654tS
Dcme9IpwG1ZJ82zXLEGqvHnqXX04NMK9TvALS3FwbT86cMNIeVS49r1syFUFjbgHz0Lz9SZehgJS
CPQl3F7Kmat9T4rOOfgSZyjGAW9emm2s3sqrQDzTb4a42AxKV2x60mQPuEl9b6Mk+4bjwHPoF/mT
2VfatrW5c8Tx7D/URvFvHaox63Z5z86k5iSb1MQWljS/H5Hvo5/00EKavU8mf2q8RwPa9y6I9Keh
wYY1yPhCxDy3tmWb66A/xvgEXp1cEWNo7meSzRGr6foLnJTvwAqGm1JEfOT9OOy7tRF73YUnak0D
9IShu4/HJ5j6EVY/eoGyOnVfetveyw9FJgor4RQccp/jLMLsLD+pQoXgkp1UqKFxJ0t5ZXl7N7KB
44tGxBztFwAN43IsQ3V7rcMs8O9RlqE3CzlAdrNGGz8g5i//7ag+J6RDQnAj5KQEkK8jLmXxGvXU
Hblb+CfEkeHDUHjzxvLImFGHlAkjnlf8mBy+eqwHUITE6iZkL4UJrJCEjLSykxfcN9p6YEPyxepZ
d4TqgFNS551CF6hVL0hSc6oSFDPSBEdLbhAG3Yw0HD91k/WyW5eBfCB6O71WCGRlt0BLPq42/r6a
I64mi6Jbid58MSMvPvsma/hURiB5YLzYBIw2owNECz0eSwElFDa8bnCrYV/w5OvpUtZbSd8cJ4BC
yyRklt+2k7bSp7LYy9aRD1NBq/xiT6N5b/sjshgupsfEXUn6CtayWM7EwxW39o+yGPQ/8ayt0K/w
hvzAWgFBsxd1DI15DrL4FZoaaAezfp4Aq90A5W5BBVbRaz0Cr837YtqCk4hedTd50xSzv3Nyl3hR
mexldatV0z4bcXKRg6pgJJew9MejbP3z2mpcMGUXr9lk1udrg9l/65y2v0vaYvi3a+viHfSzyFP8
fe0uf1UH9tgM4zQ7RgihhYOqth9nRsl9xDEUCTELb7Ixx7NRdgSC4a9SIwHsJ3oDWKVFjh7dtNlH
XXdP5m10Y2ptp63kEHKCFsoQmqfBrKwdINfnCOonmE8lJXwILqlXawtvobbMd0pRsvr3W20l+1ie
5Z71U4cRe3Y0NPcNzyxwD2K4PCS/z8zZTlfsvOSZOW5ygV4KXeYuvRPeO+ag3Zup8sDqGS5S2IBJ
KHFJkpJOYmt/9ZKDZS8Vuj0cVMdcptyzDm5Vf88HK/4qTspfJyZbBbJGnsxh912eaL9OROf/U5//
6SXkBVGXnvmbMkVUYGEpQzntmACMr0U+7tK8jR67TESgtKhcyHrZzTcADdhMnl55uOxCP40f0an9
RzdPXE12U/vuU7eqV1g0hWClr1f7/aLTBK1+/PNqrqe2a/miFmGuValgXxxGGJElE/kNMpAli5bZ
KicZ5kq5vVxaJW7h2ipBDpNi/38dK9+GfCF5ZeLiyun6utc3eX1d2Tr8fhtT1PZb8gqdZWK5aCY8
72zFg3mrKrZ5K8/iBi8UPzFHjFpEQ99FzqLydHWRz+24lR11WdnU1Sq16+Z8Hfy/vah4taBIzdvr
hds8wchWvubvC1/q/i8XleNThHWXd/vpohpKYtUJP7/b0IA4EBjK5U9w6fv3x//9d5EXdW113Mo3
fv3M/68Lf3r93LeztdGtJAC/D5OXroxVbAvB7ykuHrrsdoZbWSQZDsFHVuNcOQgcX9n692VEfESQ
+GSPQg8/Dcfu8z+Gu1X+eXhjF0t5sd/DcSCZF2XcqOegYxPTFiLnxPiazVP0jSgpy1iI1DAjXdIJ
MXDcln6fPASEnf+la2I3H11Hm3wc2XXSqh/JMCxNJ0qfjMI01+lM6gderO4R4R/yU9zqHmex91bX
08CKZNFys/9RwIOiJsu2LdOjhSbCGrM4GGXvL/XBxFxMxEGsuodRBA3QxOn1QXaT9U5gYbOj6IRM
e+xaOqisR3l2PRh4IBBzdD+6XBv+6iyLvmuUy8xBC0gUeDgnfk3GQ+C9QxhuAKP8KsbIuQv0qw5+
f70yrwsiCjBEUhRDUT4JO8jhwOTRevAhiSGVw4HbFDA3AJLpFzblSUb+CSMxfiQFuH2slWe57JaF
UnmWC/ICSu2fLcn0qdvfY6QagO/ff46RE03TNJpHtXmRl7bzwN14igP3fnr+vwz81/eEP5i+DEec
PFW1K5by6YRhgbIE628e5DMMmCcTsv4FGVp28tyJb6fIVghL83MvTTuTU9u/sHz56KXO9Xvazjkq
ODUCYDlqe0/1rYd48F8JKIXvnYpkazYGF9IpyezTDLxPwm/j4seousU/oxhIPqa2b4AfPLih+yrb
UbJ8HhgHFTwcccU+/ykHDqhgN5Hx3MxWf2gSHzNz2EroZjQSqywemaP/LL/BSuR9b8sgeSZEUK11
d0jOrJaw6PyXMdX4LK0pfo/pxZg2zJPzWBXZ0WmNeaMXu8ZU9A2Tjgo3Idc69llvCnwCOPea31hI
VO0tVUG5kIISLLx6UZaFL75PryU8gVds5s1lr3bZvTHHyXZO8EE2MgFfRcsbPmDy6a1nU/hCjmNy
2zijRhB8iL+V5l4quZQojZdRPE53TPu9fQdXdpNh7/Rkl96r7KFZ+m1hoNQsu69KPhl3ich0m0sM
2bACIHhLSdYXYYExwcxjtVRbpukKPpMbM9X8pWyWB1s1iN5nyn0tu8Txy2hj7I0oIj4bTWHvqz5Q
d4Q6phvLM9O168TNYzNhixOi2vsKeOhc1GJ9lrCON031Z1lMz06fxG/TpNXLFGX/l8Dgv9lmLmYl
XV9v5G9bHnK7HAHN8lN3incryttTCYFtrzKBWARsSrQP0wT137tVerby3sGTFlDqydFcSK5tHHfb
SHPnoyMzfaHhlRunixV8MGfzhrCyBqk1Co5xjThy6tqnOkAimTj6uIshmj0YrvYDQEZxFyTJtCz0
fklqK+G9P88Kc4IAFCQdnrHi7M9WpovUsYj8aP2zX6E23J5c/FLFqL/7hoyK5fg/r/n3K/53/YLy
lDmBWr0jsE5JdDHVLzzNgew1wwjdmKJtZd3tWOBzn2IHuvSruV9HzKnXQ5NQxitt27AIvJWdhyqA
2aWysVhXifYFUFe2NQCtrktiLIARv7K5562LxOj3YRaWT/psncmwab5abgJgHmzV2SYf8Q6/p24h
G9KMm+002t19ji/qqbSxPpdXUpxyjwq8gUdeWru2MvtNkzrGP6a5aitEfDBjqu1o88whie+JHVgQ
Cmn1XUri81BztkVmzWuZMWI3QSjWd+lJ6ufFoAbFVBES1QMbNTMbu5wFZU1+dEzdKOsCtKyfWhOn
IW7jaujs9HGt1m6D5AfdOo4E+3n27QfLIohNNjLEmcavHvAmwxin+pHbif1NC5RzVTXc4SuTn1hv
oFKYkLjGqcdUIlDxlIqPo1GiAvFtb4kfZH1jzQGafTaw1p1tVG+lGW7zLHa+zbpCyoRTzl+cGWox
6yhtG2t19YiX9w9rjv07J8zAHMdkdei69d4ENfvOXu0++oGeroeqKW90NUj3uqsE+8EeO1amdrS2
cj16skoDG1n+JN+U2ceucyCiLa7UpPn8AX+PMOCAqtYkS93obTaqxvCmCCc4mOZof7VY+rrcMp+J
knc7ax6xQwwa5zUkHGXuvOwspbfDWBqPnn2WtGBZQMYmW2aAaqLlU7fsLAW640fLH2N0kjHJEOOO
mIywUUqrWxNq0f+LsfNakltHwvQTMYLe3JZ37bullm4YOjL03vPp92OWRqWj0c7uDYMAEqw2LBLI
/M0n0uobYWcMdRWuKyw8H//fEXNU5GeQ9XXYIhy1wh8Ws5Acw+gAq8yBvwmCGDuXS79PcCF2yQCv
ScvNFihjNl4j0mo4q1VYfqwws9+RYutYsY3as2Io6c+Iwn5q89J9w3682yctWVOtNv0XN8i/Xj+k
mz+14Ty8ahRzDw0gxT3C6M7aWtiDgPweM8MJnwMnbZ5aY3ildlu+qxpSYiQneJsuTQ2+3mrIE+8+
c0PrtSbBK/2FXjnHQdFaGCRW+Y5qASUk1mgXGfXeC/T83jsNMEil4hIful7x3lkiV9eOR5kDnWyn
D0r1yjaxfFBcNIWxtc7eCm00IU0WyGY/8RbdFnhY4n/K2awPnIW5/VtfnDTYsZdIxd0Kdfhel5us
mHhU/CqNSeFLmvZYhJeue9WgJl0qfSaJl2ev3VhCWFm6ADO31F2W01vIrSlnroKTdQevbfPHQKoW
A9rqmGxjdAsvJK/K8YyI9XhukmA8Wy5sw2tnVGfrStPdowzcQmTGNU5GHJlyG7+Fgxx1kXQIhs1v
15ZTL028FYqL0yaqNOvMQ8U6y9ntcOtLwviNxC11RKvO69XfQm59TeP/J6a1guu8aRy/tfA332ss
uSp8DT8XaaY+lOZTrIzga0rDPOZIYV5hWnOXYUCfZPiDAfG6lXLlTPqWCBvU1UXqudIvh5/eAf8Z
vQ38WTb2Hn+yNi3fSI/khIyr0j0ul1jytK66ufV18IcgvStf9F+C+DLYaDtvVJKrsr70wBdKeCA3
7XHuFwFhMre7xkXFGppUn+4paVWrazuawuJec+rifvw1In2w0QMNl0K9uJc5sYn95LUzhOW7jTs0
1nGXefCbLnx3nSHeqi1SF2PXDbixJZCHwTB9tHzrUVDr8H0fEFD6GdomA84cIQltB47oX0JrTbHX
7HXhzS6GJrE+NA9WaFlrJ8Yt/ib0fNV3JuVFroCBW/AfA3KBtIjnddNPCeL7oBUF5zMADVvPA7hb
uIEgE6XzBle09GZc20EFkPIvAEfpu13hdlWBCw3ONJ7ZI27MMu32+QjwVHPt/BmeT/6cQLvFv02x
eZdlxbOb9PlzPf/T2IH3KI1q8KxTlWFp4Vg68vo6xXWg86G7HcpOSdZU8l/szBgucrkIcOc9dLid
tOQCt09Ngbtvqx7S+U3BX6T9b02vWDB+nhmvb9L+MtqgQpllfncKvdqDbSuM9bq3vuK9kR7bwLBX
Xp5qO9H27bB3uWr+WkFj7pFVKlc30V85u8Z1d5Y6JNfQW7cJtnVFeUpediMg1XUyaRhpL8Zm0vTq
tjnKS9Ic5p+jt2a0BDe5ah0dfVn6+TUWKOH4HdzTP6nRJu9R5mjrac7MJ09rF9wq6QC/dtuT7uMF
HGI1iCaVbeKL1pVvuBwOq3kai3+mGoNNDSbxqqwpG6QRfj4CZe+BBThN/5rOZbfVuwwpkSboAa1T
fICmT41qGdXgwT12Ss1Xl8HrBJLind9M1+laFQwUKGFyZmGYPeoKXJoqr1BytkdofAXOlnXuH8Dl
zGtpAo/T7nRL+yStDqvvl9Ylk0FkkGjaa2H06Bmr+sM1OgE+m/v9dIqWQb0Lq23djOY2oiIgEgoW
Lgnr0mnrkzSxhHgyVC94wigoe4udmfcYugtVH893XUHlZBzm4mOOo/Tem8N+2/P+uBhD/SMPgVDJ
wSjc9jhmbBt7VAZu/emvCOmTUYRLsdVUfX9bzxXPpV8zZOCP5m0aIDqS8zD6N3/EScjtgxwb5M0q
G7VPPlSA/e1nuX347aJyqWuzAV2SN8h0Lz/y//4Ia/ltO5hsSJp2+NmBBmmU2n7Nptxed8akHfpG
sUisqPVOx/5mq8JefQ0iRT/mPAvW0oSr794puv0uLdwZ7eekV1cys12mqwEo+sCtniRA8X0QS6Y9
XaLZQj+w5K9RKVN9B2R9i2EfRotTFj52yyEBcLWZzVDbSFMGJESf+53pgtW7TQg1qNeUWiG3LRe5
HkZk0Oo2bzFBifOD9MmViv98oO6E2/7qYjAm7QWRqWh9LZd6LmZsVJXG7bVderyFWFd7h1v9tFG1
C4hwBM2WaiqZhewJGYFrfK6gN1fF+osUZyUgaNDPI02PTKmlK/dQjNbsjeuLAFvRTV4kvcl+nNrK
vYp3y6je9mgnyuk1Rk5/BQo0tpbJ14EFTBsk+Gs4c2Bu+tGMyx2oA5Qb2uBkGAGmuU0ZTOfOnKNy
J6dAd6dzqGiQ6BEfI6GGIOkOque+cF3oXZPCMwHFFcvGYr5AyKSKVwW02gihEiDsfYs+5q1vRLjx
Nno7+/+J6/8yd7neEIDAEIvkINFRW2XbFpSF9umPs6JJ9E+jamarudL/a3Rc+uZl9H/HySgJi59x
f3zG7XP/jIvQYCsQ4l9ylaIDMlrtBluDiDo7+Uq815MNrG60K5dmkzewfzoHc/uwy+r1Euzkevgk
qiK3YLkcFOWfwTKqt59ZcHWPpWYedXy9P8T1MN7D3PhaulPzIcL77qzaE5pEy2CEC95R1dwUsiej
qZ04lOQ1ZyujuWdh25fZiAEswd04L5iAsDyxpKw/5LECwlMdAx7by2jcPpto8j5Ka2hyKN7W+BJ6
TvsGXkd6i7y1n3xUc7rJ9eDRImWjGHW0U/Kou1Cgzc4Ym+GQRKHyWY0K9jRGa3xGZ+fsGIP5w+j6
bY427T+Q6LF2Iu/0YlpdtG2C50UsDwvzIL/kGhokS0tXEFEBXwD/WNrxpLdUdKd4e20uCipyNoyK
c2oiY3/NLgXKMG3aaUAwbtBg7qEdjaded29GMzKdM7qO0doNjRfPSWwQaloV7kgfsAyVtZavzD8y
VfNOrHXaFfvM5CwOJJZaFLt6mOutNINW6bEKHX7MOG1AabLOWuaXL+JdMk8PNgTtL7bH0iGqSvst
zoxx03iG9RCWrQnfU7NOStEFFysEq9/qZgEtq3LXbeGMH6vU/z4gn/utCYq16y3WDJoz7P2ytV+H
gSW1607wbqbiKHkUL9UfEbAdn1AuLV/mXD+EHfIEs+sO0ByAzUouRiblOBMnNbDbeh1WKc7tZQPD
u9Wdu24K3Ltbs3CrlZ/Y7WWuFHMG10hcFQfBNrGMYV2H+bBNCtVdYVhWX/xA/WZEAc5944zpvc9+
+GLL6WTrJcbJabVNHX6OenTuAPjwactZUQf9vPyBedd4QQOdmk5bTXnhhA20co8bF/EEZ+279me7
rcZT2Mz+U0Hl5H5oTNBWlfIkXWHvOYcZ6sTKDBT/SQactPM2etCw31765FBWdrVKfGBwI3WdeDFM
3GRVXD8ESG+vM5W7vJ5IZAbl9waP2lVn9/ablmC1XVVtcm+gFXmMG4sNXEh+dhO6c/Xuls6b5br5
j74G/H5UYiibqAzO6FeoI/lUtMRKC7s8zYrDp8aPsaQim4D0FMBi0GK3UCcNFL6msXLIkj7Ei/Q/
oVzVUNz0NTLnaZUU/rCLCvyY+rHOVCh20RolkhcbizYMTNR6q1fadNdSY0HqrLP2gGYN3rqJtfZ9
Ur2QXp/gUZk/FISH/Uhpv6ULJSXJy2rfVFq3wZ+sYh+PK61TuzUkWCzvJX2Tafaz6vDb3iICZFZ+
i7BM97nln/WWDzpLN3xB9r/xhKgKwPdgl4juI74NpIU/5ppjIEFUKZs2TPGEGjPrtesjvleLxiMy
qcYdt8clW/QfpasxFG2DhPo61LxgCyVyfDaKenoOFYW0g2PdSRfoyu7sGu03bsQiQ9MKdSfb9Zq9
xEoIKuxay2tdGkE8VQdDR+NfmnJQwK2i0IixvEzy+jp+cLBluEXkNZxVs4rD68+hd+7HeAFIACvt
QQPb6b2lKdV9Aztx3VtR9E/gK0cVbYgP0CDsfdFb+p5XX/AxdYG0LgEyc/ABB7fquPL4xv9P1VR0
i6z1bPvVRuLk8Jv4KmlV46KXe7+1lR24TZyJ8+g3p9ESLxuEAovuJDLVDQJdBwiQ6loYRQ1+Os8x
fIssoADUA+NDyQkZFaRdAOjjTL7Xl2aJO+nW53nCIw1ZlduoaAfIKCo2pGt/BUszyZpiTzIUS163
uHPVWf+2nOSgbeUkCLLgJU9scm+riA2HbW2KbnY/GKZNbR2zh7vZjeoLKJ1420dN/KkBDzEosOvH
GPd0R6P22eq+sQeFYh/KOk+e7R6zOwlhV4pH++y85jprG8PQ3U1E7eGj4TnGZgqs6SDNqYXM00HE
vJOmZ7ZbnrvqS6Hr1YtnNvyXNOXDjPfjXYzv+0qavtk3B7lkbfDn/aljGxnucLEhLIAFVLsnO83a
cza4ODd2qMorOlhYXflsITOyjQclIpNZ5S+m4f1TIsjwnuLXgLZ19x7jak+pSW0fh+XQWTUSjG55
vvWbeZ2zdo51qBXEyqEfI/chKXa3Hjkb0xi5xAqO520gpSRy0ufyPe/0acMfu13rgebM+SqtNexP
6gA4Px7tWHmEZrQvkPIeph24VGslSsAIpUznwCnepDVpcfP07656sZFRhvkaJa1/T9Rj0uzrX5OU
xYlwKkf1Pot/Olojq/ecT7p/FJHZm+as683+psqQCJKBpihx9ktt4HSpE/4ZXGa2fp/NX+KQhLuh
nq+CAPIyAyBXZxuWpAlSNbvEHX7gqWafddezzvVy1tQgVle/ncpQNAz22ac6eCjM5k66AgXIqDWw
mgkTFXvfqMuOqAMgHBPTDGxeNeoHsvr2i3TMbRegSYkt3TBmLDzwbhvDjVmXxcrEZvWcsHlHFeJf
Z1hb/+wDYPNfo7cZgZ8i2ahOoHP/EjeUj31tRpQeCfjfofKBt7g/fhz5wMCw3hE2GE+F3yh3cqg8
5Is0pZ2wXwVWchu4NsORFWNSALD8NeOPOF6neFzqd7dujMaddY3TGU+Iqo4V4AVlRaF2qs5yFgdz
iefh0r6e3sYxQ2jXRmwZ1zky4KYkiFdyKodJj9xDVGiHdp69h7I363uYDKsQjma2TXE93E3RgDfz
YocnIXIWjoh9IsFqHG4DTdJd5/bLlW79cpHSqfP1HwNZX4ONWi4iA3L1qk/JWqBo7czqp8rBKjHO
mvKQ1GG5FSPFOVGKdRNH6lmE6Twr24RKar8aJgz6v0ySKN8B/sK39/86KbBq86m03e/UUbApcD3U
S6jmjFiQf45hV2w826nudHU0LjW6NnzzQu2TMXo7de7ib2HNg6OP8AHQEAc/JKqDoDh8jufSSECS
ak6DTkg2H7sBy5ZheUTWTWY+5Oi4r0Z9XmSM+rsusNMPql76wMA9fW+1/fTB8uyzBLRBFq7TLOoe
qnCyL6peZCyyk+of5IpWOR/6mTK7sp2guBy1YQxeeFx+l5nWQiW0qll9bvsC59axtdCvTvrPJrI9
EkGyq0brkkGY3ugEFeFrPFpXB4xci8aDpmP9Ui0gulnHbUt34WDZgxq+dol5kH4Jmwx8rKwFqqe6
Gqi7DvcZ33YCudofYSJprC1X+3eYnmbvLE4xhWb38pBMCMup1dhvcBKDfiFJ5VunJJUlF30bMAC0
I+ZHzvqWpPZiTKSzCjK8qaJ6y1dl2hdWbeyrNLQ/Rp2xJd0/f1F81Js6CFsXVVHKJyvMilXYTOoX
qkAIEhQo5Ha6iYYxiLiNzJg63N35Tr5TnKxQtzlFjuWjYGLrb5AqvGtTZLxuzasylMGuy7M8/6qF
PTZxc+qHlwZ3r1UXu9mjnU7545ygZw2m+y1J6+l06zdwSTxILP9W9OPGf8Vd+zrd+BkzZNUEhcyI
tv5ogbtXoeIUvHsut2aM6Z40vcjhTbsckjFrnri512ZaZw8QqZ0nFuzWsZygSFlpB0srJXO8s7y8
2gRt2sXruQAyiPNDub+2lUr/ogz4YSIe4Tyx4HKeMix4xyoMH+WCsM2re2ST9jKm8STaFkHl7wut
3atFOf9YTsbUup70/zn57yHpUXtjO49D9Jv7ehaOxZF93Re5IWZxQ/jVJ3cPhqK4d/MZv8VJ8NA6
3EJe8f/RDzQFyIfn1NfihdQeIt1fXsXao9QkrttvKW2kECuOvj4/2j0l7lW96DTMyjjsgr7Q1v2Q
TSvVwdAotcL0LYxLlNmAsYshco1czNUQ2dbV7Rj6J/sk+5UKq8pNbzvqnd9p7R2GJGxNoy78Wh+R
v2tXP18eBSyEQwyAp1h5UZadgf4slcmoRYdk6QySPjvLAUvnn2fS/G34t+m3cFsL553ZAIkLJ+UO
hWpeYthBKnezR9olyEtlJyOujaXBxllEYIMMzoLEXMNlvPAN7Y7KuTSuPYa7ChBEefRRqEJSx7kX
AkIIEPVsW93XGyehRr15w9+q20nEHIzlye2ye71EIwm9fHQrljIGKmj/aS7ktyyafzYFbXdrCkLu
t+Bfc/PFcErNzRy10ygl0wl1KK1gNJbFPKUbLfILLAL4Du7wwtNXSUXppwWTZh/NKS8vFIITIPFz
4O2QsPjn2tSXEfSdUvuI7huaA36+d9zK2UVBZL05s08FCAxGpndvfe06b7EX2jvQRMYR7nf6FPHf
W8ULniOH3+iBIvgStA06OK2W3WnQF1FkGsdNgK7x53Zs1vTYX8upxbXe1/Knasj0o2uMzm4urfE4
tFBCqi7/bJM4+Ga3xWGwfftTrSBO4UB2QmtULc9NRyoM4Uzv7VcoQKdraGeafw81/PJ61dD6Gdos
od2g/rxqaY+/XTUlVcUeBKRDMY8XBzGfAyuAZ0RVvXwTLX0yIIdRLccLqq3jJbONrdaMMGWWLj1I
oFf+eToli+tllI0bmfy3a10nuuxaD9jhrFG3w3a+X01ukC5Gg8Zbir8JW8YuufSLa/FtVAyOZbTs
jOTCJuJn8OiX8aZ3ULtbvmgKyEeAY6mZnf3l2yiduTmMK6dkE3jrS+TLKcNykJE/5v0WA16+X+Fn
H3ZHt9SNfbnAphIINHs3q1k8dqb6fD2YgPXsdr5ICy8I5dwYyecrKGvqgQB2ujbtZRTl/OIZkUm5
mPSkeYaQaZUpa8Q71AwEYvpW//tqFVe7QrpuV5MLlN0EMT1ex4L/KthY71r3yU2Gel8XVfuY1mhX
RJE7fpgMuLleWBlf46rdtlIEtEN7Y1tV8E3zMWKtS936oIZFiji7qj7muZPtrUTtz6XhlWfKBPW+
dWyYH2OBgSFbjQc5VOnk4Dzb59tbX1A64UPhKe7ejhFP/mOAu0nn+co2+tdFZII0NS99CW3bP0pL
+tspPBRAak5ZYj+F0FKadVcFBz0C3DNWiIHMbWqyC/KqA2zk6NXTlfg4O3a5ltHOd6onfW7ZsNfx
a6RM0as/Ke9ZZBcAQ4mPJ354jM7qnQx2ljue9ZKfO+nMBiO0EIBm179cB0Evw/HxVfimTO1MPdjr
NhVnaTo9CsIo9D1Jqw6jT8ki3B5Rsdr5aTo/TeQdNojjoi1OynhlI5LwmbXyKxo883dH89bAlOAU
ZWG00tLB/5F29UNZZvqXuTKrVYEgzgcc03Tw5/70zNpz3HpqbdxjwWEjZ47KXu3O82lgnX0YPN+5
C5ZPjg04Tn0Ssj9UKHIafencI5lu7ivD7DC0I+Vr9oAmzdYy77LCjHfYvvdPfRinG7fptLc2SdDb
d7vqs1PMb0Ezd9/9MkeGN+BnbcdviadEwUpRzftJK+0v6KOysNGT8GMM7mFdxpr+LJ9cZCBeFS3T
Nx25MWNTsjJHwoMXpNp057r1wkerp3isDIlPwdwIPplRYZOZgaOel20PfH8+WDglf8qUQkUHpkBr
ZQnLkQZTVat67uu8e4AezCJz6Qej5WwyPVaPzjJrtLirNftju5DaDC0Er5R2xlp4a1OB4NWkDfq5
CO383cZleKG5OV5fnLW+NNZCgpOoHiIidKS8eLcw8P0VRc3MWAub7RYl13KzK4MObGEBfp4o9CjV
fdiNKfckcJC8Uq11EVv8b5blthz6ZdVkT2TrbgMSHCwzbgOTLMWks/zLZWLYwWf4/I+ym7CtxFkN
Dt4YQAmTDwVyItLvd7ZzbGx/QDUcyxBEHVsMe4P+1fTYr3pG9gyjuH8dshCyq6pqZxl0dMCjgWtp
O4ECoNTWH9G6RKJimVqbWftg2vmdDAaFohxQyNHWLO+ca94rN/1u79fOvJU02JjyUE99bTpKs1b0
71WfWPfSMtJipTRhxkJOdZ5mCLuSYBuqLryUoYnkWmFT3a8ci+VX3obVmxa/+VTfgtUQTg8tinWf
Nbyj121Ta88axIFdY5bDRUMK8IQyr7rnF2wfjXaONzXLg49GH3xzsix/d0hv4ZBDJgkN9zXJnLnp
V66utps+hhFlB1O0UgqvQwUvynaUl4qLgwDQmYSts6vxoniecd+hglYqiPKWJ083zR+OHiNp6Lb/
cFFr5XWlsnVmW4UbXbq7rCStLTsWihLYTIxFdqia2LzI7kQGJM5BcecaV8jmZZrzQ6hbcPqWXYzs
e+oR4+88dI9tjyGJqIw5IkJW81LY/bWzq2N3dQ2S+FvkUHODeErennIIgQ8dmoX/tr3QC8QbEE8l
u7tYYRhIyp3iePgUYZ96cHu2dl1lIBdYx9HLPE+XPvLKe+mqNeNnRGguwhhRpV4ac/o5aoRecOh1
2zw7YWTh3pRoH7Ku6A+1ZZDaLw31Qz5V6jbCrWYvo11IPt0xzP4ko1lU/kAdor2XwRLPmyA2ghcj
QVY3Ur5fr1A0GXuM4uXa0niJoyXBp6nU45wai3bkQPqT4mXpWtLYt6aksR2NT5NRSWP/1pQk91/m
ZjHfP0ly/xYcqiytl0sly6h8UI6N9z7kR3Gy0D7nCuUJqc5luAhswe8mBynpaXH2JWkc70FVq+jN
qVl1LBr7rley9QvjYAeoyPzYx84ZQOxA0WUsn9Vx8W4ajY9+VOKyFbj5xqL289FxnQRhftM/tnV0
wtYUqqFqHB3bap5hhbfPaR7GO39ONLir9MnBNoNPaqR6Z2mplo3AMpPSnC9hXnSPiutPn19bPR0/
h8qA0KFh1PspS8+zXeCfjmMI6lat9WrjBbSqrNH7ztsItbMpHfKVVQbOawTHbpvkc3pB3Tq5LGqG
7jQ/TKnTbbMSiMoglnjSLkMkgq6b0jL2032ShuXatvMnnMi7exE5HAqMkKeWZ7E0rdhrj7mnpGsR
2cux9XzybX1bxrzhUVosnxJvoR6bmG66vxwub16X8wK00AScEcyGtnUtB0WrW6ecksciVSynOSvD
a9DtGo6Kj4CJgTbincV2jEvjo86Dce0X6nyWZpQWGySFrNehRIFc7ctPVpSYH13VKA9e4B2myX2h
KnmKF56IWBvJWTRP+zDu6rtbf6YCPPGMuv7NFak0VX/n1wqctWW+HGBUmJc+Lk5uhhVbGC8pnEW/
koqOuXFC29iJqJzZIdXZTN7XzHXhaqE9hxUItEQpDd1iZao6U7BbYmVQukIU5QLXNh48o5oer9iO
ZGq9iyQRzMyz9/PcNKvrvzi0tZ9tGe4MIHyoMn0T1XhoZumW6kx11fxOHQi8q9qOX2pe/6dGd2iG
WRpdNGzVZEYVWd5DXdQQ7hqzPvTvtZcrMHwG/4kCi3bmzfM+FK7/BGrMf+qR19zBfbXW0iexgINQ
4yzsfC99ckBv7y3w2hDBAi40harx5H8OA8R3r5LraMok67Cr+KfU2sCCgLNicod9vJyhTvPzTPpu
o2B5YsQoE+fst2y8mrlut2T8nccaG4NHB5cI6tq9zoKePmrqDFRqdBdUxVG6EAFpFV5ceHR3unp/
jVhijRKmnWvNzfHWV5r1iFk4T2OM/XBWhQwd13eZYVWYPKg1cglLm+KZfurZyP7WJzGVxFRB/Orq
KF5KX10Vzbi6RgaFa25u17UMXLcrpJDUjq2xqaTKgzeyY2yHKvvqY8iXdKr1qcwznKf+EqEM2IkM
kX2NaFTugJBF51PXxZ+8SFc+VDaebV6cI8MNq+k06QFweL0rXioDmqtXYBjhIS+STc73qtLZpw3H
lVaa7tWSQJTijZqlp1K78HDkvpJOT421lWVZM4Qw5OflnpKB6+zrLXebKeMSeZvd6G6P8JBff9CD
bFMhq/Qx1dzo2PgYDndevMhDiWwp25gSul6IqE0LYHUzxWZ+AV9NxhiNyFWTV8iZSudv4xKP3RQp
lSrYm7Y+HCXkGt1YQOITKwRN6bRnOZgjfJbVbMdmuZKOTEVU2TYWE2vptCXgGnY9D4qpPZtD0p1/
H5PJEduQstCD4+/xUdGhcgZKpD0PNRvfReVoI5DtBFgOCulIeznguQXULf0C4m56dZ8BaTn/0S8R
molm0DJTBm/T2xFrDMXyvgVep52NBBMpOftbU/qU0qGUK6dl4nmbOOQGkXlKOuAwNPmPvHn788jb
5NwCybueSV+zDNxG/9an6Q5WG8W4+yNWRedEJ4c1VjYZYrU9JDOoataW+UNnDsZBZ9V4sdzevaBO
WPi7sgWxlOHytbZaK0T50h6mI46bFpmAfIq+Z64aI76nvwudknfdGiu77Ks1L1gwvkzPALphMZrz
cKrr2b2Di+ZusLXI+R6Z+ab0rPh5brEf8udK3c0NK/J1WQTPSmPM/Agp5ocYnDxUJVzTJVYOWjDY
B/DK1kqaODC7m7AH3I/CJc/gsX4AiWG8Vdbwwua8ftCXRc8yJi0Zg2H5W+vXmEQu88zKuev7MQWA
aQx3N87Cjd+AKMz3YFZHeDVEyOGmVyfNJaKt4eGTVPR3ie4Gx9Rp7nn86G+1qmKcE9T39ZJ0iuYy
f/w1ViZOfMEeANoFSVpLx5G4U52C6l6L+qp05k6u3Ol1Uu5H8pawZGjeBizJ66q4sFlNjoY9g9cu
OW2igB31UfSbBn1TRlb7pZvHaRvaTn3ysO54Vgb1u4x72SLwHOT2UwBz84wnYbQtB8g+uFiYawcV
wvPoumiKx82DHLCObB6kn+3J+arMJQO/+iTiNqFS4GQhcYJBCoKtOcan75WGLo9X2S03KE3HsY9J
pAJjCzLtsUR3YwgxNmzVQN878eihDE0Uat/LtqnjFtNjiNHqZzJpCJPkrX6WS9vIcx+6sZs31lIg
LXrjDAjEPFemh7PE0uWh33VydR8hG7rk0C310TpQezyPFEr5v2LJIKtrk232ChRrsY0DBQhmFC2W
ZK31ac6M1yy1ph919YENHeW7arYOrFOtf4Ywo6bbTu2HcQiWVJjrPhomr4mh6LNL0YT1qXSA/lCE
1e7l2mUfRevJDvPxaXTC9gGZTf8QYDCzHXgifiZjvqaqqn3kHvEPpeKw1dOt8bNCf1zUyR3SbO9d
i9FVsxzkTA5Or6y61FVOYoAlXaPZqSiOUhmbajXdyW8fIkTusYq7k19e/nalXw3HKBq+Shd+Qiqq
E1aqrcskUrbSKQfTmsaVHWVvBlDAh7oJNq6TpnfRoqUsXVglAESb/AMKlaaz6a3hEeInGwK2ng7Q
4GjYKxqoP1K2Ne6Ku2gcLEyKVbI0WTt88qhV4S/5ji5IdGpMH83pTOk/NUb4TRsH5VFVa1Qr6o7V
/RKOUma6caYgOqPIbn6w7WmNdvbwifyNuZ/Rb9rJ9CJsTnqtdq9mpRgXSFTVWqYjY8szDfuvu6JT
ohfdx3h2uaz8UEruzmin2zq3GNZgi9byGlc0vLkWBSc5wCydsY98FlOlMc6VQxIluCj8CvjbpNm5
TpIoP1Zw9HDzn5PkQo4zU27uWdHrXvxRwdHx3MR99cwi7ntaZM2XrnNwNO809QHHDvfO46ZfN+yM
vsRJ/5yqTfUKRzw5lVXUb2WCNX9VfIDLQMCCfdRr2QHwfPMx79KdzLPCaNyo6Eycwxau+YyG40Fc
KdGwtikRxBalr3/ZVVYrB12Wxyluqsu1ZIwfJ76Oy8tXXQ6x4589gLAnaQWq61waFLHCPGat4+XO
dhoCfKCWZi2r6yy1v3Seqh2lj0eY9+Dqenpnpu1WuqZlmcR2lk32bODopSAAJT+kHCR9YHfTs5Mo
ykl+2utvEATFIUE00EAoIA3NN6HMFIEfPPxq1XMRPkSV/SZkG2nhLXBtDdkcSuQM+gO/uCpH41Vv
FCq/hT6hJ1KY75Ku6uoKBDsFpovksvzY0zaeieynjFrUcA8tFubXTFeJrcO9XQJHXkgyciD32GZO
8pJ1c3C2i7BftaCCSL0p7KL6AoW+krSSDEgTIET1kjjdnWlMvMRntX6xxzqkFgorRAYlLNmXCGUj
YscV7KBoN7OHP5aEO0U83XvNeLldTz6yiCnfKejNDlGYPRoJWe4hN2fEshPvVUus/BjHuNNJc5Hj
vqBjTWZ+GTXHyn1s9PIgLTl45t6x8MyTBrXSe2Sp5wdpWbbTYphVs7paJlv6FG38tgMkuTTlg6dx
b5nvvZsj0z2ribrvC3wzFtw7IMo6VvcO1PKtOcb1Gutfk+VWYSOI0ygnvtpULyAmFQigZTjedA3y
DS0sMaVqYKb2VYYxiFechwVfxwv80Vcd99HR2vxDDec7LZQPxWTBjxytd2n12VycDKvX19LsunBx
TCX7do1dLhiN9QVZvf6+D+fyPlewxUTcq9m2dgzEMc6xFAyNEYF9Dl4ZdjsLKyvk1qLp0Wqj6U6n
yEf9iJUOBAByG4BXeAjQhP73sympoq5W/qtpRtrP4D/mSrCM9nlsYehm1lu2ttkderrpXeNb6Z1b
1+ZlUjfSLT23sW4JkD7u+2SnYdq+ktE/rnGLA+CWoTfc67s/4ga1AY2vDPssVJyetbIdz1D4/g9l
77kbN9KF614RAebwt5M6qJVH9vgP4Rl7mHPm1Z+Hixq3PmMO9t4wQLCqVrEli01WrfWGqblrNYok
UvZf8y+3zk/gEz20mzsq/PPyAO1CtsTIFgijo+wcH++Q/WD54XWYsxajuo9WPqq1tCrVSxDWGPcl
0q1XCF3uznGs+euQz/fWUm5Nc+21q5roS+56w96ttfi+ULJp17jmz36xXnN1c9hjbw7HaGmKsVEc
1y9N7lj30mVAdbsGofEgY54bYgckbjtN0X1pFLCuHT5os+Op7wVU/isF53TT6YP6XlYZmTNFM7cy
2jWGtdxX4cEOau29Ug0MTRtHOcpoGc68hWd3vh+XS81a8hh4mfckg1ly9NLe/ePXx/WwCnmknzPX
C9BFHMov3U9PH5T3dPL7RzJK381FtH+2MGWM1bbbSVOZTA3WdAnivdWKL043/HQsxTlRzlb25Zja
O6cYKD3OZo4gdKfZLPemst+EyNuy6cSPEGdFsrFBYO/07mSQ1wPqn0EkGjDBuFhRB10oiEf2Jsup
47WYrrRk0jxPo0BW6l/EnHU1bwXTWu9hu9skMZbPk6ERKXcWiEqJ/6q9qGN31v2d5BbcCbdHu0iD
7afsgZzKYSJ7cGHlvZGWoaJ3cSeniVL9NYEuXK8iXZ+yExS3gPGsusU2D59di4fuszq65nOXYYac
6ap+KNMG3Ljd5OT5vcQ5re3MSc9dO2tXie67soFRsA1qUM5bp5wQMyuc6xqat8BhypY6ssTKAcmr
4uBZeYEpJ59mZ+5fqJd8H72WRE2ILzrKPdfYSzuWfyGvRTXI9KPWJe6ThASuEewjfkS8fC3nKVgO
C6HlONQmvqjLVWSgc2d/saDc37qkXwtZmO59KlNf2imuDnAGQn6dan7GoXPYaAFav2GeniUii6vq
wPcxOANwmJ8TFQMXcuv5/0tEmMFOiDI23Jarce+qzi51NIAt63Eyo+hkKdrrJ7TLeso34a7IjeCy
ol0ExpLaPRJSJnwypTjw2E/fbAM0moX00882IsVd+D/bwkIhvcm7P1ibAu/xyd0jVqZd6toqDkER
Z288sz8m2YjDtqb/06thr5WZiuk4u6t9UJnz/VBqH5N0xcouFkySlamPnFZ5yEhQ3zj6v/P4tYX+
L3x//DWzepMgz883ULnnqVbv/LC03rseSrRpKMFPHalk/pPJkwOguK/K2v3meoqymbygfM173haA
cFCnS30k9t0hOGKD6jzKleAD4T0StOo5BqB8LkPtezlM9bOwm9OlC0GVtUusvCVq6ZKWhEqX3mFN
1XArS9eU5X/lI+6TMEQOkqjKJdnVW4q+z7m/qTuxgFs75yT6Fqetc7rlvoaS37TN00Pg1efC9vUB
AKAdAflctTnwVkuOmBnfaWk/f+e9G+G83s/3UWbqT84AzVUGoiQKIfr7yYvbROSWatVA+oIZqY/T
OcTSr9mAulkOkflYT3b0pWWnoKFBtWmbIsb83Oif6rk/Ceu0X6inBc48pLFfpceuqteUUt6D8FCn
BJ0Q6NT1WQarASGAKjOdg0yMOic64rcOWHQhxPL0dS9mhuKazEWOI987XoytWuz+3URKdFrT1r8o
/2lrfepf34ONoa99K55OYJY8Mf5up/ktVyAyOW0YXuUQRcrXqiqsu1sXy6jwOiUagid5AXIGPQAw
FWrhoVN+s4srDOVgdW12ThZDOenvneKn7fM4G2ZX3c+F5u1QWIlf5JC1POySJI7PzpLdkb7UOFpN
0D5LYwq09BIO1t+3OZM5/OFA7wj/SVBJ2Axi0qWU2hcNouFrpKdUCKDXIIhWsoAzrRLAY8djylTD
V3ioBma2SUfmbxlNpwoyiWGjJkHZsxW7W9ZyGZDLwkVlZUSd1umtH6lxXy2GQGPVB5vW6sw/VCca
9qAEnHvVhcujF0F3yMIWsGXkP6AZp+/SuJ4O+tjBP+rq5NGegZItLTkUaWJsuo4KhzQdI/bOMBzL
jTRllmbrT0qTOFfp6q2wu3MrF7z9chGljWps106T380vs2bXr65akb4p9X0X6NOduE7mrvXkZ8rw
nM5JRaVxPorrpN8m41lrKVhJs0rh6tWLdO3/cZKbwtWbljLRbVJO1ZlXla5tK3T2cckF/yDu0yig
RadBT3NA8DXe1F7TvELatmeUcH6PHZo+Os2oJG4DnBJeu9CS2Dg2SQN5Nk9CxFuVnQpqr8qfgCi6
+xj9xQNsip6HL14piYthyJ2zeKekBl7iaW2ffucbSZv6Y3ZQoHlu7LCl0vh7ED/1uWjIh/qZ9e9l
b5+l1ph1Gu6oKtm+VoAJOOzTjyve3cj+6OfQfioH5El9IzlIt+UW8SXzw3ErMPh0iv2d3UB2+DVJ
rXXMRHMM6rQ5/n2SRLkpqlkyKTIrbZuq/XgJHQD02ojgK7YnpPLL5LVe+HlZnhlHg1Lrcw/jmDUV
IcgubDQKm3956mBsG8yEHws94vmtF/nBgGH13vfeH4MSND94N5O766Yv3ojBb1I3+qWMDExqwT/t
YvyKvi8fTFWuOzolL3QnS+AweWW2tzR1fJ/6BOOBCqC2PuZI5NlYvGSN2p9ldO5RADKjwL/KaKUG
58bT3WcZtO/KaWyR+a6TF9biJwkxqyZ5CGO0tpzl8nPWaOfcZ8smU+TDw07Vt5WZH003Nb6VPnLq
iymla3U/EwrLfxRujoqL7xjnTsF/KoZwu/sVOkyt88Mn1CFr8p+hTq5+uuqv0HjoPq6q9MOik2d/
umqO9q+uJ+ULRhbFQW9z5Y6sJB7WoFb1MCrfwVIZF2zVDYwGh+rPLOnI6oZh+oAmTvbKTfwo8bfp
4UAYavT/Ob22x4/phmmlMl0u63sOXKsESnhT7PJ2/NAYEeEQz+hcjDzTV2k1um8aIFkIiSoD1kY3
XGSgtWdISmPR4kE98Q3spf0RiCMfqgmvnybLnF9X+O0jdVxJdwFouPVnMTOofzMV/008zlTTI7NF
Xe/302Qshg1WtOZOxjNNCS5yNuv6x9mt79NsGfZcNAU+3lfgZneVm08PiR942DBre2ndDhYQ+QfY
uOU+tY2JJxSxYIX5DsmpU8GetKbwxP00PXyaFvsIe7gDmWagUvIe9kc0ajyUJg7SlAFBrWNI/3lg
fS/nDXsTL4Vh9Gm/Kp1uZPqH22XlEu5y7f+LAQmOeMqNXqZcMt2vrkrKCqkM9bO05JCrBeXVZVAO
zRT02KSp5u63gdxUq6v0JVz4iKTyKzJR1GPbAqbNRib3BVYrkxujtrhUvW6HW/1rsAvKXLf2LQbm
KdLSYVyvk5W6ag4wtZGOWaxoZTWBfNJi4rMsLLKcv1JthCQ8ZAEinbniZPB16gbbay3115m9XyRn
c+gPkG0bynT4wog5zGoB40PNCtUsPDtVn+n3MryayazjdRk9dFCscQ9L9RCofx6z8YwwzTDIbF4A
ann21u/olaEKiZIyxu2h6yofOMgSLoE6ucpTMdYbaxxa+yDZdVNpUPtE6uAgGXfQ0VO3cZpIBfa8
JN5vQWlvExTmToFjb/09rZQEmRoDs7LYYzc8t/oft6ZIW0sz8yAx6gun5TYq0ta35urvGoWg1nPy
KEhqFrn7ArU1fXdfbHto3rXM6V7itrorzbh5Jw8fY53tfV3HVHv5QUyVX4PBGf2EU0pNhMQVM5vA
AJ0wjqySltFyJOOi6EN/J6Nl4vLscyaWDstobmACFIZ+dy+jsEnekU/sERhjcJGglx8sNgrvNNfK
8CHKJTXYqGuQ24z8ZL82F2GuD42uZcQpzY+RMtJAgfKbfnT+LuR1G5HCr1ztPy8kIzNZzu3qmaXE
MO9xtTb1757qPk+2DRSmdsudMaErKU04SeZT1ljuMUaJZmMsTRlQU7WD2/+3NG6hWKG+A191ztI1
zhbmiTYeMxYZviPQXv9iD65/0a0SAUUjHoBHkASDmD5ihLz0ofp5Uq3yB+ovWwHyqEquXNjcIf6y
AHjSGfFOp2dzh0SP8SW3x79KSzMeW7Ut/1gmDVXbbO2xLV+tUt357lh8r8AqbzWE3ZbFA7A8KsQH
nT3pmxq74QbbHndR4CBksjtypri54P/bvMDUYVeJKGUEs3xfVEN/7CcM5xsEkrqwTL/UvRJf4tgO
d9Iv0xMYNLkT64g3N4vicjgGyFBbyK1he4uYmZPO775n2w99pZ9jtdA4AeznD1py1KIEerukb3+N
+qDKXtHqTY7zMirBgTU2LD1GWryQwziG4vSu1AP8f07WHobCZun5HDMAlN73qYITSaaMTyRrUkog
vgY8GvII+3pYX8kcf+1CdXxyKz/zNzXo9NjQ46v0WRWlC+Avl5683N7xDZUFzL9VxrVYZqLyyeL2
dOuPeWJcIUpiBEwZ8tbv+N1uAks0Y8kedMh1ZYmZHNqA3XuajxXqL+q8aRZIy39ELDaKzz4+FrcI
zUQJXE9DDWHfrLr2NdoHv4ihQvhM/MLfo22kr+zSGzvUioO/1aidTkIilX4q9xOwmDx8iM3iR9Tr
83c2rhCoyqp4MoJeuQ9ixdlSx5q/+8NwGpNyRH8ZgxfDSL1DbTn1n64+biRACbGzLqM6vJBqUV+0
IH7sZM8G0gaEdlV1r5pffRepAsjsDUt8JXsuY8pgvokWXbtoGAzKS+KE+jfdDLx92Y/eCSnzu9XH
PjWon1N2GrZITqR/Zh0QflFmJltolqb3j1VnX/vMbL42LQISGdmdZyQ2EjBtFix3vbMvsYpdTOd5
9qrwXI4JGq/FjPYiJefXfNTrnWIl9iFc9qMm0mJPlSqqzdU1jYd231nWEQ5zF2690Z+vDjIiUBTh
/kG3+c+m2+qHgdfMHwlgUQSJ/fkOAEzyLUdKKsGEm/RoytIazU/p5mYMqft8+y16uUepsL4qEFC3
Q1Y/qlaI//nodx7QDh7qa9s02YthhtUfbwCMOCj2Ok5wj9LVjFZwXS6QqbGySRRdvfMmPXsKFrdP
IGtvbsdXNtWafO1K9L4/ugMKcf6YU5Hk25kAnUBVZ3nRx6QAcaJR9tK8DUgzQgEOjSxPOwxlEz7G
LG422BZBPdYpFBgZUCZpuhUu2UqiT/d4URhfMvPHTLbh3cu1vW0HVoMYUKQh9w59cpwSICfY69xJ
01L7j7586fOXkKhR9zq5vt2wON+2g+LDvUJfwE0s81X6kBWtlcZ9kZ56cHmQFuwSrSJ80vo+vIcL
Vp9t4GZIRpTTN8uOz208hHeNSZXvvRlQkNBVfF8BMUx3CNlGaMDq6nY24v7PsE6e0iww/xnjaKuH
nv+3P3boczWh+VYp5bj3bZgmhmNG27xp8eg0y4dYtXEZozSRbALfaC6eE/avQWtax6FSi61fgoze
DsBHB9D2z2lm969QP42dZzkw/kLYKEOITshyKR8v8c3gw4W8kQciO3D3uNEMWyEGyMDKNJhsZx84
I98m3uHXzBu3KKnz2moySJcQ3/3Lp3at+pQV7ORO+uRglR5eWQk3iF76j95s8TjtrPIcWvO3wEqm
J6cveeC6g3YISTtdJWINq9mxxGnuYjVL3GBH+l1sqngW60F/cXpUqpf7UW5DuT1jk3VMoicOCfx/
b00wZ90la/JHibj1u7GmbmKQveudLQODaSWXST96kXYmrx5cK32xn8wWddoRBB7lWL0bTuT5z9In
h2QZ/a+QgVrhPYh0loox5Xq1eFg5LBryUffg9DZ9F/4FQUc7lJFeLoo4wR/Iznv4G5GgjRFrfuun
hR2U2+/h0qIamb640JJkTOL18W8TLezXJhyUN2dKH3N0/R9lyGmQOsh11JklXDWpt9tD7gH451qq
Bo3VXkT5ZHSys/DoZk65U0YykR+CIvNUhygn5Rg2KHix7GK1D3YVVOMriv/GekAwBX87xc0e8KGY
TjLgN6pxvcW5IaBZo1LPa+xtbtAWd21uXaSAqpYqaSDH58GzVGSdMb6rsxZUhuo4PHJNYNd0j1Gr
X+e+LzbSnNFmPkYdNgPSTEfAmsqY54A0Mu3BssHW+FVbbGR9zzIXeZqUPOBkQ3xem7cF/qf2p/3B
ego3CNdg3bpgGZXcy8FMo6nZuGNFIahtETyTtgzNvJGodPauua9ix7zztBSyHK5/F7HbCiMYS6B9
4o00BwceIKLlzqk/u/M4Y+ydmA9xXgbGpsBRBaAS7xvpDGJGanbzD0Ariutqmj2S2mEPVPoOJm7O
c7hICU9LLUHOYqklSHs9ld5a9IHB7Y93yxydUt3ug6kchyEIC553OSaf7zXKIXeOX3r7dGniwpzu
/CmrThNf4ncM4vOlTjVfpdk3eNGBlnopXUQhvAZP0GXSZNfVYxCF3yQImj1a6MsHhIjCnQqQzgcP
OBC2I1V+1RuUY7dRU1swAbovgqxTBqvc9ZHfHXtYZ6i++B/N22hR690RcGiwzZOKl8Hk1fZRFnaR
fo+miv64LuuGQQu2fAHrO1nDfSzknP5o1V23kQn9shyUAabGVmLwdVpWf+AAgm05JzUssqpApobV
99EnkbtxZMXo8lR6nKZLbtc8yPqGaizu5TgFdjsrm5I7MTM39cElPwIewRA7c+of+C8Uwd5R04Cp
fXRc+MsYhC4fIT9F/k8NhfZp/RCjIFvuWFiay48pP/Bt1vqDYgzKw/Jvvpfl+ntIVNDbFgXY0Fx/
c5lOaSw6elbznJrdKYaIxAt7kcETRTyRvMOPYZNAebsv4Nn/q4+3BLK5V3aR4g5bAyzLMXI6g2xq
qSAKFqUBFDRDKU/Ngou8NeXPlXeOuY4KTvLWlNFbsM0r9Ivru986r3LQ6GgOvmVir2FYyaEcZv8v
cIys54ARQSSHP1TbZvOAMm100is3PhXdUD3ooYtXQWx6b0HrAJXGve6k+ylYaBvmuJm48VWgo76t
Jjzh0uQqaFEZlea8YC8Ch9FbsBWozxAnsf1urEcE2+tntonfZNfTkqkAtBFkJ3soqz8H+0wdj3cb
CqDDTrpKvDc3hh3bJ11J3b3WOX1xB78LE9yMsjeb9ok5PtzBqca3Rm4suQvSYYdkbfxxG+Bs41J4
yudPt7ECCphNGdO0OtiHagH3HPR9Fu6sykmOyQQWnte4jqwW6xekw+aBh2alg6ZBLQlBvO6+NvUr
aIf2EIHQX3czapQCBSSXDsXUr/zj2o7zLnoAK05CF5Tl2icT4SZdoul7tghYiJTFZHRfpg5QqbSA
VDfPWVB9yce4uqxyGE4NEm1p+oqWnhCHUwHsIDQDuLt1d5lSqhtBDPwOHgB5hB6P2xnz3h1QIY3q
6tiGBahwv8aWJNMVdd+jYPeSNL764kDY1dwe75ClNZQ8wRRDR8mvAC6ybcO62/CkVk4BRZCXKDed
h+V6OVb0O2cYcPTY4Z0AwC1x1Cc2B3DGtP5NDlBgD32sek/SckxL3yixq56lGUyqtTfbyt9LM6+r
7jwbM99hLxze9KZpDvHQmGcdU7hH1r/BdgzJdAMNS8A40ycHAIv6vojUYatpWvzYxDZuKywzh1Mf
dV+k7xYcKEr3kNW8zS2bd/qQPAKrHs/rJPID2n2C7Z2givpxNM+FpQQra0zgQdJcQUaN/Xm0+d9m
tzRLNJO3ueGU94mvJfM79Uxtj8Id73rFJ7eC7s6iZuQ7h3LRXLodukWgKQFjcwBQ1vPuYlRRa0r8
cmoOqn21Hj71SLfMkmuqE3wdbaC4AZkZPFCW+NcotL0rFlU6DiYVdXEZkc5UUQiqE6QwIIVdjHJu
Vb5OhLdROOyAECnAbnrveruOjJoqS1feyOiQEfvpUnJa+W21CR0yxNKUuVPZHG3FaO7MyYNR5zTI
QlJHsM02OzWW7e/qxWjJH8DvDCgsnHWzZc82jdH6rF8f4GnbbflDdQ/yzZeDmngDX4tyPKzvscgL
Oh6vVG+jMP/yIaPPNsi6lqaWbcHk5sduASnJAVIlyZ/5Oc279iWpnAKxfR1+9hKQULG7r7repSQ6
h6dqspQXq22TJReU/R0o+tMMvu/dKvL4rkA4O809906J2uYasw/eT6ltgsOw7EU5pf9uN915fU7r
MZ7IWdj8aHBigb3LNcJWXXzqjeaxS/lyDYlK7cFWsL13UMWqkhirYhXr4NTrwIdaLhSyOnXPGQWJ
u27w1We4eC3erV72bTCiq+ygWjQsCpO8iKWDCwMz+Kc6tM1eSQJ+Nyebrq7uDcfAnOv7GXjO3NWH
qc0M1sSgxZeCyXomTRn4ra/0bQXtK/5At4FKqX3+8ssVZB5FZdq3y96uPZR8rG+mx9ugXEZTB/Xs
NP+UAcbG2eJ43C3uxnPvtXfZNKCD+z/9fTCynpSQws8WucHszYmD6Gr2aX+ayVCzJKTEIn1yKNgP
XuUsjT0Dy8HhT2l9iruFKAPV1ESt0Eb57TK3a1mB5+xsvS/I2/HBt4HfmtrUGtvOUcrdbUANhmhr
Jpm5oyrhgwSI0FHHRwjNCx3VAt0zzzIgBxWWAkL4cpQOawmUM54wxaVCLtud7C087X5rqWygC+zH
AQosKjo3jQ45+/8X6pBhZP8+pD9u825TSH1H2zIEk2pX5dYsuNeDBs3Qhc4XkPx9Np1TrCRovs5Q
9SLLzC9a7H+XlvSHuqoedOT9dtInhzlL2y0wkQkgK9eRvgzeoFwaS75g47iAFKaDZfnuGRZBffFL
SsH6zGaAbZ35ID5XHmAeLEWS4WDJCGn76H7WVQCrl87C7qSKH8ySFMCKL87Vf8axYzW7sOxTXR9g
QPvtikzWfGc+ZjomLDJKKbd40D1lnRkvHP6ov2qRZez6snB3+HX1D7Zt9Q+oXQ4PZmz+dFwrP0qX
ufSvg0tYWu5LWwvWyNvEngXOUR3Lr3IFzeffRib5lP52djYnu9s1lO4d6xRW9MseajspJQIhBpbF
uYVeSN74R23SwIAUakP61XC3hvEsC8m+MLdsgJNX2TL43JTS8nvF3ZhaYPJfPOpttQ3QHIbsMoze
ekodH40t6V1Pm1jX96pXo2h8i6LM2FxYek5HozeK7Q2G3uV6f8ixVdgaGSCH24CeY64UltW1DbvX
XoNvJ2XFoXWg2UxwVtVQX6XTbv1aZXj3SqSt/VIMlELir37pausRhdcSSNutVNuz7nWg6uAGlvkP
t/6pp5oCVGfc3/okREejBnCP8uet33NJEOFcovG9WvCx6MzryKblyZ+2h09yVrvjtdQc82LOirH3
03FGpTR9N8ki/lhCF7DPp9DBT6wLEM2PUDTI3svCsCU0AFl94JtR9u8Y7sWVVtwL1kwQafBp7kan
sq//22UqLBEEeSb9luqtUbeuXxNvILWlSybOKXYqYd2X+2kEjrqZlLE6jar6cLNAAWg8XkVBTPq8
xK5OnTVxN1MnXmfJqRyqKqpPoz881Ium2K0/wR7jAg9wp9R6qm78og8fZnZdu9You8+d7jLiKmZ4
jPr0xxqN0M7iorwIc/ktfG4iPCBED2GUIigqE5ZD66VfNZbBx1t/7Gf9oVyyAmMXFNe5LUE3KcV2
akiv76TPS+LF9BOowraxqghVAALXzqzmhbMpJkRNVSYFep4mdzIuhyEA6Q7xBj11eLnX28DHbLPy
jvngQ70JtkkUJFfyzcm17MORyu+vduxiMgZBoti0XplcZWC0QhgKctp3+SKnBUNrnVgvQVOe5O1O
X75FSBec/BRO0HpJV06VZvk9/+dj0X2os6I+9xSiL5M6Z5duCrOLNOVM+liioAf1XzF4Z5A/N1pw
z1wgGg3i5PR2Bd3VXOTdzZxil41g+TxoF7VvuociheM4ZGnyVwO81G386IeVezYaPmr5TJ2kOZHI
ze9svdDfIif9IRF27l9KPUu+IkWOEg1rIMl5jIteFbI4+HSxp9b/t6kuTVAYH6Oe4X4EG3bdn1AK
1fkOR64e7zVQ52cXMay7Mi8H4HkpVbbICL6pg3O1LFLSUatsbfTG/m4TbcQ/PC/fKgzL91OXevf6
VAEUWK/XGHW57VWAqm667KZiNHRFalf62FBV6DgsO81xiVEq2qsu7xLY1KAEpC+XGJlD+gir9FVs
1aI8uU29JlR21CT1DYhA5aAvu5/Ir9gbLWcT+of7xI/cj0ADudGjqk9/s8j/CJE4tWj0a9RnwACt
3txInxxidqtZ2+cXaUWzDv20Se1920KrG8FU3XdRxHqjaE/YwWDq8qtLImQQY5KMsvhLxprnkHmW
uZtH8gxbs0P509TG53Jh3YxNtxgmgKmEOv4N+pG+jZygeqpavDQHFeEDv2uwLYkiZxukkfsnKVRE
9gL/J2i9XZBM9/ms1Dh1Q0wNi3q8dn2FgqGwWGO0uqIyb5Yv3b99EigHZdDfZe6N8brOXS+TIYSy
XFmdS+422GVbwWEIYmNIqg/8p/SxY3BYvcOfA81xg3TcmnKmfo76hOy4haF9d7uOfEaUIJMaDfq8
96RoNoLnP7Fjsdlt8At3arhNSAJepHX7PUDZzmc4zX9H5n2k68V7U/XRk5k3X7LYLb4k5MtPAYCZ
HQjb4ovdjApI3ByC9NLsrCbe6OxLHqTphFcWRzHlNUfZoMmKFJ4VWXei1aRNFpYRtf3CM1x59Mvs
H+nuYTMexl9RyBJ9itKG+FOU3ZIFjjxv+soL8Aom+eNanRH8I/pP67X0UT2Uho9ZUWVkbwXGrDsz
C+O71qsyFMj88BxlhQugnNG+q5xnDxNGGQyWrtRt312HHE5Z/WyBWdwVST7cdTDB3xpzDjb9olw+
jSGaM7H2FbJ6uZ/nKrwvtCACMtbyH2WP03doC2soUgEohia5+Tz1JjDQrvFZqC2LMTfu00211L1g
awKmDhHPnVJ8Wt0cpeDinwCdRZxV++ciCcP9OHgfZ/Ovs9vo7QyJouF5BNW+/7+IKyZQELyG7/zM
LPUv7hhvqQpNYBnBfqtIQGxj9Iz+7LXsZcXJe9Xd7Iz9P/nQfKsVzNj00HfBVQTuU4neO77Z0Eix
BojQLeQ6haJWGzNbbHpbzDk2dQ+M97GzX9cic88O2TK7FtXQpLnvvK75A3mhAyt7jDsHs7vrzVo/
uMDj/lxAS23lBW8R2tRXu/Ypdi39ajrzVp+qCjhtMZwMbFOe5ym/14vKejfcSL1HkX0RGDbIu0/F
cETXFHTw0sTmE9aLUhh3EjxVA1VaG8cWGQ3K8SXvw+5JBk390PGHf2/6ArsqN3xDVlq9N/vJLVgJ
9Kexd3gR5Z56bxvm3FEiB+0717VStbsC8tL0I0jGeh+o6rGoc/3QGrD5Ug9LLQhg2iZKnOzN1qzx
pcqzjQyKNA40mO9WQIZVujQP3GE9B+zAzeDQl031NWPr5tb99A0cLksJX7cu5Eaax2ac2G65fnAw
IJrsVwLOmJJkJpn6etMSEXpOafWU3H/pi5AYO+QIIZ4/C4ZIoNVnwzbpUwP7HAuk3HKQeX7qs4ah
sGqxS8fGdFcMjfVm2JpyGay0xJTCst7yupmfkAs8SkuJ6MJ8uoi6+VV61Cx+U3ECBTTOkK4hluLY
YXGWa2k96cga38CDNOWT2jCC7oSVHRXFOLfV/US5+GbSlODpmbHhAjtXZOl8gO5W3wOjchFOW9SB
8M5d6sXL+OjWqIQvnRIUK3BkDurSlk69iz9i1jm3yDy1SfTMyR3eeskl7fW+peLN6RxwPwIK1E56
X8ZHU8lpyogcvNwyvaNm6s5RpTgfVt18geOBwbicQkmG2af1+GjHWX36ffhT5Ho6RI7C63GaNmvb
H4z5glbDpGzl1K+wv8DE65Rbv2wvjSEvwl2R1oDdGh1FvaXkRZW1DFcjTWnLYY2U07qHuGY2c7wR
oo30oXnqNgekC/4lRASwuFcMWqfE89Gdkm+CFPtNOERv1EkGV2zZbfTXwA1+dhsMM3c6pnH+bbWS
lAtLnKfomLpkLfcBalbgg1j2qx36n+TPlGTvNinfnaa7GqNmPqptYD3CVMtJPpUPa4TuJMEBy/dp
ewtxtcp8vF0KtYMtMIudNWds6Uc9OpvkGDbepPRvzuCkT3Exn2RQurqx2Lue3TxX8dy/eYGNTIwH
sUoGpyEb9wX6BYduVIeHXod4ZtqLfJiXhHspdeOfWjwAfSWZsJxZ6X0wRtB+tsGYO4/istJ7wGKG
cvIQCkMfTOxXAq9EZ1H39OMaIgMbL+uG84cNxOSE2qnHzFhUx+KEhHoRJO5WmoadjLu4COp1VO3T
J98etOciUvRns1y4N86/+s5+iMjDIsVo9iEyR4u+szT7uZ0w4oMYOkD2R2cbKegw34sU9Bo6QX8B
iD99dUOkOg3N8slFEvbbFZcwPJCmrzdh6VJDBMiIbb5vqKxng1JdTcuwXrH1SiBZUz0SmkXfIYyJ
Ssw6GCxsCtsd3suurK8SIPFgAAHQLrQMJAzMB28erkgyW6/SpU0kTjwt3DQFlw4XnAXf7ekJKqGJ
ph4qOv6CxJCDqWrOqUuin7cuOUPvaNeYnX+Vllyj5JO2lrOwL5aryQDue87JapQf0iVhv6YbE4n5
9YMRRS60sl5hzAg/2egXwgkVQPKKQ76hmdUyqe4n/csnZPIN4JwsUGcEbVDQ9+vsbp17wzonGQXY
khsDiBRZ3yS/j7RZuxSlhyJJuqSFNe+SLF0yLl6gXjGDg5c2g6pbHaz6L14Z2mUtlvlu/fZbszMg
ka6j1ZC/dYaTnNLR0J+bDhZOuYDhpbZYVtxdjRP9T7OGtyOlRgmWUSk11kuwzEWN0H9RNSyQAbcB
sKCghmpDFH1bUigwL2LzqjajNu0mu81ZHQcVO3hGFMTup806J2v8LSq4mqRd1jkZK6ttmNWIAJ/K
qHiVDFLSdxB00iQ+rLzqW1tyURIjZ7k91Vt2XdFHoLRlogzfMlfQqAG8SerITsnOli7FoFV+SOSI
fNVy733Nzc+IRR0SESwaPPVlofQeDZElMi3c1dZ5aLGdAO6dJbUjyZy0aQ34kWV3vKV7qnj86Aut
mG2nZi93Vxd2R8Vc2s2v8U6z/z/SzmvJbWRZ10+ECHhzS+/J9mrdIFqaEbz3ePr9oagZaHqPVqxz
9g0CVZUokKABKvM3tOc5PrfvPMcEETHTd7RNbvCAlNf2q9vgMys2PtnwiyTZ1mVQ/WulK+UBazp0
UBPgb5cBo5W1rZCfFsGiT+xVGcnVoN/Oh4u9+7wV4i0sFctNVJBUBLHCycSpUSd7bZ3mmnSy3vmr
Ks81jOoMLyfhF2dHPq3sKPbmTeE6/s/hTzGlWTLitUp0aCeRxWmGOUQLMElTq/gk7k3zDaqprSdZ
9rL9L87IYnQa0Eji7H+CrCfg9t8DOMP9dcQ8lQQoQhwh7ovoDmS7UgU42GWKiyt5FOC73MQvY4FG
FHm0i9WgxT/GsvqIFd1SaX0FY7h0P2Von0VkUZEfjMbkQbRA4rwlfV7ej8NQBJ1wZGSOYhADqA5l
HTQbxayN4Vsru0VUQIxKBQL2zoSLEk1VRx060lHczcQLCgoEr9SS1eHUFC+3HFFd9u0RzacgPcF3
AmmEHFt4bFwNqkHijn912FX/zYVWuPklSHHl8Hhv3yMdlzvuEiu0kByXXCwtNdVPRd3rJz3GmC+g
iJNNLUVSeFvgp//aFTEq+Ht0o+tgLZrzwUOVB+1i7nTCYgnYwDuKrvvoHC3JQP0kR+Hrv7UGkpQO
9msn35JbxOPc9r439+lVCZ/JijGKDlO83n4bKA7W2yMFPhyMppk6hEb2g1QNqPU3CEsZxt4nyT8g
CxHhy2CY3X3z96ircBujRsVAKAJBgh5hpJ/4g9CqDWKhFayWzH+yzW9qFioPAp6bK026kWFursSY
2Dj5d3kKEA20YX8GiHhPaV9Mn2xvvZo44ov5Xdd4saz0JsEXbrocoGwRPZ4vhQi0p3cm9kbVXqjo
Gxzm/vsRc1vpvFXpJdFjZ9rKsHOGttjX6fjQShP3Tasu8VAmX+IEZ8BA8ZyTZXn1ya6zcp2NeFnm
CJG1aOMsNXzHz7ltGI/tYD4h4Gy9U2r1wMSM9r6D7/+GQdWiGkfrPcmafptQKQF3QJgJrs5JMbtp
EkU5wJHGpH4KCzLla2agPoneLYlMFaUjEQ+VM0RpMerO2OesBgMMeOsGxzu15pfdpnf8ZS4hliM6
79A68M3hr6H3Xh6A+nXUydJO0zES7OAhbLSpaC7J9Q9bVt2r4pfWIzmis+005UNloXZ69uzAhUmT
mKcxAd0A3AuG/NCHT1WQ2gvNkbM1xohjepDxFt7c0QmtO1D96rU3WV0MECvfQisKUSrCzZaEq/am
1YW9aUCqkrqm6XVatzAV3IG60KCkxs19PYTaxLsnpes3NtZTIUJg2MvZGLl7iyjneg0O6QUEvRZV
UZacTvfWbaOFV8eKvV1I6eag+LZxBL8XbV2w4hPLpFwhvmm9INBRo7hsSnDDUmMFMdrgWaQle1oo
ZL+QcMERTOyKTVipBWskN1jNfeKYwHK0RVHYzdLFKPrWRYp6afknmtGyYq+TXX/V4SHJ2v4vGG2r
FOqlQ6RadM2QWWkIg19i0QbW9wX4g53Qn/MyHJMdfzjNgnVDMCnb6Q0uOwNS87jWt6a8EuNB4QKJ
9K0fnzTuRDMew2SdDCUOrDMcRIA/HBT1lmC8m7Vois09Zmj8bIIGftRmpbckcgCT+Ka6dCf4RlwA
lg5ZQwuBUrFJ3+LUlW9zhwF0ZShaiYwGcqhC8RSBh3Hpu/JwP06fNFEBOpob1W8bODU0RV+ix8Ux
sqQn0SUOhW/4NdFDZIkSD9S4b0uvHTL0m3Foqo1oNio466JFgUE07Up50RI3uImW84jgsv4auUVz
S5TmqTQa6TWseucg5kMsBbUyH1H9qHsYq1b+Pu1kmXff6f9Xz3+I8bqq/hKQQxttDw3+sHg1AQCu
Nejyp9jo0pMdBeDDAGO9VLb/vXOQ8dfgLqMEXnxrUsrio+Z62Bq10Am9Ud25VYMCcCZVSx1t5o+c
b7ZfRM2fQel+Le20uWgNqOvBZhEe2mry4cL4xtxJM66SySpKDixAIxgBfsie+eKCn0fhqkWPwp7M
d8o4/RgCfdUDJXszqS7uDDCy2wK1h3fduIkJS0m21vqYdnvUuvuX0IfcNp0olzUP9ZOywQOx6B9M
B0i2g0TUc+T1+9rUzJ3vm9ViiHuWslUD2qeR9LX4OMV3Qny6LLo3adjo5/tnPX1XjKBrEMrr1d3c
V/qRt9YHqvCymK78e3pjHCn0uMH+7j801xrDDpaXPSpbUTmc++9lxmm0G0i0ilGv0a/ArrJV5cn5
eYj9fh3Gmf5sZdj5yWro/ZGQYeQPSf8xVvHNy53mXVN1eZny8PRArQLkMz+RQ2Pq0TLSFPWqG26y
8FvdfvZA96xDZ0xOSZEEJ8RupLUtW+pzZhdUgYvC+tNbIWOUvKB2cnGmpKE7ZRPHGt2qgOTi2q5j
coiunSj3ERTVaVsispnEUKag+UDyRC1cykLfTrI+c2lucMxoX/cyrCXKbnOtLR9zSllznBiZY0QT
A9i/inlzhU+MpBTkFgAe3ru+9pYCfCFgGAk/odVgpz6/UQN2XZrl+IWjPHcQMQLNUUQyGE0zuomu
Pqiq80BSDsc8CzMV7jc7bj8efhB5tJV0pbikmZy2f0ihpH7VErVdY6now8YatJvY5PA2z2qSbksk
5O5doj+2hkPBE94pmNS0RZepY6SM9wTSZdPhYqBwonorpuSvDPMQeGhe71r2Ire7NRnx+ozAVXIb
Jl3/bnCrTUuuddkEfXKbB/4ZKwZlDXCgiznLUoQpbQpdUYrGEyKLE2fE/COb1HM6Sc8RlZPabeq3
7V6r+uIW2STdY5QHH2VLeWq70jmUTqWmC6twIDVUveWu5Vr+a1cE3HtFwD22JhlKgTRsV6JTBBWu
WxpLrMCzfYzsS+1HwPeUwnBPuf0Er8o5447mnHsPr9yVNomrDgo3/dTKcYso+6LbjVrxRQQ6FKeB
YEwT9KV99Mo6wHhviouHLlgbGhdJxIwQKbl/pf1BMlJ5U0JpnR5Suve0DdAGDZPvPXJYaIKnyc1C
DwI/Uk88xtwjBHjOtJRfI3IwwQsNGLxvtcGXwNKbSVHbOWPd273aDpoMdHOjRztcQd/Orp3gi9sa
w6pw+mYvRg1V2/PdKp6auJFvjR5+ybIg+IJLl7LNLRvqtoER409BRiU4dlblXctCjU522dsrnZXw
RwvWTggySVDdWBX78Dz5/1gLb7yyCYDrhtaFN42vUui9NR1YWGViIMtG9Gmslmrr8p+Ow5uj2yg8
i+MAaGUXX/eutRfY5O/67GKqSXYR/WLvn4Ne4vjAgqaQaQDZHHtfT0fNh3ZVouz6Pn63UpRoOiVH
zh10hDNhInwtxNZq2kM0FWZe5TurTwMiOOiyZosVUrSYj5hnmd7fKUr+nHv4QrQKSeb4cSzrfI+C
WrbKSzfb49yISGYUjVe/StXtWOXhMR/a+hjJebPt8QVH8xARXJl38iKHWGzbQ9t95GF6xoZkkpN9
LTDX8BalEV3zVPY+MKZTFyYI+OdWh98CNpk1cbloVVe53jeVrF7xlRtWktroq08DEQhwKBXkUwLJ
0UzIZVO0Ha61Dvzevc9rXe1ko8KKwql6teQRm4JIKoOdOJPoHLTkO3icfAl4GgiaFETNxeV11al+
uXfFro0gRxXnqzDwRuxYaCIIPyAWjQ4cj8fxADxsAtMoqvsdKLjKf/3U6jJWc/MNDyuJ71oElkl0
iQPmG2Gox2+2FxVbkbb3NfVHoGA2LFokAHkuFrvz5rO4VphWPyt3Vv1YTjJABtaTWRyYH4kpk/WQ
jO5Bt21jO6CuujfHxroAgK1YA9rll66WHnCHcrHKdvW9Bxgqrbr2u4R29rQAKp5VBwPEFhOqk+y0
6gF7KRgmsVs/kGRHjQHRxHcvSZEF1LUfIS4AiG8/xmWvnjthP9EGyuJTsyr8dOvIakJGAUH1kPT8
rp7+0sX/cjiZUlaK/iL+4Oe/9TlWDMyxqD29iNbcL2KjAB9JO8B76ay4yCehDoAvTeKPS6uARiWa
ljIGp8ry/hStARbYE+z1xzqUh3Prpu2TZiTh1oIejrI8g62Z9o+hdx+z4UItRyCfWynWzCvGYKtZ
H9etDBiTg+ksqfHLMbyQydGvjORD0Zf149i+DoZfX6LRQ2xYd4MdaVt8in0V0NzUNw+YPPAsyqL8
2VdPe0WqBTsfx+/FHMzNwnaj/iSgS01mmLj4eF/viKdPcCYBbKpGj0/Od+/4p0Hgp0hArHmeTBei
6i6ZkQQbc4wWQ5ZaKPE+5wATngzqes9eh42pM4byUYT2euRAVpCUie6jrrGKNdbiQzHl9tUyx/Yg
WmIDAEbZuSbvav6IB2njVIOHgoDB3WP/CyARHCosWgUw1x216EcoZy20CaYosIyK1VvhngylhRFH
Nx4KPZGXNmKQW3Qh8A6yUBROlLK/weiuH+VcDw615fGrimSazqBfcxc1jKAGcDUD48QvdRS/Y6Ou
ig3VjQ77kr9/1/fHVzEkjjQUJKsjA6rgVDSWx+ZHb9TdSVSIka0t16GtZ/cCcxll0RF6LaSsqd5c
ZohfKe4xi83ogRLQqsENDVSQFburJPWBLP2NjZ1RsvHw2GeqcRaQWRJL/rYVOmM8ymoKZK54siQR
ZN/kpLr1+CQ6pFiOlo1dIXM7jbtBwPPNFK6i7gTlfSpET7cla9oUtZ2icbmOo94460PGPUt0iU2M
h/PULxoePs536EDp8GvKveE4b8Y2hzgWav0xK5usgDpI2+xKRLvz7CDiRNd8hNhzeplKUn7pKi04
NpZfgANFfLwBMYUlTOp/8dPkK+Cwjuv8kz6lW+Vjryfdu29PDDzXix77chg2reIjLl83wbF22l1d
6PoCk3PEhqZNDGnmIrWWuymDXLkPiD4xmhn2cGlwHgrwZF6JrtoxyIxRid9mupPuoAZhsWVU5UPm
6jgdd9St76UT0Y7K/K92WHbpQbStAgTVMpniRbuaWEqF3uI0UnnFZpApoehG675Xdo6YJ3qMYdwe
HCoIX/tq0iVBLvvWZ6OCjx2GypI+Brd/HtRPyo/TQQk5va/jdJDzLwf1qHNjlRDWKJOSAS9VSb2Q
qVsWOf4nspqStg9ZRCLC4J0hLrEmnDaNEwPYNr1oN/d5wBMRLCq7legTExhQtPatAau7mNaTok9J
J4tRiyJChYUCRFo2Yk9svETDstEsuGMo8s8Bpfdk4Ax/NckpTsrD3eT0wrFiQITMs+RGEi9qHWDn
3PdplrzqEBbJa3j+f008T2J5nQ2N9jT3iHnm11qUUrQPtPH2qT/qWPyPeRjui+kT1c0JlALX5f55
227/a1NjMdN1ZXMRsY3656B18QOgxPaQQ4Bd3P0yXRPNukBvLbiT+G2aal/eNKlf3v0vOziFm06v
rNVsoAmV64BQYn5hMS0/spbZa1ls7O8QCQGeuCMwilWGFNEdWVF2JakCR9mNSoDGVOIoi1CpVaxk
6+Eyb8ZOGy6ZtS6cLLiIUDEmukewQtuwgCwyxwdYH6oAzpkucBLwMdPx87CYofc3Yrq5W+xlSvnr
dJ9ONk8JKv/GbyI83CtLoe1YeynQHj9Vp0QtCjDoYywCpurWXJ5qIl1ae76TLOdy1jx6r1bNbVEa
C6ZorXGltTiRGLXKJaLf7k0y3W9m3CmHe61tkh+lBP5ddImSnthMXXWFAdO9QoeAxr05A7qhDUuW
cku81LuOkuW/6B2rUyr91jFQsuAlKjF21mDI7MWoFY7F2gtLfSOaOLNT++kVYyWClZFCtmSV2VKM
dhDIgGDxdfWmqdqyk8BdGJSTaRV+rDzlxlcxdJ8MRxVn5J4jWoVePYpXFSug2UlQvvV8uyDxFP4f
utbJoDWmJh62wem+iz0TuygXnsQeWpTBCTGQmjw2gMnM+Kb4mnmATvxzo01NY2yKFAAunbIjmUi9
2vnPdld65f/eFaH3o8QE/9qezyRiFKApS2SfW5IQf70ES5xYtC1rkLGCLBe15HqnqKJm7ei9f5qb
wdSXj0MEGVDtb63S2dtPIRQd42pxjxFTiGOsXgtxY8EaZJpaHCIGP00t+uYBEUem6Fuk2dpm7s9J
1lb3V5kn7bixlQQNUZA0hxAjxIPY+7fm/6Xv08z/eSr/dy8jrnw3Wswv8D9PEyUd95N/i/ntq3HU
HNbpMNzEUffT3aeBBvCPU/869m/TfX6pv8b/MiYOvZ/hl15x9vsZcRGD2Ss6/tdr+u/P++vZxTTi
0Cpq8DOY555H5r7Pr+rXmf4P509iQA+fP6Bf2r+c9pdd8bL+vV2qI/9XlluwJA3SQz5txF5nGMnn
5r+FiLgJT3YQe789dg6Z4z6d7bdT/RfHfppqfqXz2X47/adj/4uz/b9P9dvr0kjSAwLdiJ5Pl/63
r3Ye+D+/Wgk3lQimwj8+6f/iTf/2muLuRwbsv70m8zTzNfm3Y/8/r8dvp/rt2f71esyvcr7yv536
tyHzwKfLPU9lokkWRB6iLg22d/Zi4AHiMrB6XhpdhfcouHIF2CGd/oSOaRvo9lGWOGsRKPrm0a4N
4TpMo/PAfQaQrIxoBojbaRrEmn9OKJoeSj1LpPZwkxhzHCuqclVovXyWvLQ/RZknIT9hDe82Be46
DdQXB4Nh4HOydm2njROY9imMLZTvaYlNAI2dRX8ybFMvnFSVKsm8H+ENgNkivVHu0SJQHEIOgqpk
lh/mCUyp865IOX+a19FGFNRifEDd3vFeq0oxF2k3Nsei0/xXSsAF9eTUPIV94b+a9vAdtWY8haZW
GiLmAO3wKlrg4FEOhFAkWrk2koFCM0jM6sVPcucEiwx9gk1eFpPRFGJYh192ddcr1WUPfOhnbzvv
iljSHxViciGCMQG4QsDhBjrNqEysbNOVtu4Xz2601wQzZ+pC+VMrR95bX9v2wfdDfOBLDSEjl+W1
1if1RoxWed8ug0hSDmJU7YOXnoLazXRN8BcUNZWpHJoh8bpIQLd/QGz7jviS8ujLISrqfjB5IaTd
h5X2S0oTwTYp8cBytb67WijYXjFhOARtqh8dOVeDtSYhLYDUzGWOyBGGuVTKh+gxCTCRc26dY11j
iDrNk7eTjjCp7h2WHs6ZxOSrCwwCVym5e3YRBpKy4Nki84DJ3Ylkg7XRMT2/mo4Odq9GR28kIWP5
mfmC0ZmKWGOXYBBI0zRJRyMTBahoaha+7W6BnasrpOWNF9PAJhODFvfnKLqS29GLUkhBBGs9OroJ
KNy1CE4HuDJIKBk/R4ex2IRtH2xEcDpCH1BQaNmIYF3XtTUqBup9FBhqs1ac1kMSVmZmWYnXMRIg
WxGcZYWz0gdZ2Yq3oJHUwk9J8nZi5lh1qhXL5monjtU1sNlZa2g7U8K1yyh8Mv68XHyb2vSUk094
c0xcW2yWmWMaSU+OZGCROHX7en4O9Z6a7TiGb1pXBTsjKuK1GPVlrOYl1Of3YhQJvT9g27gXPcu7
s1O7F7ntw5VlKy4G4FL53EDW3Nlah/DO1My0WrmkiX2T+qF81pqyem6HZOmFWfQYltKrDtTsCE1t
3OpZlC3bWu9xouuwJW/T7hA5ZorlWPIdLcDosQYmvk0m8Hys5rD2gqELN2D80VlxDOWtjdBGGtWk
PIlmo+nYNnBL1CcPHXfInjO4pLkFwDuvpOzZkCMUQxFBOMQRzCx+L+6myHoT6J92GeJSR4tI1R80
ML771kRcSfT5UIwfLNlrN4WHRrfoE5ssQY+qjhwSQtOxIk4tyMpTHI8RsmUqMaCWzrVqW/kUOKE/
OZw9jlqHtIUC6yKyDmoT8HV2zZ7kspOxtVD7P4qNGAr46d6btZx8DBW2ZD7ApGDEPNEIC/8JiDar
P6tqXuM+o/SB6eXXrMnekVlCqGcwcOCpsnpde/qwobJQwJo5zBs1qir8q6fO2q1+jrjkqRdRg35c
r2XlxWv/aPw2OuPq/t6XTrI1S5TTxsDVQYCqKx8ZHsVWTxg+jrfQ6FdBY8a7eKjKrZXV3gNLf2Op
Srl+y2L5ksI7XfngsrdtbB5KvYJmC05iqUXVuGvs7BDrtfVglob1IEXAmdWRvK/oUzIdKUz+chaV
P4QPimJtQ3QGzwkXuO9id4+GpIQcHptS94qtZHnJAhUF6WwZZrvpw6ZagLqqa/S24ajcd7OMKnPe
ttG6Rhnk1ExsF7EnYmxyxOtaTqNl65NPUgA9pJ1+TdJAvokeUgyToYlvgYYjQAyUjtwjQoi6tOjT
LSWiPJdiXjFVxHv9e4ot5GW2vTdrfMUCMC8r0Sc2aeqkN816wVc9utqUsW6ptkwxCX+2I/05RA7h
UsR1+dJNMFADQtpZqrzyBS09mN5wgJAMYnHuZl724Chl9sCyYzuEknm2kTQAC4CcIj+6x0kA8jG3
RnVl5bK08qdq4Jj36T7ywGDoftBMcr8LoITl2i1tc2l7Xne06/AQF7390NhOD1vCV9duFcTvrRR9
qQupe/CHkkuJcClV0DJZKJJExSjVBhQphw+9c5utAVjmkRqwr8ur1hvNP23JvGHfg/xGMlUMSw0Z
e1Xv97FNCkKvw/RJ9IHtOrdqgRpizj0wjrJ0pwXFeJIHSd9SFgkdHyxHYmi3psyyFdqIwatVddUC
p7oK5E51bq1OW5S22lEIGayT2MgVHoFzU+zpmZXsyEo/pUWDDLroa42p8Gdq/SrWDGsz4Eq2hFA9
nAYbr2/PUXGEtJT4C55MSyeS0iWCttYuKkzlBe+xcNVpCGp4umQ8uLG0xCRqPLTmdIVK3ODWhRQn
C6kJXwZ/ylJT3lXLvv9hDPWHZjbqW+Y54O3qONgh25JuTADDZn/FCrW/+jx/7fW67jFU95VVlkfa
0kS9/qwlpXsYKgTrR/WEkC9iKHb+FMj6upUqcAuD+VVvtfhkjGQqXQ/bISvL03MPSXHdtd34JtXY
OShb7iSqtEhTzblZq8jozZvYhxXr3ApDuWVSb4KjpeW5JTGh7ixAFOvbuW8orXztKZWyEkeJASUc
5V2voG4596GQl6+gPb7nMivlHGDWixvHf8ZBo/xpOOVizJqK8mfnLKCipI9NgMhp78h4vatk4rJW
gsIXOTippul7inln7oT6raUacrNj68/BVtL3ulG8taq33V4vW6oHec3fmZtB6G3Tx9oy9OeyscFW
gX6zWru+1DxWILoNms7oAvjmUZ2txGjq4mbuj4W6lbo6PqtFbyxaoJuVjsSm2R4Upa5uMQJCz2MG
a9MMjB5skmXv/K7w1jaIkFUv1+a1R0dyK49hhkuxY+LSBsmo7qud0lXZ1iqy5MGHWoiYW+p9Tzzz
UKRt8xbFJbm8RO/2cpoMj3bH36OIkIPhwfA650X2a0xfIBXtAiX3npEG/hY7yOpZSTtcsJwP13HV
hEfFqMyH2rZ42kTE7ltSdX86emc9tnjC8DSJCHkpm8VHmm8sHNIWCk6Gz1o3nD2nU74oRqqshlEz
znzrsyPSSenGTgOA8z6SeV6G1VWe9cuksqJvKZSeSVmhutkhahxWXx7zuM5I5ofNJm+V6tH0tRyx
qdp6H3zzNlY+RIHEPCtmEv4YjeobzC/1bbRsb9VR+rmFKv7zViXJWxTbENAI0Gn0Kb5ITQSZXVOA
n2nlBdXy/EerTfL0MhJqg4FKVZ48KXJp/mlExtqyNOUjc7piiWNU8iCbYbiTDavY55kar5u8iZa1
yxdVbQx9NzGQbkHZaMtaSSuspHrAEYDTeORDoTYu3/ksg1XgOTUe2GW5b1pmA2sISaA0Cn70DxES
Y8+wHy3kDwIE4Yo6WytoQVzVbHBR88/sk5fCc0z45A4pxHj+cAtQpp13Q7sauLrCainE3fpaRMaw
cQLk4z3XLLeFW3pnS82THQbvztHJonBv+r59KPLgh2kiGyP30mnCuqKmoCL8nhd70RL9YtNNEXNY
45sfUaS127lrDvO9tlk7Uc9NtrKM50RNl8WYdI/p1MJ78kPz1eHcGQ1GVr5aLjVgYHvRtAf5SDnv
26jqyQVvt/yGB4q3bLIq2YpmLDX5LVbBt5o6KfYpQnSJQSr6YAalxgWUEBdgjBEkSgOvXRVDVy+i
SrNPXdB2L63+1Ddh9QMC3pIbEmCS4F3JbKHChXwEFbzbGNbf0k4BG+VofzSoZ1tJjdZ1aFyTarhl
ne8cvO5iQMxfyqH5mNke5oLUBe1li7n8BHsDr5xMvfddbhXDMvHGfIPXabM3NOAFWW8Xr6rloHuh
gcwVTadP23VfsWb2VatfWDxVPKiQLB5siHWLVjGG/dyXjdG3preswzi43YPoj3T/wTDLDHYGN+ll
11u7GIXBsxjEe/cP5HoToLUpwvNd1b7GCIMcepQOlzgcV6zgw5eujXFpd4cX18rSle1XXwU0EoUz
BbEmCRsJ0RYbAGp05r63zX0NU3pCRL/AWmLbaO8VpzkXcuMfNQm0tuTy38tTTb8w1La7WHkqPbqD
eeU3nbxnDcq/2N0Ad5maTuOsXZ5KM/0kmUnA01TYD/sx8B6xskhPvvNnloThsQ319NQb5U0J8+qc
eoqFx6kCV12RX+TSia9NVj7nJpIhnZ3fxi7/0lqDcs6MTDlDfjXWoSSVy8bzwwc30h7zQlaO3dQS
m3CIeX92exBwKxs7M6y4JxxXHjcHQ1ExpDUyeAuxxeeJJbFl8Iuvo+5WYlv/TcntYOFh/HFN3eZL
E2jmZkibnu9ArL8NcYWf4uAcXSNI10XhHnQ96ncRK4djZhjWtqoxkOsjcgEW9aM8sa2V1yY7p3Ye
wixzfgDxaWUDyqHXwbmAXPm9tzVW1sCA3kyYgMuWGtPW5DwgQ9DEVVy9+aan5ptUItGF1P4izTOk
cj38QlSlGT8sV75W/EE+2o6LtJTBHXaBui8Qz6Hwlm02wt3NSCpOShNryTYrIBoDTnSaXB69zKUs
GhTOl1HDEVfdpFnQ/pDabp2y/vQWUvahx1d42sZRbLo+MI/4VPNHFBYPfYeE+Vh3/lKFXfI9SrRV
5A7qu2fmZxOdedZeCN3D+Xe3Y2ybb8BgIGC35YeZW6zUFSxzi2bQHoei/AZx1N3xLKfs/KxaxG4b
/IHDRbdog9zbBGrA9WyK9qnvy69xUAIiBWn55I6qhP4U1r/81+zhxLg7vKayC0as+RpcDBJiVXjT
5AJ9ANUf3rQEiKKjVc57U5R/1OB+viVh+xCMFjymIlEvcoB9jVME0qU16wQptviPLKqNdy0IShbb
rnOI8BG4Wb7/bKNJjEOf8lr6pnIF3vcqWkVXVDx8xPUiV7OpolheZyxRICOGGlRpuBkSnprlAXeq
xJefc723F3Lg1McG845VnboGLjWZu0krKBwZRnYrFL/6zVSm3WdTidP5o8c6+QHVS9fQrEvmmc4i
Ipe1cVKLhxb+qqvr3GlMTddvzBVl0XxhIumH/RgqehCncJ9ukO5tga/JRfcV5Kj5AebivjP1/D2U
WaPxzxg56s0Pi2D0aPolng3ppVd7f8HvLQM7Ylq3pNC/d41bvMty6K89ter3wsoKkr5ZomS20Ftf
X/EWyPBooKMwum7dvY81wbXsIQgh3ud/81kVZkPhvJiOWUB715NtEdjOW+LAuK/K4BsJNH2Jr1Z7
LmFulOVKKA4LGWKxJ1SIJa0zT2n2+ql7DuXhaYlGGhL3bbBw/MnPQ/VI0bRDte4n03I7sQK+mnG8
HyI5ualJkd6iwMBtNyo+RAQr3In67tugFaEnphtP8+BnYBx0cwtVIXk5Fls/dYYntyixrp9ky3pc
BdVkyL7xoAlJlOx5N2Zvg0OCy7EC8m6Wl79FahKuXC/X92JUl5tXqapZfgZx+Bp3D6LXVYviEtlo
DLtNBu4DyY1679Sg1mDRpqs20SCnTBqa0DD076A6eRDkIx0kblySK8VbXmj2KDalpm+HNlQuopWq
QbXBQnoX+9iBOYbJVxHzva+qt5Mkv/4YDRX4maYoe8N3nec8aq+IndcfoNf6JeSW7mwPnnUahyRY
eXYdvVuZtxHAZlWBY6UAFMLFT7P4dSFP+8+I0eAr2gWZcYB8+KJKgXqEO6mtMq3yv8XSG4SA7qum
B9IaAqq5R94xXZdBYyxK6JMs1lJj2WJj/ZQhg/gwIAurS7Xx1Fg1j/Ra9aFlBoBAtSzWiZRCcuZd
LgYNok8eyznPAjZ6XYLkW0XVpqj8g4JCwmV0nOo1N/0jkJT+gaV6/Zro19RLixeLJOcTvzBIFfSa
auReR3d4ylOugmfG7Ur1+gLTeTnJF7UiZdvWLowj3swp/E8soGCjPIqN4iBVUYXIZPFs2EZLG6rm
yiv6eGOOmGOKmKKzwTXK6HxNh3WD0tymSfwW+3Y8LLFg+JuPZcgAIke78bhEcLTEBlRdeHAj5/1u
ydGYVykLM+jIPpdcMoK3IHKxykCw9U30pSqe1p/2xGiamb/GSRk8n8xOF+ogfQmEa6NW6kfJ6cIr
cEyD3GUUrn2YFBttEi0Yu9A/T7EgNMJlrnbRxhBsj/mZRZBDrJgHsKDS7aUYkGSVVAGPclK/Ap3X
Poo9i8zufc/5e+/fRlFMPlviJ9J68v8wdl5Lkura1n4iIvDmNiFtVWVlue61+oZoi/eepz8fondT
p07vP/4bAglBkiCJqTnnGAPT0dqZcBP+yHKcdrKfmC/wdmfHqWQBV5o6irczpBjWHBXflrYgznXW
hYtChwQERut0csw1jYzrzpwfoR8emFdhNRoMaKz05UD9vw+IM9RIfoz7+FNotSQVRbH2FsEddhTF
JlPVN9Y76rEqiKaDF/Rm1KsvEjm0N6kNS7colfhH+tMoNf27AXoCNXmWHe0cqZeIzLyDbWnyJz+Z
n6UAuibNH97ymemiafUeXpeu2fuZ/RZVslWCkAyRNJdkLXnI8zi8amnZPPJuurNUB1962ackqpZN
wFLhHNnRF1GVhVV5CnXUBeiXDMyg/I5cQfSQKJF+p+ZFh6/yNpjd+BAJqC2QtPEBzRvKZI9cIPI1
MwbbMUQ4CyI3fOk1iFpXaVkgHpg85stEtmS/AEYiFRJovXSqF0uJ+qMaoBCUAd6/xUtSnT0BLxqk
KYe0gMkbmKD6Vqq95Q25rhyFEtoEZbEnW+hyC60zcXRcGstL43pp3DSkyKvJGD06hd/cmkA9jVYD
0cnCeJqNPlqwafoU1dCZ0mMXzarKuoiDZD2TjtsQORBH28HJL3NTwrK1nOr0RHFgqHUbv9fesl5K
D23apCh28NYhXswOc1CX+8JId6hkMl85nXEH1hKFzKUo5jBZCg5wcQ83UZUFfeMloU0ntRbumQJo
kKzEzZPc6x4fO/W6MektVUGQatfScoZbEiSubIIsxVWTv47Yak+xhvStyDrWUv+T1Nryg77kHet0
QK9stPAoiqMZJRdxqjTCPJeDrt2FIIjwFs/JvazpsAtv5UxrZ498HOgPlsPbgUjLSgAj0GjLFlod
TRxPdwYOtDdDYRKGExnfhZYhgErAs7TK8Mcc/FKsQvqZAh7UcgmJuLYlJ1YL6gdtioK71CITy2jC
8iUrEoKksxn8aIZfbVPCe/efc/RszvZoetcPcl1o5yh56n2nfmJZV7rowjTHdaYXZcUhI65dDju6
NWKWzKOnNVPmyboZHUQGqtgQtINeqZF/14ncUtFuIOvqMC+vQ7TzC5aWqtYYDDBip64kkQua+23x
Gujkn4q96M/edlQaiErosYxrFSxdO3T2Y2kUDtZT0H9LdQtnQqN+ilvwU3MXFZjQZv3W1T4udxqM
FkJ6cAQGT2MyFHiG0MWbjEjjs3cQDXRfnWCGy6WLbr1Oi6w2KHACHNoZLcNsLYhqYhPxSSt0gkxL
q61pq+v2Lo7K9CgOwJOPal+KLmapWYiHSM/CXhUPmtdp32k9sNTluYp6URU11vP66EXRoIU4qC+S
4I7fWnc+qIZEs+6FLRQ5enjxHcVxRVG1mmLfQGRwEkaQNqIhrU9gQMVRu/uV6YHyplTOfJs64yVL
pf6cOxHI73SAdQxUQYG3Hc1g/89e1soEXmrtTtSLzdZMFLM4gQCpySt3OwAlZHrUojndCSLcoPP7
BwKcu1UQVdQJTly+lRHxb6iORd12wA5xtplkzLtbHU5b+TzE8dcCXk/F2cmt/ai3eFdEKrrIUBcJ
6xFAvQt6kVdRJQ6KerE3AK2AvgcYyDv65z9niCaZWoTabmtdLa3FtbQ+P9QLfE3wLo5+Wl006KI3
SkdRnwh9LrjXyP8GzUbeJ4myOHd/wC8wH0c0Wo+dHoyf9W4+rm5JUs7dIEqMh7yr9auldWS1lwo6
RlZwP5NF9kkO5/jkzAAD9d45YCDJd1FX2Kd8GuQ7qQ/+zx5LaPv0t3aBEdy34ls9QTU1PmF8w9lT
3EsFfEjCILGWuIRvTP5ZGCRmVOqnwFcaVxwdJAv2OWd8RHzLhsuMbwXmJKD4pSg+HUAIO9aYFMWH
Zczj3m0aZBa0NIwWCArp/xKyy3C5xffiJ4xIlg6pw9wijmpOld4iOTvqZaA/GgTDVgbUSX8I20a5
/02ASlEix+FeHFRTKMAnONaOeAqa585pAVelTgibGkUYnNrnInkisFc/iZqkbZfvOez24piUZRDV
OiZUcymqwKn+b0MMv9j36rIIsbPgLED/uTlLByXKOxCpBEisxIdJvNW1z0UUwoIW9a+VrAEwN/rP
rV9pn61hIRhMtXgfdLSq67bDozho1bf1k45rXYbiIOr8p7U617THrFKnLxXLVM/PnOpu7pC/Dqv4
JhfGXfWbxzVd+AuM2cmvit9Jx8qazENMEPiLjQ7kgMa0OZbaIZvuV3XDuEcdpoPYLK4z494BoeoV
cey8FTqsRx03gEL4qyBWQimKWIger6XlmCipRqu9/WkpSJa20n+OqYqhIxEDiZBQYNImc3THDCHN
SjcRoOwK69rVkFotTONiM2Ct/m4BghOJSvh/ukZfW4iTtmuIEywJ+p4/15gSXbuNKtFDBbgAgKHk
IsWK8lpHzbz3pTE/4ABRYIuYqjOpIY0rjprlmFz73n8LE9rK6CO+KtZeHBLN27p8lHsrfVxbK3DT
aHA1X2TfDcKFlwi9xV1rjenJEv6FygAaq3RyczAWAJ62bKqFzXoI7fEOg8oVpWqhsF73loOiGX68
8Q4Q/e8WS31SRd0uypHCnaLSdquwgo1eRmqvt0gYmOz6K7Ry84MR5PJpGpzXbkrlB1FlgVYYPSOM
Haj2YoP5ZgK6UvWLw6B8Qh1mAqpYynL2IAbAPBXSPRbWk+j/ogrGN7hLVeI+26D5y0mERdYxJFo5
SF7ufXls92qOa9b9f50Q+nPzvP3K9st/TrKSoj81FRNQn+XlRQcJemnMvryIoiarSE7nUeMSTtAR
ax4xEJsp35v0PM9APW1fhjCJ4Kh1C+CV2X5gBO6sRutP6jiqFs7IaL5Kzs+1pOlTdm8P/VnGCXcI
1IzbX77o4ustPv5GpGS7Kqt52H8OjMPQXXsmDNFCTyFQikwnPnTEtm7jOAYHOpvizjJRjXrKwps4
MGnGDZXW6E6ZnOhaZMTd+ym62U0snR0ZQsRIwzwel7qGaL7iZI7bw8DjVmpT2Be4FYi9ZUV7CGT4
ZL1Y8+WHbIGQREV8Z2FEQOWg5TsjYK3upXKl3TcytL+g1fweMb7h34Kp6V4HfOyZQUr8uITAhxiC
hQc3qa5iIyFAue61rXq0AjCG6mSPLkjs+jrlBh6V0AciE5UQRVos5zzAW/W1DdDMAYwEiXUvzV44
1tWL2lTIPPty+SapWuwGul5/LgxWghi67UOSRqEbtggzxKS9kfrR0ZH1Ccl3G3pPHEcEk/wvE4JB
3qAr5SepRE2har77hj/ftFaXjzZEGQdS2uydPevdQ+JYL4kJgLgZy/KY4yLy8iZxw6CYwEyySTJl
PMgRoueiDuGp8Tnzx9e0iGViUsisVgBxIykm11Bu6+YR274MYivfI//Q7SNbSrxK0lht+lG8bsLa
OYxW799PPtrnhoM+lwyL+kVsUhKI4evMiocA3J8nd9kIE4/hfKpwheyUpM4e1CD3P8VKdoRoNQDZ
yBTsO6EnWgU6npUetONOKxB/DJSxOPfFVKxHdQA7qDDFI+YD16gTxd5Zw1jtMjVVXUvJ8ksAWf0F
vqnfe1udOBAXCzhbHLZUUunIYaK52IiW24lb3dZE7EGtn5OSaE37Tu2/TNpo4mqLuEpRmf97lygU
t2JHZNfOS/a0KIumYk/USVML0PcNyHF7VJ2ovDjV2J/NtnzVfEc9bLcfJeHo1hO8VG1BEuIo3enq
IvFF+sJlWBL9tSUV3JyNH4ViliRvhMbOMQLJZbJolxmjvVSNjZNvK8eNCSVFnmfngVQH3LwoCNYy
MWwBDxAXHWY1bv5RlksTiSNq3JKDcimV6doQ0Se9tNrXethButbFJyvGrosLcj9cY87BDJhBCfIX
aYF8fSPi0YlHLDZrI79VeSXrvqgW7bemrAvN0yihGpb0eXZqljzlSTGy7CQeYMHU2gKr5AUMHUFf
RE2Xxw5HRI6qVa5Vt0l7GKKOGMFSvz1+8TJF3fqKtsPbka1O7G0b8V624od2XSTzztvQ9E86tAxo
WBDO5wVvzSTRK0S5I6toWm86JfNzconsVLDSpD05rNzxttnuXdQFXWf/PlGUxZPZWou9D6d8KL77
49t5Sl9z88gRsnJNxtdY1+x5L3pAa6np7Pbg+j1oNfBCtcaY7sXrwtmdX7YXvRVF3fZGt6IklSSk
bS9cHPl4nmM7Xl4CmYoCtSCvRi5lQqxtAf0Hm5oYHf05k5rZFRXMRO3vXT0jtRllltepxy04FheD
uftSE76ncy67YoPybPW+nEVQQnctdKTi/WyP690wX3fXp5vX5r53/L2lfp9sjP0+4Ku9bOLleWjL
7/yt+Lc6cYY4IE7biqIOj9jvS8kDwWFZGn71iXO/jlQxJsWmWyYCsWcJ0I4oi4H8tzZ/q4NKgtey
Hfn4C+KIuOz6C1NGbmBdxS6ZdniBlr+9vVMxiMWL/VC3FcXeh9P+VvdfL7Vd/sNpoWNVuGyCfhct
c2Qkozn5e3cp90sPEnPmuyMli+oUbgsOTVnGrjhVlNeLiCv9OX0i3QI1tz+VYk/tq/nYdOlJXLyC
MdSbtb0E3eU6nsUwFVPX9lH4ULeN5K3d3+oKZUFuiK4oGm6XEXVbcbuM6NJbUeytI36r/PBT22X+
9ku9osIYGLylWgsb8/I1XWe/j7vi3HeV65f4Y61o8K6V2N0ahVHVz+tEPog59t1viVYfr4rllZ97
//s2aRhLUthWTJaJRcwuok4Uxd7/bztxrjgt0VNvjtXmtE6r262v07q4v/+zK95HJGZysRuQ6kQC
z9ftQYhPjejbnYLyj9YDfpeDgM4sprCUgFp7JyYJUc5IW1wSKP9McRVKI137tk2t4lp/nW6XD/U2
0ESTD+22MSYOxIEjEd+e5PUj/2EcfzjXzyS8WPJlvXkz/z6VcnFejPfZhTwERruBwIU6pwcdRwv7
qNj/x1h7Zx6EwsAQN7JtxF1bQYyquLY3CW4cxMPYZn5R/FCniqdI9powzpowlPdizOZi1yY9+qTj
/TpKo/5lIrF9doW1hYqQBNxvGfWiue90r0MIq2rU2O9s0PXuxXtsekX6bWqmwgBd36kwQMXu2pm3
N90gyyv5nXkSnQayvtST5nyCPPTPExH/eH2VovJd+c9rJJ9Pq+fxvHWmtY/9sXnF5cXPbr1V7Ik6
cfRvRVH3t0ulaqNDm+Lpy9pe3Jxo2ibFPwHZsKwZKm+dbrWKFR7EAg5ZvCzhkn7aQZ/ys1usOzET
iT1UI94XizDL9mam/Ao0tbokHV5IMvOqiw+j5smP8DQ89JUN+05IDEaRZjgT+ur07pOGVczXbftK
ik/jWMTJ7A5FAciVOMKO7IPv24MRe2LTGGT/a3l7aNTHLga9v32jJRKZD2QqXkVDaTQUD91e1kHA
qbn08lVOySo8NUCdYOQi1xihhCgyn6vGAUo+Vkcx58x1iilTgCDf9zwy0XvFyHaMjo/RbJqs87vg
XwnWOiQ4y2zXNY3hiSZKA7c/NIh8gNeNXvP77ah44kmKDbYQ3BnWWdyleDPrVDUhkAtrnv0i6qo4
cna4WG6mMf0IQdWcOe/Di0kHKSMm/kMM8bQI90rct9yI48qjehHDpHa6U9LhIprn8Q5DKcMrp6K+
WXzji5HscTfCJr+87u3+JPKe95BcfEUP6Y3kDmnfIBkxuy0yFOdYxl2HJli6g8r239FxtL3RTNUF
Q0/f0wH+ETf/blW3GtbvatehJsztrX8PjV0tqRJ4Fv7YbNtTVKyEyEjbnsTwWh/ZsrYUfVtc5MMc
tI5vUfnhlFIibBuW0COyFp8Qe0LyRhimfn4odNihUccidoi4FJM86K9dNtjdYRrLJ73X8QORJQps
/2QM2ROBs50Cl00W+PdmnLjZ3D6Z2a2IHGsvfjWB0nOJOO6gSz8EJetuehCdZRlc0ErtDKNEuE89
SUXD8iTVz3pYa+sidV3FrpaFGIhinG/GwYc6TawWRJt198NxUfzvBsZ6jugGhG8PclL4xyYaDqDI
rHW59F+tD1Or4d3Om+M60Wo8xvSfug2N49ZXc1N3yRkaTqKKiDrfEzGnrLuiVpTFntiYgUSjAAUL
7MfhoKsz5Bvo+eiNsd8mjtUMFr33j8mtFmZ9TuqxQJ8W78cfP4ToJmNsBrsOaW9QM+m7AbjNomJQ
rvaMM8vxiTkF96LhOlk4nkSPJAFmAmqguhBN+EdFSQ9i+Ik3TqRtp/aRfRJdr537tYH47RSnm5cX
9byaiuLOPvzu3+rCzllCs9F92/NldsvRlA9kcT2u01k99Ae4K2/itsXVzCYojln7250irmiNjYwL
Kfyihrky7y1pJpqfHmd4ksXxd194cd/rh3IdPeKrtg4n8Q8NpYku84tZ615bS8Vp83xkvaZ63azk
u3cGsayigFnqer5263dd8N2uuHk9yQsvaLXO3DWwwJ2KzOIjQc7BIY3pheIbL9a/jYpPTSKaHZTR
Adxle477l2qOzGPa6Actt7BNRW+ymjQEeNNCnd5+8+tFg6SqVNjml5W1GBHih5GpnAn8kIy3dT/R
sT520WbonrPC95CnPc11uCDv/uO1evcE1ye6fPzFnniKMoneu2Zs0c/9M23pXTF5RRUx7f2xFMhG
uvR69pmZHl8QDGuLSWTkZnQaSShAP5JZWKxB111h6I16aBJuWK7xbnf2S5wElR8h5BeddBgtPdFa
9OAwqHi0otxCIr+g3lYTR/zeu0lnG/U15p6XjYG6PiTxaJowar0yV6G3Fqt6A0fCVCXnHrTc7Oqx
Oh5UAthiuGpZ+2LoMYkw67d/wIWANsWXdybXRPraPulg/8LnPJmuQyAYV6/a8DBMFMGWf/j7UXVf
27mGIVfYoKJbisfMXV1CuPcXRQGnO27P31EIJMXL926rW23ZdvlfkCOqqw8kV6ofBnze+xQ/2znP
HkWXEL1BcqaZYT24wwxI6IR+C9lAzEjil83RivahBdPju1EjdtdNYexStbJO2dJj8Mg5+wr1m3MJ
ffFiwEq1fNQUwEDjhNsd2Xl9XfsbVgaaMpSxypZJTrwOsafWsDJCWP9nJl1vShxbO42SyPNe7IpK
sRFvTexpxLJd/6fdZtZT2RUeEfB/UUlS10WdHek56WpSOZAUqvuobw3/8dlZXSsdG6vsVHeAilI8
mdWyE/ORXpG4fhK7q6NSvPx1d7Sb4GLo31o/Hc7bWg/FAwwx3ax2HxaBU+tDyjqnsGgq8wv4z2wf
pNMuNTPS7nAphfIvPXwdCXiepqOxvEeofUgiEP1ETFvrK7bIw90ld52+uB+EDbj4UdNlky+bGRK8
fRSkn0SV2OjVXY8awFk0z8Ob43DL6WIFj8uINNsasYnsTZ6/9uH9WD+qQEC9OD/0pf7YtxqZLRJh
VcsiN6JRRlcxgblgLARpddLJB4d2M9zpNZ3HJNC3Z7HV7aRaQTuTbMJHzTaTx27WtDM8q7dgUeKK
4nw++lL0g2Q208ulXvKcCjbggMQknPlWQ6g9KF7hTjXcVq9/F8uSYBZcRJobBYYHLj+9xJ0dnjRN
k46mH2XAawlUFLOtPXVlXfK9jAigLkWUdj5HqlEf1DnaIRLq3+bpddbQysvJ+7tlKelOspNZqPEQ
fuuliQuSmOccIiCLL8n0qyFv+lb2pXkzWvqKlNYd0O0IpmY7cj41QFg9sm5lZjhpt+qBVoFPl5rA
oUoBUMx2uken+i5n8dDIkKuosABEkqyTp2Bc7Xh2uFEvcsZwP3faSQrq+Eupf561UD4i+2t6ySA9
K0kAR5wEbkZrvDwvtc9m+G8PcqhZ7GEUlJAKWIKayNoS+P/VDNkR+kuw3n39S0NWTnJjBdOWTEuP
hM/Zg9IscKs0rrx5OiiJOl9kO/4UdSOgpgxJJPjc5V0dF8PB1PX4vldQrl40fXLJZKwW5jUPgl05
MTl2pg2ZvxG3RwVpRC+NSw3h4iA/57Pyyv1ol5G0govjE3pk/BV+DwIzE1tS4SRwQYaDwFrN7wkw
otgMKYnJ1az2rrlcQVzGEq3t9secg1RAsj19c4qvYwkwZ3IG6y1qqk+G2oIfbePssR1GMiTD2b6a
w5S7emQ0++0Dvy6jIMFPvBn0g9tBrmp1ZX6Fy80dAh4Cyr936vJKtYWwIrDC1BPf7U73HTcztck1
O2e8pqHiuz50kZ69FGVNvoFOKEnxUc9ShhY8qoeEuyJ12iPyo7pNAiwL6EJHNnGpHNQcDskZ2Ybq
mDvpLrU7Bb3MpDtlZQ8FfTQmXtAlpmfNNTBTOdqh4Btct00H9uri5BlJarzdSidmxvp0wZw9TL6h
IMMDl1sv1U8IQYDjq0cNmTIX9u7IVR0j3LW2+eR0eXxHdMXfkZZLJrXUg0ewmgTf9pPfKjHojjGG
DvHaDmTbrptJN1GLLW5xqhoobUWf2j5FOLstjV1lZ+fEShABCCx0UVEoIa1eCq92GbRPs163T01c
7/seUjpR0vJRuc8G7ZyVdXKfLJvUgha/nm5zAZxHd0ZycYOf5IbkT/OcnOrCGi9joux/GnCKklBm
n2O11+4gxK9OkO3vxrEqXCDBIQLMBt8gIjeHyaZD2ZBjeLpfjjupmo2rUfdH08qacz0UJJXx4bsT
e9um9COQQlqyNzu0U4dx3NmQVd58Sq0v615tGQV8vPZrgVgQmQzp1TGK2q1t2HWNOXFOSiU3HhSE
QBuNLLiEWu8GpS19TwrnYqM8OkHZ0cqt/x2C+4QUhBrMTDG1+jGO46NWFKB0jc7+J06iF6VAQ1Oa
gx7VuoagngXXwICEBQTLpbxrqxAq8YUEX8pL44QGH6EqmPzctsgDgnUTBIRRiVqlKQWXtAvcPJ+/
1K3i79IUcEE4QF1a6S+6UZev4GEBpTuAUEteY9aZwd7yfW1Xdt2X3i9QM0qTL1Id72VzrKDgiHAL
JF3E33buy7j7qkdFBGOGj7KMT18yTWLuUW6exwpiYbpocU4ytUGmyHkOs/Zx6qb21AHycwckDu5B
uT1XPUFoSXJ2MXH+q6nI0i7ryIoF1bvQAjBP4zWRXQMh2DaRLDcxqY40Ap81iNz2Z6tkrsKCD3Qa
6WKxbx/bxQ5ooBImtLBAJEiCONkVEDiHfBdY8RDz1FskIRNZ88og3DkxlJ9KZwEaWjojeaDdToW0
1yX13tnNVfBcqd10dLK23pkFuSwqWrhJbhkExXl8Sp69kVOfQS2P8p3htVnSogo1PuFqHXXLfGh0
H6bCBkAPnNrRTlWN0TV0ks+a7MHS4vJTKLXfFeBsdz5l/Q3zl3tFg6/i71Y+k1ndSnDPNtJAljhY
qUAN/H2S7wgL7HJJN/ZCC3rW/qMR3YNU7NQRBoW6cftEZxWYlF439DhMs4IpOykst5OAfUsAAvq0
Une6rBg3JTA/O45uXKSmMm6ojf/q5bg5WKaOrmHialWkn+oMb0Ic/RhgZEYeI/tsVkN9MqZbptvK
QUeBxCX8xTAl43kH4ki7lOqsuq18S8uydZkO7fu0U75F/QQbRBeTvOY36b6oi/jNnH3WG4T/8WMo
BMQUrbxXTPSrU8U+k8aKz0KbgosFGuteVqQKCXmYjpUeuNIMrCXDLaQqz9NCZ9N19XUsKuU5H4P6
QmrurwSCiMJwR+BXx86Urkr2tapN+Q1i3ekcZkXlmYo0HBMF56PR9uaDtWxyvXuqu+qu8EP13NQh
qI5Encjpk7+VZWAB41G0fZcTbIe0cyfXCYFykuTujAYaCEOKSd2sI7dC895NNYhatSJ3XMYyiFzD
/Boa5rfCD9JD4uTK3lHs4aDF7Wk2y8I1ej0EizeMJHu0lWdno3PO6vLY1FhlNSA+VmInCVr3e4xV
343V6ZaaY4sidtKhF644ezmGIQWYdXtvMRJPlWS+tX1VPZmhhFtoVL0UmM1eGlD3mlv1c4J4K1+2
idxJnUw3rU6aPf2gvgytmZyCXNureEalwFD3Tqq+FGM/36mIQu1SY5Sf0oA4q1+o93mNwIMxSwM9
DNG7tBzCi6X+gI5YurZG6rNulOHeSOSRr0D/GdgsmN7IvpBajgbCn01sl3ON6Unl5MCZxHUAlc+v
efTJH6Z+pzWxfMj8QLs3JlRZm2nIXDt5kMPGuc39U6mTk9sAcyC5Fq8NohNeX/GG5lHrDpgUaT61
ENpraKShLXwAekXMzkB1qg/tFxvbtZBwiEYN9DKq9pb2CLZ3/WCfF9lLj3wCiU6cngtNvkq1VXtp
JZU7A6Uc3k5wimR3rBl2MwJonlJqd4YcGnvSelzw/ch+1lZ0LIh6dU0xAk1Qfg3OoB/SrpMuiENN
nhLZUIk2yzQbq9kuc76QIOE2ek6kBL17L+vRD5YrZsSxqM9ohYBuQqML6+iUoCTmpkbxojTx5GV4
Zi2n+hYrOjRCgFR2Ttk/SOiF1ZoPVtisPqe6TBA6T+/rsrEfkLyzUbZK2kPYwI2DbhfplPJQkve0
rwLS3KYge7DHGoB1rQ/lZRq0N6MOe+5EH4H6m+V1Jsf4HE4WKfRG1rwoilm/JNi9cqbGj6Kqx16D
nhv5Y3GwL5Ph2Tcg+Ql7mBqcWHKDxh5xUXGmkU3zg6TUz/rY1S/kPml7ZwqwqBxAGoGSJ4eilNA0
QYaiGjv/zIzGD5Mpv+TjS3fdMMrXJvZJ6rcr6Kl4fZ5oLOo0xTNHzSEZFBQaRMlPWivVZ9soifq2
KY/caFoIOKo49Nqg/jaaOfzao5Ndzaq35N0oB0hhFPHzuzqxa6XpfNHC4iJK4jQGORpN5nSPrBah
i37ojwAd5GdTbsdnyxP7YmMEDTy6A667ra5SzH+6wI/vHXK4nqtIHqEfHd62BkPfBl5aQ8C11Znd
4QdS6SSP9+TA27LsX1Qn+QkRQ/BMIlTw3KGKfUjAY3tbnVZXgNcaEvdyNY3IBKvt4+DbzVWcMRfa
fMXWOoqS2LTNgFd5UnX6qx08m7btqVYe3foaOg7V1JKzCsblufBT7aEzp0dREpvGgNu2AnVwEkU5
j6frOHOTS3tVrYKXtgO0gAKzdRR1oAm6RyAMR6z4pQXNpgolJTC4xdqiUrL61ugomK3XoAUJ2J2n
D2h9i7o0lyovzyR/X3W/SqmzngGEWs9O1497O4saxN7RmyEjf0RfRwqfRJMog5k354Ptyq1Kjjn5
t/dNjplrkun2rDYDwRz0z3ai8boZhoVEPPdPZQDmuui0l0FFbxkjoHetpThaWfRSxkd5MLWXBHvm
RZ7rwEUKozuLBgOLqHM8S4h3L+1FE9hTEt9hwRuM+jkz1ehZKp38okzQH6RJHT3Hy6ZcUktrPSvw
VFEUGztkhVqRVnnBI1YmyMpApQHgvpf1wiWhUH8tEW9xM03FYqxz7RVjbtgbCgqg4igPyDkt0Hq3
cGbtNUjM4qEYy++iLRJH47NfheuxZPgh81imOayQ9DaT+7yNfyUwNgCQrsNL7VvNIyEu9WWMw2wf
AmRNET5x46nsXhpjSB4liwX/UhIbp1hUM/1yWOv8QNcAsLL28FX0yOxl06rFAex3fFvPQhxpzwQ9
7cVBGVneW4XO+3bJzsnNHfmkylnUoeo1XcKF3V+cIOr8HoB/CIJrbWETHsiRqdyL4qhH5dPog3Zb
7jJHOvMxk6KT2jmxa0Kfd+4UXX4pW1LiZY2FWW0nygsuL+VldOhbvdY+iSozMhFan83sKE7wR7O/
77XxG0aR8iKq0th50EsGhijZqmWSwCT1e1GMTB6WXPX7qohPlVorD47eDM/6MML0Uar/8nEcnsVm
tmOUYYxWWT6Yv+tKx3bnQolua4upsIkrkGevEQs4xhYEdGGHRLWi+OFPrX8QjCnFJH8DmK194gHY
nqTnyVWvDCj+QkU5AsNun6QWlbmiVZ0vUxWe9Xkuf6FcfRlzKXoYnPi7v3AxO5jZ99ayMSvL31Wg
ih81jbhJVRXNS1fG/06lxGMLtJlenkPFUZme5EShlwNNviY74SIIa1g8RiWrDrKk1zvdyKSTXbv5
qF6rXoFMro6ck/XSddnekb6Qp6g/IrdYE6AFaD6aSvGp0Z0zYzM4WL5U7SyIHfpcebZsCCra702K
pNMASxfk0Bbuj9B+ynvIX3RHK6GGDpyT/DlvSBwOZG9CNPmFv36oFTO6FcyPc6I+k+A5eYBvHZaO
zvhgzJWyTyYDppA5du1QS770yWAehjrG3VDkhF8Na4+qsoKIIz7Xdgz1Ow2sqFZHP4dOlS9BaX23
m+RuLpxor84zCBq1Sj8H5lG2VWw7xLIKvMCuE1fyJzm1pEMYRxYx3yx5bCPpB4hH2GSqCKY/ixzL
8DtjQ/1U+ONN76o3Xcmm16JJJbQUq2/lmMnnZBGBYD2JyiYqkmfFaqEsgxoNY7RTd3GSxLccyBg5
27L/1RkuvmlC9dCn2bpREA6upBFesaicd8KcTrU6Rx6DcGE0zq+DDq+hhfhrMubxFc2dGAvRzPdK
qzSHEySj0Q8Lcg9XLiPzMYckYwkAm5ht5Q9tCsdPzWQ9J4YR/FCy+FNu2MhLZfB/AS0h8qBX4Z1S
jf7F6uv0VOtjeYWqvSCCAg0ndmjwomRG7kYkAP/rWNKb1ZfzLwXiGWtRPsr9lLAz3ASou0+7IS7T
N7uadG+OwuYEk4CyM1gaIMhaNfUF6kFMs0BGlCQp0RQM/f7W9V372vpm+zotEDEz659FKVVzlqSh
PN+J4qgq5b5Uy+4gigPiYecUhMCua/PuNTGXDxr40e1qVS4dEtUy/oex81py3Mq27a906PmiD7Bh
NnDj9HmgAz3Tm3pBVKVK8N7j6+8AUt1SVXfo3AgFVSCZzCQJbLPWnGPeLc/XQmkRUWsWsPr4VaYR
p7ugj4btcujgHz2Rr8HecX40qJj6TXOEXcTRckPO2NU2ekpo8108v8EjAKB+ObSaHksemvbNckgU
znT2qeD//moyNeYZbHls+fvMQr5OViYuy9/u9Va06Wi+fz5jTCt24c5IlWL+VTnzxTUxs+flqOlG
fxMYcbLyRy+4dSSr3RAtxKs0ajKqDty33ESdp2200UfyUVnKZsRNT66h6t8IB4a5D0H1pqhKdpSl
cffT/cthgBPV7Kbx3DUUCVbLfX7XsFJB2L5bfr6n94PG3om2bVc613EoVbcaqDvWuuSEXu5cbsiW
W3UqF/Yfd1EgdK45gvp1M0Ty8wWWR5cHdIzxhyTp3kilv6pV0bGxErlOBz2wrk0wPo22Oh3+dN+I
R2nHjhbgwPyUTFTWVasDfkQibpCsu8+fh+xOSCpK+2A/Tz80gWpzjayjZPc1/4xe592Vev5ysNwA
/+FBkCQEzI0NDZfleHlIjGN6CnEkiVRYV2O++XwpxMXpqheadJc7W/h8+NPrbheVyXSFdCuOuNWI
OOVouUtUYu935nQ3BOMBi2UJZ6c3nrHssw5q1c8j4vxcVn3efRM4xnNsRrtysvKH5ZmVlm6nZJg+
j8Kx3NTh5HweFShxSavKH5dnkgS+qqZqfAy9wnxuBRtHo3U+H0uqX4XH5nRyTPsEDqh4LlJtJ4NB
u096O39W8GK3cVTflsdAkMIoIzv7UiVFujNi2g2GXT3kZP125ioU6BR1y0bbqcQ1bQAa1IkvN2FX
PEYTqXZ1MOkPaNrZMUTqXPocqz2oimwN75/zn1MvYXO3Fx11lbHT/JVuE3SkF3l5cNqRKVBXrTsc
SNrZHOqLPvun49H2j/0Au3M51PJcgJWxWKyZyDwiwgUHQDVryIr2JkA66sZgzFxl/FJFVfjhs/5b
wymr7xzIgiv8/DEQQlm4XEAvdg1TMFeibFtoU7vO0tnckmWnAr84tCXYINFjqbXmB+fHgU2V+dwZ
1BR8/LFBEiuvCPzx+ZFVOg1tFlJTHlfR1Ra24a86EiIrW6jfY0W5OJ5efaRO9FYuGLKR3Kw6Ja6P
wqq+Jxjrg/CSB9MXIdThMkYjoMU3X/f0i1NwYs93RfPN8i9bjXQXI0i08nB6QVXyHnFwrZShdlzS
rKenIW/uOqfMv0b0EnHEpNpKB660lonSQNPTmrMQldxMugRaLMsR1aASUp2vXqXl3FLPtdK4QhHD
TUioFN6kTZ4pCqFberYOuvQxGTG75AXx44nR7lrNLrYpY9/a7/p+r2a+XBdWJACH5NWuGgit7TMv
eM66WNtbAvu+NXYxYRmlm6RtuLX0Q1H01RNgKeaYFmgliNX75ahxvJdWGZqrJa3keQzBQuFGwrA9
H8ZK0K4NbRgPw0gFsvEZPftEffXiTnezKW2fBTCPba1bJtrI3nqMQepS7Jh3zBUa9e4+DUXyJAY/
dH3ZJVsrqXe//O2//ue/P4b/63/PYbOOfp79LWtnbVDW1P/4RTd++Vvxeffh13/8YrKKN3CiSp1w
SampUsyPf3x9CDOfZ2v/hz4zXosoCPetHF8T1TouKNNyUm0+QTF4KyaXnNDc+Xjwg+w8P0eE+btv
TsxrRand+wz8mzyd1M9/LfflRuoho+DRgLw9vklSR5fnASuECYzX+ZO2M86MnQL+LVszM90vfJ3l
hsUDi460flieUdvWannj//XDO6+XT+IjL0bmPBy0Px7+z1Oe8t9/zz/zr+f89JRL+FHldf5b85fP
cr/n16/p9/rnJ/3wyvz23/+6zdfm6w8H4KvCZrxvv1fjw3eu/+af3+D8zP/fB//2fXmVp7H4/o9f
Pii9N/Or+WGe/fL7Q/M3rlnWn86Q+fV/f3B+A//45fJ9CD/yf/uB71/r5h+/wA37uxSaTovAFmQA
C8355W/99+UhTbP/rkPZtFXL1IiON+Qvf0Ny1AScc+LvUrOkaUtB/jrlcc6xGrcsD2nG301dNyxH
qKqmG0LKX/751n8/eT+/s/98MpvqjyezKnWh65aqWpZmCKHaP53Mld5hYc6C8pKnhb71e1IuVUjS
aTs0DzAGV3ol74KZTGLIcPy8wab/+790fSopK+Oo6rGjj/E16qbwI1BwQQrLaW+oTdWjoxMmpjZq
8tIb3jN2w23c0GqkhhyKC4bu4NRwcaz6tGoebTPrqbmbmwEex4rONvLj+bd5RVXtp6Ts1lMbz2Fp
BrFiw6HLxuKLDOujlZUnle1dujGJrnNb2cORgxN0szq12OVDyJJ4Pgza4eFP3/V/GA00Vfv5E+SL
I69bWoZpE/Opc7L8eTgIaeMGccPAGVrh1ELOzstbplQE6AWDvW8E/ZDSI4io1yUARrVJ7+i2Ttc0
De1V50ctneMwiGky+XBdbKZ1wF4ziQhiXHrHvq47xobtEn+gnQsrHDeOOpSICDgMKZaDAYmy00g0
1ykOsdyiRtNfaSUo60ZCUq3y5E0JmXtk8Z6JLDyUE4zjNC2LbWSmwGAaE7tgLLT7rlP6fdKYGOmC
oDw1ZVSca2zDUJbm5papnKc0HJnF9eFOdcJs4w1i2goq4tGYdytFj+N7vxkH18a2S58QvC5LtHEb
9s7JZ6N3UQzmHJgG/cPyr7DQ0QKMbpd69ropLfHSJEa8EsJ3PoAVbiUbahYSYbolf4VdGGFZa4CO
JiGqIGEiZTpl9ZjvfOr1USzTp+Wmb7VDpaNzyo0Wy04na+JMvQIcVdRs2iIcv3S+f4jKZ4Vp9rth
t+ucuSxkb1OBTO+136YEaOuoNF+TBppy2Y3aSxeGNFisod/89Znz75ce5C5h2iBWVes/nDiCMkqj
9Yl21qdCqOsq9bArl3rw2FlNBK4ILSPFwp6akBOelNxTv+kDue+Jn7ZHx6I91KZd96TpvkZiqXCX
I8PRkJqD6d8w8bCEUTvbotAv3pnIopG9wTiw7u4ABuRpiLBmW4aR9b1DnTKLXgS81psadpTo+0J/
1i1IpnguYS8anXiOShuwKRjkNQTRHopfB8JBAyBCJLYliQMzi49e6ppcTwovAeEx31hGNq4XRtUC
0dTky19/iPLnq8/BiWAKodm6aWlCs34av2IdAn3BmvH3q0/zLPMh03qfBpxnXCYM0BdBH2zT5Ia4
BCRXDC5J6tOuD6X6wDIEblaI7VZ6qfaw3Ce/DXXYPNA/W6Pwy6hF+XxDQl4koqB7U/T5nUZICAtd
O/jqwOb/5F7EZiCR2dFwgxPVMZo15lNlqG/I5xMGAWobgaE4d72xxkaHmmG+obTNen/hOWX26Kzg
ATVhnH6gEWBE1aKHTg/VUy6Ijk7wld6psV2j3rcGVm9TdRBjXG0WmEsbJbRtR5IgYug5va6rL1UG
gskMw28UtHBbmT4BnNLYxxD+L4mSjweoUt8X2Nkn42wecXK7+56DnwOlWFz++nsyfvqeNFU4tmoz
czl0OLj9aZTU8lEziFvWTp5WlaexGt+Nvkl/kzJi+VbHv0Z9QGCznZqUnKxhJfwGnZjhFDu+/eI1
0YpkHXnheEoiO39F7HoQ5Vp0Znfra996pGykbZo6lztCam/hiBeeKnxwSqWC6sM2Hk1Nzw8mMRy2
7r2Xfm7jTy7HK4Sj4Rj4dO4LlrG26dGqx2Wz3AR2Tm9C1fayk9wVYz35Xz4T+8eZg56rrZmmbdvS
VOX8jx9njiwMYGbxu05h8mvW6uHF8lVgZbWBBNbOrXXVmOQqzpC+PicTnVzsatcbprLV8il3GT1o
U+XBa1DVLAgtOa6cpC0uySTQVqHRibJfG8ce9guYB1Cgj/hjRvnYbW8cJmFNzwk1FoImzPqo5WkJ
CBjKXGrF1sfovEu/TL6ZFjh3pQ59F1UkAlDV6S9JzkWjZ/n4ba6XDSVxoEVhiW2F/Pmom7lzryhN
QbnPHL6JdHrWFfm/jJyG+PcPTnIKQeKinyzYb/30wU25YtFZaU6akSeE6QgGw3pIso2fNNq3MSlt
ChuKgqJ3CB7pWXZrhn4A/TP+ZRS6t5ZG7rvIzJoHRxqvZLllG4hy5XWMQyzcEqY4iF5wAmPdsx22
egYSPd8bZQy3dwBdHNv69JSWY7ALlNg/V0yZW7Nln5+QF0tPsckh8TU0tFKVebKKzvH8pXStvYIe
2z1bYzOyma/17WRQI2oFWY1/fW4J/d8+Isc0HJtLjSWJYf48LhKDnXV11tOFtmknFo3dP7DBOud5
pLyKPskPZNGIjegJ8iiHlPSYnKklnlrvIzzqhhr/Wg0t3cZKDe9IUigY5/1hV7BDswT2gmr2hFaz
iHNkNcJ+lACj3V+/A+M/vAPmRo1h3RGGhq35xy9ZH4uEhUgBFpx2wJqN9VYduvKhSYV49iZnqxhR
+ZCYzdEynOaaOPZTPPXjF9t36Bq2+ripLE7nKhqm+1LtE9wh3fTV8OVsAaqye7rDyVnasthMJSLQ
Nls5qV7OuPh1KOLs7o8bliz2OtUK6th47Bn9URGoyvVzQSnrZ612vINDeYP4i6BxY+np14B9+Q5D
/rQyZ/2M37TPf/3x6PPb/9MuVAP0OE94tiMYPubtwI8fT+n5lo3xYcAM32vAAIb6Xh/B0YETH1Yd
PMiaQWOjTZa5Nk2lv9StXiDtqWkFq8rIHrWSwCJCYNF51DzB+MyomZj2ZkK4eqNktc+TSP9VCOsR
+vj4Vemp5QugvG/0VSWuowTvvgl6QvO4zqrIeJtkO+74TelhKCD5aw6KFCHPC0koS5m05qOFFuQh
ql399cchzJ8/DsMwpC0MTnXBR2PMj/9pU65YRqI7Y10eLUWDhcHU6l+pbKe9Yj4UAbgUe6SHbpHa
vcvtHrbqHBc2TdVvQgLM6NVEXyfhQKQ8286HJGvZAsEMER0xSwR+vi5E2nQaxbprgw9aZOztW2V8
7hLQZH/9VjS2fT9+s4ZBaYGvVzgsaIT10+imzPoEHKCITdteuy/Cr72qT+9DVt101BPUbSvz0Q9n
2kXWIKYpGxO1durjRumBUU22KA54nOZilLxYiCjlps1Y6f4vf6Um1HnO/vMpyJ5W0zRHMwWXmEoQ
zY+feR0WA/i+onNND+XnoG8i03nuKaBS/KNMsw+aS5s/2mGxK0NtX0ltU00ZYg/6WnFy7YR1DMbh
WGrhDvIVdhPSmqRPQzZBNdc8VnqxzeZ5BLCt1M6N0K7B0F7DygOb1X4By/Z8C7T6a2yUN6Rj5GI0
l6i3AeEwolIOw9uDjt1674mionx9TajqeSUt08x+a8gSasLQnVLfbfAFEWIjGu+cldpFK28m00ml
6Me46XcFDaeQ5ALR9cdAPutxuh4Nxgyte5rEHF6c8mFzaYxFCOwDZ401bSpd3pIuc2Nd38YVGQ7x
dyd6j+z3dHzWww3dwVYnC+lgFnt/2JY07h4lfdcPKqWptVHTq1ePrPNuyV3Omw2QIKlPlfkb2WNo
zyhSei7cn21Q31fKbTBeFMfVHLdyvqnKo1dFq3aGCR6jJqVuu2cZEaM3N/bAFCMsL6ZrQ0HyYCtL
39npNg7F9eyhiga+rIBN1SB2w6S8dnhHVCPaqLF6KAx+Q30KRL+fS1aWWrpFmGzNnIBjK3/qTP2i
jalbGAl9yIMfy30IJqePsLMw5e3DDkWArO9r9COAStmnImwP5ZMRotKciLaidV8kZKPUNekYpzpo
1qb84ivKHVEnO5m+FdRME5qfTtTe+9C5iwhpFDjbVZvYj1RJi27Ym7rYV8TBmKqRsqIUV/j0uzAO
V7BQWNyNpAe9OehniNoxBjQ2X5jeVpMKjlrcDUhuNR8dt39XVy+xgDgMor6h3isDXizs3/wx3trT
LYmCvdF65+DO8/0Xf9LPhBIaqz7uf0taKh2O9Y2AhoNvIxzxnW1iN2uxRcCjrIxc8tumjVV5LAra
0zhyuvgn76X2X21ywnUTw9CzWdyIrmMZIZ4Nf60bX1FrbEKghsr4azsSwWDJHQnpq5hQtjhM4Fq9
UaGmJgIGtVw7CdGIylZnf288NdV7PDxHDlqNL7V11zVPnb6xX3pkeXXDzHSPpgis2LFpKAQgWDgq
TrVugqsQJ5+2KeGBupduaJ25Qp7KxFhHuHK9XRseJR9mwjbHe7fec/8Idi3R3pkvyPfJaf6u0a30
NRmIJenpDmKjinVTjsXCHOe/xUubTSMDNCHhQU+wp3F9hMG0KWICjUKQoaT/VSqU+qpeWU19B9fa
LfoXNfaukoAS+7vQGxed3T4mEyQSynrZinnONqLh5evhHiz9kf/zFttNl2XboI02fAwjJdnMwNPE
oosErrih2azDSFZghSXtgcXSmjqOG3eG27CQ7BHy6Zz+s+oEjWVelsesRN2kmeuIXu5Qo+svqSwh
bFESdSs7Z6P4yiqu4G+R5UgkA6sNKNXF1c60OXnwgNp2FVTduaalhGZtZzTGoz8gvk4NbEvlpk+Z
u5O54YoxSsk2SuSvrQxtX3/WDOrxJkvtrR3jfLmlAerNrV+AxTnmwb7UQZy6U3mIanfC8+CfkVP7
wVFwVUwkS3zpqxnb9SLij1DTMMy0qwyirhMkrqkrm84w5hoeIUnlBqIX4u85yCvt6LFz0Z0GdOh7
3tdLioZgU2ue956ZqRtqudiQjlNfjLH5ngALfmIZq+0YZpKe0BtRpqy8A4t6PBkbIm4IYPdj5MZd
vJuKW0QM/a5KWK/0Cl5btA3txpyqb3E+gnvUrP7RGfpDGbEFi+gsrovO8A6ao4Qb1U6PRDQYKIJG
3ImeehjIKTgomY2mOgrUvZwCaphO+JxIo72V0jnojnS1Ti3fkMsNu9qLYrfKnfhQVLW90ZXunVKU
Rs3u5qhquzPGuljD+HKD0gSW7FRvzZzb6Gghmoekqt9Ui57ZWErgeWkmXhLTXy1PK+xOHsm/slk2
8FM+YoM16iuqLA1trk4OTDDjKRJB89pnlTinOWtNGfUv8LLS+3wouw2LN+cwCKN7M1hV93VvPQ/2
BLSvB6OdxGr/1jv04wbR5gdqetdB1YaHuvZ3Y9BUmwnB1+4Pws7igdejziY9Kbos9+cThPHfURlT
LaRrjybroRp42FgcjNlUHfkRDDsg559MoOVFKtyEpRB8YnX8xVNHdWsr9Kw9myIQIk51Maj/Yc3/
T2CJ5b7lxZbnLYcjTsLU5wJvjBwVaxCi2TVToMOfOAl9NoQtjpdP8Ey/8CZkBYUTAY29WR76gzQT
ZCl/yXKcLcyavLb69dCieFyMloD8FVeE+tVSMrdsVaSpzRa03Bbw5SGiN4YVKA16kEoK5T60VLO7
BFAca2x2H/528hoa9MMW+/3Wqrj2/ebaC52JtcZuVq5bFNRZru+MfE6qEgdFvLdo8SPt0kvptop2
TTF6epjE7NZtR+F6wZdIUIiAzNElyU5o6s4sjZ1B0zwv0YOlfAWZtpqqgoHTeajz6ZjXgVtmgat3
DBiO2KjIzXOMLvCHqdFWLh8mxETWAkj7GK5yA6O2irRW61YWvbwojC+iggpsnIA/n0cR7jp4pHlk
MQjOGDXDlUrk1l2CX8jBfjFdwCrtaXJsKEBtiSVCEBXvyMlZVXG7mjLT1Ug4TCPNVTzDLQoid0l+
jA9+YX1BmnVKe+JC23JTdM1ai6LLNCmHvET9F5DCF1p3hRHdrMG44SJZDdhkWPveSGI4dg0QAyW7
GKr+2E3V15JtV1W9Ji3zlDe9+HL6ZibPrWxcVudnibi0s/k7hHbDdXDJw+IutNqDD/+0TFxcLcuX
13bIuxj4uhSXP2rHnuzgiLSYiu7lKOVOjE8dKQKpWW/oFWzNtN+lDc6mTmw1rAmOMNdFoaw9GCiV
PR259iG+N2sniN+caHzMs2aPbclVQbb7pus4zMh0HPp0l3wn5PYouWbjwXCDunNDT93FrY4rQ+yC
xHfVYR3YzZHi4iFMiqNkQDPhb452yWKSxJqa2GvE1jnrCtNxk4zerKJuGzQ/WXqeiLmr9XIrBFxH
PFfmtGNfvzFawnRtbYWja9t2ndvmCkKUo5LpG1MgMxntja0enLw9Cj/Agti5MlV3CHmPZs7Y/NZr
9l1JilrHN+yruatwLSQ64MQ+etT4A3uVS6ipd1GecpW5Ar67EsUnOdpnDYi7DGhVYCxGk4a21VrN
b7sdIBXZLyorDC2Ptvi2ttKwmOs1WhLhxmqUVTevVnEMaHZ9shBq5ShishiVpRwA6t1NdrEDxL1p
nGmrs/42EcKKBHRGINbeZOwK9ny9wr6X7SwJbDuv47QmXMar3CrFBTT1fHrxwYo3fKUuvF18SKqr
iPHsDCVrTYTIIjxVZX7uyPy1IBOL0HFzFvesUA/Gl7j09tZUXCZ/XJUMlNLUntkZHSyAQ56q7Vo7
RKCKoAyozzQMO0vc02k99gXiJTTJZfvFkcjKi3wDcXnnePI6qsEjO4o3NW9uoDSf03xN+fVmeZnb
GRVXe/6cB9WGYtMeWevF7/iTO4Cc/SN+9T3de7JrUjellV/RLfPDcS8MxBOTtiPMSA0bhlVz1Vd4
KTqJSG+i53SPhWEHvOGQznMsJs08SY4mMc1lC0pyjI+27j/kTXE2m1dlMs5Rf61Fupv7PcYkd6nP
uaabLHzso9ZG4DNGFj14xFUDk8AcwAlqOOufSmOiZY+xJn+xyNrsounBn4aPBCSE04YneMZ3fEMd
lqbWM1EjIBkgM0anhcS3eQoqeV8FW8/tY+0uiH2X7AG+1so19PgSCgsbgL/tMPepDpWL7Nu8zhei
2FPx3QijJWmYUGDK6xDoS8ZfqEwQ7BhhCswhobFNtcQFw2mmA0ZhklHsGhUTJ7O8pxWw1Urla+l4
ULYT7I3eQRj1zkq4/nO+R8ZmUqjW6q5pJ8xnwUokxnFAP1Z+pW3yXlbGMW/HS+uJw+hlzCXHxJrW
TC/bIV3X1niylZ4RsXZlpaIx8VZK8qZzgpCmWddATnFnVIRo571+y8ZbMJnf+/7RyKI7dqsro84e
xsA8YEYaLN2tJ2TA8bkY1QPWhd0UEtqlfkMqsx/r4eDQgclxQFNA2JqNSWBGvFXteqMA5nPqB0v6
tzhrj2nRI2WSG9NqH0xZ4Lk8R/ivgn0o6DwYdA52Hi0Tr+pZE+8qo9uTuO6SSrRzaJDYRvGl8nYR
khC+9XUCaZOogR0hWJsKzx2pWGsLfneWyS2hMmvpNZfSIQ5BLdiqlskF2/C5UdUjqovz4ASkWipr
yt+vXRc8x4P+GBhwvTy92Bs9HZnryMLDoN5gRcq+TKMn1oP3Rmk8xAZFeuTOufNAz/sGfniVDgQG
Yr1lPtyJ5ovqw8EqzlaPdJYsBdw6N7t6dr6RNhexDdVMt4qePHHKE9dW64saWrvYwpMVIqeS6UM9
czQldqhkwhybHULVPhpN+pZo8tdO+u/GwMSqRsegCnZYEs/z/DeU7XGuNSR4Vgun2UuLPyYwLpop
H7K2Pw31Y8HIAYjTR62UK2ttSmABJ+xFzH39aCj1IbdM8k1G15iag9knDxJkLO60QxsAqraDJ6t+
J150o3TjQTT5QVUxPGrNLqwxBstm65nd0SyaA5Qo1WNvGdTr0QtvTZC9jOSAUVtHNEO/Qdgufvbj
kN77NUb14T3XnbM2Ycbykr1JoJGmJrsAqTaZ0vuSxabUX5KnamJuN+ONLTCHz0uXKF35fv48GYR9
9tGpMMPL4OBws0037uN956HT1exrzK+upuGqsckJ03DbwaqyBWFeTJ8JFZJM7CnTXJHcPNCCPeDF
eSiU4a5ogiNOjb18wBuGUPuieBIiga7u1MLbUvg9ZioLtjHkzHPcokwvVoyUK1aeFMW7BIq2Lya4
RX62N2d7kec9KZr9Ihz9jh7PQzNYt7BE/a1HFJBJ5yXIDrbJfZo6l1QP9pPewCNGtK35ext3a6Jo
6HDYL5NP6qEITESzB75+xcDzTKDSfRxNZx0Pg9LcERT7hAbgnJis4RL9YJDkM5VcYBSqiChpydLp
JeYV6GShnZ9tYR6m6mx31hGFnKvl2l71yme8mi+295H4/Qp3CKij+qZZm27o3VQdTknm72s5nMjZ
PGAQWhududa6mHmfgDcS4GKsml6avReR+VoF432qes/EJD7UBCNBdsFuCkSaPeOYq++MlC8Oqzqz
9DYptGOLRoLj1e94Ge98/EFaQ1An5dG8PiIIu1cb7WQHvyVZ/zVEBTIV7V2d5W7Ysa4Iigtwqy1W
PZXo585v974TkDNV3Ze5cYzRMKqFcdRK+YBOhlepXhqZX0VroJLEu4pq17D2fQlnJ/Lv7dTexGNy
rRTnWIfafRURHjOQepjjQSISJlGzBz8LvmSBPFos9edTHOv1l8TqDnFLJH0vH9rSOA36QcEMYYHh
shzknUlyZ0vrVLMpHIZnlalxRkpnvAJVwo8JA3JRUosQ3hpIvdk2G43Lyym1nS49UvhIgY7EgX5X
0r4UQsK/9h96s963njxRQa778MwUwCqdRGeqqdEqV/SNI98rW981Y3Gmhw1qRpwAuFOdb/LVHOyT
BK9dHb4Zsf4ofekqPWpPY7wV8imxzZNsw0tu494k1ZgWz6Uz5Vk1PPI/lL03EmRKIsGgrFtbJWTY
7XRrm2nWFpKyKz+GXOzwuG0baa2Jbd0igb61vnoXcRn7XKWTjj5Cv/gB7VYvWxV54SZWfaBf9diq
8uRn5s60vUusiG2YjTvfeiW641gEg+s0bPFfNWM6eUPpIlq+CDs5kr50VAgcqJzhvmUjyx5vHaEl
rKzo5IzDVSdrz4ncUGXROlH9CKcT3bgXheutb/uNUpIaMCcRAnmZk9usJqGroB0x4fTjTprWnhpO
loB32KahudN6b4u3lKsmOLD3JWrwTjaEzRHyXdrtRauzWxpzCtf+aUQMkuv6r10GZyJA8ESZosaA
qBPhk6MUrR31JnWckonGON1/7wbJAItHnOD3Nt6aw0uiGocknW50zC5ENFOH84oVoP69kybbPs3v
lcl+llI+0BK803plhwj0AZZF3+n7NLkCiF91zRxVgEcWxhci3n2HmZxK5tnI+m1cGCuZstaujaNl
DqcunR40J8JwhgrKD85GOxzU6usQBufOM95HzA5mKz5kI/aWMe57gORxZuz1brY6y30Xtqd+NI+R
9qq03dpOGcR4A4VO36NFwBXVjFTN6VA4xUka6UkKAmRbeyMVYF+tZFrLzlHCnKDSlx7eTMe8H+zs
fcpIM2v9O8Xzt9RWRxdtwZZyF/x7rpdt8VtrDptivEmKbrpqbksWEyXDXjiyBjIQ2wuLvVt7dSyx
Qae2wV+xr7tgl+vflfS32ihxa6q3hJVbzalnIfYM2QdR6lCkO/iAAvHmaqLdS5sUKtWGljbuNUWc
4vvSyL+WgX+wlZyz0EGbpG7y8IVr8MQAdSfaeh/m2kOIcVHGNrj7jM3jFZkX9UjCPTxCkzNt7/vD
XgzUkDKmIoslxtSdI0fbm9rXofRuMk4vXlOf457Fygijheg+r6KAkuHKTeGfrIkZ5y8jlqBFyt/p
VEX/hUFeqiGfLMPlzuV4qZMsh8vNH+TS5bCti2SjJcTOSmxE/3ql5Yf+gCIvh4TxeDD/93JG7fYz
/itdkE9yTDUWmnQC8plltNwUHgGjSpZ2m2iG6yz3Lf/KFm7ychzGBnXIENNgoXWIV+IZ4VMueLhW
y9ix2ANWRxgeTRhA82ipJ6l1xdSsSU5UxDhHbah+vykiHKWrz2NqBvPC6p+Pe7ToESUO++Uuw4EB
38qCZ//xlOXO5Yd/f50/XmKqh3ZV1UkNfPEH7nTajzoGRqy4ywO5bF51Eo+wWunacbmJch0LOjPk
Wv4Ll7/wlhZUVYLCbyXHsVxR6X9d2E0Lc2n51wJXIn2nOJBW8CcY7fKrxqwrt3Tmfk0MD1pjlQxU
UDqRbygyAIVfXiCDVQeMZgHozTe2ibNMUp//JISVxRqBnHNYuFF/sKSWfy33lQv52JtohUUJOwle
YnmxP5673Bchnhg/f83ySFRHJHSr8WMd8/E3PV+PZ8yfdVMVFVm5yPU6OBYTfj0st24xlrt2JCKd
upEnGrcn4SVCNEimGPukdCy3TtetldZkf4B9riY/0ky3kTa4bd9u1WYAlvD/6DqP5raBNcr+IlQh
hy0IBjEqS/YGZVsyQgNopEb69XNAv3mvZjEbFgnJksUAdN/v3nPn12YOfmv1JTa2xuCHJJzyeTe6
GRnwvzi9Hi2zY1c2biWauL7qCmK+zn/7mAngsjzoqjuVNKnTpBk5HgqQOBpJEXlDvp1r58QI7GEB
pWW08sZ0dk+hGYPQrDN4YfA4Leap1lNa1apL0erbtK/2mrUxrM3Qsaie3YdUBTuQUYdEJceki7f5
egkS4ipPY50cCo13ZbBeFPVIeeYpzqer8JpX5JS/jrYbY3kaiA2EqpUvWAiOquZ1U/Uus5xDuy9o
je6HfCOyGdM9oCmejyKTewbxp5b2XsniQS9JUnTB0dZ+xIP7ZKWsYIev9WlYYhfUK9zCkXb6Ao1u
aSDWmJHQ6WxuyDT7ioXxd6cTc8xP6GuHHISw1aRbpc7OwKpRz6JCA1bgEM4Dn6SzOJm7km1Xcqgd
bVOz9BCYMOtGRP1SMuLYfkGk2ImFPYBczsoSMPz8aExYyc3+vqEUVBn53u4FsDjcVYEV+oPcERfb
9d68T8Y08ttXkPKMrLqdZAlDCIUtoUO+373lFrP5+pnIwqteLgdiKa+9PSDVF0AR2NumxlMOFGPd
OfaFxZPEU055kehIZZh6/5zQWmxIUPPTuoBkdLIw0rL7yB3Ggy3B2QQFVwxjL5DS4ADwu501urgX
DFr1RtssHlzcxN4UKJSiqnakFyN62jarcZKRzcHVPjrALfQwReS2NoJyIP/ZYI8yVEE0WsE2nYao
vOQPqMihXprQj6hgnymNrQ6ZRmbVDtkzRFn5lTmfbvHXIiRv0jpbTm0U06goaDXr692gm4fa6uFy
qYi+uE3cID6T1o/LZquv/A+LPmh3jPAQRV7zJAnoJcEYruNTd0nYN+c0FIJK9TCsQsnx+ct0JSKZ
1CfTtB68yd02JTtEoaLKcbdjfGVKCB8P6lP/WNFBnFXBvuOX5fGwXXmptnB+LZLhx+oIBwWbx2YI
/zHSFxFlXFISJD0KthvkJo/ZFwEcYYCZ6n3ctPUuyV/RELQ0i0TA5NJlAJ0EoQYLIo4LdOY2SoIp
pPQMoc7BaErZlr2Ehuo3JXgindiyl3q/2bxhRaPNKqnfPfKeiriQMzAlqE38ncUm6LWNxsnawAeo
UUKOVRb1uN80NGjnENbEPv+a83TjtXSr+NsiXqgDUgwpL34qtrnOi+W0aHK4fxxsAPKcJSIaY6CZ
ybiv5mC3uPEj87it1fPx8VnYjPwRdJRl+sHXkn0aoFNizBS4X3t2SGr4Y/FD5zbZpiigVt0erSA4
poT9hV9uvL7bB4xZvMEBdItwFS+RcTZoe/XyZhcQKpvmdFM2Lc1FvNuwSQg6YzQmFKAIdiMBQ3Q5
moobFIJvXf0uDYLd/OqBpw1kR2kfkwkqx5wzANFBKdu7PqkPGXg7DxbXkvUPbc06xFP08PydWzuk
LgjljOxXxWtKJgbDw3KDm36g13stfdx6a/GlQa5ZzHBI/Mh2WEZxPs7Ri4rir4rr54nho9/0NJOb
SHgd/QEsuC3wKRhQkDHTsjjWVXBNvE9rSiNp08sV14c4fncAb3Qo7jVDvRRHLiQSyDBuGI/MPDV7
5+NZkV61tz0t0jhVdoGNzx0sJClx0ZcPMZsX4Et7dtjHZJZ7v/5TjrjdrSBUa18SKCs8pqrZziPC
SXnqHR1CoYPurR+bxqc9tdmqKTkaXc9a9xbnzpPhMY1o6pfOFQAe6SofyRJSZrDlWoN6Betjn8TN
Fip2nWXvUgcaFvTbOkf75uQZB+IAkW0z1DjSG5gYLdE4KEVZyegeXFlQQCsbt4g0nHPlxuf/7i4s
Ukpt6zqwYNxh07KzNBAEPdXtS068RWrxHvD3C27YjJHPOOqbWSZR5d0U+9AmcTdWlj81nOkzN0U2
0KPB9K9Nbm2DJUACtdkG1AeAbEh93sab5cZd8IxDNy7NBAXTeNJgJaTKfJj6+G/agTd5sephATK1
DqCco0qtdwckVTkkDzbPdFaAkyDIUJoX6rsJTvMJbOfPWmVvE5Xbli0/E5n+tPr2SFfSA7H2T8az
G1lyRtTZfaw7YlckqHUWrn+KK/nDbPMqU2ZpXNLdnl5XzE618bhM2oNRqUtWvpjBcMmz+SUNhh9m
5nyBGj0N0nlrIZI5dYaAujjn1NSfO80lZ1FuMptOIHZ31pMwiqutchY2K+J5YoenbWgy3NfSANaY
vcSGQyFx8gMozqtvcG0hm0wH/Vll3sHM1I7cH8L0rvTmyOsVAlUCr4uABwYEnJcvy86Jzcdxyk4N
9EMEoK0EmmtlYhc305YtZxQjmMuWy2We7v34XPtcum0taiXirhGc5lw/rk+DCalJR68Y+TIvfmbm
jJ3xi7dP/mI9DN5DolghJCmWh/qczlwshhwqgn3hdLh+7HdlanN6eEQH29AWuU2m+QAE5OYwiKRI
EneW9iBMEE4g2zr3gtb51pogjQLvVNXGcSRBp3L/mqfxqdUZh9V5FKiYANvPKQ6Os8wfMlM9+D7i
Ipyc3PLhcHS7EeFbkCpW3TnXfo4W5BiyBUWfRrHL6oJdjxJdWNl/SAOtjeIE3/4o/2WWj57xXrJC
ryDKdlvdxonUfroGpbaPJb5E4NtJOC9RgcCSn2LvSQ5/F/uxOWjpo1LfJfsv9pqhDV2wV6/WuO/M
QwAdIX+qvHdLw9L0ML9DheOC2b6aGdigB/273MQ3+ZlRGU7/OJZnfRP8tn8FH5xT4KxhXruSo980
D3Y4veIJYJHR8LIxaH9RnCoBwPo7xewjTGEr/h3gNKGfwxh32US7ecv1buwfIW4sDNqEfVp8P7lK
DSoPpnjjVYnxJRtbptp6xTlG9s9Ixc3RmUqsqK7RhfBXXSY52O34RWbozilY99lThC1IgxhNWh36
tFCbezikyPL50AJ+IMehnyk88r46qYMUSqar5g3NHzh6rLxiyxu3M+DK0Dakdpxcf+DD0G9Hp9ZO
zZhcymBUPVdTs49szWGRWmXejvbWChOLqBhK+Gm8I3UpKWUk91NNRSjteXp0PFvbDlXR7PNEVJz1
tPw9WExCjmhu45L6W3+gQz7gnPYm5nnZcoI2zgGFWKHUKcrL1+RS+t8bbXYPZmmwZ4lneaE7T0Lh
XQDi4XS73I+JquwOsVraveEuzRkUkreRQIl/mqJ+6JaSN9JkvErZiqe7r8YMjNf7IWHU0dxXMR8j
BtW6C1OxVbq8ZvhiuRJqJxPt8nq/sVMBocLBKmSc3TqRZ3J687XNk+VqGjR7LV6MitLYpI85xFSY
fWyZXWlhs26LhoC7vlD3V4v9JHtXwYc/gUvarDEanbUpbc9lcph6bXrJZwNrJvO0zGfmcv+X95s6
/wUGyyJB7nT0MejBzmj89hx7RXe+33O09uxOxbVxhXG8/2RMKKgMhmq31EB9a7nuvKi+YRoo0z4q
WTdebBgT/ysWTwdyOSYv7qBkfLSDxTuNhBB2Wi3zp1rX4g2ZXRLDFujA3GcFNwQl3w0NksCQ3mdM
cZdy+SXSX7Y7az8aHSC4XgX2IYdO/Ibb4VRM0G/Ksn7WrTa+tLRkk9afrI+yZEA+Zt+4WcJEUPkX
LtyTY3tBkXdtlKrgSZ8M58D2oXthk5WGeb6Uf0Y/frZh36IjGlrU2cORnlbrnA9o9g3BmEdh8cnS
OiY83foQgNZDDf/nMfbyTer03bVA+wlZFYqotO35M7VGdOuxGc+eSvMPrfgZtMK8VC3dYnpSuA+l
KsZNMibjNpFefiJSaBjK/VKNQ90kzK2IrEnJc0L17wNV7umld5/mxRHnRNce9b6rQ1Mb6pPh5flV
xmMXTTSfb/tRxz2TTY8Y862/FqQx6iyzLyACaNwan60s144G+esy8jo3p8NO+8sg5ZI4jfUlR3GR
OlbYViFqlQevT9OLX7XpZWn0sC4LBv4kj8ooV4CG2sDZZ302nhyXUveia7PfdX1b2Osx5DfF9v42
adxdMOXFi60GPuVT0IZirtILAkNyETpI1OwZzV9uA4zb5xY1/izSVmxlk/507VY9WF4rxjAYR8xo
iGhCFvx6P8gZzBv5oztxJlvr3MexmF/WiXdnlWo/2TUDXeQo15b239Qw90hJ3i+3b+KwmksrWtAO
ovs7OznkuY+9uoNTh0Y+luNzYsltuayMPnTiKYud95aA2jUJgiSMvdF5T4mhP0zDwCTaboz9Ylg+
F+uKMbfdkmtRxvBKQ6JzMyXqZpCOrz0TIJBJVb1p8mV4ZYX5iMfIuQazNrySHKalmNJlBAExRG42
xafkWXACScM6ry5eko6/JsMkVFcCmrEqpmjwMbkAFVR+KNvmGpPwDu70g76o/Euu70gIEeOj22Ew
c2rYk7FZ5ZgLRPJq63iHxTS4Xza7BZTv9HfbcpkqYTezNBQ+07sxQ8g1iqOWVNmlmppgu3R697KU
/BUmBo3ec8hcSqe7EeNwLqRlCcWo7kbJan9TZZyF/UpKtd1q2gY43tBaW7ib0Ghxy6zRVTXPGDBw
GCu7YnZSaOUjbG+fyd2sh/kairjf6IlRh/QkzpvZxxhmtQPaCa9THuTyJVk/PYtH9flceAwMi4Q1
M+5mvylTmmrX4GGc108JTpekVsU5v/9mzxzsSOqm/FnS9ueZo0MKp2FeMfq8H605uYwAoEJjgZGo
BZ28dj0ALd+E6dU7OD+qQD/fb2y9giCKKX1XZoERxmtEEYpH/gTU4UNO9A8veddth3UWqiuGd9lE
LtDsWFHc8xwEaUXU9myrOZt/NqNjfwBKgjOVecYNit148IvdvzOACRJ90y4OYY8hlSfEHrwLyr7m
yzJFJihCTku0pxdGsrDpALb/3xr1+3H41Yei1PUzXb7iCHbnT9ekrLYZ0LLSzI5VxXkQ5eRk4eNv
Q1TH+DRrbAJjS6nN4BdDH3rLJCMmLKxKzElgZs1g7rtAftpFEpfJq/6jyBJcSmX+lSv7x6DcX/9y
xqWpJZt2rWKGeEJRseM8umsV8/2GE3myIeSoHXrshofUdavNXIhHXbfxnOY+AwHXobwX/2BJ7/KV
Lm+chLmR76Q5y5poaYBk7y721s0Gtjnx7AaHAAg3IXhOcAFE7F12j2IaM88V9UTz9X5jwMU72A65
s3r+z6FJGQSqRtbhrPi2HmTOn45dg//u3PJSYAE983vdiIxMwBA2Ng74SLV8+Gm0tdozx2n2I5Wv
P3EJNZhHla1rW95iZnV04pk8Dw2UOY4ap52Ki850/5KMVXG5P7zfY3qi4bQ0D/87pIiaRIR87DVB
YJwnW+ln1dv/udFgHodT6lVApb1ZhV63+l8no5mPkAmBZvnVuV5vDNCCe0fzn+6HXJIR/47f7/3n
mLmHWlkeC0phL3VVJJhi/AhCSnPBodRhfHeGhtE0j3tNkm4pYoxhdE2B+e1uAoTgvxt6P1M2C/CF
/nvo/h3A+NOL5Pvvx4FYdQ+jBB08xNXwUhP+F5kzPt0fmRZ6h5Qgm0dVZM+++7sszebms4OcLYmD
ab3h6geVt9WMf8dgJDe3eOXxESuPyGXJQ1Gz5KjNkvXdWHg/MhNBB/dC9egOlXtrgqIGdMEXEjUY
m3Iov91Ws/cq1ZszzBk8eVNa3BKvPWPM8Q7tCoU2WEo+dwBun8d1Qe3X/XBc1mOgKqs16Z5Q3psm
yGcY49gmLeifrtMUZ0uMl7QyrEe7A8SLXRJkwIDNPJnMbdItwHss1o7Kz4cHL2WadT+W+kV9roP5
cl/BCqOBj95afIj1+YuotQpIGCSmtqvcerpQcvFOksDeNXa8ZX2PJoLtPRon2+82tv0+TFP3Oi59
wlyqh/XuC7EN0EZOXtZqj44+wGuMbfU7y5enNtH7t2Cxy4P9xxROe3CHwry1s1chfLf2h577nx7X
oKPftTKy+5rCc8VeFEeS9RbE2X8fZhHlzOXVK62wL0Eo3XNuAWBdx0isf4FZPau+cwM1e1liolRp
+Qo2k4WKL2aN042pNvmiOMWzkcZN7Qvs8HRxs51GOmGx857YI/sl2mb2Az48VrBl/ECj2d2v0128
ArIhklmHksmCoaDr7q0cQpMUXzg6VfAHTNWGzaH9N3Osm7DH6Qf+6WUTyIVF6qiYMqt8OBZ0Vl9i
O+BXqvxZlK78kBYypF9U8SlbH4ou3lfAPo6YMVradHvzzVweq3pcXs3BvT9IbfPd8or4qShjHI5V
KQ8N/p13StMvxaoExVJ5xyzT82esj104WezIGV3jffBfGEF7lTX/+2FB/DjXBmRxogK7dKocKtCr
+qo1YNrg2MbEO0oGzrouDmTl62uBO33bBUH2vFQIp6la0KdloF38un6h+tp8tDRnfKtbEd7/NiH9
S2/O5oNSrGfbqao/eqhp+2UUzVaDkPUhxE+stuZOzMiunq6zcHcpv74ZywUPFrjmgHmOZ5by2vR+
db3fS5KFEU6AxTHvB/gCpsL9abbVAcSecQj6YDrhpzPxDKrm1FAvEzUJlmQ9EBAi1mNtUNd1mA8E
jtr8RXYJUOn/3vhECv49NOj8DLWyxMK6frVWbUYZeWLvxtIY5b7O4U3rJRmZaozBFMjM3PmpP57u
V4VEggiHSHeW64VCb/raDLXZuI1TUh6c2HFOjTEy95Eon51NxtZbjxk15atMt8WrF7/cY/V91Rqb
yTfGawwF/CSAI7MSO5jA+fbKEf6H8hZmzl36m/Y0rdHjCE1W7o22st5qc+V3j3zn/a1TMAbepBrW
aldHtoSxdgJB+p8bQFrxyWnLrc3UQOs3XofHr6uTGVcDfB8iLwq53umDCl0eYe09kL2Wv9amXj44
C5R3x8vy62A5u4r0zNNi5N1To9vZtf9/Di0BZV8174jBlVdqp+KnXBPxk+UtycGekmJzP3a/4Yl/
NRfWXlplF9ts3TyJ9cZLm+FBF7hNtGq2HilU109NoF+Kyhov2YwPsPWvI4PYC5uD6d/hWeAZVwqv
YY6+M7sybreJXk97Yshc6+VC8FVlDpnKsRoPi94PWwIlzQuTu2ffZ7AEI5nhxHp+bAMU7LG208vU
ed9FCvaRKVQZCZmVj5q1xi+8OEMczL4XfCoH2zOzJ9gYpKqMTP6qg1ddEECaAnHrgI+/xppiB8tl
FoMaVQvm6nQ0RvvS1dXhH72h9jos35oFaKUsghPWPcmkS1jQZx0GQenqldWDxHpjc9ieYptPn2It
43Wm+9UxqYQEUP1e+uBkECJFzV5oq9DN7NNbSbtVs7xyPh4xkel/u0rkn/w7osXAxe2DW6R5NKXW
Mz/BPehu6XBFcrEaxl31neIXbMKR8+vJda2noccYcX/E4gcycOH+usNgSrwrjxDM033W2dkmXZkN
92ONR26uAotrJD90GiSf01QNL7lKx0ifFn93f7gElY9NKH1iNxBAJvmom2TeM8AeMPRbyQ9R2E92
76lnN/WbW+5Y8MQ9vz+Rt+iYksDRsXNk/PsTeb+Z56GiTdifQ9EhQN+3gDE8EEJoms8UpC8S1Nl1
sxxYSE3mNHkfzhQ/JFNaH+b7F1CQoMOkkmyBiJfH+728qWG0pRnHmuQzdaV78NhdHWnhM3YUFtsX
H3YodvJXuMPzz0a4abTQA3Fy4pJtCnyEyJfVcPV8PQjvkXAuAlnY1I3WbmX97PaG/thlObtTvTvf
H0HuxeumYJxZw2hsoRPBD7GG6tEkNE56hvx3s6j24M9Du8FLxYWc5o6zKfr27IBnLUfTe3TsFKxa
C0lwrrvL/dD9Bg4JXvEaik4cV865bZY31GUiSOkszuki02MCg/0w5c148XwgZqmuj4jkgiu1AAEK
h3+VJmCDsaS9tbLrnuySQQHo3oBAMyCxNunSqwQftnX02nkqAvjRXRNrb5aNomoEo/mzQhrKZ9f7
HmmkySdYOsZcp89Ojje8LsXfZFi9K3L8OQ6mEZpupd7cgpVh3A1c2HxnJKYA+JDtL7VFdbWf+sFm
rTxWe0k48N+9ZT2Wrl9NJse+/H+/T8pNpy3GgbiJ9WG0yzOKW/U0twzbkpqofyLsjA1+vZA8X6hz
geL3IoHK/buX/vfY/av/+z7pds5RuiQ379+yrD/g3715yJ9tsLVDlf7tvIGLt27qw3ZuUdnrVorn
0YKkz+aphxNo/8oa2zndgTBMDZwz48OX0agZh+NZilTBQluS9TncTzm1haFUxb6Fo8utX8iELbJt
L4GDBApax3q7P/TWh/0KLsDuwJJVZFNED0m5gTc4f2qKvzJvMcmNXDE/E+elVb7z0KxBPY1FhIim
QY4nbUp0FcVGg73tTmK630yo2a2YsC1pxbFasr93LZGIcOOJDq8juqRw5zUG5BRbQAK7f5IeVEw7
pILk0kIo+rk4XYDdNbdeyqlbtqlfWhetVAoQzOhhZfPVtZAjiV816q91o/RQl378q8WaG8fpCyMb
+dYb5GrrzIlfWqNl3QmA8ax8AQFfl9izOC++pFNKJ4fTD+9Uyr0XN610KG7tK3lcQFlF94djw189
tL1xnchhvpiOc0G/TnfUYYlDP+fLbjCGeV+LtvlhmPGWa/r8Ns5udW6DtZumDOofELkpXnHVwkAo
MKJGp8sOQo57nryJSmXDEKHdD+55QSylcU8no6An9c7qofw4600DMCzspSAiUHfepQB/vlOFWac7
u6i7WyImpoKOfGiUy4mNMzV29FqXrPpJbPwTNNsVYWsiKltDgZdjFaVp58r5/2pc11fF2pkTdquB
YAaeFvN+NJgo/EfZs6E+TRZTvswJOOOuct8ID3A7dDPO6o3Zd2Ykx745wXppTvwZYK/vd1tpp3uz
08yG5LuZkWNAQWZH1FGnUb9Vo9L390P3m/8py6aVqh3+YIjQrLebMLOEfspHjzh43Oun4csKcnVC
PBoaGMIcuX/D/QZn8Ryai2BMuJT22WLAthaaZAYX4h5IWFFS8uKWa1S6XO8Gvm+d74/HhH1FiZt7
8ZVzCPTg2rPq51M6FuaFs5xPi7aiYEJY2Rr6sAH0eJQudO+01SrqYnKjeuTRPxHLSZv7IzGV3RNV
Sf1upD8t0uYB4QVC2z8lHjxAuWtzX+y6dVukUlT4+1dbWNNv96/+ewgQljh1MuyDldNE3mrjeX19
K9effj/UaZQ60BR2uz+60zfW78qpWZzHdnmSNn2eqcFUbExU+kPETRExerXZMQTqs5wimCbd4yTM
30ViOriD9YGxtaYzGu/FA2vfKprNWX+3m4FEWjAafILWryJ8hx6BAgKhsOMBkH/Gi8ueTPNfwfbJ
m46kE/477vKPcPQhXCfbf0+S1slie398/w/7s+Fh7UdHaHTi/Hmi/d9vvD/udDCeXqaxdNXd8/3G
SeL/3PvfsdaCVgxxabdgesNWQDcD+1EWjgbxpu5no8qdkcybKZtM9JiOj8uMxCCZX+memZKmRvwM
qr1uoCdX9IORBH4PxLL3MxjSmqIfqloeppbld0J1jOpHLBodm2XDXbl1QKLQf3ed9of1JdPPtTEi
bk/Szndlt+wxJdF+0BqPSlMZLX/EoIKJSnLXb66qtp6Kmk4SB0SnpRJnrZv6gGOH9Sw+rII6Fhu2
eHicAs26ceknccrqnZOwUdS/iFZ1Z900GSo15pvKgbdptWKIKBFKsO8GcczwOn3ybU43cJ2YUBGh
0THhyoBWpUr8IinzzCB5Z8aLZAhZkwbMV/0D5zue2ykYz3CK6brxq2cnwOpC2d7FwQHKy8V8JpM9
+618OMQuOkyKSl/6bzr4Lj5t/ktaTuc0R7WIAdSHHf7gjFMNPeTBj1i2D1lvvK3nkr0eB1HZyw93
guU0iOrJ4e3nWPamFL+7KnmcEvV7fUlzy2IVuTaD6biKmAAm4Wfv8nkeXbSMefGu+UgTXqLM8+wH
DFkJwAoie0Eevy+D8VpUwY0ZG7ERMbFAdNPfZjN8cj6rQkObnshG05NLc4lift3Y5reVul8add/J
PIdlo8goNs9tnJO36jbIe1+jVF+NVpzrlo1lsJCI8Pt+x2/auQlyiiYeOvqcMNEnO4HyFLYstUPT
Ma3IYsRtY28UKw1DI8nWte5xLPLNGnmOmYcX7bLXxYjhue12pVs8y8V6iSto1g1jBBftqqEGMuyn
7LVpzQ9qD5OtYc/HwcNG3a9vbq90H81KC5ukKHcWSMJ8VLts1G9+Pt0o6b4VssNVNTYbH612Jl2A
WYeshf/OBM6f+1+Uhn/XtuNgxCFpTurL8HRvk1qMTwkvqMT67WtkIZNq11izRjpZuPjwaj8043Zm
EdgfmknekIx+OSmuStyVXObAMidT8ZWY4I6aPnlEH1O4bpptmg+fteN/mIGGwuYUJ0bJayNt/mDU
Pf3cDTGYcsbHxJZtWv1odRyEtVIJfbOshWo81H69Txo3ibyEC+WiGyep35q6aLb2XOyDieY6fQqI
t2TlPsVoHw6OfGK9cc5idL627wkriKULu9aBquwljJwVNq6IpWi/elcGYO1N/dgbxWvgZMZ27qBL
ILFtHGlTr7SMkIzWjjeX+rARyj7RXHxVLtQ/h/e6bLDzTcl37exibNMRV48ahazkzMZMBKbXkc9y
zcmDTUvXPOt+1uxqIVnfB6R1g2EzloS2ccYQey9y0AceUOisOPNf4/SzTgAFhsy6T7Dotyk0/+Qp
b70/RUZVJWjvizHxkysktWr5CvCw4bAgkZxCQ+gQ1Hcq4S3jtltLsKWcSTKaRJgn4zA7hM0AtRub
Gat7U97iOrE20us+tLT9pi3ibcU8jPgZq0FWm8XQvjVX+6wwoUhap323Pc6IZao9qsk9Sad6AJdS
RLJPmF6WcM4ptfzhCM6GhTn/TvzYIpioOyEZg2ZrpGzNPdvCjahr/HELF9wg2WdoV6x+ESYXMeyt
nE4B2+05qc7dS1P0HyyevgkePntp/MXKd+9Lypl8gvH2RDNxU7dB5P4mH/Us+vxNI83VDn+RL9lj
adRUzZJgCbVElsRqY2o4lpKE6K/ImSlbch13dD9Vq+iQq3lRdAre2szgD0wXUorit112v+YAQgih
akdpGJWM+idhXN4LQ4FbxDYegHruZfvleKUBFzx7iu1013P29VwcnSL1551JewlFev2Z0dUv5YGp
9dNT1czFbhZYDYfqdVjEV1L3TK/d7sMSFiXygfUNGMLZVARyp5m0ZNAekmUxLkM5vaTUs7oVVJjR
OgSiK8M5dq1t7uUwgkAL6F7LFZvoKbw7bVPEU0XjWHoKBDZA+BWWC6+xcr61af4AY4BeavAdPnC7
pkv9kFLzW1mph0WxWE0Ypw/4ObSRDmqEJ2FH9DlK/4eyoKow7Lux5DxaHh2SjksPAcLfqxHzM2Ww
FqcX8UYHTeDn5pdhYMpKCbubq1ze5NNbLHEtjQnz8SonxZHg8ATn1QemtfEtA+/E0LLWXbw/jjth
qmn7Ny1It37b+2Fh96fZV6/K3XSCSeJk1W9NNSdEo/K94fXz1vUDPbTALPtu4Gy1NIQMM2zoKT14
yvzyO/y6PicgIsrTZobXFHL9ftf8/tYa/t+kjO1QVSVkJ8caILZYBiHR4XEoxr8jQrlvc9pMi/KT
pcY77x5F91n7NOP3M6j4IKOuvk1UzE1tjKTtRL3x9QIrZoGTj2nTEUP9Zczia4X3smhxmhpURLsD
nLd2jgiFf5uF1kWjpFKrppuE9UZREb6KLUBQrAduY7LNJiBFTVOxKet+2kzlQ6GMd8iD5UbywQin
Xv3Wu4Whajyf2zG/JYrAsOfXLdY9qKA7FQBUxKvVXo1qIddaIfoX7rOnpepaqbjaziiwIVg3sshE
ZiFATfjhfUzADugu1j24dbB9gBBJYOouRXU1XYLquZgWZDv1OmCIeMCsNS42/4egutRdSRK8RSZI
M8xlzhJ88PaEMWodTNP0Nn2NtJRn+getmXmEHZMxbD2yb9Bn8nkpHWuEdIreTMOqol659+IJ53zn
v6LWRKNjplevaP6kK5K50gK8bx31CndA83rDMGfZY8joaWNpO6o8Qp8171Wfqj9jN7WviXMFTaXn
QG4OfY9okZfaH0BXZSIV4tsCUUhyMc8aiz2uHrCN6tOcnYPYGUv9VdGM+Wj2NDwvucRaA1Ggk1XE
QD5jhryWYWRYYsFvuan6FUw2k5rWZUi5zfpxvJoN71DLpZB3+T9cncdy40oSRb8IETBVMFt6K5Hy
0gahlrrhbcF//RxQM69fzIZBUaQMCRQqM+89t/SOiI7AYLCoJuQ51sqLD8q3LpnDeuyW6S5B6B1Z
2UaVMt3aMozhyiDnb/3moUbdggGrSDZYf30i79JfKSu3KcEn5Xa/k8LRt3o9/VJh9dsdIYeYVMWL
kghzGEm4P5PQpPEeNhXivZTDGaiWCp3xGHBxDpv+k3IO47cPIa5R8lm4jb0uzRSBLP31PtCeqthN
6YZX7AHa7xSJwyLUiYcIga5J9T4o7btGNB6UxAMIF6KYE0f33T7yNK7eg0td09BP7rvhNY5cLgCe
Oa6sLro0yvoDTS11uvfEm7uCatp4SWSiEyS20+mRK3eRTb+dBUJAwnE8c5dT2fhjZm+Uy0Y9JQGx
jB6DStu6ASSKYhjA37P/iXS8g12XT4c5OwJVESDGghBqo2IKMgVokzjWAdbxH6NsX3rdxAxxcr9A
e7nrSSP9oi0Q0Za6767VEH5oUT+rr1eDT46P1nd3WUzkR1mqNTHVkk3+UylMe1OSi7QA4vzp8rpu
GvRD6hSXocS1nFfXqTC/dXZozeR8ytL4toV+X+JFwhK9KQd2wXKkrK61E5K5uWMcIMrIRQin+8Ag
ZxfSvlgVMXnkeCq6dRZ27s7z3RennwgMHNKL1bA1JTrzm6wzzOleDZuEPke4cd324LVgk4zM/5QZ
2bK99meMJn+tq+YecHcxGxfYkfoxiXSd0z0LbKh9PL7mtE0AKcM4bqvPMgy7ld+dRSjzzdAsLLQf
W0NDmCwHmuFJgFpH5+C2TCYHJo3+hajo0ZnluNFs/16omoECp9ZCm4ecNiGUeNuB1hVXr2yGo55k
JyMMuAS73Su8hM0ItnJlJYCtapm64BDQc+bDC5k+48z5mGgjGIghbSNb2CJ+DWV1kkJYa5HWEohV
NeCewOhr8LsLxY5XWnu7L+F8luDOdY+kLOUvW8pFssHdl2idN/QjcEYE6DyOMuRXli0jiVakGNkc
AMqdQY/UqfF5SKV7a1NwnYNrhEfXnvBoRsArEoWjoiNVC4VyIVlkWSLxA0CCaiyTMRA+8a6jLAPP
Pbt4kNM6I5CPKo9OhW7VS2V1mzK2jxhcswNZT7T1IhUfZjVkUMyRECzXazd4ZpoIWjbBVeoW5W4I
5SIMhDoiS6PcM6l+nSRf61XsUENDM9bbauOXwgLzo9/HU3SeHNPZ5U7WL+jTbeoWQze9TOSIHZVw
x7bf0atyb/a8t42kWYc24dQjVafLfbb7Apm8YhXLvGg1sq5duVaj0IU94lvsVQNF85C5b7/oKkzB
Dj3rvTtyJMsG7bgXwmxDGeos60unQySk2i2YS1Lscei1V1Yc5Cnq4NYmgluT3VXW7OBYgGlu/Q8A
gIMpfxl0iJZ6M9SXaYLPa9tw5e3CfKdAAeae4uctKn+DSoggqZaoHKvJP5U+DesxYePfZnQOLSJ+
iMzGiAZLSnlMoEiIvwyy/Bb9oi9Kb6GHA+6XjMmOhuYrtW0iavP5sNDomg/NUC4azcThBIhBm/dn
5MelKx0uo+Han4IFbNMFgmyvdGnIOtnqmn1nlVp1sBDy9iavgqhk8xd1LKzAhRJH30Xoedln24u4
dfQltJCtkWEc6I3gLWCQs2oyl96snr2CiH5yOuKWW4ohODT0eeXWptu4ILyUwGCvwDmmG69pOuCN
kAjwvHigZph3RdCrCElAS2wFdCQRxmtI0bmkvzBbfKwiN1/DZ8FhMM0psxbK6uBPPDpnH6IrwVAW
BYqgccS+DvJsiTnNQL8NaS+a1Fmzsj8kqGMQzuYMJspFlOj3qLLqNdtUZ2E6rJmckRgakhBjUhCy
Du98nQOm6MRvuBv7sWaEUI4NswpO4Y5sVhht4BQ47ddNbZkLqQekvw4M3Wg8M7YxId/J9CpxU6hB
IiB03O/U5EIZOPeqFKDc3H0RkDivlSgMBwe71ESamvvgkPqKVy0HwIzmyAnhSrkvrPbCZjIVq5Zx
pMVRaQjv7CPN8JO71jNf3V63GZhGJ0aI+2SsMDQqgSTM/HJ95ytyoFiG2jFyCONu3AoZfX7ndbhr
aMxwMiFYx8YBd18QN+T7vxw0aQDp4Ez3xu9y/nUBru5FE6XviQ7ZUVcsoS3je/YOxqfrEKHs+n+k
0XkcT/0+tqlLuwacI2X8Zxo1j309bhWKOIaqbNKpNbZC2S8qIyWccB3OCfCAHo5l12q1nSnsgh4E
HkHX+SidLFmSK7t3nAGifYYl2RMRwpfhLQvpMjkZMaNOAz87L82zO8ej6ir12Ub/CbRsNxpW9nC7
iZknbAMUh8vbl4pKC6+Oi5B39Ko9m8tt5oISChNMdWBBgk2QdcZh4m88VCPomViOaF5ZSTHPz5yd
Ab5AGh5CYvwqPWv2TRfeF2Hm7aDYPRGeO/8/X2jdKZW4RtAjZyLhx7t0Kqdl0wweRaDVoynwspWO
NR1E3LTyLP21dErtLh+54EZ6cNJHzHuajjHdg/rVjTJZKwNPVuAx4jeC+oRPWV9A8m33nXTe7fIE
kuZN5JO/cstsMdBV2jNJeUqj7GugIdU1wyNc93IX6mbNTr8PF30ePXp0YdceTKqpL7dQSriWDWxG
aDC/Z4JsJdKgpTLxxIPbbkOmAoWTEQna3Ln99NY57tZO4zvhAYCJa7yTlouZMMmRybD/ZZ2q3qK0
uADiWon0hRjO/Dxhfbc0ctpHFJZceTwkWfUhVcBkI2YX6QAazHEgubido1ZGiF2hw2vUOsT0Qmec
3JwddpsdkB/cuVpOMawHa58PvyKweOvnM2iKXp3pwMpJX22G6LGP8SM0h/uqKD5KM/nUannUkEdt
1DQA8ecvQTAblMGWWZkPwVdYK713kInEBIQ7Xb5sCve1MjE3mhaY3wJRKOxFenHZY4ZU/+gMDhgN
Dm+4B051dOqp2cz/VOtkcmPSMPON7JqZsc/APv5VEzaBSD2tIZP20duQg7oxDPay4BcFXn0Lq1tE
JUM8BcOd/gT0+t2PG8FqSUAEUrpUoUyShAs3WvgRWOaaJeAQZ9kMqivCVaDBRGxN1iQTk0hTNgIr
YYjvUAcq3pU0HD3RfXTYkJNSoRwz7M/WDz4pjh8j1Z6Tor1Tfb4srBqnYQ5iejK6VzdMP1oCEBZl
Tg+hr4O9KYPHLlD7WIxfExE8q6o37wIupiylnbl0YJKR3dG5wZMFHlLPtadMcjXRZvdjbz3ExIfZ
bHhrnxI58doTee13nEg4WI8qkuvIzxn3W79Q3EO2oHe27hjBJQmtIcP85KgHA+p1B1Wle+ROwxLo
+t0YbQOH/FC65eUqcnF0qsb8rqJwA1vxwBiCzmhKBNREIVBZxhoi2e8xpiGh11QEAR90m9VyITJb
YXQTR+Tij14sV/hS6JmI7tpX9S80lAfkpPqiywtvZ9L3y311NnSc5LOX1UWmj2KbZZhU+RdGA5ug
V1+qZKce1dWJ44eefHDSauaqqjHew8lPcct5hKiKc93eGWa3d6cIB1/Mu10bPWJhDKh6HwHn5crc
NfKXXo5vlTvseitFtl6/ZuMhBfRJN3lEkx2cfVYWO7QfpTRfGh2Qa6teAtv/LL/H0XocfHvFduok
fPCPnCOcveRb4gE6TWF0GWORbgD/PFVuBrFaYR2oxjeoq1DE8HVCUaCnGzRXMRmnljeLrPfqtx8G
V9Bul7ZgPSDrbOkKhhYul5yh5urkQ3BgArYKS5SKs20mkOKpkBNvQ+NOazkfIDFGyaEy3mIK7pXT
GlegL0RfRzVI80rjjbBeII5/iPe6tjfREKKOZfu2MIvuXRJHmyU4Qg0yPLn+eLRvZ14cRSp29jxo
n6LeeB2S1zb8hnpxlWbiLy5xLbYqGKA5esMzeOQ90anBChvRQiEuEeVI1cl6gAA2pijUmhepcxUL
o/FXiKZsI5mfro2xP00jXNJRYgmg74YwkN1RLT5LqyZ/xSmXE+5Uzu/h2CbypcQdiYLzTM3ZLdo6
v/M19QdR0yYek0/bBBXgtR/uRYXerrGGe52Gf+VqnLUBtffoanBzCnArY/vZjdE33UwJ17D8nryM
YwbfGk6TXWCNHwML7XbiPTapiYfpmxmxQx1BIzK3ql1nzfW3YnybZFAWiVY9hdF3QrbTStMgPQu/
ZpgjQBPZNDNzGrxmTjrMOPraotQzsJ4bWvEcNk2+kKnFBjR1orVfeLx1Vl9sxrwHz1R9GYQFaiHr
TDh6u7SffoVah3NJRhsVUAVm+V1Fxxzl5NdQugcjR/RKZwC2NWjKgk+XFhIEyZFqGWNZ9Exv4U45
Wzi5idcj3HehqqnRpNNEX8Bz6Z3oSOTw7bVvkpTTGZpYq4QrIVxHWhBboaH37FK4gO2497vW4oqB
VdtTzA5b7VXPwu+MVWHpWd6bUwj28wrAY4G5N+gib4k3cAldqaTTuLOa9t7oMLrTL3MowYJ0a6yr
ysS8WWM3rr6CWWqa08fD74W6u2BFDnMTY0d8EO7wRuiss6Y3IGbGTF+yCgYkZrKWhjQl8eARkdyP
ETs99s9VGVprSIws52zlGtM78MFiUTirOS6sbrcyjGjMWodc5qtIczWOgtvaEh+5JAzLAs3ywrG1
OaX0AbTzW9vFPkAJBiG9vHq63q0Cv3vQ24Ksycx79kX/jGwUP0neIyUKj5Yp7yODiQDxxGu2Ls0i
keJErM2ZkO8VLlGc7RNbdx9lzTaLHipNf7KsMkRv770HHZsU6A7nKc7OER3EhRPJq0rMR7ddKKXy
ZYZnf0NkC747YgsKYkfBQk4fJG0tYatysDZfdLXfMTpc+5BOo5HhdRs1+8srvpGcveU04CiFeczX
NkJN844V2IleEB5UY2T0QnnIG94uL3uuC7QjcerdW9iktazcU+e86V6mFgVbpGUna8rytN9Zksa/
p8dbegcISmWzcqUJ7DNhmIJU02BHuIyQKK1i03gAiOstTQjzfZPv7RiMhkcwVZ7rnxCt4Dw7s1Kc
JcpOaZj6xnSNiBxastWFIOOCLJT1byYRcDkS608bhbiwQL2E8JyamplwqY3e2saCwP4KKMDoII9E
MxajgvLX2dg8ckJBIAmtXyJU7ya14LEC+ZFPiG1cbYPvjIULHZ1WsQgLzKwMnrAbaI8O8SfoPDaW
OhZR81bETJiDgTjgRL7Kqj3XQ8BFCKfaIhyys+wFoeeIlP2yAoziUKX5lXrWh0NsDx9MvradYhxH
yzzFQeiN0Z9UkEwchmVPkEl2x0DqFAz9Uw/FhI3BTFeK4d/p5mdNE0Nr8P1GDpREvO7LKsc7LuIj
k6xoUbMVdpuc2UPpP1fCIQsH1KhRM12thQZIvys/dKsgKnx6GOuYZaR6B4UOd7wLLjOJdsKDx6iP
6O8B3gYOPM88+Jn6rWUOsSvy7Pcx/7O71CUxxgDz6p0f0n3NS2rOCk9MCOTQtoZFXCT7dpCfjNDc
2jtHRpUu7aSqAF901dIJg1+mmz9T3HDt1bABh90WwVy/dDLvPgbPtHX7/pdDB90O4kswDOXeaS/M
UqblNI+0JGZDWgb92hz6Z1/Ck7WLebuVqmO9pqn124FSSJVNVJedsiAyn2HhmRhWAq40Kw4fu3oN
wpiYLSmuPS0XDO+fpjusPK9dpm433E0ybxbEfH7ZARnGnk2x7Nv5C9uyl4RtjO1REXjYfxF/2z0O
SuTOvpOfM9feVAjIUFMgygidic5L/ouW+F1qPWObCZYuU/oFNd6fTtQnM8u2TVuAnzUbZxVWSDsT
FApT3N5LrdgWcXSyY3ys+cjH3SRn+k/fJdegBW19vBGv+dS5eyLSd52uZ0hJAiIDaT/XtKKWha7t
ypjGp3JZOEJG4B5Qjx5qFj0v+9ilSBL69oNLMpHiTb0wuZxOPdIfJeon+u1yJ6VCwpe0J//bn3r3
mtHOtJsnamsbu+EDmUQzdBEGTMY1MH/s4z7DGIi9uTOZqOUGPWxwexPnYR/BYrLAtYAm8AIH2EoC
x79Tr0JDV5Ri6Kc1m0YnTqsWo9xKcNC4qjs7WbXhEmRuKMhWcwtJKMZGRdAdpxAtp2sNdLl170GF
+j6WLVHpXvtsmhVnlcl+gBr0N3r8J6KL84XdBrBHYq4STYCCJnU5JhoaMN0ryGq2AzanaQj5HV8Z
0RzoRUA97eux2VJuIq4a1jUbTDay4SvxWPZCt9n8CjSfDdzARR4lHdWVDQg1jN87LyQpPsuDeQL/
4ba4a+jCW15zsfnQp7R8pfIlsGfqDn3s/g5GvV80hGBkkHcWaVE8jh7p2KNNwAlCZtdLdx1egojA
8+XguNFH3GnDglWqXSYV28qmzze02QqfXI1hJyIB0qWlVxHcda1zYq1i4Uw6QkO0ozGmL3GZ0Bgp
X9mZteS19296j3oMR7mTHOuSpp/0Wxp7uHV9QIZ12sLXBrMWRdHGgSS5MPpkTqFhzxG5tOCmnPpn
0VTaXnre1px6uU6DGcvaltfWz051rpPYRRcLngwVMVKHrkn4R8gjZVirJrpxzu/CJUOpzO14Hbbt
tXEVP4wyC21PaljtqpzQCUua+1ty0h5BBUOTiTRkEsiOMr14mJAtLjuRPeldtO8DMpbZ7fXV9FtU
IE7j9LnJkq82Mt8bl5PNTbXnUNGWnZrhQwTywzMBt8a9De1gRDmmin5hyXT3JWoN0LZWr9LShExO
+l420u+k+055zY6ekswzJrXRKU+p49/pEu0SvX+hTbRwSs6bIH2Kpvpj/NTrniabtortrV44BjN3
tWeb7xDIRfcQxBUybxeDYoWYDd4EI+a1E2DYAxGy6UGAFOMVDdGrEZhfxdg+TRPdylymL7UXPzVK
4Zp1F9QM2RAfei7To+7cTVX6rqeIkKSRAtkbQJGX5TNGAYYAYus2mdhK0lYmJm2tHTlbOfZHEVlr
AwvMFujlSbO0r8DOB7ITyDFjCsk60eObnDuf2ElRUPfUy6u2BvTuAtTvfdCxfgMJyWDzD5kXwUia
rRh9XpqoXNeV/Zlbzt70qj9VWty5yhkWKmPc5O0NiuplWcXJgggfKFqMWUuie6pg2OPLvLC5hvdN
Qo6ul/dsZ+BBNfRlUC3TvOOq3BNqJhSYPC+zmPJOpygDdBpXd8PIuYTBjC5rBGshePOQFS9ig567
B6afnTNhVqCptx1XNMbZYMsavPa+Jb5KLflObPE9grSLGtw9Nq3m5rUf8Dw4sXltNHo0c1CAQse9
IHGDubwxrbIBQbfdjKu0s61lo7JXdiZwrJAZ0tRsgY2nRLXm8x9MipMz4DufvGcIHOxZwgkOUCb9
K3KRSBW4tBz3VIsQZsk2Eka1rAbCCgKsisTdGqy9nYGuJf60XEVeTSQgXdX9yszbdd3lxLtNWB00
MNeAYzArMpVhq78ymvFitjnELqv/mJLiKSJX5BfmvHBHEBtdG8JaWXLJKAVkO+Wsgw64IaHzkRC4
ecY2FCz71DsV6fBq6dZdq9vvRaqvHN/8kxB7jIW1dZYqWLboYVaG3XmfPpjoed9kQDhS+dGrwmdM
WpjquT6k4ZduJj1V/RvS8G/TormAGOczS8fXoWcPqUIuG64REF9QAssDDpalVN21QBSIuAHk7ktf
GQ+20HTq8hBaI1WXHxSguoxBZ7GqjCV8Gk4DWl7LwpfWknzQF32EPScYzZsNHgLUxD5ToaZmGWmS
6rmrMbIYXOcqJh+d/pnX4z6YPLW2rel+aBgb6iF5tkg5Cohr+UYRJbayY6T5EVJuuF0vU5iWG70a
2pXuOe0Gb/dX2nFF0gRzT41KKwIwOhmAS8PuCfnUSm/4gX6sXwX/AMwfK9q7Hq1jk92M2PnVqGOt
mN7KAa5VYNI3ZwvyDdaJ5YG6YzAsxETdqkUyspw6FAp68FmlNPv1yv01Eb5OrLl/7Sp2ua08dwP8
raKZOlpPzIFwgoiPiVayn0dwWmza7VFisp9oXu3MrLlOMggnIgqzkUg0MMTZRio1rJRNYZQowHk0
9aQeCzJ+KOPHkVBds58BKvSmlzW44WVptl+t5vh3tfgoFF1023RStiXTb1aT5szsaqMGYOq0dyPt
T8s3+ZxbfKYBQ+guMKyFCB0Ky3Jj5AgUXGAn4zw98JShn8aInWjqXsPcG3eWyKmGx75cyyYFXW70
W2xp9abS7ITH3WzXcH1eu37y0ZkBYSCZT481SCkwx/GhSLYgtofInBa+7yBIiS5Zo76bSi8wbIOd
Hp3xxRsgpg+CHlssgMgFWHxbM5z1OmWzY0QLKAKcs84mLEF9vUT9NNXha2ah97Y6PSQsRD9RvA9Y
EWO6kSmr/5jEDB+9k6bFxsLrvPfGAWKWdsOfxh1pxnJQafgS9JJeJfTRJdwWoOCNtRsqUVETiGhj
IPTn2DbmCy0+hxh8Xl4nBS2C9kS1ZYRFgfhplk0E+ErKpj3ZUKJMBvXrkjyeTd1Xh1iJ9xSwB434
+ixEuicn9VmLGdWY1obAz7nBCVZOmoa9DI34vmwAaJs0QwLUc9sJWsYC3xYLUrAZ5iEMOlMmTHWD
L9V5FTY7bL2nbHRtc0dPXL+OOiNUhJZ7mTT+1cT7gpgdMpmdA2j3KrnKDXSEw0h7DcsemWismTFv
TDGV4QnPNdNvYBWLMOFSySE0GT7/jJ7LRdYzCXPoOpilB6opHZ5yQ/8uTN3fGi7xGcDQRq6XvHdt
wSZyIsML9BEJulrMOFs5HcElVABKY/d2NDkkkyjO10KN1aEWkE9vN7cv7bIu51y8B5c+Mrxpi6G3
nCN2fu7i3KpRqRfIeDoMBNjsUKXW3cjtFLj4NX1J8a6aAnmiOiGQ0zZxYOJmnR+63SAdp2QT8mi3
yP7FHJfz9yaUpHPG801E/vIO2+uynbmuOKABg97uzYjQv18WM+jKgtPMFXDIDiVnaPJzV5cyO4zz
jZ/5TL8xXlKl+hl0O2606H/3bl+6MziVGNEGiN1eK7jelBnwQDbP3L3dEAZBvocoLmJm1yauldN3
l4wMHJ9M33mWertp/Lz+uZe5Xmesbw9islMIeecnpYZZ8QeNH9l80tWh3cMiH/57I0REUd2frCzU
MPqYX14K4NDhL6TMMJYOTTE2CB7QSF/Ta/4Iu+OjSgfSppiMiKyg26oQPfo9Q6zaBkll9hPBAfM7
c/uHb/fY6vAmNPG9rkmwBlhCpyAFCndIsG0fULRubKDN2fzpduK5VojGwgAl3mgvHasoYfgnFliA
QDCmIRwROv6x13jX9Yjki7+fzO3Tut2o+XPzGyIdEB8R4fNxOw6iUXjr1hAfsUKHnx+13yKgFzHw
JtnG44iUdZUVFfM5anHL+KYh+pvsOg2vOUbXhp8yaa06gJ/C11XN1Of4/94XwfiMVN3d7b36+Tbz
bS5a0mMTWDUDs/gZ0lvrEn7c7W6fmIBuq6xXRCfaXz+Pdeh0fr7d3u4GlV0cbjd9NrOfKxthwY0m
HDmNm3CSzQfsfJhKc3KIeEteTUXh+XMw/f9xdTu4/CTzNxDsTlwj/ertdkg2nQHytoD4YgxxjOAq
3AcIHLa3t9S9EXhvb/bwz6nxc37882WuMqSqiDBsPtYMVMDhdq8IJtp2NXNGhBG0RCtVH35udO+/
927vGNMExr01E/ywaqZDysbpMA4JOqb5JpFag0SQLUmOLoaKGyhhV1XRtZlvGCu0SxdCzkY4PnXj
KIgirHKuk+Cawqs3xny4ZhUzyKatG1W0RsQwOVgpPfvCDEme+mg8NJllLVsvbFAzgXupbzf090PG
0Xd/n2+gU1uYTaz2t5ffvmGGLvEQOW2C26tu3yjHqNnFE4nTRmRYR2l5F18PvEvlmIxpaQxnOQ+R
hIaqxgH6ajlZd397RujX3kVY7Qcy8DlC6X+vzFpY4UHJaj2a6aqk7XyVmhtc7arX17SEmp/HemMI
rpqbE/NSFSZab7683RCHOxwt+DO3V91ej/VI3Y9cJNp/nvXzVDxGeZm1d2EWXVy9sI9x1YoLyZYY
E7BFUyfH4hLOj434oNcZQ+/VJNIQNg47cRbC+v32lL/Ps6MjBEjt/vaD+onimANgWqP5QL87XKJS
mj+/5PYEXDiClMSJAg6fJKsgv06XpbvV0oDwVAST6AJCNPF64dNrj+x1qpNXtUhlIi9Caw/V5Fun
cX4t67u8aGQALDPMuNvbY7cbLr+SLQ6NgL+PGWOcnub94BhV/n6ohj/0IqNr6STjpSzXA32vqwtx
00Z+dwfO1rzY9vgYJ3p+bJrQutweakemgg4pUSsNqcftods3Y5Tre9ukGLg9drvxrFHxYf/7Ea2i
5gsoqYRJPM7fp+a9gu5UDszw56fcvhFLsqgaW7z+/e23x2EaLZLaIcTkn7/KY/NFS5q5/O0Z4/zH
Z01Tb1pbAw9UOtUF6nLuSv++nG9qF16tIHmumzAAuUEvL0bhyIvOirws7LFCeshj4J/kBcb5MJNK
mYTNj91uPEgRxzkbHHTE38Mr1mR6ZwuPgduxpzG1SKrWWWsTkNKqIx0SufzzYMfxcUA9z1QY8UDr
MB8e2InC9u4vTfUowumxbtivT86wwvT3qZpEu1TzTV4P4SY0/XBunfuX2zf0grxl00G2I9HR4mgY
0uQ8DN3+9pSfx2r/WFHzX36+ijXjSs7FsTeFuSUuPdyVGkEb2I2nO2QBi6kgfmaedEVFfwpq+ckV
60UpIrZ8yqx4iFDeK8bpyZ1Ei7EYNCNaeaon5r1eT5HxFHemtygqZrGD4T6Xpr9TAFOVzx/MqrGQ
tb2wHZQkyjv3+JNGnG7NEHyXHqzGqHSilSrsRUXGjsp8bxOlzbfft/vYwDBWRX69aM2kXnhF+jUk
hIzi6s3N4bddpTog8H2QW3S97I50db/8FJ5h7awgIvoD8TZn9JmlWh4mNuslP+acDdOvQCOPlHP/
OKLhqDDpcvd2Yzeuzv6ud7Tl7a6Yv759R6YFaCHIz01yP6mBZeP2BC+N/f8+9/Z1aaQGUFNeVf9z
z8+n8TBl3+STEDd2++b/PffnO7dXuLEiPD7T95WmQV3/++yfX9pCoUZNM/9s/puXtGz8ze11//rh
t+/+/GET4AaniYkrnv8kGpvWoh5NsRpd/39/9u3Z//qxPy+MraZc1WWE92l+5d+/1/j7v//8yr//
sRfGNZZd7+vvQ//6x/7/nZL66O4EaWFotfkM/r5mgA62xHwHSHMcHisp4y0od1mK4VqUZfegRYO3
C0bfWZBGMDN2BZJVeG7x3oqN7kHofXnt6MbMX9weiZ162JZuSJ58hJGSWfXeSTt0CYoV5Dx27Xgs
i/5ijduWsI6XwdbqO8T0BALHg/Mg0o4mxOyTPcqpHpkCJaNkGBrRNbUow8faQ3rE81eamLqH270g
R7/L9Dk+om+v6bJ77Ua3NPVgU+HR3gI8Q6FhUHbldvfooSKd473r1MCGVRJlbLi9t5yQkm5vr7rd
aFm+SpTYuxWEVJv4u5MpmM54jjzIpEtOknN5URkuSTBS0t/O0YOFgkChzhumfQV04vYV6QkTAwS0
JrnCqBYAH7iPYHRv8jHH5Dzf04og3vfMi3xme67HeKl9SAnregTvaRD5NOMK9RZTHhYMLp3jR+n3
72HGP+/mFPi6jly0lMo/IgkhCtCsnZcsd7a4V0mriwbCnXrrzMg1WELXcd5dizkxc+DsTiS2dtVy
761nsvBele5dZqYvvuuPHyJGBsR449GjLDim0izpNJbeHfoHjEqF9kJL17lW01jd82J8KilNHOoB
2mxyejODDBuQX1mvDivQqInowdNyErHzdobaGqAd3NlvrTGMPRcpUXcEyFS0T5oEeGV7lLdjII0Y
3XMY0kzE8n4v2ZXuStp6QH3Cze2vhIiznEyTaJx22mmDRh+flhdqWYWlI9f9pxJUwTyk688BwaQH
e9SDpciM70Tm44We7/BzUyV05ohM3/aD+gMNq7bQqw/OztFpweSEZvvT2AIux33haOO20gfm+I4T
g+9VDf4EhEAaenuPaKm7vzfa/GXdq0tWpMt2xpg1AEtwo0SMFuYv60YXHFHecAGCSVOhfE6zQPzB
7fQMk0K9MQSF356XzcaPSEQo7C2UBkctw8HFRE4Y7cnEvr9oRsa0BPdguzeoxI6+bfnHpmv9n3uJ
+BXnvXYKk7G0VhUyNiKOjPJBzig6ZN7Pta9514oZC6cQkj6ttSF7VoOBzSFmb+n7roRag6C2i93s
YGZ+f6YBofDS+Rs0A80epVD5yhsG95ogRVNw3SwTAXMN+XevpdVVWeWXOybhK1TFYYUsOr5vfYR2
smQMZpXDV4TGgUgCACuhbW5EX1Y0zwGu9iGdRFMxHxAGZphI0QcZk9a77y3qrGRi26bPX94eA3ty
8MqKqIypHz8irhtCNe+9B+A+ZYO3SdhRsaaEIV2zmqAkTGg9wUOXf92k9X3glu5RePQms0FAtJ2X
kSriDMsn/ZLacXnuquCBCAGCIXXGXMfRAipukQZ7TzCyc2BIHG06qE4vWlRckwgxMrRHH9RQ+2YI
w35tRZmvysq07utGEj4QJLAdTEC0pd+e6nigCmYEtCHWmdhoK5SPblgEZxw7eG7Gfe6F75afzpae
dGSYU4nh9lirW2ejgTGxYc/pXgMNsbHEgDzgbTh5Fn0rIV3zELjEgqcz4ib0fzN3ce8awRYFRFLI
TshxGvhjNOuF1shHX9b12kWKv6G2c05lGH2h9S4OmPBAs2ghJzRoxP/QdR7LjSPRtv0iRCQ8MBW9
lyhfE0RJVQ2T8B74+rcS6ns77uBNGASlrpYoMPPkOXuv/dsbA+SYtD6ezBrFLYf68JcYADoUgUmj
0slOUcmuKBzxmwRfnF9a1D711nM5e9y2VioRm7jNwOmOvxqWEUy/unNITNmqRZG6tu1fdRlMFP7e
90S6BpGmeoe4hk+vU5Aoz5YlD8sneuqNeo/5rH8YFVfTyOAVZPBoC2b16ylWBZzo6ydP8QaKrKdN
2gfokdQlzg/7yqng5qeBe4m1sHxlmWaP6Sli3VAcAEHzc+b2czO71rMZVP8QVJRbUj83imtg27Cy
9bLPL5W6dNVlJOJxhcGCWKLCia9gkjB1xTL7tvOdbKf6a1Jo1Ai9XaU7/ifq7+tCroVUvdKAxD5r
vPm0qARLWpcX/6BfUeI/hPgPsZ3QQ8Cydg78Lt5GfaM/+7M0iQsOu1XQjISPKVpgOZoxjXq/4Dbl
MkZzeBJksYEx5+Ot6Std1CvPthUxUrjxLhDjH9NzMF7WDXNey1EpsOzaEDlSIuUHS16cT7a0qt4I
foSV7tbFFcjEuHVjBMfw68ehf45bkC6l8IGBcxU1jD+1EP/zwG0U1/L5Z31PgLEfYKyFgDyd9rOy
y4trSSj0kvlvnvf81tz5Kz6PaG2XFThbHv2B6ImBzujPaohpA7V2aj7NE/MPk1C1TYPV8Sk03XOF
RfWNnDKsVRmO3OUSZ4/2gLoSKlbCJ3dZBisLSGfqG4ckLrwribrZPpqiDG9Ff8aLJj7BZfj8Xyzn
Nqc2swCzsSVqytl+yfE8MLNW7V7lfnCMf59p4TSuMP+BYFUIKQ9m0r52GE8kU8mQfnmRtKr3WEQ7
SbreYDfdVhcRVe846qsoxGId5W6+acwue8mRCUMHdv4MHrlAeljqGxQV7WOJXgklivG6XInKZ4a8
1UZdvA5ZnZ0dm45koTAurYaPZzBwPw9IAW+zM63QfE0fbY1SE5F0eYgtET0nwiWAdUq2ySh2Vt8g
A192VI0ja1/Qn1hes5oSsOAw1U+9jPxtPZEJooEpHKrsW++dl8Ia0qNFNMU2FxhpqtqBYOk45uPy
ADmGKBGaTaimeC0aMTJ4ZDUvRZmwTHdv6FG9mpIOp7xOLl7Up0RmYMzejOpHHpwCiWFKIYW/UX80
Q0z33DPOH2cCRdmH3618TTvABIXuRV+dSQSqPsfF3ZhH+wjxBW/gsmMGzB1IdPPrJ+il/nb5zZZL
XcAQbV0fRCmiUsEZ8tmMzHfbwt2Tw17eaUBqn1zdo+GEXnkV81F5IQu4bQfnOa7t/oX/6R+jrYPz
oBG1HMvY6++DjMlECb3mUvq40PJSc198g6iHNs6rG2G2aHrd7p7n/nAzOJW/6lZz7+1pvC1/4DYY
7oU+16cqrR5B1saPXSgpdXo3/Q4iOqNWrn8aToS/zY/zUyj4jloDQEvYOMinjkGCxmpGNl7fnUIz
1b9al7N7pHk9kg4n/whKOPKjV8i9Vjf5R8Ou71pUBtLPxJOb6nfLDLIPNhF/l1Xp1nRQhcVIHAm0
azaFxTIb5+VptovtoAUELxb9d++gC2p7OFd5PpCSVoXWVWB/pCeDDzGumvsk8l++T4MPMQM0yKCQ
VxjGb7Q+9BfAldEL6CVNXTh4r24QjeADpyfUhu1zX+XdDY1Pgg7hcajr9G+VPgWYjv4a/DOU24b3
CsV07ViDsizF5XsYC8JFMp+Jk7psqALAR7TMvCpssHZbgQqrfHl23JnYwxSf58+yE1u+w+wGVn6p
k89dJpxFlsvlYeHnk3+J+dKrHVCfYKHbenQvWul7x5kqMUSsDstCvUY2KLsLG+2lrw28SlJqUJNq
8iPxoK+9CRLug6Y9w2Vxb/hfuTK76TW13PTk0lp47HB+HHV9/qKViZemrOFTq61u2e8YBmaQBEsc
KGx8ZZ00J7MKX4XIu3M2KIWu2pqM/3v531e16EKN808/JuO9mb36oM9MeEo0dXTToestt6E7Cgb9
iU64bxy7Z0ebSTKLjatRMrYqli29iUq2SmcqNqZFDyyrp+QtSEiHhvmRtC6SUNFE9OGQQPR2UlzN
uTSoXzuDmpS+94MswDr9oOtEgeS+9kRP54B1SmfQ9iH7qV+jtBUHU132ob0nu3u+5/JGvJB7y21O
IZwPp49skI9sfSWz2dF+tgzzfUSMhoMv/ItCv0IQCpasiesCSTLUk3qhlrUSDkXDrLCf3PIzFhK+
idm/27bhHbOIoXk25tVmdNue4rfQLrTPd0Ae6icnIfC+ybchCW7XuHIhUDlzQ03BwRA9Krp1C/Cn
XoT6xRVM1LU8TF4ilikCebwtiFGxGhvCvBiHcN0kpVg5UL6etIz7bnljiy5CJEvqxMrBIrsOi3q8
uBrRJXSYvhAOoCd2f2lJ8Pd/n2ja+FXZlXVe/qVJF++5GIvTsn41qK+w/abiIqUV4rjHM0WwRgub
oBx+oVNmFb5LsI5rlNgAvLyadT2pX+pSvnBQJ8JXvTS4tMoq28Rror44NmUHjwYb6fLVxPN+k6SQ
bssQmapUBMRMILYYdN89zzBJXknz2iyv22qRh2Tt/1yGof0uaBvQee7IkERwunyXN1vFpgCUSVuz
rbZ1bBPr3FsfIZDVP9nMsV9XGzDJXXVuI9fA3L2Pncz+Ljr5nWS6/GRiTe9wqKN1mkzWYUxq9COh
jwu966+pwVvBZGhrkTuPqw2Auj92/ldPXmliuc/Si7zvfvA3mebmSOFAIwdG0v31NSAYSWt/kORQ
EhiGoJW2BgXxEO5aR0uwMnbDWcGfoEUxuE7RJoAOqoj7gHcDMg3QIg/uGohsyDkyKF+GdyM2aby5
XnPztQ4tfG15dByL5lKU4DYivfJIoHWNrSLKpaAoI6nrL74zfJIhr18mEkFeJogHK87swV645Xbm
3obmi9vKGbk9ZTM6b0JqHMOt5DmQGIyyWaK3ty2Ot7ZJ/NLyLeSQXxlxhmgaG+OYVmP0jNuYEtSZ
npYrsCP4Vzy6mT1ZNctLVuVHz9b4T6i+yZNifmxmA0H0/xxP+RVAt+o68F91Wp2RP29LG0VxKkty
qUyHIqsInN80UJlKKMafcD1no9UODkd1OVXogTxYqDLL5WfkFi8dORDhQwichgLvH78IP/CHnOfA
H8+ZLOTruHRYUqOpqbc6Bw8/UN+fD1bae5exIlCOVTj4aLqvKO70d0pBDt78iX1ZxV9tp936LG9f
A8MU+6rsXobewVFX5WgW51Tc8iwSq3Y017JN7WcIATZ/EX6cUIwap5jMWM3k3z3inYL4z20HjmXr
hS2OMDALv53qO6k4BAAE07clWx4OdRm/WdGw0lr9MlO5oxIk1gbhv3nxTGYTBOmSX4QsAdZapJAK
ZJjMRJ7FfZgjWg5haIkw3vcZonA4oS5ROuV4CQoyr9qu9LfpqLnXUvPo5RjGa1k72AAs1nrNVZqn
rO4ecT8hOHRDxr84+5kHoHSSlbGj7h0fNWr1x9Hv5X7MSe0RpWltgtCj2LC7nu1d2+N8UyS/uW/F
fpz779JxOEiHswEyevk/kSe3sYKQVIu4DaK9ye0GLgqv/BhEBEebefEB/6ToTYTSTbvNWAq4Re3i
qreDycS4fRY6setQwOytVyTOkc6QhTiuaZ56oRgXtrKBzs/4WpsNFDINBo3d3H8eAL5jqjXAAQ1W
VW+LZG3FxE70bdzel4cxLQmQlO28i/L0K5RZfQ9lCnXJLP+Cifp5ol4JJcTS2YgD5PTFtOWQWOwF
TtL3YtgXns/5y4PPEZYMJ/SaZyP3VFG1t6Z2i1svsxYKVyC+Bn6PPVmphKol4XkBzxKgAV3MMWYI
B118BR1yIa8vUkl7NKQ03iqQ3rV+i5GXOX2gXX+6p20p0jUcF7QQPTQyzq3RsEUttyMSSoGtzYa+
4ljg0RjCw8+fAu/ztIlD2COtpHTxMv3MfZseBqoRqIdUv2H3SK9gemqyvLir3wznRTgI51s9KbzJ
/Q7lQD8NUuHY9S+OI1T/sbV2Zun6b5E5HUST/+nnxHzU9TbbNT4koLTJvNUPLVML2X/cvLxVDUqG
Bdpplj7UsMw+Rd+IK8crSkCU/sov/nP75CK9VLGmkSpQXrtIl+R8dvIEBdg/xSEuwyWNpgzAOXap
H50gx6PjyNHfyKEHCKIXZGmOtSRkM5imR/E3ragIGFeRT1sJfb/cBtMETAGBUbRBZEPfg87I8qDD
vUHLjbPLzOEJM9/ZhuYo76aq3YOwxifcsrcZtkGA1LQOFTTTyGpvF0NV2qaEnlxA9SHNRtvtp1XE
/5e3ZkSUwhTkKZJ28Lcd/sGYFf3JNWRYZYMM6ydDJEG3W+MIztadTIo9qUdPo85X//vhzIzmPQGv
P8sA5EAhVkNMz0k2fXMCMcm53o7jL08/mRrKvFrCAW1FfMeDq9+Zka99e8iunje+dFnfv0Rm3L9I
oofgLz8Hvlkfi4LTECEUKRWoaTQvtWDn0x0MKnHUoZFUHyPG5ToTMeBNVqOE4daxL0aiACuMBl2T
sVQI5L2h14nrzy9mdma0w93oovbyx12FzGWX+gj+Eolpo0gdb2ep0p1uSEUCeGZdWgJ8kNsVjryI
YV+7UFFB/tl7I7W1927ENMXR5TBVin7cpYBg/s8XZeH/NmfhXReMbE35calQDC+Ay3Sgi4oi6ez2
bb0qwHqBRErRck4iJY8gNB6Xv3QCgrUVMmLoVhvTKSqq4agnHE7HePi7fHJykxlTkuSHJvT8S2Ul
HgQaTyLI6j7arND2RG7hNQ+0xw40wGfKooSrNvIf8WAZO0szH8sumtemOuZXgqhPP2AMbCiCdkXT
dYHKU8RCXlmWLkimJBq4/rHR6Bj7o40XKu/m6kB7PG86xWSgY9EPCifCK6F8ijKXOxZj+Vpzrek0
hiHOQ4nrnIb8/NujU/XQzajWNS/FeNwa2slqy3nj+Ub1CNSSPyF+ixhLDkDiotBZDz35978nchMF
BpNGWX4kgQw3pTVjHPfFnzGPp02CTOBA/75iicu6PS2i5r6c3hMVqjQbDQSijj4aREvkWkDWH1IM
Gl9GGG99c7D+4R47+k5a7BwgeRvbz6YLvqvwodFT7zfFNpE3+I5OkVdaeyqKgmm0z4iRHU+30GX6
bbf7WX9AARJskNndm0uyZyLk/CtwiESwRklXNRgDhvYCP75lmzQBfeIicgODk+k/tzXmiUE1Eui/
dqgpp0OpmiMkZKzrCgyErGfAkwb3sRtnT8tiX8XhU9Ho9pXQLmUJrrPvZPwrhGh+l+jI13ChV/0Y
TBALqaQGnfu3JB4GRFKzXj5bAMna+5CSkqq7cYfwBh2eAh1z3DDW6ZDM5B1qBEcShG7ZMd2ESUQM
1+Fjuba+XVYKV61lwzxjcEd++xMWM4/jP4J18ckS43eVwv4GCjisgmjagfmn3tGK9L3z3/rMm/fw
MiB/GsF4LAxsbW0+GReAB7gPteE1c2b9HbGRvra8sLpC2OygWVWXDs0SvhHweTjWqxr4VRisxsGZ
sbcVLw6I+H9q/Yt+nb2FZ1psRhC4F5rqa1ulLo3llF3MHo3pQGrR8tBMrn+i80umr70CURDfGjv7
/nmXo8q4LPVAY6JfHVoAEXSA/lCXa6uiGxWLvNfPk5OSnhcSOAIX/Rgb7EGqxuyZu18aZPFCAJAp
S0089uQpHGVvnZypp3tdlPHwDAffRqma1ZcMe+kDETrToytAAWYEbhdu6v7xIhNxVjlCRs8CCBZh
+RyQcog7CqTkhJYKRRdMXr3uV7ivQyJ3IN0Y2Gp2Y47JdR5Sgg1zHMIehvluasWxjUYYvaCasNqN
rJhVu1tW1SSEFGbY88WPGx08jov4OzTh7Hiz/zwTuIImfXjWHD/eLXdRbXXjUboDckgmwNeffbVg
pbyMkiEEYCn/OmvlH5+6nGJ5ABeZN7TvM/voEqD1LAvjecn+sQu8jqkvn2o/fUpMhjWR2/iPP/9g
HdMdCeN6qxNNuo4dumc0N8yN7dQ0ZduEAU75K4nDkxfq3SF3rfBC58pEpUuxgknsQTpJc+s8Z3xo
uwCTEHlA7s3z55lm6VvZVSQSzIXjrkF4MEdTxZQ3sH5RwZAK6GRASYKo1OniutiCq+o96gsCbOJ4
WoM6EZ+cVb8Ti1lqkUKKwup394LG59AGiTjt4uOo2wNiL7x2RRV3eNd4lpj9v8+i/302IzYZRWG9
/v+/dwBFj3cMl1bNgjTOBbQAFW7AFEnDGky/eQk1oJUME9F7bnJzN3aZccDLX2wNS8jPmBAxfLz9
V94ZiOt7S7tUnkn+SAOCjb6MGejyV5vKQzJyMkU3/pSbafjhuOh5I/yBF/Lwgi2NwkuAcf2AeI7Z
adbNV7uFPi6bpH2xokIJQcBZTRpRpzQQtrnSSi11//IAeJFxCd1RaCzfQVXwl01J+rET2A+WBnIY
3QqH2wa/y2QJUr2UDicS6bChp1pvJNlBhEHzUM3lcHAq06t2UWJXwJ3htGfqjJl18KHaesZ1n5Xw
YGMaLJNBk4g5sPEQcZYEkoprSAdZe0yzHEcXVpS3fkL9jHUl3C2XMKAQMvF3jzm9EqIVQIx2GRsL
c4q/ZEj562l/fmILMEHVe7cwBtr+eAgnjEone/CCUxmooT8a9YVvJjyzuCzPloeAJinh5mSGRZUV
bwwTKJ45W+JoYIldfsXlYcreGJsVH4k+n1y1b5kImnM4xl8WGKkpBOSwzY3BWoveZAcN0oMguAxv
fWicevWwvN5k/6bI5ZHpbIkonmm4MrjlDho5fHBbLQFtS/kelN3H2BD8bMPRsKWVPuLessEZd7jX
ZIgDwYAbETFFKwIffU7hFPucZvF5rNCRSw2rAZgtchfURrMsFmPkv/38pGZNzBM5gR7EBsS5XZ2c
JjtjvxzpgtepAaGLB9x1+qkpS7FJwegD3ZX2k4YFj/m69haFhIMC74ZAri7xUgZrxtn2ZgyMEQNX
bGKLm1Gm7X+mPkDyDzG6cgArDSwgd5lZEVwVE5ecAUxqYX0WdAf+U3BYbAn8oL8WIYIBPhtDCdCs
aCyzp9GSyCgmyk6ysxPpZi+aZ0fraEpRqLckvMW+1azzxnvShnT8/r9PQkqnWYuCs0WmBQNfjJdL
c8owcB8oRffVdZgEhCI79bWjFPw6LDNb4CzRlrl6FzXxzgzr6aPGW3D6WSQrI/25rVxhov9KBPdH
HkTjz12Xz8O4amvsWWOWnsaqzF5z3ihOvJZLdIH3RISH6l8wrXarKtmHJZaJKLI4fBAV+hDjwdzm
3ljelh6lVsT6VS8Y2snmYKHp2CzCEoq8jVl72lvAEfqQAHZfgc4rIFXptNnpBwYH8Eqco6rcWSeu
+67P1PTLFMekGH+MGwfWmz+MG1tdykgcRVPYx3Q2m433nbvQhE1VPrm+ZtwT4vCq3DzMGi9PkV4/
My7cj0lpvvtNPh0jOouop74JLQlORqMC+sg64il+Q3DMMV0NkiTpIKUFmRIdar9F6VEpswQfb2Lp
PZBEufDCrZPH7SUo6VM39JNCVSeBPuwOWsUokUMIkBJDoVWNCNc/SK0j07/iKmL8G0x4B9q5sUEM
rjZt6THSoM+9jTYwosV0SqvsJ//MjFkGNeY55ZybNwNPEvWWWkfU3PnnXB6VmYt7I8lfwk6O27YT
HIEqMyNiJw/XqOv5G7UNY/1JmNF+dPyzXTXUI4RCliopxebeurBonPImKSA0m3GA/xh+jQm+CyJF
P20JvTVel8s6co1NCsYgqKsyWAH2OOfM5fcoC6td3jTiQnfw32fc5P8+yy+jCY3S1yRzXYHqBKvE
p2Vr+BbVQ+5XEKZSJdGKq/xMrEl5Syv5IoRUaLZ2wv0eBcNmUDsmtlywcYJ03J93qOKbVq6OPgLo
ira2/Cg650NocRop4pqfM5EXSxV5y3afRvTeyxJ7bwcgRVp694wDuFDKrYSPxd3WvR09NqnenZ+3
KI+ss9UPp75MP6Zk0m6ppzVv0j4s4x7UY93VOM1B80fv4gDbAEIiJviFvsKruibJEsKHVggYE1n8
28vks9Nv3VKPvuyawz/i8ew0jNJ8wpG8Qz/ONIqiXZjWtQTby/Ejnk2aW1K+aAbTNTtr8b91bl/s
XN20DuRpB3gzY2fVqpNC1eXevgkyPJdLxce4/wKFotq1tkFx0Sfaa1e2K+yWdHfnmoGT7/BOsy86
Y2QdUUYgFxvprMAmGyrcqFJ8KbJVFG5C1xBfSZd/LiqO1hzMZ6IVPFu7/BwGC3+gIR/k2tnHFuvj
lG0gHfl9ZN5932n31OLJnnNdTuOHAVCvEWwZdONaz1fL1Jpkx+xxeZZDyPP0TTs71NuSfaWsOWLT
/rOvYVy+4qi33wxhgS/KLPRZPl1xkAYdy/i2J2vqNfT0v+hUD6HJXpDWjxBF6eGZOXfXcqrtvLg9
hmnSbFqqjgPGmAq7odwtUhGdruuKPvaO+iK960QOrGInnT6TWd5bN6QXnEzUFLLbMHr3D6gY5G40
MOImPjNOf1DnAZo82+VzsnxslkvPo7k+WfnWHnPthm8zunVDhBQFahGUUtqR6mhXq5G3VwTp7mc+
Xk+YBUPrFuSVsV9a74M7WltMTHKzXHpR5R5bIBzEm7M3dNMf8puIyFa6OT9JUHSHsXVLAqN5EsL/
LFOEulmt/WYHOA01Q031ZJq96ZGQBbmahRWoGTjhJurQvzzINUjcfYIO+yusvVcnn/S3sXaMDfl9
zkma5XBp89nAegoZ3SwZVWm66681Q4svgT3kZ2BO90zgDpd0oV80kgFpauRkBwflYWwi1V1HBVGj
+SFsokbjNdDIlNIl2SzpmyfD6BFqGDQrwXfRgeVf2YEIzo5taz0tm7AsUOo0ZqtzQMWOmRdFD0Sf
D3SjNSe02enNYsQGfdv214bKDY+Jc7mixIRfP1fRhk9mfrCiGomX4GMr4Fvf9IY8MjGK9n3K6Wga
4lz1mnewrcIlBVHJTtF/0BQSHalSVnTyzCq6LvvknCGNwqzy3oxQWZcPlF1BeGywN7yFrknKEFbX
aAamKZePp/qg1qqd8rMA0v6P77bR6TuOk+Nq+Rt4o+GvcyXpm4ECbogGzBEZOcYrInb7TEF+01vS
mkdvNC+DTYmMbUG8MdL0ucN8C3G2upw5+4Y6wit+rZgg57Zbkyk30zl06VKrU7vBsr+rzQ6nt+qz
tZb5PgkrOqRK46fXdXb0zK5ZS4Mls3K1+UYaa3pLBPff8uFZvgBUGyboBEHSYHhyaTVoEbPl0/Lh
ZuiHxH1tNTaMLIMv4tX8sG5o0e1XGgwC4k56B9Ew8jqM+y4yOlNZLErEih0Gy0tHWcxwLDv45JI+
eHpdEbfNwADZ3/RodzBoZjcl2cIAY4fUgK8qlUww8zDljMiL7jP0pYAMPmiPrWsrDQfi1VF707Xi
vrwHeeHYzx2A+SRIqsPkBNDB8bgeAmH559BFWdsmenPvStojMT3Vjyax3wlPUDqtzgUT7tBMtqbK
uyDrceoKFIlaVOsRcwFlavqIOdDc9/Fk7oVeR9cxKjZD0okHO6JEMonf26l+IDSlMnw3Tb9Zs23H
B5H01poMmWRTk2N91UJ8Y743HH4qVniWmMRS+WfqzBY7OI5bUx+i238PfslEe9K6P/+9hMlqW8V9
dfZS0KlLqVYMjDFFCgU1pJxZ517c7+LFy6uehcuzKWeSkiR42bg9hqIGKdE1kPOG7qmkI41h2upf
dNrpvm6498Zr5CHuvXqtOfh4Bw/5NAHgF9eGLqyuyCAjwKPHbNfVF8B58+/GxpTtgpo75rImez7X
3m3icS8B1qKVPbglv+lorJFTYFnAaXkaOgoivOv6izX4HmSBmhgzzXsoOf2uRoIcH37qF5fGPzSt
f350VtOgxxup/08M7GCM3qE3m72ppks5hf8euHUBz55L3WZyWNH24SBVTpyaeJj+99lszaz8ndgn
rY/CyNU/qADJ5iEqBGyrmSS7BAn0x5Q62CxE9NXQXUGh563N1u/edUd/a+Hj/UWMtRrTiRxTPUev
7TEbM/FHX+jRlO8ezceZ5ter49JYt22/wh6h7X5EPG1oPIV1uM+4Wy9py9qj1HWVeggm0yEXpd8t
S5e0DbE2AoJykqhGvlFjGPF81R4I8Twz3EP7hc6R2Yt17dVVTMDlY2qAfCB/i1GOuly+ECb+A3m/
wyaSxI4tP4bHqHq7XOqqi6yIHnRJk1tWK0iGOg1BrkovWWv8Wq5s1lcO0OiXctrXWy2c+9t/z7RE
9dXJxl2XTQIhsHQDPFPzR0E/8B720fvUtsmKz12FFI9n9J7ZxtWzWL2mDeO/X417frV8KH++d3l9
+Y7le/MYSrUc3b8NrYu97c1yo/up9W4mFj3EFMrsUDiPi7IhGWzEn9PbYIKl14n+3i6FU0Ve7VYw
jUilN6uMKEC5qsEZ+NOt0wh8dN24OCzf2jZdRdO8k3ymCCwMjD46xVMpT64B/iLVOA1NHABe+7bQ
1hle4SsQD/a9DK5MJJovO26a99FkAVZ6/alXQeGlJQ8EiMakAs/PfgvwMuuj9DGqp/7sVTlxPsLN
3upCP2rojm3RVvfSSpo3RlRu6muvaWyGzx7tkOXVsAfF603dq6Mb9Vs6yPmM5KV/mMgCf52ta0gL
YlvMSp3t9O5d91hBiZPzvmA+vDZJnL4Cr9F2UJ203XI5tsnr8g2tryRVtuuSycN/vvxDQzXMiOwV
jK33vkYPv1no1eHW9yLkgroenLWxRJZC3srv2PcfxzluX/KoaI5ji4yyBF76G20BAJcw+vCxIO5d
DbclmX7Vmx3RjUrQLLXDpwnd/kBsKWNhdanJ9oUolfaet2N37ciUhHjJ61HQTNAaquw80V991TOa
ZEh3abyGl0pNf7vZ0A5HXLdUxCVTLwO1xqHL425fAyQ7W062SwuD9wYl3npZHseOerDWSEy0kBdx
tmvvU2oDGdKF/NMTEWKI9i/vrSIB9O2LE4+kDUVFuxoTAaqqpb+Rdn6w9Y8IPxmrdGHdPgMkFOc8
o1T7udZCPA8BHPGyG1+1qqSVT/X/KKLJ5aSh1edcBtqBX9bekwTgXKaZYqwaw9NSW6RFnTyGNF6W
KxxkuL/a3j2RX4puhCJ9MPAqOMVU3xu31vfc+d5umFnBSs6NO8oxd9d4vXcwLCu/jgXMq3TQ9Lfc
HL87iBz/JES6cHj/O6FpeYBBEqVD9DpYPSL7is3H4O98qt2RqIw8JZG5YC+arU789T9HYc2bXlba
mSqAWrYT9VPHcnzOSc9a16ZZ/850/TAQAfIWY0Db00eFEQ3lAklqyOGe20InLVgJhGLPRpZjlGyi
bRp9MpwnGYvHs4gTRmU2OWINBhDEjMkLPkYVSmVFf+CywluPG9JIzNfQpuFpV1hKwJuOD1bLhC9m
rtGiF+vgxJyY7DewR7ikFTCuA0RuB5K6WrQbBNt2AXw3TD3j3lG1lm7T46ocZDtL2bG8Vk1vng/R
ISrsdKsLL7kPo5gPFt5ToocZIi+v1VX1q4xTdH45fvieQUq0gb6hM/TiGs6okrQpzX6Xlx+Lq6gz
2ujgDdpei3S8T3Wm5GCGSsyhiOkAuRWrtkxPVeVMV4KINKZTfnUE24Phrsveyl5AQk8qc+tCkv80
gQYVTTneisRXomWKM1l51m5RBMOB24CtCV4dR2UvuEx3Q8D1RZM/Za7UnpzK6M5IS+61guIsD51V
4x1Pg+sIduqNG+iSMxz+yj2OrHGYlthsLfcU2RooktzPzlo2EfkyFP6DgTBKZZGKuxklBS5L2HmV
1O8MkfW7lKiOEPXiwfOrX/J5qVCpn8msvqT3uQznrZFJ8z03ITEG0hMkZLXtrh0jZh9YNacd4ZCR
jgyn9M5kFKMAynKik5NYKQb3pCNWZ24l5iFtrTVHxNqv1CDIFadyusqWmi8cPXdv4aV4TKQB+jBk
ax0KIz2SVV9cw9L8iPo4eOhN6b4t/wH6Q/eNk1jwwAjOezDL0bpFiiIUJtm3SQ9r5fZme/NkS4+1
ibb1HDpnIM1iw9wsWzm+/9q5yXgh2rl/abXnGlrla0LldyzivD+nofVkll594sfBAQMjqV/XqCrW
2RLdzWR0RTU6PFXG78wM4F2NoXZc6h8LWEdro0yODTYkSf7Z2k0jC/6GtzMGE22oK5qdHgb3uKY6
NzySEpMCwdDcqyxucwBBicJxrY9x9dmVgBSC3shuqdpJQ6lfygyZxVMVp0p/kvYDbi60lfZQ/pax
Y57thrwPghijfT84UDcL91VSS++LhlSy5VlMDwQ3g1vtelxtuwjXyy8ELUU3rPzZiqBvin+/1Gms
FjUCP6rEZX0DmCchfZndY1+E0VEzdANc2CRfIMJF8mjn98yYp1uqpTmqihFs8yx+ueiJLxYSyf3s
23eCM7O9h374ARmN/lo41d+wkt1f22BCZTfm15wzviSYvXyS8Bn3LtVIQ6TWjs90+SQKFNeC9O0/
xrwuCtP5M2rI2oxw8hDYokeXELYKeMwbAb70d/0XSFT5m0jBcGvMw3AwOoVe7oP8GJtwMd0yy393
FhRlNRAoEmuLGvMXQ+bpnlk9UWvgaAiD8aePCJVk0Qzai2EjpnSm+Q19bXNOGh3hvWohlDW1M1tV
d/EhpZHmZXMWdNFcutgGt/EAznhF5Myrpw97+mziKgzfu5QTyAYMSPFXlaJeLcRTa3Tmc151/4+x
82qO3OjS9F9R6HrxDbyZGM0Fq4rli2Sx2e4G0U7w3uPX75NZbFaT0koboUAgTyZANQkgM895TbSC
7mduOlGa0vv2ZPLxOpsuSPAssx+YNsMF1MdiJ3fvqUKuEjJZYrLg7Q34RIk1JNBCSGQKdlYGBAMW
AFpYOWbTiOPO75VgCPAYrNX3eQCyUCm+8DsHK2zPuJMYoMB7DY516VnxWbNEVkt/sOeUz6pR+7t0
JFFQRSwkc5cUa6ovyIsL3UI7/cg+LtgnfvneU1PrADCA9bCoE+YNRssxYApcRIKniizbsfZxskb0
YWmqzkFmBDwUz0g21qdyrNtzOfNZs2d9WLJaZ00/enx9yT4gH2FNJHPKWd3kmQ/UddQ8MZX6l99X
zauuAAY8e4FdPmil8VgonvoQD8nZ1hu+vphG3EZdBJMhdX6oYxbc125unX3fP8KD/BRkYlVcQeJi
+/EpqUgLJIll3HfU+W8qHTBJBrQIJh/bzjLCrQRFXg9tXbEpRUcCVnau7Jv0oRtq467tXLBH/FWf
gNQhc++a5tcudUhX1vlnmSlEtvJBCxu8N3B5uvNr31j3URbusxTY9TClzbrzp/De1BHcH3uciSpE
1G71eMzesa4gMRnAgZRNUmr8rxqoxtgI+cmdnG4w9tpURdOsmwyVHdNbd3OrIDTvYxULyW8lH6aI
LDHpVQ85rFbbXn7pms56by4mZS2JOs0Mby3A8lFyd2rmkjIoUKEXrl6l8HFxehXraMXqYJaIoAor
nlJCiYekaOqKHd+RGj7WRuk/Z4pQ8cRbXd/JrZhZDsmhwcGtxCzhXqniJ36xynvcb/Rd7+OLV1nw
ioIOx0k37b+S7YImMqv1Y1s26qmd04PJKrRc9DqeZI2t5jvSwPVjwFpqp9eoQ6o4y+sgp08VeQIH
xakoQ2s9mTaXNh5hAGOwqlqUFrY+cQccXUfMw7ytc/R2ECkxdj6TrAn7CihHma6UQjEf9dJVTgEm
Wh6ionIDeDkkCltBJ/tkK44obLExlPtHtxj928yD6TiP6ChgupTeRtDCoq5Fa6zzPAfEFcm9xMFQ
1ogi9xOFwY0TRajwCxSh7vBWe70D8bFfhTlVfL6gZA4crECbtLG3YarWS/kJCQqyDGkYlftGfFG0
XuX7G+dnIJ7kev0KTFNsdxvXbPylTNaPDkW1ASfqbe85473TGt+LcFp0dmN9oGLrbmIQ3LeXTAgz
R1iF7t5v5hzEAphiPIDMjYS8R9m7iUd6iSKL9b4ycQvJbU/bymZDJQYZP5HZ0SP7fR1aq1rt9qU1
RjuNZfpR56M4AkJdlTXzQdRiRGVGfCpcHnCQtIpZQM+o83Qn81/eBHoFtdC9bGkiG+aib7z0Yaki
pmju5PJHHhC13fVlWZ9kC+O4djezK0KGPm2ZPVkqxZpRkKhV1bsi80c84etqWzWasq1r49FURcFT
wPeGvOHtcv0Pid9kAAUqBKpEbaaKFRSfqQ8/2Kis7ahMwDsTTXkAnmViB4hgnDlhGOzp1Pnkq5Q2
0zHG//t0ec0Gj59s2/mlU47oKOg71EZOshUkbC6mDkeFaKYmq+o51LoxxHZjYFNUU5vsVkDs9v5I
mUKvnh8++QQW0Jyox845CIyf2Qu8cCGSYNyRqJDcrCz3FmHrBucUb5GDUyI+CUD3LENB33RrylP8
6cUI2WEquQrCaS7WMiYPoCPuTYizqNyWKeKfeuttMsTwxkqngok42XKGm2lgpZb5JzzB8j2P306B
OMWWzcU+pMdtZqDA84TQOEQ5xN2echUqiiyg9ZN5lLlugTDTp7jeW+gJwxisvliejritoJCAvkqX
UR37u34Muw8580dX4ZcQ5e5ZAv+zfNj7NcUDXqX+nVdbLCMNo12hqfjo9AgOs+YFEog6TYHaDMhr
5Jl3mW/Pm8qugcyTxkatUhzivns+axBN2yLID3HSX9e+PgAXZyaWZGkPy47dbA3voyarNi7uIjdV
MYzHS/VUkOXlmV5lZzWgSmWxILyEohST2ZnN2qo1K/0k/q9QxfXvc6lEZLX+vVr2q1b3opOMy4Oi
aBE7UFawpeYjCBJRglC1yCO5r78Pk0LZUqhUvyrF2K8xTwdmGI/pJ3mGXUV2ObvEdL68JGpu1Lxu
HqyILHfDYu8W5lb0ESrytjK0ekOJRwXr2K+VKe8+zZHnCyj0dMj1uj8ajtstE7NRl1ZSgVzw589G
DsNCftD7GAwM2t3s6dKHqATCOTi7TPPd3dBZxrETB3kGiSc72uX60hhj84g8EEZEERA3XbJnI7P0
MOOAZSmzefWUfHbqoThabtGu0ebuV7gBUp6ZNWtJ4q+kXm+o7yfbc278orX28egqh6ysNVILmEhM
afd+jgdja0QNXwiRVApzi/yOAcq+INHvg0rc9DbVrbAJfVgEX+veJZEPhQY+TeBtzeiOD3P5wQLw
7lE9udD07dR+mOc0OA91d4sdnrYfWKpVt/rErNCoX9gJYBXisUFKUA+40VoH8LA4mGyg97KJmClP
2eigeSHqtWOefA5iM7n1vArUug49FNlZTIvFzVWqhfuu74ZtT4XnGjI8TBnlRlitbAh2YtkHzNzY
DhEZQbnwk7EhcfFIRbgCMA5+YxCGuqAwtllUxqc+xTKVzJGKsJ9t7nwLsvyIm/bNpUAn23y4yNSq
/KnyMLQ2mmfMB8sJYpK51DSclDknm4ZmZxbpcLJQyq5Xjd8mi8ACfVi1wz0aYOkRoPO9O6XG0ezN
xS8LXKqM8e18X484rYWRh4aKqEHJBK88y11jgiYB6kYXhwnn6qWlegL7VQr0T1YFbGL8yHmEQ6s/
uY5gJ1reo5WrxtNcPrcKUVIy1X482MV3KlcoLzhOcNKCOUeYiCarlLts0pyzKrZwWWHtYQP4j0ZR
BbskB1iY+0IwsordNbiUepHUg77y0xkKSa8LAzQ1sm61VIFIYRcaC70MTprZ2c9tl3XLrVVa/ULr
EvfezdjwZYrfLUdymvcyht7nsFVJpWALJmJFMLKmRzxSjQsw60yZ/ErP5lxBaTbVYJMo3vPZMCg/
XAoUG6pBzZKUoPcppBit5RgYsHDo74K43JeDWXyZMsdlvozmx8id0YeZuv5WASpLHqJX7wC8AhWo
dNCrJnrPqWffJ1kCGhOsNyZKdmxhGlSByu7iW+CD6Nv0JW5IwEv2njjIpjzMUYM6/uzfI2o7HLzW
79GV5gzXTJSbSmPc+zl0VcKhOg4HxXcAlUjtDAUTjKTBSFutwPQXfoMnysuhTQzlGCGMdmipNmEm
iVqkkL/LyxHheeDMCH5ry8uX1w6Lw0yu7bLgghrEHKtCE5NLrhb/3M0kAIWs77UFCDJ7JyE0lcaC
QGM3Z2Ls99DgTyfDSZ+zW2OX4XXTl6liX6I4hfZQ8nwtCteFRGiN6oPssIVSnlm1zvYaG+353nSD
jkwlRm4AjPRFMTr1nYEy3U0Ua/4OBESzSAosFfGXMz6EPhXmJBveMRm193aGm60I17ghw/KBEQ6w
+tZgNv2AAu9WRyLga2uRMJoMN7hnDeUA98mdJeif5GvTgB5iCg1jEFAjujCuEBdx2d2uq6Jzd7Ut
PvOuSFDi/vqoGBVfU3tyv5htgKUurDCbYqWbYY0UDiPFbcuk9JxgHD5WbAEDExa4USX3miMKQUau
IMPDyr6BAfu9SN6Fbav/oMAIxjMLa9DBpb2yW5LQKOeUh4ot2gqHr+GJ6qbgEHr6j7n/hHhK8F3X
XGgrZfPRz9h1p1QyoTkl84OBafEqNNnOjlRX1rxF3sGfbX3TosS4ozo77hBnUTaYiY6AlO1qHfsY
PbAVcyl+jOmD07O7C5tJzGbaA9VrBD7DRv1UGzpV7aT94cV4ZyKRE96YCMWDp9N/ZGn1HjsA95Ma
+WTEqAS/i9xWX+a+F96TPQMlweL14KCgt4NwrW+c/pgXir9XYiCB01SaB3nGMtw4BJgGreXZNRa9
jgWJZe9IZuKDO+bbngzWxort8TSNDnY2s5Y9hVS4AQP4yTfE1ymUjKhAzojLBMmofWXTO97oyljc
VYZ9F8PHW4Ip6++MmIK44cBm4aXxduTLgw3yIi4e0ojET6EX3lUQjicLRrzbtOOOVBcCww7r1AFw
C8+/ClsIplFbesFZrXh0UWfILnU/dj2DEikPv//2X//7P9/G/w5+FPdFOrHL/C3vsntydG3zx++W
8ftv5SW8/U7TQkcSmrDrmJapY4RimvR/+3KOUH/+43ft/1gIJNd2Dw/LdFpkAZR0fEDBE+sCbMY/
G7Z59EjN/6nr+AN1evPNdjHa8KygfGcNbE7cEvOpsBraZdbnNCMnf9fXIUpEVtZ8oyiw7MYqXYZd
UB5tCtCYWXVkOVLVuSuUWYhxt82XpoK62RQVE6wJGYqM1LAwxAYPxZ72S1HoqKkG/g9gifdjFMeU
hoNmBniGzLYLf/5CIY+B74HV/tlEoN7Yj0B0Lr2W00DelIzlrBjQoRcILQnT6iMk+0Ha3cjf63+9
+sU28hf9DfsT0OKkKl43//ddkfHf/4hrXsa8GXKMMExrij/bfxy1/lGcvmQ/mreDXt2Zn/78f7f8
0n551cDsNmqnh+5HPZ1/NF3a/nxAxMj/387ffsi7vJvKH3/8Djc5b8XdgqjIf3/uEg8UD8MvD6C4
/3On+Af88fsToMYf3397bL+0P5q/XPcDUcM/flds+z8egFKP1AyEbtexfv9t+CF6NEf/D4gTx7Md
S/d0z/Z+/y1HQT7843dH+4+BNbZhG7qr6VzRFJ2Ia+5/UBKyNE/gBWBw687vP//xz2/H5a/292+L
oYnX4fq6mGjharrq2ZqhO7ZnuLr7+nWBoFkjep9YPyqDlbNYBfF868synL21XCJRFdKXoOPIfole
1VW0S69e55S1RS8mP8+9f3etvJUc/HfXat6XKBA2hWJxIA9uyj7y5tqWiwW5bHgTiwOxYLsEleZg
U9PbBEId7npIS+/XZmRmyl4A0yrP+BCUaXYwbI/MqGhWU66uhiF01rpdmR+wEv2e5O1wF4zgjcEm
Fk4d3yZCP8kqKyRKNA97kZFiXty2KPHDZ1rCGPX3k4DPyjO79Px97gd2LaR1/L1sJ75m7ADm3WBK
HKzIMmGvUhto3yIWru1HuTPQxBJetkO7u5NUixJxblRAzPwQzyxVWEkWhxD5NFaSJQvk1x2yKQ82
nLVDUiYKK3xxWm68gLSb7EtH/IODcAQeG0z97WjM7gk+WH9LqtM9heIMotJ4U3tWwbZyXTQGhXK1
AiqUoiGfKMJyoeyLUy8OvgCz+g7IVaukQtrCeu2A5Gb4H5VV4K2NtmX93M4UesiiaUUk5JT94LYW
0LQwADcXlM0T3DOmHpSkegpWMZVtAMaCTdypaXvm39FvckxafmEYi3flxgNAsJXjyCQH53+6SN4o
tfqNAZlvywIFjqMVoZY4uMmvBxkrdQc4zUuHjCF7/vT8N3eN0xT3G1MDU1cbUfiI/qS1bkwbJJ3Q
OhoRsb7pB/jWsT606wr/yr2m6d2udAb8TLUqOqHSZq9yd0Y4Z3QNiK/ot0GkgF8P6Xtf5jBryOpR
LBma+L08S1/OKFVEl9j1zDF0fROnoY3HCfUrDZr02kNSnkqCaA95b60hyQabXqO21M9AsZVmCB+d
Mck3c91Xm2BU3XPZgByU5aBwHFYtJFAA/pO2DE1gjFar+4fASEyK+pBcis5Eix79AqDdqoojGszJ
2zLVi9MF30369DSJQ+UM1NA8tJNkR+0CR+e9oQexMuBrVfnN6UiC+Onny36o9CplJ5oXnarCmam/
dcVnXk/+QS9NKQzSzFvNmDPB1BBCGiCZ93GeQoRqk6JdGcOMu54IXvqp6Xy1qbJtcGSNVgWMnUXX
o/K8tpRvSksmJiH7e8pERi120vk9Kk4pNhNRgEoWcgIYuFklyqwCayeTRfKQm8iWeNGvEUqe7JBY
IUlE3piOi9HUp3XqBNEDGm5UtQS8ORoCEPnd+AH7uZOTV2sJxpcHicW3xHdENjP5Mbm2+QPe+TNa
HEARYMjiAH8Ma7gKTDfzx8BXsT/Q7e8hGzhztqIPmUs+ULX8+FDMOAxQ9XoeilvaIUYr/sMvU+Hf
rMWgP7+ZXTyV1ZRn2Yj3kPIFhvx6dnG0LOpCO3R/JHaUUmZLkFInc1XulBLBdNbFtOXp2/bbob+0
/3L69toGSAeCDqO5MuEdP3VICVZC4imLIuA38CyzJmPdhmFeKv7M8gA92OQblglNovYSz3RUHEha
MsQVV4xK7a/kuOtlL1dc42huAXmUV/z7z0DYgqzfkD9OLpzhpqfcHOl1ffDtMF5adkthM+l3wWgE
7zMKDluS6+ib1m75pd+3KPF8abKiuW1R0dhAdGzeK0oGIzK5Geb2cSRbca/YrXXOwu4YTE73cUKu
ZTPbtrnSnLb7mPdVdpPVTXiXWU2wqQMHrboa5ymvnsLPvQAAZao6HigBTlgbV/eOiDfuGK7UbPa3
QM/zDzNrfBnvvBj36hY6NYj78LPW3g1sPz76oLY3aOwjXCHCQW9u27iMngLPbfetCWAJLZ7os6HH
y395+lz97dPnOAZfPNNwDVY4PIqvnz6o/i6FITv6HmuJIVA+yn0sKMcmVFO4zjprhtI3zt3sMpUX
02e8pBAFDFokPprJOIeB8mHihb3VBoQrYC0lh9pQE5EyfD6TMYhg90k+gzd8HZdjEUEZoaeIa6/d
sV3d1wYIxb+7nYypTbwuw+7BIam1Gjt0bdQ2s2DEI/2RFXPwsaW65oiX2/Kt+8o21Q9yqB6az0P7
Wf9lqGTIUhO9j8tM+2D76EZpsC6gw7QB3oCKCawD/TyShrySt0MMfRY/lPgWNb4ERHoXPp+97n07
TiErMCIDc7n22lu4jUZNDq8bN/fUgzLNvx68UtvGhl1v38SvYyk1qwfZtC2SOWPmb6IEE6ab65Dr
tTJmFfmdDqlsIy+VnTL+9rLMU89KQvV5LLBQmUFcMXlipgmW+qM94WoVte7wNSjb4wydErYDPpxR
BCblhnwoWCivPmtQCBaKlT9pcEEvMnIvLQpOBkWN6knvs/hO4kBFn2xJ+bmXkRIy+tL6f1wHzOyX
u1x/XsBPkK3XP0G2RN/rny5HWkivbRNQ28ilROHRhXK9GC29WGaCGCxj8ux6SGRHgOK/rY3P4/5u
cDiisPLPb7LjvH6R2TsZhumyP7E1pM7Z9Lx+kccwgu4Kg/F7FKuP7Vy7Dy7po2OT+P1CvtEsCb51
QJceWPpEx+ol7hKH3vsc72eM3WXGUowfncj7ZbyMG4HzLfW/RLV39tpU0NCESIv/8tRezkQM6Ztq
BX7QvPFIBjFQPNSyWx7k0ybP5EBmR2AOhskdZfByc1fz80U1C00IUVqu4H/f5L2X72WRPivgQIWg
3ZeyqQKaeQBYeWlJipbhU8+MRhT8I+szfnkLVKUtdEfb5m7QAdVIHdTKChcxpNHPSBbGeEL9HGFb
331r1/SuvYVZQIpGE6rO1zYMwX/+K1r2X/+KYrOr65YAvhhv/4rA4QuHb5D7HSsqDR0IS6v0ldwY
Fto67XSQN2JLmSSbwSqVd2VkF4/R9KXPHMrOcXC07Zos+UuzlJqtMQoistcTCrPoCwhv+Y01k/c2
zDTYNOh4HSxxZoiYPJOxa29R+uBzX8bJsyEazlo+RwfwFuxBTB0mYVXDmpuD54PsKDpvZFP4MyaH
zEyy6B7QgQkJLNtaXAdk/vk2crQc6CWTd8nSvErS/Jr9sv/6pjhsDk0EIoXUMHv6129KYGEaqY6h
8d3K22CBYQG27C8HGzspdGJEG7oQq0PAGkYbNbDFfoYwZKHSFPUGOTrLPGGSZp4SjIpQG2iO5tSZ
J10cZDxC+ws7Hc1cvOmQvSB52Nnq0artPKXdFqhrpSf8s+NlpGcfqzECWiJ4iM3YNXeGOBPxwoQX
cRmbUOG6M5Ea6s0ebo9eePeAx/cSxWckk3sv+iqhtvjSJ1WCTXN4VxTptCp0pdo2Qxnv5Vk8TM9n
FKKez66917MAAtA+0ZEw++fnXzP++gK4CKiZtuWqHukgU339xwmd0EcPT62/J3DEGnMFA+OW3KJy
TN3qvlQwu5CtS8jRyPXVuVA1MlwU3y5tMVr2xwluOINTbycyw1iDhVa/nrzil9vIDjk2srFHAHjU
YtdcU/guZuWTpefngtpncEOCZILLh1w9ykh6Xn1Ggz1YpG2uPqrhPK5EXvpYlWq81RFR3bp2aBxh
rusrbYjrR1CgMeZeYfBZ3DFMHFXcEcGx5OwaYY20Tmlg34poramqa2ytkDDtcRGcFQcNn9T27+WI
tMbOPY1j1Ajk4yoeTwQoVFLk4pkdKiqjCCCmt91Lz3VgoeM6aSBptMgHo3nwxgIoAixOKZAHoFGH
eOoC4hCxlxHtWCUgMP1zJYQlkSzPb3Xfx7VDNGUsArBwW3ms/Ry54wxe2qD86gc5UMYUyIVLhISa
B9lxvVeWC4HlHIib1ijtzoReV7VufuqCkf2wOHP0rDiVVm7ttQqo8Ou4HCE7xZVy6PUiS1xZiytf
bitHyLgchl7B5bYy9Oby17dtvOJf5mz3Lw+7pdsmqtaubdl88o03c3aL2XA8Jbn/LZlAumoOCp0I
ELFDV9mm25qb7WWzsnwNBmQM1nNmT3gju98MjN3QcRaX4XIQMPDnG12Hy1vKprylW1p3KV6bt0ju
IEFgGqV+0/ppdyr3MjIPBrhkGXbKmDrIAIwsZVLXKbFxhewna9vdOE6arGctmk6X7ue7aGSRbiAB
WqsCuaXaBcvfK119QD2S+qs8lYdGSf19FqxkQx2QZvhl8HXYJHpC1fX2SormRsntZOhy6qPOdNs6
hn/rN2lxbPJ8QsAQ1xqH3NtRxuSBQns03shTd0BOXp3qrR0iZHOJXQeGXvt8BxlDs83b/cvnznyz
+XdUy0NJWu7/+UIZ7pvPXQDHxfLKVvmaYLoDApxtsVK71VJDFGgp54jrXOLi6HFyP8sAEseSNMg8
M2VGtUxmhFjleDnPyLM5mscT4seXu4pZ6nKv1/e//NAodv7E3/MkpWbwvYM265xD1azuL2sGsXBg
C36NBGAY7ksoLB0UNP4uD1Jt0lP6YNmYhbmWupP5bONZUumAM4UW5UX+lgtMn++ADJFx5YJhvkmb
Jl/LtY3iJd2Sd6bYyGaQVYBZUg0pQ7HyCf2fvTLzfu2VmXfZq4rBb67VMLZ6KlDI2M7l+KcvmONS
2FAe0IT/PpeJhlKV4H6Kzg485TbW6z8z4VGQquCsoYwb/EuyIu+QOg2WvVDQh2+cLCZ9su6wZu32
sB0wHG384HODlVDth8bHefaXQVAVa3/sQhgedfjYV0b4qKFJ4AWtcidDQmGKhWwZLgcqZtu6AwuB
JFiOLnYEKA4hrLsK6+c7R5wBxgyQuJvT7bVjTDzzWCnzQg67xuVNOryTfukgVzjfGKrCYiPyzRlx
kIrsRsJqLi6Le1Wxv7WTM36ELpbfOpqFpkBZTh/9rrizO3c4J2H4Lx9ChxrOrxUWh6yYapqqaWmI
frGFeZMD6wbfrdVqHr+Cd2Zzf5OPClY2yJogEmQ8FFbmQ2RoEavpQ28PMr9/JG3bbGAIYsslmvLQ
l+/sfK7OsqFHPDemA0hENkMtt45BbD3IVufn/SNMij+TtOr2VOTLE7lV85LnmrA2LUCA7GUO65Kr
Sl0PO64+TRbXcYbMYiGSu0KaHxLCTi7CkPVW1kmJF7JcdwFa+rXpTV6GfwHS+Y5uHY20eJTJfXko
E+QMkGM6yZbPn2CVGg7EWlkNiGv7Or7QJmPRs0DdmTFKr/Iss0f3XTXVB6mDJePYB5o7QCHuu9Yt
38aNQWU5FKOsM2hq4P/bSs4SVTGWjNSeRU0QOItmO6ZtqLYHDc8kv/l6JedWetNOjV18babBparv
19sWI754nNBKGfNwPErhaHlWJHmztevmxH6ugfkhBovmhWbiGedUTZ2jV0TZpvS8cAcfPDs68Wyv
HECBj8wsHkDGKPviZOM+wbOaBRZQFKdP9O/ONGHjoFonnZwgcmJo38aqO1FXYkVSSSAOcg35PdYG
N54zr7vMR9YJO9voBxLO7TLHgGExi6nnerBDXFpdcbjG+rwUZtOgvnVPW3ks79pz0dvb3K+Beo4G
DNGwWAJbsLZWqhgfWts9+LpXnrt0Gs5x6+/5BCaAu+8cofvO/0pykGfy4EoPqrjH5qdJtY2M1R5i
lFTp1fVl20zh6R1kNx/E4c+NttybX5tyYy333S9jZUiOsJVy5Vt9u23KYEIv6edhFrTlDJBbBhF3
YxhBWd1cey9tJ6RgZfsg7eLBvJvtYdmBIzsaoiVDLbPOXm3Ho2zxjXmO9wUq11OsDotrTA6hhvNZ
66ZmPZDjrb/GBjpEQzvaW1RO2X6VExLeRm4syF1O+2LK8g9aHV/ihe8X2ymMMSwnI/XJgPRzk9ma
h6pDbj9oZvuE/Fv4CRUbqpXeiAowKtoUkaZwHgCBC9RUj/jIY24U0VOL3FmI4qXZaLIhM0bIVYWi
RzZSMSzofxmGJmQV4y79z6sFhK3/8krxbYTa6wBuUy3bFq/cL7gNWFFATPLZ+JqFvC+OqboHeVDQ
jb+tprS9ucbMsIWGq5MIv4zJ01Q98OZZL1fJsW+acjwWbQhoZPyTnKp9DJV52sW9R2JUHCYLsxyT
lcg1ZEcALaZKzzeVXuBTKYahC5bc2mrjLmTMgNsNdNGrbpGuxAd8bLKtNlbeu8pW8AozyupWNsvZ
rDcJhFm2HfTGqPPtsd5ob2Szcy3trlfNo2xhKlq8Q6FCNuQhs/uNH8fOfeBF32I1y/cQeYJNZ47I
KYg9yyQ2IG9iEjidvB53jSmgiW8utbY313WGO+2tARuPWQk+deD6gDP1ykrTQ6aUKfCP9qz2S4w8
1U/qHCBG0tnfXw9NHGYfUwy1qr5fIu0zrF10YKi89OHJFYdKJZ2rIpkZInh1sq0qU0Hm0iHbgzti
nKSaW6XWU/VGxrzeCk84zWPAHU756pfrKkV31kKL6FCFYXpnzO3n2fHU97HNMs0Eub2QzboczLWT
hPlKNhs9jVaGO/jIN4vBqR8u9LSv97IZKNVHBzDcnR3UGjDqZuEa1o/OxzAYKLD1OFlVdCxt7aOc
xWSI2tye/W105+BidwgS82xOBXVOuSHT8GS8KTVySded2nVbJnv1irzRm/0aNIliC17MRdTQ5+vT
dlO8qyJzG45qdhPruI0LpLAhDkFWNnvZnIuk4GvnIYr8MyTP5DA5QjblQRVwY9/XmjVV9+gmDjqI
jL5jrIoiij7aSC8JcbP5mAyB/x4mf+j00UfVtxCV9/N8IZu6l5lLx1YzoOb0Ikyw73PNPyOe+clv
7C+JNjnLwEbH1AuL7KkN071UBpDxSMR1OBd/F0cqXd9FijHfyHLoaHt4eIqmrInKaqjsuJZNrzHY
Txs4ZFulUY2jr4bFLZOfStGb5vXgvTR91cpu0GIEKChiAbmP6TK6hhWGRPzWLyvjGHtxtQpGM18Z
s4GuPdvwm2AYqk8kDuZFFNr+vicz+VR2/oXlacLLXMd62t42s1p+qnTzGDGzP7pm6F0unwWS+M3l
GQpeMs5SyVxZIAYjIJ6/wB+MAuOdOHOMnYQ/sBLQ7ppZ4+8AaAKNl3ZhzawSXWxs7pzuKRp9EL3s
yrEmo9i4HCPQ170Qy5cxy8bvXneevK54NSy3PiYDO5+bsMSrxpzOz4wxL1eWCMFFt5KoonqVLzol
r8Xv7bt/niE0S2QMfl106WzhgUjZqmZYtkVV+fUM4WQKhtWAqxEVNPG9ZP2F9EiENYARaRwv5zZO
kfvewdhDB/K4sGTXZYDsuhxqq1zHQ4TndRPChM3y9JKILkXT5dlcyS0XtJUSKmGTruSGzO6L5964
z4oHFIhuJX5B4hnkWdd0T7XTIVAjcA0yfoVCDD87ZVxiIq7DPECt8dycC5Dnc55ET9B+Vk6fYfSo
pbxTUaaQ4kLN0BtmAIvkeE+JN1yGKTPw0WwUBsGiUsHqQsX7CUbItQpxXQm9qWhcB79ZTr1pXu/M
PIWfivhB15vqY39ojdi988b2JOuSQNYfNCUZPpg1BnxmnLYHyHfeAeWGcAXnNvvYGPUpakjwdzJB
nGPTcPaZS2+wG6juTIu176Aj8Sn+0QZqw5tmqqkXiKYchjj3cCg19LAKf6pIa48Z3sg/n+Vgyp76
clR3l4fZgEy2MfAXx/qaIfLQirPQLp66oVB31/h1rLzn5aVRrOJyP9wH0JOfMc+SnAky0YCsEelZ
SfaEPOhZ9HnOUPmWLX/QXFTXPsqGvCZ0sIw2Wvwzr7E394Hiof7LEssSqME3L5Che2RlABnhL/eX
XUsy4l3kh0X5uQ31bEdeLjymQnQLoBLyW2w+llZj5c1SBv+uW3a0pfWpAdi6lxvNFkaiHfRn2Ujq
GkYBKufQWdmEKmOnweQYz5dNbpKoYF4d/MBqF/UlDRFXfxytYRl7XbA0qrIQ2sI2/MzuQ8TWZ1VE
IQCeefbuLBPNcvKHxgc3N+OdjNkiXYACIbU4v1rL1jyZKMdI34YBh6DzVBSNCRfDMx/ccF7J/ymY
afmtmtjhSu6Wwe+GD5SqF9gcDo9yRI1F+qLI02Irm5VjQ04SiR7Z1IwU3d4kGtapOecHvFOXLaul
k11OZA2rljyjFqrDCunVdoFyFyqesqtR1M9e6ZqbyQvmBV464QaPnX4ZjKN2Rse5X84kd3C/EM5L
4iwWscJ39eOF7OAkmsccGVFKT8N7K9Qpm4hDU1FfknE2ffeyha7SSho0uHbi3M9K/0l+OpoClYe+
VLI1FF0heBLDH839hzYd4ekKyFqr58k29FCMtoVzqTwomf+AAF1zlK3rCAl5k1e93EOOiIJxwgsM
ZM/1uyg/drrWhMfW//4mLJtOr4dHUlWycf1kyu+j7PO779ePpTyrTOSYXdzAxGRVunFyQH4c4WeC
G8gnA6zBArAMcl7k+8KIX6oVv+9Cs4fMVxVfqqy991LT/9Nuv/b5ZIOC0MpVAYLwe9Nqn6Gw5p+C
xA4gs4bGrtTZUOuKgbeyHjvH2EGXI7KaYpuj1OCilzCjxU1MduTuox2yBuxVBSaMPUJ+yqGIrq+p
uTFPbwuvP/IUPLhBaH57OUmD+BJB5eLa1WJVhhFJsrfV1D0qYYPk3lCTWuwspWYrQtDTQHAuq9Yv
b/PBiR6i2LJ2JfwkxBAF17iB0LVU1MS7lYsDvj71QyyEHDDmAL92uH7/HH4bt6z3ssXl09c35xZq
9v+l7LyW40aabvtEiIAv4La9YZPNptcNQpQoeO/x9P9CtUbUaObMF+cGgTJoUWQDqMrMvfZaaJRZ
9mGcPDL/VfPM9r0N7XTRAa24UJdfH4RaGOuyIock8KiQM/IWW/WmqsDLt624tT2zWMal0PeKk/PS
dVykU+xcj9V8kM3PQ1Wq295IgpmgYV0HWzvut5D8w+lZq5CnEvBeE3wLkLSiBR5mRh4e1bjmDZMA
fjHz8XIn6jZBaWP9NQ+b88QQrAk7D59EZhltnRDMj9EZ7habuOmAIUZ2k8SNtmm1ii8PGgOUwJ54
KYX1bZis7KPABFS4lPGhgxt3SlkN7zGO0gu9RVsNI5D6r1mLniuU4uu6fZ/UTvmQRxAf1DaON3LQ
CBtxhysw9iwMyi5fA3DZEJDcy6YCyvtooYtbYLLWFMRpkqckMiAYl7O7LSSNelPWeDyFKemQICG5
opr2bJE9n8pOeYjn4euZqlu4zWUkXz7nyCaPW3vrmINyiL1AB2pvVuEhCKPX4ZeZiLQVKdG8LtW4
GNdyoI/zAdbFzMVIJ7GMPfjyLYysV10nczaIl6LTvaM/FPUyA7WDBW4EViNTVb64enSRBx8Kq1d6
Z4Wg86WBCHTUxurL57hRmc66L2DcyT4d9wZU9ZAeFqIfh20yhmRK/OJrY6X2yrX1/AbzF3GL7xWq
i7m+8l9mFD5Q0r4wXw22Zxef+Kcxx0FkK4Ik8tmax1hpGNexXFPWn615DMVQ/JESxD2CV4nOLTVz
1/utTAj6D0RCr8t1WXic1d3Rw52bmzS9HQHJP1tOvayqqXv0lLq7qFq2T5JceTZRg92URqIt+nlW
VPRiG5VBsZajCfojFEkF1cUFJQTyo/U8Sc5a0/62Oeh6uLiA23/+BJFvpNsGOfmijh3jZpj0S5sK
+K7ZGCbrzibVKxGE8kC+9HZAzw8Utr6zZOFKVZMhC0L8dtx58XftxB8Ztw+dVKoHeWc12Qp7s18s
ZXdSehyb97Lns/tzaqBZ0Nbn+UmqDfNUVYAP7wq0ETto8vqaGHm9oLo0+agpLtNywIAprgOa3TRP
VuJSsq+1080AH+0o0Oy1SxaJyupazJOEuJZM3ZPqi+rQ+c5v/eZgRKd8yt9TPzUuvHwwnjXcRxlp
gdC2dBG8XWQr8gQsBbAhsqUTBF12bZkfZLPzG3dFIi7ZymZo2M0WyAri6/nT7LEaD0JXxMLC62DT
aXlESNMlV+xV1o1qklmphGYveq8J3rn37jst9p9MgxdYoacAtsO8PI1z3ozd9LaulPC7SAxA43HS
PgBKVbZtMI47qpC6SzLBbZJTophoC1UgX6Cl8BfpAorX9LT7HzFw818Wk0IVAlWdyQvD0P7YjRnU
dfqaWyRfwjBe2F3ZnrUZjB43enwo6hjroJnvIvsKUWs89JN2K5tyYDLEn1cNirYbcxdSk2V3iwzp
4YBSbgEc4NcJtRXpPTpIHcKMQkmAMJoa1D8HL7XKTW6pXycFzm3mC8ScutDrozof5BTZNLOG6+Tp
58W/XSM/Zxirt/+xe5XFHflvKQMdEgPoV4c6aByd//H7qiu1DvrU6N8g+Kab1McZzZjXE9p8kGdF
kPBaD9XmUoUi2su+cF5U9CjnpwV5gHqLIUi0kJ0threnVMeAOe4EW6DcZzNqa3d/nHV6ol/7hl9n
///zer3aNJY/bWWe0qIgeBGYBNbktlg2fTOKjzIxKZuxOUS/NeXo5+TPa5u8czDt/NvkzyZwHv6h
RJnhw5q4cfI8h8cY71LpXTEfiNcby9Q1jC0BWOylJze7s4WxNHW1fK/iUcFCMWvu0WnouyJmExk4
Zsy+wABvPHT29xgyLn/t73bcKgtAqtGh0Hgk20UNKWRIsld/5JGvBIO2lc1sEI9KLjJ8iUjGUZ13
a7hG+homeb0LlBapgWxG07Swe2889VE3PhvZR5ROGSiibGZf4HckPwulQbjKHbU+yNERjws3yCoK
RtWB7QQ/gfwwNQ39jfwJrk3TfcyRCt63blZeajDgqY9w0bKicN9SWAfDTFikNAoPae9cIzsbK3Jz
wPzLjQdDjYy9HWrBprai6osj3pVGYOD89ws9nBn/+/uv23O2//fvPyEqWxfUgli6qpuOLI76Lb4/
YeACes5On+2BtcizqTnmpg4ie9wg0YdXgPZ1dqkMuvI+8H1zK1uyn8watgSfbdQ0RN77wtj1vZkC
JcYQBSx9ni4FoOiF8KZ6b4DQvUDwK8653S79KhkvsiuDgLHplKxZyaYcMHX3wa5aCgbniwTinJs6
mJ5kSx4GTysQdxFV6Sj5XUc6uiUx1WILrRM754hSSRaZGLypwK4tihFehpBaBycdn6ik8/clBNBl
0HVWM5dDTUvdFM5K3sTXW17eymGTb02zOvrAfBYWr6Vt5GKvKN0d5QHxKHTExEp+GwjmKfIKMV8h
52WF/a4BrFsWkCCLRee3JKfcuDw2v84qOSLbJHqdGfAlvg0FaAU5URkALKn2+Y84gGx+9oXjYqKK
7Ub2SMD+Z8igAXhFls0zF4GTBQcUIKCcIu+LybP/Trba5i4xc+cp1b30XhXBHWkn5VnHffeozuSm
aqY/IVIKtzah1rqnOvWCACe78KyO7mv+IEGsWg9KxKEM+nzhFlF5lH1p4W7zJh23XlR0R8VT2qOS
j93RTXSnWHy25dnnHGeeLZts+24Dgsx6pw276yYuIHgByQTe/lxGIQsn5JkZtOVM76DSfCzY7PmE
kj/nWTkKMLAAE8sDzbzTQsta2hUrKGNuyoPa+NZdZhb3c0XvYaysEL04RMRT1XmLP6ZFZQPcQqrj
1Mkzj3FdBZgNcsgwWLyFWy8bRAMJOxNZfkabPO1xNUlxd5qniXBOPpkaYdu56fJlOjpNdOKJE12G
WiwStMRn2SrsOCV/Ec5Po+giD2lCimtCX8Xy4q8+swhYyxfOMo07rK2r8XvtddTw2oUjW8Xs8RUp
028tcm7XloSXxbH321iHKAoig5qu/MKeDlYQqQd51vTDdD2TfegwjYXaJxTot0l5AMJaHIxc80i3
iRZHzuu5ZqJTTGF8LQQ5771TjuBK0ja50R0PPZ4yerdtn05rhVTnJU+LcGViwfSUWTPToCdvMXTh
R8R+8puVzSY7A7r2KIxwHwvZdNRVtRCxn/rIO4BHl4rzbgf1D8+Ggp654BXMQkufclRiK89BjPTf
D9R/KHexn3VUNo88VHmYMvxHeVVse0HWl7V4Choge/LV2xdtucSXLjnI8PWgoFQtVDU5yFevHE3D
+ucojg4/Rz+vlaO6BaFPz4v7f7tefpy8IMB8aWlVsyFjVsKuzpogW/yhCLBbSu7ZDHf64hrEciIX
tpoe1kv2y/1TUXm4rrl2/2SyaW8pdlUU/c6c7ScnJ5wOg8jnjCxNIoXq2vGNkYckTdsXlNKXTXma
Gi1/sax8WY5lsm2txl37TWDv0P6UW6vT7ad2si5yIzg22PA5FDw/QK+2drUPBdNvQPArnXEJkUrt
fCswd8ZQHsAfZG+WQmk+YAHtZBqZfgxc3Vq7ud09p7X9LKPcv6amdfZzqug87ToVd82XvC8UGLu6
OEH0MKeVlqCdivL22LgBa7p29J2TTgr2ZDS9866n08XmpnxXjfJDBIP9ZhRpu3BxZ3pBtRYscfft
ngaBCCN19fYhiTKs1FqCFKrSgGAoA/Muy5QOswCIa15VYG7Xms2NDXV/B9/BPbiOSA8GHKi96Hv1
6JRlvhttxIDuDMdoh0LcFhE4UNsZp7NOWTApwL69ZFGeYCzoNI91pbOXB4L8zIMLQ+R00F5DoSRU
TfTKFzFNr/xPqm8sAE5iKsWH1acbs8WQzSdpsyt7/judiU3CmI/lfVaU70NkaG+ab6qr2tfKQ4x1
1ouW9AvZnw4NFgzUtm2kh1zgW7sgcYLHvr0buLn3kztGuwKpNEopbF5JasXfTPDAQQlvdCwdfG3s
tngKvQQ6qKUYR6yk/ZPjW+kae3D/Je7t596d2g8ljgCa4NJg5xHmIuxpgNfE7SXNPWNjtGp3FFSz
8kD0i00LEOwBZ1Uel1gUv1vltNGKqjnGeZgsRVw4RxL/4nqQTZtsHGsQvK/kgCa0HnzcPEdNI07l
pOupO19uNFN2jMPfPkZOxqilXwo1T/a6ghHC0KvVraeGmL3Ymb7xqVp8pOARQpFiZh8GVOcpmL5l
7BOXQ5Wp9zoguJ0Smc7OVDBWVQKHW68U5XvtV0t5TeY4P1odblWRApdq+eodLQNltqJBh9G0YCAc
Xam8FiOgYMXwEMrVx3wwZlsA2V+10wOVnz+7PvvJSj7IVo+jFv6icNHkZ/w/++SHyH9h6JLX1KBM
wAZbvUIs5D+2XVnfNqlz1jHWfZRdttUcapLJd+rc5bhVioAyVLdyMJrx0oDezYVsuvpIPM4GEaJG
9bIeujXyOozrpubObpTmoQnCozSw0rUuwYAA6kw3R7WQTkeLTndhmRlGi0GI/9u0dqTSMnVfoBaP
u4IwXYoLQrPQS6e6GSxq1+RBNsEk8fezrGxF+Mg4e9CbzlF4QJpLvFJ2Kb31xVDd5mffhNHMijKA
ci1HWWUUx/9+nxBn+PsC3UEw4lDlSWqVm1PT1D8KcEowkVMeZUCxmoBkDEbLY3HoJww4iLtBI+ZF
PrnuFtnmz9Y89tmax+RM6fs6/G3mP6+TM+v5M3/9C7+uC2Ol2vZVNoFF9kineG1PesW9UeuOmkkH
KrfskYeRYqkt5gigCP4+UNsJuwAZKHacVF25VXYI8HvGBwLwGTd4fmtV3k625MGsQ2vLg6JaalbQ
x1QgOu2ywz8bBpS2nKhbQgPYundiDD3QwtF9ONM4ZZc8U4BYrVp/Unhj/DVAdKuCOeaPtxEmHmY6
6Wd/XrWOaVms7FgpKTvJrIdAi9Qj64d4Mab6e0Wc9zHUnA9AQsFTpcF/HjNPO2hebN2aphFQMezX
+yLv3TXRKNRbjXUBc1w8xEW2jTFgeLGzPrqxWmKDsjlQr8hTy2o21QwvG7FRXyrawc6L9haOc7oi
JqVTf5/j7onjNjDuaj1pNSWjtaLsWUo06y5FBLsdp+mrpefYucddg2dl6GCgpV8Mkq3f0o4UypAj
CaE0yN4lBpn0f5lBdDNfNZ6mbxHyaJupaEhq6Gl6Yg9crNNCTZ95l31HKOJ96Ppb27T1OUFZbO48
UflsnQqL6E1infsEF4eISMka0YX1qhbKJhjwpNWU5OcMfnr1MIvO1sImfVUXZr0M0pgl+FzyS0i9
XSYVe2W9oMiFmtNQcYBEyhI5nGP9m3AcbgbVL2H5kEVplBo9KPY2kDt6/YevmXi3Acyq0PYuOkph
X2AHZUsWpfHj2AEW8/jPnJPQbTYZpeMn3PrG3dBQyjKGXQCuEwP73MmdE+HGZBNVIAH4iwFlMEgo
Xx0gWYNPJ6Mc0UboIPj82UMvBscpisElZu5VpwH9wUL2m5BZsa8emAZu/3Uoh9+mqXFpLZr5CQav
kU9rrJ/TIA6ycnd/8GqPX0x+hUAUqjcf3AGudk5w00RldZtosbf0Eei9a5BHfNzoQxXjw6mJXSqj
MBurmyrcFLZevsSAA1M7tr+lSfKRKX31KMqy+F9L3z8YTyaPKhc7N9DjmqNaJnK3v1eCNEOsiaTN
xyeqddxLZT5jxMSDF1zGwepcFANJDJUvjCDeK0171/WlcT/oGmgN+mNcTboR71x0GEujGHDLSnX9
STbDejbP+tWUo3beHMuwuHcnJ7nxtLDfBOAHL0kVV8uBaMebkU73oazLdZ19YYnyR20XXw2cw14U
JJ7LtNfSPcmfH01Tq0dFrUnetAV0SZEBiHL1h2ruDyjGX/mmMX7pbsrIy8G7EnqXO/o8ntRNP8Hw
lvt9GRcgwTWcQr2w9rPFXrO1cjVblJYRba+GXJKGODoZWHcZTBe9tpIIPYEvAgukGaT3SdrDVrwl
KzFEfw7IKXZhc4lE8mHpM4DXH54a0z7LSkJZe4jKPYGyZ5+lSVlQiATEhNOvEFWqJ0c05Vqo82ZI
VQsQIOHwvQlRruq+9UM45SXyHOUVoIAFU73SzpOAnd1DtCB9+dflIUjK6+X85q6Xw9DCxTrsLpOB
RVlrev1OhEN2VyMrWOS+nb1WVdhsHIERiVLV2Wsg7LfWM/tzWE7hg4tsVnaPLvxV4AkgfuaLspHd
n6lXOI8GGJ6F+c40vPTVzQv7SJa4WsrmoIwP6G/uohkIlFXercBY99HvG9DEmtGtZL+f+XcU1ZWP
RjNiWDZpmEkVG7NpWIKzkr+hePz3w2efKpp+beZ4sMkpnwOySaVov0azJFZZD5Zu0NPk3i0zd81y
Q+VFKV2q0vLGL8d8H7MsPKRULhwNbtCdEbUtjJBU26h+51C+PKXrMY2GSzK7DxROVj9hOI7roaa1
r/Ah4wXmm8ZX3ZtzwEX+URX1Zow9+HyTtQW754YLA4O6NvZDeHz40gtPNN/woX4wuimLfnQUU+xl
xmyoyQt4bXyvztm03AkPHs+3ezlGRuc6ZoBv+RyTWbh/XueCk151faZf1QOuCfvZy91gJysw0cYa
h7wIEGfNaKEGwugG17uCUle+ke2Dq/p7lvH+D5SK+8DLwzdiIRoPiiG+TdzEOKigbTZppIsHpyKL
HYJm+YjsJXe/+F5pJexTHWqho8FAblgMHAYfXJJfst7EXXZ8AwF6DDFkO9VqbOADT3yAwKf/g5LT
NDONH0rRvOUkl19EGxer0mknoLHFuJsMvdgbXmtuYgX7V0gp4SYJau1oVFp4wqkoWVP0Fb8YffIM
B6D9mMZ208Zm8HWM4XYU9hicEUbwpCmzYOdXnXEvwJmzLdatd9F/YcmMjWqSGf0plDIFeyj645yf
7Ge9ghygIujnmamN+IBb+bRQR8s+d33zVhXu8AoLcdwIUKFbcy7EajTMlFvFfRyTvrxB1xQurwYw
eUS5Gl+PnWy6U3Vqa7+/VF7T3GMo+yB9YdzcSHZpMwKlabCJIXhH5FMJvmVW396ST+BXUSBG+iyS
msJRkGkOieXPqzh5AEq6UkBO3cmWyES4q5JgS67AOCbxgODCF+7WxIrxrlYTZVVrbfsY24O9UKuu
/9L4xX3Et8NfFMoak5Q8WGTwT0ej89+bSUPYj2fkkzrdXhcGSvyNB/WztDMqGm3atWkWrGXTdUFW
Kwp32nWU/1af+fbtf6/T7T9UdQ6yE4MAsU4Fv+aq/1B4a/2ERNoulcfezTRqmwxjOZZ4hal9Gh/q
vvI2yCXzRw/UI4+xVHwvqAv0G27iz7kjusb9GN+yLGB6WGSPRRlgvTm7bfyanmLCff3oBIHr4Tp3
/mhrVpPA7AVLKkXd2ezYlCTJsZl92zB/OgxtHn9patC9YRNlZzOu9F3OvmPn5xr2SqhGl7aS+19S
dNigK68Xdb2IiYJSp4Hv80KfnwSFlYaPsIMX+pydDwBePcY9yd/5CSLHfrXGePpzbL6OKhfxP7Ay
lMz9uVFCcWLAMFBtDKlAq/wh/iF845mUE4pHg9TuKsaWvHhJLG9BiVm8pVCsPjpqjzZTnlYt6chm
PlxHMnPEA0u2IcFj7jQ6Sz+1qCS1p5Osc5HlMPLsj5qYP5p9b43QIxow/IilYAO1XccCvHMehKaz
6HS69qgppbhpYrtb16A1nkCV+PiS8wtPixtgDNZ3eVGqhFwkohZLZ/b88qI69rktA8d4EknBUj+5
wxY++N72/drBRyIAm5wv7ZFiGNR9X0VjT6+uhn09Whbroo4xsljMak4NdiA79IfqPlbj4GRRLrAx
sZs8uIH5HHgE1BKKbG4I0blH6kPxvUun/hHHD/RGyPQ/PMqbG5MvCPV41Ht00VMfuxbOe9XPiwiE
h9eL2LaWvy4aZaVABaoLk/TwelE0/0vztun6L3m60j+qnk2KhAKgbWe6eKdQ2Bk+w9n/iiGVdtMb
cXSYsAxmsUuUsfZYy9bD4O9kDLI0MES0ytG9xiDBSy3m/eZTkVirXqV+Eyq7/Vp0P+rZAa9pm2FT
EU/ZYRMn5u7SwKUJt8/XdAbjlwKtbl3rL2AMvVvZJQ+y6aYYbRpldPNHv1nr+rLFFmeNDWDcGuMx
mAGIZEAQE89nnwfZF/tdsYuzG55QTse+TX2Q7qnSOFWbJajCpp5WdzL7RjqqytGxVa2byn3wq6He
S5OoeHI3JOnsB3UQwX0V9A/JLAIDSOzutDS2V8qkG2ulhQeUF1W264m/r+RdqzljtnNHAPGyKUdT
u9h72ri1iuaHNW/NBgr1N4RxbLpoKpF2Kqn/vHj5d2MUys0n7jvQNqFQy9N1zXvFwkOLAOGqNyxn
YuhuvRpBT6sDqqtZqrHL9FfgCoKbIgrSB2uKfu+f2PUNmZU+zPOtNnXf8HZPRir8MZrOnuI2WJvy
JwpTXLws3Vn1Rqfu7MniD5AG0yJtGufUxEH+pDSAd+e5APKLfUp8eNnHevswDkGxLRwj2shEoRen
xiLF+vZGIpuz6Fyo2vhM9dnjdd1OrZexmgxF3bA2hpTvtcrJ6XD39bDVebWa+Cy9lbqoONhpZr31
8RBRKO6Gd6WHc7mr1PU29F3zkmSJvnCoVfne6Bszrn9kaB3esvxCMDhHRPjXiaL82fP7UEb1AlbE
v83JgFe/qYj7ZMqB2pc5RyQIt85fp6wmZYTbhL+Rox0yyTIf3x2xyEb26h5/ziWOP81tEor4prXy
EPYaFrRtChU+abRvgPfVhavBcU5YJFEIaDubJOzdp7TpHuWMKg3ZsOK12BT4q7dOFu61pC0v7Rx8
kzME4AlY6uOp4Jm2ambeCD5fNRssxDRqkGorRwswhJeO6L2wjWWCb9hTOoS3hp6UZ/nyyWlxQXGW
39t57LPVGP5vrV/XeR5fxP9++7uq+Of7fy63IfOjkaj7JwvJsJRa8dVhfJzcQ6VofbsPU2qSXNfs
cDqM7KMURsgzv/XYAJlonFZR7SnUknX4QWZgfxCnoMMnNnEsTRiFWaA+xiJ21zaPqu1oNtHG9jKi
wnNpsSwyjmbGTZPDJyoRrIVAjY42T9ZnYbrPmRPrePvSUv1hYWTRYxwStdHszDvw3K5WfiasNxTX
38EtpveFWyu38dQNixSF2e2IvyAxiOE+aLoa8V/73YJU+1YRWaN2oRtfIqPFpxurYDwW+ts8QoUe
Ok5+W7li9nDp633F7jRlD7ke27J7GHR1uknC9os26d3DWGb6EqNzf2O7ZBUK3nXfXbvGU4Zqo1iL
lF3pNe8jjkyX1EwLfh++seo1t/qqcbdneiFezNH0tsiBs61dFu19YOOYRynvW5IaK5lXUhu4RGOf
B2cR4XCsBNF+GEIbaj1aFHng9UmFYl6CW5t1QrOuqvvR67xvydCEpfsa5B6gTUOtjo4YmztSYrxK
sa9aG9ZQbqrYM+8qnk7L3iudjYOxgFig2oba1Mbi4mB3aVAGh2V4XS3yIs8WnigKNjzQ+FXnJbCy
7t1xwnxR9lW9jqY22tqVqi15AvQvrm2Hi8oMum8+cvjKL/tg0RqPXWa6P6xOuWdTvMP90VmNAsXC
iC1v02jNok8DZwvP2j3mQz3sbEfBRzrP1tqIij2pu4VKdfXLlLXDpqMuboM3ATvwrLnTC+r3aooO
39u4P2NLLT5IORGzwRzU9wJnAy6oOSSUxUi1HxP+kgVm49QhW0huBj+I7uWhLFXtqMSU8M1dsaJU
WLo71rqwcu3UixH9QV+8Dk5xLu2seKQq91GrXKzNHE19yjHmzH1N3OpRUZ9GqzojBKCkP40itnAf
kdpmGGL6Fxdd994XaWgixM5BsxOAdtdTYKdvvU3UuMCKcyObymjfOQXbQ1vvevxqsXzylSx7M5UI
cyy1DY66254o03Sof05/ksUCl7MSZlNc4DiAOcbPfimviQliEq6Zp8g2tLEvuAlkq84bn8iMZHfY
yj2xOqmBvUfcSVOvHfq+7p5Vhyc1peHpliDJd967/X3qdMZpGMTOSswgXALUIqBnUoI+D6qj1993
gxCHYorfyTEyo4eQsHdDuGTXdggRdzGimlx4Q9atCyLLzyxj2jWl97zW5qZt2O5SdbV2n8Fn3oRu
MS77psbMqsWJ6ng9FWbLNokVl7Ps597Y5wXl6Moy6G8x8HQPWT2eyzGy7py02bL7XIN9/573Giu8
qHnvTas7T02K02LuVJsqfJsqCn0jdjpjG+FPaj70juif6jhwb0pvQjtcJsgq4hYRScQjHYSft1N7
HMEKbudzqrTFOZvPhKmdcacuj7JLDnZ5nW773vCXsklxU3qraNV7TEo4r4X1WMVqt+9ru1rKpgj9
6TQ68ddIyexH2ML9JW2x/JhbRY5iE/eMdj2og3IzzQeqyX6eJbHRbbvA/vrZ9Tntc66LopjUBv/6
ryuFXR+p4v1ReoVzGMo62jut5yIJHdJdaGr+qQ/DehtURnxLKnHcGIVR3k1OJdZuCtqj7/2zy5t5
l6d5eoRH3BwCbv9dC1j0xoCUutFHdbobyiZfexR/XNopBj1t9upjkdxjDkfVgTOl93Cto11nVtU+
8t3mbsSAj7hXUr3pXnZSS+70OKG2QMvqL1HV4mUsjPRskHbFDhajv67Ae7LEEnStEUXdazaf1lvK
/Mroy6UjDO2rzcZCVyv7wynSB401xLImqHjuDWUNXKT4YSIqC3gWvvkdP2EfxPnZkpbEY3PrcCtt
Y93pt4NFrYwqHGILWM6+qFb9rttp9COzT1RpAljgZj7b5J7fRICdZ9lhcQ/upd2USZPjAV0d3Yic
oOcr9RmF0exURSagzIdlkFfJhxqwzXIz1iS2Y2Yb5IX5cZoM66RTR7IK3F57NfvxRAzEIVHpajyy
N7Vql1/DwJrWvaOWB8KU4pLV/QfaCh6UZO3ZEdf2fVq30dEIfUh+aTfepu68fbGs90grfGQZzbjT
gqbd2j5LJJBF9y1Vut9cyuQWWpaOlzE1eyrMKxWTuw6fLN8mQcKM0G4oMC3z9F7v65w6gHqnCj/Z
i8m199oU5Tf8LePtqDb2nWuW7irsZ1zVELm7UQ8xBCkoxx+wgXq0TLM+i2o4xChTe6NfGCXpXn9o
EkypSn1LBrlZy+Iu7ELzld2H5V6WfrWAzakUcRqgVpR+1a2zaGGaPqpql11ULydkimeTNXu0G2bX
79tW89cYIGRvCDE+yLoM59JF2pEbwfdwfuZasbsoOqXApZU47Oiq9r4Lu3E7dHF28fUeS5i8xQDC
rYB5ttqHQsqiVEPxVM5Gy5oWvzljVazy2XcLnyT3jMAei8CIL6pnK7qyIBCkraZKFOvAq9yznOi6
trnF9c1dfPZBdkPfYvFgmT9FTkuswT4718++flhia1ufqoYOE/ARD+u1kxfZSfEJAKIZZP3cGcmN
G7lf8D91T6HB/jqoHybDwORw0gHWuqjc8e0UroOBLAKV5QRfm9IToPhuUuv7rEvGu2I+hLtsxLuX
zXG4K9gp4OnZ6i/gTr8a1TD8ID83UanMQoXddqUk6aJu3HyN/WvF4zLxp4OS8KA2Fet+4DmyU0cl
WiWlrT3Z+LjvvFjJgDRm3K9a8krNTLKanJoFl1qMN5NH9UhqWGIT2cYADyjON446ipu8bLEDJiX3
YOUC99i57/Og1c5fU2pHJ64mKP9iNQKREFMbp+6xtBdm+NwBdV91KT6esYspFvVINfXc2MxMSASM
LqO+BxBkr2NojXn6Ce9OtoBEqB5S8kwLRNnDXvZpqWEvuqlBVKw458gIxQe5KFwQlo3nOxffYJUc
6upXVVHGA5Wn08FUUJosPNjJ4TiHJkqlZyEYvyp1mLz1akDBOuVAc+GyQwA8OFCV3gFAM+xlPDjV
2qaG3gqwn078NLxRcfjah1PG/VCoyqrEEpPUnutdRtFffNs/oY32A+BACgGWuN16WpXfE09DkqyU
2ULRcPycbFZNSGqrJzsfo9NAXINQSFM9xUXu3Lqx+cj3x36c8Kad5eB/KcTFTIv5lILhI5Ktyo4E
sBSIy4GorL3bpvgmG3YQqOtc9PFKiGo6x6CxFobWDCgTjOl87YP2sdUTh9qLeYocYLcAI0WBAUNP
0UfxUrUyFsAzQG1wRXnTtsnPs8Qo4jXYSGuhhD0eKnLO9ZQnEd8rLFQ3IPPhIlogJxUVaXequd5J
HvgauPsWpRV2utPJqmxeAGl035RKzO3PY5EVrLjXpgE4Cr+ZvVVZ4l72NU5+0ON62uWRowOYQtnV
JjZZ+AEanJrBVCnHW7JOxlkdR2tpeIF/H/BTb0cxJjuFrWWp+xNqtHEOIdxRwbrqLBVLMrBUR7fQ
0eJE5luHqO8UdN9HIyfR2mLJ6DoEbrGcFYfaq1mLzWdaDD7n2inb8tCIW7K846Zrw2ZN2JQURYES
sleSNy8O4i+YCcxEFKV55nmvLZvI8x+oRQnX/0fbmTXHbSxZ+BchAvvy2ivZ3ElJlPWCkCUb+77j
18+HbJqg2/Yd35iYFwQqM6sANntBZeY5x4xr/8FWeVNEyXc2VxTgu5rm/c7ip2UZymHwdLpqLY/s
ALg2XPro2Kd82ClDqj8azXNkNgAbVRvqFZ8XGEoEmJNVr06vfRsBvHzWlAg1JPIBZmKhzjgrxpMc
qhBIIE9b3UEL1Ddb3XYdBRu9uh7T2jzHDZqGojypqKSwvEMZL33ijmae2ohMiweH9ScttJvnoRk2
CPwWn0yn33uJqjwtD+p+12ivBh2rtyQIUHdchlaZZdt4GuJDppdxDdcuChjIzypHKJhSarHFD9eP
kXjMh+HEZy1ix2yOTxZMGtvJQwrJQr3yJqmVL+irJ88DCEmzq5tPwTTVCOe4j6XRavdloNSfPGOw
tj0c1XzDMkSFxT9qPakZv/XvrYKmKqBb/n0e2z+1eY5f0SOuryM1pCLkBcmrDVpmbw5NdCVeEBFw
d4ZmSfcKXmQmYLlNlBfVNdVnfj9oY8E8Oj24xbCwNzYbzRtHmWkY7NEstIwm3cEiYoOYShoIm+ge
Awduf85IJaBf4ao78vp4J1U7lgU/70riWKRYQvg7aRPdy1zd64NjqZXd/jy3o+mMX3vyfEswT3gN
0m90xos36cn9mdNcnYe0afGDNSGdKMH5kFLfHE3oDJfroo6d7+uOxNh57jj6O4eC9lGCjR7hrDp0
/bM3tZsOfgtUNc9zIwQFq56SkPwJyRwqWyqsyRExnivL8fqHHur7QxbN5a2b3NB9En1Smm2vqcMn
RXP6T1k9fgFF5d0VZj5eVT3gTcUYh4euhYIu6j2wQ0pkn22t9r2a4VM7m3rICu5Nis2+WsJzG7Nj
ptE8PLmDOzzIGnmNLCn75+jo5uM2c/KBR7zI2dE+nd4EAcBvUG8/cpJT38syRA6iMKwH1K7jq2h0
T207Q9ZnJZ87NQlewSPrJyQsYLz2xuC1Ttr2QK59OoiX5oEGAdzUO4m3MOuXDAWvxyByjS8dilQZ
6mxhoe7KwaphDLHrXQNu9djEFDnRtIAGyStRB9nHlvPHabqcmlpW6dsPAR9OzUwrD8lE+iBAWRsQ
5hebP+/FM2njHb3gi8G77clPi5OMFGswH+JgepZRPOdQoObDDxnV/NHAt6OKcmsVfplruIPckRqd
rBq3s3Hw6UzZxbZiPEy++nYwlWtHGYKH1cwDf3lK/eCzBK321Oy0fThRKb5wFEGM4JYPWmANlhDy
Eex14DEb3i/nLxLSVq1pn8HDH6KhnX5xZ9vfzS1NzZOWq3eqTrqL3umdC9cL+Pc63EZTWNzLAV2l
t7PUsFw+3gi8zw48IeLV3s/SIvP2Yw+g5MIhweIdOiX44AXsg/yKPTRkJci9nldtGneTNjONex2g
YhIs05yfoAt7O8Q8KiB/x0HOVscatzou4v5FyLr8TEN8spH113kyXGPWK/2LkIul1rn/eJf/eLX1
DtaQi+WbYGnMu3BfXGldZr2Zi2XWkP/u9fjHZf7zlWSa3KXWT9WhC6Pn9U8Q+zr8x0v8Y8jquHgh
/vul1j/jYqn1BfuvrnZxB//V3P/8uvzjUv/5TqF3qHk6NNCZnyYe7aLlYyiH/zD+4KIUxaw8dd9m
ncedmRTnVc7j84QP0/72CmKUpT7O+uc7Wq+6xqjUnef96vm40v/1+mxm2HoPZszT+XrF86rn66zX
/Wj9v173fMWPf4lcvQUDYVVDf1ivut7VhW0dXt7oP04Rx4dbX5cQT7r8yy9s4vgXtn8R8t8vRU99
t5tQ+NmY8dTcd2Po7Gs64rcyDPuFMsDMGzp38NKjZW3VyvV3itsU+jFtEPVrao8nysUtgeMU0BNH
88otIPX6pBdoNu3EHfR700y9O3p+QdCJqZ+99KbyeAos9VI/6pPh7EyKSltwf1vKDLRekpy+OYu5
ia6bKLeB2YPSU06tcU6U7arnpjtvE1fTKgXn+0YMy3GTfvejRrk2fc/a5hnCrdSkyEepWfFMV+aV
WeXtPWRL+bNC9uXW8tpH8UlUxSf34Nn1uAMWnj9LmJ4gJRaSbDlJiO6rPCLlPJqyqgSkZUEPlxnT
LLhcRBz/8uq62z86lu6TRP2bK3sTzEu6/2uQo3tfLxL0M51Y08aG++NOxohNhsh0e2/u1WG+h9im
QkgxErLI2cu09SBx3vsqVpWEh8IEvKuVIFqMOqYKIKdyIEsISek6/hCUuO4d3ZfT8cMcOk//CP9g
hVwxdbejoQ7Q9MHhj8qbfd9rkXMvZynaFX2fd3cXdh6Ioh3Pp7yHLiaMbXjbJwFsDX+sIRFyKNne
wgJl98fVJmdh6vRXwCB/u7DLImXj3tTlbJ/EKSYnHQ6ZOg3XFf329ExSJ0TIyeIlcra5XXtnuzjF
LmfroVvqvDKchQBPTl2KKX4dv82VaY0Z+bvIqFs0z7LxQAtAv43iWfc28Os1j5tKI0mCqBGq0TR7
AXeAZ/kQe0X7OARq+1hrpXNyeveTmFY79FufrKx12WsQKoeMduSDbQb9dlpmiu18DVlpNcp1XCeY
ztcRh1rOX7Oibo4C05UzeKCe3vC6F9BdSPi8cnP2nc8FsyvoXWhh6XZodx68nCE13JPaGkYKr3mV
NSelUmzOfUWt/3TeakatbiXcb+t+vGk13d4ETZ/tmth4w04nSue5ZDeAUa8Ho2wg6ySbL6YPIZfI
a/EHsQsc+0OoofiDTBcgtuiqw/OPcBo5a9MAKN2krn0TLk0RKESq37ICdqBFSWONCG1NgzR4yLb6
9UXTT5LRfH4Qo7OohYJ/tUiA7Ir33iA4jW5yO6BytGQA+aQ8R1RRIa78gyAPQvYMXbm2P5PmlcIn
vcS1VMPOcbRaDHtYTxqo48rmaWEoOERtHe9CqN6RvnCSnHaQLN4Nvlc/lcNUP4lNW2wdoG4kh8jR
HmQs7ot1RjV+aDo/uO7tZrjtVau/9QYqxBsZx7DQ37j6fdEVY747O0g+0Q8wOt2vIeI2FO71Hv7l
oNytK3R5/LbWhS1c1vP1+wuzrUbKUdHHp+5dDPTD78qbimjtz1tyCNqHX5jzzw4lwJtzjIw/zDz/
yAx+pG4Dmp62IPzgx1WomGZp9DqACzvmi6icHNL3s0lE5daxuPshOc+4sMuQHXR/pPP/azN07rwh
8QlqygPEnJmRcrcecr95G5pBu+loE7kVp9jPc3vQOFskyef9Oo2sur/ry0rbntluTQCHwKAGyABN
I4poAtaqveI0vxhTlwWnNneG2zzO2ZhGTXUdz2l1nRipqz4PFrkDdXTzrcTUS2AiUIXJozO6o+pG
HvJeTG6oF1seRgfoQRpNzbaebsNXPDrzFT9z2gNgVv1BzjJ0QPU56u5Wu450222mW3AXEeqpNNVu
tLG0jg63DcQP43ogrcdfQtf3LlK8pTKwuCPTg6ry/Wpia5ZLjoVCSYarrTcQ1nlz2zfm+Wof7Hla
0R2DLt4w69dzGlVH8tTqi9dlEFUqvv1TR84j7LLhV7fNh20NqP/Rf4+NDGe+iB2crzWXSSv4lAON
EkDXQI6Weg3ppBwNLPiahrO7siMyknQ6vNkKgFXFWKGws8w4T5Z1hnBJ6lWhu2kWTw2PmbaTFe0x
vJKQyynL2kBrI1jfmSHewqp2qe44o/1Az3qOXDxEw/zr7J92CE5ES6rvoR3D62E1KaLyCdq/iBke
LHAunyRW6Fr+HKv2s0WZhtYHRa+VjaPxkySYgQbVA8AwCcOljVg14FUTr6ANxOu4NDqIV+YWHXVI
1TNMr976rLM1qZNv6kVdinw9GfiK/ql1KN4KCpKzNytQlalNGpoaDZZfr9uYfto8QFQCgmc5Wx2r
LVy8dHBoMFyAVpA4OQywMZ8dYDd+zlT45mGgiLpOkEtcrCSXmGA7gRGahSV4vXa63BTdV81dRVuT
4Zjl3p5ox4vsMf4FHBRyMOovAS8AxcIIquGh036pLI0mq3J6mYoBfJ6SpFTCA+0XJ1cdip+qfxek
s4oAIm/YZbqsmrd5fT2S7/13q/qjDjeGoqDvw8PjtTW41lHze5DZ9Gdt4A/rbyM9Cl7Dcr4OKrL9
rRvPn4qq2I4LMRr4ueJe75CNCpYoQIs8O9tozIjXS/SKP4UlxStLgsobbsUbmeqHJfMpp1DMGm5b
/KSkkFJh8Ao66J3uWYVw/LpzQ/uA2JX9RZmje/kdXiNSGj+vy8ixDmFjQbpswk41bOrZqo7ynDzH
kXFjOvn24lkZUCVP4LOqGjdW/OZ9s4knauoPnmnk52dzflSn4HNlFM1Lssg3GmkKi47ZnFp1UIb7
9yFF0eBODnPuXAOOLu9sBT07FiquGs2NnuXg0eBRJvTiyQhuC/2uMtsbozcRgMmmbDxm3dDzJcuE
mc//s5Ol7XbR3zoWUNEhEtOqp7LtnDsJmXR/uLfd+bhO0O05ueIbFFS9TPDVwtq20KefY87XnZOH
sijC8yIG9I4P4UThU+7CoQ0f2Xbf2kisHOiaTnf0Ng0Hc1l+VtxyO6KK8KKkOzVGOKXomuFlCmp9
Gw0I34ptpOP2lq6on97C9yqmqjChCsrUO2cxDXSnH5La5ilyGZZs+p4N66v4JNyMwZF6GZCdVvXN
05T5v8AdMtx4QTDcTP5IF7qcyoGvd0VB1+I94DKqevdIjAz9og2qjYyhOov2ujX35zXXmKyIJ3+7
zpZ1rXp6u4/zEjIuM+eTOtTB8SLEblR+UQPvc2jVKKl0nnlyeyWid3BWOZXDOha/RIrbgSrrLVLG
9hp5dkkoBYlpqwXwjEiQrCFn6yXRJlCM7d9eTSLZo4awDtKZqOrN+OBAMLiLRy3Zy7D3Qmy9MT70
7uxsBjgoDhcOf0h/htRbri/txXgKy0y7qfM6tZFTYZHRfdGncrgP9KClOSlzDh47yydI7euNX8/D
tQzlkHTus2r28a2MqjjWnjpr3OUICD0Uy8gzg+AJYOY6pYKF467rrCt/auZo63UtLANe9l0D/h1t
4XiZ+YjokP3J9OXCoxkOhybK6FOq6i3tPcNT7ajhC0AA+ir9FzkYsd3SQWT5p3SxuQ2NqvOsIO6y
DKnWdw95oJ8q03uboPe0MFgICYoJKFq2d+Ye2tglnt7b/LYvnN/XeKCBtHfZqNstAVVfTdugD6cr
Gc5t2dGMZkdbGSpuajzn5ZcsSd+uBitSRfrSdq6NtE3ouikMkjbuolsGl2jMXxYHOyjWizuxRYVF
E/E6Nq8NgHJw9RPgL5MkSoZyMCI7po+mCHYXjnWIdot5CC2bHsEvhuaikzMZAVIpLsWmMS22Fo2P
u3Zo5gNV+PDFd6PwSY3cTTyV2V+8MtdEkkdiU8MNXmQ+4P7L+RIRQk57jliv8H59ca5r0BQMl2/c
PHhQ/R+sEA6vpEZCb2MD3rlzlXYPMiOASMAaftRtHJzipcd6I9GdHTnbKTTGRzm0sKbelX4DrX07
PeY2rPJZ7GdHuScoppFksOrb88iljNYo1rhJ5OV498rdZX/jTUmJfZjbLXOH5aXL1cS6olYdgHBK
gd4kZX2iXRBuKRpgn8dwm0ZLwX+xFGrsnewx/11c56Da7/Zp5Ub7dU4wFOlm6oO3dcQBmfH/4zrr
tcf//X66fla3hgVDWZVaxm3R6Mc+1q3r1jd43kr73ridKpbh0Ss1blPbiE8jEGBkIY1bMQ3iPcdI
eAUoZ6+1HliSZYpEytoyVEbUI3ZVAOFTm1TTXoziPl9RwkdASHvAV/UmcqPk7Vu6nOjz2ZSmMV2h
ibFH/S4ytyQ1zFNUZRat23zntwE/eUhMMPbk+1385HImd19WbXv19lzjj9E1WT7lng9I8OB2qXsY
i9aA6/gPm7o40L8DmVPrZ3sO8w5iyUsICuZfe90qr2W+mGSCxttnxzsFWpRlvjiGPnNvbX1SDnE2
gucYylt6JarbWbPK278bikNCJlit7XoGWvu/x8pKaRR8d2wY0Wr7pVQMZStnJk0r57N8sZWpYr3I
2b+IQw9WoSuYZKab7i+4sWSo08ar5BENs8tznJjkUId98EGGO6W1IPUNaNuy4E5zgvIVrPHGNDN6
nEfToIE5fjEWs591yWliL72VoVUBvYcjSaGBeS5edY0kPFkgCEeXYJ7oz2vMPNM8xg50moCVXjkk
fGxNnmNQuLAz9N6ORek8N76Nctk6BBxy3QcQmhyVxjt7A8jKnmLbtG6hCB8fZ2hSrMnobiBBmx59
k0MTKbBgV5G+c/qSL68xtpPb2X2bILPk4BrpeaqMZP5oJfHeoZVmV7pVSq6zm46FFhlPJUCrfVeS
JzMtC0m9xeYrZrstC7s5h4hjYoENzGz5qdSn37rA0k6kho0nSE1Pahyqd1rXutG2eJ3Aij21i2vq
WuVOs8er1nC8CCHtbDoliv77OdIErEV3ulls5ZrrzaQBXN8xbTElPew3Yk9br91WSHwcz0utNyNu
ucHYSc83si5XvGpe4lznsR5AmMDGzlj2k26k9Fe0+oPbUtjSb1ajNs303cp+UcLp+SYS0vpzzLrE
6lht6zKo/cSbmc8pWvfjF1JorwAqlU9tMVnHojPLqzar008w+f2q0/j4488BY4TgRR2QllmYNMZJ
BSdjQOQlZIBqaBs7u8o+Ds1lKMHileB1KN6LuYVNe3pLj/V26CzjLkvoBxp99yv9rZp/CjTo0gHx
wPJVl8pEmiY278jtGncS3YztLqmN4aZof08LyzyFUDzdgCTlX1Up6FSCDC1qSMSwomM+3pASEu+0
hMiZHOoGkNTZczm2o9Y42f0PJM1scNFLnCwnY5JIHVDo6hRPAXTtQdJnwKA5GLMWKldjRcJ+5ndk
21tV7v6epmZ2QzdwSeozyrKbho6obeL42lYmNW7q7aOui3i2yh3FvEOrGdT6MIEAVMmvLkNYo6YH
L/Q7RMi9N6+l9vXTjDTAHQC8V3adxdcui+eNVkT+a9fRjqT1xfTqV5G18domf/UdZAeLIvBQUWiU
jWKB2e0MEE2UDbyThjrtGadtxrF/HmpC9QBbzYfh6hVc3b+dm6ZBtHUGtuStN/H91dEeY9SRxrOC
59zZZoHNXbrYJ2qGN0NQ7cU20nI5787uZUrWF9q+XlYwAXTtPU2v926tlFfQp7j7BNjuL3oSf2mA
GDypfaU/DFmVbsSeZ725y1TayL2lqRf4M49m2ld/rtoTL0CDUkmW/AK6rdk0geff0ws4P5dK+yT2
QM+qQ+qbFokxLhI17aEzaSdq4dl8jb4ZYTz+HOYAuQK+1p76sp2vUD+prlQzC57ZDtJDb+f2z+ib
3sJ/IpHQm01PdgwtzNuTNXyTIJ/QdNxBYZGCgXqXnxcjUIN0P01Oekc3nvOQV4qyVQKLX7P3syAn
VSq26P1s9Z7P4rG463LIsaLAfgp5er3mvWjcywEQu3lvxT6qjSgHbi4cMpxi/6ksM/daYtcIeN7J
hFn0nPZp8Ay5X/6i1Wm891Xa/osG4FislOXW6p30RzvG29mcxm8B6mL7uU4+RjRLieQ/RghPVBpH
2ywKp29moAD4yKHaPMJuk/EpUtTwwRed5dBzdpYKJ9hZRDmUzYmzai4H4BuUyLrx4Aztdt7iEK+X
unxo0vpuUsoaUMiyp/kwbVmbGvB409R37SK1q/ckfI3KK58nGhOvB1fRD+NcKl/IYJ0jDEA/m2yC
eMiOgUTl1Ie1hW8dFfDvlJ61G5h122d4FKd7uM+vjJzb3qrFVBysSR92EisHQ02/Q2Gn3cio6qIZ
TGV/BZ9788jmctvPNWVJHzE3EcptG/JwhUF2ZG7a6bOj5zuBQEOPynYYOZWdoJxd3dE2rm2rdwAU
t2mo9cpL5E/THtb9wgYpAy2uHEJbVU+KtRzoNc/4FuGU3lpTB1LQ/Zrx3UilYPFI+IJp/6fTPEAE
sgYOC+61msanaPm+huzLooaTWmzrAS7kv81+mx9WSc+ZvlvU/Sq0AifnSuyXqp8SksfGeJNOobmZ
YeHYSaA41qXkLEiaY/y+1EVY4j4onpY10RHKFT3etZm1a1s7f7TKlI2mmcTHWm/TXaNH7DTVFOB8
p6Izata/DmXmHfRenZEiQJ9atKvF1nr9vB2VsXkSxz/a1GUuCD+gqWuMTEnrZth206jtpPC4EkSf
y5Yf6pgh6kUHfxg+S9Xy7D5zR//1/FzeNA0k6c6c013R2Ye+6D670Q7yy42lj+ndMPV9uE8UoJ5O
/pdhsqCM84EMXdq3Rxm9h7YLFrleDu92WVFGYpeI93ixm4tA0nu8XFJCvW92BQFTCTkmu2QORenb
+6av581qk7OFP/NOLzxobCXGcuElBK//Nq91B0BBEjkkFVJaQ+Lsiyr5GLOu2EK8dqQa9RO9BPtU
Vdb9+fWQIaxXwKJ5Ada/iCrbOUxMbu5QBXifeh6K58JGxve7H9TVRtMHdd+0fLMJu0DZGD9pqO8f
AlqL6WHVNsJB0ARVdmua8IRKlExygh72hYXK/K+T2ia5eyuVaJGG0reZA3crkwkNqQCpyKS0xzsZ
B8jjHPqJUqLYlCXmYyCo6z3fVs55trjJCWtUFsm/0XttQDwU/2ZSebtW8sl4lMPc9s7OGZpgv9pq
4HWUENVgk+WqybYYqfZhEQ6TA9lq+FZrct756MPguAiHhXZiIEb9TQI+mLteO0Bnm23Ftq5BTo6+
p8ZxzmuIw841704PeNRcLtW9X48uoPQwz+Zw6eCZ4wel1/56Xbzy+BiUZsebz9OvYFCCEmYRcoXU
sH4y9AKctWM+NDkCr4hD1k9LgJgkQA6x89EkoctEmpWt88Q/r7Uu/+e1pqL96kWxdnL1cOPYVvMs
h1grULzX/O5N16YtIEXSZ8+87tS0fe77zHvss3DJUaElMwToq/oq0ecxiStq8bn2Fu0Ax3ks2Mpc
Rq/Xkxnqsr7YJnP0HkfWl1FXaq9RFr6OSeQ8jQOPe1VihNcyFOiONzs3oNCaO8HwZLEXPMXajQwk
KISZHiyj+SlacD9iJ9o/Jj1dU7UFGGzbIZ230xo+OTJDYkAgv11qXWq5lEMSF9ltbkZri/DJr8H5
LWuoIK9uBy6TeUtlS/XzQ7AQx6f06T+GWX9fz+l0IyY5lLA6HRHF1iFzJIzMI1zyMXGqRfNAojjV
qRrN2EFJGNntK9lKJPITJ6dygMPR37Wapm1kmyI22ZbI2WpbZ1zYZAGTqt9GdYtuHwIApWUIvrAP
pGGARZ3rWk1vznRiwF3fCMOKqd5blg5FZo+44EEBP3mA4RPO2KTMDsAMkkO1VFNX7xToP0aNDhpK
etEWnJKzv2iTl6F4S0qOZ+/aJi/t9FRpw/PcC8d5qcWbzLyT0TYkuwWKCE2jL3MJU5evwejv9pr1
xe/0bz6sSw/i7Fp9A0me/qnKau950sOjmMMMIT5jAIc76pH9ZSzU5jpXy2QnXitolH3gxdTRlgv4
aB+fL3BecnQuLkAx8cMFIrdxD1CZ0vUKzKW9tcJky5C0iwwzi4a+SdO3adKfIPB0bzt/inaNFUW/
VgA5Zh3+U4TgzMOgFzakFkXyeVTqJwmggdKB7CIwHtaZyAOGv1Yam2DPN7+mc2YdEHfhbWXBWp+O
GfwwS89KvzS7rAex5WiuQG+bH1e7F9XDoaJRkjwX4mAXU2WoSDPlMhecLnpR7wtPz3HEm8nqgrrc
dIs+hRzsoiNRJad1TAtWuxxWt9imOQh380AiSByXS5zXKWsKxWShd4Ze27frYej65tSXtC692wO6
kW6NEaK93R+nQA77ufkQU7TReExa79c+GIt7uJL1u1o5yABqaGSebR7Hz/YqO4pdLHLWLnOGpNHv
eLZZzQGCknDaUWT906If1lvtf1o0QBCrz5vIdbY6yKllTyEbEMt37eM4Jt/EtB4u9h8Ahb8i+kU/
7TKT/jL9EMUj2eJluMY6y2pVGH0774DEe97P9NWwo6HJvYmNrCKlk9cvTQqAT1VmwChZ5cAjXDmf
JhtkOoQ1vyNh537W+P4kh6f5t3Nc1ze6QSMk+kXGC6/5sAmVVv2ptA+i87XMsSr9bY6vKf5tE0RI
cyfFtNeGaTtlBbtiMtrfWr6fNz0kLg9100PnoQbsvsJs/tY4cD/AFzlt0wYuR2eYih0VlfiB1uPx
2nYn5ag7TfHkal7FzgccluFBt7yQh03R8Dj2jf71YpLW1gpsq2bx1NbwHriT7lybgzdlqE7wAAk+
qHYOiZUbX5J6vE8nN/2RGAlISp7enuHXrMGYEhEqqvGlHvp7yZ/9XcT7Gv8YAYjN3eaggHdul3yG
lyJ7lEaHbq9S3fpiTU0NACz8JA0VRajapxGOrXObQ1YatHqihnEwRtirOvh2j6WR99uiMFHbXjoh
4jw6Lyrz250sOtEtKYtKDwXATue8aKdN3T5GtITWYh5TVGd4DNQqv0XbgB0I4mTnoYjUC2+shonc
CQwry+OO2BdTHav5rSzxvo6YEPTcOrGi8TJD32/T9AjwCpKP4Ha29eShWYT0ujDMf3QhHVOt532b
ZtXfpWy0zhFWq/abkCYdj067g93EAKje86nQATQPRZlqOJCRmyR/uhoteLCRuVTYushsijbVRofz
YflBDuxdMc6k16Yse8hKuERF17yr4pGGqr86althL7E4AjJq5xlJ7/EuXhxBXJq3ugEP8d1Iqior
GrV5ecvvDIaTHUYK1KJ3t/P7Sf3eJq8ohWY/yPSp28ib5nuN/qZbAOxQhL0F5H20r1OFfj4ldo9T
2x0stXVu7Mm3nB3pkuSQQ6RIlxEa8+KOFN25ifh7oB9CrzIFened6oDY5S+jzXpv0P3/2o0wfax2
uHH2ZpqEr38Tby92PfIKOhsbuMgK6D3SpOZTuuQkZay6Qb2hbGwhaEfuwiu1cWPaWYtkbGW8NlRe
6pYkJMmB+7Duyo2wbMKzAqWVAt+hDE3b/M+TKs2kOS+f7khSFdDfLgcFnkraC9HPaOc/bIsjRqYM
RZiBtifV3k+wG5eaW93GzTQ9hcshH619Uxawuy8jOdDwb0YND52Lxcs69aGjViwjKB3h46CzD0nk
4GY1xWOd3Qy9+ouY5GB3XnHtqnp7ntlEdXid19ZvSPR0N3B/ImPUjUmPOGjRbSFCt6gxDSX59sUo
HomUs3O4jM0g+y1PVZV+mWS8Zcuk7au5HzbSa6kNoG94LscjY4mRMznAkgZvQXK7mqHvpYGz7Lq3
CXWDxHY1qw+J7iBlpLSew3eyovPKdbW/n6rA3cWJMX1q+pA8quU96Sq9XOFYwh5qa8qNOOdBVQFU
IrQuXhf6pytEq/2teF1+au7syfkOsnj6ZMEF/YIcQFHXdbctauWhGuAWk8jCAp1dTbl6LevoNR+d
xhqmvXj1phtOGnhX2DC5I/o44sdYL0+yrETQCQlhn1I9yyjKIaJky1ndymrkrDpI7KsJGi0bvVET
PTxL69mGzaH+2QfMSsEjgiYKJdKrgTfytQGN7h2obL6a66D8VEGOsVEHlNkKXjSfhE+AXFCzU4N4
vOqCnIaLJafKdlrbRlFYwYrHMNOL0NjQzZDc8aMEX0tpArZRTGcXt7G2Tf3sT4GhgwiAX2UHNa9Q
AV5KcMpSgvOX0lxKDsjrx/ZeTOK0GwhsVM8cDhIhDruDyEnmi21dRLM6enSz7l7saqMMSNKgmQVe
X7utuyq/KkP/yZ8VE+ovobQKMh0iKw2O1NmPf2T8lkOusnjCxuMULZjkYKMdvBEj3M2Ey+k5FOrK
fN91lKWQp9553mtYtNPDmgKYFBNYgB8pV5I4EEfUmCNC2E294wvWeBRHqjfUvAvtFYKM9OQURc4X
n6cfzazz7ssWXYPMihBU8Od5q9ZO/NoObrFx5sz/XrnV/TCQkN+M87eSDR+vatGCIOmr3xIz+2IN
Sf6tU/jXgl+ePrMfyHZhnjZPXV+QEDAt7c4Nx/lqCpzuVKnegCqv/pcrF6P58crWcmUlLO/LqSDP
UqTfKNp/vHLfJV/iMlO3cW72D3OUHyAxg417NpWjWUzKd2Pgfe51iQ4Zdu3uofj3bsH89yfq6NrR
GGL1MYHQbOs0VfnVarrXpWmb+b9DbUSlc06+K5qivga9k+x0PvSPQeorR/Db8SlK4uZubON5b3lz
8ckJfQijQ1P7FSGNt9vQuA3FD4JfO4Mk4MVtTLP3l9uITLf4023UPNjcGTwnb7uRz3M1IF9BESL7
BBVs8WS0fK0sI9NTOdDLlztTfi8mnraandcY3VGGMj2c6VWSYWuM5+ngup1mu0wFGADGHFJkZzaj
XW+E1otfaNkTWy0aE1rrBT0B66UPliQMIkg3YquDYOn6XbiuIDl+ocMoe7L9t+lIglFPjCyyCWan
3nat+XZolrOE9ndb6ekuXUZ21M/kVlKDxOnigZwH1R5NvVZhqdyJroOpkV2gBDLfwgaLpp76Q8yo
iyIVs0SJTo1E5fM03ZaV+sRzi7+NyhI+zGkw69t+YVmRg972Pc/HkEFH0D9erw6kEYhW36Onsd4X
rX+FXGe3NcifXUvxLk3gvoJhwoUMlT5r8cJ57V1L4S/TZ+R43XwDRt7fnxsH5iEMN74/uMci0mpj
J3rv2mJEU8E9irC7iMXLmXh1WNw27eKtWnpnuqFFdR2SsIc5ND7pva1/ltFkq5+EwvZ9tPqWSPU9
8s/zEBg+r1IatQGQjLYwf7CmfdLCoSSPgOenQTGOUYlOyPKwKKVyOZyjzdYA5Utpfj14kzLtp5Kn
3yG0r2JTMWhSiKZvNHbtytRLXqeoLoH6YRdu2iTyYLKo0rPdnRaGMdefvi32NV7Tzd94fBv4DiP3
Mi6M7XJoEx20yNBFpNuwrd5gicucdqbZQXaLeZqF94HGD1fbDiAtJmf86nl+sBuNTD9JdccpHud5
al4vogYnXmqLp5Qd/JPCP60zbAoXbuSYOzcPKXAumqyD0YxP1cS/VMoavc6eTcpro6E4T6mpGi+w
7OwVfm/QTLG6WyVlvyZKNXqq8Tinh4CIFh0bZF9yWtPD5ka8bWqdJmgrnoMgNGUNMfdIi96GGWvI
kgZ5MPqRkmyThUWCglUX/g9rV7Ykp65sv4gIEPNrzXP14B7sF8L2thHzIECCr79LSbur7e1zT9yI
+0KgVEr0UIWkzJVrPdZj04B+B0Clxk74YwXifpC1BMtJgX122dgDNA2jyN80jvfWm+FYTUPJ9Lfx
2oM6fRTYrV1o0qB2oPW7Wv8qYiYw9yunOeFXETNnueny9kS9k86MUy+y43Dm4De/9dK3iZrcZx/H
/s2Zvmt4q2UneSwTXy1LLzQ+GfH4r7tRsTebfL/7w89IoeWuRKu2oszsI1cBSHf0hxY4iIexVuOj
O3T2se7HHKqG+HC2oPu2cXr5YKcPc/TLX6bgAp2GSnrmuvZ8BIhAYnKcBGfHkXXeCpLw9oJst46/
NRFLYM2Cxt267XLyVh2HQvYfHZaeP8eKu+oCGxJfhsWvdCmq/BPqV30gHn+Z6A68buESnPL5uiK9
TDLWqQBtiheAAu1374QD7J57325me4yT2xMKv3p7gu8Cu6VZ48Ili3m+phE3Z88oHmNZ7A0DLJuo
XkoXTaHSTQeVT2jJBWzfTWZzMXWm1+BFeDR7QAx0phcrrXgQiDlBZqGBbqv2oI5COHsLNWTzIJQX
9ysBcbPRmqIL5Ei7hZGH9eeuRjrSZQU/FtFQv0CPbLa3I1SKIEjkrJusbT7X2KtaVlU92GUEtqJi
BNJY2wc9HBVQ8W14A8nVx9jrnyFyUa2gvZc9ShPhFrojm9S2Udvo7v/Hz6gQXihNcE0rxa1laE+g
29dvNHc7DWP36jA+HkcTmGWyZnlhLZXEG6XmNvQr1v0EEuwQIjwGCPI2rUitLQldTL59ca3KfMgK
ld0lgv1DZvIKksDclo4zvmovM/S3dgE8TGU4j9hrlkfLxUsA+Xj3kWwV5yuFIsd727XdxxRCzSsf
qOstedAAZ0S4UwvAPpJNDxg8sLfOcYCAxQlAfNkarN38BXDpdh8NLVtzHfryYXc796O9wrHoi/b/
m11OOdRnm2jBFe8vWSmDTcaGal2VvHgCjaG9gy5luORRVzxJ3qJo2Y/9hRGimU4RghI16DHJ2bLB
5zMU8kKdWZ1ODxlIyGJsnSR0tlZFXLFPrJfJvfQ7uRsyLzARhvO6Q43FMl9IK472jr21XCGGf6jD
qEB3dSyY6g6zO2T7oDcDESqgpxqwsEy1ujhJ1b90K0858sU0RAfBKZUvqBnXvWaYNCADq3uhSlpD
XAGlLNQsFBTMYlc+IjMd3ge9dyYz/rpgKIoBcq+zFlMGUEErIASzo17fGr9Ezthtshznu9tyi+hI
Pi4SREigBfBhGabV9rb4RmqdoKj3gwP1cVJgQecEmZd5raaBDDHoBGRIJwfs7jhDWnIz6Cxb0avu
IZmiTdfz+Eqm3gygd8zbf6iPTLdBN9vvgzo1NUerl/+Q//91UNIDLQa2B/xovQgQJ/XVNUxjQD1q
Ie3m29jGRyPFbvOxjLrqU5lFPy2962r8NlkE2EyeQSdoz03v9yb13pwRsRLnW1NmqDiz8rhZhcY+
cnRlsbKD6Q6tmOqMh7+2bL8sFzL3mgdAQtjSLTi7D5g1biAr3Z5ABDccpIBYTugH4or4sr0yAJh4
mhoIaYxV034LGr4XFvC2iwpwbvATQCi0sL9BeYe/esxnywzptnnKwdC0j375NqWcAFjqpfs2JUrK
TzE+u0kn5KtRsQHUjLgbUYO3gM6BfC0Fnkl3Utv+6lfZE2hiQxCWLlVX8A1pg0UIq5w9HxQXDYiT
19Rs+xZC4VDkJKUw0gyrC+af3+0kLeYhgIHFOEuxFzwHJWSDF7hxIqw/C0h1zDcfu/4XHxOAn8Mw
JfYm7u1+xSc/2idhOL76kLPuZVU/C6tKzzkYohcKuh6v5JYkmbEHR/D4CsGbRc2GcJdmLNpyFCuu
UJjsrBNZ439d51O/sqscuh/UHjunB62I46wVRIWgC+pNa9v0t8Ay/RO5Y7wn3nqArror3b3bbyay
T641+xPFPZlcDRhRsGNVjfdkJxN1/lf7H/PjM/7h5/l9fvo5Q0J0vM8tmbsJUdW2sQzPwQfy12UA
ke3I+mtfZuB9b2SA1EWZfmttP8rWwLYj/tP2IBnRA2Yfe0oh9JL6UIVJ8Zb+91Q3y/t08/AUlL6e
KqAQ7qEQxalc/SkS9TK0gnxDNtJO6MF8epG5ubAHBl5sLKW2E1t7pEbNGTcmg9xZuCLozz5Y5p+S
xn5bgNP6zW2GkWm3sKv6M1hDvKfsl9vUqX/N9rsbDa+iGP9iD59+e8LBGApM1652oUlvN/59IhLn
HmhPifphfNAr85R3YLYgT+HY3c7z7ABciQyHEu3fTgmoDnkLrlvyGQ3XW7QCaDqGHMvso58A9mX3
wxPM1eyey2g6gTbijrxpWhXivWXPySFTqIPygVpxIqPY5dDBfDZrpCQiP4rP1ATV37YtuuTRgCLd
YzHaq1HXuGa5zVD1JKoFNafJsncgYzbn3lxxAGFUWe6ol6bkENw4U1NPOebg5KMpS9Dr5H3cnd04
Ai2KESJYwZeM4ib6ItoCMHHIwZ0oltLH9QRNvCTeUNPKuDwyE5pFQ8PLTzHyRo9OPodSyKFtQPl8
Gy5EYy5Dv19bnQ2VwjgN71WDUjWm1UJrOYB2wu8ANO4HsD/820MG3bFVWOr/8AByCmFxnfL4yxw+
zu8rldjQh8eepWBrIHEQUvFsB9dJ0+4PqbEhIv3ZNveDVB8k+00LFli3NKyt2zjISjCwmiIP1px8
aiJlMjcJYUOYGi7d2XTD1LwPIrQOeb2bqEWu7wMZyhFOPEYpdcqqa59nR8gP+o+ABvuPPmPPKONq
zyCJ9SFZ3gRrxLfVmjo73wjPI0JWne4kU1nml8rPGVhpMTpL3HSNkvp2Q8MDU1g4ibbf5tF6EKQ0
toD3J3dkMoMBmyoQP2/pJ1BD0B859IAX1EtzMOTgSpMN92SStYEKIulnO/oRoK7dHFzmmQCA/PqJ
QPoD1S/jgSydWUD1afoWpcmwpwCcAEHudmr6eg7gycTuLlho76mTPmTIxkL0PeX39AHjWYeyj9+H
i6KuV9xjoG8us2CfYB0AdjfYd2FTfHJZWn4qsE+yVaaucWPjM+4yZ+kyLnbUCYT0tLNBlLCkAe/D
8b4qQOI6+uvAq9KLbT8SaIJhEVoB0juBfQd891mDpHIrVfINNLhfvR76PiAaCfcFhxqjn+fWFwyk
fho41kawclOAZsqVYaZs72oIvmU04w5pcUtDL8Q98sLuIqrbfBOAtUBCBum1zxIbbKc5Mhi5VpLS
Ui7aDmQt+2D/3R85wzMLW97vUbqsAGHNgFTQkb8/YoC1n9RLO0FC49bxIVjYUiTQl2DVLBO8w4eh
ApeGjO6h4hXdexayLNgeh9sBMrb34AhAzN9D6ZcMwhN5sCi17lT/dRpdN13mIfc0ffiPyJdeunQ1
O3CrpyRfmoOmdJsWmn36Cc3AELztod4dDSh60yc7vJc8yPjF3Z6aLTNXHKywTwlOHti2/NuNlorB
hYJ2WHR/dWv0bARkfnfT55h5NrLTQ43eEbeH0mz9AEblIZMATkCYbNtNWXaELlh+LCzD2Y5AIVy5
rABjr6zgsY8Qum6YW31mCf+ccFn/aFLo3WW+4gtbAQLd8upHHzafR4OXn4umTCGNk/mPI8OXuTZ4
foVAxdtTGkt9fIrnJOkaebAW9MdfGtt8Y42B0rQ8ArNFHDEfzNCGnGll/majQZqCI4gtSGyEwTpH
7O0RIjHVwUXKBsI8rvNItli8dtIZHqSF5SB0ITvcTuDCuvlD+gqQRmFil9pa7f18eRm6CaKllXPn
jso72Hqz6gG7sbGyMUUaexJXJNsV0K6/G2fxeDLa2jNdOwclguCfKjNPJlhObje+Z82W8NfNbz5V
Go7PSdd8oT0y7ZZpozwOEJsXkbknuwyDK7cDYB/y6XMfQ3bgFt6lMLC2Owxi544Xb6jyYJTPdQyl
CkhFWKsEeUZIzqXTxY6EuSQHN3zOusZZ8hLF6q2I86WYzHgzJa5zMYC4nS9WyPgpFM56KCKEt6iD
XCTklpYlvmQbsg2o/1uZbhJDmK4X10GCLqRzM7WpSoG/X1MZCECK8YBN4/gK9lwfEpWuceh1k7FN
Eyr/pQZ5zdENoN7HtXa0VUz+sheg8J98owQTVv2jHm3ji74JsvrtxgI/biYgCOJayC6WVm49N0HX
rXgvnKu0oC2QtUlxQMIAjA7RFK5rBlWE1IrKZV6DfCfW8nSlvusDoL0B5EHbtJD0S5Vprf+zDznS
JU3BdsK1920yuuPF17LsQhy37BMdOYeKT3fMmE4kQ5albLzTfXTCpL6W4dOiD6fvff/bOPChgOVe
OV9ayDIsQHzEH7kdBZsxAMZGgsbwzNIwWfeNsJ4ro/9aVApq5gl48LCr+w66Z3uh9CCD/RoE8K06
o6AnBbOmYT5PSs2DIKs6D2orBLQANzGiITsmjWss80mmS8ScsmMcKZC0U08XpePbLXVNmYkAiltM
B1shgVbqssrKQCF4YkF4HVpgySmMwKBhFKJ9MJy0Xla14F/GQl59F7Vei0F+HUTQ/UDJ1E8euMGz
n9vgYQ6Uc818M4Puk+AH/GXrczbabC2cwH9kqXhJong76fwRXWQ1hsDWcNSNUzu3kS7OXHWwKAP1
wee9mwd8PFCrM6E4343htCVIUKWgUz60iOjNCCENHwIly99twgMDBYlSkzP5qfexhDqi+cjvP87n
ttijB1l3Av8GylNM31jdIiyDY34CSzowNzpIUzoABVauB6oyjY7WFxoUQdtpfbNNaXixjC8Njt2H
JAhrnJJNQ+FvGK/mppKFdx1lkaJyNwkRLgBxUqIv1AEmu2hhuyXffvDGbnnVjvlwvjm7vib2zurH
D24Qck/Wyi1acIG/gCAmPIuqdu1Fh3jAPrSjl5qx6DIKnFtWgN9vPBsMZLMLaq6mRZpEBt4uY7EC
ngiiBrf3k2J5DTLrNb2YOrI7Y+9cyrwrVlI7U0+UIwO3MAUAgqmYnf94+dHsBbMtkC2iLF2zHXqa
HjFmJeoy6dYk4sNbFxmllTpA9QGboYeQBt4HPz5YFV+Ro5tYKA+ya9/eM0fOtnkGe6x3LWTaHL4o
6gJyE5bl3CXZ1OzcpMv3pe2O1wlCkNCIS5vPCnKPvhEbPwLZ7LyK+V86v1BLGlR4abOTuQXmkbAf
rzamnAcVpnemN4JTdjvEiLx5UARc212YjmsGhb5FoSsVPF2pQJdaNUsErcKz7UgLuBp9tAfXBgf9
FUoPQMj45odTE5hLRN0Ab46Qz+J9sFklcgt9NMgbI51zBWZYXYtMNmfmQaFesMKD+A4oUMykHQ9V
aN5Ty9MmugNvSb7rPV2eoIfSJNRRGnG2MWvA7/yoLd9mCfO8W7EekdTECqJkXTo4aKqMgZDw9ijk
lvDTAEGzo9nUmO6iNBUXAVKFdRDIZE3fqEp/rcykfISSGztRq43C7lw2PXj/0EeXsDHl2gPiYp1W
4ZsNlav3UWUE83cRVbXluZ7sK/nTVxHk8WIdc9msbxPJSNzZkC0+0zwIDoN+Y/RTBJlAqVJr/isr
S34Kmfp37gDxbhGBtZ7swnP9pdVa7NjGpXpiKd92Y2B9zqUFJeuyHbfkliGFnls42LfTwA7/adqJ
GfXCk6DhommLSJYHm2CBrdHbO1QNRuvCnboNsZBRM0Vs/UOT6yZRlpltE61vvZFEUMIsf8ZYFp4G
aAodRIbfkpoOR7S88gIUIuje1NUckbwGLlE3zRTYQ6Fp+qmJlEFyzuoum5vxKM1zXBs/5pmQ8bik
cfmVWrFw3cvQmc/+NE1PXSm6qwEdMerjls3v2jy8UJ8CcvGuHW1wBuCJYNRo7rHB2kUgWHlKjMkA
pmjcUF8xMOvBA2Egjevdvn0cu2RJffUUJ5+84meNT95WpsC691E5PMqizEDLlQ9HT5M7ATZs71Lm
1NDSAV/U7IJqmsZ23XtqpWXOgAFMrA01BwsY7jILL9SiQSU26AsECIYjNWlKP+jv/Sz9NGrak3xo
swdDR23LmjtbbDAGyN3weq9Qu38hFyRl+AUaFPvbgK4Q5haFAEBQ6Eno0heJmCeJi2bY24AuL8Aw
ESKVXXuLtAmBZq4dx1gww+UQ2RLhyumn6K7Oq+gO1ZL5LoG80cIkn4ahzK6s+wv10oWcx0MZxt7d
7JS1eLm0+AzM82YhmJJMN4t3t0G3Z5X6MVYKCtswK90VCq6AIQljkx1d/HHe9wKFTIDWpvaH1V8l
Y77ufQTB687cpn0+7DxUCz3G3P2Hp1PxvTRDZA786qkAXdrfHLLWfwrHqp4dsPAOu3rEoUvPkOOw
9OCDR2aReNC0L624Pvu5Yb8wsZmiInmpG9VcVBIDp63NfSn5NgNwfINklP1yG/TWxG49RSRrmqrj
vDIqFuI7kvAK5X2QR/pw6SMA3vgwQuUXHa1eW+kOMu/+BQeexFbhiiwhY9jnZFW1jfISaniuE0LW
NRdrV7D0SRTYCiZd3P1TIVZlMMf5KZDGqv0x/ex2CGrkwGfjpN3jeIjt98GqWxTb6eERxG7m4VNg
tk9IeQzrNMduv9VYCE/jI0TrYLn0+wu1fBNsClOXiaU1WsB36N4+kG+9cYxy+catgJjSQ9/Hh4Eq
N2YIBtMEFNaIBaAQftA1KrkNWhV8QR6Rtw/AFYWzwOAz80svP1F/BG63FbPD6UgDcz2wo+KWSX1q
8mQ8+LqsoumC8uLqO2rGXoTvaTScrAla22DhAD9jU8kTuZHHZMTVtutBFrsH+KhfBm7RIOM5GnNt
QJSn1SKxTHlnDUF9AfbFAJoVqVNP1hU+n7UWJ/01wo6z8B6EgOAwz53vvgjEkRanvk3CC2TQth3H
Sr9sWTxswKTXrm5bPT3Ak3l3JJMETd/GDGyApBEeFamnvkR5vQfxjvHDcq0ThEunzwLMAksf9f5X
8GYZO7c3hx3KS4Ha1IN8F3WLqdnsJ8Wr6xQ55SIbS37OdVVqlgAeLSEJNLfe7a5wS7EqZHEobXAp
3khmAAuFro/R+2BXNcsDdeT4eK2r3EGOn0VQcu3N8dyAIe2l/1lLq3+JmYrBkQtWtLAJ7RcB/q9N
akm1ISewtr6NYV7jvFjfnTjfyaZM7vvG5o+ssAGMz03QV7Vp8piLqj3hjfOZOifO6zMoqs+l8vKT
PWb5Csq4EFjUzbDHCrigW7pERopXmO4ZVYYeH8KdWqjHW5NxcL8BEpffO6PfXHLgRxfdEJqvvFXG
qmpYuadmhowF1DHlU2bpIxhwtgsOZpjXKG0UsBVmsPd5kB5RdeotsR1a9JkQz1MR87NpjCEIdAED
gJBstzKqID5UuqndhHYz44afEa+EJlrcIhkGFNYKVDb8QM13N0vPBrAYuNEIVDC131DZAYatuvoa
eoip64h5arYSSKs+uKiwrE6oiPNW7x5ISaAEIJVy6WmPqAOlPHlAk6j6Gjdvc5CHAcU5cBGBIxkv
JPOhQzJtPTWoAVFVYz2glN56yEW4aRGlvJJHkaQ2EAehWiA6BZ5dP/WmBd42456cHRs12WJsgbnC
UBrR6jkRjmzXTiWnYll7xkYN7mcGTa19BjqmRaeZYdwpqo/UhEiN/eT24q0ZqzHZJChVXqlGeLu6
hGAYndU9/NY7UclkRQd56qUmndZvzk4noyOCOumCslqd04EqOC2HTdIGBkDKRX8Qjh0cTaC25uxY
FoGSSyHDSgPITqmzdlTJdgQGaJ7pNuDPOREpgirhKuPY9rAcQDdeDNldmGFFU5N/30QlTMAQHBUL
vtxMQ+pBEsEp5DLu8j5d+rwQq9Toss3cruNJc5Yn9n5uWxEW36YqLzRFVXjZ3ah6nA/1YODt5vlz
lNiCpE4d8uRYxDI7YbfzdpmCFGCfP9u8qodj0R7JTiO6KLRBo2oS1Yx98TXYfBoiCAb7qKW0I4Mt
yObqDvz7q2UJUNT6RgNCdwijI40KpB1PisfJHd1PSgAmMybXXhjuJ7LYxrQHfUR/J7RpsM1mkda9
fySPEhmJVSughNYarYcdFUolRQMOKRrKISV7QDFWuKAmSmKty395km83/V0CiEuLLHzY5y4qpaem
OHb6kigb7X7kBTBDU3GkO+qunF6BnNhW4G18HxOTO/WTZz3V4PP585b6jXZo1pDSSrZOHmcr0g3f
F7o6rMbnZMVaU557APDPbp5nq9xk9lF51Q8RZf3Jkv3bJU6d/kQ2LwC/nuvkR+qctEcPtgbE0d5d
qEehgg6UzuBVK4z7W5pqGnx+NMfms3ivLHeQZiATpanoYnSgqNRe1CJXGjjxbh44Z7R+zXWb/ve5
yP7+xNtc7NcTaWZWlvYRtdh4feJl1GSovCUEb/DexHGHPaUdXiu3XmwnPjapFwlxnrP27LiGPCsm
oj2WtkPHUiB2yDbfBgCo7FPLOpCNLqVXo55ZX1BmAJLSF97hBAHeLuGPTwbg90FqvNRdU30r7eAl
wAfhG6ig5xvgSeeb37rMSPnPkMo46O5Sj/wvU/y/+0ACDFVe4O9eu73rnhrlOQsieih4zjctdGpn
dgjbh7JLXZvupcOv/MyCT8nE7Je/DYoC1s7sEP8epNLafoltJznJEsWXfWGoO7p0iZ9DK3N5s0wI
xN15id6QZ1yLvpqazbKsra2V4IzqSWv8MDTvl0bUVNE85WCBq8NUOiihn6BjendNxK1tFoEIlmwO
MpSLtvNLUIOW9XpATf0+8kX+PBrTtmwYQK3abtpZeLPLuHqz+2Bs2zfA1z27Fc6Q7/ab/+/2qkH9
GmWv5sSXzl6B8hKazOOcLGtAW3vqw/bTLX+WD6zZDm6glrf8mUQKE1HYJNjckmK9E3/OY0cdyTTb
+bKKUFFGObfJiLITt+tPt0f3eOFsm4aPy9s0bTR8nJo6Riufp6aJTFA53/UeW04WKgSFNyEwmAOS
cslrz1sarShQB6Ciy9yDN9S4R13LU6Ft5NeyCAqKQJBsaYZ5LE3wPosEuw8KmvSk7xdsT+eZbqbb
nE2SbbHe+EfqBA7sIXXz/jSgjH+lCh87br2RmXceWPjq0UFqVpsC8EzvqnwEVZdu0nbFLWPk2mSU
HcnmBSA4ACj8Sp2zm57XQyp8c7OV7OdtWmMMPk5Lg0IDwaxUigznKGyDaNoBjNbUSZfufdpI4Kgw
1thVqc5w93WHnR3tZ4IYOAhq0n6Gml4wSBQiITVxa1IvatnwfclOQYxTz4AK4m2kpq9hhyNR7JvD
CYTi2ONR29dGuqNLEpWQiM3aLQ2NwLKOZUMPofZthqgCwb89tA9/2OeZPzxkzMNk4Qel3CDEMeyV
Hz8yZzC/+BBiDSM3+V706bBsVRpcIPjbnUDjgXLCsQq/Ws2ZHFyoEi8rH5zyjarrcwkdkRV1eFsb
GlPfoOzcrLxGJueQx8WFT8AeILWVfPfYp6G2pq82itJX0LEt9bY52iJFjNiDgHAn1tzxS2E6YpFk
dnxXlp5zoQ4cAVBboTsMlNjNHbUB/uWIoY5CNQff4qBWdDUESgn5QDbZuUDZjcP40CAyuLFjQ16j
nLOr1Zr3Qm9qU6SSqCU7g28MMOZDERgij7HvswOiKnsqarkVulAT6s7uAeTncyf5k50uI1JLBzfx
dn/a9bRghzYOldXtPvhrOz0gmwx+REHO3PnHcFTvIn9syvnHu9XbkBsgkeVxqvPtbVoGTP05DeSy
MYQ6ex4SOgqY/OsQYblGoVnyILIQsN8Kig2qDcul5Vj1iy9alPHJNv8SBEABSFl+DzOQJ5Ve/7N3
ylWWFT70Qx+QDEpxSsnFsg7t6CdSZ4Bx59k3lfyDGr3myen7cc3xajw1ZlkdLWRXN1PgYFMJ8oFF
XATdd5vFS2PKi5/g4H7u3dF5CQ2F4D4i7xfPMM195aB038eZ7D4tg2EpO9P6MjrDXnpW/tP0p0M/
hs0XgDYh0AX2Q78XCy6H6dFkZbqNnCY7NL7Irk7A45UVDvILkPTbsc7yH+bIX/s8HZ8HqUacPq3y
FFq9c8I3u1r7g1+9+D3CgdrV7qZ94gf82LSJu6zjtAcFtiuOSWBNj52wHsHT4X6BRjPUnCKnO0E/
rH4ATds3suOXQVRmaOS5BG3dfSs4gNRJsDJCFNeBADO+GEWZnBuL47Bv28O31l17aVJ+B7gGMlna
gQlv3KKGkq9TlpV3KH4p76oIBV4IONSI17vFnQXttWBRF/iJp/xKJtRwGchMy9DmC2VUu9jo0o3U
oA/8q417FuTJAmFjebD1ujd3RKgWmKLqjlrci6pzwfj5NiivsOqPPAGJ5/tEJRLGK3yZ0o1BEBFs
qN8mJh+fW2JRBO13InubNB9nnfXjsSsWpasp32bit/lKPnT50K5VPB0FsK69FRwgYbNwPbB4VLl9
mTELE6QxEBxIN4RxiEsmzijQeKZOMnncOjN7ePMXQLgjTRa7R6MN3CXRUThV+1oljvXAEDQ7/cU+
NOVHe8q6VzcXb/4NAEBLYq/A5+Y1jFL2oGJUU82RrDIaxBu/K5IgJ98DNyhhEqhUrQD/Qtd24J6I
nDv8YaqnAZJMuw4l3JtutK3XCS/euPf5NyxhoE8RmXEae3e6QqU6AFEGCpL1SOR0qyelR4oKgaHY
q+eR5OBGKAKjkTYQFdc+hei4/2skPdP0AVGkkS4PzFcB8BE5YKeH2ot4XcSt8wCEeLrBPyM8ySwB
3zDEq3e2sGvkBbgNtfDehB61DXpVm2XfIV20GWt/ilGTyNfg6LK+pw4qC4GYTZ/dyZSrkEl2rWRs
bIdp6A5e040n5NkhPu5XzUOD1zzK84byM7YRn6IM4N4Ff5j6FoxhtV9rVRHnszDMcvm3n23q7X/9
bHFtfvjZEsOAyK6u/aLSLa5EsRQ27w5zcZZuAjXfHajsSzDjAXUkYl/LLJMLRFZBIUfhuqD1m7Wd
gDFgNnpI264DxY0F0tglTq2dv1EQM1tyFeGvTkZRJVijY/c0aRUvpS9lb/obEUPs3K/V1lZ+eTAA
CTlLr1dnuqNLn1ZgKIs8b3XraJroWyLMaFG0vtrYaWzvA7/mD8GoS9pGUP0CeXJCiWf9Qh6jYzPk
N+0nVP/IJfTY44PCq8S+pfU/xPjnW3Ka4EQpAD9N3I1UHMd+sNGNCO66foAalChfNxpWLGzRLawO
yMABsKBPnguItJNNr+QWmaA5desaEbgBZ40k6bpLp92GGLV8evjf3BS++dsSUETIWPn9U1sUW5Ry
I6+Hb96GuXzaFrop83qZQjfkJSsb85AxD7LjxmR+Nl31Y0zD4A6JZnUFmzYq1rW/bYXeUvQ+Mld6
2qIvt+Q/pv7btBXixrupQGU7qLXBsLsJgBlbIruY7OloS83aTNP9fPDVvajYSD40EctM9mljIhPd
oLo0IOBqnLjDwrIGdx2WoXlyCe2KRWLwNijPuHt7ItRpjnGHOE0+se6EIhPQSxQgqj5BoDNim7hG
UXnlK7mhfroYfvI19Wq2VSXrUcOCS1LGw7kSTYVS/twFg0zgqQUZk0q8+dhe3y9rIZD91d7U0fux
Av8llBayGslbaK33515GABNCX2rZVZBolBnQ/Ejd4xY7r24DxrduESA0qRZkbHUP3QVAyuyrxr/e
7LXFQP0x9/b2yqoBNFTYGbhYxo+Cvmj4CvFzlzn4ztEtDx5rO0+hcIa4OV2Qo8olQrq/2h34hUrw
+pPlw0hqT1liQbN8SXPdxkBICKF4fWGFb68dlXv5BfRg3cYEF/iltiL7bPZPloZ70YXMdDdxaS+9
dCzXCXYqPs4gUXCa4mJJLhnZxrBsod/DnfVthjYxn3A64aDpC/pyYUCV7BDqC93FmduVYFLwYMR5
LlyTtZtaB/Bd7eX6DpTOxbgjHzI5bvVrNE15a5MPNauqcJ3lrcez/GpleRCUbCUSRrJM3i4popEt
6uXRzlXQgHAo/jHbcuohd7f1q81QGD8pAvkhSJklCVR+OMjTO6DZTzg7foxm/hHcpMGBGz8ZifEM
FLR9Zgb4AaXNRyjFj+m5GfMS3Eu9cY8iNLZsOs4Q48njBRgjy39UnK0BUiyB/UggXONG/EefNt+q
2Ote2xF5e8Pj5gM2PAG4J4WJ/2OV7bFoDWDBaVHN72drD4srvg9uib9FKsfTfGvYvXGwWuypyqxB
JZHuoYsngcwaQYuncBrsEoaiPdBhfAbw8h5ine1jMNXhCcWC7ZLsRg/yxarlzTWL7OkudBX2L3oA
B1cAMkaVe3RQX/wpqCCnK83yKa6mdqHAyHeiyyiN4mTqy81GzV72YunmbFNNAITLUpyFF1dPIVCw
DyKIliZrOXAtq9Yr8ydXddUTIq+AN9b9AznGVX4BSiq4UqtN239U2YzzJNCrA61qzvE91HNW+kCL
F5HcUzOf3GkFLJCzpWYX1EgPIsC9oeaYRAKnsTZY2fqh4ApN9shu2EvqRSbeODQV6C2oN/CG5Nx1
2KFSr6lYe0XI4J46sXVNFrU7mrvCMOwJbMtZi4KM9tBhc4BQUpFFZ3y2ojPdGbJ+BV+23DGrcqcF
a6IBAfgRTPBWgYNhAWVmfUeXGKoAhyjB5X8o+7IlO3Vty1+5cZ6LKAFCiBt162H1febKxun0C5G2
t+lEj+i+vgaT3HulvX32iXI4CCRNCRYJQsw5xxi34u/sbt2oB5lQt1vx/3+o2yF/GeqXM7gd4xc7
anDrTu9b89EPIbJsQCUkX9DubQPiD2eV20W/gFCCOt4a3AiU9GWe/tmFyrdmOY14K9LerwdQDSKS
pguWw38eJiz/OjE6Cp3JXHk7KlWKquT5QnDzOuoI327TSdy6UHE2oV3qUhTxC5Q3y71hR/l9A2lI
B6GgUzYxdtKmGBxkgRh+sRws+72uo7042RgQNToP0xOA3GhdbyqdACvxV1/qkcfIlutd63yrHxmw
26PCTERHvTUMoNfpRJdcMhliZa7DVqyTIvKW8xH/GhheKgC3weHd0bGVzvCVXJrxah6KOof6Vbld
eDcPpbRZrMPIKGcTz/AuNkiItmCY0AehmT7Me65q3/d+U0cmveSuwoONfrTJ/tq71YlpmNuo1HCr
K8ESuow5nnjQu3kPReuCmyoEkzoVfSfxHrQFCe0use7CyaKEvNoubJx2SY0ll95DDn9LWnbsPHfq
NJQCAeKB5wspopmusztp2xfQpJTfi9G5GIIV37l2L6GLnQw10o/rkxspcDN5zN+7Vf9MCemUhh5M
uejwBMz1tyqyoPq0HO+AMl+wAR8EyonvQaDHr3EUuxdMSGsq0cYYweas7OZ7OwQJIn0NMvIKr6yX
UvhgMXDT4FgpPn3Pl+K1+Wsvic33OtprFRevYTioBctT93VuDbbM9B4TrZOr4zjJFbzX4lQ345Gq
IA6RXBsk4t/5mMugmtcHSzJr22sIMqZ7sqJNU9W7xM67M5X6KE6uVZa/5G4GJo1pZKrqa3BWCMMK
9re6NrerpYxZsiUTalA6BegiB4iH6mjMsIScaNDwZHU7auBqe5v0YKC+jRfYytq7Zo98LVPihON8
lEcumit1o5+EvIgSSqXFh9HNEjS88XwKt5+Q4IuyA/vX5VaV+dV977nh6XZm2vWjhQmaRGBSccHI
thaVvzAM4X74VaXlI43UAl0VmdDGG8EBUpu1Of8qGtRtPYjupale3g7LmkzujBJ567df2latcWCy
+3y7cHCQgvdfq/3t7PrM8e7y4JXGmv+GXl9MXtfhbi6OBT+AYaObwDTd3rUgkmDkaf8W182TpdLk
KYZk48FlDBm6Uz307Gwjby4j1uFI/pT1pgGV0V6mBX/WILojIyYsc9kIVp0j2zFWhpOnCw0Bvse2
Nz91zZCdu6kkCm/cIFcEzMmlZz5Woq/uJUivGpmYj1TVmqD2CtIgOlJd3wbFLo1ytpw7OFbw2Jsb
X2sTTJxI0cO6uo33NDg4cZMDvCLmgorUwcPNYgizv1JVO8KVqPq22tLgQJukp9jO/qBGOl0jMo8I
4QZ389Ebu0O2WSTWNJh0k+7CeHEhe9p4cfyWJ655olKP5eHWd60WdCL4QaPRB1dkqqyokapySGQu
eOX3ByomY2Hv3AjOOjKhU+iAjGPjI1UYLjRevHJkOzoB0HqwQ6B7fErim6qLXlhkt9eRu/q+GLvv
fud5nyHtPqyhCDjsgh7FUBsrkG4hRzP2vFNRpVDgA4L6M3gKOShx0+ZYtBFS16zrXN1CgU+XJfhC
4KNZvn9xg0JtN+fp3XLzE4Q+jm1WLD4k6tlxDTFx034wcNpF4L9Q/Dpg2Vdd6/ypQJBtp2tI/MBL
6z1NBhTaxhrwK6+/GHByfo0dJEAmHf+R2OquUYP1quNmgB6olV2FHbVbWVr9wS9FAj9FwsAayPun
ZIAybgaBzm9Td2iU8h8RurspnMG4Rf2NbyvcGooBkjDhyCNpgNnCTAA+U2H/CRoV4HJG/c2sm9Dn
ynMRRoRDbTYTwN6TGdAR76MNk9lttCj+5hPRASSPB9B8A95hLNLhe+qGyC71rBfIDpdISjTTXd03
yaey5Se3MMOvwPOoZYH06It2LXbOzQGhNXuIvv7Vs1MQo6CeuQiQtm3bbGXEMQJEQaY+0V4WiGTe
635T9zu7gJkM82ahPsTZDGEPRzCD7T5E9eYYmzM8Gs4o9hRem1tdRMnWjlECZvJXjI6MaRRV1juq
72O1yEYEdi9FWxRbAfqBFystZj4roaS5TmxZ7ZGFBHFelc98VlhLoz5uQKBtecanyV7CTwaUGtIU
nCEHj7JVdNZ6yp1fhsIDD3YZJv+m3C1jvfAj7R+9BLIjSJVJ8ks6Ogi4mN2KGhAnzC8RNATtVTz2
K+RQ+cebmT844WYIlLvsOdCcHRI1jjpt26ews7I1WMr6zVwcQcTGRYVTstz2SXfmCAJXdaJG2nQu
CMMA6rpSiUbrE/N9NG5276MFthFsWp018HhJK1kQZxbkh06dNKsLlWqm6l3spdWSirSBkxfEnEF9
4aWHhM3JogaB2JJPUiJU95sxZoupw89j/O4odgnt16IF92Q48OLRSMwjcTP4UCfdJcBarfvpoYBG
XzT5oru7EqLdj7wbjwzir2tMju4xrINw2ciRn+oktz8x0KXPtHU6yw9goSxWAbLmPpOZr0p+Mlmw
lVbeAlQvvtITU9cQrijhs7g2jDXHJmjligVJ9FWn57y0vS9tAtrVsRmjA0tV9jh1pPYqyaGhYyFd
yI4SsU8UxhG1Jb4HcPiEYdN9RbS0W7bcC+8TaZoQcx3BMmrnI0SUk3dbB4osGnKM2cpE8LQFQy+4
Pzhb9bRn41O1y7SEuwB7c+u0Z4dvTtNDxV0CJjRtQIqpg22NhN6t03AEZTVmogbLCPD7u+PWwzxz
LV2E1ie+tPmPETbDqhZwutLfUoVtfIWy3KTBde94zPmiwLULMcXuizX2bKmTuIOWXtDtGtEaO4ZI
510HSPgScbnxtez7E3FoexnYO6O8+8JKBTlI4C+MLk6fMkDvAd3GXlAVkA3FlPxkxPq97tZKexlj
9brLKjADcUyUgGikBzplXyh1EmX1Np/x9FNEAbIvskhDvYNiQfzspcUpzw3vKQbh0wEzyvQUdsOX
qV4xvC2sMOQH4YIq5ef6EYGMRW7W5Q7TX3/Ggr8/j47ooA/N821iFdGiZH08LKjFDaNx0ZROuM27
AbpmBnQQpDc5tabirc5N1LBDblt1badNDWJ9RC9QR0VquNXltVtvSt9ql5TlRvlu+Aa+ulz4e8pv
u9UbbjxuGXKHF4poWm/KVp5dXRFbq9eZxuwRGKZ1lyWOsY6mvUAM73tU97tWJJaCPge5ktsYd89B
InSwqUe3eK6q7LsNL+P3qKw3cMR1X8zUT1bInxouWkp49sy83mTKFUsrG42FL1PzJIkRgRzFVHbg
kcM6JzhQFW3cyYtMewhTQMu1GCFEi+TVTexqoJUnwB0lcVEdCACgf2OLMxw5+cWbpt9MW6/W2LBd
zB1MyYXRJ3vODLwlygQa6G0dcIjpmPF3H0+FtITzVnhhvDIdJ714CZPHcMzrda8zDaw38OJQ8/zO
6/THkLfNkwyjZuv7eboPUgdKadNgZDHaUFyPaucNrv145btjtnKZHHagEKQcddp4WVaufdex1lTs
AN57EO8G3Ha2Ik2RLj40j2PmA9qfROkeMQ0ADKHwcIUyyHtd6Z4NP95noVj/TrPCt/GqnRrHKRTv
ZiFbIWWxMx7hXcNV6KKgWBH2P0HoaodYr4VXGFSeQKRYXUM4Y+Y6KlIDstubnb00XBAgtLy1ngED
bw/cKiZuagn3YQVpiFtRgEAR19U+x3aADGkpvGUyMYxDqvWTqKvg0XUadWqHxF8So7f4s17ntjrl
9iTPBA/8Gly+CqKExQKPrfkVfBsaOf+Wune1GMD1gj+EcqL2kckKhEPTVDuE77ZtCEZj29LhQ2iC
vFr7CGTh23D8whmUeXo9vEAu5r2eEjHAkTnXk/2Yxf46MEZgDJom2fEuCjcIciCuJ0fMi4iVg90G
oJBEqZ2ZpM1nsgibiG9jiPMtsNhKlzP1fGOwfvvbMhHPI14GlIwjvZ0lQA0XihrqZ3RJdfWxSK3w
+Hd7uv5l1P2t9Ze+N+N2GqqUht6OwXjoBgRdIYVeHnt4ADZZZdqPGVLCIHOcjd9z/67oO/8Peyx/
2I6Uz1qZ+LIMev+ELPBq7qPTwlhnA5BK9LyxgVfb2Ahz+J6mNZCeFjzdtFHeaC8Ze7thpm+46gJk
Evu0hLgPB/K6E2kNgeJBvyOxb3bQZMDavE2fOasZ7tOuAjdNam+Ug+TiKCmLM0Dw2RppT+WnyjW/
EbTREN8wbSXfb31YNIYrw3detcAfk1BryDAuN7eiV/flBvLI4Ua5QXByBkCvnP6Fst/zvIU0XegP
F8lld7I0PmSi0jff6mQ2sPtH1psLRAtKZIjgkcixwoRbmBcnkqFJp6IzFanVboHtpFZ8K1rP1Pq7
vokIEblIMxCoGtkFywSsKyFAa5W9PJaaYak51XeVAGHA0LyWWub2D5248gF6tCsw3AbpNQwmAIOO
TmDqdvi3DBjiFWg1+J1RQPVvMNzkOVB5tYaS1HgG5EsdRJGI7Vjk9r0dF86ydUT42lrZQ6py/gPA
fuQ3evp7WP7Z3Q010jfaxAKRP94V4Efw4Irx0pPTtD6yB/pP9PhTvcUzsXWLalYf8gYrvQe2+5hl
EEa6CRKlRdhsHR2CDHeEINGtwSw4BD+MezDYgImqQNY+nCuL0om6IxWbIX8vEvQQb4ePrcPPRWqN
GeBh/7ZvPiJHp8zSFahtT07tZntvWmAhGxGKbLJMwzOVaTOZ+PmY7ePEjU4mFp/EZxDr7g/fycN7
0fX8gY3JhcgQ7Kyzt0gbjTdkNaTjH0DpBfdY285WVG0NNqx6Batp5frXWOCvmK2yuhAbLWt7DQ8l
EoT7ir1ENrjh8Fz71yyswceNyf8MjAxiUH4bwunS2ecRqeIQR6zthyavm2VuZv3n2LPfWs9N/rDK
Bt2nOJSjSnwqseS78CC02gcOgyBbgGc6qMGN0g0Ik7RmdPZN400ZPp8XlG1ipqc8Dt9omUYfCBIo
14W02+RAizWP4x4EGL5YE5sX8Xrp3ldno8KrYmL+ovqm14B2TPW8k8ubKdVDplPhxeCVCxD2jluA
ZtIXF/LimSnDr6kPGLQLLrZLrMLuIgGgRqpBE36NIQ3gMHBvWG7kb3/umZjReJ+l9kuGlc0ZFEzZ
Gave7IwvkHjn9MYnaUfR0Y6jTWCl5aNScXsvEhcJLR2UQXv4XJaVz9iOWo3WaU5BIL/MrWwQ32uA
P45YHOGrRXADkpfwkJEtbUBct3G6zLijUlR6YvWv//rf//f/fOv/O/gjv0caaZBn/5Xp9D6Psqb+
n38J9q//Kubq/ff/+Rf3pC0dh4PDwvHAPiKERPu3twcEwWFt/q+wAd8Y1IisR17n9WNjrSBAkH6P
Mz8ANi0o4br1+M72JlYFIOkfmmQADFdr9ztC5wifZ99aYzV/xwZdmByBWNkmtMLqHKfdIdXMURcx
hulWEq8c5FL5IhzKaDurDCZR81MZOOJLiESY2zIjTpx4hWhMCoEQMBPRJkj8j3VkXKZqxXCPHyBP
jOzZaeNkaX+2p00fN9Umx6QHRqY/W1WlP4NMP905LcOK3UlFhXwk2c4m1JeMaQCoKbDFP196bv39
0gvBBe4sx0EMWvCfLz3o8XKjq13x2HTRsEMQOEDWlDmuU26Ur1WCoMm0nOhG4KBLyat7shDAPAGq
zZAm9nurKvONQxrKD+N0bKLZsHsNsWLj4Dh1+KqiylrFdtKdXUhiHssCPBkDYlOfRpA+4/KK75Mp
+KeR4z2ZMh9KI4EaTvSYmdVwp8PYPnBuYc4FpMH9D/elZ/96cTiD1xdXhyM1RDjC+fnidDIpJVLn
s8d5kS4KB7j8nH9ChCK/QlG2vQKq/0zTYVRnxoamPCpOVkjXyq5DAa1iK/Te4APWa+GkGVjTMDGF
WQ2xBsdpPlu6OrvTGhEvxYcsZvmLYxSQDCo6mA45P9bufWjk1T0S7TcI2DuP+cSmX4LbFnQHiX+k
OlCGJdumAP8jtVKHKuo3zsTLD68ZVGuriAO3Z6dLOKfi/ehmYO33M0Aeex+cGXaXVMvaB4owbB6h
Xe88/mLLzftaWHsJ5Y5flvakMGdpxztMjSQ/N7YB0EkdnB5Y/rKTyaM/qs5Ln5ppA09hUTkxCMBQ
SCPRLlpADw+pV2RPljarjWGO+ZpaqXfXqbl3DvLeu9nfyAuLrS3eJB/I5dvGnWZls9lQQ2mx8D/c
Edz76Y5wGJMm/jtQzHYBQ3bt6XH6MFNhZrEGUMkEjw5eUZCPY/2lM0GvTDjDqPxkerX1RoswbrT9
KXD8/mKEHpZoRgUpyDg5k6rsrBJL4rGzPCztVl5RFItmUnuLkAQI7Z0yhrhMUh6pEzVQ8d/WzYMF
LPG3dS2RZTPYUu3cbjSPjEvzSHu8T+xykUUDsq0QKGI7LuP9rflvNnMFr/T2P8w9P0/708UEAZTg
TEjPAhGdJ36+mElYMVOlzH9w+3pAKDb1FibwC/dWZHhI+k7Ndau87DVnzprWumRRVSFQeh3vwHAL
4lmEEQsJ7HFb7GrEGaZ5tppm1w8bgIzOrYZ4GwyoGhofcDqZIdxpwZgtq8QEvavF0qvpJdGCnC3U
wFLjvQHRmQheAtC6G1xny7gowGXje+oqkOfyz1fFc/92i9ncZY5rWqDcZdz+5apgRcWDrFHigUEu
92xPghmgNkmQwjap3BInaiDieNUX10iMavWBejmHoAHRJVMd+PMAjJWgkidqZd8dkAfXi2ZVV7EB
Lu60XlIqYO6AngNSyMHRmTIG42Dr6sJ9uVnVAtlpLoN0Yze5hgo/BilGZAQ7KuqprpNAKIWD/bc6
sismV9NsPNlR3VBLLLW58VpN9N4LNxj5I6Zh6IpYQQymLlHuqSUqobHlV5DhotYP1h6vawjkcu8U
amu6BYYvuJ2KTWzV4y5zkKgy1bO8F5gj4FQEawq++EHYL5GM78hFW3v9ozUBSAoAkRG6xZfSVJra
ugEKSqqBWw4SYWGQgd65M/09xL2Li24i0MyPjX+UqftZZbp5oKocr66VQgxjQ0VqMBUgVMx8++d7
xHL+9uh40NvwTIgLeA7HV/jU/mEeGjyG191glw9haE5e5+wlrqvoa9Yh6dDvBbtH5CdCeh4SgMGv
F34twIiB+L7/WiCstIFuKlgyXBE9/dzTq1qGD5jh5KVGBIwruFhEF1fwSYGulooyGtdhocfHNnTB
KhJkm2hSxCtyIz+DJhapplMRXxjNTroTy81UTCuQj5bS6XdUBNDofUgqQgp5HSHVbC1t3OWECIp8
q15Ho2g+QK+BFsfKqKpm4BAcVeNecUDdZui1k4JIAkpg5gy9htpcfufbzgfodRH09Vp3qZ4PQccZ
AMxB3reVuK+W5eqrsLzgLmmBf+0B4nm1tQWlcMbSEzIU3CczKPd+WJivYBVpNphT/S2ZxTH4zwvE
urpGIt+pxRcE1QvevN2GtYMRHuCpOw1b6DyAK7441ZqPyBuFdONQtuETONc58nPgravcej/UiAgA
VuAuwX4RfcfyKVukY+k/J+1orXyjV3cZckN3Om+tPY3kNIgA3kbqWBo8eEUPcDJ0slq/X1oQjYNz
GthkOW2o3qmaYV07tl6aYnyvoway69HLZsyex5DRFiJW9Z0M4EHJuE6/gAD+QMqQTdwcnX70XpHE
KJaxO4TAT0A+1W0qc9dHcNiblm3jDGT6RUb1ofazZ4AZkjuG6fA64MMImhcQuHby9glxrgBydkH+
lKdjDZmAot1SUZRK7+sWieNUhAizfV/XbBNrO7/Cw26ucqbcB6vM1R0r3a059O4DVfWR36x8yx83
9lRn8bKGcsds7ncqu1hFtidnLUSDwG6oxJ4cRiFFyKa6pneRG90yAMKxWJKgbns1MvMaVQ6cenm9
t/2q/NFayZsdjxKY19pf4jOd35emXW+5qg3kA42gawCKc1NEOn/43Tgq2fdpUW7hsGjXZQtJvCwq
HooJjYI0SKgkT0CUzMgh2lirDI8U6mjjQDiAbMWIWUpGJWLy/fBZ5vlqHPLhOU4A0JClMBFrwRc7
VrccAI0cL9KJ3NBRxQrAov7QVU2FCFzXdsm5jvNyWZvMu4KfNNzasoigOJMPp8SCdx4pie6jsBAo
EHkovwJTtVZpwH8E2ju2DSIy1B3pAN6VB2G0RULTuPnnmdD+9W2JVQNnNsOLQZimiTnl54kQbqiy
sXqjhWC8CRdr5yO8RJAB0E3de6E2d6AKg0eE6lpoR4VN+zQ2ooTgDVjyhVuY17jNsB7oyvRbjrsS
yWX85WaBHP4AgWo/2rkTxQrxrGiQrOL7p/XWRKqiJwFb2oOEI4Rxl0Fdp/M6wkb28VLzIbnosLHu
qYEhAnL/z5fB/HVdOl0Gh2HdMP0Tgr6wP7wP3L5Hnrdk+vKe0+56E5IUjzyD8jFIvOAGsK0RfJm3
h14F9or3dvnrZEA9CoUkf3r6wwJ8doiUxct/PmVu/rLOcU1pSom/nMTkwf/25QmkqQmhwSi+zAv6
0XcrMKEH0Rf4hNXklAfbTrItPZ9t/6ymd3xlIpXq79UBeBvnambr6AukNm7Wddy4KycqM3A0rcnN
mbpe9Gw54HLJ1XoIaxAHI+SxyhIzfDCC8n0PQgh81WnAPLLA5Kth2rvZZZDI+w+f4/T9cPOEOHin
4zOY48PCFh5nKP98O3fD2EfV6CS7wQfUy1naEGVpR0htu1howoHkPnRjB0HdCXDS6eQeSW/Vp5uF
b/AR8SGrX3SBD9VGC1CGqO8h5RSCYFrhnQMUaB4+OiwtD93USkXaBAgED6IPTiFn0Kr6q3/WOQlw
wqb5lXXHf74HrMm78PPPxcMrXbCEcMt1gcn6+ecCapEOiGQFuxnDZRfL2SMD3753toIMgUtwqFTT
JhmDGjzgqG+HDJg2EFQvEgEWx0C3IOZjLtzWgWVvB3A5h/heAHT3Q/nWTpgwWf2Huxl/JHvyBnz4
MQ6z8Es8z7bg4eFS/urFYlD1zd0orLdKJ/ygIRe+RKYQMtg6J/gcpR4o8JB4Lt0KSEneRwuqRwaQ
uwEXIwLQURZ+9liuIHbkiIuJmMNzirgomWW5kx2DEG4XKuYOaKnruGMgdYywWu6b4oCI2VckW8U/
0uKCRSPeSFlgIyLly9eJangJz6B+4L5qNikry1OjWveAIHK3bSo+3gObHawwlVsv0zht40c/xvF9
HMsA06NAMLEoLmYQ4gUCBsn2gkT7swyS/GDh6TYn95AGA1Wgz6PxXIF340JWVE3FQZfjDujnN6qn
KmqkzdCW/srEsn85H4Eq62nI2uzbhc6yYEt1Hw4m3Warh7g+fqhL2yw9NaxcOV0JvUnqQodyAP7a
WqpKP9aRjeFU+aSB1sJh8fezhhQ1vgkl87ZYaZX7gIEFUQE5BhVHE/hMqbIV0H6Wc4oLC+76xPRB
k6eN9kjlXObBsgnMCKvbYa38WkBVbUyGJQiU8UYRTfro6tA9j9y/EzxEaarSyjcXdcMcaIU4KeI3
AT8aPP1xs+gc9gMk2C6mdp5gvYieCMS5+8aFzDKN4U0DgTgdpAXaOZMFV2Wyg28cDuipkershK/h
ugrv5yOl3rBJh2FczWNEWPHGY3znVtuoTsAUN/WzapmtTc901/MIuV9ebehb3gZ1zTFaAehZbGlU
Phb+JVLBQTrMyZeAA0KRovCHnWLzcZrA5ydIt7yQOY3TI6y/aECkeaCiH0o+oXaQ1zmdAm3KAHwa
Slgn6hXIwNhVBf4mdFZUZ1uAIyDWfSH7iEcg5/DNcEXXZuj9L3ZeRycJbjjMMe3GCjl/ANEjf7BH
UGFBT8JbN8IJs2VvJAsotqRXMkGOgQ0IG9RII8vK11bMm63Xgk24Vm+qU2rTjzzac8MqPqnRxwLE
VW/IgKxXosmtI1RH+wejbb+apZ+8IS8KS4msMS8y8JI7rE7Fghoy0f9oS9e4Rn6enMa6USs6ADzj
RzmlM+btcAFVH2jse/wp6CDKf8oLzwb7aq+2qui8bc2N4jOkt5cDq/yNpWpASz2EcYzm2MUlYg8a
zsAlZpd4byYuA8YalwyeR7Yo+oiVSx+TmG8G2ZVaTRG1K4Ev/y0VQ8NDPhOEV+ehKtzDJXw0F+lp
9ghBjGjjW3DkUbHMKnYHSONutm164LMhFZBv/Nr+RqO5hWtsIbLrLPEVbj5aRs8fUvtIbXNNBiRE
ioy3+VSl0WQHfLNAamU6c1vh+wokIoAN1Xhpwh/7fs6TTzRGsG5L56Fzxk82z97PuRPyDunE2XzO
0+2wAbdBvqajKgcZ7KPrIpI+HWDa0HnD39zN5/VP50yd+tr42zkHSQXCfsTd7pqs33RG4mx15e0L
xOaAQdMFEjuMFksL2h2UrpC2iphIEbnOzqMWaeRAK2YKsm6zZQNQR+zIAKptU17INEaHjOqNH8mX
xA4hJE11DPSi4Yl259qitdgCqXZ+ZiSrMMILwE4e47oEnqMCyxuWIOoRuEv1WKZQpOy8KxkgacBe
M0Cp1lQsWGI9oDMZUhcogMlVF3bZhupqiWCxjpaQQh32eauW790wbh02yMvRJXi3rVY9ssBp7gZT
bG8WaTlo/Eyd72gsPTbeGVcka5dlURzJjrpWQQ85NtbXe6rLetadBh6/juWo99Iu1Qqe3XjLm945
sCRLz0FfYaXer/ys2Mskh7wVy9KFCovhj3DcqMytfwxq/IYvaOuTzBFciCs/Q044iO/GmuPD0mqC
a++DRyZrrfSLZUrEitEJCbP40mmst9ixQcTfjOkDHbkfcucQx73YgxpwW0gBeiFrdI9NHP5hd1aJ
MKkBckshnXOEt8aGF4EJNB0ks4ek9JbMR86DUa9LDmIOhSyLNxmwCyi0p/AnvDayx0WOkSgQRlb+
3dDBtxLKrp9Fz5Il7wb/sQY/5QoyDAywj/H92EDxF4dfjhvpQF6BhwBsLgy7T8gSBsDZREbBT8eD
RDfwfHldbLyhAIM52M83FThAVr6ChE7WmlhwD635BmDewm+t+tWrAbUPwRq3Y/BlfPK4OJTpNGrl
mUs5QujI7lvzLosSxHKoJ3yRflgOj75nFgcXYtJr6pBm29GK5RdASxQEcrp6jzR9+TR64p7aRxHD
p2uW3SUs4J4HuhF659ORUi8A0Rd3n/DYNfuehcmmtCr/i19t5o62bNeWHvODyeDhgsjf5/lEkDW7
MDJcuAQfBGcL8ZtlPg2IxKVDHuns0yjDYWcBCr5JG61fk2JYkIFhA58H7b70CPKl8sGTEJ+iQ9UO
wNs1Vg33AXIgTgIMmCtqMJx642HWfNHS5lsJqtJtmPTGS87xl5+OCYq7cjWGUiGEi4wfaCSX8+XK
Iay+QL5L8CAMKNT4k4gw9ahiZPzAkfTajCLY9mNR7aBCMnwac+isTBc6ScGrAALM9CxGw0MKXmwt
RrySnhGsei4HKHhEyCfY5UEC2bA58I3otwPuBPizBEKXExEMNZiB+2j0EOec3qaVETsPxbSRCmu7
0o6NNb0+I69Fg/wWir6eX6hFGo3bHLw/S+pEVi2ydwcsJ89UEr32oLrR4TWc59YWy1zzAATVwkVW
zLPihnFNguJo+m3w0rs5Lg7AnrMvsqpMpDmxtF9Tq0gDtTIQutuT8xGZpD9UIdmFStOIFrIonrNp
RNDTgVgd/kunxHH/BIurEHqTAIWckHsqT9ppsTpty97ada6+s6YGYN0AIvvQbPTFDpO+2I9FDA07
5GXJk+9Yf+4OoYDKzth/D8wvHQ9A9q3bFE4wz06WoRs2S4l35La0GU+WkGPcWq20LzXwJg9jxcKz
nbK7d+PMQMCv1+lqLlvwFwKhWTZQupkGqzPokLL4qiJPPSA0Dod/6P2hhUKbpWW6tpoatxkdqOb5
N1005hqZ6GyNfGcbTFwiflGBIdap4eUQtkGx7EDJ7odJcaJib1s75KBhFZX7zmM2Fut8yJKXIKwQ
yZhEvbCQTl6gliC3FfPfW2PVJyswNg17am2Z+8bzsLqjrkawHm0GxIIqi3s4X57pOGnGywOdVDqN
D8j470+KWlN4H+mkDDB8YrGQlFt/GNmJsjznfM+pmCEAvvDxJTOTBZDJTCPwITM0MHw42Ccjl8gE
bgPNRjRmNBk5aTquyiZY45N+ibSk+BF5IOOzjWz3pAE6mEqsy7FEAxs7laRp7+2RJXNJFcPJDvLu
ntr8xrsDX5e8o5IVsMcS1JJzCVmVL7p3zQu1ZUH61QydaGYNZ1CYR2yEd+f5EKxSCzwb/om4wUGw
Wi0yb0BCyHRyvs7BWWAqeaTWDO/5hZlyxGmoFfrveKYUMm11wJ6F66llys6NqJI9QmP50yjceJsY
zFxRMVCsOcvK/+wyEeEuhk5pMIBtjBpZg0Pldu0dstrIn/qkzTdZDBc9tXa+nZ7qATPa3LcBT4pU
T2SaZqAqh6MeC/fpoKHu2jUUHxSi7xjIAwPDAdn/qurqi7IhLaCS1Fwhvl5fnBI6v0jKwW4c/j/K
zmM5bmRLw0+ECHizRXlPUiRFaoNodUtIeG+ffj5k6XYpejpuzGwQSIeyQGae8xswFhOODdt7ZSU8
mqpGe4qz3jwQepiwhFuuoQIEyYzsox7EYZzBqCOOmH/RvCG7VpG4qoqmFIBFZzZsmoGd0NJqRU17
CiYQZ0FWFV9kHUZX36xMB4i1VEXegGn8shGa5AUmDdaCXjQ8fRk/akCnAoG5oyzKEXq5FUmvvsga
TbDWm6w02co2MSXDE2GQe3fZYxgxvO5KIkmy6BL2RLi/f5md8RtSOe1ZVrcKsEb+oP1RFsOmMmEa
QReQRXkYav3VaNP0Il/Jm6FXRMxeUJZ4o/KgWmu8N9b8UdKnwRzVjaF2/YYnTbXN28JZy4F9oSkv
w4/7p20qb15PkM2B5XGVOTb0W5LGO11M+RfZ3cpJzOrqrP96+25osgeyvnoJflMr+KLw8cMVzk4o
ezuG8ZQ4CzJbcY+PKnmWjM4WJN94kaV7FYYbpA3HcQeh9tdwdP4NoONTv0Lp4CDK0dmkJjyHCRTs
Ux+72f0QNO5iuBAcva5AZiZrkLsbx/xXP8Prhm3nYOzniTJaD0moXchntxeQgNk6GVPxZ3CQYeZH
u2r2/7Vdjmdqztj8pcWWLJezrkgRnboWbr50R38UpYjOowh1CPmZpTM0RTqz/H57tMqxDbDMde2p
48Elg3VrDO2nTAnbrkCira7tnUwJs2q7TBgRvLSsQmWvIHbepgG94jAbvO3dQ0nX3vouap8906ue
UyN9l0iYMg7drVOW3rZj6iQl6082tEpIxsXuobOVKnV2FmxbkiQSJSig/3SRGlvJKKo1UjjjZhqK
ZPIdL39C9zA+SIDUvU7CpOyxbdZ3czc8vwGIlCMK6Lbq8qUhpCxmE8huDnEG3T/jTbZiMYbBMb4O
aTKE2zEkTlcqA2qaml6oF5F4G43s2JOxHCbUL57CrPw+6XVylCVZ73b6r6GyTh5UWxnXE5u2m2Wg
dRwhTn2anKZ/tZKu2bSVaLbDUjQVzTnYcRitZGthxt6tqs2jbJRVZd+vPUPVnmUJvxzkeaesOOHB
/vvVVG0bhbX9jFN2+6Ikl07Ph2dtsT8fMlLoXtCqvmyTdXaoYGMVDQSElv6yzksubd3p5z7Oro+B
9jSqviz+Y6CRW6TFGQQfbCBMMf96JTkgzvJgX+ium15z1gmILmiEsEJnryi5fsqDwf5fZ6zwt5oT
gP5qiR4RSSNKsbAQgAcMVW+dZakbFeuEMcYfsiQPQP6nVYzT+c7IBoS6ezd86YmnLoPlZYKoVZa7
O1r3TYLq9nLFVljWeRgU8WILQFJpjgfk/K7LjxQja702he0igcrXJw9xXZ9Sw1AusjQN8GjHQXuX
pdoZ+nNduPMuJXN2jkKBo+RySP4+syKv27VJ9Sl7pFr1q4csTmm6sswyxpbQbJGghQQ0Y1nre6hl
X4cq9W7q0pAtDYUJmBVBWGj6xeDdIBv/GgHb9edc6tB1rPTQLxAFQ5vNZxP1y1lvXrIFpuDwaN83
JWEU2UHWDYsYkAIW9j6oKRTz2fG2uXOxrXFlJ3oEWDo3r/IweCM2bHjobnsMldjQ0yDcBeg8LS0m
/MXRIKQm+8lWwIWvPa5se6mslXs2lii2e5LCWp6Gxr4vG2R5aVWC8E8wn/DvBV5CuTfoXx5noTKJ
dbnUKSGtZuL93vroNxbWGbOb72IYqk+Cs6RD+Pmv5F31l4pspKyv8aAnbNaUe3WMqk/BNikbS/u9
71jwIMHJlnupfwzPcak51UCzn1odxZoZH6evbCQQQF/O6qVOnsk62Sr7DX0t/tnqesOvsUUd1Ctv
EPpOmQ1Icq1AJAkl/iMAlI2setTLs8Juw0vnms3Os5L51UyDi4JJx1/LCZDJQZ5gCn+vcWqcfO9W
5AG/RBd34qjU2lMasIeI5C8nTxtvxqzHnQYCJPym9nKQDcasi6P3nxEun/R6pwI5GLeA8TDmtV6M
7W5wK+2Vn1LZDWmYr2UxbUAaW4RtfFlsxoRtGiuFsI70bmUo+nYY4hjsEEM9EI5+xZ13UlpDe5UX
ruOKwOpSFDYX9nJi7QERXnSCJ/cJgbFNKfTx6i3koGTEIlS1wnUP64lUdtCaxlcUw5A0TLJypXmp
+VWxc6K1Sl7Bc6uMr3XZfE6WkT6FxD9f/2WQok3qOi90+5Jjq60occJaaR2GoC65Y9aRPBnmNTOW
vbcN29pmip7vJjDexMeZfGXRaEx2VsvkK4stfqqrORPV8zSl5lFPPWWFDNT0oSKatOo7KzsTcum/
gknLTTwTZC9Rmgp0M2/88FxEexF8ys5Gr8hecvC/9TIUuCC5ZguiIUn/1VQu8gpl2/16WVn8x8vS
q0mHYlspg7Ymf5hdH4fYQA+uVC+PmkxjHvfBZK3q2irPsgF3kfwK+b07qwj7fuQZ9zLzzBsuYfY+
myprm5D5/OjrZp0umKXYwcQgLFv3HKMEext7LM/vYCZGBnWcvKVV+2ukFmT3kbJD+vfISs+M+0iJ
dsJi8nkq2n2EV8UfTb4bEaz6WeNE6Vdlb79ZqHRsin6ILnWlJKdaGfWtZ9nFFyIt5Lac3vyzmztf
jkqK6bMTc/S1JRi/BlUmrsIktapZxO8gwSYvcROIVZil1fdocFF5IHOWBMyoStl8zJFXodnSiBty
kf3BrYtPFv3ZuhpNYlEYL6H3NLnfWHCCqe2in4vRSQLr7TPPNGcVFFb0pLWBvnfdxN4XhkaSCPw9
Nr3D+GnaBTY2zK2aEnx2TAidZnnXoNKK1x4KwarEI2SveUXxqpKqgu7pzavSFOXrMA3qrcUtkfuu
eJU9rNHdh/OUPskqu/aaVey64iD7z2Fv7apMS9eylSB+e0Ue7Vm+lKxyxbjGaqd7lqVWGB58I3xM
5LWjqFa2Np7KSMPyZuzQKADBlt9k37HI6msWWTC+I8XATCfKXgldXfs0L74ZERhpE0mfY+26YGtn
SB2NVnybggk1z87kT4GXx0epfpfdFQ1s0uiysJdFdBmcoh0+C6Or9jjrNVtZjY/pujXjDC5Fph8K
XVQbedFesY4FN+OrnbdQ8gzzAIYseUkKE98eE3B34/T4UxV9wFRYMVcTTX4pW1BGYuoheeVDsrLD
utuj4qWQIF3K/8fB90str/avF9BCXEDjtkB9ZVFsaGH2o2fxFmuIkXVaafmyPtfGeV2Gg3HvVufj
b91aN/29m81i6aCyTr5MkbQEJ4n4V5S0nt84Gn4J7Wx+VXHezdGDfldVT9xsuxL+vDxEWR/0Ow9u
xkYW7coiD0+g4CyLgfHWh3b7LozavI5ZmJDG5GK9bUEm7pA4jHvfJuf/J2z2tarnBCcANp1izfO+
mQZuclgnqi+ItfTbMWmVU+BV3Qlyt7s1olJ5jicE3wQc729W3111OX5OkIEaovqvMseiYnTaAYVW
vIfLwMuvTjl1B2Ssp30cNO0tmxRUhbEieSdB9COLe/EzVPeWbvA+Kk1/c1N3xI2Ge09ZSGZxXGk7
mAHdsRUzbq19bm0itD9f1eVBwe59/K7YDVrWxMTwi+z3iaEG+0mpw3Xb6MZbHrXuvqwIQsjiBKRs
nyhJfC9icmrsda9J7sUh5C7NsD5bq0VsvqXqSLbcyHPmV4qtFY8U7eLe2SFdva8wUry32nXY7h0i
QvexonBY56UCq8FlbGmTPWkmDfvH5V1B78mwjVP6e2tmQSTtXBUVyqXV88poH2rKdG9NvUDZhb2m
3lvnNA52pNghYyxXrh0SIViCG/dWS8Pp2dIRHJeXEpFq7NQWHVVZZG7TdnPXIFuwjM3HYd7pVoBp
yvK6Wq+PO+zboGpNzaFxy3YfTPkb3kPj6MOybC7ywM/76yw2bk4zj+d/9pDdBJRXn0ReupPFpsRk
OBcWpkmLfWRm6u7Fm1twRmVwY/I1HMRR7GhbhYifykrZTx7CIv7uRCBLZUk22gr6k102bONl/KNr
nBKLSmNyYY86edbq6queY2n6uHaDM+vJFdaxiQJmPNktiOHcVmjlrOWFtYyHjx/BHs9gWZ8eLxYU
2I9USvGUsCH/7fWhcDSIHOXxRvZ9vJijJwfLbcrzo74LleyIdvW7fOXHtaNcd1cExrT7NZwvgaNB
FV3sVuRBiXBaER4u2dPCKvtPdZoKq/VlWccq4+9Ti1Qa+i1IDhhKtlYBWJzvp7JrW6aKL1r8+GTL
f7lcm0Y7PQhJLSwvOS3XscOOXZEsm5PiIjHi6RstdlmboYPrDZp3qEL+5bJoW4nDvkkUF9Xywvca
DzdZr42ucahqlWUs4KsPrYEKZjfAnUE5m28Z0QBZn2TeeJjFCDlQXhxbHnIk4AqJgbCg1UgFyEPZ
xt65Xg6y2LZWtVUDiOKybqgqktTk+Etf1VWTyFTsXGKndS5J2qw7z5hPTMImsbGlwQ6cfkPgi3kl
yVlny46yRYuwbVx6i2Xso16eeYH2a5gs3sfWoXU0CzRXv1dps5smXTkDaUhdM7vIw2RGCFYtB3km
6yISRmtw0PXqHw1IjUNAXMbKzrHS7ya1LI7/qJc95FDS5MG2Zrl8f8V/ezE5Vqu97wQQl8gcod90
CKatutgjTssBXNevQykNFFNoJQc7VDe1LD76DEaorlRPGXZ648S+pVkRhtJ1eHDKLN0NIkzfoyB5
lpSSuQli/hbt7z08wOj/vUegVO16mlvkYT0URL2uJXjVhvlZV52NaeC1+6hy0hhxhEf5MaLWk25v
FNUFekx2lvX3zs6kOus+w9HO6rr2Ca15mC0mjh0jsROPdF/t7LGlKvxqstqne2WZNzsAfYuQK3XF
cmjqNNqwx1bX8jL3Bs3BPyZBTXtWFxunxdtpVCZ1laZBt3rUxa5wnHu5kN5NjyZNQ07VlyNl5W/t
stw0aGH843L/2nFc3oFskQd5RVtzf9U9itx1TOyyj5tXOMJsEwhoa4+My+iX4VReRtwYyewUlXqq
4KaohqAoW7qg0bt12NZwK/mVt7LSru3FFGQy4nVSo31qDM1LFak8S/TIObheQrhkqJNn3f2QbbIG
xGm8d4g8rh51toWPR5TDptMSq34RYAVeihfZXR5Sw2PZrrrO/TVknSnUGNEQ0ez1wh32WqaCgcmy
9EIwLr00xD72AhWIKii0gf+uy1G2yD5gOVvw2D06zktv2QB3UtsWvYFkWJbqx8JK+uY1yDD8tSqs
8Dw3/JJZ0fipZWDWaytryUNXmNKlIQCJvJmOUwWpnoVj+ISQJgaNCgzMhK2zP2Tm9BdE+xUklCH0
024Aa2R4YJZMBAXSqHtVApJ4vVEj3eEgva2mSXxQlnUX3KViY4zT+Fo2gMkjG2V9zU0O9ythdEpw
JUDwseP2S7P8GswZIqpteTIsnTyuM6Ul2aH/lOWZPDRRU+zNxkDsKQwv9t8HQmtw30cea1nk6jvV
bT5l46P+H33nsRILtu1fr/EYKhK3P+LJt5HXftTLs0fdXLrROUI2e3kH/3ilR518M8mM9LKLC+Hf
Xd3cjHaVnSO0FVrNBWFYjOqd0NiObtZs6ngGv589ew5ETqVo3dcy159K7JduKonU16bTZn922vTU
D5n3Ogddsybu4vAd0Go2g701WP5v9KXoLV66swIER14p7msN3xjxh2y0kAp6CbhdWHOf68QqsWEL
udXxXucYLHK2ZKDAMsiyPEUmfTiCaF14H6P3lgX4fKfjcJUlqJxfslwdbveSMAlsuePTvWQ7+2wu
1GdZ8hIiJDa6AbnhfAV/Dm14aOebPOgAYTd5YKhAFKjLK/NXQw2iEssV1920qtXZMPyXFkRV/JAn
1P5xhQqdgFscil2eRpjR/31lyPHeJjdAX3qYcEJ3yswN2mP2Uwvo5sksnHg/mQ7Msr4EWrIcDKIi
lwzreT1gN8KqlLrOCHdGPY8sTynJvnFk6n5tR9DVsfd56jBNipXxrEbTsM6IbH1HhafS7O81Sntr
Ncn0s6GUznXqSavJhgq2Ob6d6mc/WHA45/YHhCx3NzVtccwwa0AE8HEaA88+ktZt5lUc6sWx1Wy8
u0YlOGDpQMwZQqVt1eWr6IGBM8PXB4J75WvGAmdXY4W9lq0Z5MJLPWTvBKPTdtUNs+92UfNSLklV
VGZm33JwcexDD1MAGFLYinS5emy0YL4fknz4vfhdme0MoV8lPBEVgpeynAVzIX4ryoZ/1KVLv9LN
saCVQ7S53fBssfY1cKBRCDIeUyY2jlBrWLFR/KxZNUyYqqm+N7396o2q8Zp0o7lPHDPYpmUffFWg
EYxAab5XM5KjeT+111jNjMtItnNV1WN+GyOhNrswhImWg/JCD2MIDlqT4BXZ6MGTvhzYNVXXYSGy
xYT7N2BgWaQ3A64xNMpuTNE/CF/HR3kNeRB2BAg83EJLBZcmzBlvc6QMTWP6ZpQlSpsk0nGF6uJd
1IMID3pLXGN0HK5FJdB8bQKbSATFR4NYipnZAn0yMGF6NCi2VV0UgJtOlaOcmzfOhxEGaC2L2jnZ
EIu/Dt13e6kO8IA6dEtwkCxB5YNgDvcaXFcUsAYFd1RbOUMeNjdDmJH4WRpknWy1NLa5iLXTBzhs
tUKD0Fey2bl5LQhx1zGj7+qUvjRVpbyWQLv2zWzq27TKlY/cUlayw4TD9rqrEvMsRwY5UB1pvYLN
yEumqeR3f1lBtFbKbJcYt9i29BsRyWEbZgoOIn/XybM6FtVqCWdsJ2/q4RCyM+qn0eWPyVh5sOpU
v3rFqywYBQ8IPwP0dxgL5y+nnrpkw7o73Zgw+NaPUdUyPjTK3m+mwNnJBvlWArAPWPiEiMwvrtgO
VHyla8T7hOf7rS+10CehT8C5nqedUzXORnZzA1IEtukx7y6t/+9RVh9Vbx3mS4qh90+IE/VPsBGQ
+jDwSSaTdH7Ud1FOonieXbaDdJMNSaqqZ0KsBzlI1vN5EX1ohyXE5Rg3st1E2AfX/qpa6ocU1Ym9
HboDzg8lbJDv19zy3WkUe9174OuMULSHBseoPcgs42aVza/RfKMfoId/GmH3g8uFl7vOn1QAdBZp
GmHh4hQFGHo+pAFlQ9uPtzxN1LWeaoCBG/cyaaiqSUWquNd3oRq5F1mS9UuV7OXNItjdE796XgD4
M23xpZz04FnJXgAJQ3lZDjOWTOu4GqOtLAIXXWyUq2lXxTPClm53brR2ullzhpAlWfcVlKr5IBsj
Z5y2uDDnG9mK3+14ynJ8eGRrnaHoNYHjko2yCqYFUFtzusmSFRBjCJpzwPYm19eL33S62Gn0AErX
KYD0lSw+/KrvRjeyPC59mkppV9LTWnXcEW60Nn1xXWQ7dQUjU5a88xcFVg+bifFtWkqyStX1d2Ri
04vs3/CX3WETz6yz9HCBET33wiSAz8U8yBSIbIAU07HR0aMr9lgsAUeePmX6PKk2q0czupCXUte8
oeEZWTudha3Pc/N5rPsScKWerKZswm9P6XEJ6D7C1vKekqPNw+bZgdudThPZ1jRzdibR9a3rePbW
LNKPMi4VQPq2shKkJ/ekYw8IAUfPXsDDXYOj+M0l0G22KDRrummgcWGOV3mmWMCNqhIBR93mZ42V
IcO+vVxEj70V8SdmaUKxRM6Ykgc1wO24Ccy1W+hEcZMFSb53xufJW1ZEHtK+Ia+PBMZUHA29nldv
egTLG/mMI/f/6ANj+7NAYu+lVI3wELrZp9eHf4g49HZBpHn7JFCIbbEdZpaM+BfNb1Y0pTt7QTO4
zXiI65LPin6OG2FTbFr+hJzUUwkTcSuQPUgC0OeV9toZ2jdP011fBRG2NruAaKfi+LVBgkidAP4M
YbfqB+4eogQ5nlMttl1ohqhPnqcif06e0NdnAQGIRMQG0LMD8bQcmzWZjs0wdMzLahqfRmCLvija
S0c4PiRi/1di5UjMVka7CQut2patkvmDCcBUT/sVupIAnaJPze7mP9qq2+FfeGhm62aUtXryGrCt
TE79xovq3Nei6WfQ/VHnqC+z9/2BFDbfRfOJyuAu9vKvfQaYRC87qLjFiw5azR9qzOV15WuYJyur
rphWqhb7MWH+keYf6H5tDb6Z3MM0b3SaHyrLhLVlvsMGqI5AjtmdYPbim3FPyEBRhpU+5ykAK+ub
HukzgG/WlF5UiBUdPiGTbsqcCXbKMJuqyuQa2SCr55C8nZXgUTAW3Q606B/KkOevXfCzQkJ3Bwnt
TSE6yjphvpYjAaQsWgSnxpTJY3bWqqZfwWPySeYKVSbCC0Akhx9pHNZXbTIwQ0tfu77X3gzn2IOg
XCmBeNXghawLlA3WI88AIp7mAXvxqzmPx0KoOHEl2XVo8XzSoMhs5oQfg0Rvv4vAkx6j8OBV7cbR
MU8MihqLHHN47rSoZvHZVrvIRnSw77snoB9rs54GUMjmUStcxVejKANp131x5oKE5VTM6y7I66OI
h0Pdgc1FaonULPB1pVP3wwDHrDBzgK/gupCtJ9sfOViolKSJ2g63uB5Xhiiwr64DzBnXHNFV9q7t
IrQzI3Vlg4AUSC/s5xkeg4kFkK8FuXZkW+6uhk5h6R7UB2LYvlm1EygO9Rh7An54VUX6ppqq5tgl
CKff5GkF7y31f2ubdZWKvLD7XaN2h6Ik0AU6klHyKppsvl8gxCMoDnQ/G+dhB9kjh+1s1j5W7yM6
GnNzFF6kb61Oval6WR0Bks/cYZGLXQr743UzATLp9OkHc5UNTWb2nhuxqMmzMvCZ/cKjrSOukIer
oHTwoErdv17wc/qMXTZwk1NFfq5/123niwg6Xyendwjhqm6cuP+zbPh5hDc/laaNgG+JdjMZ+CJf
RLJ771anSYR+MMartnjNo7napB1A5Lr7kTlolgDUdZBNLcvNrETura+DQza7ypcAgd9gik6a0b3l
VltsUS75bPNU2ThBw4+HsCPqP/1FtUVPCp9EtdYUX5qo/xbWZouSYWTvEpuESjl026Cv8xXvNzll
2bjzIr6QrESzRc+s/lIVfFlaKl6zgby+XrF1CcQuibPtTEB5b4vmnGUF0j5J8TaU6kos3jD4VGIT
hWcaGc1k2xbBuS5RlUi4GVWtfyoD7SPSHUI1TX1S2W+surnvNzAXraOiK4KYfWIeUoHIRd1WP4VW
FD6e1IZa/0SlJ/ZHM8aavEkxTA2f29zQ9ij01mFnrVFALpzmi5qK98pUI98zRra+bnaNHDvc1saA
vnAINrX2soOusUhI3OSjrb3Z7xJ3WjnNuWxT37Un2xdejuF7VrrbgnTPtQOyWIdNe82tjmguciSI
qcHDaoWKJmXTvRHTj33RWx9GEcLIIuR0E6q3H1I0T9zmWCjTD89B/8ryPq0hw/7TGA45mSc/EqSL
mZzH1WQB5yt0z10Rhh737LxSsmuo2aRZdYqHlmewO5pbzDN0v1ucPo1Ue4fQPYJdrc/m5HrruOzx
zkggp4ohPslDL6z4RHb0lGa1DXXYzoDx9l/cBIIFkSU/sxW/a+ufsWG9W8P0Z6235MAi8wwY+1TC
QnQm4oim7VZrdBC+NpiNbpw8fUVW3LqOTPd+W6f1vgyb7CmbwOEpUfcsutk3uyzdZCzq1jrELESx
Yhy+tAEsbWavOg1n5UoXBoJAbrKvMzc8Y0sToPZjRKfZy6xDwErtKKJEO8aDAUMzyudTESfDPkcE
+Qw03NhpQkyXPspCFrPQWoHHVNt+wBiRXJO2KePEecraMNqE9aXqoPWYwiaZigEk2hksifMKn8MI
8d/VgoJctYlK3twEEm8JYb3ahodd4Cyqt6bZ94qN30Aeu28tSftV7VgdavsRGsMdMCBjwpIJiXz1
61yxc9KqvvhQKnKiXtKOh9IyrTWU18ZveVx+jBZMnwheywe04hZwMtgHcKq4/nXC+GACw1kRqtbH
aHcdHr5CxVvTwj+DuMhHiCCKz2N9+CCezoYtqfoPzQt6PwMl9eFZSCFZs1t/hAWPCHQMqw8oZCOi
2ki8hYpxxHBQv6I/6RGQcIK1LMZi1q+5AotojD7mNilX8JJMMN1hu63MkUnWNI+RzZ44CM3+2iLi
em34rKfRrbcAztgrMwGtSy+Dapk61oW1NhEl70mZa+W1TfjKBnPV27xLJIYSpLzHAY1kRGG60Fii
oKj5AI0C9hvioGePpraygYxvVVVpME5p/nD7lBQz2iBw/Isv5HSmbY+eyBqkkL3CDcvwe81Ib5U1
OP4kEmOTEAL2Davf6UXi4UkeD9u5vPZJNe27Jg6uM59Fie0zmMW3NArEE4HUzkeTiimrVtQbUugo
+uXzk21OTNhFPa0IJICuQ7mbxBQ7WbWPuxVkhnZrLCaoXR6vYMQnN3voioM347SKtCMeLOX8regK
fEaKeVfhyreZSu8dcPC6q4cY4gv3fzCD+J0qV/BRbLAhGA63M2htx94ESRT6QUqgtanRwRGcbuMY
ypAI0PjShvTJVpKrvjy6w5TAlZ119bpDO1RBh42JW0B8ICCAFmtgrTovc3w1K0hEMj20cWC/DKVH
UN3Ktk1nlP5QENQovNBdJxjA+Q2Z5U0TlfZ6cuv+iFCHfYmFFvOnm8EtNITLNJMHas4S+uYU8Tk3
KkC6xnlCmm7TW1N8gttR7Vj4W7yzG7pp1V5DMUMoTXBquVURhyr/NJ25w4hNWPseKZooigkhT462
adug2BWhSFdm/NbYWvUUTqPuE1H7xtObDPMgpmNu+f3Ul37UhMrNLpvuOtqj4uek6y+NGMQKzWY+
uOodI6w38oIwT9LWT0S7ATd0AH+KGgXK3MJA29E0lOnRvPQRpXVVLblCb9zylxivbUO2ERtF7xgG
Lo6pmXtByH3Xh0rq9656MwnobAx7mnytVY6tV7wJYTvnvFV+1CM/1GhpxsUsq3zTTMlfjQF+p0ZU
HOecp6Kr43PaD6OvxJPjj7gMtMz7qEIwrah2dsTIO9hMAe5Boocp3QUBpmtIdwhH+WGO5nAyA+Bb
Yxmtom60Vo3gf9KVenZURA8F1CAwOo3FwZ16nEHcojqjOXZVa7ZUBlARA0tEHcsNwLKsyERmn+rR
w9FlZPGk1X2zg2S7iUYFylol5n1mpQ3QyvK1bYpnRQXwhsB2s3Oa5lMTqb4yas3kDku5+TzzNncj
LLk5PLghrkVLTLTro2SDHDQr+FCb1iq7j9KLxBGOkkr2av7WNAZYOZYFa24KOBT4rK/mccR9qPM+
0yA3/dbpiXUg0zSmaEM39o1U6XgdARmiWdRsUzd8dxCr2YyejpupSDfzGNpshnu+oL4XWzsM1I1w
0ncMgcZ1Rchsg+Squkkj0ISFEiK0opfnfEQPqwmYojLbNHwHSbitEvfOqs3idiWCaEcMLj0mSO/a
qm6fWOOfMbtskTGPnwxNU3YlN5IfTE8pAI4hi8Vzw342tEg0Gy55EwGvpK0adqxqrbPSZ2dXGuG4
y0pbW8cAbHzhIicb30IxWixvmn6VgZBcW07yHHniZFtuvWmRyCVvnanbHjrefnZUD8YvIic8w6HS
9Em27RB+nzu7QM4rxosBPfVtMKmbxnFrH7pyug08iydJIMINKk+fGro7m6prhi9aRlgog31T6TpW
X56HZ6mB8FcVxOMa88cv/FQuMRb3D8Kf6VYoOF1MxtpJwciEBOVA6zs1jiY1gnZ6kAHzGcV7RHwG
nutKARsIqL2tVz1Lim1loWBeoQQBOrxoX6oUCpdBItAj51+PIOjT0Zx8lZW02WENxvPnOzILw0nE
6bMSVPOqV7XgIhrj0zbJw899eYy7RBzyice1qQDnKshmlM7JYZcJ9fSE9+5aw4VuVVUaikhFAHUu
AKeUNMdWzwF5jSmajmHlBwis7lSFPUtfWfX9YM2gIMwiwxrJtp4DL5m3cDQxw0ggpHazwk59zGKA
AF51wPKyO46D6I/y7HEIbbM7ZjHQKTg1zNQO4Xbw7bspT90dP255NFK1PNrEu7btXFwnxH6PSCLN
xzhj0+bBS1rJq7ktyYAuHXcVCUZkaE5EL1yfUP9VaF59TKr8vXYzAii5OdT7OcrYInuwmt10Qpa4
m46D0aFl7jR44dpalvmWhTqLnpuHXlkM8crdOM35kVkkZxM0BhurK97tCFRA24cF1yfU0uCzm5nF
SomKiL2UGxzlgeUr69AouVqE3beBotbHuavRyxqsXc3j8FirCdjFiGWpX9XFa5y0fzZt3t2/K3km
v6ZottA+n4LZRfmlE7tgcaOU+wx55i7FxZrvf/g6ryW3cW0NPxGrmMOtqCx1kNTdHs8Ny3bbYM75
6c9HaPbI5bPPuUERIKhmM4DAWn/gfq/rMh85aQp7DIajLd4hNZUMdBsNqX9WF2RlPSf+MHKRa36j
VsmhbWcS7vNaG5KLpngxbvb8YyTfLGQoUYJgBt80QeAzSC0nUL30RfOcKAwXSOj6UTIF2SpSg2A3
p9V+aCqEFXJcEePoMLTwEhUma8BgR+MozwAxD/LCzvxO2q7Er8JwZ19uNlpUsvwNjFXUAqJEKgT6
91uReyytBpN4DYZUR4AO+jGEY+6XDjy26rs7p9+Ju7hc2QANuV63XFbH1PHAwgY1Cg/yXpX6WBzr
pZBVWZiIefCYL7fyv+0OMKL/rffgeM12GkKCi/lOKwcfs+WvLE46vzFRhdvYionASJ7s+yrzSOrQ
QZT4fxdujFj6tKq9Gnxm6FRA7ih6EH/b6TPEU4IM4Kgp7TlIu+iQKhly7i8dNoHbLuoveVCeE8aB
IyrZOKSV2Tfk5ASB8gaaVofH7Ky/NGjDEw5X3I2T1MoKYDTpBBHP16DKcsbuOdtqg7g4ZMWC7Ibv
+nutusauX8IEqmVlx1EgE1nX+mnSsLbZQURwbl3NO+z1LnjJrHjzJA0S+4FcQKTsh4NS2Amvjjs9
hxOCbJajNMyaiDN6iDdUfXoM1BBd7lZhWgUZ68SlOaAFo1irmazzShkBabmGvko8Yd5QPMrLMjl6
xfzJzcafBtDqwRxyvDX1uF1HpMj0ofWeh3A2dgSVS1hjfswSYm3VTfGiZpAae5ZRfpiW8apLRfFi
xWScEbJCtD/fQbSf12RhPHoh+GyMKNvicaO7c/IXqP/6FOSx6WOJnK8bZa7OCcIZhlYoHyXD7NYZ
a/eQ4kt0wTuTnLQ1tz/GJNw5c4v3fGveHCcsdrwC+T4gjv5R5AGKCbHyrQvM0keetgcxGqbPisq6
p/H6TZlG4TdRRu9EknwcuM2vvQgvCKI6P7OQeBrfBT1X7Jc0YPqSi7ha1Sq2bWZjfycy7xILYIxy
1LbbEyy5khqE49JVEK2IlqwL0SQHHcX5tZOZ8x4V03k3kzpYg9I01rPSNhumj+uiHOKdWi3xDo+I
VE6ktQ07+xmgP3aFYX/N4ZMYcRF9DZTShglOMkG/JaVaLOSVaKMa9nxtBvVr22h/5UNboU4OYZJs
P3kYvFpiN/bQARryNZrLySWMkwxyazIxSG3aKUtPVVYOJ2uJ3k1AfQejrvZeXyvvWF9vQs8gpApj
bx106WYUsXgHKfg9xGjqyax15c1QLQX7DHXYuF0GstEqom1aj+7Xmvh17blg65tgOhH4FOvURE6p
J4O8R5F/7aLk/q3xBsN3Ekd7YQVgHOoyanYN3LNbZLaw3smE/6yRD7a8+LPGkJj5tGZcvCItF+8R
c+8ZfXgxqoDQhhLmP9LyJ7ICETnSqFzNte3dQBsHWxE5EIarGY+tOZlfCDF8Tnp7mKewvQ1N6146
hC2iHDwzRtP1DiVwhiOZ/0452aPMeSfk0tLVo37fLXvKRlmXhez+OPrR9l9/Qu6250CO84iVKQdB
5BP2x2JqfN8sBuyOZV1uye9NH6l0kvXfNh/7H91lmyz+aJO/I9smrc3XhlqOK9Z2KdpveV7yUV02
VYcpDOHU/7QavcmEYNmfKkB2N/ix/VO/H3ovw4k0oGIpW5GE1VEW5fKZHcwC8TFZN5vpP3XUq5lF
9vG5mHRxtTSV18HNDB8QkbjKtjKzGd1jc9jJNlmocNPVaAjO96bMTl4Fw9jjoBbnxoOJmv+9Te7I
m7kmv7NoHS8/fm+LlWalab16eLSx4vQRszdeCjPVNpFbip1VIjVeKJX1rJam+hxkXsSnb2y/1a72
kQFEvumqMh7nIMw2NgZEl2KaWT6JaYXEW/E1AnGxizGA3JMYgbUMOxGTvbWme/26r1NiKUH+ZBd9
czbjdOfyjT3h5MkUaU7SA8yxXcKS/5Qj2bpD3OU9r1PnGfqhulFYdjGsCPtpaMeYGb76lIztETGU
7IR7b4ilDkBuUFTzxvA0G9OTDP24Yv4WOshOcqG9GwH9p7yt1a/oreXrcLDzjTprr6SbO5aYHTKN
RTL6DeqGO7MuyPSoCDJpOkQ5pt7rpO/V98oZAIy2ycKmIJKU4g+FBZUw/orLT6PpGlbKABo7YX3M
g1muM7hz1zRCpKAci+/E8qeTbKqF3j17aXaQNVlAFBbbBur3WvaXbW2nv3tWX59lrY+KmQzT+NS2
kwdOrQ3XRZYM1zwMcmiw0bBRxDBcZVtUMNkFHPUsax6unKeoyn4iQ/NPh3lEqpqoJBiU5Tdkkem/
osEKL/JnvHKODirWhatHh77D7sFU6vQg2yre23OrBM9eQw5/KtboJYpXbc5UTDyTaeu4YglPMGzL
NmFFlywngyqbrKIHdZsWP+S4LpuiYZ58tdT0nazGU1NcJ6Li91/IscDWASpJzKsEuQIHfY3L2NnH
DeMrki3/Ad3euzQz83Mt+PJo/7MfIf4cOKShb+XvPTr2WnQbycaxsskGHwWn4gnJQPNgjIt+ThWN
K9kmi75Qi6d2KUSsAOfUp3nRfIKa8++OR2ctmZ19qauvjya5NaVB8fRoc+Psp+rVzH7qyFu5dRM/
FTop4xCz3vvWo81WWkAEtXeUPRQyTPduuajSvaIDhml1VMfj0sQMRc3ad0EgaBMwZ9jKqhYWGW4I
Hbxrx2rewyBYQD5LrHDpHA1hto/DEFD1Uh3CrsQxGJwJUk2svUL73fBS8G2FSYR5qZok1fd6A3K/
HTr7fczrYR8qzNjk3nRskn1bl9NamHDl+9Z2jkHNpMROiM6pihYikpbab06fswTzwg9ZszItuS15
AlmL3MB+M0wLlaQ2u8imohPMJrJyPssqiCnTx8Pxa4XOw1ofK+/NinoFSbBI2Vie575pTI32as6k
TlYLpF7QX2OSIzsbDBevMBhOcmcAouPti85j3fvDZPBeleWruvxo0jLdbT0vP8uO2BIzp5s6nJEw
LlzJtoEvzyZsUKHyWN97UdlDouGTN8oPm/w2uboTEO5c0jhtD13EN2x93jtpsw2dPgX7KaJdjlrI
mxguZVlnW0/BGDodFt3Lwb4RJLBI/mrdpgCV9a4kPdGpVP3SiYSv+5Rn75Y2TszzGeUwjUmZixvO
aY6gO6Mjmr73ykiyxQs+kIPGgmNE/NnrzJ2sVeVQvznGgdEx2th4WTqggo6OrnvQtxKkqPMgfG9G
IllpRUoKGo2+13Lh+CE5gSXK5/g9SJdNlJrdljDWEhtzmc5nt6kzct/UM7H39DXio+6rvfjByEJP
94apvBh5/aXTFax43Gp64aSR4ShG4tUpaxfFgBYZkzz2hV1CNdTREEQ1q/jW5v1rEFTqG06GEnGz
qk0vuGXEtZKKubqqVFyfSQNdtBRyK1zmGHZhPolcpPcmbQyio2L017hJf5S2a+wbbCyeQwt9uIkp
7imrsr+Yezc/XDN87sdM+4nNxjbxGovF0kszzSsm5Dk57LYFLmElKw9x5S9iwV+Heb0SeGO8m3Fz
iADy/tAyhOGU1xQbk6tuFyeUefNtoRGnzZU437hDXJL0jr4w6at2vQuRIWy9EH36pH01+6ImEGBH
P+rwmypme+c12oLOz931pBIjzOOwwDjbJWirgoy1Z/0yx0P+NnTxwi5Mw6OsphV6o4AmzjDv7deg
m8hDdUMFV8MYX6PaXPhlcbMFFRzvmwqNEEvJ99g9YeKQ2vWeoF+9MRdaOStz48rUnz8/k4MkQbEG
BLWJFRL9JLXSVay3EcEbe2XqF1wHr2JmBDIYarci0AvcvnNQX4pWvutOi2Ztll8sVmvv/exql7bR
t3If0qfeqcNDezXanx2D87sZOt4tK5HnxyLjvbeMCRdtTJiXfSNCcMSacTVdaip6i9eqJ3K/1HqS
xdccJ15ZQw+4vDZesg2D0npviwqz3TzbyX2dZ6kXJ6j391ppVpd2mA+mmqjIWuj7pErn52wpWnU4
zXGrE66hVnZNv+1dxUbLSLefR11zWPNO2YqIDpoBstFY9sQW35hpyk6ZXtvP6qCxN5jaeWNGUY9g
7VKXu2RBAhObp/5ZVu4/lVWNRVK1IIyaDeF+6DPCkk2IYZpr1SGEIZTDZLVY/gBJAJujF9gzWQvg
RFTHVqf37KrzoQunt3tV7tHqsj9GVvKcpf1fZhEXh4yI13PfV/8UKGA6G3zlKv+PHYPqjU86p/Lo
2xqOZqyaUatWAMiRFll+JWoJBo16jGCAGYgXI3HHbdhDptRSVbzwJkESsPt5Oi8eRrJN9nOxBnqR
VbcyX2HcEWVYjn+0z1WDfFFtK+gyipqpXKCtwykIYZxS5HGbAzCGYjmkJUnkpS0yGT0RAhLAOez2
LbPy9zKowmdZ87wpWKCVOJIvO4c2VnbKYMcspPPuTbVz/cnG9wPESAvohR4VsFQWxzdZCWtyTOjV
z2dZ1VqgHJDx0p2sllMeH4LBAzm8HImMZ/YyD9H9D8sm25r8qE7FVdasbCDEOqCJIqsR3u8b21wC
0cvhoW2VR7gY9kpWU92xXmsouLImz68V+j61s/pVnnu24LxGK1bw01zOewEWTbpWbmS1xFyeRzPH
7Uaem50hgxQjBLXU5K9FQf+aloR4SSyTWrO0XPWVqqmPNskCAslTxVhtFs1etckMCcw/352xmFax
EM43AMSnmi086XifGmv+RdziYyIS+rXsoIuQlA9v+HzzqWdquMKjs3wGwZHuy8IOjq0xh6cgUKI9
ech8XyDi+aJn8UeKPNtnOzlXc8Kv3XHLzzwrbCyXk/GolZgauzHoG2I/0eeBRHxDBJ+FgSbc+Dkd
8xgkjhAnUqS7eJzf7Dk3VshxAt8oU/upnbtiXmWVxuPNm9qn2YssFNtOX4iGIpEdfHNQePT7BAa6
O1Tk00TVA7gCeg6HTkVjs4PF4rXjCbD8fKib6ju2mcrB0rLpzeoqHrvxVcMP/gPftR/57Pok6FHu
LoNtaIc/qy5LXqI4Qrc2dZQtNH31o7RijUlru9Vc3X4P7R0psfSLMc/D1lCieOMq6Uko3g+m6+rR
rKOfZlR878bQJL1TOXsNxChZNhfjLITGxjpOUWCC/OCFRvL3QJIonSwXKFJFstLhxU6q0VvrIeml
CiDAtSh2RORjUn6Ynrd5jPkL6sRkCbQv1Sy8veWR+QT4nm6qEHlM0wGsNICFb5o+OFt/u7C+n4dc
uxpqc4SIXq3IQomtWhARs5C7JPAyEu9VmZvXjvEyjn/rOJ4Yl6K13f2UdcgfjgCUa584o7LXFPJq
cJqqLdx5HXmQwDj+AOqhPqdEwNboK9nr3M4XH9n5wOcRiU1bfK0yt77NOh9tmvQXh8Q94G4nJGJK
oZhjeB69+MeUY7o4DmjnYrX4a4YGU7a6hxugaHyrD9sLyVttZ1VWeBRWTlQ+Kt21yFXjA+Tn98GK
y18mKpjkgn5GXVdB/g4J1hcl4hBD261UROoOOPcNV7XQotcKlIqsyaKyWm0LcZ7g2NJDFkGpg3QZ
vVMAWeWKjIoG7C/eg43YxHgxvPSaqd4mUqsbTyfXLasWQorPWYwW/LKzB114GwzI2KPdn2WTAftg
50R2tW7cRLt5vdGC8gRAtNRkk2ZYCL61aXKUByxfn4PBl5m5S7QvtGBR+yy72xQAaTWj8iJreFKJ
TeoGWOgsO0dWNuSr26OsebrW3SIlBSHgIEkv23Q8Qg69l9uwaDhAFkxKtrwa2IsuBwhXmTZJlaig
EejBrDp+7XSyD8tOZSnGgcCfAmngIHsQ6h6OQYEK1OMnhZseEV9N7uecRUPhR950m2LCHZOl6bcm
wBotr8NjmoV86Yo2/mW3NrrSzJ2uTmhf0+GzxBP3jZimPxnWiDVJbryVY/kjTBCakPsI0ao+4pTe
HsSo+WZr+BkqvTdsZN/c0MWxwqbGl3sHlUwP9uvWLjBf+d6XgGHqKTt6ITMIqGjRVRaIoxSbKgmK
TfJvmz5F2UpUHuLdth5dJzGC8go8tL/NXRpGxs0tOuOWzAqDPpiWg6zGitcdtBl4iOyiDbZx4wM2
OVl07583pJFHVFr39nJ4JeotcPcAQXS4bZXSOVdZJHHDaNcM48ERsXNt0UZ/HmMFmrkOAK0wBexo
HGl2sjMRwfCClhxrmqDNfVC/zYYLNG4ANv/ze3X3q8iUYAOzH2AUtilXuHQ6FndNd6/Kttas17XG
90zWMDEtdnMFwO5e1QOOmrNdAHDjRTaNxkw6r4tVbD0qcZNt0xwctZwXQ9bqVun3rVUX9OCPyqK3
p5cScMjTvQkWJI5Wg7cynDx6dVxe8xbtLHvSzRW5XTLFxiCusvDUcKcWxvwsa2PgNs9R7e4KPY0S
f26WKHBdOSu5t4j4yqeWTuisSeLto83wkp+eqvLR68vmokWwyn46eIuOjXqVBc8RCh492epHW2AO
73WkjmcUfdRrL4L4XGv2X48OCesUlDeaZvdoc7Era8f7jzb9gGAFMkK+NdrTWY/i13b0sme+gdkz
KfRjDwniKGsYZdrqSm56aXjVWrM9/NYmD7Oa4nvdBmKtlVUGyCd3LrJwa6KEDoQAGOq0laoCSJdc
TD2sEziqtzoOyluQlITXvDjaybYsyolVxkDMw7wo/akK1BXPfnCQnU0Dj9YClWLDBP5TqthhpQyz
G9FF9a2ey2tLoPAJvdf6ViSI3JqhEvgqdFC8HoaT05k9F4CdIfCpNYlUkFKaXd/UqY5fmtg9yJ2y
CZ8xjeB94x20aSifJ3M82XXYcz8H470xh/LojXUHKmgS2VMtyk1ebhR1KNdN49RrzRIzwKOg2ZqK
4Tz1CRSNuA+SxX5sg4/bl8YICvjw/Tko+yerFyi2h+Sk4CV8D7p4a4UIHiQWK52CGYBXatV+jOzP
2c1BsNUHtRcwJ5QQTLfa6+uWOYjfMPvIPfyF9Gw1gxL2x0iBSBrwNZfZPvAxsOtNMOiqMhxBTLxr
tRPtBB8EAtwqkHRAyn2vn9QZrblWUwySC7CTXGWXjvoH6y4GG9AL69JQn7MuPWBGrZyrroQe2w/u
IeshwBnGe9wMMcs/l3UyaM+sD93bnFnacSKjTbyjJZhoFKssn1o4Uyt1xEkXdWLStxNuAF7ZJ6t2
5hvJYvhJ7S9a2HiviwjfBInBnioT3qMwzmYTq1sFY5RVEX3M8/xGRmgdtVq5LezWPfUZbjAEAth8
FNOAArxtVCdEy76AsBhxoWv7bemE+LjqevDc55/8THhEbsVYofs8+I5pkLktFO2cMVfNrFG9GCm/
PFTZfLIQnBUhIJFMwXIx0eHkTcm+0Yb6WHdBvcE+clg3jiPOqVvPa7XVv4gR/wAQU91GzFA01Lm8
WMA/LpVuvitxVO0z1BrPyCSCK+Gbskkbpz2XRUGURB/gb82BL6qpPwMk2Hc1goxtnfh5Xe68bPQO
uTFV65R5A0srM1wZuGn5dd/trWpBBIpO25iDnWwBCH9HqunbYia6N8mS+1yt3gcO1/mosxHB47mx
GwW4XtK2J40SnQTgWmhJsGLvDL72hg3bRv1eJfoEr86sTwNAg4OyBDyM5iJn1NoyrWaKwmPUkQdJ
Q4RZ8gTJiGho1Xc9+9bbynOawvNFHMVP4wvo5V+za1RH8m8qX8KkRnNNPU5FpV1NGB4mjz3pXrse
EvA3TuUbeRidu7wSRzEyw8g03t8pxJcn7Urk9obl6S0zQlZOjyaFE71j1MsEMyGGald1vQvt6btr
qu55dJPWJxTYhoRC72AHvNXILdnOQfQhjhACMo2WY1pW1Euk5AtEgNwf4uizyUpcsiNzz7e8T0Cs
IG9Vb7mgv+oUi5iRMDzZB0w52sp6JTCir2LQZesgbm6e28Axcxvc31SjOIQ142CsmP489I1fdsQE
6vwVTVP13EeRdm6XwjExrHQgYab5KtRFsDE7kHqhprNCUZyOsddqNiJJXB9Q1jYqxKdC5gElhghF
IUIZP3prKD9aZM35aO+7HBs7x4XTpAtyIOoIPdVjevwkGoA884UVSeuT96xK8xlb82yFG8B7Gqsh
f96xFgj1eoJc/DJ6BNhrvZvICosrwip8PtsKhFKgduDwzfg8grxcYZvFrIJFYZeocHjMluD1nIqt
7S3qs1X/KdwgQ6DMAN7o6ikgBjMHeBjswhmrRh3C/KrToDK1PwdIgxGw303jAeerbYeos7My81b1
EZouNmrRgVDuFAxYNFVBPhK9GCECEgule5uq6TqGdnMm1Jj5czchipa1L7CXr0Sam5WFnvzBm3RQ
oHpgHRzbPSpB7x2VJHCP1oLTqeLuW+N65zJimDUbhWEsrar9jMISFqp/DwBRd1XX/Y33gQEn2BYb
pUympwGvorND8LhYCMQi1W+p457AP0zMsseAKzj8PbJqJ7ohgC/F8UY3umDVFJAosrgiUNEKk6xb
ae0rtypWVmK3O6DrBaA4zwJ0w8dgC5n56OQkpfQCzS2kY2+l1blEeQptncTxrpxac9fXlfdX6r3B
ZerUNvgx2/UazjvfUm+ByCg/IqP3cysTR30U+CNWarNmpe7te4BnOwscKLgTUlJKwOKtg3DvWAVB
D9VcM2d88kZreE0HNIocaojJJJvWFG95ptinR1ENhXOv2sz8D3YNRQybr2crYO7oDRY4RjcD6Fl5
3jYQgeeHHuprGkOfz5J5pauCVzEwjdNcx6RNmX18prm+yUUyHdUZ+SaEoi5aLH5ai0MUVJ0zusXy
YWR1xod4KRbxHDMftbNq1u1l6NvpuY2XkZuaV4r2UkdMdas63ZXCUUM/dbiNYMIOSsv6o+tTZh5W
9JGkOjqHZvFqGaO9HfOI9fdSBO7T7HXw0Fot3jTdJXWa5BiyPDimgROtjQICAGzs6GTZ5kUXBuwN
b+SJwu5xAHFFfC/eDEp9mTGoJLDH4qxbBM60bC8xYPaSkYYqDCzRtBavKxCY/xZKR76oR9u08LDL
MEIktYISpMaYeS1hFvwaHGTPl0SAMusbPcDWFcMtOBKYgXpwrEUPGmsSw8SKM+BYQiNnBKUPPKjF
qTGnVzWcR6gdgb0eUaXxp6WKTMHk9yY3y0xdgGZOmMIr6ZCenDXQRZ5ZnEBk7IcJRgpwpefO7C5K
i/9TbsbJWsdEc/YlZi5cCPwW+LONM0w5nILZfR5TTWMq2GUvHqm5Y9xUHzNwo3e8NkAbFt/CIUrf
1RyXGK/9dIuAh1tGCZwlVFDPOiudlAfK8VztSRYTnzAAVp6yDmRvNMCxVytlqQD2DEAKTHVuHuXP
4Fr5FtUiP2RxyZA9ds4aw27gIaQUAMEVs1+gmBY5hc17YfsmQ97ToEHprQEK4L82bJOGv4fkSPAU
E2DdJ3P4ESIFh/jodsJabu04IwT3BW8EQHudaNxd9H9TxU/7+hfrmvbUDtmuHms+k6ACEwdLazWB
JNTC46zrgxN+LfLS+IKEPIqc41VPhLVPB+U6EwRY6K3qrjIX44H4b7Uz9rE3hmTr1148e4cwsp5j
Uml+qiOr1Ko5wn8GiHH75Jr6dNbS+G1UWaWGlUBGMYQyvJg0VQG6NknD3wMK9HFXgBBZ3W1tEt5g
uUr7LhyRTr+6wdFuwHZdpLGViYWAyTitLbj6PO2bdZHa3issAOdFnd5mEHyvBmAEOxfNtoqTLyUT
A+QrI6CVJclUWZ1TPWPOV2YANBVll3RuyPzJSIG/WOtcdIZflUW/hx1RvHVm3exH2CK+rOqJ04A3
ri38QpXmieky/0/b2Wu9FJ+TrUy7Ik7nE8Ifr/0M2Nt07eRFIOXyIhqtJjOMFKbTO+nGqu1qV0ID
NwTsDCVBYi7j9BamhjsgFeyEJBkLsXLmMduwin4xiHMwiq+z7KULAYt9y+03TMvaQ7ZgZsoFVxeC
sDiYzku04EZrY1IPACPCBUkqi0mPPhTFCDbxv02yXXbPlteuPpaC6+q10OlWWZFSSqBno4Oc1upK
rIPthCPk3grf4gakQHAbG5FuBXReuzXgFg3jDaFy1A3xvLvrakiMkMQNZSYLBjd2UPJeBDfkji5I
IUmO3ye3EUdwWda8YbLKmchN+UZbFVyyvdxMZiJIsLD494a6AO3rtjoKQqWymxZIIXPZ7Fj0wK1F
g9dDsEoUbYkj0CrAYm3Iqnx1lHydqAKH3E+zH0AxLxeuWX5Rbj3wibaWqPNGQhVl4zhnU7aXPSOn
5cogiyj+Ob5dfkT20kJ1WtlOlq7lWSZoTZOARfhscfXbiUbdSYURx/MhuQ8HMJw/uuX+jWbk7HPU
qGUOWBaJvP5yM2aJTEoL4ztZzbJqF5aKjv/Mck45uE+Bd8Ze/kl5Gjgvh1E1IE7SVxuvLD/lceko
4Jgvt/F+h2WjxEvlAVkXayGNPtrGUu92SK3gyQTo4479lU8DtFsy1OOUjhtVr79JPLAsBmDUXQ2/
jngqkiNZNdiYEVVOyhjvNhuZ9L7jvEJV/N3DXNx4TcgdtZEQ3bZJc5P33k7cl4G4z3auDYZ1a4jQ
22PqTnqrOKYOy782RLPtcdPADutAqBuxlrdL3g25VeLxmazkpnwKrFAPyCt3K6/o8yO+jh7oM7m5
FBAReDaUXYXXO2PLkMwAEYA5YzWMEehvm/JoB0cKkMiukR/vm3Pag4ayo738e2PTEKNu1nGbfJlH
/Siv3P0qQS1dFVY6reW1llclaQvW/62G+MqCAZD3RB4ht2Tb/XGQdVkYKY4hTRcC0UT0ceiu8sbf
H015aR5Pg9xTE/lcVWDY1/JSyJPU+5rr04pC94mgM8u1qu/tYhuC3OX9+pq5088Ar4xtxmyAp+6m
VXkL0zbc5jNE51afrvoydMjPdhbbzm4WM0hg7PhWKnROlHAb9ISsJC/+1x/+7RzkJrZXkN31UL/3
vN891GRwKO0NfS2HAPl975Ab39sAssZrCpf3fnHvcIrf3prfQBV/XkGDNF4RwZqcm60R5tq8id3w
b6XL1M3jCjMIHnXHhdL9GFzU/jXDxHIrz6UPqpfUntUtGo397DdZeG4HXQHmsYxDy2stj5Rb/2eb
15UzwgFhspZPQh+nW6YwLF2WB0EfkXYy4Vg/Hp+lg13NdDB1f0CCbS+f4LGzhv2UWyxLqk3uDBgf
uQu48v/8u3aRHoIQrLCXG8AVFkDK49mb4ydXXwCMRmHXi7wNw9syLMsnSVYfbQXRn2VEsvTZ2QRO
NYBZSV8doTBGyv6yeLytvz2i9025f668Ye81pi+fhPsh2ArslI+2IUEgx0IW7M0Ohe7D4w1/PMuy
TVbF8hSqfb9tAOntQifayn2mfNhlj8fxfz6Csi7vmty6HyPr980/9svqH233x7asbPufoQdbORL8
qXkQcOVWKfCYIgXk1tsgnJcPh+5BNBU6C9VJ3+JDQZ6eeYG844OtYwzqvORze3GYG7A+POtELGa1
wGM7ueSAUoa6O1kLVnUey0s+uN3WNGemEo2urlVRELvpEZhZkeDdSt7BlC92keY81GsRlS8O5sWP
Gy//qqzeX6dHXTY+HpM/DimGtN332A/Kh1EW9TJcyy09gb5kxnCe5NWXP1KAZ5zArPDY9QG0el++
JbDaaZWbv7UOrvFXbiGiJNctE67BG0h1X23JpQi5YF2spAfi4FBD4gXfMCb6e9QDd0fGZCOvsSzk
bY+X6QlCuayRp/R7PulHLzayrTqPp8QsESjzur0cZDRG7RbObol67josxP0LYLSfkPKzg/xBeefl
FiN9u7Bh7Gj4nAfvFbM4945ZDhL7FuB5ts3lE/EYDFRNdQ4c9zg/vR21dT9BvH9cxTJzGEmT5TOT
uZm1DizoQpJUAi/gL3DJBjNxD/lR2YXcGpQTA12UUbM2dx0zOdkCr1vtJtc5TABzyOfuoEeiURzZ
foZj2H12dV9FRZooyLnp2n0Qhkv9XBuJsZW/L88rsKPx0Oovs5G3W9U0LvKuPm6t3Mq77kdsTNFq
LAqU/qGQ/7NAewwcivz2y/p9YsfytMSRhuUDGP+Nltk57Pw2H54QZDf3QNOqo2TtDFFXHXkWfpVh
lt3vr7wTjzHmcWP4QP9MoWeak1evLQjSyGI4Bg4nBS+Bywi+RiFwU3LJ5J2Rj7VQiT1awIODAt+Q
fwdz2eExoj/u5P2BXsb7x0V47JVbssv//1PM1UbYS0+PoV6ejKze5+KPuty6N84Rth9MaBFmkBNd
pbP3Kh6Lsov8s/cpl9zEYZNX7b5JXvsfWP39QynP87dZxv3YMnd9YAFnEoLYY/Chl/NXkiOEruVr
MhfIwfhiMv9Ga4V4ctgn+6IJQ3Uju983g+ULGgEG6UR6n8fJJ1XO6B7Fo22aM1IOGkqRGjCxZRIm
/51HcUdJyvpvc9n72ZfzCBPnaSzQdevZboCnb22yVLOPXm9BEuq7K0/ErI+6q6sHOS2Tkzq5JYv7
Ty/TQlklEYTmtYAA8ugsuzyqcutRPG7jo+3xN/44NsrfO4Q6GMMYM+XA2QEEyPeyLt88rnjCMn7Z
fz/5udSKVaQM6m/TSHkL70/e/E1AtD/IxzVCSRfQ9HIPwq5DckM+Kf99Ux59H6oA5TR7t0zXf1JB
BEyRxxLuD06IJHjIvY8djzWg3PE/jJ3HbuRIukafiAC92ab3yix5bYhqVRW993z6exjZPdQIPcDd
BBiGZIqiifjN+UQxjxPVzv3slDLd33/9dCffkz3mZ+Y+n7nfzKLVUdMG/8l/njuxdR8lNr/XxU73
o34Z9f0E3/eSFBwbtfmkjKBmxXtlnj2Iff+tbR4ieu/zbLE5F+L/MVfFltjvfx71y3JGjBYDv53q
39q+HfXbmbzphY/QXNn4ZPRNjzgazvgqivG+VhUPvCgwpZCcSRoRi/fJzDYXc9uYoAlK+h1jilpj
8z5IvG7FweehX3rEpqt7RAjhgr/f0eJhEc/J/LDMD9X/bJt3E8+dGPdvbf/fQ7ljOiX3ZyHRfv3K
RqGNae00FxYfrrm4r2Tn+hdbxb8N/9Z2X09Mh72fQRzn25j7GbrIOSlS90duHH8pXg1iDSq25m+0
eIfMVbE1T8jmwd/avlXFOLcFGNB+KiVIhCgzSeTj4cT3zvRW3ML3TdEq6iOmbJbVSZFsVCd7nF/v
BFORNj7XpXFKIxd18eZnLuRhUTISw76bjlzPqMeleD1g/QfJWkEG/jtd7f7SMGVsCOLtkuUjSZjA
31b/9rqdbwVLLPrnMfNtMLd9u11EVfT2XhVjsrDJ9OrkUV81lhqPS7H+jQgwwFwU9U9e3QWb+xMv
Lspc3F+rc11crv9ZFR3zoyuqHoaUv1/fov7tCKJtTCJiJ5SIx2h+2d8n1vd+8f+Z96zQKmHxluwN
DCPaZCH5snKch4l9RSEmBnNVbH0bJ16ic9uXP1z0fNulcwppPWpnogKvJakUqAaIEVjKNYVIjunD
laOIVz+KV5ebREmyE1cmj9o02Y2ytagSy9iJh33+j96f/S/GzC9ThXmo2BL/3iBrsejdB92NXKkF
9EQLAzApKqzsbnRy3DHQXJThIh7Ru51S3AH9qIbVm3iQ/7ZqlbK3Rjob10mFczBNk30EIpgscZLW
RFFWeCsXc901PAn+mW8s8ok7bI0GAmS8kGfLh6Eq3lZX3aPI2TZwAAQy7BpxVcX/pUxIZVKL7CkP
yTMR+eTq9A8ea6A79d2e+e3yi4v65V90X7rer7pYs4jN+2Me4JwcHX1Yi6ssTjsX4gfMVXFhv7Xd
V3Wi53sy5zxSdM9/kur76tJEWm+BjCFScV7qvjRZ2G81QIBrlYxZqqSeASDN9uhM0muo+M40C0zP
1Os4hHmqUYR2U+k9BkqyVaZjyFGZnHOvrBdi1Ngk/U4ac30ltwlBel2XLaqAR10UTmLrS9MhwFMh
pugUR/ZGDnwjXYMMQnCZlf0aqyRRw4O1r1SveiAnC18z0FgSzxML9aJQPsVu/zRFtP/wwMD+IP+m
XEGN66FyUBVtCcCjJMI9UfZQIEKziH+EjgVZUG/OQwgLwSJsYaPi2986hjte46L6JN9x1+pK/tKn
OqpasfuR5kzJS3TgD64nEymeVE+tMxo/Haz1eHZdD4eDUkPH6bqFV5XlazkS08uSPH9W5dhcQtQh
vCoA2yVnkyyAjil5TI0CfpMsrwoQwZChcuK4EWIsLv3UgykJMYEORQE/UrZVZuaXcYiKi9gSRZJl
FtyzNAUsjBHeyEJvlRfgh9yhe9dxnm1reUL5JXKhIUcCiWM1GYAXtsvKLcxCqNcyCZ+ai5CoDMFw
VScZMUFO3bEerjL7QKQG7jUHY3sN9Wtoh+DaTQWJLsHVlaMPsJrSXjTlCSLdcBehcmWAzzQDb43l
XSto2FcZT+g1lhRlOfS9xwqCjtB0CK2KTa5liqQoGrKLoeuaixI1zsM4FWVC2J7JvUV2NSPmDl9N
4qWSW6iidXhn9AGxub5X4cK4v4coGC/3GtEckH8t7rl5/yIwnAcoM8Gy8OsF3FNtbSmGvhqGKoXx
RjB9pin6wbQIdSasVVmpphrVC6TgwWCgAJ47fn4qSLU7VVMxV7k/t1GGDbUDbWSSm5arh3TUY22p
6JpyEEU2eP80Zm0hLQeHLHfHjzE2AzV4al0CRm2zb9+jLn3TcKUTF066P8+WTj4zkYlEK2QFlJh2
/I2789VPI/V9qCKiFQDiPHl9Qtg1HKyHUcGXbAyRcSzstD2obVjv4jjMLvwLFFL+a/lH1UvcXEms
n2WtfSqhBp3tIHrozKIi9VUqf4QtjiML2ONaVEUHrtBn8OvpuuwXLcIdi2EaHioxonwhsVzTfniw
abIk0m55Z6y+7GykH1Y86kdxqLLSlYvl+DuSw1DqTMCibfjgFKv5F9Re9Mf3x+h+3FIb64eqqdep
DNZm6SKx3HrJI0KFI0b7rGKtbOpHEi2qH+SetxdMx3tRQ2i3/oFoHclQSQ+saRoh2iwt/75TZD/J
NjwuVAMJ1CbtB4vFtCmRQXeCn9aeyg6zch5DOxEdFiSLPRjMiGg2LoWqS/UW2KayFFVxeZJYnj5V
FjFh0/Ux+55Al2Ka6IVbs/9z/3PiKHW3ZlaSczZdP6jTROQlg4M+PfdM3+mQU8SmKApvJMN9rou7
ra9BSH5pFN2ipyG5Y9U9EDhDBJ7XLYjrQlIhL3gpqeVbWXr+rjU7D8a7X3zk+Ub0h51fbmIValMx
ShYGa8lGLRx74L7yAu/UTEUXwT2xNXf7paNtY+RkXjzXDNekMITHvE/QMJwKsSXadFbZSDaYENVC
JajQG/wfA8Uu99Hz3k2POOD/Z5fY7oivkJXt98PUTQbk9tZfchlr4PLbrxOjxUmGLFerU1xPeRS4
HXWjJgMWIuU5mIoUwMRZVAfXhVgYuB3J63KIcX3qzmXI5Yt5kNhCQe/Ih6/Bj8zOoY1Vxc8LB02M
QZIO1otBKD5kKdH7bVdRFSeuoY7uLEDg913F2b7skaj6uskJ0PjeMf2qIQ9JdryNmfkWI09K5NJo
x8d6KOKj3QcEnCiQN5sEP6OMt2IdZb7yKOd+d7LV8q/UV+THzszkR9UvLw0v2Au+aTJdgA7y9Ws1
+F9WWatHk9CSFzvhUDhz8nMMzeAlKKRX8pG9B9Gp597ZzULzKvqIFF7HJNT9SKeRffkSdYr+pLhB
9qxEezGEb07yKFcV6ZcXv4yHU+sp8bmfCuB+arfQo5JNsxoXvLOJxpuqYgyJpjhyXPu3HHWol9rY
Lslcil8Sp4SjrWj1UlS1tup2Gqqpq1w3IOIvTKNpfyBjBbrI6NV1QELlS9UiiyCTr7ed8itfCAXL
V2bi6rseycxrbvZPhNA070b+c7Qr+9WQ7PqQ5AHoJFNt3quRQArZMtIrEB1Yun77x7PM+p2QLXU1
hqiIm5X7pBB8BsO27oj3ZCv06/WINCz5wv80kRb5d+e3NtWwiIpNxlPeOeUavbYcwpyVPSWSYR6q
uBlgbrfZk0rG9A+k3xeiUyKM7YkIjFcyeeWzaDLdCv+C3eVbUe2hSewVZ4iWolqGtn4d8dKJmjhi
08lnGdabSkb00RtG4hIyw9eOJawY0qJLFwqbmZ4xuofNilg8sJ6gZdeF21kH0dPWrrPWlc7gvkPt
ZHR58wCMCV5auWiX5PgEB1G1AtkkTCFoj6JqIkSEDqTqnkR1lIafNt/8i6gNbXLlfZ1etZD4Hrf3
dn7QSbc4qeVz4JJG7LvIVXVpcSXQZw12or3lTv0chbV8JFihu6lqzaMSQpUvIvskBoh2uIibXCqT
i2gShQ7lKDBJYCgbFcHVDPXYxPRuYnhIOto11W9VlW3sxi4QLCzXYMzzozlY2TFoSJabYMH5UZIp
qqawwczKwyp0WqDjZlA9+IqFFPhgPEEIi99lo3DWcDPznaiSo0NIvZq95HoPklJriSWYhint4C5g
+hFVk/aoK8s1geJF/E4UdbIlHd/aqPg+3k1DO6a2ZDzqfmKd88ggwGIaVg/y74FoyT2fNuXMtE5B
jYgteypGJXaXWPAq4nf/aZuHiC1Dqn8Xraps/21/tSYApjHDh7Ifq0svFYRLZzboO6K6dL5Ev1PZ
fdb7znyprB4+UKpmp8TXTMjGRUxEXDe+toV9E0N7LT6Vgea8lVUqr+wyNM5x7iDAUpbQUuDCPpOO
9CkBv1qH2dImbOgk5zxUdh/+bBQCxAzNrh4cvfEOkmlF2yD25UeoKuVCHN4a3+TcqT4b/EaEEekh
HMZB22GzzaHu5sbNMWGO87hbgC2VdBElZQYZF0bVKeedejJzf9W6angogZP/3XEfI7rzuZU8EoKf
wfiv5NGTw5Xo94l7PImjhZZNo1mQTlhY+v5eFd2qo0T9hkc7uI/0FPVm6JGxlc2O3O35EIalH03C
yw+Wb0jrWMlUZKk6a2cQ77tH66Y6KZpubcwoGa4DOi6rtparZ55GmdAf2/pg7nyDzSP9qZwnu4uY
kvaZsbk9mnWmf5KTCCxS5z3P3cdDm0QWSSreuC6LoryEal3udK3oDoFdG6j7ujmyBI0FH4tgVV58
ZGaqOVgst3XfQ69/jgJd+i0RaXk/UZIqoOIy49cQdz99SbLeFLNKoB0r46NvwgZniuI9kEJtb5MJ
Ki5Lbnxs49DYYg6IH2xSgYhxrgzsZ7zITHf033kBf5B8KP1SPXSQiU5ihs0kPPJs/XcCGVlt2icP
aY6q/tE2xCzDKa6enJo1YdMWygNxGw3hOSgskXdlrTCuue5OVTU0qHprQhrIMWpxSpMcxZZllbgA
QSCcmwisC/o1PxSrc57S2HlThlA6663jcA3A95Z+XB5EtdEgz6VW2OzVsAVMpTAv2zc5oW5ZZTvP
Hgnpi6Lz5XNb5O5zUI7vquGpF1EbpwhwSzUexFBHsY6BYrhXUfNbb1vHefxDz1T32R3xJWZG9Zhr
lvXsbns3sd5DPpXbupfrrVV33kembsuuND9yIrKQzCnKXed12Rsyd8vWCOwfrCNPiDxkl9KVgOd7
JG80ra8s7m1TR5DhcUZZd8pk6bfAjgYeIsBrWqD9FnKHBjA13/Ka53lApZXaqjAbY9MhKXhppoIb
Y1hVaCOvRFV04LDNLtWI2haS1UeCnTiz1xRENyA4usB2l120qTBB8R5tSTunVjH+wArw1uTB8DEE
U6BHTT4HHCiQe7H6Fo7d8NGXgbHsp/Zgav/v8TbIpXm8a7sch/C0ZeXZAN/+Of7c/r+O/9/jxXnV
oiNz29HXemqEy44F+y3vhvKmWrq6Nac2cBnlTXSkLH7vbWIIoMjqlk9t3/blywnOSnK2oco3URTG
lG3pFJW84c5I/m6TkY92Un0zDxOdfeg4i7Ik38DLH6SkNkiYJOerV8rOW1s866sWjs0q6ZXsQRS9
zv8ra1/UhVIVa9WP5JNXkIjHS0pUILTLp3oqRNXUJJLu7/WkWLUs12A9/tMr2ueq2EO0wbY7pgEB
bXPT/UhzPealN/b2Q87l+tki/wGRzHmPyGfipsrTveOSS6r21o/BbJ2fGgA6rIVO92DYNoKjEbyV
LJYDvK9kE5N4vK9yaaOpzvgKkaHbNhxVAE9fSMvai3P4CeF8bVEbZ5SwnYvbKDi6pmMjXvGgctWe
iRsxUB3QtI1a1f1BLX2Y3ZPgjlDUuYvrGH5Gci6LL9EhihZW99omyIpM9Nba67GeA9ep3VtiRdIN
QHSzUncOMmLROMJ00WDHACG39AVTEPJiwr7cSkXSbln8gcXX/hR6/QFipHsNQpTgo6ZuH4KqVXZy
WCd7t4/1i++paGJI+fgS+/Efgg6TP+zsIwd/kHQdOhbSvzf0ZLZa33iXIquqWzYVmsz00M/AJU4D
NHVKRaoI2TDq/KLE5MWDTJbXnZM1FzFeDEPgaY1o5IAAGnCaaNJkJ2QeLdk2unnAOtBVq+Ir0CEE
IgyE0bRG7jfooJUXw2uibUFqzTlKSKrQen08WTaRxWTHm0cr6YJ9Bsr46OiBscfskR2cYewOSdH3
e0kO8mOiZQj7uG1wiioXxFNn2acoH9B6LTGSBE3kbsK6llFgkMuN7WQ9ia5AlwFAtVf8E/k6Dq3m
5kJ7ghtM7CBvHKKBirZ9HBukfhB37p8CAzxyoy/axsco5WXyc4UPeun3svbS2zYsb7inr2jPtIsi
GPqziw4VCOo0XhWDH0DCgh/Ht4mEDzce/4oqe+2iR/aG97qCaxNMufZj8Egs6Z/AlMe/pEj7C8Mv
6eWGh6Hcs9VNUvNxdjt9205HsEP0O4gDy5F46FlQmQOQTkJM/sqIS1Qb/adDrAFLwKQ7wkbtryVC
6hONfwS6Vp4dY2hAIfMEsDLKd0mlAJIB3tdfQmgtTMr7XapLwZMrOdbFUsimFULwvt6Scme43a6N
u+FNN1k7KYr3ZGc8KcqQZmAD5P4tIABw7eVduxN7qWG0L7VOOaSW0q2wJWYHMoJClqpTZLDhIMjh
1ot7kz4ARBRDxNaXRnPqEY3fe+bhfSL4hJxgPo5oKwqbPDQceMsExcCLkddIOdZS89IgYHnoXTkB
X8ElSeBtY7fsyPSYqhDtnPVQZ+hcTlVVH0ha0o1sL6puXCoLshPDBSIPJMmZFouCqVBTH72nXB/y
Y+9EBQoWbIliHiO2RBtK44yuVEKUupRorP/HfiPAqJwE9f86tqh+ObWFjsCemdDiS9u8izh/H+Tj
IYnfqsH3n3jnuosstIy96pJb0abao+xY7lbrfGk5pvybLScLr2aR7URN7KRrzmPdJM7ZMKQd6KLx
4jQVKYV1Wr+2vVUstM7yftae9ERCkfNLV5RNavM6gAO+9JRUDRgAlLdJwj8YMx6gg4R/FUEZ8tmp
6rdJ7n4ZGU1+xs59lIG4n0kUKM6pUvgbcKbjItLl4jx3iF4mWH+P05HkyWprKTcvhMig3DwdQewi
Bs7V1uythdWV+Cz/c5Jvh5b6iHwh1X2JiVEFmDmdZD6AqMadvMP5FR5WdidZp6b3ECBCOhTFF6n1
SSFRrasOyfEam9PbV8mIMNB9+95Gpi+SSrG9szAVnC0Z4ZJQBvV/r05tKHV352AqRBshmMoaXTS8
IFPv3CHGibailJON3qEKIKq1qaXrACzMqgkHzPtF+VdA4oKTyeW74g2kv7X58GLlLNrLoXIf0zFt
V4SKtTe1CaFhWn3yYGtAVUIgbufBaLtdRlQtBMeAmH1kq/ZG7MAEmd7inSUHlzSWi03CWvcqw9rF
YoD1OjZKCcN6ljzz6/wlNm/7NTIhoBijrn+gKfrmVrH5mRvuQcaQ6UHCIa8pKiOm0s9ZXpvg+zAy
4NBo/vSDc3LTNPvUqvCnpGOl5m1JAD1RQ4bRooalg1owQHomY9I9u2VXwTRnASF6e8vPj35CKqDo
TZHwPLntWC1Ebxj7CZqXMOVE71Cb8aWU9I9oOhIej/QhLotH0RfqNjYnQEvMyYOHvJalS4iSENue
MQYPYksUcuK9j6pc7OcmsYUaqr8K0fG57zX3ylZibUMcUQvRZlU+uEm7Iu8UOOhyHjefR+6Sc6Vn
5sEdVcaOIapUZCI99pGT4yJycZ4osXJ07EY5yuRRkbMeKNt4BBUjOkTR21CDltI0ppSkodjM+yiu
9JmPOWS7/xzmyxDDCskhEwefj9Yi07FsrSFf3Y8rut045BRfRo6mJC2Rw9JXmumQCDYdXupKUgTJ
YP2yo+i4n1L8QD+R3Y2j6y/3Nk38gvnkgxNxC7pWI+8rv1796980j/77uMqvxIPbcP8N01UQW19+
7PTj7r9J9NxP2uTJQwjYlVTxrVHb8jGbhokBrl5i5hGbokcUg7j8YlO3G9AN3V8OHqGz1HQbZhvI
qfXVuYqCYlkiYOEFpJp5VfrTyKoBhh4xja28N3133FpO85uw3GEVA1aUg89WjZCO1E30KBz4YE7X
7P24/lUmrrNhznS0QZgGhRqsFHOYULbOpykhkR02C6nkRQ5oVgeHbzvYGCvUrewyemGduSMJ71mv
WmfR8tjB9RieSrcguLh5Vryeg5HmBxE7urRydbJC8i8Lop4w6KxjrFuZrv70s+4k4fUcMiQRBxAM
+eTwyyScDhH5vjvyiFmmOtExkJRbWUfSVQ5Z8uboGV0L96gzF0Febmrq+pY0qTg639sURFwWY9Yl
+3kvD0veKilBLqGbKl1FBzloP+uRjKuibknlHB+r4rGK9e7aMRGqrRIWesqSvBsJGQFeFvJDvGcp
R2QFhRxkD4rGguxQ94ueVFPdId7QiC+t0qMANhVD7N7Kjjz+JDtaXmcQ9U+RYS1ekmPWb9QM1pho
SyEwbEdU1jCY/tPWjEwkQJqq2wIVvcw23IdkKsBROLlVXGsTXFNcw8XpmcNcx6kIYi3f2YM1LESV
N4h2DaFRkDBU3Zvm9srUXwOj1g6iyZYKFS5ZPyIXWmVr0SYKTXVV3EQwG8WQLx0Q87Shup9YNBtq
hn93yNK9OLFoc/1uYTq1tqqHEo/19CNFZxDJ6dEwARBOTQZm9YtlSavO88Nblq8zEoKvtaIEN3zm
f/qgcPedop0BkcenHrGqqyjsEdY/WCtjM7fFQ5si4gaZP5KlUCKl0dXQvG4OkREZV4z9xn3fJjDX
Y+aifuTXFSpaNos2N0ZjaDRye3uvo5BUbMos1pfE+dLv54Z6nCbPYWU/jA6zg3Ys8BUVjX51nEh6
MIKjN1W0IPy76I3yvcFqeRj0eFoWku+D+h+BGfO4PoJyFI+8esWBLDkz0a4IrgjeNZc8G1b3O2rM
A49Y43oBFbl6yMrEu+kYyW5qmD3mrtcfxTBRMCVTF8gC5TtRFWMVKOsroyByXOwl2sioiElJiM6s
4fqlI3vONU415wqXezxoWvPhuSWUkKldtZIWJalw4YY2mf9iGATMPZ57/yxGMPO7yoGiHYOR+y8b
gnoneY55JVnUuqIgVqwV30bLoB+tq+hQauCeco5zRlRFB8AU/VLETBhR3pAgx/o1rmRNW7YB79+o
NU7zWB/bKWJmlbWN1SLc2AMRE+As/VtONsQKeZZorVmQ0ZZWXbgbzdEgh8NvuYF6Dm56XZEbqkXY
D3rsobYWIyo0aZmIgrnLiFoWap7q2DPbyD3k8CTEQtyJ1OcCHv57a6rC13tNa7T80NZwiL+bpFVc
xKEPYgu55gT/9aGesoSaKYRRbImiE4GSU8GilsBJ0Qi6ttk6Kh7vPgT4kg1P/j3waorzlpl2l2+y
OmJmqVnFTokPc8EcmVQHUU9E1kOrJ6/6lHjUTJk05fQT0CYi88gU+UdGAdgNGiRGAbi7B1GoRd2P
CByVE3/jP5tq7HwGkQoDo0rBPoruth3JEBWbIdgZkP9RiJsDcD5OOyh79ytmD0iQRHBGQtvEhSiu
4r0b2MtxsspsYZ8gd0CGGekL+loaNIkUu+b30Oi/XGgRcVZse+S/Voby6KHreMia9s3ish4D5MA2
taJ/+IPurPspqjbiMJlz5I2TrMXfO19tsSX+A/iw/LXuca0kVNKOcqOuysjTdzVCbQdTy/K9ySIh
KsJyIcnNttPN55i/2jB6MvRJ6pD5D3MLKCVzchsg/SgZq7AkiXlKSkuniGtr+meJrQRow7oAC8J3
t1UOFWQLrzBxdGk5JL4o7k9fLgwpylw306lAKFrKUpISF3s/BrfCNz71xJfWmnHKurI/VL7Z3QtN
D/qDq05XLhk+EkUtDqT8FgcnLYCOi83UdlplLTaF9KrYEkVkuQXRTg40jCl2PpvkWHKtIEGHSce/
3li5Y6X7IAEEMOWITn+mKMQfPFebRIMso6Cb6U45TOMUoyguRyZyTsVmPWLwShNrWM3/GXGfzlWx
5Sgd8lYk8PLyzuAEUmhT2N9cGI3ubxvdOEZT7L24D0QRTNUOF8dmDKqTaMpdA3EHz2Y2ImQNWqFo
YEot/982y37ESlWiPqql5IBNWWP3TatRu30E5Iskea7pxIcodGQMRCGqYQCFWAmkPyVTyu6IMGS9
GCurRRVFCvujZWcrDZmuOuuHhZcgreujT72S7YJVjCq7W2w/v5y4f1LyCazLfATd2AzBOVLpB1zn
azVpyRuNzklW+AsYZThKx9w/mcTCnD23WeJvrxbdkFwShU9E6hTGyoGyepSLeskrI8eFjmUxL5o9
uIFpaTvKN7Lv1d3YoSBk2mjSWq91WacbHScMUexNixZL5W2CGiFKPV1IbYJ/hDDBFR9cXhrhg64q
5nJQBmntSjWyMK26gf0Pnm581vR4n+Y59jskiYJKfy+6As3CId6AXwrWBol+Wd2cfK+UF3wcyUz2
s2xVkZDhNyfAr8SThLh0JRnXqxdiVCGXagmULdh0xaQRXWtE4WKiwDm9HHO1Q9/YrlY5iIrKxtbY
9n8qiwtjtw5SKew/ts7JG6JwGSCw5aahDNcUidJAwVzdyoBvtRA6PqKZRfsndMnIlomkWvajYW9d
WDdSXu9q1eciwKELdJMrrfvkiledTlxM9+LYk+kSIUjmY9Uvi0/39G5RFNgxlrlPo60mDSQCS8T7
N520ZUYxLvE/fjB59tf2QP5+LpkRbCLCdOyRuadObo4NHo3wTf5wL3WGXWTfehBIOzye8olgWtQz
bBQY5JR/dE6WLjnzjQcw2PZsGa2tRoc5RdaTL/2pXbRlyv483UFqaNbn2B9/G3Qu04oPZcEiW7Lc
S6Y2n0UCHUnlEV0qXYtY09Dhb/QtFHPkUF9hED1lUYUCrkmeGBncqxhzgqaTFD5Gcrw06wkpAmt5
0av1q8v3YgXldYEuM/qgCS4cm3OZhRPAhBjbJVE5A0Qv49wU0ibxKvc2QFwfC/uvPEZVz5O9n0Mr
bWqbhWCntKtpAtiamn8kVm5jOP4vCQ7rIuvRJlb68c0pMFhggFSk3xYSiXCNtGCvKVjynFC+QVyw
l9oQr1y/fRoUe4MQLuEjPqFYki7jbWWFJEWfUaE0m7Hom9Xgx/lGsl98KU0XRpi46zJOsc+06cYw
pew0+hywq7EMBory4PVhDZpy2DfyT1b+/tIZrHbdlI9VhFRriV4X9vy16eTvSt2CZwGQZGuIHtft
CxG5GrCj0F+i4pksmA0qyxH+6sJBMHVRD32yCC1/Z+iSvGhBdpmh/gJIrNAJkgTzFTM/KuRVGqK+
YkMMlZVmp2ieQd/w6jntT9crSqBO2a9wfBvVCPha7H8SnJusKvUZCcXnlnhJvC7QUrujAzJ18m3U
fWOvsLX1Q2NhMiMI2HTVP5hvQJiY72FnXLIep33snHSVYYnSnTWZ2T/v9HDdojpc59XJHRsEZNNh
izyvibps6u+Gv1DOxl79FKXNh9IgKC/Xw1UPmfk344TrzTAEIo2Oo0/nDZ0CmWyIGQZs6HFPLMus
AQgW/my5SIsyRxRY0qR93jPJ8nWlWNZbrr28ii0M/kgKHLV8UyaGe0PbsF7j2gmXfWE9m32y0tKG
F4EEhjaO39C4j1eKg8O7KutgUVXJK/GiJDnWrKH7KEAviehNs0RIeNKJJTK6X1dS/ALM/wY6zV5U
r60Jga4IIvLuu70dqL8yKfqVBOpnVWiIBZaQ+WXWUFi4t2nXDBs7wVkQKMSy2zFxRP7gvSlYQfsE
2F83ZI9yWFyKyVCVDpMj9rdWWUgvdPxgn1DZqtUXcO/KdS+ZU7pz/tD64SLITKwlU6Bu4fX7TOGj
kBAjZALvg/XCW9P0lqGyL5PgwSIQY5HH2SWJsj+JZu2LwvxZBSy8ev3q23Gy0uV4R6AK9iC3Rq+l
c8mrt7tDjZqZB6p6VRCBvm60ECJP10YrU0KNXpXqYSEZab9yNenThmzkuy2B6IG21hGVUmvL3A59
+YTMG27oRN9iBdgaI5ZMP31Oe3mjo+q9sX2T+GFiVgKD20zK3hw5Cw/t0vPtiSH2o9V8aOPxyzDW
8Qr+zJNfjp9Zb76q2XBrzaWamMXG9PrzCJozMiHPVehPKqZ5zsBY21kFZzBT8ajp1T5yXcK0zW0X
SCs7QOv+fQjyD8eLn8y8OfUmMY1y9+LX8a4iBifquSfCutqAZANN0558wIEEtAFGK2NjFeWswKVy
pZU8n1DljXhXVFmHEXeAGQcfGmgA2hWe8THU/Qfa1MnCiqXnygZkUwfqe5VEnx04Pa3o38kv+03Y
LnGx2nZsg32jJ08DaeTLWM5+5A3w8gAOUxsRUc31eNQREdtmuAGI+dOwHVXjFgckMLVq7zXNDU0j
NARt7ONdbf2u9Ao0BV9YNLaRek91kL8AlBeS3iF5Kadgm+KTWqe3CDTPQhk7Y607zrY3nf17UgHo
gza0z3qjhrcfESw/EB7ho6OJGvsRUYzsQt4wIXwW2HSVJzJ3sexgFa6NTzmpT5HcvTX8KJZ+rwFB
GJA+4xenlI68+R4JLssXTWNx6b2LgjJ9ZqjbOux2feZuql3VpZuKy8JLgpU/vsN+gW8vYP7fgQK2
8kuAlWpXo6cmVwiL9c4pymB9NlqEPyXddAFPb2e7v+MYCeWI+LS0L1/Npj6pTn1t7HiJnsMtr70P
I2HdSAoZ0g1d/G6RUw+fNGuXuGZQedCR/hy5N/AIgI1PmTaUSseMpl/bmkyAcbPVWWfsHVbLWXJB
erRkHhDI2Kp4XJpXs8aoPMZ2v4DD8xCHfbUoLIiAsk7AkZZ4T5kZ/87rvlwkddytCqdBMZKkw9KX
963s/LA0JpGDDzk79dqjVjHLzhv3o6l57sZG3ZjAvK2qPWtY7yCnRCsQd6YU4w0tXFCixE6B3H2F
QUigk4cJTcN2WLYaF9niMiJ5MvJCV5JVo1oOCf+2vWjDLlklj1UCI6qNJHmjajAbqjL4gQB87cK2
5wPHTPLm/JL7pjkpgMhYjRk7262fJH0Au+k0H3oNaXyQAuJemo+ycjZeC1K0CtAodiJnFWMiKHFw
xP9H15ktN6ps3fqJiKBPuBVqrc69XXVD2GWbHjLp4en/D9Xea8XZEefGYSGEbAmSOcccDcT4dalr
XDwUYcpOAxWBCHS6XoBYZ/ti7r0DIZNvIsG8hzt418svo6U2ngYuzwp/nTQ52VpFwtyAh2LK6aKS
R4PlZ406CVYT+T1zok5RUv0QMhqvbKNjrGS9hI1HUEn5aeBc5801KgmDRLAw8cjnLM9dpI4uxWLU
lpfeZ2hIvghWV2cERK/U2q8eQ4vAiZasCHP8Mzl0AJnXjxfP51bjTuvM65aEQe7mLgFSaYOPqnrL
TMXVMQRuPetXpy9GivE8W9keNZibw9uIkp8ePLs9OtXikOWM+L2Nw4tTDRvDdEYKK0IzEoG3g9vd
a8MoD4mW3VsRBTmZtKXplDsLZEqpeaCgjfsdIm2rcYs1gNCLG0ef+FvhnZrB2YsNxRXASaP9APp9
JFV2CF1rJBm4ZVp5KSQ2Zljc26sctu1+dqJ63eCI6Q9pkM7Oue58uKndt6PdEbV8SghmLQGhMXyE
e5fJDVLG+7S37a1eql+YLNx15Yzjc7VYNP9WNsHVo28g1q/iF2kLKiE4UB4gwUrpEXVnlWAzCQW9
9HaQlhyiIcUQpC7iHndCFeJ8pB0WkP0wkdnumlvbmp5N3T2plCsw5hPObEIlmEp+OyLs13mL43Cx
iQ13l7jj73m8gznzksNIXZELojaFwedElPgFJQa0kZl+3UWr1E4LBO+8aTjzLdy2APeQd7M5asbW
JfBo5Tvak13Z2x6D22WRqlb4oCKFmiBQ7xZ3OdI/MhY2zTpiHfirj61P09WmbWj2mCUjIcXRkPY0
z7G3oyJ0fM7+SkM7QGFCbGKMfoUav01iPJIy68dy23LljsD9Dq5JrJtAiA72gqb+kHi6iaucWGek
nK40n7NEOOYHgMs3Gcry2GdMrU0G9xNRRZlpPGLYV6yhyiCgtIy1nlXO8oJNAka8Nk0G+162sx18
aY1x3Auj96gDUhlgNdfgntK+p4bCjro9aglnW1XbqyaXL2leIkdy7zDGXM8V9fPQ+qT6AlKs3Dze
DSSO49o5X1wo7NL+mgz/jyzmdA2RTXKadg+iHH6JZviDk+h+nqbANY3f1Zg4uCUPWPQivgjH2sGf
ZCgD5iC6tJ/6TDx0jYcsIy3OvdcxQFE6g2z/V+q0JNoX1nPYPna2jlU3HqIkiJG4o4twPcblOXfs
k224XLpRS54Tc4xaF1dJ19FX5bCOE/2ewJEXsycV0+/KbRRPj3Ho9HABxQMDFQJc0hDP5vnd8x89
V4MkYi5efEU7Bm2bUmBTYGJfF61Ts1pPuNgSc77q6455Q7zTZHku8xds83yGneGeczKoZWxtxtSg
E+sNdjWTcqOZrhV4d02EYSegH9wFssH9Ds5JKTaD0t+1PGfU0pm7cMRzbwwJw8uxQVOiC6K+/RMr
qPeOdaC+aMqcAmMQK4eqku5ruOrZgUrawXU4J6Uq8QOj6l3ehjyE3NeCEG5uqSwj8Lz0axLxe8yc
cpq6ItB6vAFT35wOYnqr7CTfhOYutxlIl+hQ0aBGG5ccmMru3rMyWhBqOv8w5Vvz3TrghsCspDZA
Wsmr03YpItLJzV7Gkbu3Q6r3Vg6UHL3bMiZsGA/HhET7wsdD+UuGZGRksby0Uby1CBLZ+tN4lJn5
mWsIduMU5/fFb0i1f2AkvTAQr7YaHJWV4orf+JqgN/S5lIahuZTT1scFeJqA2+FzqXWYRbizVcgC
FUqEnKlW2qD9y0OwkCT5qsL8pAsNU/NUkiwUOoyekmYfY7CxgrQkVnVlfg0WtlP5i+GKchdVxm9h
aHsxj+AnPmweS35VFVan+HV/4TfzQUU9bJUZX2Ysh3H2zbKANFhcCOZrHRPhej9yN+VSRHBYfkCJ
gfrd/5BveQl9IpYT1iiDoPOiF6++MR6nGjMSfObIkrfqa1/bHyVfFpYoD0nmmzttiVyO5XTKHR3X
96TstklCn6ZT+0s5vHKNQgOBVL8sh+6mjqYdr2MK3kUY38YHYoVeMsPU1iRg7V4RkoarQYWwh778
8U151hvY9rMoOqpNiKnODOOM6GqkE8c882lTWaJCi4KXaxOSLVivqqHX/NJd87cy4FIVcCYAbB8r
PrxVOVgPWp4BGdrWe8/c0oiGfk36z+Kn4ken2LGfo9ndGzkFuh0RysfqRAWA0x49rGfi3ao6C6Ix
TsIAVvd+HD3IbxbekMnPgLJyjPuH3KZTc2v0NOlALIqtv8c1QQ2TWZEHNTxjQJpv4XDdp6I/MVZA
6KflFzuP2jVN4GlYnFsn68n4iErvQ3TNa6NzYmbOK9kXT6Zbru2InEIigHEBJ0h2umtqrhZkXTDE
942lv3et86mJHlwZpltjkV2X6oAxKfd/MScWion+oLpLpvABZwGABreYNxu/wqV59bToNONUiKX2
KTPdGeCu+SPVuFVCe82JJF6J2BqCoaLw1h3YDCFnC1VMV1Y+UnFbXzl2fleF7WdpI6GIuxlTSuhP
dfckcvtoFW4TmFpHTVVCv9cxqB5TTVvbSz5v5xsbpOBE0afVn7iI9xhX3NVJvNUz5yv2anCqmikg
SapEKSY7c5KXzCVQtFb5QfZEpna63MAK/8iMBrqoSUK3k2zSjMFz2sJ/C0uMg50Nf8Kxi68iKSEJ
D6dSM/B3co14hegxHKzHsEVCEYY/c6k9m0QJjW4VP2vZbzwTS2c2Ay3SYWMN5mXCe2xttcYf0bUH
00+eqoHJOgrArzZcPuw4/z0Z/VtWoqsmbQH3q4r/ORkuUzacqxR6Xhh9UEJ8EKwar0TVbx05/e7k
osvTuZFrhQ8jcK7wHjdh21GbL0jluGOKF6+tCWhWT0wC4E3QhPi375BIkTXlqciJU6qcx8IbbCbo
2q85Gk66wkLaL88mS7gtvF1bVV5QDJjcle0mGZL3JK/t4Ec58o9j5Z+hlHAtzeqhwK2xFQWLi1uT
tuS02OMd53LYhOTHw3JCq23IIzqjJ1PrIaej/EVlsZ8GbAljskHTVAfU68qesxHO+Wxba52ZKh5c
EVqQcgj0oJ3HlKTEJNvOkTiioPxwbfU7n+drj88XYzX3zBXy5ma4tWnd2i8rOJhetDPrNBBDB+FY
Iy0qnS+Il+5wrZ13yrE2DvYG3H8M8ijzwDO5uvpZ7/dkOuCiDw189DpM1vmnpOU/jgLwRoCnrCwq
Os7i8mzlr52drQlQva/j9j3uGYEvp+A8ETEFsUTfRi4nCvqJy5yHOxDx91C0F5Dba4hRPl0COrRc
GRtSiI65XTy1sfmrGF2bRi+mrEVP5fm4PNktN8YyebpRBSIdUAbwWO7pxp4I1X6XbfqH7vcZFWh7
wDafTOU5XKN7eXfkqZbhL8oD+BgxJUoIUH/SGOTUBmEr3eRkG68w97CMgPXSyaJkUBH5kNqpElK7
0Gu+jQXY7tyJLXnZ5bpy3IGefvS3xYwVzWzn2b6sz2WlMSDgABsv0/7Q964mtBB2Enr7cdbQTRZY
VhKSFY1edNcnA00jzgnM9rVApg6xxZOzm5rCuNNyJlgKJQKTCEGj5sU68gxjN02+OiCPS1b1RAbT
aFjFozY1mMaLrNndHv7dhg19ynXZ5OFaIOHAiF+a3KtawsZFUZFlsKQ/je+enWDGTYCFK8YpUP50
qASSdEROv11wZMOGfyqsTtvz/2xng0K1s0OQPkzsaW1e57xudj0Vej1wD+trAMikfSJf+KNr80XZ
xd1n1oaDbfT+ToQ/gszOYMqND3hk3Gsa6G6pbkfkHOe/tA5D1cqitHcH4zssPS4aKuwiDD+t1O4C
ICJvjW2A7VuYOOsl/5PLsuSpu2RYSrZYO8YCDl8o/sS++advoG9PLMJhFx5wYsYgHcSq9c03P8P0
29nKSTur5e2SZQJjudCnBpzvfe8V/zxsD0uSJeYy6Kf0NOvuYyGvMrX7VZoPT2XE9Dn3vEMtbSBN
cc1M1OTC+6pHBxP/SN1PTv6QLqMDXyuADcf6aOvREDS1xRXhkwKPquyOfIxyrSI1MsNv1xTXA5e1
dSh7m0Adh+5tb0WxjdkEzA7dxZHAEBJP1MwSODRG9SZ15LVO+/exWIIWx7TfhVbxMyRzc25x2oiA
t3WHTtmKfG6wk8V8wLI2fqy/J5M4+9GP2VjMZGvy0DwaTpl4Jctj+lQMr6GV4C7k0aPFkRWtkFiv
xhYvh7EaA89P6Z2FM6yYqe7SRDfeMp/VGu9YulsglrEgH8pIjnYH+uL29oUe+9nVi7em8PKNVtsJ
RIvoHY8RJOyeuUPNpAcQPVgGF9KhIHYI5BCQqgsW2HPTm4jVTb5jc5m2zhrBkE6W7Qgy5VXm0WIW
ttU992NGyV8MQJVhz3AFCxUk7kzch3akh9PIXfLK3Asy1zVQNPXPRo4hoG5h+dJXEloVgJUjv7JU
4f1SDvt8Amc2csc/mPahLdpuNUUMppoZ8EmI7KMD5ONuU2mrEtJDk1fxIUr7pYA2fzlIXFaglRF2
J2N9rxcFgxXT+ayW0VP4W4GwBEamUbu2pwbMEppsfRchDewoRh5Cl7OyrAA7Ox3dSX/p0dcFcFTk
xi8dXNInxh7ukljTKRC/ZO4G5mWcMDgjZLs6xqWC8m411ln3oMhMXzfEGy2G/Edw+XPkqCDvwG1G
HDWMAViTWkoe0l7h+MEdIVZ2GKgu0c/toG8LasrVJFBOJzOJ5bZ+9aVt7Wy9U1scIg+zSsXKzcpN
bBLYMkfcHKLIbo4DeHvmQXBPs/HVLSGZ6u0LUzO+/3KG+gMiGyZNepdXwOr0rfjUpi7RK/0WLwZc
JFSZnFrB/FTVgPbSGjVEsfhB5n6xmVuLm/HQvGPRsymdpf6skMbN/cHJWEnzpHot3dnaC7OCzWxX
053dLDOhGjoN8Rtw+ERWU9fm5Imj3djYMaeFNtgIsBuAQC402izXeS3yugiEUYYBlislXE5UrzIN
iGwrMYBaLslrPvIW2cQlbOW1E9i2veQpqJNjp2+ty2cbGq27T5MMAhOXPTKf19rlP1YOb4meCCQm
clnWGMm4Xv/m+A7E4qw4YfU5HqPqQQdC4YwqVyHfyibOGuy+m5p2j/c25LQlaKRn6kyVJZj1bFxP
VkEa9Xubxp144YKI1c4udwyLLTxitn5/rmLCW9DKfuiu3T4WZrjp0+nNGlBd9qJ/aUK0ntCA6l1J
EA1LdHsdk5mdtB+blCBgnehTWm63Fl53FzFDBTj0TYxRognY3JVf+DfzEU3pfa93GuHTHgqY3iN2
o0SYoCR8WhOEziRspCNhs+RMdkLs1riQUP3Lsz21LDdjaR4wKqlmygqHc86WxtcYOR+6+dOP8xfW
M4RbYBTuqPu5cXWccUJw6PAD8y1ebZvuVs9RUDAyxL2mQWQC7qEN/WVgxuyS4pPG/aaJtV9+bXub
zqgJXEuy6szkT2zy2SMdz2amw9gr0A0qHfocxL1UrPS1O4x97ABPjGzNbfuQWuF054Y6sw1aH7uE
kiOiatxqeMHDQ35qtVzf1t49HhcUhvr02o/Gfm50UOGxfml7JiLu0AZmVDbBOPgGhWI+89dH57hp
f+UuIzLrx+yTe49unyaYu2Lfj1CNaAe6kQF07GvU7Psa3fg1Io9EqwizJtxpPTTaV131v6yIXK88
PGcd3Eq7+xo8AH2ZAsHDrnxuAQXIe/Px/S1dwA/rpQ9pD1PcGzYIdD60Rb0Wi+k4CqILijR90GyJ
e74zccrNslpVUFHWRk/PJxZP/EaW37o1fLa9TsXiDnuDtWe3mG4PVf4Jd4P0StxPmffSGZuifuQ/
Sjmr4hT4xcl3MRa4kA3XmZbuC51A5zq07lXjp3dVw7ltqXXEh7yapA89kCG4oXxnE7fDcJHexoI9
u/ZGm7SN7mOaqit32JQq2FrZEvlcXZXwQOR2ShfBbkvfQWgbBPlZfqWIrGgV0idT98MgVkCvceUk
/AZwkkdVdy1dlLnaH7D24bcW7Zm+6lg72Ze+Ycw2j+UfIRZvFpvWqG4g1vV8K4Y+7yJ/bq7J8sMB
fStg0t7dNrm5IsoI5EFmLv9ts0TQhOO+gP4IJ9dkLSVY3dN8XPzrflpLxTocSuM57ZKU80B/a7CX
WBumKYLI2nuu66zt2X+LkthG5QamXTXFsKlDGpliQAeRruqxUgc1Ns+9kPPOTK1k09f5ZYQyxuyY
6ZxV52rHxUOwsddl+AiPzGqZxFHCscai0semAnR4Y9VNd+ml95iXfKDlnK8KadSX1m8lGd5bj5u+
J/FkaRlv4Dp2rcMJkB+YsY3Hz6EzcBEXjOXTzni1XJiFsvktFU4uKLoohYqNX4trwURsLWe7CSha
NyHSwZ4RK545S9DG8J3W0zp0+5b4wrus7sYtxt8wF8OLP0fnyKVXoS3bZqaMg0HLwGOM4c4gf4Ai
Z/xmycU8Snj3hlU/qC4DhnGj13xi/mlzX4pwkK616WckPzgNLeOSOFa/bssi2mo5yQjK8H6EA0ez
aF/Htg9XNjbIgZj0QDQT67M1f9mjt68tYrLTH+Fygs5F/keNaGt10VL7aYQYlVN0HCz5UmeQKVpO
LrN5Rsdx9GsYPlEYb8KkxsWjM1fCt/8sihMKcdxJGt+0gtAUJxPmdc78ZdNH7sGH8nOHUPHFWGLG
I6kxba/4AIT91eSILdERVYCv2zH0MLVJ82ffZU5tCjKK8AK5c6vp2ltMDxw7/BXfw0BhVQnCYd50
JtT9vj5PXZbvoGUcpj68EheC9AUsIjNGqDqCY0bT9FaUznc9j2fb7q5UqdgWx8csZA/OTg1CULPN
7I6ze6nOmKNc3TS2KWebAuTE2iunPRgjOejF+KRNs3Hu4AKZ8IC3VbIvakrc1re+zczqVqXbvGlV
O4NzZdwM+NxMlJkK0lPtxceWWRqY24dpt+3JICw2jb1pq7Wtv27mKvDtmLMlechxZggi1vqq3mGr
dIAzya080030/fJ37hInFo4WidPad+R0H5mdfbZ1PHP2m7tB8b3YCeGF5K1v3bn5HVmAkGm6yOlT
JmgWGU9m5UWBjUUZCAMTW4ePua/7LcQnVti7tE1f+P4fxWcta38dgRcA0wL6N76+0gbaKif6Hpvx
sTHFt8zbN29qnphChIGZavjkC4KzfBylVEg7YBsLe4c5qkZqsGtDySbywFt1xaxo+XWmziK0jhil
fRrh4AWqhCe2TLPKFnk+nVq+Jnbn0I8u5g93kzXtBFdQGVW7goU7dLV3q0t+MDcrQZ7VuKt0aG3I
3+P6uxTNGzlToNFldVX21gi5c7Km467s7wu7x/24/DQzD276uOm8BEqdbktyGdCdyiV+Rpsg2IXG
lzC/GWh6m3j2zyOUtHVpYI0A9TpROpxeP74bndlYpUl8lpVGaqVVnFzUalmpil07OfoG2pxDdTEE
XenujGGMcBuTiggW9WhyYBzWuPwz+66mKY1QdJLuGCO89lXLCr+bZPodV2oxnWoPVqnxf5PKabug
OJS3NGFLBto0vBpz7B9BNoKxIXvccxJjM4ryOZb1vdURBIFNNX9Gsh4KuK4eaDl6b+fsZrRCinF5
kEw6wVVWdsJT7wH6N6Z/o2RiNTLEGAl3gjm1U60mN4O8trNuHMui3w6lFq1VRlEmm31VGtStYMJJ
mfDtjeXGi+dzUrAAhbEqN7ps7yKP4PZIJ3YBxpHha83GzzXkyv17Ptabum8oAdroXjMo+oey+ooY
6KmUMEo/0pK1Npkfbquutt7uCz+fNq1BvZu3mQseZCEWynFkCYf7NrI+pX2MLFZNcgIF47AfH45D
ZTvI3Hv/m4yUD8AvW3mvTFB2IzFwaFqOFk1pHFFGjJF5RbByjQf9mgwdbA/jIKO82BrAA27h3o+m
v1B5KEelIkhxgusqa/OtGZNnGJaUo/hQOW2PUKN0L+VsPYVW+mizpmw90e2yet750rgLuZMjFg26
igEZ0ZSbNAWNJLEzTeqVqUZrDY2SR15EsSPhxTQFqDla7qSKd1NvbEXbUpUANvpkFqyklp/ssf4K
0/4ra5hVpPPKUI+56jouGiR/YfVuxu5XMjrfXV/h12+uLT2XO8zvmZdNGCsounY3/gSSZWAvyxrw
TLta1fwcO+I1FeNeN62DiilVtdY8Yb+D3MOGo9NxQ3Qar1udfgxb2yhdcsPAGqL37a2juMPqw2dd
YhuYfdqWTQ5bdgDUfXAFSFzeVm9z6K/rabZ3cWu8+OSwKuX/iruFEZ/EJ22ASAHRjhSIYjw5Bbmn
lQnAXXgvOi5uXVhdMTzqYV71T6oHi2kjxLCVcM8Ixwi0C+VjgZBh5c/Tqez8dTI7pCixCxOTk4VP
CmNWb+t49aPlFB91Q1aZpgu89iGk6f2zbwMvWz6yAsd7GlqDgs1Zs+QygcYjARqu/ZIR0IncBHsx
x6o/Sr1ba7BUFamhY2JeXUOQGYpvYArm3slwv9zymAu8zWXmrOy4RJuO1CdUzoOymotTj17ArJG2
m9C6laas+7xzm00Jp2fwYD6O7dHsmAZHjFNq7Q9ODkQ9gq2uhhoHSXippuCrHZiX57lBXyoOQPCs
jYkhua/Nu87oXgsdCAxXpEWRvtMQdje+S1FCoTigVlnGgPhJJdhO6NEEOED1Gza/lWdsu9o+dULg
hyJJhsxYszG0EBWAZteeB2m3Z6NKujMAxMxYb9D20EeGVaPJ8VA0tnxMbS17pK1efr9tqBr0j/gU
cdt0Q7wgwzgygtrRm91/nmZHbew3xBqq620TdADmEI7969+DpEOUso5748aZG/kIDqMeoYs9SR3z
jtsmi3jXi/L1/d8dlr1yAky3/LXx+t8DAaSj0h9M7XDbD7L1+DAq4uuXo95+oC3ZxwgqGVvzl922
NW7TBjDsHGxc/rstT7zAwNTnetsD764JtksKoO1kw9Ue+//8oLd78OxyuPuf7Ta1AVY6AwOt/+5v
KBcXC/vEnNS8/Ls5J1rtEsEwuh30tj2vJqKnYueeXmQrTRXep2R6PqsQ4lQlh/bu9tD1q2zJgJs3
yZh2z34d5UdTgSWW0dBx52i9BzIQghz5TRuUYjwPOovv7aVT7TdBBFnvcHuY5n66Q9hgr/8eOAqH
E1mFgGbL29Y5rnOZ8XfX21t5vnxj6mKfb+80JEQ2zqEXAUiw+9CpYk87rQW3hwnK0/Pgmy+F0vg7
dP1qKaN5uh3H4JVAGbU63Q7klJD6VOmH29uzbeoEE5xeVDV59XD74eSq3mY1lxZWWXEcdG6F18VQ
NMHtaRjN1QNvmOxrMphZxZd9imSOYV0x1Pr3OFkzjfQD5Q6Qwty2rZVcgdjjbTWM+T0j+IU5IOUD
FnViXUVJ/5hhqblucFV4mmrlBiHqm2dqrzqIBjd/bUHfuO6c4S2e8bMTuSPey9EpV7nWVb/tWn4T
Kotcsi7fvD4t/oyyRDaYWl/lDJE996qfdqSiKJipMOGogl6XLByzfh+OVDSr+gRaBSW3wIXGdlPo
B0QTU+707D1Xu5hZyDeDiKPVzuorr8WDgOH/mQzpL6+M6w+dnoDqrfF/mcxuV1maT9tERkSj+IZ6
IEweX81csAQtgcu3bVEmkVTOGsVPr9TD7QkjMgSLRCg3t4e3J+oEcCiNco1yh0P93U9G48aFYra+
PWyXA1TC9Db96OGo9897kPVcQZ9mjuYMqoqDuRb6VrMMXIiXfW7H95kJ7kbl9H//1NsTZRN2u7Jh
pnXb5Xb8UdPh+fcx8/5KwWdDkb6f+4y4SEagV9KCin2nnJRIUBmfucy0TauN6RMmBklQG077u8i1
i+nIIWJG/DB7YfyjCucDgrf/NrimRwRyi2x2EDmoiq+OWllZR2EO3pbmtef6L0zm4lb/PoT9u1Nh
5RI7G9QDfEFzNj+UQrq/Rtesgiga5kffSKqt7xbY7RRNfwe739uR2hxeiTVt1pbK9FcYhSmGSfG9
0rPHcjbNiyULjBYsd2A0wSywy2J14cRhUBRV2SWjddpZeC2cs8zOd53CJSUvGXAV2TCdM8dqd1YJ
q6C0Gf53tlGcjW4ydzjbRGfDN90dF4o4ZRlCgIoFl6vsroR0spNI+/eWk8YPVCOUdIZw/0T5Hb4S
7ldLH75q2mh6vO2aOLMGKvPfXce++Z9dLWTOjzoZ37u+dVh9u+wJ9lR6IvtsN4R4m+K2DJxx2wbg
ueuVHOLNQFzoWtY6U79weCjMhmTlNJw3ZjIPD7cfxMuKwMJOYnt7aCz7GT1K3MiSzk6ytBHcnYJl
4+oTHcxEjX9fF6eAyp4Z1ncMwb9m0vwwqgLph+t/30of2xt0SnSD3r4iRQWO5YAYGF3Cg4Wr8BrS
zri5bRsqL3yguoejj+MmMyH2u20Tg7UeJuyZbo+GOCwuWJTtb49uB0Kf5u9T0vOgM3OM2w/HdkKC
m7mG/t0Gn7NmlOuah+6f/Zh/rE2s7a63TdL3Sizd6n1VE6E+5nm71s0BdgUASrvVUpvvjjjIeIMa
ET2mNmdgWWZzFdwWIAIsG8Ems+Dv40bVGPCB4/7d8/YQ43ygpuXHv4e4PVE5UXt1GanjOe1hAzM0
VyOc9P0NuC+1nD+CE/P/szFyXH2vGUD8txfedrz9uD2BDpVx8PLieZbQxzPfPURLA6ri2rr04D/X
qFDQWnAN/A1q2DDkcap7U2JU4czocaqOgaMlyu/SrPyHJEJ44yvw9Nv2QvhP2H3oT/5S7iqFLEaL
O/Yvq2MlcYVyJtKmw6lUm9v2LqYjGjr5xhRHYE40Eq+aMrosHCJnjXjQjo3gbFrdfm0nkkvLscfK
3NGOt011mvHs7fHfX29b/32+9xGu5YX28z/bbw//Z5tjesahUNlm8MBQyb2ajrE5/eeHrjcPScf/
OtvwxYtYOO9GivhAl5n8zdDuy7Gl+6GJ8rU1jPZgu5a984w03viFhesHHvCvdmUwPkPhUZoe62lk
4MtU58kbiZeEGrNgwsrQNo01HT1ctsIptdawwln/yvEyKVV8TxJTz64x3yOn0WGQVh4d+6DdDW97
0+ixFdUZ3a/0wYr2YVHSWrdIuzyz+JC+8Yt8cu0Rw+zqWJrYDCZihpAwdltVyPyt1xmiTVpubDUk
XL/dMOAAxaZ76+tI3hmqzrc6ArFD1UXFqzdNB8DI8sMYrArVUxgei7hPH0M7+rm93Wx6fINqrK6i
KvpLGDFlGJcXLH8HDEpmWincwNKN7B12kp8plqTn2w+rHLuzsjvotY6HxYFGl64gSJ4tM7HH1W0f
tJzLr9C00cDZx/88/OcQt90LKd+KIq/2/x46t6AF21rfbjqFNGAc5wO+Lf7l9qjMEKCJHtv728O0
hsUCPfUweM1FMBBsDw0ICOwwPQkqpdVvU89cNS1t9UvMzK2TMW8+qrx4g+Yx/CGi+dxRj343vYsk
q4xIsK/mVeUhE1hpNPILHO1H6FuKEYaMF9mL3L5AJ96iU17M5SqhcJgzDblKiJbe3R7++0SWawU5
yPAse+Dua/Kq9cSIWxhSnzw3Vv62kVB8h9FtDrHV3d0e3X7cdnGW/W4P1aIusocIvKwVD8moa4fS
Q9dVoFKnS+8xUTARX62T5enbPrUW6kGeg4nWjsM+3Fb/0NJrd39fYhp5UJuRc/27M9/TxSBZwqkd
8YBgiIP88x5/Xz+ERc2ZxXs0UAqOo2yHbdDCw36MsqJ8DJeWI9FruDr/bPOarl1nQGBQd7CEQ7li
3te6552UmdYntCxv9MTOs46sCr8x9142AkvZFD654EQ83Z50cLVfwwORe13CE2x7S+5KAd81b63o
JQkrsZE95ghmOqKjQt5JeE6P1G0s3Oc5h2XjV5H2vWW+Fn6XPSWpVbfOc8GxNhBks9PoWPFapjkC
IpgCT6CZm5Fj3VuO5TzNdQhwKkw6TER29OaYult2m65uzwqLSefUivDEeB6D0STJL7Jx64uAscYI
vU4+lSju6jJ1XmtLCjQVEXYgc5G8SQ0AYdlB/L+vZJbaAKp78Sd8kb+vdFmxAjk15j2zJRB3ofLn
IUehhIFn8pCGIb5RRlsxIsnFbphc85hyj4AOU3RMtNPqxPrW7qZCFxebz2cjssx6qHLi7xJdE8/j
YlmEH+9KKdvbNV04T6tiyWDoxGScGXXmAJe4bi2bShj8Z/l/jJ3XbuTIlq5fpdHXh3tIBu1gegNH
SielUSrlquqGKKOm955Pfz5GqitVmj49AxQIhiFLSiWDK9b6zXw4z2sqI8fbQnm7Qo4044hDcm94
WBBCbqfGvQSR2J4s0QYPhYVmRYjQ21I25YEJhm21JyL7mQWE8NBlguxjgmaQDiQD0t94bmvgTNv5
WytLqn0f9OkyTpPmWQ+j7/JPrYk/Q7MPfkR8V0mmjxhdzNc4SBVtjfmaxCanUEVG/TyJuXzQe69G
dr4mcxPtSnfSt2tKC1xKnGRbKFXuVmtGd0vJk/pWr1OQKKPMX8W8GyrcsBnK5NDHU4JgsVDacJUM
ZdpiUmDA48NV96rmt0flGR/10UeE4cpUHY7Z3HE5NEmIATCo18cJIu2yHXBcr8NB7PJMj5ehGSkv
kOTver6FP8ywOxp1L17gLWSUxev/NtVL2zsZuhrBcCzc8G3qh7sak4rHel7GpBG/6lUmnlSvKh79
7l0j7L5qnaWfRzT33cjHawq36Nd15QFCmcoOZ/FaHXjHwvinIKoaS3kaawgChPOhcCMUJp07Fd2u
bRXP+zV5mqFBq+Cp+muvbKMMX91OgpS1Oyq3melvoYwY64RS8S1VeeVW9kN8J3kqO7V0cNBFnmdT
9HOzKzmrtbTW3MgJteyVp/JQOia1MruNrgqUM97my5FR87+0bhVsR9b5o8+jsUkGEnNaWmZHL9Oy
ozwjCn1uKKbeXvoHz9c2jqBwLy/9dS5o07e5Ddq9V2gctMgOO/5eHkyEPvkepcbSLlO0S5oW7rc8
vcypR8odH+fIYUs1EWvpMJYJgRn6jwri79ssa1Ty0/OproD4kmfyUPu8u4AnBVeXvk53xnJ/acfW
FK+iFB0zeTEUR5SaPtyHdCVFmrq2WK4camTv7kHgZF9n46CCryngaiHX17nhESGD7OirQXYsk9GG
I+6JhTvq6fuBTdMh4HfpLYSwF1RaxUJeKA9IK2fHelPNM2VH3YMPswg51vA0UpxmXibKjXvMEMor
2YTKlK9rgdKSbOoGlFEFruZONkMrXPCC1B8LV9ePcWo8yu4+RLu1MfCQi8ZsfKk1Sr1sIewbOaqY
6h1OmtM9RtnGQ51N51u7idFu+6gt0FPiIioe4xJdIfaj84+lJagJ5qYiDj2+Si+6hzPJf/9pjfmn
JQwLVlSShpfLTytvGfPTpjUCzSUs/bVUQk95Xaya3AcXPYuln9XRZz31S7OsA5hoLhAaOSoHpiFh
ZZftRM0+J1qSbWRrTMstSyUUn0RbuhGxLrTAMDyi7TYsavLZy6G2R6BMQXrtIVRwyAmFsE7yTMoP
FfJZcvb5QlsEYKdLZ/b1CI+mUodH8GY+W4v+Psb/YoeA/LZVBudF1fnvR3eAdeS6x7KLn+q5O3Ph
2VQx5fSmjZ2XoRHRNYn4cCdHGyvCE2OMn30N9HRjYLEz9IrzUkEaW2VVNKzkVbrek45so+jgKon7
PEU7+V86SqfuUHqlAjj/V14UUcitMmUtm2M8fp7wnUXDqi4ea99byv/SbaiNaRPO122X6M8GrLE4
dPZNIqh4qCrkYoys9jhl2/u+NKm9RJrlgQs1HsYxMZAb+jk8KGAYLpdM0zSyiCKxb/JqFSask6B7
8IO2e8BoidRhAjjU82kieYOBTD9+vczQWu+pj0Syl/NxPanXooNoKZvVfMO5ijvfS17TV6l5jaaI
u3aFuW7asbobMvj2BABA7SuFp1VFJLMVlv8juG+DLv+Bh1MKTtCfvQYM2LZT40D076Mn06q/uULJ
fsSeDvzFKj8J3SyXDcqEO7KR1r6YtBIPJNf+EinlQk4tHep8eq86pynBG25UQ94kZtWfpsLtruT/
Z0FSTDqr/OoVQBWVciAYU2JzW0OqXOah5bwAHNjLqU2kf+4cFQ6ibmn8UGR05O+Qe315bbOP+ut3
iNlDnX+HPCWmkr9DBWvoKczKb8B3u5VXxsYqUeNpAzggXegIezzJZlfF2UIPVP3JaOq30cn1xbum
GuvlhqJRuoLtTJ1EKNGzik/6Qh3V6gAYvr8ptbjeIJuMjqgSJgsb3bxP49i9AIE2/nTqbZ0o02tT
skwgQh5BKOfqyfWqQ00+M28RXOhF9rVPy2CNXlaK/F3SFzsyc1hGzWcfmi0iz9gMG801+wBml2U/
wo7ABtprUuuQaGLpDUq4o2zkXCfkXZeyv3R0sEAQnbOdMPNl3vRYRvgtVwg3xPjFHZzzDfobYRu4
ammzvZ5tqzvDAAs6t8rIB8WTV+N5sKsCbVlVHYoE84CcIkfdTs+3FBBQ0Y8oUKEEtkoq39wb5Df3
1nyQzSDpre2EuaRsyX45Q0upH1H0sVGmziKo7/O1fY7HUWCmqwDXm2spwA7T9alA6P8h9AFM1ho4
CymEbk/1k+U68QPl9ODcXyT2davp9RfUNmCbdz9QG+cdBvzl3i8Mb+MjHbR2giR7iHuKHI2idj9E
r14jAN1+VVFtWiDjqB2QTsUBrU3C1VAq9XOlak9+FfdI6mCUNWbuixnhoRJpdrxri7LHA0SMqPaP
/pE9BmTszL+HVt7vhN5Y9+Z8MHRwi2Z+P0ahNSuKtXsgmFv4f2AtKyOubvSJsOIyv63rcKU2bNlk
n7ysC0Dhj2GbrmVTDqhh9YpsvXl7mWaDpLLrPL2DvGndJ6VX3zmdcn2ZgLIMoVk0fr/cphZ2uW4m
SH3yIjnQtuGwiJPAg3LBjWSf1mQDZtdheiObXe5ZqywsQEOoeOO4vvnisKXb9i4gANmsxzFYolSj
bmTTjvOnhnLXETKV9wBDfVU3rflSjD4ENvekDZGxp3SBBL+v/gkMS11HVcGWRvbJQxhm9Q7OFbRl
5qpTLlbeVBU3TZd9BgsM9dz19IWmOtGpHzPzaOjfWnILEGewq7hBxgzK6zyYV3l8Uo1QXahUh5ay
7zzgFZ/FqGtb2UJK0Ty62Tc5XfaEpqbeELS+v0+U5CqoiEZZVnbXQSRt6s8+HKrzPdhcANcup8+Q
X5zryqUyHVH61+YFKETv9eHS8rxzS65VAyoXl7Hul9bP6+Qi93OmvI6aU/+g99Sq5wXw58zz/zeP
zYI7f3OdO/igH/3+xu/HeA+zMd6bsXdq07HbIMcS7y/98uzcVw4UzHqQDUy/dGcVK/2VbNdT9z3x
Aebjz7D3UjPfyzN5qMsRTRU9aTEQ+2vA09RweNc27HCTq356G/X4UJ5vc7lDVyvjUotm7b75/vIg
70VQ0F39/tt//Pu/vg//6b/mxzwZ/Tz7DbbiMUdPq/7jd0v7/bfi3H3z44/fbdCNruUaji5UFRKp
qVmMf/96CjOf2dr/ydQm8KKhcL+rkW5aXwZvgK8wb726RVU26pMJrvtphIDGudyskRdzhzvdimGK
A7347M0hczCH0ekcUEMze3RJ/d3GMtbO9K7jBQO8Vk6RByctneusAu9bXilh7xKoYBKQrPwoNg7V
ZIrzIZ20g8HSekttmM8atSTjACq/WCua315d5skBam4YaOYhkslFSFLUzDZl5vR7M0uHvTwTP8/m
GSinZIRx4E4DtiZ7T9dumrDN74sQKK1njO9abqbemIE7rv75kzfdj5+8bQjLMhzXFI6tC8f59ZMP
zREcnx/aPypsXPeWnuaHvlWTA+4W8zns7Zr6xtxTLs0RZzJgGwPSIfPhrTuqXGQDy9rbKxQ3F6mh
mgjeDPW9G9oVEgr0DZ5lAidVuwBW31/toq2+l0nV4j4TPJfA9e9CquHPqv6cxE37JCBNnWKw3LLX
aZtor3lQDGUz0SiqDEJBPH++xoR7sPSTuoK835rPYC2S68nOkq0czfL43f2H4t39FaHe9G0F0dLT
cD31vAaxjrrbk33+5w/aFf/tg7Y0le+5bTgalC/D+PWDbp3MIWD1s1cyIj16MXx+8hP2U5cP1UTK
AmIfannyM74M9zmyqHWW3Z7nBXULUxgd0dvAmKodaR34sDFfuNQaW0wz587OmfHD8tTzjPnU1t9m
Fab12pXEXaVfuDdoVoll5zTT16a5Gmvy4RMGMSs11dubNjWcR9PTjnI8ZZdDxlwvYHJ61qFC3vi6
7pzpq1fHjwM55kfWgA83TIAfnFRXADS8HhJ0SydzOHa2HezavtjLFiKB4/Gtvzvi84wCX1dk3lUn
UH4E5iIWnnGZwqWNkZ0v1RWjWkzEJ5s8AuURIB2ChH04nFSvfBwHTcPgrSOX5DTz7+Irn2x7Obam
+llF/X8DWMg6N60xPGRwWB+Eg0lQmJsphqlc/Xd3nS+vBFoI8qvxH78sf7VcDr/nxViFftB8aP77
MU/591/zNT/n/HrFv/fh9yqvAQn846z1a374mr7WHyf9cmf+97efbvG1+fpLY5k1YTPet6/VeHqt
26T5axmfZ/5vB397lXd5HIvXP37/ntOg+Nb8/tY9L/m6MB1eAj9fEvPd34bnH/+P3w+IlQW//d/0
tQq/f/2bK1+/1s0fv2Oe+i/D1oTp6qbu6mzVWb/61/OQrf3L0YStq7Yq0Fj5/bdsvucfvzviXxb9
QhMO4mu2mB/FGq4OQ/a/YKfrvIxs17RMQ3ft3//6/d9eY+c/3N+/1oSq//LQG/w4Gph/E8Mn8k2s
rvPq++69xipVZVofm69dARJq45O2eMk0+4cvlOBrwYlCzkmeGHjibRs1bVeu/uwkQBKKrFDRigNO
oXR9+bkvnBw2tGjv1MnV731LvKgILn8ONb2Do/JEYJqdc1syZVXmHXtmo7PRRp0TXrIts1V9amhb
uAu2sbGyZtj485pxOcwubu+aIcSdbR5v3NIVL36R4PtruYhJzc1yzLCT6QN7rVul8aLbzY84a3oI
qkAagwB1aLzg4glLJ5JlxG6a+8LCRgEqahrvSrUnA3WGyduOIzLh8swqXNJ0kPyxPJpHZDv2NHGL
XgdUKazIDRtdpKYSqAg7/YSee6LZ5Upj1d3KdmC1d6hAqN8iyEQbxzSLFAhe+j3oM3fVNXqZLoDV
+G0IQzdlm9Ga8Q4m+NvBMobyRhv79aXLjRSX6gvaGtL+yVSjZBcZSC1T+IF/NDcL53MDH3AdK7Ce
BsIlCA4cvNkfy7NL8klF1l+RG/Xb4spIUfUpSt9di6Y5aD7eG+yqjQcgbvVSh6q+quYaDRDXfu8X
9VOZph7Cm3iznIZcD2/HFJ9D6BGHSYvq+wx5p/u5C6gAINa5BdjvXVdswKjwK+eerW67UQDkAvAY
zAew9s2pRHusipOKQCi6EVWe3/QDSfErM6T4BYrx/UH2Fbo9vBuQfZ1RPL39TR1xGCMIZPgk3kFh
CB6AhZkA5C2wgnPlQxZL7DDVb6ZaFy9F/yMI82pl4USC9uhSfleQcg/XRifEmuSA87nSl0E4+Xeg
FKHx4CqH1FcdoWzPWfLzrMbZ4tx3ObOFrm/wg7CWWlKFUEEyc+3izR1AzKTdUyhb81b1N7ATqoWC
/R0gVHO8BwQZ3HpiKlZNr1svShDdBmN8UIUTfMq14UsXu/aTBit+FeqgCGY21yHO4hpxhSpag7Kl
1swbGkoMyg1XfKPzVYGW/iGAE3dQ7So/oJSYH0q7N5FSguouByoHqTAeCkaUoEFvsCy+2y1ho5d8
0SMs59j3lcrt3MyyjkAqtycUnECe8ezxO/1sVvOfv55uNDHhhMdOpUTWiUce4yG24U2cN0vRAzWR
nefxqNa+WQVCEAgQhMs8wJ6x7ZTIWZvKd6UhdiU3Lw4pnkpOhJ/0MyI1SPGUoU+FwfFRxyDVMl5d
3ubylY74IFeE5/f7uQfm+lUOym0t3+pzUDAY+rgGlhbe5x5i6PpYpUi/+BugjsMLX+aDnZXreF4K
5GGYVwqKpW/NVK4Ul3Y3BXdWgjqpHekDkkl28dmjxYNavGhoFm7B/UYL2a8MBtDZdvQONVZKJ9yp
Hql5HaxGT054vysgZQJrHdTJcHz3GvubvQ715A8vBZd3Dt891bbJTLDbmSPFdy+FKRJObalW+CPS
YkEgVSrHiNzaF0OdrOt+BJ5sUQU4YSzAcpmPX9TEtQibm3o31aM4Bb7yMvK5rRLCVXYtZghU7hwd
AhPY11WV3KqTGqOCGSb7ygyTt9ixcfMNQiH3tmnkS+TfEKtoUnMXV060THNybuSNUZzUrR+mZx5L
y1Bf5FQ9MN6mdpP+bmpuJzb6mVgXgFp7sWarTw2jQkDXjQ/WRzGUCQQkMss3sR6t+siIEP/hTE2M
GKIvQMzz2a+jH+cpA8miOOeKX+flTg02v1BAiKGoKdKFPe9XzEH1V8k0oLckPwLdQfDdGDRCSisr
KJhY0OHLWVuS5MGEfB0GtTXi0U8FSoC8PvHlrnE6eJKjfmy+jdZh8zYqt2ZKgwUQT758yiGgxsh9
fL484+f+xjHivV0geshjf3665ansZ75sXC6ST/5f95ILhOyRs0iKaau4CFvS5lBYnMI3rgcTYarU
Nvy97JNnlwPcLQZ8LBEsbXib93eTgwH7zP/hC/5hN088RhBlWLqtupoQ59Dr/RfcKdFjGmsr/1aP
vbPIPK+CAt8eIhZKEq1ZMOz9HKFjeZbHWX1jVfUhF2pt3srJczPtZ8UpV5yqTue1FanmQ1/aaJ2q
lriWzRRw/WngM+lr33poy3JYqLEwUf2snGI/4GvHY+WMBAxRBMwVRAZaZmN2RDvlyrXB16ceymuY
roSvOrK6CyjLuMT3RrW7HBD9qnfOfLj0dbh+qfiGXNk4wC5dw/ObE8pbN5lXbdBlFi8iIr88FoaJ
rZIiYHI7O093i1ObjP0parxtjTj/c2Hf2fYU7/hR4p08kwf0DEcQbl2zzSk0bWRf5XbQkAcUU7L5
z6p7g3nTojkkW5dDoSFc3QU5KL85pLscotQHINVX60sXmgXVDm3pJZpozU1d+OP2cpjmAnSapBty
6fpGiJlscxk9t+3AeIBdm0KFVYtrZVTTm2hgk4NWlLWe/DBeyKaNHsWBKOEOlz8b0IfzpCk+kTDA
1Hrdm1ZTfYuEikBYYmR3QNsiM0ir60ABAi/y3rthEw9ABYcZ/vCARly/PEEwKJ97VZ0NHOMvaYA/
fG+P6THLMn3TG66xQWkjOiJBZV6jMZYAEjBSdLlrdLLQ772OU1g1sLJ4/NHMTVeT3syiUZENuz2Z
K1NzkQpihLbzykEbty2SFd+AZSgQjaP2PgxtbYOacraJtTQ+obRuXJnz2odOvUNunBSUiukMu4yM
Qs9c6eU5ydb1BBff8sgX//PTprtz4uCSO5ufNlewaRGabVqqoesf9hiD6LPChb30rYn8IvozTB1I
g1U5HgOl31oUvXZtqgxH2QXNHch3TplS9k3zNEWU+dYK9ZOeRJ8DhXJb1Lks6vMBZhyyBC72gj+7
cMam5l5Slyz13DhPwyMaIqNaQw6c+0gaaQuMwCyePUiaMDWLZUZ9Oucthn9PNJ0IMoHBfBj0CdSN
BPGHcrpX21i70/P8u9xZ+P2MJzaMYVnanXhRJj2kUlFivOzPmh9qmm1TayKQw4v7SsY/4xwbf+hT
5z6q+O/nXfoUkz3JOdD6cF0rnHFr9noMldn/3MZp/Fx3ACM1PWi3+uhTVEfxaJGYMdkFhKlUrbV+
/Do1tst2a8xTzbLrFuEwQKtNjeJaPlbyebs8YB/6skgM28lVdawtE+Qafz6rUW9h89w5M2KbgL7M
kno5qi3vP6DxD5Vv9Ht0U56iuTXXbm8TR6l3ZRAkd2Jqvky2CwTdsqKtgX4t6TKaVdEbaxuZZ+hI
NGs9CZfC6b31eXKCy7qedNVWNn2l/GRDlr9je6E9B5DZHAFnzSPNasy4stEsw31haZ/k9kZ2Eapt
8UBE2Dp3QaJr7rPcsaSOFt+5qO2PbUAoa2eYdMzNVAa6I/J675qN5z8OUwgjdTbnrbS2QgQerY9B
C51bl/RUjy/hGN1CdLmBFI4sO8qGxKf1VswHSGc1ISRnIBVylj7osz+75JmcJmfIpjyojV1vEaGu
184EAqRV7W6dgYpdWUUxfooa41uhNPUxDEV1iqrg2DbZVk2I1hTqOTeV6gt0yYEiVTGqRL0xilsK
GuIFt1lQ8dr4AKEe/zwLVAAgEN/yhls3wGqvwTi5Srrxi+xHEQnbWoO/6d/021Rhb0MFnREZJA+W
C3RqbsrAWcbIcuASTF/62gk0gRVvPnzzZDPOzM95N06rv/uWnt8Fns5Ow6+xHrX9HSwpn1jMHL5Y
efgUT4G6nKZY26UpuEpAgRjUFoe0SZFjmV+WQxkGawdHshWO4eIl0QJENnJl2bLFOUBx7kCglk2L
X3wY7UIsttASM+uTPIi8wMMztcWtbGaqqd3Vk7aQrRF+D3QN21s5Ld8fG3HmwbOdq3EODIK6ww0c
EXD0S5z0KPtMC7MM3X5y2/yXaZn5Ke7rWTu7UNx7YzzBtk1yBFUzKOy6CFfmDPpTXcQUGSznba7X
WXf/vMyb9sdlXrcE8QQ5LsMgkWSSmfpl15ASA6Yen92Xutes7mTYhYvKb6otZSoG0hXy/kmV7WSz
SlSEsCmWaDUJIyv1EK6E91nDe9tiLQN2wr1DU7U7yUZM7n+h49Sxlk1laMFEesOJZKhXXMNqfy1z
/rJd5ZibUYMO6+Hj1S8iFxqxwDdq0VejtdGbieBrbKMfZV+IJzOqeiTlc38pm4ELdUJX9a1XB66L
pMg0ojLbFfVpxIvYgMXtGvdQkZfyRyADnaFGaAVLsCbdg5e3wT0bg2sr9/sHOaMyEva8cIlvZLNk
r3Xbl9RyZBOpoFn6KuzRNZ2yXWEMi4ZV/GAV43iYyqbAHztQcfdqUSoIHDjfCzlUK+oXt3CMzej6
07UPl+Tam9PW8hB7rxNwoDuMakhRN0QVqP9Wwdo3BargQMl/qIm5bUO9PSBGGTzUVlhuAujS10pQ
Bi/IFJxE4obXYt7kloA+YPc4nxHArmFNhdW260EjGage+FN1rY5aml8jILILQxdJkPlrlRdJtTmP
9glfwQFZEn8eDb3h3mY1ZXGAwKonwVFyOCSbQ9I3ZD9xMJYDkD4mZDiTIHK3jhXbx0mZZV6q8VMN
WGrVAfBYa1Xvbym4WDdB5t03CYaGMn3T6Fl8E7gVkcz8nZcHvI/u49iu97J1mSHTP/Kqn/eQM0If
VXRhYCMstzZykyO3O2h0BRTvf3zolk27w77M785jH/ZMcsxrf1y2S/KsNPZd7VTWYX6aIe7GO2Gj
A0Ao7WysyOz3qpanK99JhvvODsLFoJrRcxtArMSwOf9aps2RoNT702q+ddlosZ+Fl5tbk/6jbrQv
meVmn31o/deZFYjbQmePoc8YJhlIyhAyNOv8JtPie0fGmsEcVsqBzHmwAt6BnarMe5LBj66zTvfX
lxrmkCWrHLkl3w/uHT8wvv88Sfzo3BP9dTIPNZp9pwRdjO554uwVikQ4CFQ9XF0ThUDZicIsAW/Z
eMUKYkt4H0ameVuQQb4K2gZTmBox1YWixi4odtbXBprKfTTeJYqzLkne7OQ6KQ+g96xVOKE7dl5Q
uxryulAJkUpLueqMTn/ifR6s4hJbj1J19Kf81+ZlNNJjZQOCtVgnTWluUkGq1LfwLkdSpb7HLMAE
e9cig18Z7arXKn3B6vGoNU1x15E/RAg+eHQiAyG7+b+ZW15jThsesHB61hCaWZs2GWMexgPIaeM4
2EIcHSVCJhl7u3VnG+id5E7UrYLSUq/lsDFPDIcg2qmqf1DCMprzKCi8dcJdR0mF4VyaZchxAgxD
/IlvDzS269r07JfSNr8Pk5m9FjFiNy5pLTTNxo1SVsO3WGGnqre1txhVA/ufLq8echwBQFeCJUGI
8AEjz3BJ3ItwzzwowsYGD+Wu5KDswngZrz0ijhvZVNSk35r+LA7bx03B3jV5Sma021QWGfF3LepV
OsbWAzzoRxG6/snxK3HXWQjXx4ghfIac5y8rM27weJiCz1H+dX7hvkxtANKkA0gsZ4nacGehqHIf
mor5aHYdOktIDrYtxIBqLm+LAsikNiK+RManBDIzt+MY6tSIGjlWI6Sbpp4c+5VjDCCVvQAW/GBU
4W0QRp+A3bp3HlJzd918BswLCHRcjEs50Mf5sPEqrDy1dMLszQtZmZxh/KTrqxIx75ei072tP2AZ
AvXxqkyNiPxkFSl8czS0oaZGfwocE3fdHG6tPmMK4Nyk4EEZHbKow5hSM44dtQg1qr57TdFhXFc9
5mOZ3rRzFt+ds/gCh1QShyAfTDw6RgSOY6hCHhfI31g2+cN8l5V+EDlEXVo8PTv5EPFr2z2m9smI
Mn7vF18bE6lBF6Io0gzwFTTKDed3wt/MKHxVW7lOoy0qHDNMpTEf5MHuk1d0HdCKm7saRNVIpnna
gsDeWyoa0qUGmogkjerbCATvtqgcysOu3h9TXuqIv7bRETEJQKPzw18mdbYeCNrOwRXV/uaU1d3W
M+oVK0Z6GBtNeTYdVM7Re0Qbre5Oqpbd8BJSno3MHHalgFPQz7Oiosf7uGTLJ0eTCLZrUBfaFUkF
l8CZW+t5khy1pn0XynV9l68rDy64XH4iVEHWjY93NM4FqD1POmgZG0nGbESuvEPwfalBhTrJAzLj
h6HITRwu6jtTGBO4DPD3eJ00OpqHLmhW2QlJkf8DlgIS3+0Z6daMQNE0vLg2mHXwAOPQJhFwst8J
cEVr5TvkXL4Lc/R9hgDLABfDrFeAZFCjvFc7dfDKsBq4hIlLQUxrp91QaNoWz46hvR4rRLfzUh+/
iCS8da2pe1J9u7rtfOddvzEIcree9dTOASm2EemmAfsFs5hw9Zy9QrTuZCi+vVbC6mjO+w6jsv80
zRzcZOG6JyxzSGEItiOJZa29FPXmcm52g/Fno3oOlHx0YrKg3bNKIBGk5dGSdEIEq78yUTgdzbvK
1kAKoDD0jQf1vtNi/wmHBGdT6KnAHiEv97XIxZUorNfBbupbzB2qezWEogXtjy91XWIyrhqAn8tB
AQffvp0lP/vkqJyn5mikZBPL4DxXzrDn64GxDf8DvgiM0IckibAtEpIgXclW6EJ8jJ4n0eFeBhv7
2RrCdHo2NMdY1UGE8IKfLNqu9baKJbxt0JX3ARKUa9mS/WQu5xrqPCrbEYRwZKC09qZsS3WJK85M
kWzTR8MEvlDVZAdls+kRtsBuRnNaEl/8gbbaZG9btAdufDOifoNOZ371rl3UGUKrA9bn53HZTua2
EECxIp3KIMhMmwoTzOghKsQLr67gulLB7Jvgkl4GRMcVJx2fwk74N2VkAwrvEGxfGwoARx05aliW
RCGFzHNJgHbY5Gu8Dm99D5s0CJkC9K1SiUVOYSQNCuemMCL3up8HXCCL2lWLrfyiQJqAYh20WLOt
i62uU/bUhGcRBBdwPTq/LbeqG5fb5udZJUdkW+iT42BLYKOQ4FIOmCcqg3rAsuyYYIe0j8cs2Muz
y0H2YUEzgTHfye7cQ63tMrXR8X0ZAgMrTlI81yl4gRN6pnPcLOPOqS/apQ29aSmbHbrKJ2Q9f8ax
E3orSy2f1uP5VeU6nb9DeQlrwxFY8iqS9JSZioJi7NJDtX/D33rI1zZaDShmzfVZNk1XCrzOfaLa
+ssNGr5scEVrwGih2pTMzXKstVUBRW0lNLRXiqmu9ylawK6TvKiN1+zBSOFzi/3GJ53U6rICobcJ
7C78hNXnYzhWyb2Jrtwp69Od7J4mEgx6hjy/4Xrxts+9cYswZHetD018aMKuPoDjfOPbuVV+64FC
eK5h3KzN2NTWHX5TK7e24q0h9Ax6Lt7J4/zlirFNGTCUeoyqEVW3KvtizV8ytByQksQtDcdjkpr2
ZjCU6DRWdrLzYzb8utciBZu45Qql1XIWG4xO8mAU/GJl7CQ3je83ewc8l+yHNgEbtU9InjC1sBAw
nW90ufD/e7O2AJ8tgQzgv6vVaBZilZWoOSLFi/aam7ydyT452s992diLlaJgeAeskJxjYU23SEiq
t/Ks6YfpfCb7KEmj5N8nYM/bpLy1TQcDv1zz1KVltyiwns81g+p/hIflVeNl6VYo6Fxj+B6S80c8
N7E9/Yuvp+AoALTXiMY6Y699M8pUUDnN4oOiBA89MSy1EnbB488zxcDeT/Zdzv4380KnXf5z/kFT
9V8xmiwOhqY7ZPDgOWPoDlX11wSE6laDJjIvfBlDwadypQBLQbcUa5IwPIMy9epd468RCeOkEQst
QAgKol01vk1DeW9Z2wFCaC3q79QiF7UesuutQG7MwK9oDWc7gK1qZXJUtszSZSes5e9nxHV3niEH
5bQeKbRFaunh+R7yf8j5vHFfkn+FKKICD34M2AHS2q5DZl9VEPNT+0q/BZ7j7fAAF8jpItDpNGgj
Ga7ovve5dY2snPHnfDluM97nLHDQsJ0vtyMqLPLyoTbsBRwBFlNEB3BgoPxMBttdkxGFFo3r/Uvo
w97WfJPa7Dya1OZp0HvzqBhp+2RQVpfdEUCA/WRaBY4nU/6iCATwhRNXSzkaz/fwqFrdNiBsn5rw
MKGFv0wL4g5s/4b9OVS94E5Tr5+HIxxS5rD9MqD2OWG6vDoqFK7+OSzj2QtoVd5BTsG7U7s2OuTv
ilxca2FMhC6LBKVhHAut07aX8gDpEvvaUQDXnud1RK4blaDmCp1+rhtRFcBBHRnAn1UGebFt6Eef
V+22VBs2avI2gnh1VeKqgLZKVQe7oAq+2YXhr7W2u5PbRrvSwD/Ufr1Tq+FOtsDVgZSx9Up2yR2m
7BduUe8EF37o+nmhoTdiV04jOB0qWagEl+kOnZBoPxraLAiJGAIMuL01F81jS6G6N6Qvl6nlPDVL
encRoOr0yReIYM9F84p3ky689IVazdtdP0z95a7JfFc5FRUh/6pC3vba10uxLhL1/1F2XU1y6tz2
F1GFyLx2jpNtj/1COZJzEPDr79JWu9Xu43NufS8U2glmpodGO6z1sQTTOnC9Oks/9XHM5AH/kuxU
NYk0ITlZjGbDTlmRAwIqAXiNb3T5qvBj44iXIv01j6cX6kQgec1sdtSQEXvNtOFG/qc9vdgGoc2X
FWr+uhGZZ8PX9SM+JM46BCXIxypsP9E8rp3Hh8ZHK1sYa+BU/hdTK+cMcDeYc5/d8NWrmP0BmfVm
W+aZveOoYLwOWhNhGioqvuN3+IKojrRogSawmRv+CNJOY62LymGG7NFDze1nqhGTCNmb5wYlCJDy
oKasY/pw3cWYIqEliNajB+wqn6MUSoBwzQfuBA9eG+vYVACdETChxkH+yum3Sr9QNx7EngPqPDeN
g1ySmmVm72yuGpJJtYzBi6DdgYkr/MbKbgW8bPbF9lFLGjrWnX3dn09AwfJXac/454phXBNDaD+0
gOeYUBz71ySzg22sR/MOuaP+BaDyA6hRYfJnNL3VunMb6jO+WNMAM0v28Ln1q21aDxixMSOkX4Z2
h6xg9E3zE7TWe3Zw1nH2AA6FCvQMY/wtATbq0Efjx7hqwCOc29jQam71qbOqHRmEAFuSng23xwcH
WHLLtmHZS5ZWjxE+TEc6OB7GnSqtTlYTRiOljBSp3RToz78a0hkKm86NjZbrgM4Mo384UyzkzL8b
EXK+9JKb9uiHTAo0hjCRl6MBQ/niS+szWlkuA4mkUkbkGKQTiBXFCKP0oZB2URzbuvs02fYCkFPV
t8QGUWiVOd4jQODtPZ9iYCggv/MaA2kQmazC+YFhPWkLAKdb29hhLfCd6sciAhW66IlQjRGyUWIy
x/AgtKpZAr1y4zmiNooBYCWHiQPJRfjGU54Bn4B6JkgTjJXU2HFzqAeDH6jZPK/dS9s5ZjAWRs6m
052cOs9BzrJAEm06ybYiZSK8mFCQWVKgDouRrnBjTD3ArAvf2oel82KJVYfmLGxHxLxEj3wU0HwA
QEPLIJsjc3G1Jl9SkJ9dr5BkyJeED+E2I8CO+vJT3DvAlUV5d2vp/gSKpuBABmI0A0mJcHwIOyDQ
+Zo1SkyKQBt29dXTFp7Ob884b7YchK2Omff59+RTUKOhDDWAZDwbdrSO9NJJzxiPWv11xhu4E2hP
pabaSGvRD4XUIUAr0WOrZsXpTBrGZO7UU4NaRP09iYCnBU6KdOfpOsoIRcrAYeEK+grQEAb46kWL
ygB+OtF6siZr1KN+W89DDiYwFroACIzAKWU+2g+x6C/CTYAeEN+hK1oW1JlUi67DXucXjRTOosMQ
vGO3GjK8cVTRAIKNRkYyJ8dqYLfXkXFQ9Vz4fPT3QQvA28HNvutaDGC+cZqfhobZh7zQTNSRkXI0
C2SUeJ1Li8C1czT2lSegknQv1VCh7RH4xGhd1NoX3e6054gtzcJGigoPvX4H9C584ITybw6TcEgY
njqajscXDR4Av9NAD5z+5GDQEWxU+vhEB/C/RWuzRFm2E80RgzhUmE89oYHtXDVgJENiVH/yrl5k
prwoiOcKZjMM1yD7gVJ0D+z3yvSfrLZqn39L2ikOnmhBYsCRKskQ+ChgJyvyogUZQoL9l//UCfUf
cUhChogzA44Id7qvGbdRVGclMPYC2z7SGoCaOdA2xFqeopD6g7G02/SCKoNs1EH3kRGQgfAj2kdu
1T8idxTEKCIMGYLdGM9nOkWR6feplKJWLe1VSNN0hl1Sz0e0yjiCfdw5ueYXsB9Zx6hnF4nSjWFe
I9mVGRzjnlG/JI0URrOFzm1efSkbfus8mmNfr8gQ6GiPWmUmW6sfASkRG+EeHIzLMK5jQRzfJjmq
oWg7vpwDxIEfyPSfOimRnmQnBf9iTWIVjgvED5LRQS2VyT/Cker27sjVBvfFHrwaS+74XGADlqhm
uSDX6LPky1wDYmxCQecRZQznEaNzICMQCh0QzksbhDdngLDoL5z5H2rwJXyZamdYpfbgHnJs/p8q
tFagOzXbo0r6jbX4Wsfb0mUJGgVgxTWiTIjZCWliYU8tEHAFNpw1/7ssncP2sROuaQZ4c62J0R/h
8nadloCqo3+ZSXQc1Uamn/QoPnggOkYlVfzztRXYB8FccfM/Sq6Yjr64kn+g4T13xBcjOZV1Z4O1
fpiXpY+egcRzum0l+ipmUJjgEWl5D17QVx/79p3aLTwtN0+xCUpoasZQTrQ0DKDt/uEEP8OvGe4T
eHTgkApFcouOZYtsE8oQ9TFkfQnmghBIoguS0qG3UdN2fFA9k5FS3Bveri1fcG3kAGkHVzjm3ICm
EbEue+2Q6+kmd3z3a0Pb8iH11iAbRQlEmJlurz96IDF/HbMEncNIC5eOfzGj5Z0Zir7STEWj4GTG
vQrscTzBFgtYg9RS24c+O7Sht0f+HZlBUmQOXoOxr9mjTy9EdQLbmkKThxrz5ZclOjjKFO8EN6Kr
mamB23RgXbJSrnRGxnaK957cC49KCbQG8K/QOq6QVhaBlVa5fp+DvAURWbiLkWZDK7jo3kw04CFt
gKAFkNUADY8+0NUEznO+Ilk/4EPqtxqGVGiAAtmn1kenqFjQlAVjb0rSigZ7SMBpVT651HyPFSYQ
S+nxRwwtrH6GRpcAJMAFBkiFWon8KBq/Aj0FUhpwuh9d8FTLjyRSP+PWAiq/GHg2P7G/O4V1wvdo
hfjZjOhQiNtweGOTZZ3xgvQpbuzhbXTb4c01Fz363eWi4e23PkdxkFR4WyyB4AKmLVpikB5zqCKW
1A5IWYpYtKKAiJWhgRu/BVwrT4dvgycwEA1gb1ABjOG2deCWHjw3RQMWeH+btjrlPAZAtWqdNfpy
2qVReyZRZaZNDlJQdNzq9LeIGk987Xpr24l+3Q+bArQh3rHS+6neYdWUJCmFF72q0oGUNKuaj2G8
E0qGRpgDaP0O5VR6K8BOAlVNvHjo4o1iMlAlq3L/TKIehOwnFgKqgl5FxIGcvBhQbCTDp7F9iRrr
GKeed5567gMKsccgMVI3IMFt+ngJhp3ovRszazewKNtw0cyPx7SUjzYzd3FSXuTCPh3i+L1Hu+ed
3Ind7P+piAA29K4i4lmu7joGxn4N9EV51l06bww61qPy2H28pPNitICsLXsAj13fvzdWjDfvYmw2
tMGvsLF08aR5DzSH72zgL6LMg5EFB/Zo2bvYK/mf9rWIQ6MMGIG6t6f41+tSfN8yL/b/Q/xcVNj+
Yn+NT/dPPxfd5/XnUvdPPy8aP1ZNUaK/YKmBJgI8YBgrQIuvVubyeaiejLZUuUJF0l5M9dIZHcAK
KlRkRmGU638GjIGGKq915/qfAYFODRSVxvo1+Z0L+KjYfbJStGk5HHzBAI5wn0hRm9h7lIEFSH9h
EuW2i9fcIDwbTbdXIrINUSHu0pw90IpMp77MFm5Vdvu7y1SD062VTF0m9jNQA4fBGJ3jod5TFBSX
AQwqwmN8gz2ou6PwnPNuL91ct58wOdg8gN702QEvqH1Wo4oJ+jzQF148a2kYdy+k6KM03ul69Vya
GvoJ2z+XpBUeKggqze7qv5Plhium5m97sj1MtxpozGYu83yMgN79c7UA8sRWxXQ+ZC1qEcBHw5SF
zvsedWH9My8BH0ArxwlqlCJiqz9FCQ48jxwAuaFHfXYczG0LGdBJE0B3i1Py6cCfvDbbwFt02LJe
jKrRQsWDAl2vcOMoTzMwvFJ0CnbjIgNh5A69MlXso9yBO70xojVn0aBuX7qYaDnLzSpD43UMqvsa
MDKgFQqqEtOcOFR4/t2u8a5TgmJs3ATYLl98pE0uNKSWkaRUnlOoGx2tjX6SURq6xq09mZLRODa7
fgwbkaDi3WkcsGNCIhmcMRmoXYaxNXcki1D8wdymULvWAOA4Or1xkgZ1WkmnFAOuF/uwByfxKeR5
diQnOjidAYbTBHUyveH6mtngm0IaT+wQcSCZl47gscNgWrT08DUhbaihmQyVny02k6RQsr/FIhOK
b/bGJZ5TnHq7th6pe7HM/OI4pOYL9ijY3c5+e/TAFHTyaOAe45jjCg9fcNaLgXvyQOul9IhBsi49
hh4gMT71P5LHkAE1AWQG0xOS3tXO10BoaA0TMJoHT4tO9eRiWn7Av/4K6GQgb62q+NRjNGfcNAx9
jxihmcCtKqSotqR7vHgCABUrg2JIm6IGip+MJ0/xLnqeLVbs5FJajWANGjfkPHnG5Xp0EzcB6fTm
zqIsyfZDFu/k9e4tb6TkxGftnGZ9ge8E3La8rryiuGf5c0d1hcnDeTjPJjo10IPxM7M4yKbumgOb
0fjodua8u5NT+yB6nqSraiakMzmfIlytQpt3JLvzv16VOg2Vv+o+vF75ZtqF7Oiqs+9jJ/+7U/Hu
Cv95ZXKPc0wEqika5f8/X5Xun+7kelX5i1R3d72islU/tR/N6SIoenQw/ffDHY/wPzFTUAmFyDPB
CMAAmo3D3dM9bxgGbvGb/gCSIUyQvk0z/t8LJ2v7VVvq5blramzXh+FDH0wVgM8xeLslWQp0TECU
+d9BXlxfjIM0iYDKY44ftKqpdhQgciNvYyUYuxrawMarN2qny8xiAtLHQGNG2gYPlTirWIyROCQA
QHlewZCEpHbR7TbM/nSm1X0YspMuvj1muy6CObPG9FCX/mPCA/MctLp5ZnoBAEXN/J5iAOF0IyIT
b56HbYz0waIGefqZZMqXZGEL+hm0hHlrpZBBaZ0XP0ovmk5SVPbgClyMjnOJOhZFtQTbTAXqWcff
enow7X2rjR65ZlVgqcjmd4wvPhG4LeP1pqqtCbQ+yIEYQYfMGog9t3NjTHsHALPSKY3n+R2t7k+d
yb6nmZnuTZGaQjMf0JHKUyhSUyQJKeuEhvRiBfQQZCGFGal5ooGfV63/CEALTpkpFctNrWI1mIsR
Ld9gcF8qLAaVMb5NFiu9rjfg4x0xmPiPjDJlnOuiwIR5i18v5c4nl6+7bkhOMh9PGfgwirW1aSIE
CW9y8zqsG2E9kCGpg2k3BlO3DdrkJ9U8VHGkov9rzbU+ggtJ3/FawDgqm0E8tIQbeZBcdhiJpwnJ
hCtKVKAFTsMNMH/H+euU1PlZbhl5byHFgi9IvH2Ltpp4qotdFId1Ha7zIdzLoXe/65r11KTuSq7D
sQBenBM4K4Nm5NWas7TBRwa49OEwfknGrHmJtd446a0BMAIxU8O79gt6BZqXAR3lGEbCX1l3w+lL
EfQ39nbo3tgDuRAMkFrUdKsaWfl8CvLDAD6jmzogFfkcqhjS6Z82JKJarGYwFBXpVNklGJdRovtQ
pElAnHkwgmk9uLzfN4noJMS2g7a6aufL9fkr5nBFzvx3yUdtl4UStHr9TtnTGcWI4vFGyRtvxQ3w
XVlmGD471ZIm5mjGjiRFD3Z45EPoYKMB9AkS+bfwEky2Y0UeNJBHesRAIqLZ24XG1llf2cuqr6Yv
fmu+4+fQX4LcHJCkS21QF5lSrune/BIWkCt7F/YRg5zse/ynoiZ+qCurfSg0J/j4G7NkTjk+YjEG
Ymh2MHcGAC7EYbKlycJqyEGoBpz7qxNZOaFzcSoAoLDDNFOyjpGaefJqC0CI7hRvUj6gfIP2ZnAL
Oun3InHwVuVZaFtuS/NMxsoDv5B4g1ZWFHhMvYoOAzwYGIOQ4q3Zzgiib8Ct8vb5JOZFPXAA7xMd
rBhyTXBl2phKGzUlQHb1GEQ3qGak7bPim9Wjq4w8pbtpFcB+h60mgIJlYBET0BvefuieQERfPt6Z
EpQaya5hkyhwQbMkBhe0a0jSNrXXL7sqL9apm+OJKg4hczKc7ZuJXySWU1aiqTVB6r4NKn2pOV21
Uh5F5UGv1v8WgSKC6AH9MNxH8ROFxhj5yEXfmgE+kOhusX3Ajk6sOdDKErhrPuWmXCi4UDhChkaL
bybICeGLEakdMi3DmevsRF1t1IOGvvNiG0VgV5btaqLdrdYARmgBEHqn2tQSjP/mI8qdUvQ7kHL6
10BjhTJXl5g/kZHSgeadAsQ+QDkHxXjvC+Zl1jRR6rfdr6Ln4QcTtbYNKFCZNI2AVKFMtQSkPcK0
tZNbUyDTuQ8timurHhjJf0Yl0wD15g3dACD+m51nWVrnbmOncRZaMOMVWaAq2tiyr2ipeeD3MKt8
RL0BP3NQzudRTKHSYeq6jz16bs6pmD3NPSfZzOZUrUmZF475YEfsxn5Omo9+Fbdn8E4KOo5vLWjJ
tkYD8JvG6Z/7Iqkw49J/nDI+vQNozNn0KB1sMDAheqAvVggLynONf6xZHexbFjToIDe2romeO7AL
Y1Onj1/R1xEu/TizXloMNW6MvMMcKZrjQd4C6hG9KLUXrW2Dxdy79tcG7v5v9yBKpnt305tB19T7
AM5uvZc05MGBsRrUNUXrlTsMNfayf1sKrzbU4i2xCIRd2/QAdgBPPdg8xS+5wEfmYXQZag9Y5bo5
P/DKejcFzC7pxEpa5gAPuq5MAznL0IgeM8cAUyiqwlSebT0BLDOGXn4SClXLVSbGkBUnD99/qhBM
ZmRBSl03wbprAhj0Ulft8LxtsfkwQVHKLYZh6M/eOKDUgvcqR9BQZM130MgmP7ISj95qHJrXwQRo
CX4J0bHH0Ns58zGGPs/ejU/VfcNeL/2BrKi+APllu6vqXsd/N4+j+akBBQfwFqJCDjhzB2MceHx+
8lLbeqWZZzuYUVfq/AcaiI4LQWpflBf7LsikPVpcA+zHZ2Nt6nx60ur0jdrrdM8ID+hVCJbUXucb
wI+zJ4Bkktb2HNBspJZ2Jm3Pf9h1YXy4hiCp3fbhAfmuYEk+rHGxPR5bZKSK8hXUaBrABm0TG4QB
SKyF4ax4mszLfvTx3ktCUhMCa4v2JfScuTuSKwBXsshZ4KGtg23u5Mo2NkDig2m8eamuKK9DaxHd
FtGBfqoD1Xmq38T4fgq6a3Rx4QywvOX9mabrF1mEl2Wp1UGk9NbzHgRMRntk4gBCtfboFh1I3mkt
T0nKBw1SOtUqTDuWOtvTig4qxN9dyEjXtPYITkjMltV5DUg1DoZ0cQC+p78t/RTEkIJMaujc9pHO
lILsyEMpBiAuSw8VqmiBAU4KZXx3DWWsQtHF1XVNVmDiCBQcx4mtDfHfm/Vu8oHfLoZhTYCxXRyT
hrBkc4Cyf4DPLP7/S7GAj9IInzwZQcleROjDnTpuHmhIKZtt4I05OdtP3fSkhpdIThZIT/0o2mrY
pwQGFfo9O9IBsOgAVLMCS1+DsQb8MQIxSqlvbOTpn+qpb17AmYNGNmuhu+kXm1c1piNzPNaK0gfU
n1G9lGH4RnKGHud14QR85wozbxgWOmuKT8ZYxUf0V8crklemgLv5p7uepuCFDYdmFYI4I/uaGDEa
3I12EYkPgSX+9Ik4KxOQz4Ib1QRHGZYkI61SlMRbRkIXXFHSeuQcBXAlrALL3NGSDhQHqE1POgMC
E3b1aMh1kN/p/Mk9N+Jghla+D5z52QFl3ZnkAOTEXonWIEJKF+DoqrdkfKNu/UH6kazqftlewb8w
zH/ZGOF6z9HmsR703hR1UeMJmNoO2HbRSeM5xgY9v96NhR2DSOc/LSiGmQE5EzzD+fcGI4kYXA6z
+Eeg/XT1AiTn6HJmQ3poGzf8qvEBREpTXL84Oiik/D5vj7lrF6dZALsnWd69FiG64jygcn7DmJVy
Z34bfu3RkiDdG6fEpNo0tEct98GUOGYaZhSBw0d4e6ZuLuaE6QdaKTlwpTHbR8L+itdHahsevG71
g5K3do4WJfzR8VwVWHZ/g7FTMmfm8UarvV+hZibaMgoqZF2U+rKmQP0VD88r2UfNZznIRdzGaQ5U
ESbYvSCfTjZL3ROJqBLcoYuz73r3RCuSC6v2nyJypHozmQor5XgNL0VJ5e79obQO6HoEpd1ozBs5
Iz6D9TwFRrVEKUDVma+m0p8lSgHeFY3lFI3ups2ivd5X7kkBrLoOqwBEbPI1yQjOrR10+6CX2UcC
cLuxnWLp7lEyWLmSHYZwQE9p5un67rmulnRGXw/01KflFHjNttbnJ3rGk4gON98a6iuCNMr3LhRp
Yw1tSgVvMbqwNIEAuqQWEjo4aB9GQ1J1olVIrXfoJXw2cvANyLaUIgHzXo4mjBX6mbHVEwOuJx8u
Li3RfpSd2rGolyBPBzWlePCoLwUwzHZrpZiiPt7aFr79+AKbaTs9Jw5KCC3BWLoCxhK5NwD10en9
2hDYlrmbY5asrrK1srk3vIkhI2ctOHPI6UZ170VrXVzjLnIHYoRFMCa3l0TWoNuDytTc6UmHsb/K
C51DX2ol6MJDyz6AQc8+zE4AFZ0C/q6yll024FOkHEgl1wXajzG5k38iGfgU4Sk196GkjqTqcHMp
ur68FborMrq5KN1E0zQpXlgdQGl6teBWD4Dcma6McMq/A38kAY9y6T5OCaojysKKspVRBvnXaPia
AjkW+D2RtaXRYr9JnFUoljRaTFo/c8yb5Rx8AltpsewcDJMvIrvjx4ZOdUxrHGldoaJ0zIcO+kkI
lQYQBMY2n/SHG5cu1liwVDb33jJQ5kc/8Z2RbUhNl5EKtQb2cVMClQVXVJe9XvHmTusJuY2yRZOM
QojRsxrPSwKFER269YJOm9yt134OYhmCLSJzQHWkmkQ6kngxJL05LUKghSFpgUxf12L2RZsx3kEv
9AZA/DAeF3zKPA8opSYYPUY30h5I2QLRcq0nQ7mhHUAxBNKWXv5nzW+3s5YC7EPwGWPETeB4zODD
PMczEoNUBAN69echCXrABkEpH3GYwFyPDXow5ZOtyctC9MxsIyqCCQ+Xd/GKVxn6ftd6CuIfp0ty
zDpU1k2rC4HGEXxcTaPXdDqLXhcMvuVr8Gxa6Nf+sz2G1KwbANkt3YUlICjRSSaamP4RSAjJRwbX
/UzeBaajTFAUhYP2GpedKZi1sONGauzBFQdaRtzdOEjaHXVnvohIbhgY4+855kqVLSnIrq2cDXY8
1hEg+T99bw7wUMNLThT77pnOHKdmeCiM5UYpgMEoCmB1xQ9GEu2RGMHLUCteleQp+UwtPookrIVm
9PJdDVh+7bUdk+TcsGRHg2Sz7rBn8FfuiBFgGBP2bNRIToi5sgBNsM8WVjRlFiZYCZ3yu1pe/bzc
PgLxZAsYkAjQvEFhADEmb0DJiVc2UImjGXIzVWm0AMRac2ojG11kBJDMSd+nGt/YWQE6TaEH6WV5
Goo29txl01kvVgJ0Mox8+W8x0yZsffP5YDWW/zCanoaHoql9QTZQZneUbdbk8wY0CZO0BX60CQye
rsMkmdUN896xtHZhgXb1PGGMZYGOMQN4UFZ7jgA1hYKRATDLNL1oJ78yf6FAYNbfeFJli8TXjKMX
xsiGCj9ahmWlS9yOPqvMey3mrW6NG7EkkA8yJq1aUuRGwP84OvqplG/6Y/ZzY0OfJPVxQpNki6+M
XH4k7z6hdhwNixjsqdu7j2gbR90BLxcPiTcmAPbYO6IPJ8yTb2YKWiyJfSqWudt1u8jxM31rTxix
EVqZBKdORmFSi6aZOxm5yfYzng8jeNi1bkNDGJPbRRszmBl4mtEWd+iBC4OaM2cgV8ZkRpIlq9Fr
/VckOrxVOabOjrLJzNXffDSRPLVJEr4lQEkicZNE0dGc62lJy39zGgGYuMYOm14gilcXKTfaC9ZG
Ury24XSz6rGijSbpMN0uV3jxkH601YzQ1fQXP9pstr9jJj0680O0dYdDhUbXLKsx1j576IJN8uTB
dr15C8oitLyibo/jv52TtyvaZKVdGmYP3sTm7Y2MAZh3kfG43mS8AVg3PcxMegqC0GY7l9GwV09P
Xk4+26inXqRZ25hjR3vzdLyxYRMq6ZHd72WzYTMlaIjSyxYIFa21Mp3E2WJDA0wQe7SAaOLZ8oub
tLTEztT8oJb0La+M/yffrIidg99VpWF/YmivOVF53BuKZTE74UnWzUlGZWyQ8xbrbjTqJS0lYiWd
aibKzcIF+Tf3BnHIQos2+mviVZFFEb7wTIa3XwGjmuGl/szFoBAm60dMJEJtiI9xptSkIcMalhe1
8CNZJD7fdEYHFSHXUZqOzM5Z0eTAzdyBmgWgMzWbULVTtK9Zv70ZKbgzkWGicQT7x5hsyilE1cEA
EpMAx6BDJ8464AUCi9Iv9yQjGLcks5w7W5KTrXtm6MXdqT481WA3sOk7CoGlVFInHwb0MfwSN0wq
7lr4yFV4tX5borvL7lcDqEq33K/rfQYU5o1bRdoXLcGXCSg2gm6a15roeh8LH19rrP/QCAaN2TE1
ABgX0eMENIQH1++bJSmqaHxMyyH5AKiCeg++smwDRspABCQ9a9p5zbM6Rk8Xvidtn38AYCmo4l39
a+Dl7ETQJ2kAKjsAWn+g1VCwKXkgmdeaH1wBjgJwpgzI9fmXQexv6YBvl8sZLUsB+n4noyUbje/2
bKEt6t9cQ9pPK7UK3wRx/f9goTJm/aOrFTgf2GwC7sM0TB+zwX8OqQO+PeFz3LQf85jX61jAsHno
QXhATfEsIUhd3yuWbhtNO9ICaCp9cAc8vEfwmCwH4PgT5JvUXn3Jlllh/Kr8AwyKHbG5dLC9nEBx
kngPQe3+wp5QjEWibJgDb29FS7xPtSvM8Nd7jHuUn7yUo/oMhFOWevZH8BCR1DE67wEEWTJCqqM/
2HXxWCIlRfDmHB+tCs3fLQpj8ktnCGzUooGCuJTfSbTOGchGaTKwN5D8531orhsHQ6qtyBglcXbM
TY1/MuO633hR7+7NJAEZdscvFjnLjxEozp9NkVoR8xnWNJt7o6p/GVWStOsKjANViLZ2LRBTa/YU
GUvbxzOcIGVHMeVRFY25r5Lu3sPI+ebyW2sALXrKwT0A9PrKf3R1qzmmBlAZw7r1Pw96uTLFxmys
hwTRgWCjLIo88D7zscJYCQaBKcbfLEQMZeFofG0EJfpZBZGtp+kuKhNJv1W8tHiighfWiU53fLXE
UBuadb9lgvQ2Q2ppWUe2g2K9gTHT1kDfOOD5TkUH7NQMgO3vDXpYBwAD/JgwyreY5i5+m41h3nbg
Wd0NceI/j0BNW5BJ6mOgO3Ba8PAgmpG3/tkxpuyUiWiFiFYhWoppiR9m64Mes4zit8zW8J3sog8u
atNpPwL4zKVBZMP2kaOjEfCr5qaTAHCqz8EEuESatjfAZgoUOO+sZu+reBAwmY25leP5GL9DcskG
cYQc3wcKWHma8uB0M/UvwviAPThLWZA1oA8F9P1WhW0KUFUDIg51vax9DgPARqdWqn+N02LjaqAv
n6PkGX2zACLkSb2qhy587Hxz3ndBCuQ1h9875eUY/HSi7LmzJndfNQ4AssEG+6ut0F2Q96C3CAdj
eNZEYz7eRDHbgHrt2Ir/coFCRQf0e+qYyvjtAPoj/uzNZ+CrgjneN9MULJzVPxwKjKCjCo4g/7ND
VYZLZ7Drh8ayMZUWIJPiB3HyVGsmSGB9fKljOuqI/qWLiOSxg/KblaKR50aRGuETB3kA/JTUK2pv
3YNq9F4RmMPBswKgIGod/jaYkNd3kZWhjTWObLxniLuZnNTCrgsB6ZaudwOMMbiQTN1JqCWtBza5
MHxq1+SkboXuonK8NXfRupk3kQWmwQiTmAlnOPUC/yuABbXtYOilf2jeUe7h50iLDFCdw0o69GaC
0XLTfbfAQ+of5gr/yoY9xCsyVNbITRjSWcQFgB4w++u4uMYd9DBqtnaD5jr0yL3TFZRPRHekgo90
S9dIchngmxJ3SK5DGmTTisKJm5MGyh80FjGmi8U9+Y37NfLBuRB49aatMRZHh9IOu8cwBJtPawUx
7hUKBdeJubYSUAImJlbEvB1pCceTFMrjXxVkbLtAPe2AQayxblmDJeEDHiL12RajbwQRloMfeKUD
cmVPQGIAEV1qnnEx42MAZCcxSTa/W0/g66gPVV19TlKte0r88nLQ7fmp8KoOuYDf8nEw080E+oul
NBOKzNfMxxyzoMKRh3r3NIlDULU5CvEaqvhXBV2ptJvP6iLkIK7UhzOudL146PvphosrUTRSRI1r
bBh+u0DrYtuqTtlL2FsYg7Tzcs1nkE6TrBGKlOlrj/nTI1m4mshqNj72ccKBDoENsL/YZXiyCIeu
GcNHEZeUFKPS20tc5QU6hLVzjRvberefh4+D4ZdIJgAh2I9j7bl3wG5mDEm/TnsD+KpC4Q5Ft8C4
zrRXsgwgeviKjB/Jyy3K9oF11lYF0oEcsecg6lgoJyM3QQyKiQoZnBQl8gcL1o3TvnJmoILh228N
TthumYVOLemGchtZj5hb2joUZETgFJ7OaeO8WUCVbIBz6zzYzOYPRE1Etm42gZVTMBWRbRnugBUB
ytljU3633VfHSOJjIKbikTe3m0Uj+Kho7XhZACMsmxQ43qu8fGOmEx3RYoO5emlNhj3i7WS23GYz
uKZtdP4N1VNE5M8j4LycAjUxWgJWTwdYaQzKAgd4wYIjGt9GI1DJ7OpASz9y7X3WOdZCw4wD+thy
d82qtHoCefPwqk/4a2S9Ya+lsQjnVemOlHQFCtcPlxvCWIezpXnXEESmGDLMwi1NvhY0PxtfhXwa
hmjNQgxKkpGcrwWfag0mHOptYAOakTAD41mR5HdwCwxWdnq3a6MhxCglKB/okAruD7UkM2D+gYfg
D3l2dSDb2rAQDT1PygwwFagL0JoukfZI3lFtwgQL7gK45smB/rJlos87y6mGJS0BFcZe/OmFPiEk
QZIMnJi1nhwwNWe/JiCzuLePixcypUOMMRWkBxH/b/ZBzRk4QV8sgR4v40eAbKL78RwgspqyUYv7
zFsRSjv3xrHCo2q6BXfX0fIL1CUB6l4y3wceOppoaUk+UQpSUKkmVHfS0OEujlpKlwY0dDKYQoiX
N0Bxbu5FS8QlyP/mlK6RX++I1OriN3d9c1pYgaA9RlJ9dkb32PLSPTJxFuNLZVvXxVuYuRe5UpKt
7UdA4m8nHUd5LvjHFn2HND6FUPYmmd46kK7Sg/io548UjlykiTSXkVUkctFCvV8xFsV4X1eXR88f
0L/JVMUie7p7JAwPXWBOO+mjTKTf7Y9AP3ZgNG/kfauR5/dXChK/W4DfEZUL8auTRnSqbpzuQTrS
qaUz+rGVhboj5apkFrooVtPcepuYRVu789CXL8ZK/diqjwarftzMkBoD+h67iW+UDMjt2zQstL85
lXWuLTU7AUKeUyFxIw6WrfFz2TUYKrWaA63QiQjoEj5bfGVa7Y4b84fEabp39zM1OudNVm47Vo/b
omPll/ZbNhTFRzxzV7Xh4EngA9Zs3fX6vMjFs4MOUqPWltk7a8Bjg15APj2uln+zUTI6I4aiRjzN
3MRMNgUqNwuOXql1O+vV56LFlGyLbD2oxIZH3rR4MxLyzjaales2ICRB4+Kn0XgjcQaS0t3s5EBr
HMF/2GvBp795G33jLrv5kZeZC1iXPNiH+aBtJy3rnzrMtC/bbjbe69p4BU6t9Wsof5Yg3f4BcJoC
UAdR/8FxWb7OUtc568K7Ypi9912nk95ZHpnknZhh9uy6qC4DXHkZVrX5VauZuUQVYXjM6jo9YFQp
2ExA93xzBIlImOIyjBvSFp3G5hL9xBdbzbUbbE+CF0o0BhjwX81x6mJACUnKDF3O/0fady03jnPd
PhGrmAHeKsuSbTl0vGF198ww58ynPwsbsiBr2j1f/eeGhR1BJYoE9l5rVQQN29HeI1mVODVAMVfO
/2ssLXAq57FLAELdr+j7ybR53rUjEOFaAFymSx/96IsMqy87MmMnK3+2TjSmb3yWNf/2x05AsNVY
7d2psl4aUQ3vCMDSgwaWaWW8qgGWw7EFna/GbVcWCkeitFgWEqs8fiBIYLAoQioZV2hds6x6xtdG
CyjxogeMd5p37XMHDtTnWbf9BTh7jB2JZCiX3GCVtFNM35QAvw5yevE6WMSCxNx5egVuu5iZq9YL
zX3Th1hoFx9QgabifSdEWhhWIn1elqGvDLHijG9m4USrBtCzLRDKnoGcZoN1NxZlWXb9PJdmuWij
JPs1lMa9F7v8czMWNopV4VFUUfLY+MnWTHugVXSonAecZr60+si6nxIzebIvhloY8MR0NlBEKGrq
dYdlS31qzgaGLSuZqsiTf0WoOSiCB1j6SErcvbKtVmdL2b0RGShWsbpXKSn8wDf9SEDgSk+QgmSs
2CupSYOfNTqWSV+c9WQkGMKJUArfMpJeTz2wuljtkWByctMCf3eTJCsFwUM6lLwlq9ZwgbqrfCTK
boHHORlzJWu1Fl/7/zb+Nh++4vPa8aZkjZ4SkFY1uDNLgOFOEjaHzVXqzs5GK3B7DRxNbBeW1l9k
JFVmg4Mlj9ijJe5+HHcyV6Xdeyvd6PcEzTYA4R7MRODtcby1VuQcCL/58DKn/neyT/rcLBwUnjxp
6aCDnK63cTkAphsCPV7P3/UkADb4u0DTZdrCqovkIZ3Bu1VkU/FodLkHVBMA588Vt747KOsyBWPF
/83DEDkAKnqVox2f2mpqJa5b8jvYN4Jzs4P5G2eOs8HjBup4buDilBhnDjCKSPaxw/Jfa8pEzH3V
y811F7QrLurddUAmOFizer+kPGkMXA/JlL6c6Rr7PF5mfDBOcTABtSsGt2ztz+jMa/yvkZs7aw00
TSjS+y+PSsuNA8fN/9IRkKZJZWNdcjTu0JIUvtChsqseyNEO+oyEzrMjE2j0s/SgIJb1/VKzRixT
Bd4IPBWwGan7fLr/7wxU1IxZPm2Uge76zbgAtrEy13QvQDHDHGTrOcC9/ceAzv3knGzLQCf7BehZ
YjyT/Nu4G1zoK3c+WaeQ8XMy8pMZKJmKu0orh3SSwaANJ8/r1uYQovA87J7BG1x8HW2jXTn9YD9k
KGwFFUdpb8O4np/KHhtofVd6P0AFIIMav5ZB0Ti0K11z7YfiN0GtCBIzeemIHkA+6niS7kEaLHFU
sMeFfn0OIFIBk1Jbab5Mi2LcE44Ktyt944HDa03W2QU4VluwChtMQGxBwUECYPxWornIAIMBgmTq
H0lqhjBf2ihO3VO4ykbWq2xi6ngeZTYy0kGc21QF/0H2iHrB91AHHAWoFjZcLM7wG0E13M2OyxC3
Ydh2vP5U+z2omhjPj3TQqqw4osgHyzFzU9Q73RCUt7B6wkAjh6wkyyFp26mIsGNRNSjLfPO89Qks
fPAyb80AviHymm5/zqvbLUoklCy9XR0gzpSX3Ck55ZXu9cScXeegzipbVwxQCB4qr0X9f73iVPCH
xz/rmGfzXm550EZHG9Wf0j727qSOQoxsBDO92AGhbZAiHKxjZuh7xcJHI7NqZajSq/CpyY6SahfA
7ACaDfNs2VVW+AKG1+hFz8uHKtK0e1JZ9WDsaqCbLclIuvceyVgYuz7Hn3WUr3yjP1aegx4mcehC
Z9ikDEBISpe2+OE7seXvgPiUSL8IVQcFEFQeyQ2P1d0x5vGLCqJEjZOCh/USpBKRHxn+mKjW+C5m
Fti3p6bfjo3W4SEa5F2A2gA1lzhUQcoPKIjY5l4TCoBGWK1cIAdXQDC5uEV+lTzmNZja5tiud8pA
AYCSAqKGXbIVE/H9nPT2Qk0J7K5IWzEDz9VippRmohRZZC9TMROlaWrgJOHh8m0WdaqUtsBFV85C
sdLbtdEy3YsXRj5ooI7vZr0rtkNRsGyBW0I3W+SuCXQtcWh1EzINSXklZ0H3Zq90zbwb+ZzvAfSz
IAN51xR9m43sFHKVQk1hcqfB04vITpFXsjxHZaIgJdJIJVYGADbIU6OEpL9KdROmfK7egdvXoGZO
Hatha8rhNXW08DoXG+/UfVuj/SIzwNvXtQCNQ4eF6OrrAJN8ETWbTQK4N17kYME5NMJAVjqQM4Xd
+N2kcmnXTcWBguZqXpXqQz9OCWg6eeZq5su5yVO4OhvKS2f8sQ+5k+NH74WcWr3wSy51Crfndcn3
5/dMve5LTvW+5XrCD/lYblIXlcOO3tdPdAj61NyAq8teErMIj0AvQjq3rycsKf3DfVsgw0+yWJMq
NlM9R8/57O5Tvz/rMwd7iiDWspeyiDPzbZB0ilCqVqcEGU/+dhvu7ikJFbvHRX0OU/WgcRJrFEoq
u2KgMg11vkYBQrwBJZ8DwFPD+Yx1lRF9p213V4KJ5rPd6j9nbdQeyGib6TKxuva17PMUbXDggxdO
Y8C8e9tDPwiJgFSesEDNgxUFYQMz3php60hnjMYl2ku7O7JazvhzFBNwMftlAvTUX02QsOF6ghqr
0nICmk+9grkak8N/oGTYNyAZwD9ybcc0UIKBKg0GHuj3t81WaZf91AfTy8T8HPuoeFZpVtRgLlrK
ew+rcbcQb8JQzZp7oII+alyXLnHtSQNV6l2FXVLpVKqjet0vhnNtoIcqCAoWqerSxBxUA0gRl3ll
IaCoJvxzJkqKLgGZ6RYk+TfppMt7Q1WhrNAExv2WexUg8Ez9sRQwsnTAo1p9bJ1Jqgjwx+t0lKDy
4ZFQft6rFErQ+1zkqonA3+QSKkpDM17Sq1yk6uFFacjrfS5ypRlFLqcu7OO5LSaK85OOApG9n0bu
AjzIoHXo6/TV0lgIyHGw/5LV01IX6CY8eJG6MX8FS3Z4H4rCnRKtc3vyIKM8wOMmB81AAZRIf8tx
MwubgU9mGgA7BzOzu/VaXdvUAgYCfMC467W+kXoYWm1TXquD1bAKUNoAQNPYtuz/gAozHAEWc/14
aYDRk2HpBwTOhsMZv6FvBn4MQLJmPr8Ak9E+8qTPn1Ogxq8i1KKBmsrFCps4hEH/aCVFfE/S6Fj5
gx53e+aYfrJszD7Ygg8HrDoinlxqv5wXKEWr9rqeFc9k6MZtmNsTGAnhJZpw70yOp0MV5PLxPLMK
CrxBzkyqYmjlzDQJRf5/zi5fgpo5AdIKeIVKa0d7l7Vd/UjBunKIxF4pqbDDH8xRKQU8tgp8z+nZ
HtBnvjR6HRA7RdZhcxlbreSPnT9t2futuVFbp3i0+OGytDqQh8z9r7Qp0qppucnOqVWMSk06yi/O
OB/Qx5h4rlHFGy22Pdzs+70frdvQsVFQNdh3aJzBKjgNSelUxTu5G/GSp2Hc1iLkyoWGRT371lJl
kyMeOufkuhkhuZC5GuJB1bOA0X/RUpTKr9KdT+btFHLeaggUp03R6qwp5OrU5ZC0V0Ey8eXsboOk
e9oY2//6E7rhrOGGwGdiOjNBxwFGPe/mT2ieCrQxo01UXEu6I6rt0Btg4aLS+v3RD4oBQLgu9sRI
ZnGOYQEatHVoo3NfOdEI0OHDUfpwESnDLXeHi0izJ0npVaycgLK2ftwtbmeltMqdRpfzBG6StQPB
YwwKQ/4PK3zvNdWNCSti1Xynax5/sEC8ssqT2f/epNXaETwkMVxtfUTTQcWnjRNEZ1ddK4JVZiX+
dyOr1wPWEv8Cj0jkZLrYvGIrAgYhtA8wP8Unby3RQARcCI1yJ7alJ4kEDpL288WzJ1QQ5QXuyofz
tnIP7KC1BhSHpbqSO2Z4X6Cg8YFUrjP3u9l0C+lBl/NK0443HoXmF0v5b/IbK82AkoCkACjFv7JT
bGEDNCDkA8CsQhMkeQb690rxIIzbgeS5Sax+ObTjuFU6tBrflYXAhRVulqeVD+Gs78ifVP9DIvKz
AU3+m0S6Ew7JEugW7pZpdbVM/2MB00I74O1fjOMZjm56DngOGZYyb/DKhhRVAknmlS828HPvfKew
0To8GeAfbnPsLyTmIx06sJ8dc4BrhKD9eJRuRqn5oF6Z24WFRqtkPYLlCGXOeHSmEN/vzsFobcCe
HgPgkEpIVjER8F7+NVGQ8A3Auc/hFEST6ahnXZBYuz/jrgbopKhZpwaLrgwBEzmYK1LRQTJf0NDI
7Zys5EsqyaRB8sV6FWHN8bxCxxOvgPlqsOFQWnpyrMVhztL5UMS7rKwTMOYEWFsnPXm4VYt+ZCWj
l3c+WGxLGoqYmu5HANSKnbqllCOt32IJJ5O3uPJOVt5rwgC+2/RAble3lC4MrYige2e0IWKPtwWm
xZD385oBSXNLFcZWWneLYWyaexIzjiofLBEDpNornqwiPllcR1nyMI532QC4GVmWLHIABFKXOeIm
uc4B2vZl0lrea8m0+zPolTXWAB64vEtTiorCMg3rNYoIRZ+BeJ/oDZBvEdnHzh3P71YADoH1VNXg
KhHvq0p09bZSjDJTSCyyK4NMrj4slaeu7TVLUVdbuijRpBdZTv63qE+tx8DRzM+40NE7ge445yGo
m2BBTrPuGzu9sUFBJsq3IwPUde9T+CmzHkG1aH7WgrWM4UDNTaMfo4cOrazocGduOvGdY8TaZiz6
/DX2gZXba9jutWIdXPSpc+XL8iiRvjqLzr7gVdxHAarKqXo1iwNsIdWo15L1q33W2gv8ImJZeuqw
ij91WH4WdagUEPV9s2tzdLGSjg45c38lADJGx/HIim1fTKDty0zzU2jzaFd5wPMpoxgtY2Z7LeZm
zTamF2Xb3h+aV7/Mf9COpJ/zr9gvsl+dovK3Bnb1du8dhvIbsF6sg+L1ppGD4vB7K/55oyZy70nP
43sn/jkxkJJkxFyi9NP0k4TYLFE4aoHSmH7NoCvzGqAsymuAosUh+c14zYrzFgXMqXMUacifDigK
s/cDCJ+AB+r1X8CbUxxdNORWqMa6G2M7P0ZzWBwTcQjDQFROhtm4yucK0AZFGADPSDhRHI0uwRSi
pfUABDDQkJdznqPJpKrWxDowMjtfuhY4uEBDYwGw2F92Ln64nhOhsHeKvxOhwYdBA/hhD0ndVBuC
HjRrPAw4/RnD8IJmOBC9BnnUIfY2a6NywOoZniENtXEC6haZFWrhB6kkwiHlA5oySJHT+v6MRFKx
9J8JKJjRpgKK7IEOCUqw2yMNsfaCnndLC9ODhr0CaSexncJH0A+i+Z/iwhalG1fepA2TogVXr58f
9BAs9FRSYlQzX4NbApeTSzkKaEpQ0qLkFsWda2PGt0fpVFEKjagyhfwKtOwvKLWscqEh+XSVA3LN
HEXhopuN2teouU32tSmZlMpH9syRUlpq604zzAjsP6w6KD2NSIf6/gw70qLtjg5phW+EqQXBarZd
f6ez9LsiS1LcSSCQ/9topgFsYoDjkuRLiR1pKkDBP5KLyfBXyup9OPTZVv0Mrv4dedCDz7INz2b6
vUTip6a8yQXL12cXst78rlSW2crzDVpoIokY6DlJd/L5gwQL1IQ05o9nmMd/SxdPipvzxzpHMY3R
JtWCSgVjVMs+2FFxoupBKlHswuzFiGsX309syEeD4a6BDjrJqtWCmcVDHVYncqWgiz+pUjQZrX3Q
bgAVHzvy5C/yu1QRC+yUl0kLzrmTS25Zu2iKymDfdqufphYDccOY+iUo1Met2jAZcF85t1igI9UA
7NcHt7ZwRcZdJu2UYKfe3QIlqVqqoI8SVeIGlaIuifQ2cFdW54/rzg92xjg6ICkIgTctRL/Nnfss
R2kqiWXl2Wcx1rUtF1ZJbHGJJUQSa6rWLRvsBPWiBQMibcueIlDhrgJzDNBO7rCnKYnYE5iUmoU+
gbqYRDJwdMMCxzN8oKh0zOqTHyYLkshrnrruMLmo/hZpSa+Bt3mbZwMKlYWODF7WnOejKDLQfJOY
T6UD4bWcj9z0jlUnAQk8gmd3KOwHLy77A0u6ddXlgN0pph5driZH1WZfeOgE97XuYMU+wMBoKLUU
RLKIHEcA9kjDVdA5i8H3OuqRD1TFj+8gyh/9lG8Hux/CtZJ1c0D5MBXzJ4ZXL9DSwrZSGTrdEXAb
8xGlfh3WxU/yh/JecuOdy5l5IvjNJIibB/yPrw2+pR54cN5qr1h7pRZ4VDeTQL3yYer5wtLbvFoB
hQtNim4zHJtuuHcmIIJZgRv696TDNlaz4b2eLFpcWY+OSVWkOv5kTCAPgkYbMUnr6rvCqId8RU5y
ONlts/FFZAS8ih7c6oM+fLPRwby2UhYfeO5lJ8YMDZwQaOKKhmSNypVrD7fw2908VeFRn8GlbZnA
ly6DFz/2m19WYuVAaoutEyqUsr0VZDaQMjh7rmNnAJij5V5cq4blqNDatFiwB9Bj2IItuXE2ABVq
f44Va1YgwwjuAQsYPXhlwZfUdfbOAWClwb3pGo/nou24ZyZ+3Mn8FSWR9TGow78KbChusJQBiIBM
oAGASAvdzGWY/FV6EduQnzQXBBZACAIiUJkpLsk0bkh3ihEZspRNm7pc0xosrdliOz67S6sZAAMX
hHiri3OpIz9atfWFH0grg8VNLOnU8i/FuoCXXOCmAZcFlYvSZLNnrqpEt1cgM7aw4a4BICJNwOgq
4CNIRwfDHN1D4Y9XevBRgQiQIgbcLGG3GQmks4SeCNdumOCWfmUmhbHUcnYPQCegEjMbpK82UHKX
4VD1mwy4J0DhGWe29ZzcXUgZZTvhA2r28WQq3EfsRJyaEFdVkYIkOqg0Mi1wO85pOkvDhalpnYUu
4NawYwH+YXTWE8Bi+07i2AR3RS89QTEmaK8nT5L+D3GXGSLRkX+R3s/einP54MwozgJA7afLmQEC
on8pQ4BCx+46xVLBIzGg6zYAx7IZC0Cu1YUvtRWFL07J167d8kdSKQ9FmX7JoTzyoT3nIJ3woBy/
m4U8/jhL2aHSwCyGclF2evHAuvAbSiHNHUk9CimNRS0M2LCXBjykAzCwM/mmmDt96QKpdRUSHybd
k8ibl6ZN9WXrO8ZKEmI6cY+KXncVOmNyNE0UPARocX/2Late2n6tf8tq/tSwAM+CmoVFqKn5JzfZ
dzuM/C9dyLylIPI8Ae6p2RaADwVkzwd5EuTpKE8ygObIqX8mUbt1xxq9obgaJQ26J1y9+AIkFNQq
Abv7WHIjwoNZ46/yyW2/Xlz7HjwNwrUGTvwaiyDmPgjbbWii9BW8PDaqEzNAsfBMH17qqAsEWyf6
ZGvjpcT19BM6Z9rt6Lvmrm+C8aXI6489fJGj/FOOOsVjKSD2nBVI0wE32LVPVI9mA19648OwIpEK
0oQH86Ozx2z3zaZG6a3pefuwyL6FAMBKlsA619YdHnTRyidkfw67RaCP+t7vo+SZDi3/BVhk50QC
ipLNw+/iyTpnXfI8Bmm3APmCvneH1l1rHuO7pAlPmcaMV+zLRncuR8k4rsT5j9gYF8zwg2/TqPdb
rIjO28637K8NyOjIQQew3hobvriaFl336njZkxMD/wkwVzMo+MryXguM8aTNHSouhWHSegAgcd0+
RR7gakAkbi6rucl/vD8FFCPghkPoPzoFi6OZWmQMK/P2FOy2AxSCx1Gal3L9OLmpcbT63sCmUeXu
tbjakgoLfcAVpyEddOFHI/LLwKXsDhqw+rwELbG4XBY90Hs6XcclFJI6mE4Ash08BttRbEs9C0F4
a874MzIvOp6Y1taoUy4vvmSglCEAD+TVlnKKdHURndORW4yb9xI9sPj/ZalEpiXIWQVD26LZfw2S
lVQC2iryUvIjqzNrZ6vCrKUEuqUba8ocmV6ysEoTsKZaWi3kjW855c1eywD3J291Qbz6gWzbv8xi
7Fcc2LfL1ItKE0BP1vQQxe30oPHgE/5C6j1JpJ+NaHpAw+IIcKVoq/Q0okPfz9Ga0pGvMlD8TUqR
jflltXd885s816ELcW8PFgj5UoTIA+tavLGSqGJBgmOB6lDDrahixqsJqMrpx3BpGLUtqfGIH89G
q6+x8bDGgB3INQgIR2yhuBZWwvw1sZr5zB7Xk9Czd/qAQ//eP6/A08XcacQuSzPued7KPKT/nf8U
DofUmaptJLo/bavcN45rgIEYXaSkGv2mWhfAcF9FouGUdENYVQ9j0C1Rn2t6C9JF5WSg2BmcdVIU
ziwbcPc/RckCLG4GaHdFVjFHmIzGUfk16EHGo0+OOcRZ0MGr9epBd7olSU4wz49T9Jhhr+dBy62X
ptGc1yEfjZeOPVUGPqkldsj3k9+Np07YksEqF1UVgXtYiCV4QlZRMSS72ZmcV1MzXDAWopycEnkZ
GJ0HhwHYUVhpFjsyXmoNTZptkBovKbZ0RR6yfzSTNOJRGZgtVb5IsPYYrAwB/scFCqE6fKhrxvGv
wUirDfl+6EZWJ3G7bet2v5osG0HFlBdLYzJQClBU9X3UsuSB7hHI2uOUsQ72dncyRiBAT8YEffJu
+PI/xF9lD6fy4+w0xSU7cCaOdl6kR2/oWiwToWRPQcnQKMq/tX4QPnbRmJ0mrLadqh6EasqVvIJ0
CtadAJ9vsb0yrAhvvp808Mq36JlRGPQGNTEI1Pkp8eotul+MY6MPC9b02cEXeCx0wKPReUSiNs36
kXzzAv9dwpdUZARJyLe3/s0stXb17Fgoef5lt2LfBMVUD6TxaWEo4hFQaLi7JF2Yl7g3Jx8EoO5z
uCe9NYHB22BoqwTqH7DDwjgH+l5aAlFZHNCg1GCDaF4maN27J1Xgzc0jT8L1bLTZGlju6cZvbetL
JK6WvpUH9yTa7r1lBFhDr5L5wcRy+oLUnVfm2w+DjOFeM+x27WuJv0Fnc/zKR4BgiGVrkuYwXDRo
YZKSsEWtlryO4T8XZ2UWzn8KpcVxiqujaOE2eYMSgQjvwRxO+qrhKCqwNJT8ixqREA/Dyypzg/s5
t3zSJ7131qO0NPxQz6da+lMex9Zu85DeCLx+AbC6rWZHj9Rh5ExdfAqd6JEajFC9GJ/e2wIveKSW
LvIUkopLjOSROpHMyYkBNhE8piOKk8+Q7sETPn7cY6K25KSjdgJbGqb7pXGnH+OkF/800x06zHCP
nCbd0+x0FnAQnWrJAGr5PPd1v0GVQ3YERruPOy3rOo9jx+yLlw+XPAao14JFFTdPBuvMzRy18y7s
8F2YW8a+BcOQLkYxioUuGEv+TVnV6M9+N9YP85EfmrrQANm7NQg8OFCnCy89VgLFLvCNa1FZCXWv
rp2zlURl1arJBFY890FvCFqIPbYt6ruqTlelJCX0ACwfB+5C13F5V7DSoQCqThorWinD0LJGolrn
NUpKWt4k6yvcalKSN+Av126Hf69Ut/yX8meCRjis8OBgWnWyyHtXO3hDLgqsDGNt5bO3Jquee/PB
0asCbaCwUnT9s7W67JUUpd3hzzEetUNfduHByxKs4V8WGjQ7frdYQIsMtCKRl9N54SHEA1i4HKpx
Xg0RCnOsHoj87xcBSGyMIl5iSyHecAFT6YoDGTpq80JUZgK8YkE6ckmnJAbSPmpsyrZfue4MVsqo
aIC+KPYR6GDTpoNBuxJKG4C/42CLnYgciKN3jbVQNlLHmgGaQBoqyxwI0F6Sb+3oMqlxF9v2Jzes
VrROha92tIjrYHyNBuZsvD6u7gKb54+9mWDtdB7bH6GGxTfxaJi1ToTOxXl4LZJoWGG7fAl63wSk
RKxI0PKJYSpQsqscNa2+XbvSTDqytgIWm0ZALsNuq5LDyLjLgR0JhB3ja14Bk51GgVWeR5EYDcVo
fKWRsk5Cd+OnsoDq8W7o+V+Mp7hUYEdxKReurta+7ACMwt2gmUtayOJyQUyLiwW6VvUtM8A1NrVA
MSoyFOk7QiSdXdouWFQ+kaayPeA+CZte1d4mm9NweWPwUqzbhlw756CIEaS5IgcJETZjUcgwvmpP
xE0xpCDUBal58CmqNHfdj0B1zuJWQ7O7EW7SwJ5eyxywhr1nGH9rT+U4+H+rmHpM2RqQUc1dPswL
Kl8p635esMhlexJnjgKhmVdfZalK/d7KC1RuJSyVxZdW1r9GPDQOct2ta/F9ESL9kuiQ6/OVipbs
GngZuq0f6Kd28ara/lr1PhdrsFxXhYaxSjvAZgpcwzkNqlOFBTSScAcuJVou5nktJUJafe95kch2
8cTGFl/FZhE8NHV50ucuemWtUx9CMHKvsK01fxf6toiiVy+PPuMd1DaRgI5VSPlTPZZHOwGxmNCj
xhDIsWQluS/nboklBtTRKbh98kFjtow7Q+236WOh8fwOsNk+doUGZ5ebuA01AeaPfUDo8nYUbfre
MsQj6lGp5Mg0miWAB501iS36Ni1AriKLHzS/rnQ0vGQJnKBcjKU37og/E9sVuOmNtHZBIi5JZ2LN
FIguPQBGSEPsmZOFK2QzYZFOuaJTfdyhEwUUr4Jg88pgPVhBAuhjScVStuknYiWQzAXMKB8KB/BH
9G8yE5uBA13NQRly9c9x0bl1xoHTZnx3TA1QWUCiZq7TPNOh9Ty29oYenTIXnWUXn3maF0dcltvn
90GkMtEgLoMafOaHJndtLO4W2HnHI35kH6OpwcHUBLyrGLJYA4KdeD4aC9M+5iXaE6UlIM/LQZuT
JzPNmx35/TaXYfTaPig9FGD8MdXNnL/PJU620bMnD0+KgP11RgA+BzrnaMB0sBhmud7GxvLsawE2
lLsybUAbIUTTcJLnBCxAY5EzNKA39ddO87p7Ix5QvOzMzmpi83Xo5AMdhkKTrptPSdf81duo2Z5w
o4+OanQCJ2OabUns9B5FjDaYk0m0AEL40IbmE0l00PMfvuZHLyjG6l8t3CsCrvctWV6hDZmSxaJN
8HfJsKCPRXZNY2w5o/RoNhzwT+CLUfn6+TCDuXzGxt2IvQfuG1vPrs4W5VhonraZKlzblU5lIB0D
w3bEAu/Qhkmrr8haJxYwxcuylyL56V2I6aY0CA9axDdqNopQ6YdZDxbuZBlbMsizpCGdjBfhT+JK
qQLFicRWieXiMbdAw5Pj/9Asa0HkAGpKOhiefh6x7K8uDbpDNbtwI2NPEbqIoLDABqDtCDBqQAO/
6X6XinS4QRxWOnaKl+R8lfBqhjgHSrFRO4/qtK6sV/O/nZ3yo6xgGE0BnibOBuUv4SKoC7CKiFd3
laZj83Nqps4em2janWeZ94RvRKhGNLror4COABCk3UWjfW/j7xRfYoFZRrpLPM8Z+FQuOpWuFsBn
7/USPInm0TD/MKEMxkbJX5ULhsGhFkhY9lLxaJRvKmLVID2pOvzDKh4NUoEbeykXy1yAVKs85HZR
3eQRsymVD6qZR5GaTof0l9lo7ve5rmabvPNZkxvl+c0LEamdYXqts0BHi3m6iUH7+oke34z6SrDO
Aj0Cvgnk9hZDD4BvQun0X8veex7E6q5T1PeMTdmRJDoYHCRRLm+wZyfWdEkXlpGzRe8xWyhdV6BY
wck7gPohkdLrWAJQKUmvUpKvJfICl9jZlhowyHsNjZz09rGiCI5JzJ5Iorf1vYrer8wYg6OXeE8k
kasjAoHA8aQ+Cp5yZzeBqUFPWmMB7rrwp1k7rzEaLl+7xMv2rpV1m76t+m+TFS7JodGw+51OcQNW
UL04USTQUMOf+rvIuG7PkUYQLivgEGLVznvqqzB/xdLrkXF8k21Pz16jzHaXY2QUOzJmE1BgpxZ4
IPFYZK/2FIYnK8v2UhIBl3Dyt9rZXXrgGd+F2L/Yx1S350tmQ1trk5Vmxi5unvE4QIfsMlK6mQuu
HGnuTX8VWgi5UtIzAz0edEARXbzB1Y/lF8ZjvitYgsJgAVJrBm636qom3UdCnHP/Rzs33WNZeMGX
/LPmNsWXoA8j3JzHf1MEwJ/YVYK81MBxLBKQddKZTBDY4HD1cUlZzgI6INY6wIqDwSbdzh576oKu
OjTiQFY63OhkBFnwj4D7dOUplSJXHQbPSi9DQMR7h+5evg2tvnWXvA8zPPZOY3hwLGyizeVorKWy
KrgVbNKpB0ImOVxHyDGppQcfgV+n28zcOpV1OOtUcjJfa2V2FHrieVrMLmUmhupsmhZYguRzFU9m
kskiA0lJ0T5NKl9C5+qNu8zm6msYo9CmFyi+xHbDJ7S/Tf74IIlsSOc7weMIKMwDYCbPbkDp9lYR
MHKx1wgdxV9CKUj5ivAhb+wDeZF+1BjH3qzLgL+rn1N6HM19AKp9KOsAjCKXKEmwQxPeRAy+iZsn
o0GBctIfUGRbHtgnLWjxX96abY/ymnnON2MD3MFOeJAbjaQTyVZliTDycisNsVjVRGVPVMbTKs3B
UE2kZnTQShR2XMnjFIGUMjA3yuW3fldxchjhCZQCsw50WnEPShRaPabl4jGIxkffxdPB26IyqZnn
dytU/CZrEluBcT4LV+7u5DIzyoP4QrmVM25HFxNg2vGPtqds5EczKTfSlTb4WmKwRa6KGKtumd5q
q0Ys8wAbO7lPQ7SQCCkWS0YVWFicshqeuVgTcuMapB6GMd6RUYWDqRSrRKgDUeEUMGJrwavtg5Vz
rD8K5rsBe+0FavVeiIJgyKqlgXWbFyIy8PxqaQmJKAiApHBj+1NcoXPkFDP8O+79DJTlMp+Ku5zZ
xeYG2Dd3HBegjFXjOiAfwEL6wgdwMEjR3w5G54Ax3QB9GUq0kgTM17AAFoHvAl6e/Mw5O4eAe8WK
fdmfZUASn+Mogs/dr3Jwgi0KcrEzKiAsdJC3lCEA77F5WB6v9BfxRudmLW6ah9TAtl0TtQuK6wwN
Q5nwEug1ZntnWzqoa8VEQi/9aEhKyk0H0mneiNPtwDx/Y5BTKUcKxka5DWLk9i+KlRHqlEhWk5DP
5cXe6JXvVSrxFtGL9XkAru7Ly/rQmZLSi2Yj3h0Rr3xLQOEDFVUoZ3Fwgr5YM2BBL3yx20J4+YSj
r0TShb6OxZku3JMk3USA8uVho3cLXs5XfmjNAfy6CpGy8ElGM9zzNoUZLePF2hkY2HIEkSYTRJpo
bmsOSiTdLDgwacQrfdq4A7hihRv5kl4FkM4lNs6rITn12F4sFyqP41tfs8AyVgGuz2iY5N10J1i1
UPYyfqevsPw20zdXfaUre/ham6MmfwO3vxZKkCGBjIrCfFsl2o94CtwCWHjYyboa+n3nFIs0tbEX
RkNyaEcXhC/WyYsykJKIkKbSXYYOT8idPiHR7RDbcdD6MXxlosSLmtVspEc7QBF3L4iEIwAerSIs
BN1FHYiEzepLoxXplzisu6OX1igqEOrcNM5eLPW7Y9ahHtrwk3bpttg+98Lan1C9NIPAFVv01r3d
5utq4MVBa3Trng4BOs8mlDmhOHvM2GfS5WNggklZ+CRT0C7r/0fadWy3rWzZf+lxYy1kFAY9AcGo
REm2JHuC5XSRcyEUvr53HdAEReve9173BAt1EiSZBiucvXeaxSBQx1CUJmu2bgsWmnOZeAiMu7JU
9ZsYm/BTNHhASdiHEFRUaBLHpQG29MaAbNN8l4+tsbOzCG3kcAbQT57DaNgFNcdf/oM0sn2UspRP
FBP0jBQzaqmxs6p4fshVvWWYiHQTKL3YqVx1D/gadA90J+SQ7hr8D5V9RRjPt1d+ynFq9zJbxeYG
GvVrw79yULBuBKi4PJBirobzo/4+/MLvjGUFzc6wWFeOYa9DHPhhBhHWN70dYvY50lXp0LFP1qj/
fTf7PxwXshKvjdCbg1LS0Qm1Do+iBKrnlhDOG+xdpjjYQnXUcd+1lb63W6uA/kIwhXecDYA7nD1z
IHn00o2hNphMcw7Z6ALOdTiyAiSCcSwSLwExNCjwJDU45iVsqynlvubA0nG3N4ALNYM/3E6dPYGB
W92UnQmSdhCMfhKK9R3Ll/yHW/NXaKCEn3kp8OqQAbkdpJ9EqXwnIrl/GVAq9SsXxmUFN2i8qBuy
/Sj/5+aBn4xQhWNDzW4yRwVrlvyv2uuFvRK9iG9i1wV5Ofg+sL8/R/Go5dDoQPLQYVo8R8kk1KKo
Ko/YDUBcfH45iHMUCCPx36cVBfD/6kPAwcJNFH34R+jXQwqWeyLxM8Mc/3kN95nY/Mh0ji8l/sBq
QTa2xGNnFbT1wnmmYud4Jw6aexpRvNuG7ly/dEad6i/xDpD5iSVabABCcdoQnPnm+F5GEkRukOHC
VvCKK7m9WhQeLwI/VqFckkgb0uhdC/oPAnQInWXcMa3H+6uH4I1nZm61JSOJUXOpbU1DNN7bt0H1
HKQa3n9LBN0F0RhtRMIg3yrrLTrWSz5Vz6RU7lxhiaHKrvtkZ9M2Ty3Fi1JosGNy09908sLlUoDu
Cpro060NTDRWDdI1W6HgWftXmQ4tD6jSfEupajWNKxEb6YQ3r647K7QMBjdW5QbYkkzAYU63WnR0
UkirkNPMFNiXOLoDdCiY3b8TqhZ/QV6k+QabiGO5JVbLVK3Q2NW0+5kOE5sXwEwKvh4MAwojus13
Stld3sU87mZbeL67ihPvcwetw95O0X+rwbTrK7kRrLFVikMIt+srXx3cd+PGTiA9AYZU7H7I+Lg3
VoDBuZJmvXLiQ9DgNItGSj3GmyyJINQunaCzxY7SxP0ELIvVSonDwHPLrEM3K0jXCyg+HDobTG40
pAzRpIfMGLKHQNKyx0p9KkcRg9rN5TLJ8l5OY4TNKPx1avAD7+tewTQEtF1eVCTuQ+c2LjbRanUt
0g6Hh/JCjhE0fMCq27fY4zqZzvkUsNiXGuTgU4rOv74ccA7gQpTmsKBUCZtKMFRAvF+iwWpmMPCC
WSXnEnaVKrOEGrZbsl/gaBdo61Up16lf9EY02yv71VAPg9HP2zF4p9GWZfq6K0S4X3BmhFmbddwW
MNpAX22z/Nt8v/hmdBoKFRDu3F/GEBouAwh01qD8Z1IHkKNdwdlNizHd0HVsqDi6a9tXjCk1mGIn
cGXonxlHE1u1qdTUAg/2AL4L1fpk1Nx+Qp/oFiyP1gu2I9U70TgF5l+19cIitd7XQqATQ3rjyXbX
aqUpG/KCEJOv8P9OB/s9U3fhAF3STtfylQNWg/2As5TnxMb3qdWnigdRFLzT5UU1vR7QJ+zZWfmq
LG3r+aMkwGYUoFLgbbIJss1No4sbtG3H0wtDH7fvNsUhSq1gxoOJOEbbexPMeDACgJktNlBjKOus
NKIM6DnrVpAPEuB00VaT7bC7SX7IQSYdHGIjeQQQ0n0gE90pMYBT6EpVMOf97dBAnbop8lDcQ/F2
beaTfgxT1XoWeV35dqrU2wm/+3OkJSrgmiz1RK5/b7DW/BRr7NfE9ehzo/XDRhSBdsCs2Lo3TVBW
61nY7sEYbfVPGp+gd2iXVXevZEXu626i++VUYl8IguaQbWzQMdaa91mrKHscJ/N1n6NHbium6ZsF
aIBnaszchLqu4K0doU+o5qc7E9IUHnqU9F3d17lXR4Z4QzvvtHa7Cp0AFeRLOHpv8hYqGhxKv1v0
qkE5sOKpBN/nd0k+Veu8UvMXVeEg4sUZv65/6XjXQrMkccxd4GAVpJsVuGudzDoOWakdkiZ21tiH
tt7UStmgVyr/oSnZKQK/A9SyROmAHcwBEL8y21WE76eVLX+YIeXdKmsc60av4vhNGKtYYQNQv6OG
D4KlYLtRsrwGYAEaFbO8N4Grfw7TuN+BefMB+tK5P3H0gtFuhw1hW/Q21wn2TIFaYXLI5FDRR+7p
POyOjgV9P6nirgTJI3iiyy9NE4K6WdXZ0VBqfeuKsDq0Du/uwBqOvvS2a32ByW27GYHRCjyHhbV9
n1jqTslF9tj12rBtqng4pHGb34GBc1prTap+SnIO2TAlcX7wEMwbFh6Zx9MDfpqXTDD1E9ZTaPM2
kvKIM8fxvi5AUkhtcnbcnBy5bqsrJywzfyiGbN0wPn5O7SD3NDMOfprqd/pFdGyYj0ahvhXo2V/l
0F07lk5rrP/5BWPo9h8vGBfEMRpay1XX0h316gWDKYLmZF0pPoP43X1qzBdmdO6rUdTqwerd2k+z
tP6Sx0nl2QrvHvqhNh5HXXslezph904MflQ1AJJVY7qf4fZyGEP5+2JIXruErs3A3+JxHLYQ6Cmf
TfxBMaORLPFYHqSd5n5P9L5dVZloN3o3xrtCs3xqOUM7vfEU6yYkF3h3n3TxX5y36o2itoVfSW7w
yCmeWtPVnxtpjzTYQxMM4OAABTvBwyAbOU3Z0gmWHHUzACEEnCo6ORN5AdZqvKu6EGQRHTo/SwtC
RfISWMG3dOK3fcugC4OW2DVXoTKJpr4hgq6Kbe0wVxAeNtCax1ErOnSOGZa5w17SmuCQBHeki4le
0TCprdvFFLA+OLTA0/ZPORs/c9M+Ap7YPhLCEUwS2a00KUnfPkaVk92WExv8Cuxpd8zh9dpRtfxz
qaLhaXTj8SePKy/WQ+svh9VPScCUt3wKrFWKHc3j5GTOdoC08GFJj4PylI6/3pyOjiHzrybunyZD
hA+dGQzQWQNSGfyjYE0HNuitaWK+kYA8EKK3xVvk2F+6wByOcT3Fz26OvQBpFm7BdhkAIWtKKgRI
7029CW7NSOWvcbkzjSB/c8sKm/N2BGiSHI6KeFam6iGZBvG1aIJ7J7HqT+HAs5tBM3qf7GERPgRa
W38yuPDRHKZ6TjbsDaG0WCnG2Ioi9Te6kCqc2k0ybmpXJQCmN2HxUxmCLtwaXTmt1RhAn0IMFlbW
VnEM88CAvKPp3qrYXtgPcRgdsN4DeyPH6wBSFtFD08q5aRKrTxCKAxNGMEwvYFcFxWnNw2/QUJMS
jNYvQFtXvaIXMXp1X5pRoH0AyJ1bNXO6R8zuRmwGNc30yeinIvmrb8xsT5C4sU0PVdCljwSCKxlm
m5WNPhD52ssxIh+B4M4+AuT9meemTeT3Q6HPEkeg07ZXQelGO8Jsm5hzHMoKrSeEFueho2zMIas4
Ou7Z0D27KmZLaRj+5eAmgsrXF16PIFlJ1PowaOH4GZ+rPb3WIJYbrsmOU6bZjvk0BLaSyHhS+tIr
6q6LvY/uqFFvcPp7lnFjg8m8pOlvoperO3c0o5epYhtd778QcGIqsOFhQR7kaJpcXQNdWxyt0Xiq
moA9ghzXOUZm9yXKUnwpFrrYtFrlMavqniHSoudv9QRhpB3H3+B2OTdvswYNi0F5R+euo7BC2dw+
eaqw7GM/8C8NWp3eeibExinMfGuGDaprpg+iKfuvonxSyrEEtervG0W5tkiXAlAASzKo3E+9Pfhd
zID/G6ZnCLIYOOofunsTLeybtDJCn3iUiHlpiuXZdB4jVgLm6SIgW6FUxfBAI6dwwLJQh/awhoiQ
cl+76h1p15aWqe2zOr9Fd34lfFaOyZB6SvoDb8cX6kavuDbturyI8A2LFnbXBXRZUcA8MXvFsB6K
0L7/568dZlxplwJeooJJWgVpmeE4oM+8+tpRmFXnGqTsn4Rgvt4AhEJfKFG/LQv8oZu6Kg7qoIj5
+wfUVamHCVvw0GKX8xHzhG8U3g1Dvn6XPQXQVByM8DK70usUH/RIeQjxP23JTmo9X4Mjrdo3DiZa
gRsOB7RTad4Uhe6WtNZmSTYeFntFMOweSTzM4sD8dO92hXa72EvDBD6Hu62/6LcpzdTcMynPoUER
aS4yP8ftIPYoa9IlQw/VPp+wSF5U5shRqO2eWQBJLPZaPqfKzdZfZOZwAl7Tc8CKhufQzzmiC8gT
fXF6Dq+f+zYBFFGxfewWGJ95mxlbGlIPOIDw+lag/dNfhouXgskLiranVIrGzRprRvfLCtC3N1MO
4ojnLnTF/UxSyKCdtkVXNNhEziSFZh5CGqhQys3COMgV/a9EKMYhldyHZP9ddrYYfXiXxOP9UgZT
g1PphetwKb3UeV+a7NhCTrQsuZ05gWe24pl2OMt5dMvj/QX98DWZMfYxotuh3hPtb2WBw6s1sS83
4dDRC6LS/jwKZzjg75atIkW1PwPTHx+UseAr8mZDou6xzw+st/Qa8vXfuCabh10ymjtTBz6KvA04
Z3aGbXA/Z5Hz2U14sMX+gu5TKSUNxRadZ+GavFBqzbYD8GBrygUXvb0BYFSdvXgHdJvWFMHsbS2w
+nKcimyUAD8GyDusdVOZ6oZyB+EAt+uCa5MeZI9BujZiwILJK9zWQTNJC5EB+SsEWi78pFPSHQ11
u6n8UUdvKA2nDq8zl30x1ey7atQ/A8kq40pOGEuvIndF44tb1mCl61GAzaV6UaihZQyynPgKk6kX
/ousi1uKApkXVJMUyTOB3XT64ujTnPnY5x0OmVMUn41eORCiLxch862gHGd7jniyU3xZhCf7+3i0
p4+HEnxOn2W8gY3DmxyHDb7btpMvjNy9KaPAPrap3kOJeIy/h+P0pk6V8wxeWXUP7Heymfou/+r2
QPTIAMqcWhdbszJTEVYPIcU4/t4k4xvLYjZnRtgb3MQ6mzMpgDKrLuk2aEP5kTem8ZRz57WVuB0A
CPF304PmdixT88kIrQs7cJTQZpH29/GL/YN4M+qNx6LV4tj8xQzTPVGQE3c2/Zcow5SVvhlEhzzj
1Z4cCz03Da9CImDT15ltQMRQnu0Z8lLbFVsJ6Aqgk/a3DWCb9oYuA53nLWNVHhMuQ6pAeWRbCk5O
DyAPHRGSZ6ldhs6Io4+/qzPnUHiaTG8p3sy3VZXIk0wCHUuYMnoEkkOeu2tILam3ZDcGAfgyYZjl
RT3fdVqSHsBUiM6Q0YujDcuc8KbCPtXNmKbRfEc2WzroTocsLURs37s/SrmyOfYAHEJlsRrIYk1b
kZsqUq3JURMftMCDj86g6FmD+tk2GXCIXEs4ItnqYoJI+ABIlYyYZESe6lBzkUO6oMd7jqhqDjy4
Cz2JMMtGb4iF/WQDR7JNpjQDP29gHE0GzEdSDv2PUTlqYIP8SaEcrVMXoY5TmXNomkXXoXraemYS
YAauG5mHLV2Iyypa9IBlS/xAdxVEFNc4Y1ZWjpUVJhbtcGOJbu7t2vm0xJGdLrr7OtpucLdY6G40
7csnLF56Qt6hIWGx0R09JUND52Jfnoen6Op0espivvo9sJMTroKiM9tNXUFolivsDjS30YEI4q6Y
5UDXNzuFA1Y5ci5h0JmYnVd2in1flpKqDFxRdHd2NkyAneKDkouJ7ihVZk0iCA890FYHtBzkt5Zp
oScJTUo+eprE18F0Hmzepp9aJ8bb3AQnDdkL3X2oRj7eich2V6SGg70dnDzKCw2vbBeyObO+DoWz
wFHXWPElADj/TvxDS4cqkZ9yaHhRwzQMnE1SJexdJt7Fk5Yk7P59R1PgmMYrHmPneVEBCDVllbUA
I81Tiqt336x7wFx3jpmnIIssAb0fU7AQb42+Yp7ZR9ikSirjtQDa2kNDb30XT7rxOuGETZuS15i1
+AdDr7NHUSyuwu1HSeQFS8BHSYFM0uWTJhNz144NA+Ag5kkfsdUT9WAH5ToEkUfrp9Ixc8aRxwLE
byGPW9LIRnxzH4RppMhEwWcvjaj6UoTuqNI57EKukap/ELLkXwST0Vas+FBAujVPJaWAvOCU63TX
GPpRqfT80LcBUDDkHUDl7OuFyP0Lo5UO2c2ICQOFBKYuwLT/O3mptxSwKiP3IUI3uP6Qgfn0nEsh
Y3uI9VL7FA2P6eCKT5pc8Iv0cVLQIv17sHgQRh7aDlXTD3Ko8wwFwAAlPtEm6rscDNrJyFbhGE/4
9GKpz/3e+ClMJXmiS2Pq0x6TL3BrnG1AX0x+MXbhZrFNZvhlAh3vTdY36ZMBlM7x36sDmvZwA4Id
MKL8Qw2VVfIsJwVnyThGRyUShyA049tucsIjF3l0LJWy3OesAJXT2UZ3laIY3jiCxZx1Rco8plT1
fdSpHlWKxjGBesyU8XXBMdWmlDlwmKb5IVSfHPQQDtljrxRJXaxTI8H3SQ3ydXuprcYg8JE/0vKD
5IbVzvWtFgjZ+UeU9cMIv0SYKWiWY6x+AHLuAatb7YuFcxJInCn5I+cjyHPzbDwANpvdoasGG9Dg
M/2UODbarYrC+hFW9SqS2326VszptQuapo/SDWae0tUyuEin/Wu9ax70umnWTm3whn9mxl1UaxZe
u4bbbugWHOF+D32g/YWC3SJKRyH4SrNuLtxkrLVmzhvxme/2ZLPUhB3+eTvB0P4Q5nJtQ2euCrQ1
s1THkv4f36CfHLb/81/afxsiQXPSONZPpo1VbX8APuOXKXH9qm4enbaJDgt7JNl5mY/bjIkavcIB
aAFmmkiZAb2Mo87i6DA7KC/A3tbWnsB7Uzqd5fjn0l35Ary8m+R3bd97djJW44Q9HM+elPZOi43R
9e3RCjwGjuQNvRfassKbxUlcZdu7YS6P2E8vH3oT0MWNv7Z9Zt/RoDkHUCWcB3abJZTu6gkqAVRt
fiQZbfXLUsQ0y8+qFnyakcQSj+xED/UwsjtHBPiFwG2OBuZS8l2h68nxCY8s2ssQwdBykcgQddDQ
OQNvA6qHywKA2oBgQxKdOaqCbprGmAsQiHmmRqMqJTrWZm418sxIZ9SLIuw3Q9w0BVkfC53Voq6V
Fux73vVAx8gdMDfsqsdcmwdkAU1feEhGLBtpSJcKZBQ4K5j09XyG+HENta37dEX5UJiuvDl2yaWf
Aaeh2oHz+pWwvVBSx4oN2ucg+EQX2+skx30HUEllKKPxuvgpPMzCmKN9ozglkZFo8UxNgHySwik9
NNDLz7jxlaYARbTKoUc/izR9tIai+QbNLRrLW0LJvEwn5pVW7npG9iuaEg3v+7Hk6i06mcFMiNMQ
YrOI5RnIBFm42wTNeWQi52Jvs2SOB4ocNI46kE630oaudWCeKO5s041k8qpIGR6dSgvXljb081Fe
AlDJGoAbDCWVG3nrvuq39CXXKna4XoYf5S5eHMhsLaA4DplWPAJUbe6cc+OxW1h1hw0TJdoaoM2a
+5ld6aaYiz5lHOY8lkph7S5s1LxJl6XCdafnPMaOxqMWhwDcuvG32NLfCsn0TZcBxzetR7e5EwHN
LnnEaTihzUNVc3V/ZachRSyxS8g5aykJiln8OwSFuiJF2LZp822XoakrIKKCpAaOshHYmCI3ycSy
MgBaRNr6wG0eyRGd4xbbUouf4xbb39ajYHpuK3+OpZ6SFvpGd77gbBwfVaK9XtYwNsceVBSDlXD2
LKuY3m1OnsW2rDmKwKzkaTvYDOW6Z3FQMFVdvFMQf/vnbx20YVydnUqpVFtjug0Wdcu19CutgXHU
VItbevLE7HoLZmDQHZejcWizACTpdMuUUXOgMQ3XpHfqu1sK+MMKakeI5YZoRqD4/7hKoZrQLL5+
IpXRU+N2Grp6iy42lnvXz2/szs29IY+0rSrGtC6Odv3SJ0l6r5pFfYgjp9rGVds8pY3AgXlTse9o
dQUpSqj8ysLgpa2r7tVkrel3DU/vITEEDgiZVMQQeqakYmic7xP44XMckP0q/kwK1Tb1W3AnbVk4
CejG/L4klnMaGmV9ultsS5wtM4C+Q5MEGIAZ5B34w+Kl3I/SFtvfls+p6FJrSSHbP5d2RrBReFcp
lEe25aGLbXnSR6WvSlHIB7/wUu6jR8x/J/qTLU9bUhbbRz/BEjf/cst4yfv/lM7V6C8zbexNwsaX
uAISnk604lGA8r7raxzCd7l64SmGALaMruccIfU0Bnmh7Nk7vMubbXO2rFhMINdYUqgCJZPtXJlM
1+UBTro7/1RzZmKBUganch41uvKC/7LA2XVLnbNJVzsbNKFoviFpt8WElqZSgTaB7KGlS97Xv1Lh
/BFPzmJEU985vlHKf3lOR+dwcvqFk6af//NfOANVVXSdqS7O6BiUUK7lVLDxPgyhnXVP0ximGzM1
tZupjfQbUOK5OwNz6LCWGDKykXcOwZd77dHttZ+1cbBjLsD2ssx1yBw91zj7aVipPQTrQTQKAhy9
cJsNDrg1fLs3YIeqxA0obMSNaWBN5NG4Safft4uf7pahFtnqtjH7ucJFRs4haXVLJZcUSy21befw
h9jFrB4vT92bxT6WJsRZqoPGs6uv9yw3xpsGTVGpvwR+1Oh4jpUTBWxhfbW6OH/onVwDAYhbgqUa
J85j1xyqplSfwTxYPvQREMZkp7DmHIZuiAO6Habn5n2YoacrE6eydxNN2lITWCy3BpmInAdSGww1
xCiDsiG7UmvtbplhlPgcHyCOHHqzHjyNhRmE3jzjWMY0Q6Cvf02vTjnLbIBscWSF3qJdf5VLjjrn
60gMaFUT/caSLWJx05WP6QSiMMMGtV40gEzBQq/fhlhZU+nV8gHd0TG86DRSoXiD3BDK01gcVC8J
z9Bbz/r4C92Vpht/iaQtkbZSL//B+2/H1dNG13AKPIV7NHClbwDeZhs9GYuD28TNI8+nCf9qIv/x
70VkoCffCbTb3RZhfZ+2In9LlDxa6wC630YJa28HnBGuAe/u0VmjPpqSOJxl5Rwaa2jCKcbsMjSv
zTmUqHplaNdDVd3oXhvF0Da23aC3KS6ECW6p9+NoLMG3xMBdLteQvdV/g8QyKKUXrqqOgVFd0bof
88KSFpxpwb/pg2Lv5sUlhbTN+GNeSMoqI/haXAUUOQun1hiowPT1Cvpw5BSUHGQL1T7d05AuZm2e
4jr0UUWrJe9vaxHLN8Xhqyvd85Cxu9jpsO+y7i1V3fIhwI5/Bl4dsMgaz9BG2Ovyf1+YOPWuVNB2
2chuEEtLc28c4oswaguBnOtlGKRUckhQYVUVxpUPqhb3iDt8Pt7flSY6uq5s/9c4UBHf8EAd8Qs1
oNNYJbKFP3t/iQ2j2FRRHXlXjqvgVptA6L/EUB42iSNPyA7/jty2hAfQeAlEF17rkdYZ8UQZxbDp
dUt7oFEflN22Hjp3lY7g61hJLz97R+nVtMq9UEgr434D7Vb9It+QETPt1Lk66WK26XDKX6rTs0lr
zTSj07PpRyHbufqSnzvpZfUcDF83jijtmxCiLMdMqPpGGapq5Qo9P5KNLoPIt2EqlFsakXPAdySk
fLJqtYTRnVZnF7F8UNDXPW8n5da0XZaBtOYr2wRnDI6erBYHFwVWmTRWeg76NIoc9fIUuawfl2Uj
3S0lwtqCVF7WGSvRmF8IW4QO1XGT5EGxpSFj3VPZSQ5Ha7COMooghW6oXkZFdjtHiYhZR0gxzbUo
iiUGakmc0jnqXGsGOcknUhQN/4yi5IJFD6PArqv8tC0fNPrcfWTr86j3jQa8eUswfbrnDy0Zrz/e
zHU6P+jAznfx8Y4zIwOAJ7W9QXXEM5S/noDKAEwRW+LPYAEeN1GU2z45+eRYx76Y/KirWgjuhdhz
jl18CZJ3iNDLg22YcDUPZTkDzNBZnrFHKmelTuVPQMNsKaJOLes2t4cvll1Mz2SSj2+r1Lwj0989
Hme3vF512Ka+eLxTMOg3CkWZfxEqJx+f2gN7pHIfPR5UZOCnlL/N+TdnQxXf8yI+jlWcbSFEnvhE
NkuXxI3XwI2kRxoFoNnAJjyUmGY+XOnFhOjk7WU+SHjAmcUmkBOBTNJuHrXUGb9iz8DccChK7bQI
Tch9+EjHhGRO1SbaGdKMaIXFw6bJ8TcXeVtiB5yhkdQtUnBEsuoBDYuADUzNhC5S4F9HaOPuOE7S
75nd2+su4/lTa+UAfHHTeWEVegACLUy+T6N720DGJPTccFckth1BLgVr5wG931XPf5VYWr5dPa/I
ivrB4Nb47zyvyxvnJRnRvfsfPq8Myuk5zuN0zeO68afW1nagktxqDmje4mBqn/p2am46EaHTv+FP
mqG0T3kO/kXFMfoNDcmRIElURXBPpv8gaZpKvimqUvcKJwMIqbdA/pt23Fl1rCiB4FKVL4PQnP3s
Lg01uIVeCsi1ikJ+x/6Onsc4gvpK0YTVoEszBHNGGuIz6gUN1Mcil1f+vFijlRXLoAdYdeZPWpeF
tgEqYrqNXG3aotX257JqO60N5fKM0qTXFUNlHVy0R1GVUIsb63DOnb3nZ1x56QdwUt6X+OyjwFLv
nDE/PJf4jvMjL2yUBvz5Tz0xNXz9YUuukFIpBu0Jc/yvAPOjM/mZLTruZdLFygnsdV0KEWRydaSq
ors3neNOD6TZDnqvYTWilX0zi8HrFuP7UdFA7huPYCHR0YMGFsjunmThSQh+SaEK5HCwQzinXYjI
u+hghKx1fz8/qWvanRPVPboaweYXxl/xUla3EUSqtsTnC3kT9InEX9lkqFtF/W1+F11r6in6ndlW
83RL7cUwA0ky3XZWY2MyYxjKsCaUIkEbR0eHrhGwOr+hjmi4s1PL2c+2BSM5jy9AkdcgyRkp+Tud
Rstj5jwaLyUppneCfKeNKoRqQRIXm/Z6QR7PYGU0r5ueVepi9hQSxnyBWE5NN7xbYmYYMxkjDegT
7+/9y4PojmoY5+csXm0Cm73ZJOYKMnypV4Fb7lk3m2gPhE+yNRJAghyXHZMwyX/8Y4RQpmyOEFXz
WRmM0m+ytn0dVWfT9Gz6ligjON25096KPgmOTdo3QKnx6VudADyQtipIrSq8hbvUmNBhAAcI/fxp
sIY3V4uaLfDNwTa3gua1R0kK6EIj8w0QENyi1dU9Mi5OJa2UXZacBnYqacd/lATOrHmtHQaZHj78
C8FZTZOqyu82SHRNt3SQiNu2pmG35GoP2O6N2DC7MXw87U3gTNHyeaenD9gr+Enym5Vw3F2P14Sf
SHKpyukGAM0hbUlenG5D+jXC6QtT09dsNsZ2kz7U1fSTMtB7H+zQPDv5lJGV6eDr9pTMmp+yQIt/
ibmAeqCUII4y+gnw5bd2jcanxRCtpMY+r3wrFAqObs4LK2lzpG0mOYbOU+WbegPpElpUDU10ylkW
VYvtqg66rJVZvSkr8b3a2znkH4t8vKtL9PV0TlD7xBF/cSmH8Y6GFBLpVj2zypONcifikudcO1Vw
HcxZLupQ4iBrEx39nNhLqE4jiwetEq4UV8vbeFsMtrYZML+19M3I8smfO2MGHJ73DD2hFsjjXwNn
2OSN4j43QxccyxFoLNmDU2als0N3tXOdlMqWHJmUaE3wt0nAUBb/opdeZ+ofH0HDcgxQ2VjM0m0w
jsJ/cfgt+8PSAXy2j6fDb92CXJCmgyenqcWxk4RW6KIUR0UHaeQ0obODbHQJsgxwngkiQovNNVhx
L/MpayniyvzWDU75IHoGb0+KOVMUt7e2vFRvcZTmt2pS1gDwgSb6diiFq21Odo33PfeEHk7eSVos
BOOhp5bqhI4lLI4LUOND7iHg91XVPbaDm38yEvzpa6au+aiEjzSyMzXDYsXo9p2MwL7BtHWmokJH
O4bKVHb3Q9k+UjFKcCzZ/QASDXCsC3AoYOtCBTngfZ74tD9BFrrQ4bUWVYU/lEydz6jnzQ0FVCIy
YQnrjEDRQS0xFT5eAOp88L2U+p1AJRczPbBOu8snLDV1nCh50AxwvMRpolUqOacAUGgfNUxuYzki
E+iGn0d0Ud7TyO6Lzi/Ttt3SUISKvhfgRVsRsbmZaXM6jSiCm8NzHhcjmAiI+zRN2c6saizzm7LH
kl5vIKJooTFKjsi0XD6yzbnntGAygxubZcGNEaugzbAV/DqZ7n6Oy35lSnioPjJjr0LK3efQnHyL
BQ6wS6tr7iisisDgIO1Rrhp7UIvhI5KPh+W4mw7DTx3EDs6KdGX4Rl5rHLi9gSZTCrxG9VrG+k/H
VtGs3AEDq5llh4P+UnyVdkNpzI/sOQ8/tAcO+J41qP2uFiY41YjBrB2mDzO5HOgx0NbaAyvL6gCY
UpE27m6KWOnNY+KLU3IcR5sQJ5htThSVqyFqYr+vePwUdp3YcS3BZlEHNI5qW3xlAb80o3HQn7DW
taD5VDFnPDaT/cKD2nhdkmjoFMEpCWcKJuRpaw1PBDpjgn6cZ0VtvJtndaOdmpi5gpufZnR0sfOh
Pro/51lgj7WBx1qmehAniXcQTy+hOieznIZZWLNiDWhmfDX3CMmeIbqr3MKe7xYHL0ZUKXG+v9jo
jtqIqHloGS4hc0NRL5Nr1z+xUrRa4e40J6xewRP9I8XC78GQo59xFuSvICavHlw3/0E2HUj2fRu3
ow+54/LVSBnQgNxQduRlyAeJQn7KF7ZZvFpo4nkIyhSLvLt/PjA29OvJgolFCBrimQnRHtV07avJ
At6L0EmtRrQf64rjp51Iq9cM7UGB27MtCV1V0EJBRzl1iZ81r4zQPFSp3dr3kGIeN6o93aEZyrqp
cvyh6Q5/g9PdR0N0QwmQWUjYG8OG360mfgRqFv0otLpZpYXGj5WDfYEp6gUE29XsOezAxI2Fgf1z
OoV2dQ4sfg2oNYUKaJRfhJZAl/4UyVx1CbVcDRgSAsUz5tyAUUR8DRS3xgql6+7+l7Ar625UZ7a/
iLWYh1c8O7ZjZ06/sDo9SCAESIAYfv3diHScznfOuS8sVCrJEwapatfeUVaoS5ZFv692DvqKI8ql
1kqYwYaNTnkyOoRDDA5IVCRxm5/eU8W6776JOtAi8H7Q0HGwfQr65yqaYDiJS3/2rQK/VAjAjUCR
9siq8hfry++IlIwvPh0QD8Wz9M6qE3clQfl1rDNCdn3FzB0NBxWLPHQW9nRFcVCmDqMjHrrK9C5l
LY/9dBXlqZXsmUClnDt5oQAoXGErUm1q8IutFLRBVkU90vRpRE2o5YXWoXNYth+rLFqMjVU+14mo
oKvek63rptUzgnFl7IkhOupeDi2WiSvhsco9xJRQvmNAHwm8tr91QUcDqvu19JxqG3pZMJnFVG+O
SE8a5w1kKyybAe0z8QTmkqQ3qGWMYl1CqnsHP+jjHC85QOvFGW40HEkLGeiz60HbGJgvtqw4oBow
VCgeMe8LhurLMU+8g2beDfD0ie2w8A+28u1H3Tu0pneQ0T0JO3MrzNB+BLqoQmQeZXn1383cLQsQ
v6fpuvNsgA8Ma2ug6ntdVrLYdqBVWWpkkBUOxTYawnZu6l7uV7vEGjZe1fzWDAiI6NO1aWQ+THjI
GJl1FJ0V3CXlz9HM+S3HjfTkEeBdpwCuPuDZWJytkYSLIm8DlEk5K55AnBdfewb2mpo+6qJj0CcQ
oHcpPVSge7n3xuyzfWzJoS88fj/5ey2PXl0bEhZOeOQNyoNYS1f6qWekvNphMxEuO0eZWxDty1XB
6RjzpgmPDaPlo9GQlSZQGIq22nFeF4uO2e092FKrTRWiYGtenDLkkzk2h5Box7KzyM6VaQ1POWse
5vLzZKLn0BQLZSOz2ADI9UY3KR41N/bo/PZdkNtCbUZFiBjkuSEvgYUVhNeB1oGA/uSoWGuvesgb
PtSqBTXFMAw/HOg7N0b1jeBPfQi8PhKxNST7ykqM37lX5HvFarHQ0C5ZQYbVttRP0AZ49y5pRqy7
7WwJal/vPqz87BJgy6E7KyWxFtM0FCrieOSMAZN3aY9kOFTiV6ZW0eqtvMA9DEQ2GaoWmxAklUga
3WitoxbKazH0k+/rJglOeUTBuQDVKVA05IveKpNfKqxeQsb4M4g6cd918uToJ5BXGBoUyG4b0EQs
QUCLuiAKYoDUZsWZgi3kHHkkO4aFC1yfKs4GM5NVL9xqGWqa79oFchNXTfbI+/QE6J44a6R1iVZn
+tVZX7lT37XVOORT62Nckthq+d8Pm1BjXv/amToouw0AvrZdFJ+h0PbvbUEEBubRU5m60JQIVGkL
H9KgqNd+y21rqSlAwC/x0PAgeh4FG5ZpZXUniCGRPRDBwybx2ugSljJb6EGgBlxGJaA+H4MgQYug
HFb6K46VRaxlNWoernPDJnfICtqPluHPrY8+F2SLd1AQfOst7w21uva+rsp0oe9OLkvtfVEAn3ht
OrJOF/pWpp2/9P732KbrtkVPkfd5RrK1W4AIpTwp0penZjroM4La6Ni3RrX50qGdda9CmHijR3yZ
gKYFj3mWdpsmRJV1ao+npnHNQ+9I66AJCHRzPlOVH7PILFdX25WjQJ/pQ5/3/RYFs8uo6cw4AoP4
0csN53lAxhM6F08GKt5PvpsVMbeBNEV9UbbJeVSuB/DKPBO/NgHMHK+DzN4Pn1yWtfOgoORk4WDP
tepK8I/Yna++jWYLZQekjFVp/BgCKh9Rbi7XymrDfWCy4dQX2btr6qu1ThlPrpAZnYB3PZbAIlPg
0LeMVSEd9dJl0Uant/sKt3TA4+jl3zzYaNkgs1GfPRKady+9F8xzfPEAdkxCqcYO7lEcmC+yzAhO
NmRejtxhNqSsWfoW9vmG5qn9jAyF3NQl59uoL/KnUo4H7TAqwlEHZ34eaU0jE4yE8ke3TiMz3WhZ
zZAlag0pbAtIzoSgMnwCGmrpzWvPVcDzqsmpe9scteTpQN9H6DNlkhIw2gbFHHEq3BaK6162Bcqw
egpscjBTk75FI/j3xkw6J2iJeEfGbHOhOwbkpi3T6J5bBdEx1QxfR5p1i5EpcU8pyDdAYAEFKulu
FLLo4cblwKBYVuYu59Q8FJigSWhs5iw8LVog70CAsTT94fQutwI+aLCVZ6Af0YwkzDQ2nQdg+vBB
UvJhmgXbgyqZPa40JumfQVfTxyA9j7Z/DNQvpF/yw6QdtOvHQB9fHQW+lGz1+9GD/p7ny/tpxzGA
Mi+owWoEaXZWpayFvitl9tjtfAuBZhAyQQStld3OjkYw6E53MN3rTM5aYz6fnPVYKIobS2qWPjtm
4M/3AcBZlZPaJ8IYwK4z8gTddbL/256njvHYi5r+k732M7p3KlqsLEl+1AIMWhQfc2GECWZNjJey
Cfq7qE77QzbZ51Vznb6CNWD4JzsdVH9Xk/rdv83YxULGY0Nsk7pkwbHf/iN+EuH/tqNpTk9NYENs
aTC2uhUpj570WVIqegLTJTI8AbOXPgCWZnztkTy0NxZQILF2/NQ9Eo8fVXiaTYa08/dxQwr5zumV
PCdyuw2wFMGiqcS/zN2C4RVcobjbvF+aHVB6WH5b3dYP2n06bT7FtO/UZ4x7XCLUlXhzWxv14WrT
Y/Om219N/+Q2VhtvbJsHIuY1NPg+mkePzw3ejfVHQ/fATT+uaDW7ZcgCH98FKz2W0djxfAWB6QZE
Q+DBlYv8ifCovwcVhnsvkjJf2G3Nd8CeeCDLhGs/VmShm53Ve/f5UwbNs/s+yw5mk9Ddlw+lm22j
QFAG1UHdsj6+Bf1B56/mn4Zpm01AU2iGv+eJQlA016h7ib3E8ybwA40BPWKIsKApwGl2ozv02fXw
xaadv0zwr841p9DSjLzNRHp7MQP3t04F5zmRYIcxmqNOAbeFLJddkKFchYbyduiDb8JrjSegUtJ9
WIPzVDebxkhWASo6Ng4U055aJ0xBguN2N7rXG/NbFRX8Moxp9Oimt97kpCcsiPdNt/SEngmqVd20
M+99Qt2sPybUzWnCsg/zS9+r6LFwT/pV/36HXVSlez3hl3eom9In2ad3aDrZrVuNfJ4QT34hKvL8
9ztM6ZgsWMpRfTRF3LKi+dGxfFzrIJwO22m7Pvt/bL34OvQ63u8hD5PizgQeOhuAijIFeZfe8bUW
MpcIBd2LjIs44ZmxXLiFql67wHd3ArfbpWBSTACC3+bY9ecgHYZzViW/DJCpvlZ4Si6xvHJ2urnF
HfB9qEqycB6aY6jX5v0ZXAzdjlNv2OECrPhSb1FtkGqBrrZulrPont7Bzvp8uouUHYFsAH8axwoC
LCPbdn75R/cAJba4ir6qHDgTzlUbw6iYx+iWtn8ePfn5lQ+g3/xIb2SdrDLB8btBEkCTK1UTlrdl
0YslGnrUJoTcxLpwRDaTM/2Lf+UCm1Yx+5IXlXjukDTS2//Ut/xVZoIzBAIVn+wZKIVW+WT3J/uI
kBdiZMO3fLJr/9ZPxd72uml3lNJjY1VYtBrODhJk5KhNxVTZOyADj8zjXy66w2FNc3j/oHlPQa29
7EasJY0ysZH4Sxgoj3BGPs5AvvRu+4/e4qfEamZlS0RedAhyzlzTfo8tpHc7Bx3BOGHEUpXN5lOo
UtJ2K8HhGus8tu7Qccu63CO65c8ZcYAlsL/1I7ZGRA55qB4JpAFC32Am6xOxMuzur7buV5ah6KqX
YGsa7De9Y035MCxcRAa2uglV+GofoPI11s1iorok4Tc/8Jq7L/5qotI0VfDuT7HpW+QqF0hE+VlJ
NponV1PkatrcK3eutiU2NZaN1znxtcOueSBjlC0iYD+f6z4gP5IbsLutq963Y8sHUSZBHu9QUy+w
gNYAgmBGDCgvwCVfZO/9GlvQaSyBHIjcNHlDZ2BuuJK2LC8z2Pe9cUXx1lvdq6G++lBv24rAfcoq
aje60Qa37/jCiaICKG36o+a+cQkHTo4+qPYXGivwYa+80DhQr/xsn1SI+7r77C+o8abnufrPcAHY
q759nx9sd6CNcZeaa9cJkuzciGatW5phV3DHjqUQyczQ6+ddDsKSfoSA10TgW+ftJmtqXEcTu69w
UUjYtFm/0mS9fjDO0yUVwF0LL8RXrqfSznqq3DXHmPYK9cK4Gm9U47wpQsAfBZazu7YFZnBiKLOA
cNmALkGsiWkML8Iz35rJy2sSeZf06RmhjnevShXwmgZNc2kvqOHKO1B6IZqFwUnkqs3fXj2DRKvp
o0iaTWkvBvZRA/yZ+7mlM2G6XtMoqk1Zp23c6KwWQszuSfuYljmPAC0E9Gjb0vT+n+pd1/1Kcmt7
buT4PoLiYCwMw69FBrRxs8wahTozs7E3uuK2apN6nZQiiqPWZOGmLdItbRzQXYsWdKrX7iQf8baa
tLYOzmgtvawL16KuOuRnTXVPOz+/G6xXqlr8So1vtdClZ2rbJoW6h8gL+EnrCLXjU9OHjtR94yXn
XFBEYqfhDBGyNYLY3VI3y4LzO9t70Q09/wC2yE8zUvyxl5nlBQrEzF2wj5JfxHj2LJlfHEHF7TC6
gE8PofXaBsgkSa82buzIhKZlzbeVItYrA63NuspBl6KbtuPissrrZ+Qk233NzQEZMwwnxvDjy7Ru
11qvWY/KMz0tRCvzR+YUn6Y1ocOxSdTje9bPRbHnrJHpuD3iel4/zvrMVxnma8cnMU27gf7t1Rvo
PnozBqBAHPL+VW+khxIkqUJy42zI1rspCX4Y3RHyNzKW9Tc7renaKTxnF7mZc/8PA2vLweJyaBCp
qpzuW9T9iNIIMfIxPWmAmJj4rAcjiRAkDtL4ihzTHTxHkgEiac36S8ffk+hOP2qTr5NIx2M3Zci+
OVj59UZuPbejMrYJSG9X+iE82dVk7yZ7+Jf96o/yuE/+dueaz9WI3JMR5MYqn8TT/2F+n7sUb5t3
y3mNQ9xio5c8jb6P68LheaEz9VC3G3bziqdRsUFb5zV3CGg2w+q57umw7nPH3hW0ondQO6njdGLx
/fCAkmw/eyTYFN4V1vjuUdfpobLb/5ijdLIlAUFplkTBTst6Xy8baEs+DYi87zr9IJ2a+eTWa4FW
7fzFpjVdP4bNF1uIpf0qqYwUS07Po2w5C0BBwa/CfywQK6IFonJD8Fvh3qlJQEprQWlpqGRyo5Nb
3vTeMQqxHwppFkEvDjCi01BGjXHfGq599GRGLh6IJpJK0nslHHoP5i3wrMoAy+jJBmF0cunGKNad
ncHauCpZtA0MTy5I1naPpmn9z1n00ftPfghOxd2g/GOfbRPHYic5es4pK6qJjCAiCNLYki21UR9a
TVOAunsPTBsnAprIeQRy3bilTwNyRwFllIo5iX9d8FuD46GshUZYLszneh/APYNDXrwLVv+9QRgq
UChJhaoaauHZAxog2S6B6fOR6k4FEJNTWxgKEnN2YsSD7+3B34yycrurb2tp/IywM9tq09WeZekv
ahSrZPQtUMT+pfFnaVG/q3Tf3M7SejWAbnenvWfbJ0lA0MUupd2kqPeJiiUbaLPRJXXjMPa4x3t5
DF1GJkFMhdQ6G/yzLqCzRhfcwQ6WlboJLgA44/8bU0g23IHu9Uoto8+6NgdNc9CZa938V6qaq19T
Wlik2U6IxXIwNje6BozU7k9QrZvrf6oDm4vIqqkK7No9jRjrxkQmAvbZRfeCLi7G9rQ+6OpnAEfA
moBfBaq7f5igMrtC4FL3oHDKW2rHudBa8zWhvvl9zCejdrr2XDmhrpXWX2ZsPatH/gTJStA3WrcM
0cyd4CmJqYFnP6QoKvvWbepyZZdsYpqHz3yoTfsWhAJW3Dt2s7l2QBzbvi1A1mOlYwhMyp8Bjtkm
iLm585RX+/UV9Wv55uj6sT+94lgCe64ddY+eOCh0bFa9v6IrExH/dwIG/CNfcFkO0Hg2AFn+RHA6
LW3+TsCA05sWnagDCMKhSENNCtKd6qqTkYKpve2bO23yWzNdW5VvLbFCqu/sdBDbwW/5om6d1XuZ
2BDFBp7q58RNjX0fgPQ2cpFjsMvq0oPXZlGZZr7XAcuuat+bOrpJwY6+UBmUcOGgLVcHkbPuGFWl
QIIHBDRViLBJAjH379JiwP4hI+DkyB3mqMV58BAfLQRQGEVDkXuYtolXxie/HQFVDZWyY0higOA9
zKLu4OIhDxEM3BwrmeDmGPndowt5zjnF52NL0JuesZfAICBPCm5stzDqJ9BY/oDsT/KrJohf1ZL8
TMICl28OouZ5ZAjdmjOSlviYwNpcLAXUaJ/1/S4I+/RWumAe7JPOevGJiTIMaIWMeQkUUfRQDqCr
iEl/PSHMMmnc5W9VMu+tGxC/bBCfsDdmHyWvLm6q01M6dax3MzXEg2uRaBsZyOSBayab47CoWolJ
VZ7LtOLfSRf+IGTIbk1ojvCe1xe7Vz2wtiFfzLV1us1AWhMbWZv8IF2yG7LE+mVAF6Bo2/nEcBsb
NfLRTp/81QXyxT3IQqxX8KiemMv4SyqHaUeLMj+SoSJQTRWBPirK1mkYgPJLTRQdJpPP+swwevmM
6LAXk8mmz7Rt9lNhfktF9GI73FiwqDBOqrT7/eBF4xp6EsGDopJMyP/gp2mkK25V9Hs0SmNhglv0
q28XNrgHpPm4JYmrtqLjLTS6i/x2KAcBQLB46yH9i3Wjay5rYmFnUrf9s4XvU9t53wQbWfJu3ZPA
fKXg2qB5SB+8YD+qsDqjyuTUcBuii/hvX1su6u3PkZ+ehGs9RokRPkGP8Qmby+55HDMH9TWKnyqH
l/s06wA9dsDOnCYK9K11AMqeMrO3Q5qyRemw9g6ARGfttCaw5hD4OiC4X61bAGLva6jyxjl1+BsW
pvgPy+YG+xBrVYS4nUVRZR1N0fSPhVGh9hdqTK5hq10NivrYApmSu2VGQPc6FFrk6XZoUVIdcDth
R20DVkgtwqQadhBMABkj9BfP2EqbG2B35D5My/oYhI1CgBM/Ca+7Os6Vlf3MWz92zLHZizwhG86r
32Opmocw9IEPhAQnFmXNcOlq4kKJhmc/TaeLI9v3vouIZkvb8/gpYWZ4k2KhvgLsFFJcWZCD5Tzs
AUEUKrvDF0MX2Af2b7KbEN8u/q1cPLpFaD9XfEDNbeeyneyAHL7zkEGOSxm6G71xZWOAAgyIlrTA
Gt+aKf0Nqthqi0W0XFpmmN2NYgSZPX68UpbsDlrg9ACqrifdpw/AWZRr1Pg3SxkoMPcga7IyAU2P
cVHmG52714c6yuQh4tmeTen82UQo6mWreqkgAXHXD2D7qTsBES8eHZNABE8RtaFIkubLoLaa3T94
oUgUURufQOVjls1wxwAbjTZAZh0KJS/6DBorwWKWAiG+NawN5e6HKGt/kcSeTyZLN1lSWPTJZEl9
N7n/72eQ5X99Brk+NnW+GTi2CcLcIPzyDJLYXHrVGPoPRmaYcSXK5i7FLvtO2cYFq8/goE3KK8XR
IPmtbnFMB7Z7gMZVWL4Q0DlfAEJxLqXl3oNnZ3iRSQstjnS0VoZmqCzCbmGVEArKMirO+gyAdHGG
8gno2SdbKIm1wgN5JewmXzLutuDAEQk5T7c1EAycgRvyfkDHcD4xiPvl5OrTyFvhx9hy7QyOMiOs
HaOVUokDNNTYvLp8CZ108q0Ci9QWYpbNWnslY7q2Oc2frNxxIcyH5b22e0H5An5jfich+XWEfAPq
8qbhdoTENHVK85S2Y3mJPFRU1263x02ajU99Fsqd1fU+xIZM6xi4JbsBVqBdEz9oHqiQRZz10w/e
3spoZD85gNtx7pHmzsmAVZ4EZHaGKprbmrnJomCy+MYqf6veBiDwIANC6AbpW9CCDfT94NgQPxqT
oI2/dOhm8TtzlH0qpjFFFvzG6hzqLUYXLpPBROGiU9J7FtnuJZEvlp2rjW/02V4ldr0EXCmAsGOC
bGqdh9BEKUiwSnwIf6DUb1yGXUiO5RAWW/xNHwLB6TFzBnLU9razEYIXzNmgpN2JKapuj2B1cB99
bA40gLf2C3OXNe6bJBI3PdaEBwsxuANxbbHyiKGeRQ4MYK/8n5FTn4Iq4su6LCHXGhhFTEnRgfEf
tdjeELCjxi8NwPdh8WQasYv71b22taW4iNRRswdg4ukOIRt48MY/WsDrWZ7b7coutNd5FxlPxSCP
+D6hZgOcOpQTx+1//+tc/ysxkBv4URSBMANLP8eznS90dBTlAk5XRfQhk1lxCLH3Wqi2VZt22lxi
y2XeFo29DlNXrDPsPJE/cZ8mPaRflj0uGrAIv7HKTWLfb8UdB7BoU3LEm3s1sFM2JNuGQDcmDRQe
XKAGeXWTdDNaJn/sXKc7kLCVC6+rUBnpO9D04W51dLjiD3UFDrPnsFXjL5AEnSCflL7WIZbGuDzr
29wDnM51c76VDqp3Ah+CSyDoAXZZ2s4tWMcvuD1DooWszBaExHFqGGdpF+U3PEjIogSA6N4p2mHV
AcF6BC8/23Hokew66JsCZq4sMLImFnbXgLaXKPT8znHHawOCXfkAlJZfmuqnygIWZ0UmnhziALAr
ovaWM1pthZ27m7xt3ceqfNVZdhcrt3UnK75NVE1fG/ZNm8ugwcMv6vZdMpTboOl88BRZ8kJ8UoMX
IXu3DfUk3tILWW4HVE/Gn9p6TF87WYyVK0NOq3+VCMS/RG1bLURRpvcjtmAriJYgVz79aTNUO+9y
gA4PwWijlAIf7lKiKmJhmWb53BVpFkdhVP8IzwVhB4QE+H0EyRZgVwMkUydRxlHScDUiYbwtHWDx
ZqCvkXUJopxmebKR2MpNSg5ziwmYpkMKtYpTruqvnS5lKcSQ0FETSQ5XX32mDxXI0YwRglcBBAKX
RiuD1VyZhLjHAozr4VxDFLTZqWOueall3j8MKliIvkBIiEp2NIyoi/UgOOzSMrlDUU2wl1g/4RlX
dTsA/iC2SdsiRjoBR909oNRzNVDR3dSFKy+mw3a2C24eLbrxYQJ9OW4kE8SENy6/jBtWRWSBXa25
vJatX+vZv9hcp0ceTONbeeAPe9ZDkzoDDcamb3NlLMUodwM4MXCh4TadOMCc5bl/F3kyPEiZP+gW
fncIq0kEdyE0RbfaVgLEeYZG31J3ahNoy7NVmzXeSjcbz003uVmmK6iNTKRF7fwLg9iC7aFAIpcN
4F8PiTBB7Qw5BxOSo2tftL/DqaVN+mBMEst1P8idLN3d1fThb4TcOmiv66AvczRmF6xH1v++ethZ
6K9ZQJuFnSZAYoKGeg1UJBZRNBV3SdUOqLMEm1nTFc6tZQLqMbUMrIPuyNgE2ySLXGDS6IkEtvmG
dfOuEgOLfdWzo9Z9Gir13sysichUuci1OnyIsbngEAH7c1ZwlGVpm+E+u7K9MMDJz9QM+/kgixZa
ZFF7utrlSPqFRUpU2k9uPHPHpSGQ39GJJqgWXQDzpgcCoQm6mJqshDhBKtK7Mq+Rrx5suahJMt6O
feheHCMXt6hpWOqWPtiFWdyU0v42+6fU9lG3W/KF7q1Z6V3a1AYFIqSkVrOPL80U2z9OoZ/iHmZ5
OztwghUpFXngUJDTCXIZpeQB4mdFFBlnOt2JTPyXbm3EpLRqlD54I3mRJmISvojkgxH2zwVX6q0g
bRn7EE66dGCE3fc24iuRPfTfamjZag8bRIXLoKqMw2hDgB4ZgmKhOxDw3Cb9SKbwUHfq3arddihi
WdMCogBGtkIpb/F9aJJsPagSZYeNTJ+8yNhBk4Z/7zxUNVUhvtES2kV3njR/95M/4nVuzCMubwMx
1qcsFQxVYuiQefoK3GJ63478rgm4WLtVXa5zrHWesL295T7zf0DZ5S2CiteDEyK3hlp0hIiiGouv
HBoJ2qOuw1VYc++VJgnwVb5E+hKaQCeodUNgVPTlmxc9mannIDNpZDfgV0WcJA2SWy9R/l6YY7Tq
LRk++2mDCpTQ+iEYzWMTi7N7YBCbbcWcaEMDN3tIy+AXnpT2DyOit3UAXEXaIivvFarcD7ZlnWmJ
YhftoSwC7Ak2uaKFtINXpMmhNqqLaFCjgD16s86SKr/zAzwxWTTS11CGj4UP/c8YxCaJPeA3IGl7
yfGZXqHikC+K0IkmZBZZmx5Nj06Irz2zGrnFW2e3WB16yzGl6hF/pwZxyyh6S1p/nZAR9XdD0y/H
VkU/rFLxeMRHvs1JfwvVQmMDXeNwpZky3Ba8LggF2betytj9WNcHTayRckRLCDY8q1nvWyLVq90g
w6o2/70MQiGs+1cEDGWxvm1D/s+B0o/rOtFXcTm3xzVZujI4F5aDoHW/LJTHf2JXRxahR7Bqs3Nv
i3Fs2ydeeYcomh0rA2JwDQAFXPCfw6ggEuIe9dOdNNMdW7bmmaMPTAcU29AJcwfkVRGXUKGaO3Ij
f+/AQxXLSDvpzkiMjHWFJxZDkUdPanHDsF0C5g9lqYMuLdVqtPpAcpDc1l1RLqG+CeI4CfKPvhiQ
5Z3UDlAAmcZRBy7aWfegyOmNBw5NsLCkFGliSCa0k0vSQgxNuwjoqN+kkGKPZyi7noGoP90ed+7B
DJSjqMJaM8MK7wmhxjmS9CGfQL4KCn3bzhBg6Z2amUHHBQDoyV43/3cQQJtNXOThjytNZw6AcMC8
cw7Wq0MZqBdQT/NzDQ4JKHN14lV4lr0ULgCI3SiCFyYWKHoVr4Ml1A51gunK7FPx6iTiR2pH0blM
OMfOrQQYb7Lr0cj32LFrOu5SRmI4lp4hV6hXyx4dMQr8uY36Zze2MQrR3d+hjC5+w7LX0TLAMcUt
9wwBJuBUBef7NiTvwxGifR8O2O1dxvgRINXq2QS8wDIjcunTAJlTBmWCyZw2ajgi4SZjXZTTOlAQ
FWOhVrpXBsQFna4t97q3SZqLM82h/swBiao4SbvIAc2Hj2Uo4j1LZSkgzCbYuAfomxVzEZSnTlRY
h7iCLLH69zaz7KthFeBwAQXxVKKJ9TuqhQFZi/vBaQ6106KMFVWqK9yLirV2yZFKvuFD0UDqCc68
yJt729nphvZH4RJY1mxp7pKMKOO+dsNuDfQBQ2QSX3mg2q0V1QCeijw42EZRLGa7h8U0dFSMQzd2
4wM+CTaa+IElKjo2eSbYhnZoTsNdU7kn7FT2VzS8zKbUGhlA9v03TF5/B7rXESiJ0k19uPqhTOJ9
bCd7AwTYtdoZHuuP+oBVXrEXI9+1fvtu0vZuajKa4gv3G7A4uCg7RzHCuNHfhIUH2a5BXGehvxMp
DXpBqe1Kt7SHm/TYl/TNSbf0cJ5Gwzycq1btoEYILaFQrcYw2vO2VPfgsWhumQiyWUa1AinKCpVp
+VZXDTmU3hRV2N6XDm0QBk2wfnfZ+MJ969/diKAs1sPlNFtOl2mNjau9iyRWro0U5fF6qEvzc7PM
fzeAqh88QH36WLvNpwVkx0FMb2JJPk2ghyWAkPaxR5BeKwAObQxwElLkeUEDPJjsprFAxWcp55AH
VjLGkg7GUR9AmxKi9FMlKwe5ZAQALJAn6oEIC4bmkmFjsof0Rr9JEv7zyrstUhDHE9knSzERb+uO
rjWLWNQ222ubPtQIb3Ns5edGkmQ3/zZPS342IwgZAnvEH9IwrRsWVvKpBhVEMG1a66EjWxb1fK33
sIht3boN1hUQIy5O0DO0kDXFnvc6POy9+h7qABvSFr84C4Z123rsUE1JRT5w7LlcG0nfa1ufaZ9p
BERcxrX203Zm+UhReNDK67ACXTAjSe71WVNJYz6TH2cVZXQ3JqDfYYQV20zWYoN6OdTtdmRTT5JO
EOqyF34izWOPKNwJKPR8hvJ7AivGtmaArIZ8HglORueZsoe+B03H9O71e8Q/DMmj60e6fg5tq3si
N5Fon64fQdtN5veLd6i07JufmhBEs49gt1nFdtbX6ytJiKYZ+dJsaXZGnGPNDd9cQ/WhPOpDPV2L
12Zr1+UuGNTxi/2LL+Sdyphi37tupqv/Oj6Utbv1hGrOXT2UCwak28HjLHlw6mSjb11Nm/BNKNtk
re9wUWED4Oi3D9JssiOHzMt857sOT4MueUhsY0OT70Vo9XdiEroL6GpEOc1j/bmhdWXRw2w7f/zj
5rjNS1+FK+BTwDPghk95MPCLpkgK82rYtZYJmaqJU0kfKmOQ2CXmyZRDfidbwqDeN7pdnkFXkXQI
8oHmCpqmGX0qzY5C6r1kh1TbA9taRDnk3Qy3p4doOrC6pLhq/5zNtoRUS2IT6Mp/dIATJa/j6zi3
zv9qc/s54WV6cx3x79N/vGSOIkXkzyMWI3prbM2JXFUfPvGj6rZ9JVvV7StdKgiL8nXqj7++2OcZ
oqTEkh10MdjmL3jRIhbdgB9/CFADG2VeuddNcGWXZzctF7qlD2wwxeb/OLuS7rZ1Jvtfet08h/Ow
6A01S5bt2E6cZMOT4YUzOA/gr++LgmLI+vJev9MbBihUgVQskWCh7r03UZbbfYUYX9WytYc/lqJZ
oNacQnhOF7oFasBvamg8GJ5/xrpfmSXJQ5IvW1S5sfOQ6PMjAf19n39ItbqDYJ0OaGLjjTnYH3Ud
zBEC45/MDbubu/KOnAnhT7Euwryi7dYReHyw0dN6K6pcD+ZBvNk5UE/UG7DaMG+1cMACXF0DsYlu
pp89qFYl1vjaZ0Z5LhLPDMncLcW0QbF0uceGefrZWYIn3x2GD1CxH5/cvD+T1+iN/l53em1N3Z4J
tKuWoPLzMrWNdf4rkHuXqT3OiufRhIxDjyqzDPou4p12DsCF3oRgCU3WrW5HmygahhXV6MgSHreB
iKDTAUFJxTyq/KdNUP+sBhYA+7FqsrQd1k+7OI7dZ9zu0g9NMj0Tri0wfOylGhEKFgwA2AQudlVD
i+JI8LY6iWUQBMvSD2w0N0z7nBljsUM27jPdCVEQfrnXU5cOSFS+u+HH+HWrCHKxDMPAcjBwkFYC
cuQKL3KFjyA8iQOOA5SuxntypMOfACNtYbjbamm/kEfXRayV8AsnKO6DyNZ2hdP+tg19VmOJIM5s
4TUjWQ+lBYUr8KP9dr45BWE4bmx/upS3eAWFIbc4jZ9iP0MCwbOsR38Ga6U/BKg9Fl0TlTGPULGt
8GLc43Ve2OhgZJydgyDdI5OrgfhBDMS+eTDN0r+bPXyLwkCQWtJUNAv2KPkp65xnp0z42rAY37bi
hSgPjPSDaTqhK96g6BB53rwuMuyPUbfgTfqhRi6WerZwi0FysW764eLxNgfNqObohMffnSX3/ENt
Z/Wmgv5MyGcG/SXWgyavwxIVa4j7hTGwOeMpYuBGCv7ZEmLw9+RBrdJATcoi6mKlo1bU1T4GP70o
bAGy/xXCE9nzgv3OTZYmCagl8nSbLZmDnWStcLZBME8rIIZsDXl0rz9aPP/eULeq/Oi+GkHmSd1l
SiNseXXbFFqcZ2kL3Bj0zsU4HWR/yv14vTiQj4jdHpxEzAoeHadzts0AYit51pJVr4GQtwogW4AF
oDFvrNoszqD5KM9+3xVnL6vNKaR+mhVh39X+afJ82OQIuQMQBqrDkf0lbXKck5eaWM1JMdJp6eJf
rtu1W1JXLMH7OXa2BboNSDj+HwqLSqnREN63Io31CHmLKrb35EcHAMLKY2La4WyX7QHVt1lId191
+15qvDwUFb9Xdr2dRiT/u2VLNrpn59HwH/H4y85YGPcMTJ6Ge5egVizYVjyPt5OBL1PMke5EaVfr
otTl92GOy2YMs8Y4zNiCOtAARUtv2R8bto/76Tvty2lLALFOED6ITTqiou1a8AKYwBZsyNbNtf1U
FNKBLGxYQPdsavqG/G1kBZ6aKiTm2lrHDkgRI29Uia850j35Pp0hXWzrbaHtFjCxgdN7ORfie06H
UvghKZ6sokmrt2QD5gsiRfiG5viyI3igvu3ZaejlPjSC8R4HUi/KliDD1x5HXu/n2Ud5oLRRRiUq
Tb72BlRndjrDo35EajayO2yDeSDKwQpYQDg1YK8d/Neu1B5A/2ajLQEaIFvfbrOi2repd+5M7rLQ
wPPliOoMHeydomnNucfC1Gqi4+1Qw/2LkUbIh2xX4XwZ2p2Y/XYe2adAOsRV1a3i2OFrKr+sOQO/
YtmcW1HDaQkVKWoxpOg2ee9YKBLN8bJNxZ00IiKWeGrOKB0rd+aEd18Ju+kT/x40F/7ezTm0dwma
Q+Cbt4FcAHPIpA6t6QKy4xaujKUBCHkbqK+EuKhbC2onKvoU2nMrFJe1a6oPpYNkb1L91M6accva
oABh2hSOzDL2/Rws974/aevW0OuPFspCQm8Iqh+m1W4Cv8I23piVu6Xm83dNfA2wk2S8TNhe3xiD
nd0HA6gv4ObvucZ0ORMPWP3Rh3ohqLYrZ+2MKeiiTWbf1f18OdhQRdukncdDstGoF4DYa0193Kft
ux48BxBew81WB4xEiHB59h1SuT4kiJGIO6EUVfZogKaYuzqF4/vJpVFDgeM+bibsH4XR5OLRgOKG
s+siPedoeMnUICvgHKk/YCv6uj+JPpHP+X7tbUHWnoTqVqW/6cpeCcmqO14xt9AHsfxpQ/c+ul2q
4CuxWzWPCk7KqAwHG/+Yh7HAjyGDEvi5eH/IZv8nR43wTtlLvWqv3Lo84RsoQkAY7/0ARZDNyezg
lKOk50+TdKiwm8M2tX7WoOW4nGeqP4851s/2BktTdk60BcrXB+CxUNQUVlGt38Ws33ZtHx/VTtXN
XhbtdNGelweFSvK1BtSXdqjStwgMRVTORNhsV56erqnZpNhOXTI/WilyaBpQ3SZzAI3yCrDSiftv
BOnv1kclAvWWIWn3izu1Vyzkjq2dOouXqymCth9BgeIabKUabxoJNCqSenni+N6VLnJNAjoEGdxl
ldqAeFA3wubbHUpdflKPkEhB3TxPeNE/yx7qVeWE1LVA53riuvUp1T13bZRAwkm0FgG3COIlSWIv
6C68M6wt4UVD1VzH0OUDEkkQEUgl13iM2BblA+61kSp7DQ2k8Grkpu5Xjd4MULXxzaxmmn6dwaqy
Iz4M1GZGe+y4S2KMP1FfKO4MvFNJX2WiAEWdQVNS981XTZlHyXgseBQhlesOGSo/0u4F+Qug6Bc/
WQdxFJxmO6qfPa9+kbrgb/bK4PWz8PdMZ/7qzkm6Zq4OheelAjjd3rWd158wVX+iFhSRh1NWa2Yd
qj61pJHGVQx1Fw5plFjT683NgDvP1mWeWpyGhqVR9clI8+TWbOx9zZTXpOy3l0NXK6cBYQ8ErgMw
lIH2K4a2rNpC7or83DaWu1emv/0RsqA4l/P8enlNhCwH0fgMjgMJe6SSdoSAxFttcKymBHsRAh1J
Nr/NVxG+zx+oRwEd14Jd7wI3uriMH3kRHFtNd74aI6gs3EKASpcx2Bpgo0dpfgWOSazLIOgBCuwA
VH0otKr4d1zJBqSo9i8Rbi6l8xXbbmxlaZV/X4B5SlWtZwmofnzun/70DRaDFfP9E/1WKOiqjv53
5MwgqN522CCKnop0YgcCXhIE0y60BfuUAohJh8nH2wBKnKRLT1IJCqtJrRkVAwuDwuewaDzMkVTZ
sBz7hqkRR+0OVSAWnj7ml4lh4RNBbRB0IIHF136W6Ke0Ttfk0SyVfaYWuVBr5OVlKurSgdUfUvNT
murY5B+7+zrhxXkWAq91ZyYPwMlsaIwOjQ3JJYbd35WydXxAZVeSJDtlez+RgYUI6ujcnVmxJ23K
seswIjE9jUF+ckdk3VfUJCP2LRcsW8W4EyH7F14NCaMcxxYsmqLP2vqpXAJtq/wcsS+2wm4n6CTl
99pt2XjuvX5AIicFAimPXCBSIWSbZgsYjrv8lGnO9FpWbNi6kQ6p8sjAHqjJtNAqp+SYdvH4kke4
QcbQ0tukrYNuBRo1rOyh0y5G9Ql5lyDINjM4Cl7ogCLYA1LF2SP5AwyEe7QJtW4adAb7MluXB/0h
Fk9rlxToPSFnv4iVAbXA08LFHiX2yaw4TTdkNMW7kE4vRMKbujRANtW9mYu6KA9PwkoDQ3vbWgC/
iHdx2pKso+gUp0GH+miY8A7S7GvhQYOpIOj3jPSUg+b8XAiKajoMMzRLizo+kr0SVNZqMGG+jXLI
wFiBp/g+HrzkewcYziqJO/bgF3NzBuDYWwV5k34vLBcEeWPxeWAMTzoXgEzXZ9bHBGxD5OCleDWg
yKhGJVagN2f6vVbjOO67qfimftD0A/Wsih8uO3FxYWBl0ToDdt1Rn9aGriCrSEYDeRZq0sFKDWRj
ImZ1B8fyN1fDINybsLVqhoRDJaXXERjRDUpgwYUj0FZL6tgAcaBFB6f8Ejmjfr4xZ3YFDHkz+6u6
7LBOtKNj6vV4t9AsD2ozaGEv3Dp5Qb5WdjxhvXOdFMOC9ERRIjMcDxsyUpgcwfJaX8Y5tED09zC6
jv5gZNMESl1shfu9ZoQdSjEfejEAqaHLAIjPLgORnhsywqu6h6BpkkPcvBfxuu0nrVccsPK9EgCz
SQpM6XxR3w5qc+vqfX2gV2u2gLq1jVJtLwlS08IJtl1jAlYv+IjJB+yE6YMfFKF0IRtIDC5xbT1n
pxy65CGeV9MGf3YO8ZxglC2yTbMxP960yK/qFicEQ/8Lat7ajTVAT1WtWtWSlloDW5aTawKZLxbN
f7v8LUbrG4rO7V1p4yv5J7d/cS4bvC1r0HZAtlO8ndlQ9twowgnimfh7somb4UbMYIoZaECr6e+I
1zsNynldfGYMcCBs+kNNbqq8cBltV3LLcMvz9g24B1ZEK+O4evKst3uioSELA+8KeB1joDYXUFdW
ouwxrP2UhV0dc1RKoeoW84ndgQIE7ytqFl7qIl2W3JMPHVq7yC+jLIMUmgws2ipaA2BbbBtz+NQW
KElqEjMAZrcp75KeaXgidZ8I0z+W8x/tf/Cneaq3eQoLpX4N2N3wdZvXxM1XTJqD/QbguQMorL/1
JFMfX+QY8ReWovc+DhvbN7OoODFGvbc51fnexmhOcfa/i/PYqu6tBXSEetaFqG9heEbh7kWHvspc
2fqTbXwbJb86q1F+tLilnEDF1p41A6k5V2u/n7pzZY3DNudxHyK91iFDCBu15s69tDqQQpy0NsIm
FwZdcaCW1xR8lmF6s5ysqjMgvCBsahZqtajKQ/oHSLybAXUOugyvDLBPKy5DDVAEnfPtMtqgxzev
BhVUl8xuexePLDslcWokW2paw5SdahC1+vt2jNJT2VpfXd6XWxqAvHVXhdSkUQpBsUtfId+Vry+r
CJBMXliRgeztgT3CGxwRjNBhztr6fkD5ENGNKPuyJKCcrWc8i/C7fCRaEorvUDgmnQ2XP4+u0UqM
bO0jd9EvqbFnWgFRZQLI5g4WJOAJ1vdj73UPCjkrB/rG2Hdsr+mW90BnwOtldWAGdo1vLoc5AVAH
hnFfRCN/pEtCVqdfFQteeqlLAUzEx6aOGowSHKgmFDTwADVzs91MBNg2wEWxAudlvZHEKGVUve9z
MwvruYjWqBHYjEj/nFD5hV89NeOohhKjtKYD7hxQiT5RV9nmFrWub8FXYW3qPJlT2XH3AQUiYGfl
0/LDiiO2mq2p2uq5hf81cDDgv+nNmEzGuasdZzXZYyOFNauy0h/TZdkQzJcOPnCoyFUw8yRtE+h7
UYnWgBmzdZ41kmkyvWPja2Cyt/T2nLLFRFXylKxNgR3In3Xbi76r8bq2zFUHNU28XC0akHNpU9iv
/pxhWYPKfiDM1m0Ujd9R+J6s7M5InhzWgK7D63B7NevuPtKZvvYcbr+yJvnY6kn/0XTcKjSnlwAK
Cz8AW/dCv5zYk4Wb167XE37o4po/MD76q6Ln/dcoZXs7WPq/eFk+D8iRvC4cvNmVvUxnu5qqU8tZ
uwXjoP7izmYRTvky/FUHL4B1BT/GGrX5NH++OOauC7DXbS4gw2461NHQQjFeXH6XTOYrrRPJpGs9
SHBiz8E6SmzaCI/Ot19lqdufRhuMki8dlIc6g4i/OQNQoG5oau600sXOO7b1l0crwLOPNumBpp13
vcYWOQrKpf6JTUBe57MZH99HVF0yrXnG+aHX/Th5NXmUfAoy/UMiqBH0BBhRpEeK58wZwQuhQVP7
zcMexmKFBHiwlQkYmXupQaxzSbWARkOzG03y7kxu2ckB5TdUUOP75zJL23qP8XIg+OCCCs4ynQBy
PrZ3W2WZIVGs84WX9yPrAPdcFbGVrFXNELUAuxzCYPaq7VWdkfJhLt6gTJsfyaTsqkstY5mH0BOz
3AwgpWVuEj8ARYKoHGu9BqXvVhlt4zJA4ZyqFaMRd+mjLTnKujqqQJsGhteeSY+2V0bH7b0jHmU7
Z4DSuyUOOlD/qD8CjfWxaTv/SC0aVrZ/46PiaFrqXuLEtAXKNHKAu7c3U6uwWZt/XwhuXwEEdsQ1
qQtVXWrdXOxVtApR5yr17BkyfCYeWvjMZJcX98eLVadS7n+yIYPv2yt1lj9ehPjkSH1aWzXDVZwM
QVGxveuDFlvoYaO1bGsELOSCarnzsUQ2guUTVFWzjWPXyJ7Pi3cEeNDbVh4quZoSNQ0zkjQ/UHgO
dAjgo0ZtfJtFkOtPv4O4jf/Reh63fe2dAcdGTgT7bmzlgVp9T9u/GgMWIZ+A2yOGaC5GqyG/jJYo
uaFRtV+MT3UdTx4p4gEBa/CTxtbtzOzgzjOtYlWNFsomU1DFoug+uEuNwXwZBmtPRWpAoqY7kOuk
EoBlMkibzobxQuHc96DdJWrZVHiAz0zhyKBAty5q3VWHZ78BILAerBMkslaKRlZSzdKIb5jbxoO8
x2hXxWe9G++JAb9Mpw+Glk8ATzjNZmJ2f9dYzL8rLSvZlJ1ZfA5QE/nm2mSdfsYG0kcqfgk6Lzvb
uGu7ohSGSmAccwHtiMsNfRUvYEkjP1Uck1fIDpqIuLEvDP+fYKBaNoDj21tNLCNdJODPaRp4Z2r1
Ab+0Jte54wUEzMhu+S4AQuQ3Wpm9HYDolbEU0Yqw97EQ/NmMtpaA8gakZpLfj5qAq0NVxnDiTden
2ZFsxJIjB2pv0Q6OWTfecLLTyJa8lX8ioCSiSqggj1uv7H/csFhSwI3NpiSCmmquoKNTloAqqK05
2sGT+3NknL1pQbWm7m5uNvJQsKkd4kHfycumT5D6zSp33eU4guP5QncoP7mgNqMR+riJIHMj1SRO
m7C0acVL0zqWNVhGaAuLoZRdiihRvy+KTwsqasFLAmSwlZ/9UmyV81HQz6DGO1is6WgsdbThBsj0
EwtFtTE0wsgDhd3Ro+kPFw89AyuzlQVj2I1turUNIzolbtHcTaXvbsDnnHzUxHKDuNiDLyAu1f8y
sTERDqzgL4OIAeIiOunNiBgbfIWN6ycfGx0QmdjAMgdFLFh/E0hKQKMGiMEBVu3/VCbZErAogH71
O9UN+gUJQ9uRvkbOgJZp6nFFuiO3QiPUV2Ikpe0X+9Z27pTfTRgNgPMRuSTlkyH9NK3dSctWAMFX
lxdue+oPjdcn8oVbMrpuOyfSn6nt6Fku3ekdvAXpw5V73I0d6khFsY2jBeCaG8bx54L6Q5R4QKaV
3lhTLAE21KXXS6uzy00vRuldl0ZNbJ/v6MWUIwm5KTXzH2KVs4pVM6sTqfM2NTCk/7y6Mez36lZY
3Ti6i9pqFNPougPJlBsae7P34yEJ7OFsL50PMQ/GHumQZCAcn9zMubLRQMlR+Vpa2X1C/FDkZ8zV
tR+eqeUjckkrL+qy+8FPsZcokpVG2rlbVgX2fmZe+RFpvw+eSFgu/eijMgl5M68KgrvZxAJLJipR
olT5sfWZIu0ccBZzGsqPzb+PLAN+OedbJE09vz+nq2PvitKquctBbreYn/P3kWOQfiAHutqej3+8
WhX5/mpRGQUCLCLbykA6F9Xxz6psorM5uuZH0VviODqT5MfbGAD3cow89d+e7+OA1bmahcbe4rRW
j87UY3EmzwDALw/jePRP4jR/F1zA/f1p3l8e9d4u/f3lLX63mtmQ3I2F54D/pTFr74SdIu0B9cbl
mjVO/RxjRbFOWV8/M9292NSoapGfNnbW3T9/7QOBEK8KHlfs8PN//ssxTfAgWq7veT6KqizAWd5z
BxVLHaf5HEBL0YtYnu8r27CWVZwD7RxWuQ7kI1hPZ4DXSNFuSRl035ex3+oWcH5LGvHPzQJ6C5FY
S5K6xzJyHvZxCxKSDnZitSG78se+9ZX9vT/NA4L4n5OPBygV5ICU0dnZUQC0JRXyqL5Hff42fttX
RT0qphFw4Jt5qZv2MdZzJrCcmqc9EmjNMMBk4rUpyP0EfLorjW9mNULjrrbLp/deneOhok7oTjsL
/2YLLwjUsafUDx6jmIOl1PQPAFBW0Af8ffDqsTo3OaTeMh88qWog9xfo5YJAq0QpHZmhsAw0BjWD
91EBc4CxvnJygF5EGR5Z6Az+gPzDP39pDNt3b742wKzh4+uG5WMJim/N7c0yMvq0wV77I0fVmQNG
9aFgGdBbeX+ya97JA3XjPMdek4EM02lpTTTZyH8N1aBtyBF43+5Eozdxf9uVU1EYzYev3q9A/+vy
kuBY68ja2SkqNoRYyQmrIOPEwLTUhKpPxpuuPefYL/8dSx43blezOAHIn0S9M9hhQIsCTRgo0QXi
kBL9nepDiDAK7ak21mRTA6p7Y+vtEay76QyiwJo/+gnwba5RBQ906JcleMjHbOeBZPNO2c3MTFEc
l30ehYOyp1OPpDieOZubAcvMd2YEBI+y92MOiaCcP7R+1j2iZLxbJayIvqMWEvkNUGe0Rt2HXTNW
z00Xz7sycIcD+eouKLjefLM2tX9G69Fa0henMNo9NhDxJzHS7CP4dD/1ggqnbLsfNw5D4djnwYfu
GH151UF+jfM4Pc9fbqyqS61BK7TVVIBYx6dfDEUmlQNgvi/j5S8JuiY99H47w901bErcTZu6ydrI
IUlEP/WRPbkJuLCL0W7udB0vH2QmL9/2f/UldnGdsUKVA+DDw0k2g6weT4mfAfYSVXw8+YUpmsKh
wc90i4Kk79Qjx6twsy1Qk03WxgIRHUEAiXWZgRNtm5vjXw5Ej0+SiZmacoufKJ2vmJnjNpXuVzZw
bqOm3NfA2WSGqAat1k6yTiBD8tnORvfEzH5YWXHLP2MV76yKdECpk+jiaRS4VfJZtxLvxKt6AJii
BiVE64KKKh3zYze10Tbzk+oFado8jF3m/rRFCWLPrW/ILNor1wGxhvJt6uHii/0GA/QOxqGOdNRq
QisoAy8adLuD1Gs/4CacHmcHOWPUEGtGWYTaPIfx8FFyGk59lYPmKrrQFpZ1e2mRbXSX8uSzTzfm
m27B5h3rgOuZPfB6N6HmB9mHJPKydSCIaOjg5iCmQm25Xm8hSQY94I738a5u8uiQ4A0OGO4WW0MA
73uohjPM4JlQOsjq9k8NNDU3IC8yNoOeAC4C4Nl5gBrxmVziYOJ3IkACf5QzjaJMZTux1jgqrNSU
N9gBz7ETmyHzIQWeb0BUZhWAGq/OqjkEc9a2aH3UT9gpHrW1H1cnOuRRXZ1MQMZqcHyjqUYge/rO
k0ZkOCo3ThMylLvbKVSfWldTJKleggAHZNGsT4FTq+xfkJzcaWCN+WXrGeT2KtlIZljefMTQ5LnG
a6mNsdds/dH2JbRhGdtfyAMB5a+gDQQ3uEEf/BG4gNhYj6otBRC+4WoWXXPDuVva+xEVeaelg6qr
ELBMHBxESevj2DXHpUGqOXA0oHLGJB3Wbg6+WPIjF10DL7HLqxfIDYA71PSqI9g6lrvYSlGemowN
CtNQNdMu56iZCncNzB+/dyFnh5xl64SNz/h9JQ7UogOyFwxSGLbQnIOzhaSMGUYut7HfcCaT8qUW
8HPX05FtscbfNVgDxLckCo++Sqg370AgowGeJ782osJCfd3oq7WgcB282PChAYqjASk3/icfORl5
UgwLXoGLHo4o2m1OdNAnVOd4H5OxvhjIqg3oKht1aeDf2kCtL6ZVk6loNVlrBcNmhs5peAMZzKFc
s+lHz7sdUOBBwhwGmbGBgKN1vInXCCqbilkaoHLlLCoWxT7tHjyKaWr/VbazE7YlmAmBZPI/tOCv
OsRBMGzNpBlfTXBJEE/cjYcx5dCGEh7F2OJZ4xU/lMfAAvcQ+ZgjGADmMr36ao6WWdP+8nMyGArV
3pA2CnzzL9A25KKAOyMhcmgqiE9eQDsEy4kB2nEi37uLQCquSdBOwr14ZduAlEBJAKBZZCucDRDx
1kfVJR02hppIOWqh2uNqlHRumikONhlWmRCYs/yByzJ+Iu8JUDYFdpumWqsVf+3qFxut7ulAthH1
bWt6CyDnaRziLdnIheZLTf/r5Q018GOQMS5F/lQZxrznKEOCPuxvgDLodoKV5kXelmx0cGf7AUWf
0R310qRsHvDGt1ZBNxPRQF7l0dVEk58goY0arQnagwXD/yNDClPQC6JgJfBD3Y0epjFrscIV3axh
0W4AT4r0ac3Rlz5OAArDyydpx/GVuCEn6HkCf1G8VK3u3IO4B4gAwRkJ2He30Thy3pPo8t9uiVc7
98kwf507dzwpbihJC1Vm1rGYnQPZJSNUnAevXZcVp8Fl+V2DpavkTcgckMKAa6bfEjOCLiRocs8x
UWkGbdM2gwaJ59lPwZw3z8wod+Q1dqhhXjjIh6lLcyQpqFBIH9UKwLgDsqDkKHalr3KXlKx0jW7a
sXb4FIHgsg/JJrnNqWnU5oJ1xLxKCmj/0a2cDgBdLQ9z/3jzJLCdpg81lHTur1zxgMW7BoQF1ePA
RDb5wbbl44PMjoOXkTaY7r16Ge7AcbXWUt4fQZc43JEJf5LhrvL94S6D2m4fUh+vTctO79kn6t34
KRsN0FQ5CJRWDNRQUP3EfHY8u9DWFSeRTRUTQIGNLuE/fNRp6PRaVnyiueV10SWqaRLvhWVBk0TA
ANVM3xop+C/1Jj8T53Cf8eTMHfuRyIfpEAGIsqnStttQl2iIy6R+dOz4EmSiVP2cuKYMajOoHLjB
GKAOHXv9dHDE1j61sIs8nwzo8lmTZu7IHmsWKoSkCx66jYxLqDCAYmTzLUjNGPnId/ApwupKTHsV
Qj7KcaJ56RR57t53XmntrmyySe6oC8fFqMghgLBY3EVhvuT9gW55mZVbK8PpLl3e1RZ4njBKtzzq
qlFy/n/GmiW29JeqQtIwsjYSW0sw29TFXjYZr4QXig5VJCNg05sJr9kPCnpLA+SdCNL1fx6oGepS
uyWOtLRfAVePvwZAgxsSGCzPABL534rG7TYt9E6x8cig+juhinR00vR7DLrAsA+C/AkFLdjrbKH+
cwmcC8P7lgLqKAMr8IQ8trl9Bw3fNfdzVukrtuAGWPrpvAlAw4jtHnOKB+wBZNPdqDvjXQlyh4QD
riCHOzGgRqW32TNzbddpsaKQ2ymu+qiElrNJ29RooL4BvV7UaWLRr51jUDIcnSjD2w5Mmt6CMYOa
0sVaHqEl0h/I98rFMFvwYtaBvzIrK1hCNT7XfDlC/fUg55LDb5PFoBI+TBzVTYW9tQg8TwVyVBVn
oEB/AxlioMJESd1tiZ0smruqp6MmuapIssmJLS3qQSUEXmLKnvgi2TJzELRbbuGsxJ8KTFc0VFEK
Bpkm40Resp/oEXLoWeJA50ukaGgoHathP5hjjEzx4CTZBvQD+tktvxCijQ4K+mZMSNYPom72ZoCC
AvuzcgVHqIZldNKtUgjVHMekB/FOZh/UvpoUjxOFcDe2P3WB2Fwjo2vJ+EGUxSk3auW1M6yhX1Ye
zM47izvBSxAk8amvIA6vC82srAykvfKb+BT5wDG2IpUq7KyzZ5C7wU7+ZNcxD9kNd/mjv5q/Yc0q
LkH84UbYLWXtPNxrbOYv0NOS+UxokaNwDbRoG2LsUm6THfAXZ/FkQpPcooyVG8qBuAa4hGg2SI3L
2ShcuY1i+YDXZCy003TlVFoKSlTeSqUmkLN/Gr0Y2BYi0BNdblnIF3Z194HcUHojPSLkJ5LVW5cG
ealZ93XF8dwOvjBf/K6w5/9Ih6SDVooBFmJ8437bvLTPdyW0pVaNG138+hprDmQ1PpAb2Zu68h5j
a98tRvGoLOIkLipejjRO9jwHeb0A72zJRlPQSUwU6aKMAPOQjU6CG9u6QGKJMjYShMGb6HSVwGkV
UkOOA6+2wWbFApIfJHzIdhNIXdPq+Y43Dv+CO6EB8lMQljHCvY68uvQv0qWiP4PhNvT1zAf3l+Br
kaoW/QD6GpK/IKmL3MdPNivwW7wZUN3bOAoxNYh7y4IgNwG+pC2hSTcXAGd4xXkRB2qpLhROURvC
UTys/PSsKM+yq3FAxGst2o+NGR2Ui5qAWqj0h8DNkD9QKJnIt7NAiRtS/+ZEVyPkmaUm6jDa6GhS
jUAnSgHmbrL3cTdgSw49R9QYTI4ODsihBMOli4WGV4womlfDfmXLCOnc5hxha2vo+qfOaWoQdwgh
HN05D03hf2KJY2/1ZBgO5FHHw4Ub/M3DZtzeepV57UHvfHgWn7PM9m7n0EFPGTrzjn6ehWe6a6/V
uwN1a0ioGtjP/NjEmXN280EH3Sz2MqIanNI597sD/Xj1ArpJ793oVxzY7d+72WI2CqfZ3p90muNe
nlSbmstJ1bXR5OKk5NZqsb+yfAAI8q7ANodR8Q8ZN5Ij12r8zpzGe/Wc4NCnefmj95HhmotgvvJw
i0ELmzL217OAGLUmS7etu8xrhR2azWkEUB2iusoWWaCVY3j6UhSfodE16dln5VDiv+r/mAjFBuAR
6R1wuZn+cih1Hcl+ITwvgWogPB297pksYBBgK02b0gPB1JQ/6faRi1FJ/7E3UGcMJQNUTfZ34L+z
1h0+wbex+kb5AehyA+dZJ+b93zigKpSvErv9D4fY/Xozg28u3c62DHlVWlbt7CwtHumisCPN1xlq
cbFVDWRdYUEMtrZAN0dXSzYRMGJl+kgmFQDofhHWoCzeuH5bO2fTaNdJolVH2R1QXHzqoYk4jXdM
r6By65m/grlr9zd6cUGpZYfSnT6TXUrDURNqq7/wRMXmglCQk2JycQ0hS+FsFmDEdQYwKNDd8ipv
ftuv2oSdsvSeMuny1ko439sb82RG58GZgmNtWCuvisFNi22Bx4Cb5aPL8wR0Bp4FXh0NK08aEX5g
E4zvpa2tIKZpSnke23GgxsTBUoBH6jdAcEqcXvQsrIhVz/C/NUVd3ueg30Qpq//Jd5DRM3IXtEIg
fXgaSvZMTFV6FYEK1hz6fSI493Tsqmd1kb56aVaeoAgYr8netvolHESnIxCFxVW40Zn9PgUCVWcm
ctrYPdmgSBnsgiC/RCVqYx6wNmdAt0bdDhKAEOQUXSRZivuiqp8HvLp3K5NDVDnr2w8UOuV4/Mdu
Yh5aq2cvS1H0OyCCLqFe3vJtxtv0hCpx8EuDihlkk065cVuttdaBllf3cQW+f+ydlyCTW74hR/oL
PPYJsmel3yIXC3VNkKq3+l7W5jqHpufVE9Xk2hEQplkD5CnV5NKB/B226HtUNCMp35xqo6wA9MMr
/T/vj3q2flsqix1RbIvqlmsGtul7pET449tTyuLuf/7L+G876UGYOPcxJAQ6wEMBtgp0E+/85XSg
XjKOTr8DxZkeNtCI3epILS1rAmCRI9bQB0Jr6SVUxH0wks7VXjOHZmdqiXaiLcOmGiPZkluGeqrl
IVjUtI3sk5NDnAwqCHoMW1uHMNy97SfnWEfJvO8v5Zeblm2N7EsCtY2QuQm7He0a9jynrNiqeQEC
bcctXRIZa+1/Gbuy5bhtbftFqOIIkq89T5JsOXYSv7BOchLO88yvvwsb7QbFtO/JCwp7BFqS3SSw
91olvxhJIK9GlV5de1r6+NZUmfHJmEAbm8zfgcMOXIOWm0eUHrm/O9YeJ0g2jtCbYRdbJXBCRMU8
lc2H+fsAyLV30pgcZVYoBJzRZwSHzHVBxhFm5sa0TfvLgC/h66Anf6Pea8BfNU//CE03P0ux6Io/
klnLz5oxoMKf4ZVlD/jCZgsc2XQXVloBiEp0tcvWOV+0v4Zn+jXJFjn6ZZJMAby1i5204AHO2I7A
1kI+o3kDIVy10QvmgyIaIukalOouDLinbPETgW5lwK0d/gtg0cC+ZL7ZHUyevYeCntMstQIsDxyI
nYK8E0xJ3/FP3foE8DD2WXiR2smDt7xqI0kY7g1jevAaH788cQjLfYDO0kCistIRLYlDneQ7z/I5
/z4WXbstDRS2zAIddOQl2+Rz0L6Ykxb+gnfmazNr5e+N3ZiH3uftURduKCw8TA2vvvZz2d5AxtJu
SV+AnnCTTFX7YgXmX3IFrwIU9qj59qtRFb/SnnzA3yuJbCWIhzOzOACYrLpkzEPnPGDd0Ezq5jde
z/fBr7JiIZKBdED/ss6m5uwtExSoQMf+EaFcNJv7zYYS2hX+X7QMjiMIpSzFUjluSk/4zzF/84YO
hJvRkL0AVMX+po/VeSyG8t0ChPXXCuTIsWt/80zHeitj+xv5TBwth60R51syzuARPM5Bpu/JymKn
AYJUzU4yVOQvKzdFdysyifwB8BXf8R/h+NpVPR4VBrS2TdXRBUrKN6POHEDnoGY3bUz+G0DD8LzQ
nHQtyC7AgTW0C/cKEze6brcDEVD10hKkBk1piPGmJXqFPsU46nJfda2VwQs/OaU8UxLdUrNqNtMb
N1rcYojOPTo1WLTiqQOHfgRS1kE5LaOUlmm+trtfXlTOtzboKpyilqVAFkiqK8kTaGG2EbCptr0w
KwPNSEd+JCpdqdIoH8s0CzRF+5O1DVwcperWdcjRgVAF+q9mnTgXGoze4Rc0Vd9F0ukPq/IjF3L+
qc7OhzYHD27TANXnY0YKlHYKn02tOOTa9Oszv5VOrWxrw6d66L/WAp4VvI5AmUoGgJR0IU6gpty9
Y7b2KRsuGr5w7tiuGXsb+3g8SwRX/M3e4ygNhckMjzjSSW+gE74BaxBfWQT3SiEqg/ShONSa3Bdo
BmM34T398pSecSaMvSD6hQ0ucPMFCt+CjVGIObjf9rzsdLShlqCFOurojsPrLk46L0U5/5iWVsfx
SIZ3TwA59XgfbrLBupDXkFcXv5v1I1kjME7hn4awkkwuNJOJaSqzrddYJP7HcmD5viekBD4KEgsb
7Gn5DsBo9ltk8QoQCDiNkTWjjIfnGjjKeGFHIWo1a3iwZE38fcpytHE9ilN9fwrPrfDjnZvtNGbP
B3o0s9sgRnFlI2oj8PQ1cHzLAsIAmGLiwa3iHRiO8X61IWub2daX3gSRQoTHuKGJ76FJO3unwGTz
zsujb2yuwi8DWFRuaWT427Irp+8PvRNU6S1EhfLWC7NZ6cm/s/3DHcQDoAgM9V7thZXuiO9lQYAu
xGQAot9MbYB0rOz63cUTLnRMrU6ahZ58lQpwYj4AwkegV+MEH3h5Au+QhtLLuZwp3aqwmsQxAgZ3
3RpncqO6bOUWZ3ZWb5SsUlH6KMEtEiDrZewzt5Vulf7j2itfElWdOC29cnnEk163TbAXO063cx4g
DhZBQDyDd1hYyN2ucOwethootARWBCiacDtIgQtPVHM1V9vBu60DOBF6VPG0GhBUTmqc6OFGPcM8
M9CjzwDQAhkhn8PI0Ql8/URPQSOe1TYzyiNwJpwUFt7jnFjg8oaA16arYyFOQqRCcbIyDbRynYYb
psDC+T6fhltkRMGvbT2cG7SpvPPanH6po3I7tjr7ljL0j41tFm9I7KYkO+dpXu9InApcVQVezI8k
JjXQDigliRkfZcoibYe3YC7jU27Nm8KYqgtzMuuKIwAMNHsMLnBjFjpfiA6gvmq8c1mm6HbjOwoh
R48sq5i1GSVT/FBZYIJ45H4aJ5ehFVWK1Y7FPikNuUUdC2oUzX3YMh8TkAk74fg98KJbYWpblnUl
Tr31GYgVYhoCIB/PNGFabgB//GOqJWl5TXCNjtMw4SCnemWYm2bGYS7Z1/4kr1OTp1zEHTQXrAz1
eM69GcWHj4XVRpQ3JSs7PrlbmgJ8aNeZHKxFnQ98fZ85IML4ALbRR7r3YuUSgyMiQD2C6CibGAe6
IkABc0jsDhEQT2ANF8zKpCJgD7WC0lHojxXcdAp3eYpSAt0Bl24k4LNwclC8ajU6acb6Shrq2pIN
W+gKHl+G6KoauVSgFjibHkQb13wGxCoYx13Q7/wAjVQYkhIlMiuH5DoDjEK5oJp3CTMpcSSFzgA0
4TbCMcQiHzkvACdZkQN8p43X+RYuFKL2Ji1q0ZGF9+U/7i1qtOZwh0KKb3R6W/aR1u7kUbDe7sGC
Yl7KnuPsVx0Z0+lzGLrFyc2SrzJCWWnGe8CugU2P7xbmjs6QU6RFO5R5kYfLDCymcRpc+djFwYUZ
WxTOZ7cJLJ/4Cscjz42GDHRP3QbUF/k20UBsV5BcCfsM9G3rMAW9dh7t+UjuJk9GGYgDUKC/WqUb
Hh23to553s43YOcumtXyPu6B1yIOpZmTT9s+DfwdNa+pDjbqdEPZVnfDUwGuUHGKTQGkVyIam9Ca
ZGsBgJg8Z9EBR6IG6uJbCCw3FdCY9te477wjXYeq29KeN8NN89yXGsU9J6XXWkD6H0hucyAbRC2+
WvC2PeY7lYFuXuUlbG76MkXuTF/BgVAeF1jJVLsnEYxpSmV8xlSkRzfSv6qyP+niGEa/Ba1ns+Oi
F4260LQGVUdJPAOqVjSpocePDxJykSxm0fMNCBxGHH+KGOPhLnEYV+GUA/XMIDHyu5Ovj87F8BjO
O+ocT/RKtu0Cl9diWOlIJIM7T+BpM7UDLisQS7p+1vFKIENIS8lVjFzGfCRHRRVCyUmtKPMtdlQG
xc5D8QWesxNwF3etpd141AMDymLzV3Bx2sfR6rTbz80UQj5tFIEWWmQg0WkiTfRhjzINGcgFJM4O
yrKEIykfK6EuMNz3Tttua3Hg0YoBzSagE3H7nVIlc7DQu2CjsVE+8UM3it+hiCQVDV7cLnKUNmqT
NpS3hy95rHRSVDk18bYjVqBB7esR37YGAEqi/QxSun0OXDAg0IfTtyqo0Go76tbZGPPxW9q09Ua3
7OiFrNYI2AVcdn8iozh5bdrqa9LoyRe/MfekdXgYvDHb/e4A9//bAKzIKwCVQawo8gUGICJRSWji
PhmrqcXJqhYnK26carAtobxZ7yv+pTTA2CsKfvsCEEzV1OxJoqGkyl+agooLPFlJMBdXZc+ECG7P
2gUwRxSe7aHer1xWYul57XijDKxI0+Tws7jF0otVcPyHsg0HsCpOtSk95w/8fu+997Ij3Mb70aIX
f9FZ/qz7XekcA6zYRt2a2/+Vh1ag/van7f1Pwz1zQLEGnZGhagm4w39X+pdYr8Fm7UX3Aa0Q4+Wn
usTrE8C1NdoyhIK1AGQ1mR5pG5WLZuQs40gGfm2aSSe1DK1K5rQJYSZZTqVW7GohK6XKQTq1tZ9v
VflQCA2LXS12QCa1gtrlSkcfvusckDw+fprkbHjVcLCyIjsmqWdcHXc2rpGYkSigiAEG0wrgM2HJ
uQuZ7Fr9jjYR56LCjKrHH5vKIJ1JVhnCEhCjkZ98WnirFGrllFZSFkrjtG68SwpebKUotkQuFEc6
FbFYQO2Bu+afduQ3B6VSqRYRlGa9hx8fWX2aVRYjTv6TFzghAU58C6C4iRv4+sSlDN8OjpdiBmy+
FRofHh4TYEGziaMEM8p2HSAVcIUroPxQ84luBAoyBnQidCJHkwAjX7NwLzNOQJYLihpPtzlIOQs2
8gNHA/NCRwYa9EIfX0ygjEkXZaAE0SNLOdXgQ6wPKI//hFrp+SWrRpCouQEDZEIAAHCch+PHDysD
8cOLAQCWM3f6YuvxJgQ1XrmjEwU6bqDqtkQ3wheNFTt5KvFRR25lBrp0XTO6XTBaxrW2Q/NqxbWL
lkkhx7OFP6uqc/8LqCl0iwgzGaQPydKnFKaFPazNK2idAA4Sf16pF5lXUeSodIPb5fvBysEYLtKp
HcotPHTKsNg65Xq280cY4xkov0KHnwJRze/gAvXqiUGJNFM6AHaU4LpBB+DKQLGkS/EqXeJN+Eca
ClYi+YzWfARRdHri4oCvBGiNHLjTmJeVjqygcvrgJ8LIeRErdFpZAi+TlCqNclQ6mdUJa8AFGJu1
/uNqKp3KpHQ/X5KytoYNoKGg1gCSrme4idP0N1wB9J+HAWTMAvgD5WH1PgYF5LmfnPJ3v311pzj7
DU8f3WXMJsB5CLWKtutRRucjKs61ya+JtU6+t8vXcnppBkPL1pvmEdTnP97qyzDUE5B6Pt7fyTGj
t3rlRUr5Kl/EEyjW8I5PMfJdPMgyHN+L4wBSUpx8x//H8YDyEptxxGYWidQ2vLRuD22u/Q4OmOw6
ioFmABIEphVNaejmKrty3c2u4YhH543n1BYu7PMa6IgPT+W0ilEizdQyIJYMcHGdhwfk+3vI9fLC
4r75jNPe+nOSOVJFEukfXk9U9wquwF8EPfI4eCndGYNlbWad119ic56uYxBHG2vs6i+sjeovAKb9
agQmQFeESotydkzA7bYlI0X14DhPbWZ+Jg8UI8V7sNnGB/IwfN97i5h2ICP525N4ADWT/Ew6tShZ
KSrqDbkor6fgEmhj2tq/+UVdHquuG28stMabCdBWQFVY8V7pDOBt3JRIfp5wTmKvwEk82DaFRB7k
a6c5rv5JqWLBhrMBvj67kEpFrNxIpF1Y1hSDhx6ZSSeTUrBb+jutjKLzZBjBNddZcE3FQDPS4fo3
vLo67rkcIK3h1PeDX+nmcbF5FvdMR7n+TYhaD4TZX+qJ7mpAWT0J3uqois+2jS9ITUgP1cSZeO/F
XyANIHOSXiSRK26rzxn+N3gxYoARA0LunkeJKscjgFb6mAOXqOau1EOQz+H14D2bKvaG09ht77Xh
eysG/IaMc2nm4FwQHjQAlQBljnHa7ME3ngCqWwN+KxpQwguFkA/DZVyvd+0nUlVDDwB/p/ksA6Yo
BdxI0utyWZnZBYPh0EUD8KKwLunq2HuNccT3QtKI6wbanfQX2+mC2DznT3anZei77lFMsgOHK7vf
6dNt/yiAJ1O3upG0gtR1TRuM32WOggSBvNslkSsxeJXzBHZqilehyncOtXu8Clgleay/rkBQa6tY
WbwgQlJ9qm6LWgZAvYV7zazvO6WQobJR20i7EbukkHWxA8XRJ1yvTykeS8U3ba6Dt8SvkjeUhCdv
jjnFuzQBtUeQB+lbq9ujBZpWnx30AiemvfAhRwop5pCjaF4D0yr00pmmVrqzAY/7qhKTutHb9xal
5herSZCXlsBNfLBF5Vp3UHnJENS83YNPHt0Wj+1RFtDJ2Kcxy/4iPfnSLBnRlxLY2pYSkatKOTTR
IeSsvJFebpX1HWCI+JiewPgzgTfo8RNwLZ3tSJQ7pZ9AaeTmRkbSevTpLdN4kat/3CR+AmKL89R3
R2DnZC84ls1eHNahq0KINKuTztvO4rlc6chgCz8OGJxh0wAPCQSz02WVYCECOuwYzPN/KJT0z9Kh
hGlGH23k79UuFknEpnLX8W6mvlEOz1LWfTHvByPlIEHBNslFRaiUvCh/Be94dHqWhNwSnsUX8HAB
wU181Gfp1I8Ix87weZarRzN1P8zT5dnHpoAp3Q21fQksc/reaikeudqmuA5JnP8ypdObm/vpb4FA
hfWbyAJ2XZTZ6OirPO+ihtzsErZXMs2GsI7Zvigy/4KaGP8i40me/JGhKg9/3eS5yKnnGhYhLQXR
jGJotnZXSvLpDaDcyZyL1Zj5GyuDYLHfxSqLEEphqg0svOQOHcf/S2tRUhFpOXpk8C540MvijzEa
0xupaIhNX282axnfYdZOqzx/E/H6hz2hKcUvp3WeoCUEpFoqSSBWVCLNVut2Zvh3YvXjYaF/uhQF
22F29hqciJG02LMukAkWKR4LV3+yIGJXtYlnTmqfE8D7wCrQHJ/tdbEemSks7Jn8gT5bYvHzUWb6
oZq1Dc69j7+DlUgRcs3k8cOlDxpZg3GwZnBrgdnB2Gc6UEtysJy+oGrPePGzwHxRopl7Ld5GQYhG
BnLx8Iws2uThzfHdo7v4Pa0Njg6eFjfj7xRWcs+eNgMODaaNoPvehagU2tIqUqkW1Lzm90oQWpBK
BqZid2UBRAU/uz6NGgDeduxiO1l8EnJUu85ZgO6awErBoYF0lJNmtHWaNa5+mVzxn5D4bKSS2wND
pnMJe+uwCpXbox/jCNxSufjyw6of3+IHJHN+/NFRYrVZywAlTl+574sfj9mycI9rr2rLcdj6wozU
PcZV8Z0kGoJkRKk9TdFxDsoxlK5G3PfPduHld4P00T1b39keanUXgdIUenEI4qx4w4OEAzlBrCXj
ix4V+e0cooZPKGkJ6VS7hkN70fqCoXvH7qsX8hE7iGv0hJAzE/8rW8FUs+4vjnu/S5kCEacWA5qM
zVsR9zi6sQINt5GgFd2QUk6VU6/xP5N0SI4qmIxKpDDSWRN620PU0zyWeOYaekZ0mmLry/+zKm2t
AujLVmWXM23Qy12RhvhPTtNx1I+BHurpEdwug3FPOvWGOVXZXUfP5eS80lEsMHfufvIlU+UybPRG
RqXjH+i8Tp300Sy20mAX6SChb+h4T/koR+WjrPGDzEPpKA0NSkfHhfLkkHg+Vj44zQRbKKCINqPX
Op9MvQ9fDQs4DkLCN+l9MAfr4BWd/qJU1ohi+aLJtZPSVU0KBgQwr+30LnFl/JjW3qmITSAuiXRk
iAsnoGViT7SWkE4sMRVVtimysD6AKcu1/gzsatOgWwkNpYLMQQyzOX7SdN87KRXN0ORQS48iHfud
X4CuW+lyS7A8iHjS4Y86v2Sg61ZJlK/SPVmr0wH2M1c1DsxfuWv0V0XwoAgdlA4Ij3971pwclIpm
A0dN+kZxRUg5qxpAyAIfDuR3BVgeDxmoH1Glk/2iGOJoRsxykn2O5BWV3IJkjujnyL2KwcE7Bckv
Mo50ipyuH24GA5HkjKfaN6vPUCqfTM4uCQYNfc1C2VSAS7S66Sp1kYnSBnsy3nRhTB10om4ojk8N
fv1CGaF5/Y1i89m59SIWzWrwe8TacY62R+OxHEVQ7McwkC47ly7zbm2lmdcIRJtXmtHAxZEp6UBN
Lm4MG3ChCj9lUM7kR4af6ooO9JLj1JzUOirg/9dRTvfjLswinUFLHuB40ZvYpXIchoLqkl1iHyVe
Da6FtySSoeVgx0KLAcwks3oEszHJFG2MhmtvaQoue7jSlOwLV8o8M+uemXxoSMUOvLo9Bokxn3Et
oCcX8FOA9dzErWzXTsYttmLebVADbdw46hHLHWus/1qgXDlKCwh6jFs4DZUDKBEfZwx1epGWRfgg
Mk2WM1xd7W+rBkHQK6lSzpOTnvJ3klibjenrmHXtfmKdicbhrinRiCA20MUmRtvC6SEXe1sEAJT2
v/UQhEfSBW2FErIp+qI4IAJBIyGJIJ5PV65J6e3AuMlw0I5AGsjDFPQTNBuIVcJHscVVTkmLHgpw
TfzclTJ5oEcBIwSTDBbPd0WO6+xqdTIvItUORfIicqft4KUgVEcvhURcJ0T2NkD9XZUb9S4VFm3W
EkASt069G3J8c4fcSzWgs8FOkRTD5xQ34KQkJ6k0MrQKEfy7Cicg+KxyUEXF5kDHTSASL7ZAdnvq
vwGtuTm6pidAwILB3Wchil89bdLY1hvM+aqPIDS7+WagXTl5jRq/juhvPRl9AxpbsnQ9eE4+F2iM
2IcBKgpB4D6BhjRI6mNVtN9SB5jLOAb3quOkmSmgdFGPLWuhUVufoCHjLiVgz9rkJsDgpFWFyBST
hYIJO/dQ4xWy8Dp+HIygiNY65acN2Z9ePbI9Ra18ldhFxj2x0ql1lI78+nwqis0zs+7EfyaGyfbk
p8Ke+ZLumd+zMPWBMhS0gLRCfOjHaiq98kMxx6GsM//ECbCP+cDj8wVUnysGk7D3SOYTK05ell+k
I+kigvNjAs5PBcoYCv9poK1Fpb+V5tW6lIhS+oFmHIbCtTrn1b/ZZRHt0N3lbRVi9wLQm1C9h6L9
hw8hf5NVxSk/ZZDEv6ljga5JDMpnvYqKKes0AbUpuppCu7Yu/qyhZp6GnoGiiaakVGav86yLEmmm
dO6/jVOpVX6VRumK5JByAwX8Yldq2VW4Etcu7rzFJVZ7xokdboXwZJ1dM5CmFhs/yjJwTr1P3Gwu
0pqlFq6P0JB5rQvU4R9oupDJTnG9NiFF032maOUHBiToSSY/lZFEMtAe1iGLDTBbZl2oVLA1GyDm
aFH8WdmBccHprX5pHjPSrUTb1M1sQ45AA76HqLifppFx64xB/xoPAM///1PJ2JXPSqRt/nR19SFo
qxlef+4fop/zAEiIHYqV/1skKNoY0NuIyrp54hdcmvGLlDXRyBNY6FL8XzI50aBiavwdRG0mE1BW
yk9ezEyr+3pySlplJ3elW/v8L1mF/9iE+miUlYaf74nMiz3+NObf5FGbGforWl4B7Wxm3m71PkHi
M516xVAu5VD+4ud9dlQqFSrfRNayShNV+SJY6WXcz2XK+Fh5vcqznZDOFuSEajeP1a3KvVk5ICv3
blR4f6Yo1W43Zpt8a9ExfMj8GU9mAYqx9IC5Z9evY2C7Ch1NaXCA6ce3a5PuazE4TEO4LgJSFsVX
ch2NbIO6D+/sUbiX4uG+BgzoJqky+0JD9JjVk5bgrFgfBBdX9UdepTGa6R7mLp51d8/E/+ZyCgQa
+0IyJQJ/nKWdSEmyspBOZlcxtE6cF39wh2Ed8PjMl+w3Hlj2JetRp74HjCg664Q8cz/PN6GBzo+t
0pKJhqZgsNB0ZSZRi1sRbjXusQ2ysyVSqmAg/5f3YFJO5K2Syegq0rxzqf1eijtsvE7fB7wgjDd/
Hr8EweAf8VSXdhuy+uJGmaxKnGxr2hUh+GRUgqf5RGw2RuklnZu9TLrKRwlUrNhBOxYAZX3sjDxS
ZypPbZm9ueLR1ReDzYwZkGgZ+EetEpQ3JIZVN197emilKXmaeOnCu13r74w59/FkK8I7X++Lz/qc
t+e2jPZW5UxsC2LUYtPWfbX30YNzjcY4Ajm1E4QAWQX9GHiYjZFvcUAbXsuixEMaTZmOgwZrCP/j
CQOppLv0WXh6dYoslJbcZu7tsy53+fdkSqOXUmvR8OUMKOieHfuF5ZP5iQb01LmbZMiMY5SZPk5Q
U6DS5Xo1bmsK6YKguoXefIt67x5CcY9UVdZkZyArJad5AJ2dEYGaTh/1aUtiw5j+6oa1/iqtHH9b
mpdeca18V5Ext7hzdDlgi8lNBVA8KxPwCXZRLJcgF0oA2BLvkif6RUVRAIlllHXbKNPHvdJRYk/r
hlf902prZMIbEf6aHrtf7cPA7r1ZS9Fzh93rLZgCNkntAAobvbxGAFolMKLi/hoUPoMYSFQ6loP8
ve15uSUd6J66ASxvcHR4gWlmlPPGdJi7X9hp6pOrz5sr60FYTTo1qAXHwspvTveZbKSWmWlKSp4k
0Smt9cVWpYsKUdukvVVpAtAvk/Xa3gcU2a5jFo8ObVCnVy/EbzIBLgQaiyGWBdrLNzS1Ms0oUOfo
81MROXvyoaF3NTs6rALJAjAohNC0Rm2mf6JEvdV3m9BleJ0fgtnZLlz1Lp3AWSz2ILOSTbrZhn1x
Deu7lQDaJwH94C0wWrsXFN7+jQa8vPq3eSjtvafjx046JnRkWPkF5VieE2PEjx8eKt6aMqvfqLC5
eW3DOJUeym0VlRn2Vx+8cCe1yj921/F8S5tXseRdAsrk/jG40dv7CQA9i0+l1gS3sHVherQbBAzk
HZvRArxfgO+TDSlpQKv6JLEhn4krHeE8kq60i3uqsbXME+7nT/QCpN6CaKZes7Ix+d4NjX585qZ0
ws3M0qXbKiWJYRjJbOrtjZZS4kc3LbT+6kYgWudtWlzVUIEjA+wKD2XN6x9y0neo4sdJ/93eAyln
bwdJtZFKfAGDslH5y2nIebmfKo5evifwm+rHWaD9bF+0aGT8qR8ZukeWn/pRqtJIlqnUQirspzq1
htqV+rPwmz7bAb1nBPFta6TXPA7TQ56F+rYXRD1qACLILrJ7/hIRtY+hc/QxgMtA+nXReHcWfrUH
OB8KJb0lfCnnJLq0P+Z0XYCW8Qzfsucpr1Dd8UBkx5NLAby3H7DstjPiKRodGWuodvJbgK2v4kh8
CvxOlqLQLmiE2EaDv291Dnw9vdeqVyGOTudjQ8Xes6PgpocDu1oterUbx/DrDU1J6Rv6cSx60HTP
JUOPi3D8x5TcEz3TLyiwlMH4P4tdO5VskVeGT23DDlme/C6daBtABcbiqx1JdzMZ012L6xtUl4sd
LvxpdVpPbZvMqNXEw0iDY3gyLLYtc6z3KD5rLz4ruS92/A/3sev1i4HPOnEgXGZFOVw1t0cbDgFB
zn0EE02tBZWb5wA5LnFP0iz9CYLS8MDMLnElqx9OihJukWIRQ9lZZxnbWdN1oEmjn9ehJuJV3y9Z
VBswCwCuPKBJY0d+MkT50Ew2/iol9QVrQ5McYz59/R/5xUZ+6sKw36G3vDP72DG92AbF0oqyKZm2
4Yldx1Ywy5Zp8glqQLbqnmNu3MLx5k90tmLNeoij86xKD3aV/EHHKmOSVu7futb/5YUR33dVEFxB
W8ouqe2L+wwxLRsTFyFiNuu6YHXnwFZSPmQGMwjLN/haF5ciK1su4qWJfEmW+Xmfl8cIl3z4X0hP
E/0FoBnjJ0lS74UDDtXy5tQLHRlSq+iO7RSyDbmQDtV5zpvLpddCLcKNPNQ2cWQ1ONBuXcALjkl/
7cQwNqAmpNkzHa8YvMnHiLQrCEOik8ywsHSJlV9ytGqMUQtiKzFYOu74aSAd5/lwSKvuL6VvemPp
RgalG+0uRYNaFH6aPPBMyEykU+mTOcyajcpY991wQK/jX5Sm1aIeCSwgrFHjyYrKAE+c3x3U/R5J
H+qlYMr4SHnQR+z7NIx3FzKqIRe+JAaj+90WmVbhypeWmJkt3Yp8HE+1074tfoJySr+F2gN021b9
VsBKaGz7Ihy3rdHef11FM+AcmXxkJDCO0ZGC+69gGOtLW6fv1KkoeyNjp5C6Rauk38MvK+N3SwBP
qd5G0veIVy2UrBl0cMSM2tZAHeq2awG+bkeJ9WvUcpQkZMPXwPLGt9oI/5vMhvkrILbdI08y3CAK
8VkQ/t2Z7qixbB+w7Evgf8rmunmRtz32JCV51wNJ18LmRUrwXEg/PJ/F/cPzSZzMad7X402TAs0Q
XKN1ByZ4tMXHl6JK9HfmMuOV+e6JoWP1nQYHEPP4dMDCVrqJWbvWbN03UlmDlZ0BBAn0MBFFiZKY
3/NKXVOZaOx3UBhStdeQdc0JbVLjS9dX8bRpHf8VaGMlHgmgS8HZIIfhIfY/PJRKuYWiBQogrDKH
0pOvSvnwWOgHH8tThFghC7xC7kEtI3dYmcEb7VBlp5lKJbLrvVcfhhZkKYTV6/GkulWV/0ZS73v1
Z1Lxjr9ZD7hf3NSicLZx38ihFV6kEoEBYQR3wuORB41gKJvxAfZVFINW77qxvOTA+jiPfsRuDip7
+w2YpPwbn3xMex/lkLEBdpS26f3bwommpNTm3tnyMUx2JDJUFqA0SbjLHN7QJgddB4WATE+RcvXK
mKKzU+JFWSyph3nFDjStbNxDg/+FhMV+KO19l9i5UwFnicxkUHtyafftY/eLD6YBAXGvWV2BlQIc
9aCeDO+s1gmnCKiq5lX2xgobGJD4gkzNyHlthBe5kgc3+TVKmuSqVDSrR9Tgp1oSyETKmvHI2hpA
qt0rHc1yp+b7MuTdlhIrq2fU/Wn2WYiPj7XVxsysRpNmixJrsVcy0u6kB4igxH6Ve1fU3sHBMdQ+
c/CKppdju4mbIrz51hjeaOY+ZhUAv5uNkskHjLCnLESvg9mksJJOuahcSkcrmWKlpJibeKeWMj1A
/Y/9YDXeS52a5U1v2Pd2csbf9KztDhbD9S4vQWE7+s1npwmSdzuItU/oevwOai39i6kP6VtzHYlh
Opm9dl/Y9rS3ic3endz35krM9KR4Zg9fyFSZERjDRTzvo9d0As9AuPETYCpbdduevKkEV5NoRaEW
E9Wkwpqu4FuSB9v+0aqi7FHBdX5adbuUetqeMgcX1x+bXZJxBtq2k6Xmjjdljx4cICn/wqdZvwSo
uBxr/ANCASQpai/g+EOxreoEkr1DEPOYv/3D9R62iKCpFxc1hZGUgxrlSSwzh9K9ksc85u54WmSZ
OmD0FcDMqkKcRZX+i6AcB4pGzDwcakEOojnZVGnfHEmnDDTr66QEJSTqY8iZdGAt89CSWgHyh1Xe
rq+68arZ4M1c+FQheJQDXCnuJrKo3F7cAf4cZCtKRTOVX+2IVlIGfMnO27TPqx3BaGpcs67R3wuI
Tzklo8QAlQp9rC2ccEksTqmS5kCxFVIQ4XR+8FZqhfW50kWUhKKCv8mmBuJEJFF6yQWHCgzobXFM
22w2wOWcaa/g1NKOpeC9avAcBt5hGot+zgD4EJvHoHG0V3t2R2OD93CGVxv80yFR9wbtlcxNhyKP
YEy6XaWHNT8OIIbXAZZ8oxXIhZxprSJEHb7SkQtZe9SrBD5KVktvPhKTFq6dR8nOVXSV+TK6r1rV
lsZmTkUDaNIE/SHEQQrKWfuM7yiETX2O529jBkq7cCVlZYLHwPzeTye3D7xrmJruYiBdwVsXfbTu
DJ7nj+axNgN8nfH8MGbmhPddcsrc8ocrxUtbhi/OvZFEIL35mOTZuiz5sI0JfUJXbHG9iYRWWmsp
P22tjQG7jV+fKvmi2dO6sUWdmHInz6e1ZOTj8d7fWnYLjhtRJrYuKlusE4KEeRuPfe+BSjzusm0O
UNwrDVnZA5eDps1QONcgAwAvG9AJVQnR0dzmbp756MgY8l6JFGxoASp9OuNCHjKW0pCVlM9i80jT
Dkkf/KE8KGC9g2epaL94JI32KlhtbWqAhorWoOitdEr32I0zmLceT1o/1aWTGWzladAYOM7RF4xd
6qGN4mLhQ49o0jCO2qa1LG8fAhPo5LMYbPI4m6XBEsewSvy3OnvEg7fItIpfif8iXTNkiz2t4tvH
PtUWwzn/XJp9DzihCIVgLRh4rx0Kg65hByw8R+twq0oWUi6m5EmDPWg/IqU9yZJLGNrticwOmfO0
xGUcKWqxBs2kcrGSnw3VpkP79dVKk+KoxYbNv+t1nZwtfZ52mTkPu1Y8WAFSF092YmgHzz0E/0fa
lzU3zitZ/pUb93kYQxLgNjE9DxK1WYvtsmt9YdT2kQQXcN9+/RwkVaZKt77uG90vCCAXkJYlEkhk
ntMCLZmGpCATxw6sAxu693cOdS2RiR8Carcz4K5mo4bcUV+3ZgOIGxYR9ZhWfohZzA539r1AFS4+
Vnt75wBil9v7Je18wbf7XTzopt/uN6yC3p/APOeHemYi4Y1nBZgxUANN5LbEWktkuLVnvrZ13D2Q
PBtQwzy5ljw5ZnIg0R/9F+PK1F+FqK7+NO9Yi4L8dc9GfjHNeXN9yWW2WdyqNF0FqJFbRQ4Kabgn
vAdiLy9dI1gxu/YeiB+ctJYaEn+5UMZ32mX4J1+XGd5DNtrVykRW/JG3jb7p49HYROOov7RO7F4C
IU/g39BfSNRM7U9wbaYnbYBBjeD3Lg3rxCcL4F8FyFgEIp/yJlELXqzVhCjBgRziPtcPmmO7NyY9
6sdrbobvyItFifCbVut3NEyHTJzGMP6LRtTkoFfnSRxcaPTv3TJLtOQEKJ3bWw6YZ/kCm+V1qeC7
mMLoslTDCpwZ2VGSbhcF9Ug7y5RJ16kAYKdjv1vKHs7UJW8ZltUaUG0XphIFwEBuAcerQGi5dPc0
IrlQeRE0BAUNOPnuuzQmIzJnMvtl9D90t2Tpm93oAs7+D3dAl8Xi9Xpv8aD7VWmW9lCvEssTeysx
nG075tWBpfX4DuExuWLhmH2vtekC7hj2gSwafHu2PSCyFlxyaXv5RvNQ/rHICN2zfFMsOJ8E2glc
gRzQTQkg2rkA8VPDdD9BwV6da9YPmyNUOnmd89LUTbpTh+QH5gL4Fqlr09oF1fk3KwtWhtHaPwAn
iaXZ2APap8cZtps64bHIx/BIvSEB3+oytJV2MXHsHlubZYzScu3QeD/uzP52JtML8BGR+k8uJOsL
nGh2AkXvpjmNwx7kztjqaL1ub1wtMh7UU95cF0pKY+q1GvbsnxehK2V7cD2AEgH4HMUgd3MA/LQr
X8mdq11VPpYuFiQxKpxDZPTJvD2LwmvOqNx5LVjc71k+XEUkJ4tSmVVu6+JkLtM3ixcplmE1FY4v
M9mu7xTLMAxRWO8kw0+aPTNMDjZidQM0CzJfnIfecDaLiHqLPw05AsdjMManvzWzIusVYdB+Txb0
N5W8ZQPQAfCnFOpPabRav7kOXYKswdW7KvOuOlm6m68r7HM2ZjRYZ64azcuuzQRGiXMwbKIAVW0k
JgMypWGPKgbszSdn9bfuYJp4bSzH2t/500ygfBgPRga+LXVNuhz1lqEBvu/1aCCBpquLdLq/zq+b
I1eWhNYJ1KUPg9oWjamWPRlZmc9NZLUXq5JIU1ciUhbI4toh0A+ms9y4mj3WeJN51VoYk48K34lj
e4UADNgq0seK9+sK0QogiiYGX5FsCKqv5ijSA/jbrmZM9fICxRgdd4INKUhGDg0fjE2RRuN6mZgU
oyqod9v2J42oIa/eMoxTg1KcZQ5SknuosClzEEku9nQ91F987ezO9D3EzdZDNU1rwxB6vAZsNVjM
WA5kj4Hpz1II4xl0H+BfqEZvSzJqQNg9rGRWxYcbWRh+TDUGKkmaqk2Qn2fy6kKTkBnbZQ7vn/Ww
1jFrPl0QpZwvNItigQOuqXtPHrPIBqNEgN87dmm4H0c1tSXiHd3zjcwN85v7Jt/KxZHYct+zTN13
qe67MjM8Y0UIrOvI4d26VElzS+Mx5LNa6j12J1uGbOglslOVzdwlFfivQYZnO3sa0TQ6ZeHdG974
kKlUNzCbLq7UWxqyoeFsSNMv6mVIF3u7lUVOtjdXnihn705Pw5ubvlPfuNN0dK0bnztzsrHDBmtQ
rAPI+Obm4z7CTwXPiRUCZMaxDXHOk4OyC7t3/Yighg5uGcj7HDuyLQk1XrnaetHH8pXpSK0k40V8
YzZ3aR4ychvvNdBssRu9YMImRV2FHI22xpi6BYoL8eIlVQhg37yIS3+xpN7NJbi6XXIEGxnmoHHU
lfWmsc1qdSO8nVg5LZ40J30AOKM93Nzb/XWQeI9PYHFkzosJarX5E6A/k8e9o62pW4e5dmhHY53S
GQUWzwjI9k23nc8dMqNHXeibMAcbVO+Tik5DeIt02zTRr+akiAl1brZRjuJ3NR2USNSUrErLyndh
D2xzpNK7fpblxZqGuuKyA2ZOeqYh9ZgapmHyASl96d5wkqnxF21nqdciQoRkS00i87GZx20Recge
ASA5zbLMTBeKDYC2WEGGv8HV2b4Nx09l4+YXfNSom1I9at6UliqDclRDcurVYcP2aat/WuSLO3mi
BGpW8lFGBhBLTQtYJlmyMllg5qBX0r0HICRj06J6VYDK74lPur8oHAVlsZjMfjQug6Cy1tQFzSRm
+7dM/3Qhko2GI/d4ee0X8FnUEI4taFcARks4tDKvin2mZ8+LiGBnqVlQaGmYKVtnSv4L2wk5fr9S
hpygOi7BJ+qNKE7eiBrBvjsF1TKOVARJoaqbesi5S1ILeEnXgkryv1Et81FoK5ci2/B+vC2/pCnI
zsvFTyF7uU4Qp/kcbjMU2X8KIrN9MAu7BNMfpKCZ6Fed7jaXiNndC0unE8ltFsY7F9GXLQ0nrz2n
Ey9eqlBMl95JkIKk3MeuwfeWxSWA8qbos+fTNYyqub1GYWn9Ko9QQZd1bBvyqTpR0wK1rllR1yMy
buoKt1zXEfg1aZQWXgX43zdDGpOGGl2vboxzZUzy69RIddiUemeuZMDZHqzGCJYq8mIWpNeGFIUw
w1WoyItH4ppYrEF2AwIoMidhrixjZUkyM9T102jagCwA3os2rcso4hcDoThU8xbZswksyLOGStR1
4Abjl0kpUDJ/jni7ztTNEud4V0bToZTpbhHJN+UiI9vZwRumAxKSd2SW2WPbrBa7jj4tUr3NTG6L
SRElP3KLO0deSBCPV3EHdLgE+JcZDrcQR86+C78eYvGd9J2RBNtIb8wt6oacFdP6dFu7AAFaLRDz
s8bx0m2soOqpmW1IYzYglCLhHT597Q5YUSvtbE02NC356UqzXOVfZ0SucT4gXcft0uwxUE2Rx+4u
AwnVioak0Gwba9qYaw8o9jjRaHEA+a55ibuNhiTxR9JRQ96Rp9JdmHNcRNQDL1O4Qmr8tL9zGMuh
Xpep5W0WD7pU2ySAIrV6pMCrm5kbdcXlfu88fr/fWWmYzc4dYsCmKbz3IJrSNfaW7aZSkO6Ey86I
tjT2wLkcxXIGgjcrHBHN3c5try74lgBaZcFyJxcBl9maIN/vrjK7kJD8yEWmuT/htGWtM+Q02U96
H7sABMCPfPnSDfSVXMZFbgIgCXCp4KP8ZTjYWX39PSzWpDZBCeY709DPv5n7ycjGyetgZ036k6zD
8gjes/JIPWq0FmCkUYeGhp0dqhDX23ixCSdWg4S25+s754FcaB7SkHNhRv3OiNpXyqHBCWK+BdEG
HrcKKZxAwimJZlGQjLSkaL0832rKI+oG8B6idmYXRgY4AnC++r1r37lxaP/IEbxY1XrpvGvMgu9w
Zp0hy9Izn8jUYHrz3YzfjdUzEhdnXlksjrRV5Qr5pLEiPuphDJafPm8/ozh1g20vCFM11Eqgcv00
F1A4At/NIZXA+NWtuttU5dBjKTlmp1lIXQD0OmAzU1JqkigOV7U99FtHr5HYYiQpUvOpe2Of2E17
rOsLwgDZqVUNKWloDk7BD8LOuk2hrkhCUs+XLbAO2aBcACBoiWJML/NxyxqgS8gAlOnUkIJ6teYa
ANqYTUliEEE6WUQj8pAzJwi2pJkGz9F9Q2vGbekV1/mWqWw9EausTMA15H4odGt4RxSCeuT0a7ML
+plREKgq+QOqqMyVJjU+MxDCPrGa4V3Ax+hUjsk3gMXFAC4Ae503WcPT3ESOfAyH7zQIrWScxdqQ
l6sgyO39YqqlebxLy/rW3Sg4yOncANdFosluYIP73A+GAIPXIL+VCfMHQwY/Wxm/mn0XfAS9+eDj
fGO4CLfWDt6bk9YMgGTMw+LbkJp+3PDgpxGH4MLxgo+mcmoBb3+pK0M7yAmnZsCQdZ9HdaXcjOW3
QvDlSoUeJFuUPiZIvUFOYcZsp1hRvtqczkZSyleLJbB+3aqvN0u64Y3NtdtX4c7iQbD3TJWXy7kC
VvKci9eO1yYc2Qi61dUiESXrkOXJa7F2JgR2F02K439U1E/6wR2mV5KTiHo0b2B4T3GJjK9Ac1F1
nceYiXutvZFJX67vjOdLNyuyJXdL29kjL+6Rhgndl0B7Cd13hvj9NxGJFzxgHFrHqD8wdovojxDB
fzv9H2/j7wCP/wtE4qJwBgADeXxTBA42g6CT3ekOeGkqWhDghyYvqMS7apIiAMwC6UkDzIt69qFh
RuoCBL6XZbabiYbCGHdTW6EgslhreMSoCxELzrIkmPQAYK8iyLb3CmVsW7a9mpBzPy8+biZoa8PP
ZY6QrdrI3G9sbnYpN917q7utC82UBAAYqfJpT6NlR3Tja2QJtkCkmqVpH4JuM9M/d1E8AdXItNwH
bvXXpp5ibx6SonvTDmTtBR4glROApy8u94ZvLstcZLwM57lo7rl7p6fhMm08Bh81r4m2ht1saR95
t9NsU+Sz1Ea9XbaWy3bTKFhzVJ60KTUIi4PsAB56o7ibNw6tCicJDDDAVei7qTF91ets3wyT98Ea
ebbvs1bs4iLXPgGLYU0GYTRZIADPiqNRu8W7pnH+iibQBvdca/EUqsYn05nME81Iionle7PIvA9u
GubzjJ2sj06S1M8CS9IVE954pKM8BlyuVVlm05GO8hYtHeW5hX7VWlNjvl+0UxUUL33VVExfmQbO
IeqoqZw106L0WGo8AaREl8y9Iu+7eFsg4XYXjunzoiVjPUV4YbsIqUcaJO3VznqYzK2YgIcGrBJ2
DmqdnUtFVVuy+nkoneRwJ6chOYRjvpftpI2rWfbmHxeF7svc5utFESktSkdhnfL2OZNTciBZBTLH
CWgaq9wuhjPHJvCcvvXiouJ7zuULyamJsR7dX2PSZS2/oYTfOc8UyIVz0DXAmd7j0fIehO6da6N2
RQHrzvzJwQga3zqfEXZnOFoCyyXjMkahy2xHk8FYc+L8PNsBs7D3O4lorxU6wOZ03feanQcPSBdr
/MEctc9sCj4jYyd4riI3vNS17eHnCnkUJWCCAsQCWFHj/lnT0+/JmGifgUGnDqfxBQTnZPO+TZp9
6IThFz2Iom2fWkipMbn5OflKsxhFXey1GgT35AwKzW3ede77lvfBA3irap+cAT/yWaqbaN5uInYd
oBTlZfWAtCQs9fPop8OsT3o6DJ+5aXqrqeHjq9RswxfGkD6lJde2mueVJysvnUOZuQCtFCGO/1tW
bscqkM+FWWJviO/2+36QQCeWkfelK61nSy/Gv0aBDForspHNieuNDYt+2gX7hHOG4TPw867XK9X1
MhdfU6MqUMfTIxVLi1pULKolMi2CaU1MiqCXV8WSk74olvU0+f7tVFEJcCC6xpLBfneN5brLVHRx
um6blPq6AxPPRoICdAOQJXMft/H4ybCsXeUExWsxmMYlFFyd0nnjJzIbyvFqNsEMydtXM6MC2wO5
05Rk1qX9+Cno+DxbhFwMfUidXSO0bpsgLe4l7FAsa2Mp9ENrHmk1BwT1v5KmcN9nImg2gaiDU1V6
1TFDMckWXGP8pQmwgm6LFqTERvVxDtwpysdj6mXzc3aWVZFlo9gVlKJp3jwmSIf6gmde6zPPy4+Z
kPlrmHSPqNAfv+DspPVHLZOzXNmTXEfSqB/HdbYSFU5yM9TNHArgaqEgs0LFKRo7iuu5t8hypPhf
tYXlLA5kW+I8slm5yu3Ot2MRCEIcb7PIF7Mm4qB/1b8isFIi3g6Gu1o1NMTKHru8ZUxCpjOgDOC9
tCYFI3bfSrCrD9lQ87cyLHiGBz35hK9YuQ89HQEsPcqfAvy8n6iHRMyXMGtA0wG+rlkUNtmt7aJA
EOkFiGTugxgLReX6+5zLxLHAg7Jlzl6rcD4cDDZeGGmnJ8e+85Ij9dy2SvCaspt4S+M0HCa5KjJg
YHa2PyvI2u6S0kF5FRxbLRjBecCrQzmV3r54I8omhmukyqE8rc35ZqHCJsViZ3Ccu67msW2LQ2hF
BzIhD5LTcCI7Ei5q3QrrlScjPjN0t0DKOlis2NpmD/DJkg37tHCbA/JJoitn3KwJx5JvNMNsV/OY
6ORmKyKRa8Q0e87qDLDyD01pbwO1Awu6zD1YnvVjHilRFnTjE3cdP2ts77zIi2ri66wZsm2kNmmL
e5+xH3hRj08dIhPrIk/yBy02912iZZ+CmIttjvfkQ4Rk32cvxw+yAc7m97ZjNxYotS4epGfkNxZq
DhMvrnkOskglkpymIHGOTVD4AXbozziPNV6xHRYrtx7wgxql8RoaHDGYJPB2NASzervLIhfLQqUN
zIAdPY2V4IiIzNe+E8kz1kDbUk+Mdj065Twx2eYsTgALElQnfczqRynZnuj46DMOhd9lnjjdEPbN
XbMQsY8nACphFfEf/Rdu/m00FmB807Pk5PWe1qyGFJsxkAhtCS9rAdFa4LPuZK1mAkkgAN50aqIg
jezmLqFp3fnNWF2ycB6aQB9QZiSFex5N1uHQxcCKBLiQ5S4bI5S3vDXWCJJFUMwrzHLWe76bAE/e
+TIPyIxch8wsd8Y4DWvdC8WDC7LxJ6O8IM2pxpuxq57NFJxc3O5dJBjr+ZEzxMpjZAMDD1M3nmXX
+XFlda+DU3evWAQ9cJu7jzSyRBivZRM4BxoO3K62PGnrDTmIAQ9orwDMJmlptmZo/ZY3e2lY9cci
YLEfa5F+1pnVKEp4RM06EX8Pt6X6BtaeG/tgVY4AoqKH7QFHk+36nscYB5TpvuLWaWEVJqbhxKpQ
rEpCs89l5FNXuka106z8fY6EWiLdNUVTv2hermrFzPc0irN81vHR/SC59wHhbm/ntlga0MI5narr
kJbVy5C0UhkHypiW1Xe+pI2SxM87ZgprzYNG2w1tKM91Vcoz9ZahCYp3XyBRZ32naH83ToNNVZn8
tFhRz0Cw55AD5pLOC4es9FZGPCHfTpVkzTVR83mixAZiVs1SOn4kJ2oW9VIqhTr9NQAA7aNFPOyN
2JcTyt5Ey1m3s+MAgY6mr7alAgmM8MHoftxF2U6GyFdHzojZAXYg185xtfdA33AmuxoFCnsncf6i
EnS9xkpUVCgTWkrQ88nULlz7ElJBO1Wl97LJfODQtZtZ+MuElORJs2Ehk/lgEm83BbGQgzyy2hvY
lwF2qgWvVgj6VC18BliP+9SXZ1DUVEeGGrxXPcuf+lCOX+zQrRR1TXV0wyh+FWlxL3+zt/K438qR
GX7hWeJda3ovbRdVJxqJ0AG7vCHXNKImTll0sEOE5oANmbwjWah7OX7TfbvVragHFPxvk0yNIXyk
lbFNFXrnBHnUD8spD50MBZlzFmmHE4S3syM6Spoa60bu2slPrmtOekHRpPPOaZuDx5PpUxVkzb7l
47CxVDEQr7B8HtM6fvQy4bxoIKOWPLMesUZ8mdEwK1QplFZuHQXLSuYzOaabsjN24H7k72QNIKMs
lwCx1quNmTcGypVZ9MKVEugAee05V0CBDPggu6wO9kuVEG9QLKezydlRZdFUIzU81ZDOoGqOxvAz
H1I7/VVCVKQgtFLnXfQhSO6451IDDM/bERjJOy/1SH734XTS9HY9GLmx120TyzjGXI9ehhEVXGkz
FT4NDR7GL1EX+UYU9E8a3v4vsk8/xUgCBgFIyvhFQxnvxfKyv1rh1XsaLfKsG2KQQIWfdaPmF1M1
wRj1CBc72QfptB8SrccB/ojHelSHK+my9xVLnE94UkxI1YvHZ1OTyAcC0vQR+O790YtybVvB89mw
pbGuR8k+5UP9YYiiUs3TVYP9OaBsG6NEzo9RRtsCmUtIM8PR3tIMA7KfgaQFNaIzV7U7rax24Cck
D4F/pp1QdSzwXDlnoHVY5VUmUdUGzSxTvckQzjrwamvOuDRR5/9gCfFEaZaUhOl0mnHCK+uU6Mn7
Kq2cb6rDgYxEHVkXzQEP735NmN+Cx88VTvROC2WPEsmoTk4LgnjIw9nqd5HugcbA5RESjSsvPThJ
3e9jI5p2Wimr92ZbvW9Af/y90MRPI+H2y2xgdzqQW6Nvvc7EzvCq78E46SeHcbDMOrmnn7y3hjRv
diSvDVP3r6zvJbhK8WAV/ImpJjfGn3yKAqwkGHsiedBK1y/iSfMX2SgtfvAY/nlpE+PgQ0el6JO7
IYPe4ZDwxriZyLVyezVcIzSTs2lUAK5XMTTqVX8YLiZkV6uYIvXu3BY7p68+Ro1bbv8NW7ri4vqn
u6Dr3NkNXomz666S4ENCVnRTlwCIw9diS2zGRFdMDWlJtpjgf4as6EplRS+G8agg5tQM5FI3U33A
PzamsqP9qBXjQa8sfq68ptvUnp6/Ci7NFWNp9M0R5r51QvwCuYfcA9ewvo96roAIHPYeyzHLxzNE
u6hSor0hx/GQdsICxH+OmiUgzV0AfpHt6XFuB1iDxtH0fnngSz4WW0sGlT/VZZesnR7Z3Z7V54f5
YT9EDMfWsXwiF1bnyTKBAfpuFGWlhqUBAMBuHigVPMrH/gxQ4V+/6PnHTOOwcL6YbepcEi003oHU
iZ691BRYSGwswc2NqET80lSixvnuV5mntlhnWKz4TYDFxTweLaBHDEyTDwx0mGJdZNpqTOzgEaUi
2vPo4KN3m+lYW2XwLFozeHZRe7rPGQtWNCSFh5W8n9Y4byYvXjni8Vpar4U5imI9Jz0KYZ6YtOrH
emivjQRwzcbLUHjZSuPklNgsdJ5wvw79c60Wi9jYmrjjvL0gERk8zSbuPYuC3McBE+Ct1A/WbVL8
gLvSeTBblh7op0uKwM2Mq5bGjjEchWRiG+TWi50VgHA2uZQHRGOvw0kP5+Ec/Ke4v0j5X1kf9w0Q
037FFUCEAFbJ4IvRdMgcoTjAXbyhAhI+qCDkJ5WSQfQ7gAEONkhaiw5gkR4/KrkHnMF3Ng4M1x4o
OAW2vZeFUKEQEqeCdrTlQ+eiJk9WL9kgvVUOduYDDfNuQuTFTJOVxdymWFtx/Kr1RnlOa7d86SZu
7dowsNZkTE1kfWFuH77DvqTCC77R8GEP+ZZ0CDcZj1wbdqQkEV3PbJLr9fTRvV6PtEaFIyl3wPuC
Dg8B8ZKcUNxyWo4NqTcx8Ty4ADNe5HWsxRsdIVAUMP86dqx/cy94rs6Ro71DuB+2PnjFCnlz3TEv
qlOGddHuRtaos755fGs/9wcHTANRFrRr5lbWqcfzYB2LKfteJu+d0TW/mhNWsTLOhxNKhYZLanF9
XeJkeguwRc2n1+DyLuwa/gjoFo6y499ejzQciwbsnVPkoubZmEpEXkE3u9BJUI9k3ogc8LBOXZ94
JRYF8oWfo66J9oYrRpxyt1ZySkdsV9sRQOtWGTuzTIb4sElBvYmsqYvlqQAtCU6Ogy5G+KLMxWEp
jUNsr5llS+kdyaK6E4e5zG6xoWo66WbaxcrDj0kSDC+pqY3bogc7TZck4qyVLnAWMy3+gLrpn9XQ
Bz8187XjWv2jUKuOtCzHF6F8zCHPjwmIr1Ye69+bWl+fRwR8l1tLo3wWLXdGosJ2D17hBpd//uN/
/7//+334P+FP+STTMZT5P7Dde8J/rqn/45+mZ//zH8giUvLDj//4J4DpHN1xcQDseK5hW5buQf/9
6zukbcPc+F8o3HXMtOf6QWjWUEwvbdRfKBZPMXzqUehftuBCAQmG498pyCTSQR9vGD8Xe+r1RFbn
SgXgXNrIJFeHCOS/EObFBVID4bqI+6wot70XBaCNADyXi/y49Vi7CDqmY/5EsjzU0otbANpfiUA3
ns1ysmUGWM7ubKuhXJMnyccsdVApxNOVax8Ro5wQv7GPaenMHfGr86Z668w2eGO9Sd46eqxHAPAc
u3UTWY6xNTvnCIwf/EhU+hhlgDmtlVrn1gquCsoVo4wZGyUt7uHNZc4aI40nJwTJusQ72vg/7V3L
KjKf0nPmVLNuLCPwAzR4pTnDN0tRznZelGCd5NYHRw2RNz6WhjoOqAGioueG34+gnBV4/qC6uhBP
huWFzyCdufF2LTzvyOyXd2/q/+Jd1EE8eye4dmVY5bvcAlgsAylgIUpQyCI7N1EjEi1NbknjnMgu
38Udgme5oV9NSLHYRW0IdrxkQkjhzYS0i5034cXdOB0KlpTJoqjbYAK6h5tuBsSEwRH6r9eo1D1q
NjKI1T2Sa1OW8KJxWprX+1tu6O4adH9F0iY3M9xdaLm/ZZaSbo3GhZehOhBw5cuNLxNw4G0v90f2
TeTUW11xEdJxiRQ4hnWrwV3fHcmQQsXk5gSoGWxosb4BH1qEy0mPzIR96YfuFTFH+0fm9juAuogv
Vg16jUyw4qLlIc5GhzTbGpM039uN8ZWZmfOjAs0YmQ6GCdMu/hfTIeRfAwCfPrZh3a8RvfXOvJYJ
cs/AzjcaJfKakVD1lEaNd8bzMVnLthi/CLyAbxTksSiGUnpPUR0F81R3Cn0S7qkpWmeNfOLxW2r5
pkqqjK0a9ItOop2xhFA4qmnl/2cGeIoDy0ZZmSZzSxRjpBVSvQZEJyzPAZ45NinvdBzmvLMaTfh2
ofEtDUkh6n7TD1nzSCLyGq0A1enK4c5rmenOS8cy4z9/AbgWu3sB2CazTB1BSDC66oZJ+psXQDww
pA9MQ4f9L/DIUIF6dIBY9Zg0qfVSa328ScIAbErGYL14AEw7TXr5mUYhgNhelH1moUaJRJOs4k2m
7Dtl32YRtsy/7GlGWx//e/YTago3faa7+7JEPlgq+V9ILngZsDj8VFiBs+ZpOTzZgY3oZTyFD1Gh
83MsS7npgW/4PgNGMsqKRvZjsGJQmvLZXe+7q7tRGsPT0CO8WVei2RhhcGSg9mN+Vckvou/H/QxQ
9YdhWfBxPweKMjtYayMCkFFWAIPRM/XVXKBMxcx2gxyFOgXiRIsfS7bJViHWXo+zRe2Cx7NF/G4u
Zp4dDOk9ktfkttOu0Yv+Auoijjoxxr47cYclv6prBve2kfsNsK1OpuV19rZV+fY0XtQkM1LA5G01
fBVa1I600zro+tyXGnClfLeOIZ29XKc8FoM2fK6zzlub2JafUa0tkK6QV34XT8O3FvicKrzQKgNd
GWQZDw6GCN0j7czw/HVQ2GUjhYZiL8v2bd7TTczZhszLbyI1N4bRm5oqiclZB/crsiB4GvipIQAa
oV6sYRh91CKcsUimDexjWol5CLInBe/SO6c6SF4c26rfsRHV97pwwgMNEy3Xnku2pgE1bZ22+6Ya
43WE0u10feeQly42f+7ayrsBVdRRh/L83D15vPhCOYmUeph3zoMtsuKRWQy/D5drfi0R6CSLaJic
U1/UX+RQWXOWorKXedz6lXBbnBADF0fDVgbRP2D9xA/g6uxXSJEERLkr6y+NFsgTaYGBFT/gSw7i
VGVM0cMKd0IWBEBE/mNi9CtSktmbRSMQqO27xKePV4v5cBjb+BowU4GGm3+X2nfzKhzJgqq2kYfY
bBkWZgjiZGLfmB3SZwoh6o2CHe+K4kkLShmsAmCNrcCxw5AcH4F3crFu1AnyBtjA9aAXT4aw9bM5
lJvCNIOLDMzq0I7sY5bUOBRSDcmpN+IEXQeDz4lGXR1YbFUBYWCt5U21QYmMNnvMat5WByewPs52
JHubJW+76yxWsi2ADKU+Rx2lAesONKjz0LFc7wIa3wMpubLQSvvWwq7y4BIm7aHiNv5nv1uQ7Pc5
KoUNVZjFDysDt7LTJti8BieKBegJQ31D5qSzjIIETjcwkAQ3ihttdKWvqWhdz8wNMKXSB01t7j3a
+s/qQMUClDobUN8MIpmvupOdjbpro02SmfGRifRcWOmA61SaP4raPvWqCEMGyOztwVKw4yqkTg0p
hCn4KgrdeDdROUakgs2LUFJNhpmP+P5qzYMhQMDnd1pbnajp9eAjq8dqV1BOAcm4AO7UFnndFWKN
7sd4sKrdjZ/QwKS0HeFoKMfZGguZDICWQbQGohZoyxOx7ssof21V45TGx0iYgBrw9Oy14Rn3Nb1H
2Jg1+WtlpNmDbuB7SA5N2kbvSkDUkJIcfnfXYoTH4xDBK7NPNwEPvX3rDuMnLeHbtB3016DV6wse
uA3WlpAbysxVZr0a1pW1jb0EgBVluc5Y2p94NgLkR9fGT7ZXppuOSW8fpck8IzhQ9NfCDq4zkpwu
TGZaZn4a017fRQaOLEWMg768LT4amhUCBxjYddwJi48mXrg7B/nBGxo6yLwFd8PkPNDQTbwzmOfN
Z5pDZqFP4tESiHOrOcy3OWJZAFxeAz5SKjUExcHmlzdDcGlls5UOQN1I1NgTfnJGzNjaCLISIfJf
dtTD0WsDKvv0441xoWbJRb0VEqnYNCdpqQHLG1vrcYRKaxNpdZnTPNC3T6gvWpYNk+9UJk7P6dtH
mr8XlgwguWQTMetpGFP5QNfwAs3c2T3KUGoTxUer699QHQ1sni/ziAwjEdr/n7Ir645TZ7a/iLUY
Bbz27HZ3e2hPyQsrzskBxCBATOLX363CcTs+OTnffSGoVFI7doOkqr13LSob7Br6meceoNLtbesi
+EI+9PPP8zBznoFrKfoGcU4ImHqg4sR+kl0BF//QV704RUYmTnNHyPtq2YOUiggOYhf6ojotBQH6
6jLqKgFlgndbgVkOtWP+9KEuGvjuTS1b1tdNAOBKuHZUXs0PL/366GF9s5JhpN9iuI7EUN3EKcoq
LOgpZ6tySI88Tb3HGIjhVdOyGKTJIVModCpBkKrz0dkFVtodkWNf96YBhAwESMtbh3c90otJC5Sc
hs2Ulpx9Co24iZRd3LpxNm09PwI45V3TdchQ3vciyiqC4ToAee/qYqK7lkqasnDPW/VE+3rT84ul
qaRzVJmd3YFqkiL/hrNDE8flMjT7dm2HVXMqUVm08NZNWaPMUlt+Y6EEty7MrLtOpfFeQsF84zmR
8wwSwj7RobCpq4ZFBHr7narM+ErEqOk+LESKIFJlpBNUf0XZn3IbC2o2DeprZtr4S+Nhv2l9Y7qB
4C+GCyd45M74eCE1CuhHC8BeO7yYoc5wQKkBvTvzRqyNG8Oqna1nhJA/idxbM0vKJy4sjpBsk1zV
yjNwmMDJh8e8+J5FDL9ts3iKRfDmUak8PtctDk3/o4f+lAhRoGtpe+V6mFA71Y67eFsEcXgzxI6u
rRnfZiCvn8hEF+Sexa7mHVgb2o0ujteEN4ZSH8dTR+3YKNz5cQ7sliygHHp/A0E+VPurjduEDdOV
HY9Iplra5tU4v2lb0yp3WZauWtdOI9W48h3pLPswQClHjecIUr+5U4EHSbrJ6nefbI7f9rs6MiGa
Tj619oFYq1jFPQQSDdF/9S28vauUO4+6Zdb1h1aWGPIkC9t+dL1x7pNR7zwKV/5u3Htfm6CASsrB
hvb87izb4ZWH0LigFkoQxrsgKpwlNaFD3Z8btS4BZ71X3OzPvcQ2lUdNtaU+5akKKRvjIcwArVk2
yfSayaI5tHogj/O3yciXZhzcNeRJMFllDuCCsHzLwCK9zpia9arbd+XqQPJjalTp4SJcDfCsszKF
mawvCtVTn6PyBBtuye1ifx+eRyhiDhT3sAnGIVu4QBt/GSb77e5i+3QHSmr8dVJQcqQRQSNvbEd6
2fHtOJ0iD7BuNfaDLkVW3zhgel1JYYpjlHHoK1AHtduuwOmhH1GoVY/wIuiAANoMEPaqboobH0Gx
q3nM7K6dwLxKVj3eF4G/NBtbrkn0cMB5DNi1OF+TeuKsgUiaiPMtOX0QYbRcgJLI/4ORnFTYPuCY
Vq8mL3lBvSV23Xk2v898b7plfrqgltGn2T20WIYrE99T5Op8ZMiqth5RntuCOl+Wof0vE8zOl8Eo
Gg6CqMuKFbDn3oJiNearnfDxLzVm0UKwZryLAuTwPKhv7hoexfcNXoqzZ/L14llCLWWJxbneEpLo
Ajeiu9Gph7Vh/IQcqSnycIjXEKQZiDTDlsh1NgTOMKxdvGEX5FtOibP5c9zC9oPPcQsnDHwTvPrQ
CqzQZp8C134QJu5QqfRoNiiC3pt5e18M0Qgtsq7cUJMurQh2rDaHU9GN7b2aBhT+NSHwqP3/OCgR
HsTSjF4uUhw3VlGOLCphQOmCE3B08pPvF8tsfneN+skPFuQWJt99WS25h1CmspObuPXjhyrwOghX
CLENnTJ54B3kY2KmFLS90Tu5YXRWS193kQEq7iMoTtLdkztEEHO8Lzj+u9q9SdvwVLfsSC0aZXT8
+LtPo06gCK19Jfq3T0OFqujcrmjmT5/WYKNtIydxVk0Sr0w5RTurZ/bjpWk2pfOhab83kbIH0KU0
P/ZexqIgc7Qj55wHC9kZWNT17Jfx6tfmp8++jKcfhT7sz2NrwOb7rBe7hhaIrDfP8VB716FeUhDq
kHfa5BWJd51p/CDZK9OeTWErV2WFcizS9vUiqStTD7G9TAPuHi8Fp8HyLa6sMfj7UyFqHA36pS1A
jKKOeZL38RfnRJr+epzMbpXrAJwXNMEhG/hXrltkwpOwN2QjboLMc8+ZVPFa5l4LCM9Pf8OIv1IL
FDrrzmnlYgYWEIiAkAUEGIh6y1zmII5ja63jKuQE9FK46REtW3YiKW68rrIWBBCTaYTtU9apGwCR
tRJhai1KsBchr4xvJnXQiJTlH0ekkatuIlGwtRoSZJrDGF8HlJSqs/DB0aDEtvzQ+NlDbrWxI7ef
Y0aZ3pu2C7lpFIialDc4zxZXYl9ncjUfErHjFLt5TeGT+ULL67xGynBjMDO6oVaJYqJrulCTOpAQ
3dASSwtrCRo3ggpmsp/Xa30HtIO1mBdl7Uyj6BOapH+bjpxTzwBoIMK7w8PTXHMIOBp1ZL1oDUIC
7Ede2G1wIpO7Aceyi91qs/6DvTCB/dWEAPLHoiN3vqXEJmpDnE/DCfIIIRPXcZIchsjGef5XW6w9
nLySN2QHRLki34vJQOX07Z/fyha9dT+mE5nPfAvVdCxgfJBaZNav6USn4pWFA3JzgLKFs3MMK15W
Y12ekRAz1hVK9aCEbiD2gWUb27Q0A8heSQQUK4c9saxKFj0kcX5E4AdHiHYB3xWxQ4P6Rl9pJjbZ
/zWTcO3qqh5roIpjwY59JZ+dSPQPRWf1D9DMjLI+nRtJYb92lsyO1OVWfbVqxtHdUjMYbLHzRxmh
0ggGvs9FLZoQc1kaauCjnseDYO48F7NTf9tDOXpnM/HANYu3Fsire2H1KsoKtGCg2+48FattWxcx
KmblwymLET1xIN7y3CN8oTRfWA+qlKxfeZbzJTfN8A6BwJNbMLd+dXt+JPhtF3Ks5WyqZ87bCBky
aJwEH5uX3tZG8JOaRIH7NFa+TzUkdXWLkNU5ioq7bizG53wc6vXQTe2hhgbhwRZxCkn0IntBbvtE
aoAIl9x5QOs9R9hQryGc3B6AF/IPLM2tlYNwqhqaYWuTAFpmFreOUyJIbKlD7zAcGUetmAbpNbZw
qmzYUpOc3/24U3db04jSRa74uDZK19/YXus8UtMFbGlDgOdL76TfNIHZ9AvfSLMDLQ2JayyduErO
1OqC6EMLJQVXlYcAWZCZLlLFyClODGcuN4YsghUFJxkM5QH4c7Yax6L8Zlr/swevAoilIQv8uzm4
ObmHPz+FNvM+741CJ7Rt17NCsMl8rEe/PoXYWea9UWPixhn8qw/AEAKPgLSQrXnAuxlLIjWgZEaJ
UPcMIaFBFgQNIGatsSPUppE4BSNLcAGbhHmULt+YgnZugQjynpNvJKRQB0T+dpfc+wipmj3r1QNl
7S9p+i51oJidZihLoLP+43x58yXTZQ7yvcz7NgC+QCc+UIsmT90A9VmHalyNkfqbm9kEFhXk8Wwr
bo9mno93ZjbMdpWOb/YJOlV32l/o1c1qrY927W+3xldIWFjr3p++yNyxO3sZm1ZzjA117dq8fBhZ
P62gHZkjrDmgCYmhKw5mMBD7TvHgRLVz1wIez7QvDfBN87FI8L66DM/qIMdmHP4qT4wryGO/DQcu
V62DoC+uuqaH0nnnOcfBB18m7+S1KVFMcmWP2JOAptDi7Os+k1s/hqCEGpkVqYWD9Ce2ljJb02C6
fHDiAZsnIxvNdfGjWYPafia7ZfoSgmrNybUbdhhRwqlf0G3lO2LdZDmebWfs6tXcFSsFusfoMyzf
4bhPOosdZhvd0shPw1H4hR3INjsaUXRQqAawk1WsrlVec9Q61bcOHuwapRunflOW1Teyfeig2wZi
zW/u1J76SgHA5kPqoc2SAeqqxUlN9jaktScws2U6yf4vX3nZojP76im2vXFl2Wl/k9ah2DlNFF75
UKEFvcMGWL3P7LODDdzCnaT8ltnOPvKQN1nomawy7P6KzeD3M03YN25Vmuxihp18yBwD+XBhfDVV
uZ603qqoor9DOwoeigZkoRLbPpwW4Do4WrKuZtHXaRJrehkHKPreBnzfDJXzWFSGOplN8AJqItL0
mQm9qN55ufSNofdSm4H9aKAc6MXzN+O0JzJc4e1UhTvWWM2d75nOirOgWycslneISqOqhrZFzO7A
U4NLLeRHG7lkldtsBwTo8VIM9/GYyx+GG+0Nbskfpel/utFdqfaBYvinLnIWSf+YB90+cm1gxaLc
mBZ1G6Oqs+0PxffGA/8ngW7qGiq7IkPCo17++W3r64Pmxy2Pj4gjcnl2GIYOtj7ep5etDVyABah6
cXiDRSOgBYkr4mEEMf7yZVhEGwvg9ACnYQT+gHsEncTEukcvP4RcoVTh7xv3huk6TlGQoOYn3nCL
fELBptjOso2qpADvBL0ydFDkDJv2EypxTU//HFQAVLYckhE6bLpQT2RD42EwAOisBoW6PdrmSShC
kM2Tlbyjjtj5xa/TfhcbyiM0QNKCOVOuejeAyIA/PvthXNy7oR2fynoMFrHF/C+oDQgxYScIkIpp
6/uhnp7I3hVAXSQICO89WYjnsKuWQxexLxZEzrdgBuZbaprmhHOHlz6HiVnv045DWlxPqz/OLKz8
vs+SZP448m9y5Bjp44qIef8RYrCcz8uobzIPKymgcQDGWVbwKcSQ9TVzfSCqDmGDHGzoLnPwv5Ol
we30ZkTzAtoP/8UEAuLS5sWQLMlDz0HYVhppOzGHtvLbPENd7xr8na9VZoq9EXXZxob+7QsH7pXx
tPzumAyBpyCu7/jYwENIsBea8oUl5t2U1PJuqNL+nNrJjr44YWWb+8oCa1LxynmGwLS1Qg4ru6Im
QMgfBlkx3yF9biyk6toNj6boOv/1Iq0JSzkZ5TgVO68djr/zu9hqszxKRMHZ18RohwVJiXEG4be6
nF6o9Ul8LNGdWHxfPkmHkBuNnNBp+RASSSPnbswHYxF0J9qmBVPnLL3eaE7YLzsHs3LGVc2r+HXK
ZgdpIF2VsLo5AT/1ZwcW1dUV2JirqeHdvVs1C+z8ygfpdMUDQ+reDOviyDO/eBBTHK0ygcQgNQFC
64G+BsaemjS8DZqF4DaTyxjkGxUFEDpywltmGN6dEOJMZPRhSnPsbmtzQ2R03rgvkeDRbaC9cv70
Hy+sf3ytWcgC1JDScVU3cD8jfliduGyqJrmHajWKZ+twTkeHAzo66PgNlCBxVnhvtnQ40E0K51yc
ZeO+hqYVQCzaLdetaeYbQgWFQCkcpZs9E+aHoEEe4lHQ9AROX8cpTB69+VNnForqyNv0mVrv/qXr
stM8YQ3GjAjUUkSCddaycaN0RwA4OzeAFRidr5/wb05TSrKT1+Dl1Sn0o01rcr60hkDe08XkoYsE
SJhcUdORQ3hXyFVdi3Z2gOQeykO8DwI3QCJsj0G+AbQnDUqTILzjwOK/D6riod3J0YC4qzc0/wHZ
dTz304KDwzEWmhAlJUzPDYNQI7o+ILYSg2MXFLDmmiUo6sC0niiUv+55OaACvJYe7fWF7HTXOP39
YAW3febbV2bM++coelZ+Er4wy3JRsSJ2Vrndhy95BE0xExChU5EP3TnwqwPZZQCWrW2iUnuSmNhK
RP29E1blvV+E7Kb2xnRBs3W8rdYZ/rQ7couZt4ScBn9ifTUdBB4f0JvxoU0UoHgheLnQQsPPMsqX
Tz/LoL26Clx2+lkU1G9PfVdCq37R24a1jkbvrkec7nAJ002Tf+eOtQEsUXbd+IV1qh0Puzpd+gv6
vkBny87euRXYfjk0a6o0rx+YDMwTjyHvTvZKZTXQK7a9o1HabTDd6oFmi0SMcll6tlK70WyRDxYg
iiAw9hWcWb5MihQAyZ8LqpBgJwo7+0rLK62nv5rKDAl7ETEBlblmKWpzSha/3nEnM5PFKKC2lYGs
+bF3Dd5Uba7tZpD3tLPTrTLHl/O9RX20zyvFtHa1J+3z3sdJvevTfTSO+iq0/rdx77O8j6NZEH4J
r0KIwSPcZ4h6UZVmvkBe1V43qVLXAxnjQKjrz20ejti/U9d8K3Ikd1wohK9nf1X/JX1erNy2cw8B
ItbbMnPf7qr3u0vv5e5f/VApc1gqEbbGWWWFWLjIfyKsMEZ3bmp0WLJ5/cVsq/O8iwcTdxCu83cX
J1+4P5UvkCxkgObk6Z1hOQXgBVZxHYI6fE3ztF0Y3VkmSu+9z6N8rXPUB+dGE4c7CwrpgLmaayjL
GEeyXS5Rh9OA6aZ/MaIgU8fFT2LtQ7BIHC6my1DP7d4mvtjoLrY7tZwEYt5tN4KY6nn2Xk6+ewbj
h+9cq/LwTTO9s+K2f8dQdmnywRGiSxF3/aKeUmef4BC5r1RtLbPQ8ReR36IqpiNQ7y4O8mNXVudE
00pR1Co+XzzIVmgPCQ/yp4vv+r+dA1VSTzj4PnaIsb06jlz5fMSqGPveZsCStqsaK3usovKOHBLO
/MVo1fZNCf7QYTLadDUBjv9aW+3KrLn7UqQ2W6a16z+PK5HU/LtGjK8KGXZHZ5qmo3JQJ4VQAAgW
gMO7m0v6NCY7A8gzbJGb668S3ja3HBndpTs6wWvlgryPpPxfUPKDdgaq+p3TcXzzrVTiHca22KV5
M+LFh32Qizp9hoiNH5XrAr4T1V9aiHatxtJTCINmIG25qt4BvODeAmU8LsGGZF8hKrCDmld7PxOB
3amBqnnnAenvrogbNnA7XAIFF4GeJzggFVWz+ulQDFpm0v+eDX75FE42shdFol6zsb3KskwkoOHd
Wpnw/jZ698wE8rjKaI0FJovOrKoLyPVm7NS1EN9KGYMC42Cmh8DwQBhOajA+eYjnEQHLJ9lMH+au
2FTS3D7eies/716ASP68/NkIeIWuF5g+Aly++2lXjh+uGoVt8es27J0iX1iD4i+oEr82QQMEodFI
1kEyBt9ZFmWLxpX2k9kOQIJa2XjrhEm1ReVNqasB4FI41bYp+XCbo/ztKhW59aTKLIeOIX5res7W
sjAnw5xMzwn67+/nDAobj5br/UX4PELhMaLU0q0CG3Yrxfj9g23G65VjGW6s0TB8f9kl/cfq9S1W
8C20SPGka37L5YK86t5pUf/oYvrg63Xuqc6NL3FhoPx2k4LfV7R2skEhoGjhMcdU2D0pYzUi6QRI
y2g61zVe0iJRpgRYSpOcWehcG2mOJ4q3gIZo26WDjQCbaJL0PMGFG913HaKEXF6ZeYxai5rWX/is
29qGHJczE7RKk2oJCFq4vbBFjajYVXXZnohOivXXQ2junxNcBpheIJaozhGi0ucDtOrDk5l1qCg1
IN7SsgH59hwJOrKVeFxWXjGgPPDF2A3DvkiYgYMWhiU6kQco5Dz2YiJ7HbkNcku+/R8xA2aGOhHy
MWoQ+oHvO7ZvhzhCBuHnEC0vcwWQQVLte3meFp2ONZPe8zgwdZw1oDHfCtWp+Xex/NQPHHK5rSrD
2zR6EUctzyfg+YxTrUM+ulVYXXRpOQUPj3FVLIRK/XU8DCj4+34HGPM/bJfey93sB8xzOojcA7YR
MDBRG8YSmx8DkN2+3Yz6bmoqoAWjMkZt4PTtbny3/a73X/2SpGK7iPG7Ok7M+zaMVnNiULfq0Jhb
bSDnvjmdqFvvfe/jIMECXvMvs3RGqG485R+8+2bIy5sJ2NRkbd9SgyCE5VSYC9GN4iodAm8xIjBz
BWqGd3ad2NvxopXLRjdLP43ucwZVSAC+yUL+UeuFV2S7+IvQlftGmQrrZtKf7XY1uJFxTw3IceYr
d+ibLTU71AA5urX1SK0k6XoUEAu+TWnSHQysxmeAlaLtgMd9SR5FwfrzqIFmyrgnd3uEhDBNSH3G
FOHcmk6P1Jkw6yUd6vGQSC9fqDaJr5nGLgceKEdRPqQLS1mFWI7l9I9ug0/pAmRUYNLdyn7rJqjz
ZfTcbetu4Q2PUeIMu0oi4TuZ03rmn+UFVFSh77wRvVN/YTE72H5onRGttI9BpfwFsddK0WL9jEC5
EyIBFkupD8O9NB43NJsebnRDuzSmGmlUzarJmtrfFCb2AtSkS+dh0S5bCIIBj9/ep0053DSQJLp4
5AP3N8mk/jHKMKcHFhbxvc3FXVBZyWsJndRFpxr7hucqOARA4aysOEtfBZNAVSn3JfVMbwMJFrbD
OziDAs8fRoJQLjbOWIIvoPXDmylzIHkcbalVa5NNauLUFggSLMa25htq+iQf7mkZcrsF/VaPo9bc
QT5tCbT9rJQRKoQX07AW0MOqhQGWvIpRqEbj/D8UZSug99rH7Y8LE4A6FaEFLOyYFk2iQRwU31KW
XFcM/JS5ySGFEk7RcLrEyJKfJi8Ti1qxYO0a/XBVjH12Z1YWBNeA6v9Lma85c5vX1giD5Zi70ymI
m/G6G9S0bv0keq4bF99/eAap8Ro5TfAQe0W2ZXouH4ovv87lxnXzanspKCpOO52YnkuBdy2SjNWv
Ucz5jvKIo1XGy8As2J7yiNScQA7aUx7x0iQhpQDSOrPz/2vsZebE9ftlAAgb6tOOgGAilNstsqiy
d6Zd9sbCbfp4PcosXM3tGtGcHUTWABMeJ/+2roR/O3lddOwCZ22aDHs2pAD8W1AbNgVUio7kQb5F
CGm2xhsxNfnR1KYBHrWjpyIfzzHepp9CaW3TrkuHEOrXTbfFlwToUOG1t6GZ2Lt5lwC4KwQ7WuRW
R8vPoXwzQAxsP3j+fRlHxlPKmbFHdrJeus5gPEmvsDYyQ7U56s0CG2pdgTHuqRcaDZCgEvEtdaLs
Ef7Q1hOQWeOtntAVTfxsZKOxd/WEuZ6fJmwms95Q79Sotwl5+qO0mkVsJPEtCk9yCFum+UtTe09Q
yXf/xpIIDFv/g0+KL/zIMR4bPhrQWlQQTK5K6KNmQbWj0dBsexudWv77aKR2uh8KAdxFVMfPonPO
Y2U711NbeTuhDOd61HeTttEd2aj3X/1EPXq7Sy/dke0yC9198vufPy2Vd0Ex7Wj31ErLW/ku99bz
7mwynW+5jawh9UKGL7sz5M3c1yOxdOWZZr2Y238eC+Uxc2/33bcYxE5rDklR6KmuAa7kZYzI5ntM
isVGeg0+R7IkwkQd+ufSau07FGdNcOrMX2YSRN7bm7EP0y2xLMI0Okue2ncls5I7zNmXwwKK/eZd
UzjxnrECOqmD4T4PcbUnib84hAQng6DwBw/kfb1nry9njwlqC589wBHwnsFp+eAR2LyD0voynlCb
PdaJrlRfYqeeNmTzKRemL2TjwM4vyUbOPsDvs5+peugOyUFtwPOJj+EQxMegLpL5Dm/+dt0ZOMhe
OqK2wx6d2maVOZu+LVFNthI2Xg6aXV7J/igDZEnGojdeOre4djQJV7Hu0fJN52nQrnVafHQNknB2
JbiokY6PrlW+udKsEmmEI2+qD7OSq2qm2RXYL/CLMvulaiJ2gsDpNtOZqiK1vH2nDGs56oSDyjN3
5XV9fEXNqPfviynIIWgyWmfAn7dkDgvp7X1M9mFQk0QbIG6+x4b51ZzMzNz2chzxYKLJxxA1OxwB
BXIvG48cQT9E2awdteaL5QHM1rFuPPZ9/KEXLxlUIYmDam1CI3idDVl5RolNAJTckX3NpHvoogGY
IwtSsqBYpj8GliULCN+wpz4B9bd1u+CmjJSxnSZ8yZI2jQ5+7BnrUQ3l2Y+gsvabmQADeJupB6aH
I8bl157Yu7x/yZFYDCCt2Ze3qNSA3Tk0M3bczspb/CaLW+Ceqj1gyi9kulxSt0etY/bsVS4kOo0W
0XTRyl2QqmkpBAPn0Onre65+DE4CBKF2QCbEBH4+lvtP/tS0FI+u3igOfuAWC5OhZqyGwSexZdy3
UbqqNWAevz/jXvddWgotCNMiZdNBBQov2QO3oWtEW3Fquj5Eii5N6uUW1DiyXFXLHLBIJGXTsfs7
sxLIBSgjuU/bG9qJ0kXlVrwWXRRvaH85QrbnPnQ+OPABS+WQNcmG/Mnh5ww05DIDOaC8abV+Q6u8
BRDwxW1vvSYRa0cE0IUwq/weijx80evgU6Y1Gge8+e8bIzP3eVHgMR0K/1tx1IoPrwOk39blAOGd
FlSzzwNTlKJdl4G0lvTpbZCg1tDAyx3RAP3UVTgw8et5rw24Xzv3mir0INUAURuKHKOKxXqwh+5E
+VuKKFfYD5Fpbunkbjxga6y9aIwRDSD1dEkDudm2F9tchq+JmXvbodCV2VCw6MkTE0RsUZZNVkV0
nZK2HYnAZ+64wv4rvEbkCRXLosZcjCjsjHglB1vjqgBwZZ2NfbxlY4zAt6YB9cQIgirAla/iEaqj
miBU9vabz8wNgrqNfx0oFFxrvaUvbfYXclGQXYoBlgtQpGwjhcj3yC91N6mbA4bl5Pa3X32jtqhm
X0gko9hizxaiTYorxzC9ezfhxXyWRrziJrGL7qmPfGPzycOrxfgyKffUhF9yDbH0zXDahHUATStW
xV9U8xVFe9VX8FCnTTs25a41fONleDN/8va92fuTGZOg6O/HuYdcyI3j2BL/r749hCkUd+lRGnUT
qToI/OrnbKi8t156CKn34nwZ25ddu3LjsdkW9ZicccZdpeCz3FIrljze2n1frqgJgg08IMnFW0ve
QuE93nQILwL6CxbmLOCkA6YbiH2JDxJPnVChtblIOxWOrjKgfUgA2m3ugW0rUK4rO032MH1vUCR4
GTumf9vGbnrVhdLfSi927oO8Vgv6i3seivb9dNWBr1u8ubYcxQ6OCNJ0C4uV1Y5oY0QgM6Y02rMu
vKdv2fw1MsoKmj5FjEJyRDkLtY+FY28L4AyQHr9OQwPl2HyYxiBwPk1TekGyLqEUBP37BtXcAZgF
ZxUEWH0XZ6O81vZEo2m5vlzslWyvLybySLW/DX/ZyL2Dk6qEencS+fyxd9Ma8d0x39iBir4aHGih
YPpmNRKPcV6n0JMPjbMXDo8dZMa+BQwkcNUFyU3KBD9xqIguqaNKxhvopvDHIaw/TUj9UavfC+8T
ApnyiBpUX/Awi6uu7VN8wdljNWQgtpHekmK2kKsGMBHqIRt3Q3D/UE91VRvpYJzF1EEsCpo5CvXT
WQ3iLQIliQUo2H7IjXo5miJZRxbCyZUcnPrVEOmXUkTRF4Pj4TYGZnwpU/WPO+r9V7+UA2A5SGnM
syh9F2vbp/lmP1+Gi6JrGhS3TMXBKY1ySWrw+L7GAJvlDsAkEI0f2xuBSrfPH7y0uTVVvJJW99Qk
Rr2iGCCFD3NPpNcNz24pGHixZw3q8QwOkvnUUaXeWxyxN/tDInpzDi3+cY4a1XOXnvGDVxHe9J20
ToBIY2kF4/Tr0KAAiX47er3zl4vU52PjIrx2cVW+XoW1a1lmm445EUTx6dCWJwxbKV9hOwBWQ6Qv
wgkgQlyaM1mOGHPSH6yj9rrw5yqc0sjEVfAFpbt2pFeQGRWCpbJQoLe5WQNmXgGiosjvSeqgBQ58
afouyIE6DkbOPgOlmJp00QMmUb46WcVeOmxuPVBX/3ZT+xZxGfklgCjJMm5H49ZhoDmPRt7o8Fhz
tDnr13U++Q/VMMjF5OHAb2X+gjmD+3fPzQ/DQzt4G66eU5zMQdQUPhAnSd1vqfwgLyAuN1c6hBoQ
pOpsbgxXgRrmbipiOKtFTFCAdE0taAilvivUF33qLaNP1u9NO8iGTS797zVwVdvR7KALq2Oul2Yv
becxBE5k7qX4LHNQCgsPMvaWFbTzC+GhbGg24cHj+iAQ6IOArw8Cn7ux7i/nSIUzps3VXP8w7YCB
1KDW+WdDVMc49M2wIhXYgfi9wJfPNlKANZDXmZ/MPtu4YHqBEKJJxWNkvNaV724KohznUBOd7URI
Vro90i1Zkfz7Dg1vdzPb+sS9dwiOzn2eb6Mmq5d9m7b3dIHsBSRei6G/Qpi4vQcKtr6TyfniIPw4
2dGgNEaOGBUZMUB0bn9FPrx9xh8NwHk3ZE+TEzx4+nFghXXtgQT3kvmGu3KSCN8TIaNry0f2uzJq
n1xplQHP8DqAxuRJegDXa6RuKIbkmg8VAFzjzyYDKmAJEIxY0i/P7YyXeoLOBf3aSFCY7sow+dLX
UMhIPJy87PTBq1HknJdIa3u6kEpnI/6HbzZu54vuRmjJXs89EBbvVwYkFK7xJozsHi+2V4XIXLYo
fwz0r3qd7X/oh5DIMSkDDswABHAgG4DD8tSwI4Og55KIJdg9Iq5RVMmd1yfsiLJq+ZIYJHgd8gVH
ofq549MImdW3ppGGa6te0fv/cvmwUNgM/OV/enhlnm8NC+icxgeyemqG8q6ewFKFJgEojrXMbgo3
F6vODpwXCCbd1lodD8dSICKL7ttlUJi2b4MSw85uQmhQria3n7ZvhE0XivqQY5ePppW2oA4xcQXV
JblR/aS+5Hm4oM045CWRKgZw7yCgyXcruQfMiN7FJ3n9CDUF+ZAVaXUlBmQmaGTaB7NDhy3F2J/d
zLWu6VJODIKTprO9mOhuQioBkBHthyROBjkFfft/lH1Zd5w60/UvYi3m4bbn2W07sRPfsDKcwyRA
ICbx67+tomM6Psmz3u+GIFWVmrShkUq79p56Kaapze2d0xwe5xE2asGCFyMNHmDvPfDy6HFqYbrv
Dp52pQ0OF0T0QdHft37zJBttaahRKC7WAcpJcDVyqPoFZ63cUu3/VOI/d071/0QFQJ15kN88qY/2
Pcigu1m0iY3euBBRcaCH9jZEueUvOOOHthnlzmTvdb86pXGHanYPW4VtB3mWSjfkS+9cCXpo1m1w
0iBSs6Bm5YOLtNdLviXYoua2eCxCiIBSUN1eU5VcaCOo6wmv7laV6SInQvuRqLy6kTNbocy3WPf+
M29WzhuT00YlkO8fXe6GorgSlW3bsDT+mSKk7lzxLLSnMMqjc+0bn4hWh3h0NKCCF7j52z1x65BH
a4yfyDgCUbZIfEDUgAmR10HXwaCiO+62VbXYQ13Ja8wDUOM7iXmjzTG3pdu1V3Kgg8H8W5Cv60W4
6O0s2kFK0lhwp4g3WDg2D6MNscrMwfOUI61l6+Vr6gzuSuNpdGkiHWwsnZdvma91T34eB4usyeMf
bs+XreDhP7b0Xs2mKF+rCkUtFFTYu8CS2G10AConathcR31g63Ya1D6Vepw1cL4uaxRSU2LfKexh
afFQ28ywVk/1Gapv2grILcgzUJvupNYA2UGUBaCRRumgux6CFMinNEkBtRhQcvViRs2r1/ntskSO
dzdtuJVpiky8DqYfNdGgQ5M9+oFmPlFj9keOwn42lX9igOiDrKMVPAtTz8+eZaxHkYUPROTjlAAD
GCyOV7Q2p2xBZUBBoOrCKcMQMsCzRJqDDZ02w/5grZR12uxSowtsIy5QsD6C1G+NOVUJaaLMvsQF
V/Tp4AZf6VijrqizBo/Kpc1DWFi+DhOA9iY/ss7Oef2lT3Tz6BE/FxFJELvErKCdxPpauFl+mLsm
1gnhY9Wioz6B/niaXhU7v4l/4iUBWECT9kcAfsOd1I+F2uQ3k9QUh4xb1amuj9iswgwF9Iz1SvLa
XeLxxC6F1XWg6wxzjgel+sZBN9RiE8PXT3dmiRrQkx63fKuZxbfRNsMl6lKQ5pHIzPEOP5dAriwj
WkG8NyF+A6GtiPfronL4kbsAxICRrDoW6oyrPh0LjV9gCUjX/9uPtb6vfBfKAmrrkg6AHb84deec
qEUeHmp0FvTX7ZD5wLY04CV4VSEJCy5AVq1QrsaQyymCc1u34ZKyx4m7BEey/j0Lq2oFgWZ2LsGY
sgs040sHEcpVa8n4rQmN7bSm1apvKS/tz17E2KZ0DXYM0qy4/O4K4Vzvp92U3xiEMbZakjDssrRm
F+GfRjrNW+sEmEnj/ehXULE37O5roUmUrAG3+eAAE7A3wxaKZWr66w7xuHSRwX4bc20KSkFi6Kkg
N2m1ZR2Buzc3HbGd2EjDUEL1TP9mR0JHrjZ25N4Q6Zb4Y4hnxqGJ4dymMyKfoTMsQ60tlqVPc38j
QcSP/CWmktQZ2aiQz8BCbtk+JmpDhvek34/GEep6aQSWcUji2pbZr+9Md6fkSoePnS2yGxNMLyh2
0NEo9vSaROGbu6QmvQvn5oQS0N2bFdIwmKG/N/8aC9BysWcc7ElNyLJt34AWy+4YOIpjwTc9rQT+
2K4HEJ5Pb1ptcLD/EdnQts3Aog7qQTA0mKN6xLHjdPErbl8Ka5+HZXLJTWxoT/2xnt2cXeXhUERR
DuZ5KPliTN3q3IEV82FiBcS+CYhS2A9qzf05KH4hIduB/FbxBs4GCMitaAzHhg4GymH0YS+Scoon
31oCsK0FRi6SrWHrP8F5joVjLC3sa5lsJ007f3J4bmFlhXvY75cd+Il/mj42TYNx/I+rGVXWwumx
z3tLK1dh42Jg3Bb0By4TCSwatadTyxDNqmVIoc93AZ39MSbTvSRakSmPKtA5QlRDZcB0rFb2SRDZ
C9SVArtQR93nNub+abYGemYvqFmydIvKL2hU8ydKu+mxO3z61WiGZvgUG09CJeRYGHe7BiVjB5dL
ebF5hrc7NA0by5cX7hfyQv1Dgnd60OjgI/Lbwl2RBVya0bIPlaSoip0sjp3if28W57FCac2CxslH
Q9tmwkoW5Ai9GePU+7I+TxOzzn6IZGweaFY3z9XsX/0TDxvN37D/9ACIoYEsq7qD3+ncVD+NcTcJ
fI/PrHpcA/ScbbPCN69C0zegKvEAcdGtB82G+hLRp7mxma1MK3W3RJ2WxUYBbmJMKagZt4V1rZ1x
03IPoYDT3oea9iJgUXscAh9g5qQyJ5rKFKyh6WGwauPUpOAMny1tgnIpoQ5gu9SBAzhNEAWtKQ8g
9NkRdeEMWJiACUKA9AvoK1BPQGZh6rtDMFAsD1GFosAORIlAdJRIMKE+poLGXtyEn1s36o64xcUj
sX8LM3oZDas9ElF3o4qjVBd5RU6KJWX1q0n+5PYeRON4eXfxbNv7VPGfRoelT5pIGxOHvj5ptYtU
tBlLlCNLMLLfO8i6bUDZbmV7msn4jgdypp5dbIU1koBHgDER8r9kNJscui9B/0TG3/2plYJnfd17
Sv4syRfzjUG3U1coVRQZFDeePzLPnfMtR3fg8O59RyLWyvY2xDw23YPmUH6qOsyYwbc1LpLKcI50
YEQiYyg+mVEdZgudzX1ajSztHEwGCpsjqA+VzeVGD4ghdUgh+6RwQKPxeURF4CM1wLM97JEyGVSS
CkUeygHc3NUSkiTalppkcMs/BtVJW16Zx/SzqEBglDslCnd7yMaqVulEzcN7v5NiBp8H4biikhdg
18O9kycQM1HcuFMZTHEUoKV4op5Gz7EzIAXwAMohRwnI3o1QFD+F21X1aPa5kO5DoacLCKRZz8jb
bLXGtl6brvYOCWpSQFyKZgkWQjBF2uGuRbHxazGUzxEQDY+2W9rPoWRb6v4Q5PgodY/wxQA93H+p
IDdImyC0a2F4WrerorD7kqTNXT8TfYfUI/xTZOlmf5CidLsOlWlnYQpMGpvsaxK4yXHevwLT8tRl
AjYVK2bmr0YwJEfUBONxeg/40KR42t5q/XyKp/0v6hd/7qJh58IMP2qX3gDduO8RgB94Cjr54sdm
BLWy/55x6Au/jNjv/6OVIox3K+hPQahumlA9UJvWkXSXlVaw09TUIAKs9cipzU2UDrMTbbhpjXUZ
G4DzevCa2cmSJjSabVobe+xR56FmMFqFQjOvR6qLJjThENxbfdUkK8WS1VHOcywN5aRVfxgAcqnB
Cp/Ebx1y3LvOgnSYVgW4keyILVHb7x9Nt7JfXYjSMUibfU4zlPp4uveNvPKqvw+Sow+abhSGHskK
lZil7YFXFCJY81/HaVGh2TeDsZz/FnPf9He29dHZ2Aayyh/ihhh54rkv6yGuB5igCYYU80JrF0lw
5kwBk6lNB7BUBLscLtjNiO76yTj7espNjVRTbkGotMLfXKjfdJwTQ7L2RL8Xlm47izDRtF0SjigP
a/3oyYbKnvppoUOmW90OXNjJstWxBbtsW8BJwTOqJu74DWIOxEgQENrp43RngrcS+0SfscPAXv0U
xBtD2bClq8qXFIvIqk9SeaByJIu/fPCiYqaRpwsUzFenQRPgW4sh8UWieULxoNHZfLD0RPE0BQ/U
BTxWeQ6IbW12oVG0YLiNMhvm8WiUpPIw7RSH0KjWEtUOuipdD4z0ze/68HOtQ3rYybCkc0WXXDSH
NSvN4O7Xd9cszyfXvixvrgBJJBdfQvH53VVLUXPxPuoH199Hncoz/G5njMWKNPnoQIJ8dOZlQXHy
nXBBXRI8WuNiduEi+BGGbrSjLocqceiUh7m+zmWeLmfnKbhVVTlqQDJMfTS21VvD0a2CVQwu3kVc
sG6rYSkGODUUu4O4BjFDmoESxXe+UxcZoxKisIvJj/f+GrAp8ClTZ0LHkFfWuQGB392Id5G/Rrzr
olOT9Vja946zJtE31tpQGDQqOTVd2w+e7C1o24DtSzqlPvjRlkiOCTbFDWN2i2N2GSIOm7S/2UhS
7jYmfVykCoQ+jKubLL7kPbLQncDLzxu6DXRB62NWA2YTxlm7ZrLzPuP9+S8x5Nj2xbWF8RPfJvit
i8h55sD2bYImF8dO2sHJiqp2rXe+9xm0XpvbOkSLe9QzKB7qRlyJ8rvAM3ZIXYMvXNcYIVQPVdZl
5wdi2yqKOPL5WwQZIQRuXDTXPKS0wxjXUJgWBkooayhuBXW0o/4grY1dbvf1mpo9dL4X2G2yLtyO
SnLDqkUD47iaAUatQNo6KsrHLDL5YfT1dDOErPjCpbP7kwd2cdJNW9n57FG4qN/qG3kb43ePRHjN
d7dtIGEZBM70w0q/ylgtjRtkTt27H9u8BQqiVH7z25v6sE985SWIBwOj6b9ybEMxRXg0gHoRRcXj
mxWKEeu5YrzqvQvBRb+DAbmAh8HONey4eP3XaAhOxJL0HmSKclyOOrLxroLoNqtrnkqXX0Ra7wWU
z/dEBtIWtVUcBK+1NfM7ZO6JZYRMdJj4RqxB7JsS+zlTM4ixj5lbqBeOsNLE9pQYzqaqfi4ied8E
ncit6YyN+Vn39HvrHKvVKfJSeODZIovbdBtxieJUp3G2bp1Yr8xM/wmFaB7yosAMtATDmtcBF4d0
7olbMTQ5ldffggxovT+6kbMf9OhxlDLaT+qlEFMazqwPU+yvwSJkFe2nxNoQ8m5djEawSjH93kJs
QtuAvKD6WuXtPud5/wnMOzHKsmMlyYb+ok/xeFvSPvEGMOo0TnfUH2FH6U/hnYiTKTxMnGF/e1UN
lbHqwC298DJbvNRshLwG8p+XYtCqvc/dYZcyV0dhngHy8ii1XqFV+FWCXfHfUltjz1r7J8vxfXeV
bO6ifaCN9u57dITbGSj+f0v96IPQDkrbmoTusDqlg65ptzNqWp4pUKvewKfi3dbATh3ecKpJljLy
Br74EHM35HQqpT4cWAvYm+Lv1WxPgjCpgcSCUAetBbvbqEl9TX2Tk+RsPGY91vmUVbFrvdtYaVwt
gUb+lbxRqZksBYY4KUYwO5DCgzp4TcUuI34F8iG897Ws5jbIBwPI79JFBej1dtqH9TzInwujYrdU
lRaEfHnXFrr7l3aGfSNMMJjVHXQs9/eo0hoO3Mm69ZBU1rcakoJZlXwfMlQEul4fHiSm9k8jVB0W
UevF35MMf8DRTccnyx6GA95+7RQp2ORAkeDT7NctstGXvKgFSFTL3FxFkazxDBjESVp9PEv1rH4d
usFZTH4ZElCWGPDA1ai+3tmRC8kXksQGrr9ftFUJVibd6U6kkD1rZXMD+5LQN1Y/H4W/lUDyRV8o
RAP4b925SifbkGJnsSZDNnYEgRz0vWT9GAxWttFaVObQquNDHzXph1Nmw81vXqJQbNaiCGf+4ay0
4OaXJT9uv3C9PYAOZbBQL+0krUTmdARNETe94XjX2/uZPDZj+AOVechGqhZ5Ty7UjkMOfOnd6RAP
b6iKHTYz3VFZt/icuU1n86FSXEqA2L165uDehc0efw0lNiWyFhLVEU7fsA3Al2JhmGCNMW3k9NXv
XzkU6xQv+U+yg8As0Ogv9LPYI/8BmlqWrKnpj7IBT/rfg6DXGx/KxLCQyvchMOFu6yT7QbkJSj5k
ugjW+si75YcsmObLm4GcRwJMzN5Tfs3L4/2UcWbdeEyiMbn2nrZPlVa49KAVDjov/FX7DsqQaGED
BKATaHAdpyaQVmsbUrWbyddi0SHCzw1oEuBMowGOtp+Makg1Wor34zSabdi30bQxHo92YcYomMCD
xVsXqTVDcz9pLYDKkao97rpkDX2m+JvBcdPYsY0ih0w9vsrXKIU3+XpugDoKByRduZdi1VRYR6II
BcoX0FAPKFFq9lDyvDIILwuQd9XL2dlXZKOaHdw7a6Pxb8HiZDfYxij7lQnap4vX+6/TSxXr3HXY
GnydY2F9DUdnuJq2+cMOam1PLU3JHrYl+I36unCXMXDbV+rroJ96BsZ6TW50oDF+D6f+zgvSDaSm
jhkKzA6jItQ2tRJS3I4D/IBqAl9lPoFZnBqtYtEGYSww6m6W7QblgA3o/MTL6Gfp5PjF1HX/udNY
dyZfGowFIerqlG8bt+YToEFkoxFpsKyBzlbRtSUkaWL/IIqhO1c9QH4uKq9eRBd+8zTUfTvQmY7L
xv0B/StQREE55XlEBc2Ggnjh3YJAKDa+NL73LQCdwhtgQuB8NI3yaYRE0EOCatQp0RIbEjX8uPUf
yGAI7HIR4hQV4R246qN7A8Fc5wiQdtyGQnmzfKMIpoaaDZTMoQhz5EAMIScAkJIFThMBPetWKVyn
rLHOqFx+iEn/OlBWwIy9Xar0VllXisX0EAnoneBX14FwIzBd2B+R6QVae2jKJtQPwVA96U3kPEwu
mY1UdA1dyGUeCy1bIznTLHLwYoHBuks97EEb9oMahzlFepn6ah0VKGqcqZn5eb9jlvgChpbynJfA
xGVA/qzfm7bH+BfMS/DchgLptMYBBn4u2rC06BQmKHRWc/rOM/uVZYRAhLEeKh59ihpmJ3vhZZ2f
scj2Jjd9GHrU63b+nqKUm1W91pmenKe9ox7q0g5LH6aWWrYwL/nQArX60gVl94T0rgRK9jqo8eCG
C27sXXPf/KahvnwAQoneSHTwIIqGucSvPnImP9sf/SWw4v86oeMcJZ5LiAC72boyegeknDiQ4UMT
Ijo36weXMQsGENuCUvKDgZoUph6HwB+iA+14J1Y6ruIez6clUatOffMB7/qc1e1dN+2Gg0tagqA6
BUmr2jWnAw3pifCLjJt2KdssgIAipvPaWCLF54tgTyypc5OsgbLqytlQVEezlSb7NBRZ/w+xOZir
b8nmzq/HzVDgW2hMzV7oClY9CdmgrLg+mSSRy0BvCt14kLZSJx2k8mxFPxxA+LOkxTkdoJcjD2JI
d3PXnBagVX/Mub5qU2EvORj4UVGsUgHkTY6Z3T56aZrtp9zCHEwjIxG9m7soiuKpbx6ZDFaJ7/7G
UaBFY70Fg53+hO931aFy5oFaHPrSe4FMGPhNYExFqD85LmsWWsWSA/U5SYc1u2FCxVeFqwPUk9P1
oPdQaFYBTB2KxkcN869xgS+4H3ca6H1cCkVeINzX3hd/KPR/QIf6UyQmfy2sioHpwyivQyGsLbTj
5QF8XeOpSvx8Y3uJ82SVjEFawuFvog6gF8JB1ZjzrzRO0YY/NbO8jQNVGH5Fwb65jcG+eXBYCL40
wjpHgWNde1As75DeLDep0gWJmbVI+4wDtfGffrAi8C8dOGY/+IO2sH0xAfIAC9rbBOw0SnApzE0o
Wd03361OpJWbqE7ddS5M0CBqWPvVXjI8QazIX0D9K/0R2WyZqKV5gXJI3g35a28W3kpP3PBsgOnm
4Kug1myHJ3No7oKKBMigzHeR0njfs5n2WcQo1u1QNZPh7/sxuZPXdz40TMAdsXZY0SBRjk2faROo
CNwt73OlwW0VSyGLcR0o2RysJ8uLnzGUFY7KwvsYe1hKVQc0LdlB5nWyyguxmpi5sygPFy2L231L
UhyoXjhA4VEsoq4NOJZh6cEVUDcka8SQj4SUMVg+1LSgLHXUMGXYh1ahxOVNww2h3UChFx5CDScd
kGRJmgwovwGiKBC/BtV9UbvdBXAlQGCR0jv6fHirKd2rezUgqGANnuQgSewxdbQdUwHUqoCjOsZO
+0YtA8wdj7p7bhSaVmlKZZFdbP3eGzaR0o0qmPfVyKVz9X0RPuase6LuOtGK7eDpwyZxm+zlJicH
FopFfW7ybvhMqicmZvc4J+2SW79QpV6A0so+wm6B+52IeQwPfPghpkHUSiqgTyKDaZDaQe7u3QPb
Re0ZpRvGgwcdU0+GjrcK+NYWHbvcIxmAmVyZJVZCd5gHAkRkwxaLP3ZpLSg0LSgkL8eb8zTeBJxI
Jr+pq3gfb2rbrrlHMWi1jgLUsU9YLcs2D9ZYGxcCAqWllu1sB8sBKryivnePCfnl5mxH8ROaS6/s
j/E1YLYgT4HMGw1iwkPdmNMnVCqeKw8a/PdPEDzT16M+xBsG5AQ0b0xF9INNHWrKrq12tG0zN2cr
0EqwKszon2LH34fiAK5YpQE2H3B8RlbqPxOC4b1FSAfVwlvYf35vkSdVGykb1I7001T7EbZ8I8PW
3+rY5VxbUS2/5BbWHgn4IB80y9WePCs9U//sVtr2zW2wS/dh8CGvXITZhv4TXeZYq7JHYdDcrFPm
TdoAZOW/N8lKe15AWN5i6esBKSX0OZUzfXlk/T/E+jlwIdhY/Yew+j3P67NXdglyKUDyG0Vfn91c
AlWiqFV85tbnsMLGHnKmIEuwAUGPvUQ+oDrzSJiHWonMyTHYh33gPVCX0FAwk0G9GdNkyNOB3V7s
Gt+wbyAJFQ6lmimcUBUQG99ro/QeUL5pPAAB+5I5clvGLbiHkEZeOqPv/ww15x+TV+PrEELudCwM
/ohloLthmoxOiRhQR2toyL6PhfOQAWi6Gr3E/TyAKBCLDu5/T/thC75UDNn6+RIw+uCnbPHGVENG
NmQtS2wwTUOatR9h66gsNi4AgdLW0icIZBhrvSyCFTXpkFhGueg5XvCsq7Mn6hPQdYIawyM1OjMv
jsCs/Zhj5nEyLFPAsPz7GCDZ5QcvCQAD6ct1FPc6aLXN+urFibgC1czWFnjmV4Vf11cyoKbJv5iy
QNU/3GZfFDPmS0NR71IfBQyyBcsJr59nXzoLEnBEZNjFn11TCbwzzztrQZ88B2htsYZIjzFdFvXT
ZbnO2K9m3yq0vPmy5v75suiKyJApviMflzUGkDuSGYhChQ+K30VpDPbJxeKHSE8ZYTjp9HfDB75U
p/ZAi4eoD/3UpMhgxHsbKdgLDTa7vQ87fTxZyY+GDCAk8pGyVZb2zm6aNyLZJAZOz3MtFMlWD7VC
RHBHKU2+980C0xMrJ6QlZ9/OMMC7GprPWCem2k5LIYodZ78OKevEAXSomDx0voHt1jzHNmJVphvp
WuIgWrwIUf9OAUNthr8Smi1EgbZ+Y0E93U4uKCpNLnTWhM3tjJcvqfDi84ducu316GsVRHI3G3mT
pBeKRolrv0Q5cLr+07A2/qKb2GoA73r/KDqjAcK6KA6dY0yXNffPvrgsFBrF5w9jUzSgJABo/Pey
pv+jKYeFVQP7POo6tCgZCEZcTbc3Nr46rN47sIV4Y1ccc0v/NDXjHLgiscrD0b4yI/GukLLyrlEZ
fOaiSY63GA/sgTRmr6zk0uTtbVykr/A5Wh/kNK4eFthSrNdQnLZQiVVVp9DWnRN4hvRlG5XyLdD5
Nw3bqE8p6ghPPMr1JenMqH4ZV8VdvwdKxtmfxvndn8b50O8nxTT+/LkkV/O3z1X+Hz73/XpcloRb
uwhqoCPBZdquUdQQLw0gan6CjAkkFOF3TFPNZWon8YPvDuwY19Jb16lTvwZa8iBqLflZC/m1qT3x
GfqlEK9wpbcf3N64FoMbL8nj11gQzr0fCyox3rrvcvHKQM7S42Wasgwa3Ikfb3yZ5Dtwz/GvmKQu
mSOMlyEI2qNVu96SKTeVQlzwOG0vMSvcJzdNH6kf2LxbOI2mwsNR06dwQO1A1lproLoWV2IZ7BhY
8SqjRh1u2qd7gCwTrIV6cLcwlNn0FeTUi+LmEeiNuTQdrVhgb+4M9kVU7IGEyRud6kdbx6gi5Unx
CdSMzlq0nXdqoAB76Eur3CbxMDw29gDQSWkmbyo8L0C5CUXcu3CwjeR34RwlD70DCq98VeRYr3Tu
YJ0aW2SrLB2do4ZJ3zPqhJ/LFjry1G853DnWWdL/qf/dn0Ql8WdaaZ2f4OtEbXv3Nc76HgVWKGeI
dhWSlUc6IKMx7tzc3VhazKYu6tfCLjt+6PvQnOK1YgQn0jzeH4aB2s+4gwDM5n+7zcMXTgfSdlTp
L4VThY9Z0n234iI/pq0JFWs6GMfetVKIKibaY+agbN/VjEfkyFyo62oOZMpTcJzN/rYVxqvM6caN
RT68Fd/dKGRHyMp46TKssV/RZo/Tx0U6WADCcfqk3gUDAhgftNBEZYyQ4SZl4sDHIH8zitHCZjDj
YC/ydXyL4HyL6jG+Rij5W1a5Hnw1WXOMMtS5ZGCF94EZfBtVENfd8mqEqbGzOBi2iiq8BZUqqHFA
R6jqXP7wSQHXdbxghr9/0nuQrnlL6Ow9EgEX8WhNLFzUBpsOGLdQwdeCil2dkoPngw06GLt8FScB
CLmItYvM1F4JPXRBspibeHWhCNikqX0vlmWTVc/vLY3b/Jn4pXoUf4MUlD8btGKAJ9mImUrZKI5s
LVr/Kw5CFOFDVGjLqQ6WqmMheiFOdOaVztJ39fZALSqLpTM6BCFKkBdzW0/BfZuJ9jANRVLscwhz
QSS/oDYqeZF8hSO53H3wNFYZ7tjQYhn3CamlYmd4/K3VzeSLn3vt1lG1YSCNS74AxU14xPwyspGp
X50FuYGUrTlmLSRoqYlsUbvqi9zc10WWQlsL8p8VM55Lra+uv48teZhuRvwUfUlQS7KoWye/ZKAv
eIlRpkDRbl81Rz8CUTnqwrArCHIDtlSCoVQvS0Wxd0WydHpXPzsIFCsEGTKZVGs719RSNJANKMOl
GGpXESt3TleB9PZXGS71syIaBbJS9a029+5T1fgqYuqKxmzf+tVO94y+xoyruDZt76AIcIyiBNOB
tAMDqPhZ4zWd8dkO0S0ftTaaBwoSq7BfpMa7DUDpvxyFy5He4s62zUDttCL3tMqM4vxxSOVJHznm
Ka4g7OpxZTMPGYOyEPivNlZywuwOheu+5Q87liPjQZbYi9KbhZymQ1mlmC0gZhgipNvz7pAW+JFZ
3Y0zO/qBhBAollIb6vs44u1jsdSYrmhqay4+F4g/B4O+f9p8beqqyIVGA51vrXYzcFV3p+8XqPlt
d6DWH0fNs+CYIzl8pJoMAgNkYJQyRwaJsndoQGWkbD9qLfhmFSBg9rWAo1tabltuPhhGu4eQT4ci
4PeAeZDO/oGHA7gMpNVQ8SpRpaEOoEoAsXoOmcIZqj6ailpO+RFynQzUV3ZDvA6c/gX7uMWVJC6B
7MRvJzR2FtQMARKbDBYTL6XO+0NL3C/kh+L1m19dgdZU7/E6VPUIZhXrq7rKoXummpEJqe9EHbCv
P06Gqdh99hZaJKcad/L+YPjoTWMLVcYjtaBbcgNVGbrdV2eS/qLmAITrmdQr5yZZXR5DoMFZ2UGw
qrCWfaml5T6MGcTe3F682D0QM9IaGmQDYDTrODnoGVBLZDVzx9zqQ4FEv7KiqMRcWz5ocKjpa068
CiH7ibJRWN28s7H/1HpHakJv+5sDFu4LtVLw7UVakj5Ry/aAzXOtz0kE1Qh1ZfRp71dGPrzw7ZOB
ioHFdCnvV0ZWujKDN7crK8AHfXdlLMS73ep4uUdi1v7EsNoDvqAuIe2g8qdQlCpO0NLGstKy3Obg
pMOSzGTIIR4CndQx/uWeqVNq99ADWOgjNJ/unKZTCiUncrdj2RxEMEB0CcFkpP4sbbJDDYUrqtOY
SjYSDu5EyCpaa9/LXBCVqGoOKgchCyY33+0K6lN0i9K9CzLX+Go/UUegRMmpt0pscwVBCh+ysb/u
41IO8dWY7mm93RRJ1BxJ25a0bOnsT00TePtliD2IZS3CX1K5f3L80Odjrr4MK01RwXY9uKt58IB6
duStCw9rZ9AwQxxDGsPZhtYYcIxdvq45aMOpzsCKTfHgqAMZ2rrEH9FN3aOswBQnCmgxtZUwLxFL
yr0LVPoOW2jDQ4EZO7gVSvkqocnsKkoOxleoH8n+tQf9Xya64YWCO8f8b3CSV6uOm1i69HLPR73f
gsgzBrgLpLQO2OKf7a93nLW55S0dD28Qop3lna6fnCKBeLqLhHzJy1eeoLqaAmgsB0STK2rexqI4
Grx/H4vsYnRBks5Z5aL6VQu8Uwdy9LWLnAQYDdPxzBSDhAkNwq+ZMyLvDwYJ3NUvPiB3L+RqeYN9
zHxHnhsH6jidxUDXbrrRus7tYuMzSMaECqMQKOxCVjXa2YdUBrWYwjTQWZ01/8R56u6pRf4UHvfS
Al0WNF8Xv4caLGv2NwYyo5h4SWguNM2NuFEtApHFR+oTMWhhJp9pBubi1jI6GR0jr0jWVh+Alwf1
8o2+BKlTf27cBlVS+s9aNiDWo5aV/kOmXjBk1UBLu0uwQXYqANmbSH0GBSmMqTgX9df85BlQnVB9
+MqADdSPDg/CY0MKQNKowzXEOBnEq0DNtALiPTxmvx8+9HHBwnWSgGV4NmjOYOwGfwwlkC6FFoJP
3lzOFN9d2QU7ngAMR6TgZCilYODyd4fN3Jdy54lFWX8iD7+O3Yf/n4FC2/hS43+KqosUcjFnoLO9
E3AbPweF0+lqEHx23Y4adIBwwGeUwCaXTtnB8YL1CYhzJ4+iKuQWEkYg4RIRrP8dq7ImT7J3XHwe
Rg5s+5CtbhNMLDT7FYRaI/wUAASdFMDlaZHjPFNf0Uf/OSNrpPykiiikzhdmoF9wacEDmCf83QAG
gl3gleI6NmBZ9Fhdv+HB2A9KZtS1opPV2vbXRAPaIqkYKuNVkLAauQtRzHDNHfA5jkYh3ozy242K
oxjaL6WqwyeGnxRvyrAUAZg90GVpWPb0NUCX1LTjuDvGhZEvrLEHoCgEb0sqreBK/EEl2AUhmL4P
u+RzlXjsmZvIO/dWDziiWqzXZXTXP/ryKECT76PEeIeZOogx1XM5P3as2ye28B7m7hRsyoukFu2W
+iKFMAKFlQD7nt8t5mebrOktnLzAGnfJncbbpya4CRUDRWLqxtYyLXtNzZb7wcJknjhR0wW3pIW9
ts82yvgffg9KICu7dhKot1EQKBQAp2nsAt8EB0keymr7dV7b2Uq4ir7MCf7N88C7zG8kpDX6dVBj
+wx/K3nuWbYf/R5VA6LUVmPeBC8NtNRoh1e25kL2XvPD1lCUIjhI8VrG4q3XafrBUEHeb0F0G3Sp
hWqR0jhVA8juq02IJf4jN9j0XwOSKtjj55UBAgVeT8ahN09fTaK+lsHuTph9iqcCNKlP/zNI+psg
jTrtGf/N8BTYvbPWUH5x7mswuLI8K3ZdPw4P0NfAU+DbDf5XGhCuRjj+9DxUyhM7Z27mR9D3ld/a
GpTRluHLZxrJRq3C2fLa6BBK8PgV/4+xK1tuXFeSX8QIAtzAV+2yJVmy3e3lhdHdp4fgvq9fP4mi
2rQ1fe7cF4YAVJVkWaKAqqzMMB8e4iT9HAm1R2cdBRUAmOBIv6+wh4EeBmqffp1fh1QiDb4OU+n/
MfZa45PxjS+VVFGmCDd+KqFBjG8Dk5C+HVz9QiOnKsQSagjelj79AUrtd1mO3Rqt0pyJ3q8bh7CP
IXXjpSmoF8JyQRgWlN7w+f9GAJbrY5p3gBivu2+EZHEuZEPz1qUcC7G+gtWzKEYqYWyftSFEH7Lq
0QmcBLQ5rPkhtMZeYtOfP7Q4693xGAWmpElvbSV6pd91G8SYufuOhBG0hZT6VWlqHcDgbrqhObrU
I9tZhT+cpikw/d5/dQK4FlxWH05G09V3hY9ijCLOEOx3CuzMEWAsc6LSIOhPj5e+BlO9vQQLE5rr
aZJs8uR3CGKLo53qKCjTFL60IX45QKYfQze0appndNy+h36IpKWI33RTGs8hM5HiVQYge2qeK1e8
ZzGwz5p2GNoU8NwkEdsg0MNHuiS83DlBWJ1oVPidfcyYfUejXpXLSqm3W1TLuuXs1KlAUq8/B7Kg
+ueqQOQVo9x47FNxhxtzdAS35iGOKu8EuU9chGSbMITiV5nllqFEIL2TiQPWqcmPNCDbKtJBe2IP
MeDxmm9uP01SBHQL24uxwsZhZXQlOVelYx39wHLThdOE7DnG94u/u5ZurnwHQmYqu1vJiC20oY8v
UdyUdxnz5AbgjeK1bqvJIuQpW/hpEl9Cm//VYo7xFwvbMON9ydDsGMSas7G1CIyuLbO+Iw0brFKA
FvZ5nlnfdSsGU64IrCOtcs3YoGvcf3LRBPGM7MaCrFiTRA8VjlM0Ckavx/4PSaJpKCoxPQEN5yeg
iA5Hb7SrVdaRVsPE2sShpj1mkYa/SiteEjsbANTi4G4J8go8I+A5jjK/+WEF/0BZN/kV59EAbmvf
/GRQjVm2KpExX5mqLd3ynGwVMB08HerkMgBKPyxs6kZHDSFXzFdYAvDvSOufjG48KRot2yqua4yo
3IsHFmZFAu4WBT0LK7DfARyxswZe7j+B0urYdlYcYoBL1PvClZc2ycYpTHTjxsi7rUY00G8sGjcf
60VqovddXdD7ZS6aHDezkhlrKBiDpCiE/O6dbjuvgFLJau0X/bYxnPjo0mpji3BF1qLwgNPBjbqF
/In1Oi1D8zzcaFzdMhUmzkweWh36vPRH4LCMP4IeAr6GW+afVTIltB0t4sMJ8oy8cJr7tO/CzYSQ
V1j5T0h6h4GZpjeHR0LKT0h6gtzf4ukhKwis/Gzl43B+4xjwFx29Eccm5oWxSiOoghWmuaM66TSX
GNFrG2bWjiqpnyqrERa8BEoikx1VWz8CZPWQQLgHJlZen4bBA12PAQHKwNfabeDr0HhSCpRlIvMT
s5tHWozUlHDDdcLS5EIjN2Xhchz7YT+74yMNNmsV7cOdgtXhc9gXYlMo4IPZ9RUEkZxiR4pyvcGv
Q1qNi+rzkFahfFTsaBUpkd8JYNdI/cUhjlUfGu8uuL0s3psnrqTgeyX7zqIKNKlpAR5pNRzVhR75
PuTf8AFeM1s1TWdJv3Yd4D99DfWxRVU0zmGQ2q6Ren+uFa8WPUqN7DsYmYGFoI8cZGj6te/n+YpW
6YKmETG7sgpw0OtJpE1+aeg817cjNvjLAFxya7QCl8aqtiHgTjpxSaWx+9RV2S/VaC9Hy9sI/Is2
tWq0NyFrAN3MoTrSsMpXkg/JS9N3yWl2CjjqH2PVfXYCKxb635GC1v1IW/ilb/6IW7GNE3U0B110
0JT6j9ZFDwFUguxH6A/0mwK9yEq7ybl3VbvkKDTx2GOzstB4b/wApmR212yQzfbK3dbNcdGDnWvJ
q8QpF/1QXA9wdMoDGxXwItOBT+H+GjPX13S+I0NamI97N3OGYvhpUwgMxEMSHZxRguvDh6irCJHs
xo4FGi7qcjumSfRH3+OUCPnFxvpj4qSVgyKKXxT+ekjQFDkYZYIeC3Rr+p5rPfWKKMEX3hIYxfRC
IzeXwcowEr4l2gTD1K8OtNr+cZBoUb1Ir12NHpRBIysCp7h2IGq2mYMtgYwSyNCLDjyA6vZWG2W5
BQzUX5LhiJzm+Y+r5qmPJfmSm1k4LUgQfdBdTMysE56qKuQSBaH00XLw+xYl4QONqhpam1BRfh6R
mX0EgWH6WAymsR5zpKbavNGgpQXCK782oayh3DmgsucOXO3TYt4PbKcPkYsuPPhSFF/m3ZK7AqdS
i3vREnSYf3vGKQCa44x1I0BpOwf4+owxl+HBczvD5ztnyJJF0RqoKdxUuLCZTO5ADXf3qRw2l8ci
N++hZuahxKD0bKhaNhv6ok/ucvjGwE/dj4mDLzxEksIAXwvBwoeQUkbc6HAo8M3uPlaKR0lc8J1t
oI7mK4kk8qgLbJZxoLxMowq5HRCV880cTg7xA43IKTbGa0hP5bAopCWrYtkAFLSsIC64shX8vc6Q
WaNHLhKtKEwku2SorlM0f2P2t7lWBfET41BEWbKbQzqAY+zR63Eo0b2MpAh3nsx0qNd8TOITJFe9
XehiE1QgnX/U8ZqQ8irDpxQ72GWTDvzN97onxnHnwOZl0ZBsXZ7XD8WITlyu69eQKLvUa3R7RifT
BWswZ16ztx23O8rERTlehQSxSLzUNcagFB35a6cKdXCh8XQ7FX1rI/3mgT/8QFXjOmuMC3ujGjHV
fX3msnvHjkBUEKOMLIFE28hWt4AuUzXiMbWhUqCikQvF6LR8ikgBUJD5iEg2JnjnF0rLGM3AoUCh
AvmpndeXNnIHbvSMNtuVJYX2XUrHPZpqe1igi+3FhkLczmjRk0GrICuL1nnryh0NXRc0xVEU2gca
qpDOqFmPoZPHFLKwmmtIQ+DDbqhn6EekpShk4TvFnqE9cVMo+qdulN6y72Kxchu3P9HcGIPhaCGC
ftfkQMHRHK1aigcKN2B9z+z+keZpih7RhcLh5OWspiDzCiA4UziKlOnOdjCcg1mPyQW19e/EeT02
2LLiqKttJs5rgdIq6p+X2PauVqqppQygTBWX+tUqiOQ3sppjfVjNsQImpljpn1go5d3Hmh6dY4C2
HgErWoYWg4oBaG0OvBi6B0qclVBWWsZljk5slTlzdHSUjwOL1zT0kna4T8IYoFTVDOcFRkCRaJEu
KhoL3e6BUmfoPga0zwQNXAgkkyKY0xWzGD2aLzdzNEQeaxcHnYk+Z3j9t65mH4HJzgcRpucwa51l
0Zuo4xFSrrIC+6HRDugPNlmGRmNLvk2T3oCNuIvuhYMegQAI7O6nsUPjddK6QAm7VvhIFwiZb2wc
5ybxQ9s16yOwb1M6c9JDRHl+q7s9X04Kiv9lECWqiJ7WnlvIS4VoTLtP6vh6KexS5gCt/xkn2OXe
T5Y0OZtf3fXx3JZWtp1dPoXAzT27J5fbECy0T5afsRXeBVAPll25hb5pfS7HOltlBUoMTMNRKywd
/kvxzziuku/sQgt701z+00g3hHR6D/5nCHmuUqbr574NoHuYle29rbn5vWiNcptVenX2+JBB6AAx
fVeL55g84ohZ44Rm2qC3ihI01ND+grYcdKGtyjwHrpZiEZWRuabVeeHGbva1/CpZAkzULFx9+B24
WX2OhGAgpE9BLWIqNnE114OQ9VxIh63TEqSAAZmgFOidEmTTW7VKdnRJLVNgp+y1EGD7swB1daDc
8RSR61jFGoz+h8pFPZoCk1kPLfa1WXSIrp4xiLT67IHL4jQmyQLdIQsN8lh36D5Bi6+6tHS+obGp
Go/p0Xy5mdOS3F+DZwrtYl+Nb4Zz/GEozS1Oh2cPnGxHuoCEqgvs6jDP0CMHDR2TAb7loDIXnb6c
52bjeS42gUtAIDcFGfeKLLJEoA+0H5d1CZ7uAF/vhcFL8BD5+GRcH048EbLZpsx097fLGogc28WN
+63RFM5EDDuEImTcgsSbGeGWRYk4uLolDqZoxYGG9MhNalA/gV5h1VgtdJf/ZhiPntwbqXvryylU
HqLVcwqYF3dd6jb7m+cgO5qji1dn16ec5+annV8aPS3yxQeR/T86vY7zVeDUwJbCtGyQr7rQ6XVt
oWR8P6nUx5FRF5A0lHe8zvJ74OsZQEy5aglXpz51/ovHwT6ysVjRaJ7XecmWhQjiDS3MtgPPJ9t5
nukJKuhoWEANJ0de56TVwItIHRyE3dCi43MeEzyZcMcETaYFXkCajOYEVVubuvaXNDl55xbwu0Wx
jS0DpDFqv0m7xjxNV82YOWcaabUXrWN8BKYNZtA74YPrlSAhxO6VnFCcqRboHTbuaL+ZSr3azyGn
OYSMS9c+04hCNlmPXLLa1foqpN8UyJL/eQkU0nWgeUtPQyFdrnkLGnIHB6n/LLxs6EpY+ZNkrcF1
AaFa07DUBf9X4+t/dECewsEX0Nhei5exzeJNX5lN/urtkTno7hj2GGdTyw0Fxkl+mbqOMhBaZkuz
8tZFNn62GALWv+bo8F2kJUMzpurcxA28WaKrCZ2bqjdzVH2dtEq4DFodG3RuWihsfzJ2nbJ86FJ5
FlD+3lRBF6BpTfBLZsb8AjaidhV1wl3HRc8vobr06OZdhKOmfiSFFeD8b/+MQKpy5+cNMvCZrm2r
yghPFIDcxgobnCWLakxitcgq+1x0kt9zqHkd7AJlU69NylUWDgWgOkGO3Q8WmHpEwwoqWzUanGBI
K1XlGPtwjDZkQlO1qgwvZheapAu5odv/EuD0uaV40JqC8fxMsx09ygMACnqU15fzU87Gf3sOIyoE
4D/Dmvz/ZtvUutheawg88dld6KKBEAVGA5SGTvImoD4GsuK0uzcAWf4+uDhzmHXyNpbYtYI7mq9H
ZVaP8kXknXFpzEJ/QM9JMrkX6JZcOUn5o2HIR+s49R9QQoc2sywvucuKSxq1CqGanIBzvk55o28d
RtPGjgkGNG+BFufYaR0wAB9Ttp4dzRC0oK6LYnnfv/deI+/t3swB3izSdZ+5xffA6H8RtZQx/Gpr
Fv5T5w1U00q3eCrqzgADE3zAYXb16ZLuk4+t7ex232a1eC27LN+hQRCsG0r/yWp/R43mTNMConMr
G1qdW9lr7iFhndGC7zX3DjSGIG+2aRlK/Bmt0GTHIbUJ2vASLcLQLqO5HuKfHhhl4cg5yKtZby86
yFrdBWatfwPEf0/gdZBAyHWYBNf5BvMEglcEXOvZXspqstcjP7ixpzg0LwYrBWTX1iEg/NkeieCf
nt3k6EFKf/jIkb42KU83boIE5ohv76vTVkfcULRHM7KHhxZNyQuar2U3Qkcwr3Y0RIc70Bdt+tyY
ZXeqa7RVNqHdrwaJwyu6odEQw20AupC5REeTal/JY54BjKl46VHUjbau3qE+5v/P1D+Lo5fY8mDA
m1lHQba8YiXMCTLRtKO57EnDGLyH66CHFjiR92OvDU34GopA+qAEkEEttubAwe+Aq+kWBLPtAuN/
QNerHz9GmRoRIBfKujdrEBDTjwTkbTP9Zu0/+eVmZR9CoCAZ2ql8Kbe6Z8mrvK5haRsapil+5FAp
CLbQBZOTVgP607r9JPTLjcqK8DLNelHmFaQU0J7co5ABaHyKBjS4PKv5Jg+u82GVnf+f3w1m3v5u
MKSkXG5zwQEXwg/H19+NKvQ0lbTXtnmlVdBuwX8rao03XkHBVdNFuQfLZPaMwul33RiCnw7rxwW4
JJozWJTTQ9+a9UoouWXl6aeu8WaBK2nyDIU9eXLk81DkkNGaiiFUFnF6IBW7MHqm0sg8T4/o4iQF
242ufJ7LKPMilV8+Yty4N3ipSG4G6wbCaruIoUYVqsNrgo3IERC8NyJ3oYu2FH5QP4cKFQIVlfcq
c6ojrYCnLlrpKlFLi50KBUabYEWrfYC0jG13b7RIUzj2tg1CSRBxmXr6DUwtwSZm4I1LnAQlwlqd
JtQj7F6yI0dh9Gaehrln4pwVFPVudqCFAqqXn8LRHF16pvbvBbipVHC6OAU23/hgrUqVyYtc8O4C
XcEWsc5beY8b0w5qd/0dxMdqEH4obHygUoWVZ6Qbz2JsUSs/XnJjXKUZ/g2g4Hu3Th1U1s8k/EYS
cNYwCkiYu3xFc1KB9OhinXIF05tnE78RK/TZGCtybCcM6pmsyAONMOkZZTqxwm7RWE0Gn2PVBZQk
E+55S2wlwLGWGki0lcg/a2Z8TyOZldf5iYtNrUJVBwnmDwey++rvKYt5iizIwTqaIEpAKgRlpXbp
tDlSzLplDCfLjZaEQiFcCsFUQh0pSguKCRPMjBZKK9QnXxrShfyrJJqAaxQEWbxf1qiJnazsE7UX
RBGPz2pE968xLOMz6mjTiNY+RrSmLOne9jH66kf3tq9RPiy/+nnuIA8o0SDZFIEt6ck09g12tTxJ
/DPlfmJu+MvIw7GK8j4o4xabUg+bNa26cRjf66i2L2i19qrhEkpzRYuUGqpRow2R+prSTh4O/5CZ
LLw9Lf4tWmWBUt3i+ymJQwmbOXXjiYQdyh681QGgL2CmLFp7YxkmUj9kSUtAzOXryf3Gk4azDbm4
ZRvvzbbahxkTd17kiTuhLvOQHtEcrc4L/61dnot6Zbs9W9z4zvFowZGpOz3vv9ppqOikU5gblznW
zUtNm9b6f46SzDHZ7U+IyyzHFbYJmSjhGMbN0cPLuMw6DQrIOZcLy4iGPcFfCflKj8IxfhNQit7P
Ux/zsz1NEUu3xvw3mi/q5MFRuzJ0MOsbNIwM74X7hvoAMnlRnezm6b7EXm7fNsjyBfFPnPOjpQxa
Cx3Tjr7N6trdV607njzg6Fdm3aGvxMFxMQPvU95qK3JydDNahsppiHE2Gh0cfBrlhA3TI8gPUG93
PbnMFZaGLmhCsBehK7QdDRMvAu9esgzrgsUQ+3XbHTlMYy/RrE/Grh9v4zAA2inkYlu6JXvM8QUE
9wxow/zmENkR/zXoIBZm5eieWSHknkw93/9sygzssDWoguJFHrrKt5+sSD7xsXOOupNaT11d22vD
6yE+qxbTWEtPVtGetVDH4r/Y89rfVL0GOEd1aNsWgrSWPeLm6iVsr+bSsQWsm4dIx1hRBo3DZqvl
zPslPC9YWvGILkYZubtwgNSYLljzCC5VfcIyMbYFtOf/mKK4FKKxAtpEZA+JjRt7R4bhFJojObfj
EoJk/9cUWBPr2Ugaby0rqW0gIPM7QGr4EKMNB5zQBUQMxNDYm39bNRq/WnCzSLZV31QPOKgcMkjg
3dMIZYjBAoIFkLqkNraO5UHaDE2ZrO9/oOSi/QZmGlwj0vyVlpmxqMomeDJDlOwbPXHuJLKlR8sO
wjX+B/r3EU5EO9aX+SLvu6tT57c2yN7aHsXUTD6B1uvRy4104vmIAjcFYdAopsWvFkimVsdAK84D
AMCHmLdozlS7z4/hBB6RkLQ4KPltnUtgCPSca+0JTH35xQzrlm3TmrV3aEoC90kDScnOq+XPhul4
+YP+3Qtid1t2xrgVfh+/AImwS5mQP1HuBJRKVOoQ8C9eRlz4S78X+UuW/PRzzQEZe/QLPf94ELLr
zMfSxwPYZKalP/asq5E4BnEZlOjYquqdZoN9q3wSXBYXIwD5p+I8o0tsx2zlQvpoQw4+ZF0uHmrF
swXFkHHQbmgOb0l+GdBARyNwxJqX0Gzc+kfroeANuuxzA3XPte6DTDXt6g4MrXGOPbuW8/00rlOo
ckbiPCh0WdiYI5LuFihcle3sS6tExjD70xyw2sMDAHXgq9KBMES+o8ts5EA6v3zE6ajY1lDvvBtH
I8IuMjVXqcGbl7GwvtMnCBDGpf7hhEJl8eil+dWpV04igVqzha3KcaKFbRS6HGQHxspREtKm7ViA
rYDWoahFejIHMDOB4QHSOi0knWoRerveioNL2I7hUncK55cV7gmZ2KexjvY1q31MR65tydTGsXYy
zUBs8UuRLNURaM49Z2I7SfMUmr65aLZEaZKyQa6TkDVb4juh1XmYaNUXY+VriPwo8jFauoBxHbXR
avytKCDQCSG4tVvUkO6jBXWhR2UR2KCJjMEAb8WgmkV6yhRAF7BOJjtKXuktfhb6criuAu4KFgtb
pis0o0WrIS36FfGP9GkS7bS+/Tx01ZDoSDKrvq7OQ/LNzbh5qjl7BbDeXYYcrVTEZElcmCXqLmuc
Jl2oGKDbaqK4VCa5WnCUBy3MTJnzAv6eBl8LC9meNsqQEIHez7JNCvR4qDbvNEubk2d6+iECn+0q
z5jzQ+8ulP6bDQCpdPaxGSfLIM+B3sL+sjzo6vIJ0kUPvZ0UIp2mOYCfNX6uAGKjS+ei74pQOF2R
s43VgOyUuAHqwBELDd1lJ57r2ZkWprxFbIiFqLTrgp0kxYISILpamD1owbUAHkQhatWg3rQhwRQL
X/1jKIzvNDKV5kplp0cd1JMnmiqgX7+WBjhiQfyEXzu9/GRvG2W+QpkHv451+o4md8AoXfsNWJPx
uQHD4E7L4gCVbLN/jrz8nd4zZWAIiGJPf6h0reFAh9MqAGoCaBbcFGbE4HxYpWUR4ZxvZEj9tlJ/
Qc870OWsjOQ2qJDVnMZ04kEabu8qmXY6K9FUVJRyW+c67FSrn4ZfM1FE33VkS+7FoHsrM6/Sn/JZ
Wmn7U0oc/LogEfeyL/Jz2AtoFaoFHUDYOHZScLpKc9t0+MbiRmx/w5bugQxyJ8YXPw8h4Ksiu14D
5tPA+Ygc9AGUS7AHnCJ3JkCG3cinyL1n63fT/UV2sX4Php3yQJdWKF3fzrD20kjCvUfNyrTiZmMi
9jJ19hwV7yXQvc5Rk4WzHGKrXo+RYoWcx9DHAjUZCHoOhRMr9RatOjSZHb7EZQC5odh9TN1Bf6oK
vsb9M3zRGgnp3lb2CxoCQm1t0WdTrVPADV6MKkEmuiz4nla5YbxD46N9oEXHWpjDwL8PYME5o/nu
u+NV4QtDUhqNpJq5pGEfBObaycG5R8N8zK8vioZfX1RYG9OL6iA6cbh5Ufglq6bVv7wofGuzXeni
y1G5LeBupoQaF+DN2BT3JbJ4LXYj0xgZ0ezUkBFNFnGWrko1id1Zfah99CmkaYOmEi9fhVUZ/Izc
BN2Xcf2G+is4lWs33geW1j8nbfOMI5D86bVoWUhCLzmjkQ+7Ugj9/atnx6GGxI0ceFPT7LbcSKx9
MwCsDtFOtMDE4IzQxmKfIR35O/fLi1lhG66FEFrKm8w6It0lwc4guk3Sx8XzoLfZwirK5rdu35vY
R/1T5b25iMHT9Rj4fj/FB//qNX7uZ8F7FlR7Q/l8xDdH4xqf29LZ2iXbDtIqgIOt8m0DEOFj1hTe
QuSm+Km1wzLJeu93yYOXNpL1SyTgPThmeALAqrzjf3EqOFSgmWC4u+US2QsXrIqpIy9p4Rgo5HZ8
er+M+J3ncQvWjMCHspZp7QVoDp6qUr7Tf4Ic8Q++OuoF5yv6D8BRV46jHSxqiMDdE7mWKfp/tDAT
RxpBEfzTSK152SCOxMr1MfrqR5xcX6N8WH74WUjLLGvTjKGKa4Oj2/Oz7gDed7+BRrXLoCISdwvQ
u/VgVKi99sBSQ5pozQt2zBr7Pc2NkHbVpofk44UVeoOUNUWjR6BiXOpBwtfM77EpMbEnRicMcP7q
8+5HFV9dCxsgeXEXRJbK0GvEqkQ+EJ3qx5RuOf7DLGGj+1crmhrBwIL6odNugRfLnjK3wn61GsXe
FXH+VAK8fm/wPl7QKl0ArAAOwoLGBTkA8bjjDbivaUhe9cBXeB3tmaaS3PE3gCWDFteos6dEhvGj
aT7O5pkGlDVH88b0EhIDZKpmYB0cicZ/ZIrz6yuaorEguX1FWVh+ekVl7CP17fB6aUOfHhSKX15N
4zToj0CBLxvDd19rtmHfossyt37wJmPfurRN0LzohPd54eIe4TXgb/1iaoPmmExDK7uaJnqanzhq
G7Npp46sX6OG5hDekyl+Q4AKbmT0XvN6a0XxLoHS0aup20gjS+zMDRcFkLRi0cZOWPQaCndXB5Eq
T/6LBc5EtxZBX0JzTmvwQ4+G0te/WETKwvP+blG0OP7Q6yCLwMmbOwNIuWUaWGfeSdwQjHIDxFf/
o7OhF4C+m+KSGKAd6uJk2CMfAGIhC28J/k799YuThiTuJycWF952+HAK1ZsT83F8jfFMUJT0frd1
vkFSbPjkND9TCgGlB6jN4h6snD6eyRmCTbeqBzN+A2qToSISuXfgiG9QBcVWit7PznfX/9ligAXg
jX+P4UkW/5KRN8WIerS22X6MtPMb4cHpQrjxwgvSVRbxGjh31HkXZtvIB5iFY4N9INklgDMugW4W
aB4/WSBCXZkQOPiuxUmwSAFtBCnMHTELWUy81FbmveAGhwY3E+pqbNCqHdOKdk/ezoe3q7wVCufD
2xXGizXg4Ifbywhgke0sPOEN72kegBZ0NOIz863xRAtUe8l7fclbhg+iEuDVGkClpdOFy5raBzjk
JsH1EfGNtKoI6kmQTRPiG21ly95lG2Aqo109ONGb/Xn6izXtb8k67NAsBDTQD5GZ0aKIKnEubaJ8
9cJlpEpBtJCpBU0axRFqKr3Wxo9aUvKVzp34UaZ41Ko5EMnyVYfWsenRf2uXt8WD1afWlhoDRpb9
cvRUnqinwCzKTyOOUdS4/qlUNIzKkkaybPpfQnOH4mftdDhfNkjjytUo7WbTmOhE1LmOv6aNkzuz
zeLFNG4rQDMtxqqVAEL5AhY2cekqniH5Bp3yeS5LzceSQ7CcpmJ0YV6C/RQCnC/hwQmb59k6CaBH
jw9BtaS5EmmiFQudeJnHLvht1MVuwJ9DQ3pkgxtompsXbuxuhmRHcxQlbFiLI1AKVBIzIugn4vzW
1k71QI9yA72stEDkGTMxBi10+BWAHh3OeWRMFx2kspPHvEC+cyhaoDmepxUkN7GdtfwmnBQCBHfD
iw60HSkCkGiAPUBHr8yS/D4ElcKTnuBdunHwLXQFE/bekpBA4iDnKgAIxk5THw8+5FVPDL/2S7oF
1MlTZ8TWj17XxlVdF+MhLar2hO8Kflpl8tZZQ7cjGtoEfQWrynD7DSWquJuEl0qaC/TVonA7rwow
CK3twKi2DFw8GwfMyNsGIMPXoumeAWMqL32iaxfheGdAAvJXBTTftppmQdsFVpxpaGtovf4EOunw
G0AJK5q3U0vb644oVpUyi2INaItG0+5p1bkYThu84rQHBEihI0ujjNJE71Y4j/N9HcTFa9aZ6xxw
2OehMMVJmGOyIDMrO0vQqYXSyRZxIfwfzALDt1FI48EYtfIUax2o9tVC5Fm/qiJWmH+ZHKy6CVaN
qP0fNogOAWQToCYNkjsvtTLA+zHvoUF9iEbzJfPCetcK6LzSfA5Aduu8lzZgwWiHSXccVImvRWGj
T6SOV0ADVfskwJ8Bert2C4lueYEmZHCJdQd9T8OQr7ukyHxQLAfWJhGgCpzGI47ze6A90bHBouBC
l06go6dLiweKQFPFUHUP0KKYrOb5zMqXaH/UTmRF84FRP3p1ye/nKfSBNwsL5bhd0wXoKUurQDjL
RlFMpyQ1fAMGTvUEBfOAfaP5yeQGDWwS6DckpWGyKpgmt9jBfSND2+jlHxyU3M6sIlrea6eO/SB2
kbmD22BxsvISCYHsD56RL6adiX3wlYsA0Bpj3ZMebm3qB98YvRV48+SS9HBtUoF3cCtq0OjDAEAm
g7pAWwoZmAUwJZWI/F2XCe9SRpFYS8sC346bahf04XuXumxcnCGidjJplJ0O8U2c+NmRvJIcZLYF
cNa0RlNAPOIeC4kWnHVhTwtz8Om51DNYXYJmba28BqeFNoqm4H2YbQIpQ0AAmo3HeAwFqtRylwLJ
oq2n0q12L/iDi1VBq5FaHdK0X0Zhf9Jl1C9rg3dKOdF6gsJEegfAGluAfRX0AknxAlbZ7tFQmZrZ
llqrydZWtrRa+uk/TqgxsGckoZYsLUpJJl6KmvVg30nbxQ90Cy3p7dS4kyIrsGCxD0CtYewHp8xO
4PXOTgREoUc89R5GRzNwS8B8ic/9HTgR77jCpt98/qbPmpXzO616o8HNp+9m7q+fUGRmZ/8kgd6z
XUOpExWdbDegkX2t2VX24qocRBghM4JPV/6Sh843HiNnI3jnf8/6pwjtrC8cXGKnSsfPJw3nEDSk
EFKFoKEKAQ6odpM6kOsLCuh6mQ2YNLQIAi9qK4vWto2hDe2PvjIKsASN2cXrfWSCyhry3NwIHqIP
JzCMT05g3ZmcDBCOpdjRql+LSaIG3DLclcmFRkYMdF8N1aYt/QBZAkSmuoluZ3KguRSU8LPD4Jfn
687BTL7VfvgrAST/vYw8MHXzOjz6ZmNdcFv+Jy/48O64GoSHtDo9tpWpXxpp/CZ7XrMSgtaogIyp
314KEUIsQAWSup4v8x5acgzJzQuaMeViDDzzKFPhbghqS5e090+u06Cw9IEOpnkaVlbW4Xd+SGsA
XMFqc2MTANhZrLzOKe7sRKzJL4mgBwC0ETZyi16wn8NYf9ehrPfadLbKOoXBuWDI60B6U8edG7A5
35E+cKqh9y3BaWkhRlH9rvVzqQg6v3o7pSknb2mbn73b2i8XDbCMSKgg6cOjIjsFpoeP+8D4Egqh
2qptoAa3oJxQUUt7XRvsV412lSUaDZ2HAJwvYLF00FKXp+25MSDFE7KhfR9QuwVW1PttIacXS5e9
lcpprEfnoXacq5NshvbshihH9MLN7jN0ty8naBh9D0tnxDZP6/bTfnr6ImKuUXPTnhvv7jSkRdQq
3T3Ir7u1na6hDOGcbbvsJLaJn0fAjEAZXJwjSAZeEnXBzGA0L0gv5Q+ZZoQPbayjSUjRo7cGKqGV
3eHUrIaNp+9zNlqgIISZlxnoXlf06CiVWEu/yIDoAfDVSvC+SmP4X8qubLtSXFl+EWsxD6/sefL2
7HK9sLrK3RIzYkZff0OJy7h8uvuc+6KFUilBuTYgMiMjhjMlC6zfuzTqJxUKOtICHP1W5x9xwz9P
epU+IR1o7RwAjPdpkfDHqrB+ttLNf+ajfLaE+e5gogJ0I2Nro6Fc4U5EfnU7tQ+IVdV3i6XnDyOK
5qFmrsbRo6HG6CLUfk1a2LvVWKZr6CbkIOaR7NwDInfQXAS1aEO/dBtVQrx0afNPXe7BeenS3MLd
zjg1yzJvKX+fjrF28upuTwn7JaXPg1o75ayFdEKsgmCDuOn6hO8r0DjuoWYxPgZG+b3jvPhZZv5r
0QaItCsHfYBMVS/q6RHf07NDZkSvwh/eHWiFf3AYNcH3eLK9r+DhFCTC+bHC4kDX0OT1d4Qmwd5J
6LvB05/8lnPkkSyVTPrVcB1HAgnt0ABv12YZ+OLcAXuI3Lvp7v4dmGe4XyH6wECbhm37AYqhbcsK
1PgniH7NUMgf5bG/YWMMejvA5ks3vVR664Ztr4mV7iIaRVvrbOjqG7z/z/PW2k89PNhTRIZoNPbs
+gbfZojF/xKHoPlA+9w0VvSIT/UK+YFf8l4k3BW0f2X1kF/BefsuDhbYVbFKp57tyIEG3Fbz9jSd
bNSQFNiv6YsZ+9JilQ1g2qMz0QBNz4KhCqnrl9XV9/pv3HV0/Et0ExsGPPJZyr+X+dTeJ8rOlR2V
ferJHr0mLGrvfa1APN4CknSMfAs0GDICtUPnXvlodSF9SX8ZMBPsy3JCW6oZxounZc7BDpCk8Fyn
uacGSKJh5TaVses+pGYT4G0G5F1vycPsYv/rLFYiEy7N4fOsKC1DRfxxSwvZahaYvJDOVpn8DhGh
LbgeknVl1qDKU6BZ4iJY+N1pFNsRVN4oXG1BkFrihe/VvEhTNTlqhCbPw//Dim3X1WsxE2x1OYhG
Bd4MSOoZx6X8SlJt+FJNtRRckU3NqP9xxjItsk2UmCtvrmns1w+6mcwTobAIyfUV46UJcDiikjfY
eKpQb8ZnqaNlygIIW5xprbgsjv9+O1quqoj5XF8RoL7CsxzTcoDSCzxfgaA+3Y7MZE7gtC7f9n3l
o2YQAZoWOhQoErC/CbCu7N1J67f0q6phz5S9VHZf2T/8RTPZwFzn9T4r8mHbK2xvDMx17JrWN881
3v2DnDVHlLVgV6v2q21ZFrsoYkipUmyK+kxDf6ancFogMcHvmoIXpEWJnJaBRt4onW7NhGdCzLhB
MUSC+BRbg0LMOH2yzoddNmohym269SeveS2aQAvQ0dL04BlHIZe8bU2OZDpIJu+pka32x1TY0wlf
AfgYDIR5g3/InsbIVDZSbP9mUtJBUJHcQLP6dVIdOGLrtn736Ux4EPxIOOpTadLHmegkZPpyJhpw
Wfz/nzSlP2RwXxfJcG5V0+nQMXWwS+/CpY/KbSiFVIiifvj5A3asSApjynzYKTVTOy7N0AAJ7+aT
kZZcFiNHA9Tzh6FF1PXvTvppWcuu31dczg1CIG0XzNVXKWP2ITaa5GTa7EIYAwIVEBbhd7scBsVs
qXyLIb7MXXJGAeNso96n+Q10JOO6Sol0dGsa5g//d/Hfd01fw4zFH0hXNKdcApL84WhziACeB5IN
nl3JyUdUJ1h9uBpqYtrUN+9quIEcWdiMaX8KinoFel7nMDbglkGioT/RUacG//+2phf/y3Iaa/0q
/PflP5ZijThBomxcCS3xd8RGNlqRuabuTGyWp9bcreMEVLIfXRpdnP9xLupusDLCr2PSFi+Z7W1R
A9g+R5VjHXqHtRuKfn/YpcHt2Z7VY3bIBhRQEFMrmIXGCwu6H0Ia7o5MC4MrDVI3hgegdu6OmF2X
mYvvh4eO0DQCZGpdGv2Yr2n+5zMsU+k0RdV8uoZl+nIN2jDO17AsSzy0S/fjGr7Yl1Mpj7/7l5LH
x3XQlVpawLZmAWFuyCvbdxK567M2ZNcya9IE3O5afJA2qAtotElLMLvZItkWZVSvLU0HglFTSu16
OnrbeQW1DF4XOfIeETvO61hddvD80b/QCkWWpHf1uFv8vSFz6LSLCRKtyaErwG9Dc2jAT1GgCM6W
ek1dGrDwkFkhCuJt51OZ0FINy77gx/ny1Kl97vsXmvLbqeeFf/2LR1Nk/6UUxbBc88ue19ZRiBLg
pW7gTWcYrvnlJRulbiDs1kPMLg3uhMQrOaxrJEE7K72TaVHcGoYIkEWy0zGMPbxUusQHLZEaAZlk
GbqBhcAPYK+1Lt1NGtTThoCutS1Lgr3SIJncMoEIau5deKqQsB8wWa2FUkpfxv2+QiJ3lVV2vWMu
PstIf5RsibLFykYDA5QBVmQjl7psmjsnYWIFpMj73EE6ObiDjfIAoWIJJdzh51wb1LSjfsyhwfSp
q9nip5nk+NKj0VIpNKkqIz/V9DXkTMat1kglC9o595GeQpkP5VWHtLOcW2l6+Sof2vEn+N5Tle1d
XH0GVijfjlwX5HnDQ9awS92bznn+ph4D/9zkDLV6kQ7UqBpt1ajntdXVSrM1gKDd0XNK6L6CwOjF
ctNxXcihPjiZZr2glPg2gmDKnaiL/KHs8gN5LZPISwegdh27W23QAb5QgM1YAuHd1O2ewJyE1+zA
TbVCpRoQSspjcuuHpir1jevbgPfxXH4vfetgu930lLNSgM9GYktpW9P31HMPFYvf7eRPdqN2Dn0h
/+LG6D37/R8Uyeiy5M3pjPK5iKFlBZq44pILhvebNkL6gbP2oeSRDJu2yt+i9zlZz94ifBHgBkpQ
wK/jo8Tjq8hy6ltCgCe6nR9BsF+FNEi2yRjMVY8a291iU7OCLMouCTY01iaYELZN7YBdKpRMXgAa
waOYDqmxWOOFca63G70MYrDhdvEp55EBrMqOfsr0o247BsZNEEQBJo4fdM3aYJ+B5QS17egiD5w+
wH/5/bc6OLu1eNAeUnMInvwi6EOWl+JpSoS9lt3UgNLH5HvDhG6lLbT6bI3lBIFr20SABeBCRFrj
b1Xb/0BSYfizHpvQIj4HKy4OfOqrH7Qkj3TxpH8sGSW9t2HWoB9JGGFpKuR+ztSFksp9h3fWLle6
CqS44JIew9LPRg4atUKpKKlpNPdjGpkWX+qOnYvrW9QbyGhb43yiGPR7YCR1HhJQ9u9GbpW7Un16
ls/SSOrvEdTrdyKNStA9QBupfGadIb6Tb6ms5Msfv/jSxyt/hDaCvmqHHJ+0/2Xx91P2eSG+C1f7
/ULolHQhWZFVv05ZI4m1yz0PjIwgct8XZtpvtH4Qr3XuvgCtbt6hkre7DpVfhsggiFfwTtdrw7Dk
0S5VWt1/IrNjeMGX2X2vPwuQWh+R/0ufktgGga5evTQCoVRQQTVhokLTIBGzd+1UDgDlYhTsoNZq
zPL2SKOZn99JfQBwGFjyp8ZC7k9NasoeD3iZPfoghkMwLuhvjcwZkXhE+JBsbEL08csR+dmFxta5
nUOTV/I9QXK7Rsh1o7oNKQSyTK4d3+X7qWnzU8tB89OyETFQae4T8B8d33MJwitvXIV+9jVrX4On
NJyfjdJu7ZXmpOMl8ezxQkemQlC6ZnCKzDabQrJpwNpvGx28aD7IASwlE2PwJLrP6nxN4CoRWwH1
CHhFPeVJ4CoWGfpqPh++kfBrDG28oU70NnOzqbjNp03rOyZ0DfBqo6bndbyZTAnoMb0Xx8gCtTs0
xIQmOp+FI5jrh43MXRGHnIMB55QMrfMS1X0NKiWkh4fiLct06A1Fo7grtdHeOyUw0ePkF/eigW55
VVru2y9XN7PZKm7NaRWh0uYcm/qeCqZZJbJNYybJUaS+98R+2eshhVJr0bzblT+pmrsl+GRYl3Vz
MKroSnaGlsyPJRjVRYi7AOkpjmSL4vg4BqaFr1ZXRfs18ExCbxVxe7pBAgM4Adcs5QW73P6aoPAO
YgRCAixqZY+oSgCjFTYP7TYLmNhRhHISHMXlXgpgaP3Ox09HIKkpkZ+KHwJil1hsynckforfp+Zm
AJ2HHmxmVNuMqJQ8NEZwOxc5f8o6WZ4MZVn8ALpPIsSCXJgTTDF4cPAcUT1qtFz/S2vd9EwZr0xH
HIj8KR8mNeaCQTqDrOtT6kXWDTUIDnEUlgyAhPfBpK09UdnziKOO8OO0Lln5RGYT2jJW6LyhzLZ6
tRMzDMCE+aM13Hadt3VxLjSvuzVtU4Ir0eM/TMCJLc6qx9y3UMaoB/hCR6aTZpIDzUQxwdV1kSQo
LKcDnYoQm1yT40vC6jvIoLhvJYhXx9RJvoH2FQT4NQTE/BTAUXJtS4CRkB5BZlvdkW0LuoShtxj4
ddClmzH/uC1BkhHskL5heCsFiBzRMDXLiIHf7gEfjwV4Xjv+UHQNKNes7EI94EHFodYML6QuNSj+
eejAlHQhndgkcauDnUxeOIvSfsx3eJqcel+iwkVxI1aKFpFzv1uVWgSyYjKa1H5yIK9cUSv2evRT
T4KV6cmHXLEDLw3ymNrNiNi5U0iELcBqEGBn1WorO074Zu5DFsYD+c34MHdpMrLG+zZJQM/kVTc6
tKGPbgXw8ehG7DU36i2FvAeJjULvcHlLHnjE3oOg5C7J8weN5cmb1ruPmlkUz50w262PLMhx0gbt
atRg0yOPAFjsPvg5anq7antmXe1ByqOFR+bWm/j4/NtS4CkonqMU9JqB3hq7BiEK3VRCEwmkeCT4
8+P2L6f8I9e8goNypNlD7DD4kQcCOIKimp47LU8AXI/YnYmg2FbzM3Gu2748ln3S7vMinW76DlxK
qEQ3HyoLmIqKNforZ+OTDxDmXyCARobkfe0yDbD2hFCrb1+jEXlojkzrosBBd3c9AMJBA1RmSLZl
AGVO7zPIphdvIMALboTE53MzteflWRwMXrKL9IqvSnoW04jyG5Wf59qgvx5RhnQz4ql8ZZq7702R
f8sT1MohqQG8o4GHmq0FErwzSIcEtb+foAU5e4yp/794oOjp4hkGB3E4ChIFM4qbosuOc7VhHZt8
m1sAEZvOpGfgRx2+DYNg59+dR6tIUHDk+CcjteWBiX6Yt9JxhkJwo4Fg4VjIgy+8YVMp0v8PO/P6
d3/akn/Yyb9WryLyt6pyCxHYfBtoZYDXl8lOhaGx0+A4SRkufZTJv48sNrNkm7Kegv1ioqNIlqhh
9/EZPi9A/cXn75b62ym+I/wwGHHzkcImSWu6boO7PHUg3KuUNmmAod5mC95FuVrUN0fUbB+Z0J8X
Ezb/+m33bTGQBqec/IexEir403qzfGdnQjAq7WuUISplT5oQIZzMpu5G91vnEYnaJsyiib05KDqH
ip39V1zWt72Q7Sv4EIxVzRx2ByYdCer5pjl2XoHClhT/dzTdzP0mtLOY03R8nSSbsTa8PaCl5U1U
DvdMWPljG4j8sZeAXgVufkem0sCvodW1CT8EeER11+9Sx68RREb3Y7pjJsWjnBLwVgPggrKUvNuV
KcuOsVmLm0iPjbXT6sZLXssn0vgz/XgNTtDpB6LafNWDLum+/5hk1VzcQK8o1qfhVpilfVsCewTg
PX6TcQq+3EGq/I7Wi23SB9YtNXWJpJ+nBIA/2TRwxbIKOQ21CNmBKbRvLVHOy5E9VZqoYGtJ1ybK
JuixiS/ieDVMRoQ4Ti1OhQiaTYPoxWuddrMHWOIYT7WVKOphLhgTaQoEdJ987i6jfanw0WqU8sfU
XUZpbtAb+aaIhpNuDqgqjVkdXHCB4Swz1GdGcKnwMJu7eH3LHVI65rm0BT7GAv4A3iP+gITAsHIC
P95Tl+mmfQMa+yPkhuRFH7UcJJwDypeZgapgE+hMlFKtCh4jfd9yL2zwE7tJUEV+z2r+SHbAIspN
1DoN6C89/hqDtSGNjFc3s8x9lnbOhrzUqqJH+YIAD/SnVfWuXlHdV9QMYJTCxTWNi12INBr7Jspi
+8ZDTamT9O55MZE91aZh06gZy4Cv8BE2sO0VSDia71XTOHu/nsqVngB7OLq1dQDoevrmtBOkigDF
1SYAQDQtcUJsk6ZvJYJAs5sAE/om1/V2TRisJo6NM+hF61BEMkY1BrqtAnMRrGvp0hHZmtb501Lw
N15/A6/zhaq0U7+697lTv4Aavd0UeNSfkxJxE90xtTVKJ8S3QXcvZhFU91NrZ+EogYwIEnM8UHmg
Abz7KkKkJImzTWLp8Z51jX2NjbJF5UdmPLsGtvI18lJvEGiArBCy/yGgWmeTadp3yMRq4Yg77iFo
imDjJHF8MVA4c/yykkRlz/PkpshUZbm/Ar12v/ayjEF8ASy5WmIYj6zkHDSsMYBJkBl5rBov3Rmy
dtfUzUy/PvlW2oc8hfPADeMWymP7SocixcpFWheoyeaeVsrrmIXSQXiSpkKx6X1hGjVqbD9YBrAk
lsrG87yvo70fkApXVF4gTEMbw4/tIHX5YF3bLLAPy+aQ7CK3XWBA+bcpT3pA1rC9lV72iuIBhD8k
6rrGsYu3lcD3tGX9SZvYztH19WQz7yQh5HG7TGxECeIax37IxbAtnCpZU+So6X4YfgM55ygv956X
S9RLINBUBJ/MZsbkll6Cv3mTmbzL5ueyCG4rAdWJoL9aLIqOSHzIFSm3oETfWyO84+2pW44gi3ec
6BZYheChKyRSiBB0oUmpnshVpcv2FORWgye/J54Cu5+MCkyX3Y+i8SGFpeDFjV/UTxWexfoVCPoS
tCoZdgop1OQNs0p31M27sb0vLA28v3qEzT3y36wtxyNqDKHayDNQGSwz0ki3VjiVOCKGEykqtvQ8
thV/kCx+pu+z3qtB+D1O2TloRvYQ47OC7F/8P+zkD2xWtqxTp+Z00FLUGjDEYkAwE/MdV2+gDuSV
RzxMvZC6dSu0u8osVtQzkqF4BEbrJSt0eZlNWg4qmcljO1e9sgBPsQ+DXBWu3ax6UMG9piVwM4FZ
txceezHecNCAVHaeeta2lwA9jqo7jdZ2Snrx5DSonuvyoFmlSr15KFwtRKSquRTZmO9kDmZLEep8
WNE/mWAKuMF+jh5Q7r2Ddx5eJ97PprB8ECS48aV3ZAy1IcNYC71OgStj9pqCFfT7Xj6IOLjDV20L
LO+XAXL5MkoLoHrXBc97FFk8rHKt2gCYF60MwLqvXgbCCnv0e7xAq+EW4UEwSGfR8L1LASJWNSio
3kSFYqa/LpOiTNdQ8tA74QgxqjlU0On4chKd4dz5QnT7duD9XiSFfQdaT292sc3ce9PsDpUXtUhX
gBvnKGVk084CRd1xsr3+RpsaKEcORfACzNhjpzSBUScM0GJU/SjbCiTVeBfeDYYz7grwzxwn2YDM
q5QI+oVSVzHP0mmurQ0tBGAsMiQEu+Y6UzUsxrnvKM8y0aGagPKJ0BY8W+eAB92kw7iZ8Gx49RyH
7yKQR+74UBivo5jWwTR1z0AD8dPQavma3KzEj8NqgGwX68r4dmpkFtJAG0BKOwEvzglFhfz539a1
AczUi/FKTMPmWOVnbI6edIeDMkDH1nRbMlesZSP6FD/WRA/dEqqgc79t/bCxjeyWJgcxy89ekTyZ
nYjvSg6ycdBQFRGeppNXvbqFGWwR6C121NUTbyedRHs0/c486zxAOGWoxCtY7JMVODqTi9Z47SNA
owey0/R8QM7Lrrx7FGW9RxwoIAGSI3NVcrvcfBnI4ygHSVMXziGLOYRRW8VNkE9mUK8Ea8B/ElXl
iZoq9t+PqJsyBMPoCN8utb+iQ3A/8ipchroO9CMW6gfXuXJfBipfhyPNoaaOWvzCQJAAlugA+gma
tCGYZ+PJE7IkmoC54Ww1IWLcbz8NibKPgJPgI4KBegRlKK6dyL3H23PlVAIrkTGqgCe9g9y8XNMQ
rdHLcgi7WDbnwWAz0YFw7Ai/Y7ZrVHo36VLtru60LbEe0JjqWdA2jIFC0tJDU/lKWJ5fiWq6lnp+
aQEEpv9yMk3txHfCjN0V2ebfgq6xlT/q9Sca639YSAz+M6urcZv38Wl51tDR/N4Vfn9MMbg8dOiI
HjBcDbY++zSY96DML3pzCseep9ucITaOYkvrBd80KXiKRuMm6k3gHoOrBla/FwDYo/NQpVZousJ+
+TJpsBEYQgly26AIw07Cvu1zICl1/+ypZhwhng7mp+i93/C827hep9igYAPV/vsAeS/z9LGTJ4Qa
QvIg33kpm7eg8SXv1hVvUWd+Pt2y3uxHpwN1hRPqOzPQ0ptPQSr6O3AxvH15lM9dH7oEjMu35e/8
ya0CP4UaXP7O79Fq9adNZfvGG1Tz5MzStglJQpISJCvBfCam1EOys8YfQHXJRqNLQy7SxEUvNk7L
0BReR+6mRFZxHv4kP0mLJWo4V8Pzqb+cYTm/UUIPlc4g9CnaD3p6l/p2funtuLgg1KQdM2zMaz56
Q0gDdhm4Q0jDA5Lk0FfK2FqmQ5PsaJwasBBC78V2kLn48J4Pvdbgu8HM4nmJr0tSv42SNJS8Drbz
utj85su1fFry0+xGtu/XQkYomxuAMCINRzoiskFeOucF4olK3uajMZIUfO222if8smepM4BJhFXv
M2sx3dJ0zUegWfX6rQdOYKhYAbTptYhw16BWv69UY43Di1/33ZlMxRihVsOu43DCs+w+zzL3Xli+
iVtu6g9ks9K0vkmz5kQTyCPgWbbm06BtyYaPTXY/RsflJNzQ+TZGueaabLOXCU6CqfCutMRyaXQS
8jCD6cUAA8mZPOjSQEyDbxZ13QApnGLNa8+dl9r7ySuha85jvDE1s74t/Lq+Zd50ZEbcoPj5lx00
/dGmKCJvRW404ECb5zY50JTFswB2dpVBP3a7eKZ6mp/9aTrNy6sT0QTsX4vQjGWwJ19qRqt5vyrq
Lqundn/0LaM5L75gTow2tTeFk+9XK4CgmjuIqNR3UZEh9pkbeDtQup76eB5Hq4yol5Y+uWtJ39z1
RtRAs6/9mUBtcY7JB81w6IUXPZu9a+0y1jk7gP78Z9t0D/TVYlgoOS+LsboJkqoAIz14mCma/zEz
N7FNf99/RlBAW0+5CMDkoemb5VanG5budLKhAuw/XL48OsD++9mFbuzULcRON0dzkzkMmJ7Wf3bH
1DgHWgd2EgWe73SkuRwhIcimuskvN7CKdSuuxY9ScctQkw8xeJ3osE0b++BE3fZvR8loEOXMZCef
HFHrCZU31QiwmILDWR0uS3SDbh86p92CJxJ/1QqprhJVxFDLgdpwAPoJbqcE8N36rE6+dTV+KRDt
MKD0VCCEHVcrcmuQDTsNYw5ggiobNF0/X2tFFx9p1uhK3Fhd8Yiy669r86Jpt8y0xLoyHHDrtHpw
1FXTD/X70WKjAROwsCKk4flQs71qO2b+y99N+TvbpxWWU3ki+HxSAxUqQCJ9XIns7GkHJTNvrE4W
iN7CQklQQH8Oqph0WJMwBR2CHaQ8feqTkRrWG+lRRzby65SJtC5S0rpQDY0b+qZodevsK30BTakQ
BHHxTeg9yHdUb7Ev3XZ0UfRl2d/JNDe58z49Rlh/DNUiqKli+xhfwTgD8jZpZ2Lv5Q3TOXCquyCO
tTsyBYiW7BLcbatYeZANihvxOhLdtDUHHyI5cnJ+tJGTnmzqxt4ZLMrx7AsevHnJ2bVNskFttQN8
deWpDjW0YVpnKn0HdVOVuUuy/oa34ScTHbbToKTT4Dz79V0MqYjJ17HzB74JRe5QuEcZh+p08Zjf
0lE6dXKNkB5AuGOE2nox5e417VYQ6gZuilyKvJJrq28AnOlKuNBKcJlUWnleO0nFprbrFCXDCHOX
oFZELFRx83/tg058wq4DlY42N1G1nNT4DhzNIDBRU9eI9ajrPSRFnHrTjP2wom7MwS4Xp4ZmhLYM
EG/L+nK3jBhtNdzM83QgYszJPFNvsTMfGgVTk18XE605rxFF9cbjNbjn1HlmG52My/5ZT6NwilAY
O0OrkHICLjplINmmh3NqxUBP1+WvPtcyMfvPD3Pqk//8MF/6CP1Oa2R6sk0ABfEr1DqNwxCI7yCP
MK+RU0LCM9U5JEocBEvI6PQRjE5raCGUDLztJ6NvA5hWDNnJIx8td+wbJPBoZWrI9+McVtKX6cau
UIOa9Y61cq1SfUW0Bx4jP6EVTrsmyrMKMe0hJFY06lNDPg0kS9YZfi8bXerJMWPaz0xFlmoThNwe
cyfUYqf2CwANCNVj23SmUTv2wszNh6cOIKDrxyS3FP6uDIpdbrjGFlxg4uDWU32Flj0gB53OX/UK
1Rjqoz5Kp92ArMEfTlUjxQIxvlvbKUAHooMTCAGS+oqKV5QvxeWffSUmRBYBg6DEmgsOkbWe8Gwz
o/8spxmvPqCW6kc8J+CGiK3srt3iPloFiHpx8Lp02G2V8VuVaXhNAVvyMg6dtdLswL+rZFNum9Lm
F1vzkMNPGDsM+Eq5+BFkj6Xn2/cxMkErNx+nb8Jo/0i4KP4MAAdMk+Z98b6z4jenVS83tTj3oUff
m81DbSTOXqpEF9je2SlXia1MM2JQdCrjqBo6MoJy3HKhPX2x0zSylZTjWpZZRv5xyrL8fE7qT4gP
Wo7T3tVmIiBcGzwPFgcmQWshgtzmYPOv3RtP9XxWlpsM8eEtDdq2U11sw32uKgdqchz65VTJR/AH
UyRsBVp4ECOqEoVJNXRELssoOZPt6+hgQ63ej5/TtpD4yjMMGTzUWp3iJGnznFt8XJeZHK4D84o9
w91zsD0XWgF5ZG9YxfWHzKx8xEVq8Ucd8FNnD9BXkwkoSK1xfFtWSoCoWxdQx7sOabVpNAvPPmPr
58Dn6qpqIcVGDSj71gqpS02Xm9CDgkjBfrH9miTjwL8RzgC+Wzu/MfVyFUxmfkvF41Ra3gA4vapR
tzsXlNMosHYF+ZIbYm3xqsniCigLYB/M0qlXet21G06lzdTnAt8ac19X46Yah96pf2LNcIplMYSF
X3Sg0Erfj5iyxbnbghqm/o/RL3409+9WIb/BdLLQ62u5ST1UDOS/NwmIaC5GKSCi3KbHZXAcpXtw
A4iv201/ZVbcP0IbuH90QX1nIMh/Tz0hoHiUtTY7UxeB5mBdxhnqoJRvj0TAwRYlEAiqq4Gk96pW
ox41TtaGAIEZoJVt+3WQDvm66YfsWAAHNcugBwMQ110bywMpuxcMD1k9Y/cByJzuc8DfKMY+cud/
mcT02r2X2fRfJlF8Xp1pQk4Zf7VywE8ggtwzCHGBUu3ta64Y4DNF0t64EiLR3E9PiWXyE9moaTUv
uoncsQQ20zKxd4AzNTSXgzHpKIV/JVMj2pso7ft9bUgEo0j4087AJbr28QWFOqX0+6II+kk6dD6M
JfYh0VAfqbRnrgKaS30cVUFEh0lRGsh4iO9L0c/sosqJ6GieR0v4ZW1sukxPw8nNjLPMfP1c1CMQ
KYmVg4O7f7fRKDW68lu6PqhToM/q55vFRqvQXLJRl47IGRijYrPYGhtgnQiQiDXkOUuErsAsSsQ+
PqihdVnqT1YEeAnIVk9egk9oBBDLGwRvyptMOu9Hlo4bJ4qFC8TCbwPkPGUI67XB4G79NAMoiXxA
5vADVSAPjqpvWKoUqH5gqPW3semhtKPkosm0NOTb6+MbyN/gQcyRVClBK1Gflcex0oZQi/QMyAxU
X1NTVAHqsFWz2OhotrHanmeQ3zwgtVvuZvIQlV6xrRooKdlTB8yYajSl305dDdQbpRFAOed3u69m
1WoWDeQZ1CKBSULtrltCI4UX/NQMQf7YuLzeSkBUN9Qt3F6ek3H4k3pWgqRWgj2qwfMHshjAFH6d
nSMW1Lg2xAM9CZnajyb4OCKb24r0HIvg3SUfoiYMIDe3+TIgA7lxTNc9EoW142jDBYnL4mhIfqBe
ibrpS2/0qFChflFan0ZzNUr2kVwaTyuOmQMmVFbL0PEQhAcj2nTIUcMbTqRYUknrKbMqbwalGQPk
nWl0gaF1wgCESXpngqEt88kDu+Bg53Y99HTVdzKRq8664ByZvHUParXV3B/sSuwnO48Rna7viYlZ
jNIJ86jyr7yJzHPuIvBTKSJHu8V3HJ/Yq2UMxjYDi+oeOKXgsY27eyJ5ppmtp/tXiM2vBqua/xrz
vx/Pl3XiAtL26S+x/GUgXR5K32T3xiiCR80ZVvj39nMv16aXLm/SGxprozZC3iVojtSVXgm261RW
O+o6ggOyWdnOmrosZt1RT2KUYKt1C01kCCBXL6CHDR6nahjudTasaIyaCT0yUw8bh5fh48SoadlI
bC8lT/FiCDy8JzrHunR1b10arbWmNcRrINBSToceSsxQH60rtLmTpuA0xftCeb/baKQsgDThzGKg
VMBQTkbyipzJP2WOvkJNkH41ola/StUAkcW2IkF9cDm6A5IRCEpjowzKcztH1Iu8qSFv3zHeRi3J
D7Mz2UAvhWs3i8uyaBO7ArzHyXqejk2zGxYp6kzG2P75ZUnJyvcL+DLQGv64qoMSGAkEuSJ3WhuF
fm/1kf8asxRVfb5bPmAraG3KJjMuIrHrg8ebGBVHAJBMQTdsemswH/wIRaRmW7ffRVHdsqmFuqP1
LSsg74tPEfPTipHTlQ96YloAr3n6JQB8NHcQtY5q7YgCF6WZ9BFkg2kEU9dl/mxrneBoKg8qiSG3
HqZlkuNNqIKqKijR4pLBONv9HMZSv3rIoFwd1VRjyrf/R9l3dbmNK93+IqzFAKZXUqFbanVy2572
C9fx2IckmHP49d9GURZkTfvcuS9YQCXKbokEUVV7g/ZmCEhBQ5mH2lORTHOge7O3jSNQy/ikKZz0
Z7ogH0MrCkAzvZo2INHLTyqww8f2NJXsNu7vH+QqjltffxCKXSeoKDer8En0g+0zEZlrwz311fOs
FndGWWtrx7xnMdSHYTOk4S3y2SWKkrFcrt2os34srWs31ZUvzq4kocZ8dVXV+k/ufYwUJOhHQKON
Mon5NNk4sUidISjGQgtuD4PWNZ0T3Z4E3ZrSmRAZCd0YArxgaeuB081hEZk4WfKXk4Xpa8/bDTed
7G+kURafgXL5LfV6VGejywJVOIDgwCtovg9RFP/i2AWOTyMv/xay6NQnkfVfw6s3kQXIZ3LPO6O/
b6Jq3oGe0CdUciRh0rc6xgqIQp9jnJa9tVhRsu6i48Cim310YD3Okqfdrrzw2NNeDKAFzmY2QA9B
wixcQuQzMbSkpqlFW7XEBOWO3qEmlgF7zTQG40ht/DcYAFLpoo3+SO3gSkkwAHFyVioUgCmJvw7M
KA9g0Jg2KaiytvRHpr9qzXh+TAfvVf3dSd6K8pgIVPurb0iSTNfuJUvEwbAS815nNmCZrE4DWm/o
Pdl6eR4mHPSD5bB7VPJI04272kST07As3lMnB3JQQZTCRaVzVdrAmdArtKSLZXgT2Mo+15p9r5VJ
2AV5n25F7XUvKIEfkOduJh8Y38mRbOsed6Oi0EFxJrVL2MSHRkc3vIrU6ybwtaG0w62rIc3Etx7a
B3rvaTCZe1/ky3tSCO9JlyKSg1/QDUQEdlhS1InlPdHMEi1oJYX3oOS/x7C62HxwgAoU97r9wCXh
KQ0WaHIcN22PJJ8Ewy6KFFd2UQjw27wogyvZJcCNbAS5Wmk5zRpPy+zHMs6A0zqUwMoGZDsNgCKL
Op+mbZEX29AJdZ/VefmAWtDywTIjqGlKNlfrwp22pjM692RNWrJTy6sLoK89RdXOBm2lyx61M+4L
l8QBgK2rvlsLepwlkFDXiLepMsKvba2hpcUDft+glQx9enCaUBD90i2mQCIlS0C/jNOVGLkGlDCl
IGc6lXZ51OOxu+f5Eo6PadwecUTQ3bMxBBdAJjvpStlJd1GQiIYcrGVBPTfNxpnm+hjhrGkdPLlU
MhR1VZWP1owJlJczSn9pTebKyM0A1uX/MQYpqkyPgrXRrq+7L2i2tXz6BWieraEGsywnv4lyd69+
Fvg/m554FdAvaDUrirJF/QtKG9XPin5CQrbC9nFgAPnBHk+T3lQgqQaEMRqYIvRonkiM/2OBtLxU
5pVvg5kqiw5E07QAUP7Fi5BbJWZwbZxBNggCKlJWNohVsSdCR47Tghl8DvMd+sSnlfBJ9Et07Es+
+b9HIsKnsWT60zw2+5ob7l3uWMcVLYFQDj5EPYhHu/ABkJTtjDgFjLSCPKCZaYTu3ZLzo5KvEfNs
BOdole1j0c2PAMpI70FK85VWs57Mj+tsBHVX0eLhYtlAkyJZzM3K8Fc3A4w3CbOOyphmRc4EhaNI
swwiWt4eFhu/F+qTR23DsbajrXqtI7l6DxyAJQmLcLNaXN4DrUHD34S0qCPbrD3yXgMU6F5uOi8c
6DfgcyvaXMKt1kebCs6/peEqvMGxU8s2cuwt0DrA9Sbv0/QVqnPUqo3OVN+pe7ebmuh3SD8pCc3i
MWG7acD3+EZhmO45xhhhd4hKqWwXOnG5T3BUeLdkJvuM94sTJTFHV6RB15oR7v8JXriQfw1ch6Ml
yVl2g5W6X5Vnm6bRF2uqT6yv/c4GYBa7QzHksY36+phpo7brzPZrDcbiyifZgnTokYZGmOfZjQy0
VXgyfWRTov9uh9L1rze+k1Gkdzkrv94co9NZOsnCLIq2zGRnKpLUnKMTKZK6/DKUhfGoa/K7tuR/
I02OUnahFc+6XQmAUqDhMR2b4f1iAeBTBk7NXxZ9s0xo5rSGd3vJ1xh1hnJFimGgscPieb01RFm2
G5QkRycawibzjtX8vTEkH2YbD7gJyrO6f1pU4FJvD06GopfQTfrtOKHd3a84KAM4AO+DynCmI04b
56M1Lah9X6eSW3y1jMMKCRWS0hA5XbHBYwgsTdIIPcU/5waMhSFYoo54DoEbiYWsP16tPdQW426k
dEAz93zk5EApKb3IlJxYOQ9H5Z5UprM559lSzwVc7eyGB11bzkMdLzXb0toDQTiAk8UIdsZ8sAIS
/kNP/v+QFmx+N8pyAYB2HnR90+GIRzPxlc6BDcfaT4QGd9ERKfJlRYX/l9XFr7JRaHH+RiMT0O4a
+ScyZS3ZAs6Mmv5sdJ6q01/2opl00UVIVeJvSeqLYnVpxvlnHWs5cjCFOPJ+FMelt8RRLUPP7Uqf
NPNSpgcv/rZ4KKrxPzS5siY9BRvCGiGuVBRNM1FDj2pjHA34Rlod2ihOXpyiESv2Vli7IMAEG/zJ
xMncS1SgPYzQkG4UaEgWPpP43DcK6/dQldbapygyt0POf4ZLlvtR3fPnESQmz3o8oIS5OdKidzgI
t4EB9g3okP1hNUgEf+7knhakKfWWZDQk4IO+94wyxy0RgWgwAPz/ZCVoQ4GTXgMQMGdNEyJHqv1l
jlN/X2b4blARNQ26hmd211nxnZL1+gvHJvGFJMpprauOE6SrQi8CdJ0szKbh/8chyZGItLQo34gl
SX3m4H33apevhxq+DksfqO18yRoNZCDALAAo7zMN9NpXLtm1/6oFHFkC1GLAd7ZPsbe0TzSzJsDU
zE05bEiGGtufYmnMKPlmi7Q62bo7HHU9NHxqewb+9nhs28T0qUMaqaXxVkvGoSlm4KyX6T6Ux66T
PJl1qgmtxkDdD5IhAhGEXUrce2f8wvUIfyvgYmZeusfWMfoeNUhugwEy/QR6rGY3RYA/RC/bcowS
tCn13bi8cndOAmDDNf+R7uA85f91U5T4lel4h2rVbgMupWVfj2DJzmVvDQ2zVu/R9zQ80WpIumXf
cGEHRa8xXyvBUKJ2bfhlnyLsF4/qXQY4ZNmRW9P6tqN2bj1omjZtmTobeqAqxSWGvYwNCM7iNKC8
WuXhCD3h9hioRNqKrIn/FMsHrSMvfBxah6dRIrf8PQv+ZcwW+64jBCTHGI4OqFVws9Um3IjXudIl
kTzAq+NDbwA6qZUDzVY7tSaPrkKJAGsjsbcG9gTcOeu/yZCgxAIEgOGCrEInHPONR3h89WjhOVkN
6BTGoZn3uleIF6MGIEJr5uM7AHGfK4E/o3R3u1S8RzWKxMdGdG96VDgAyGuHb57ocTeZkNlL0j2j
3K45gVyiBhlxn3U9OKUH63Oeh+0GdSuoKit4tmdhyY8WukoPaZGy/bS42dMwWWxTgn7zTcsEEg3A
T/mG3mQVHNgEgDsttObR7d0FDHKoBEOxuPNlAmTr1If2+4Am2L3dte2elnbv+mFuDl9RSpAcnFgD
kQESAe/oDQDLdzK9TkNuYgPe4NRcyjWvQWnAbOWPlo0KlKj0/iJ71Etp6+UA2mHT5UjuAj10n1UZ
dv7gX/OrxftCnak989ITQHs3a3fYR0unizea7jU74eTZS2Ymj5458v+OqRM08Po7T1Aoo5m8fnNa
y9yKqQ3B9OgZsr0C2DbofHvhuTsEBt6439MpfXSk+8KcQDbgP2QpMibMpy0IbS1azwCqIbrjaLdB
+44Z78Qo8LzsPi4m696E3JheF+1mGHoAKZrTHcnIg/Yl5yp/xqvdCnNXz2xbLtF0dUQSujHI31e8
ABOvhUXpTSVK+AF7Lrz86KEiwDoknbVxoiY/xrI01knRZAyYDx7UWXVE7sX+C7xl1qbUrObU5yk7
VkmibdE/53xZRuuNmr14a62mrC0txAZzZzRGoR9F5WlqHOOHnADnyfgheLVOLpJ/YxNfe4Er4/2M
C8FqvBQXmWPcz9bsbQiuA82zP030oz4XyCo926b+XxKbre5sODrzUfCGdqbcj9Hx+06+Vd55G0IG
sSLzp10+DhmeXxKW0dvgFK3d4F172ag29cowwsdyNsZDn4yPV33oSwscGHSyHlYZkpztZoo07CH5
9ERejXSlSMzuxkPjTY8kP/e2//Jvcd8y/fU6SdNuwgaV+H/6AFOBAshzLTh2h+5mYTN6miuAHuqV
wA52oZGQl7kEcHaaClBouvmFoJpJRANZeGCHfeitAfXjzYKPzwt+IMU/YuWZmQUxXZAuoAKtF9T4
hGaXtNhpmr79czpOpu1UJs6ZuXdfmcZVOg9tLKYf4kR7ewOwmUk4ASUjk9o2DPx3S0RNhbBJNvkQ
yUxFGxCZRFgb6AcTU4byw7FF+gHDjQIJ1/aJxc5o+as187Id2cwEAohD+yoQE17J17Vw5keeTeGb
gUb/uAIYjlMBBioTQ3My2WI8VMxwNzaftffaCHeD54ofKYgkATExNJ/GUWL9phJdOuHzqwBPF24P
HSox0QAlZLREw6F6kmX4GQ61vomz8rVH1Wznh/iOPlixiWk2O+FG54Xn67XbPLjTUucbmlpgkzsC
YXA7WDXDc9oGXD3eDh4jttxTZq0xE1CEWjp2GtKCZMBrCyonTVYePzDipa0WPrClqq2DxvbFUocP
gDVqrEPBVx3R+qGnFq1GBs5uAbGOQufLsCyhddTlQLIKLVi7TuNfSY7OxLzBcxoetFZutVfYR1u+
QnmNad5x2amUOHqQ6F15Sm3RPjWyr6mvwV+G1qikKTZtjt1PDhIF7mr8gbZNg9w2pdxCZrqyOzR+
NRw/hRIpNrpdZ7OLshfNeO6p2ZX32gPNOtkAO12WJGNibO4mHR3tZNvEaHdHBVdplI18dCbvUQoW
HZqRDJSxyfvN7F/YRSNaYs2/gXDf3YO+A43gM/KwVKmMjC7OR/A5unsTGpKZQxGUhutmoDSN61PB
MsnI66FIogNxBn1n6ctOIj5v6LtMA33Vf1mS5Hfn1DF6n9v4a42WxgEhxEtAw+UFDkidsNzREtxK
zgmcMf2C/3NzQNJJ3Buu3S0+aGycE9nUI3utOnPBDwRPEf7UDKCWKJLlsx4m2qmL5YFTls5/xaFl
4ksfT/fgxQZFF8yyli9vzfAcZy74ALSq2Lt1yT91WYjOY7uwf6CPwE8n9MVFgFMEYkjmPYFq9myL
7tX5pbJfiFcRBBHNQ6Xzr2PbtPvcnlEZTbKVcNGIna8OiDv2qHS+8/QwfCAWtYahGDeeqhOtrLZq
X7AbWEXEsEZyFJV/KBJwjCtUHhg6zrvVV/vmm04K+rorE9vouc8jw94o4/W3QmthRNMGRThTkMt6
GOw/wUYxt72vg3nC24BiK3xki9/khva4kKirXcmFajPUIkgTconzqsdvVpbk1Kj1Yywzn7zMfLOt
KPw5V+2m5G33vZtrbGabKHpFXdmIkmgvPhRD1z0WNmppUY1pfwUdxhsom8OfAowAbKrA2RYbFX6L
gB3RR4tvVuZPedKnOEBpdjZJLRz3AS41BjzjxkzdXSvbCWo58CxNHjX0qcztoG/yGoetApWcRof8
JP1F6G8gRVVZ6Sv7XY8qvBdb/2XV29Yunbo4QDoTP6YW76U74BaiJa4wx9OY6+DzHksQwYwjmBnW
HRKtvSoBlY5tAkWvRsO07HTWw2ljFVP9tQdr2f0sQCZ+kY9L+A/5iL9U6enxmwmwwcU1p1Obc+TN
JDRX5HbYfNXgHqYlab3fl6Sl7vh/4UuRlTH5EgYYCH/ezBmJdpxPZG/lGP5F7KZ57uW+aNv0tQMG
0AGAZea2swHwhoJSAKCDILXssNO3wFt2KvreeaxxaBUQv2mGX5FrhuxrJlrU/ugiuqfYceL+RQZD
YgN1P+Hn2EDisPH2mXPQCFCrcJlNuu92WvFoAwD8E0r6n9ZO4wnYKExv4jsyYw5Dk+7SfanCUDsW
cXTtzmOAeBi1ABVdYssK1w5ESWninhKnc05VnOG+NGsJjkpT/olkJoAKT/Oc4X42MffsokshaWrb
edcdJ7snDH/Qu2xzNtoP9I6hYP0vciUiixl4ZGRfWhkAgwlRJ2+iqxi2XfUbJA3QeEydG9SWIcxp
MxpDcaBODWrfUO0at40cGYyXiheHD5s7yG9tIblEJVk9Z/X9+UiqKlwriIXBtnGROp/ShutgGa7c
74DV39Ipggc4ALQZTt+QhgW0ly68F4unyR5Y4AmKeMX8UHbu2d3TNd3PgHn/Bi5FYHDtNT4396FT
Zb5W8QktJqiCVWlYmllei1JKdAbjtWSFpqK9CSAJj21nD4+0D0n6qMLzNkTRsYSyYm4SHvC0e6bO
9bp2411vAS2P+to5YDweslwH0Jtsi+eyub2dNm0dGp/I3jIWIIXbSX8kA+VOWgEWt7TL/RUUkaAQ
FTIiAScqGS0r0/P8WmutzY3C1NG6Vg2AACwFti8grVyHQS6VjLWTvh0KdC6SiVIoj3xurwOkXpgH
c9howgpyfI3Q7omT6BWeODRlZWUKfArXASntmlahdIvSUApGy2Lc6Ui45Hi2gMYFWUlViKfMKTPT
AdI2yMF+tEM3v7ErsHNe8x3qPCfjVu5XA1vWnAmd2+BBPT4KS6ypFXWecxOEFGXNgZIZtw2IMMPj
GInoc1LYxVu/3NGilxIABe1CFAK8kAiHh/+xk9g80aoyM4atOuqnaBmxcMEmAoxutExBiLRrdV4B
eM1gb2Y8tvdupKPORcZFt+r4oM+gEaLlPKbps/wYZPvbx2j0Ifpc8RYPz2R8If1YPvZs387VtPfs
+bOWJSg7cRc3ql77tNjEeVYehmxIUVBCKiMJkXkulznbOCYqssO2ABSVFIbJVD3QzJqL6iFq0hkY
hjIwQ2BTyjKOEuANGa4hRrA03WepjZMu20wD1epN/d03y9v2b7JZhdQofuMDsIEIXO//DLu6AMe8
D4A9OZk2mLQdbTdJ6iMr2oYcBK+00HDugFplh+H3C12aCfMeKR8P+VYsf9kXRlx+ikLP+sRzYNhM
uFXep5KRL7/Yk5ZkznV8MaAhtM3xzGk6E2xLzOu3a3NuPnXhbtHwpaSOvrWLlx7667px8BLWAfPs
bE476rUNUKqiyciBzaMVO6sFMwcBuhM0PABdmrsOzVW+Qnof5buiGaYfK8hj9nAbVLDwKhQpCGpe
Ic/fXIMUSIDxvIiBcletxMaaXffPSNavVMaXlYdG4I0BmPTAJjJiRxQA4icq4TnD89Fs+uyKY3g1
UpzD6HIYV/bhNM5OcdMZd1fMxh/ZaX0ZAtmOsGt4+wp6smw7cyZeM9Q6vHppmuItxOqBaPFLFn7T
etBaksDwYvvg5oDvIXOSObbbbv8YB4WfVcDKVGxRHmGjGzYdcqTD5IByw9IX7L61UZaYZajk8ZI8
P5KFMlNL0pLdVai6zAsBnEwE1Iw1FNA8bCR3KDyZi8KynIAuSoZiji4GJCCr1QFBxGIvh9WGtHTd
HJsZdOul2ja12LCNl3h5T5m36cY6/7t1hyjA63v6XJhtdiQLHCUt7x0DmYW0YO4C2ryFiecQHH3/
1uL3q1CMQV5ldN1uB2rpYsucHQdx7KlxBjDOuZPTPTLB40NZ2I/DxBjfmMAqfCx7nHwMnuP5V4ak
aaeyDXjUjFunAbcbnv1j/7j61OHnYkI/CUUl+QwgWZSKOzu0n/66JtlqyxAfnMR91OXVVlFYTQ9u
j/ZjMXoVKpcAPEkdIbS06/y8jLB7PQCO+AEFbOVjBDIz3JDi0K+Xkp/EGJrrkGTlj6G27D2JavxX
zjgVhLYCPeODXeNNSMmUm4ks6TZtrSggY6WgGclMp/7hetM5cuPqHg6Rh9HXhmo+0lA0ccYCta4B
LrLPUO2pRFcmgHZBOlmpgCwybHBgZO6L0qhQWmCHIEjGDJVS17MIKFyrDO3rmHG3fi76wrW/4Zxo
2eL9t5BnCMt7gcqQdTZ/IFN2YFXfoldxf3VGkPHe3k0ml/jaYHhFr1/hN5Od7xbcE4+8ms+DNqXd
uhSg3LuP0wEbX1iQWWaPILOgKQmVWyvPuX1aX0WYlvYQISU6W+xN09BiSGel67FpYw7pltWTiyz9
r9NWOjtFxoQfC2fZK/nQ4qTB1xClYPhQ6zEsBRh2aJ4bAt6gmrYaErQF6gXqbGmdVsAObczljlYk
X03Q/9cc6jHcacATOxkOQCk2i3Qjm6TAKa7R1XgPljKy0ciG1qCAfY2ANBZ4oL0IKmYhDwN6N/7k
JOUBGEcoXSAZejWNh2zku75IYaI5mfWU8D7eo7IT7JVKmOLwNojLEq1Y5IiCQrTZzPkabEJO6pS1
lvsEdP//DG63/CepDOzfgXH6NHV9dUIPN7r2pIIbIfqH8uxLLhb9zsh1Y4f7pfXeDABdkwaMxel2
NG1+SEA++9otbI3oLTPAaUFc8DQgt3aI7LFEjrhJl/cekCQBFWiqek2aubytt6RdyZrU+4LpoqaD
LXEfqBcJikBLpf2oRJSijkDbA44HMK/lWZVJh1ONnNIavKxoOorLh4nOuJAExXlWVQt0yeCSqzUJ
0SqNtzQ9RFGUiZRqjWocDkYBp3A/cyeqvja1YwGRoUw2tAT+gwCA0lTe0bLM6szvp6R8pCVCtLkZ
fTGMAVXhU/gZ2F7Zw/kUE+cplj9IqAwU+aEYIRPgfyfkjFibgOJYsd0w448MZvUJOwFgZdRjlD5p
Jtp3pIgGciB/LW28O5KZXvSWVol+p4ouada5oR24BXCalAL1dn29rutOLA8oUchHAJbulAnNbGHb
gZnPyaZcuhA4hFW6nvXYshSMy4GOeTTUCu9BB5KB+ccdT408CbKp3IvWA6h4JTFP5pMfyZQzyVQE
pSA7dSXW43hLAwoJ2iWH9pCzIXLq3aIbbJcNWnqkYRw8ye1q7C3LBTHfRS4uM2WmtDS7MfnIzu2b
9EiXIO3lOko0jtHP818a/djGDnt11GwBJbE+0hDL+ksGzMh1+UcZzkjro3CNehPHgK1QAUgR6T2O
t0hIa5o5lfYXSCKWnU2ZbyRge1xkrEKAN6GPZnR7Ey5yfaWi6erQX8iDDOC5AwyRsBFKefTWDKgl
MCQ1ZD7boDK4LLtG6IdoNtCCunTgWJTLG61akq8yVr44gjA+jeG3ChvVYypBsgwNBXa+WnPLiNHX
g04gkinFaogGoLOjUncEn6XWFFct11kNzCU3ibqhsAOg5Blg/JObPjzJsPOU28xcbjhpZgMyUexu
NLRktIdUln1bvjlm4uyugnW0rTUn7bH2bH1PFWRUN0azdanKzqrY84Wex4dbE1lpVrVuwtais7Uy
7SbYxfm2Yu12TcGBlIMyOBWiBMpBmWGfZlruZuyz9JTOwBoFYH2Njvi67YFRHgOvX2+LZy1EA4Cd
Jw8kogF51mzH6tZD8xVaFSXG3Iz9LP7BCwAD5dJi9gYvA/UXgda/I7LXmUTD098BHi5Q+5hWz6i1
yJ7xZEt9UrSmLjaDrRXHro7yL32Ub5Fi02/jjpGNfGodbYslLsFN66dsGAL6vdHPg350bdHYd67X
727kkx3hZ/rH3+X6e/vot0sBOwEUDPmbnpfJAuJpNLBPi4UTHY/F+mFB0W3u11atH2iw5kVHtwbX
z0Jak2YV0tqccuiVivS3kT4Ukg9duIitZYcU4qu67IceHwqvPsX/wx2wDNWWC8aASoGdgA3kzbvY
jrrPIKl/Gqwk+Y6KjhAnGcXw5DmlOI1WzAJSFCzZYmfe/0WeOoq17sK5Wz2rdHkdR/SngeBSe+DD
7JZILIEPEVju7iZLNOyqwPrQ+yS0Rt35g565uf4AAhvsaclVA1F8QE62yX/5r/EdUbobpW+5QFlE
6wARX96ZaFhvK2GTf26QtMRhhMTrI816K1K3GbvHOeSquroX0a2K7F3EQJmntVPBP3ZZvZXjlZWM
0cnPoS5L0a5MigE1y7aoImxYXOsglsU6rLM6s9cZLZUMVWkFUIGkdWYUeItIRlCkR6FoziGkoza1
FQ+Up3JPGdJUq/soY3xkcxWcPtDqI2TgK/chT4HmaQgDHNOoXAEAXoqKZjVFbWUFIPffVbRuJb5i
a8TI92hGtpvs2blTCvLzgAOdIrMggRidBYY0Xa9BBrQmJxDvRMBiw5GLuuKVuxKSSwVcBwDORkWy
wy/9h0eseQOgDJHYStuVP+/2idvJErQ/8+ut5uFsnmP08lENpOQyDGhKpIAdrWkKSoQFePbSfmwL
IK6Sip71ZL/GIz5BDXCjW2NwQLBQoMxlHnBy6Y80mk3qHGhY16uOBC3eOQILL0wBLQHo0hU+TTsk
wgrs8xBrnV4ZXOlIensZEg4NKJeCCI8e0KigezYWVX/00Ey1rThanoVcziHrjnMBOJX7dSrXZKi7
DpD8eTeZBxuFBAlL+QOZmGOTn61FiQorf7K8HzO21njtMVHRQt4Zaci+BEpiBXwcBLZdLwqRtf/1
EdZQ5EB6+kirEa1JY7WiusPL+qlssUkdZ+9hof4XYGS6951nvNcAZnmiwZI9CnUOELg4T43tlUya
XPyVfFqEc3feZWJT1vtr0jcDOtEpG36sKd9eIitQ/rjhqN0AzEgC4maZHM6Hot1FLWNnPxvlXCeX
/c1R7Yfn1Py9LMvuIbOn8yAuM5KRFi1m1r0HME0lSgGjeuVFZkoG3rcCQNMRgDBkuHaMjc7vaVzn
JEZiaQnA3SU2yvOfpiDV/Y6TeLZTH5TM9bbXUTCj4iclUOIWfBdIrayvTGgaVYDiRmHsTl1VGd/I
kJD8OXvyljuZxs7M3J9rrq5YmmsgNsrLKXC2i/EtfpuyW8NMFd4ajDD8SQpNlKj2oalJKUWKeAlG
ChWBZnSB1e9ipz6Hyj9ehR7kNeW/5Ooa2dgAvpkcyecS6+ZyH/7jyfjyjyCPK+Q7Wq8Z0rQYUUyQ
8yWeCx996N/7OX1B+q3fAw311/kY0wFxqE7K/nFyhn7680ma9M4no9/fuJCzkuGw4pcHaa4ijoiQ
ygjK5faTrGuKdqsq5mT99OrTzpfzQSW7uv5tGPkvQF9j6WcakETEtHzTmIh33CqdAw2a7uD2SFPj
IqTl0hS4CSvLUFhY9+AXKHwPTICrv+4x+7CqyJTWNCOb1TxNjPW6oJv5FfMq/DpNK0Pbj8LBbg4g
VFUJok0JVMtBGHWsPZx0E2ItySypuEKw7Zn1TU+rca9gZm9QbEkRA49x27We5AS5BFjxaNWlwoGh
Ri5aBp98KA5pba2M/Z5p6PJH9+thBkP8kWaN47ADDZFVoNSpzd5ptSpznB8CCOmXx5VGulUXXxWK
ZPZcs8JXfujS9axAXSUPk/UqtjugrlsfnnvZ3AVgrjfGHMC0yo4u6u1a5ZcGr/8tQ8UGXlzI+coP
QUck1NegSg7k+mk/5t4TpbVp8BxQUCATnGyuiAcVN2FjV/LIR5IOkmWuD8lGcQ1GY1emq+dqObc5
SvbBxoT68Q8YCJXnqgYcxfnqZ3e0uj+sQXNPs0EqzoHGYODJmEQi/xuc4EPYt99DVnc4F+HsIbGE
eGw9mbfJ5/CTxvhVh6tWip9DUcQ7anW9aWW9kX3Y7npjQxFk0EkGVfGAQJDeNc78zMFJ9KpnQn8R
825d8Kh8tXoG/IhKts6PbflKil6rvMAcgVBLS1KAQ+7eGKv8UZdeLCtBNTLkT4tckUjgJXUXo9IR
1VS/AkUxwDM9fJEPFKjUTO3F5X++upmgVRydYfVGdepX+LIevAJt5W0OkPACpJrNB3Myc53Jp+7/
P9lSWNDkrRGp819IJIAVKGDFA7ie/256CxpwhR9gjwwcSzmOS+ksJZ/wbsHNDdovwZu9HtlcaRrU
f8v8Ibqms7sqd+771F2ONCxuMaD635sXgHqmGkMFyiar4uK8IsVqQ+ZDg0Y1UZdO0KK5KkjzYq7W
aKYXsmo3VAARQeMwxw8DcHK4DZXJMYqWeVvlcYJ+8744C1f9FLP4KKtDSgCmAwwL9bezHZCUXGn2
sZcVW+eoayjyFxkOa0CFg55Rq7V94ltEP0hx7zhAZTO8yPzsyeUMlOKAmBpbJyru8Z+IpaRxJK1a
fuR7E8qTkclXS6bzhdSSLqSuq3x7MFVg36q/a2G1LXgCvp8aiCpHL3OioyMHmt3ISpHjdO5GPadp
fMT/P2AGyScnI9Bn2Hcy+I31RxcAStew49z4C61dOMVys/BIs95ejGBs8JC9UYQSRv9/y4aBG4Gj
jWdfZax8/yij67Zhw9Gr9utCZKzrVhi4LK8C1AShtxMFueFhUdMElcFn6WiVqB2XTLd8QjInQNr7
N9PVi6SrgZ3POPbKjYY7Cb45BX72+C886HJws/48AGYQWUW1ppkmNxJKdmtDISiYsiFZbXuPepOl
+xv5R7b/W6Y+pbJbL5s6r3XfoBEutvjBxrkt9kFyOuQjP9CslUuaXakX3v9wJ2Do3pjQknwH8B9d
RVGyP5rchPI0IynQp/zr6v/Wj64UN0YCgB8tYJMdH2lAUSzuI2odzlN81LIJdxQSJpNIVkskk/H7
v3JKalPemPBavI05dpxIbsco4pdCUTlRvLNRGLDtw0n4Td9PDzTYgFh4CGM+PaAliCHTckcS0pFY
LUlWXTyBpIJGWBTj7kgGIqW891U4dQlRA0u2QUekTwHVZdVFdPTB9n4yNOoTrPFA2llsUvRF42aY
sTwFp58nOZlkpZ7mDmhGWJLl1ORoQe1lzd6VuputAj1kfVFvmAtAQ/R6jZ+jDAU+MgFoWxXSizrQ
LybwGX4NZ4F+irqrt6Rd8PIUGNxID6QtmPjUTdx8phiNAfIFGWMpQTYicOi4M/R2yHD7l48gx6vB
PNUOSGHKJxQNjZw1gjvFFyUE7eWmRm/6vZcbY/nSy8fSiKTbfu7ix6s3N3q9Or+W6fqPofFwxGim
oOklzdXbF00L2EzS5uqF8Mo8CedVrd4hye3KZH0nhR1dSl0EBZvoOJKHULRXooG2VApQhGSu5lwD
k5DMGkDBXoDjIFC+fzRWAcSKWoJDZB+5eHdTu5F9oAG0AjjJtCIQKtDaM6uzJuyABO6a5fFGjgoM
nGOqCDdqWlI8FYpk65WUH6nVhW/CaHSVG5vKYOgeTQuce+FTVmGGX47Aoz8Uy16ba+1u7J0OaC1V
1RyTbm6OkRxoqQaSzcpQ2ZCLkwIjCTnD2lcKcqYlmahY//p68hM67azdqVAqCs2GEag9rKh+fX66
nH6PnDE43ZbAMWzn7obSEv1/4L4kHk0abtQfyYRdf3EXZ9z9b9uPXJVs5dykNahF30Dgkd7XEjoc
pTcJKtXArkwDlYLfKKh4nOhYTT6mm7gzku1KfUguJFRhyJBcbsIo3lZSuBwFwjOQ7A8u0K4AJZl1
3oMa9L5BU2GYSZ66XwoWMSD30ToptBk1m/qzib7NszNqJ7wHreP6ed2L7zow549XIjJRAYfBiXGc
CMTVBOxsV1e/CkUfxBpRZPF/lF3Xct24sv0iVoGZeOXOUbLkNHpheewzzDnz689Cc1ugeey5dV9Q
QCfSsrQ30Ohea+WMHsbWLeKk2eGn0l6sYQDwop+PzWWy0Egq6vGavZr73wzShHkLCJ7Zap7P8gq5
xguqJj8EuJw6RIWiFS7JKCpIuRy+oels2Iecb2YrEx1meHH+JtX0eM9BnwbwBUx7+DKkXbIDrkR/
7ZjZoeSsR+qf1nbrAWkNV6SdVfdX3oOw2xU8wFfSLtbqVEe4n2oNcNAhBKnnOAuj1tY5etkTaxtM
YHnUm/xM5x86QtEhSy5p9juZcEW/29L1j7YSto1MgCG1SSqApq3k0p/eJFOmW5aDhoCJpAQNfuQg
7UBTxe4BeJ6iM0BocUlSXgpKStC6oimIMErcV4hUxdqd1qQf0uZ+GDL8f4Z66Z1XECczjsk77EmR
8OkBbtJqI4CUpHnu6dj6UoyVEy1pYGF810B1d5idyXj2k3H04KOah0Dj9xUb5ecYaIZmiMeMZBlQ
YXH1YahgH4v/kWZhVKAPVBrTbC2U5tJQytbWZBPwzDlLa5qRiyle4RnXThnKklr0coPREV8evY/G
OtQZ6qjh+znHZQ/pFD2B1JzGx5qEulhK2WxDGhLO6wDIjKguJH+p89GA6XZ578yPno0oHtksnYDg
2J65gyvqCld8TosWGcND/gz7mbNCqTOaliLdlolkHC1plojlSubZnLm6lgP2XGgbK0Uwcv53PxlL
BpRug2a3oHBAi/2IQk6Pb1LH4OdcDN0IXvvNegpWBn4ezAA8l2JGapp5LNMzVwW66LEbm+O8nK0t
FQmclc9Cn5aggZ0fNMccgIzxqH2ygr2CbtUXznzzGIy64uZlrL6QLOLYvHi41j6TLGRJcs/T/kJK
GjynM7dFMYRzEJIhQ7gBTnn3DLwK9SVxeuNooj7Y7ep4Sjd1gGNgDKxiV+kbdHPaFtAAK+efuM6D
q2IMwZWLARXCSQ07CNdrtYue+r4Kj9KlkNYyBKlpwOYWnEN4yGxHJjJ0oAFsrTLSk+ytlK2WNjBr
j3bjX6mp8re9yLJxWTZiUijegG0JF57nWIDraTmISl2aFgJnzx/sfF+ASNMF0j5AH3rUndxIQwMZ
SpuVIlALBMvaT0wvanRZ+GXh3Ywu/ZSaFj8GYRKAtLoL7o4YaKa0tbMJ0ae75WC7v0sTmoE+xzho
oIZ0yVhqKYBWeGAQUK8ktswyBZaqCDy76vn6qSSnx4Ad29kE3GNb3Wiajakm1WZsKgPJLu6oqKjO
NEDjxj86rTcPmViRnAa5zEDGPdrZrJNislJjYF+iqfyzlFNUGQJdJfUWOCXeRspoJu3EK/SAhzuQ
nIbY9ItDbAPa28PXSbudRv3G8j479Z7TjudgGMHd4SP7JDl1nM5GSqI31VtXG9kp6Np+PPcmcghk
iNL9yryPUDdCnaB0ID5olQ5KWDvyNtSDrHLrwAHKeqKVbEum2eAk6OWnlmRaswwAiFr9MPbwh9q4
v/P71Xiw0voqzbKyrE4ghzj4aQFkzRiVWjgToDqb1ub7jGSpU36q2tzZk5IGkkszVmkIINVM1HLL
5eggN2VaUbZVPR3tgR0ywcBXiW4q6lvBfdmjGp7Wvt3GN7VDv29YgW9d2tAM6HEg5uZR37uqHz+H
hm4e1wpat7E/XM32SOHJaxWJlhxsjwcgGX397VuQSTKhbXnsa3WzCEAvINcJ9iEgq6rRJCz+SXxC
bn7+10gbH40pY5mhAlSY0DD/O2jatH54LtJ4ft+FVr66l3tIYTdscOllyUZqpWz1s6Of5/zzXdjg
ZxeA3WH+2S3eY/75ip/dqB017IzGnO3Qv5N8s4C3ACSixv/QAwb2mDoKmkZHvQSOiZ9slUBTvlZK
+KT1gfefRGsO4a9ORm+8JJ75bc5fiyS2Y3TVTrVHUH2LJWWvFznumNLhpJp9KOc9p7spcz0nwUk3
S7ldANmXq6imFpnxhd7ujQZ4ZGM6MwJLCklgc2cbXFBNu7kzJOUAgyA6SamRPNo+qaWGDMlR2tQK
QBcoYomq8VMN9PyTo1TmLUHy72aJWTfyVxPU8UcS0YAS1odFVHrdCaTfdzIl5co9qYDON1lBvZPa
lXEcbYFmU8+PW7k3OdAtbZ057h/dG7wgSvLsI4WV/jQLfr5gnmRb9NkPSrqbguxrLkAU5KeL/LCS
MvoA6gPwtBdThypKgfTimCYqBWi6+nyShqtY9CQpU7tpV4cALg5s1l0BztpfaabwCeer3OmrrQp8
rg0JgajfXR0x0Gy2kWtuvzIb9QJGYPXo0xQB8ZGF8xtZm5m+BwhAepYwTQvYphS4J8dCj14Jl4mG
nkCd5FqpolqaVARfSFq7nfCtThFaO3mdo5JmYdSBWuXYQ02PJ9SohZas39+BTOYwtXJ67PgAnGNs
Zb3gquqPFLjJzAHNHQ77TvG//tF2UZJINos1VRrOax5rzt7stM84Jeq7dORAXUZRUw6uGYNdVzgq
ZJOEAfB5hbbrUTXX2rYxl7xRidu6BG0ueZvL0WKgaJ85wEWoRI0sF2VxVNcmNTjQg3qLxzpQuQCd
BsoknM/ms9i/n9fkGU7Jvo8TIJ5Xhyk6YLVDglPdKtIcXp7P/nge+90ZTcrIrRhThgxS/mRx/0Ls
dDNhnRdp3AWnMWD4BPkdDQGvYrRoxBf0kgD2r1G7G3pCrmHn1PcONIygzqm6beyXaNXHX2Bz78RQ
KUC7x6klOkjZbKMq7IIu5P4cop/2TmHIZAQSEQKCUAniRbg4r6Kzx4o7WcloNMtHfGeivWREOh7v
s/BFSfXj1eh9yFo+DJ2OQM6z6/gwP4lsahsAVzGrwFLOoBA0bV3UpQCS6Lt7lAErzgPNDYnbMQL6
iq+6tIyYgVtt5OcOQ1Q8nBLcLG9Ce+KuRzisAlKVZlxgrdpioNkfZXo51fh6Q6+aNDZYiAYK6Vfj
jvdU9daO0rpDw0qgrL0nnWmW/7pcpIfn3C/pO8Objt3UzHEWNjJdvEohV5Xq890qcUxLcpljLwKR
e96V/KCO8SmpplI9jp42HXO1BQHRe667ttVC/Q/FoCHUuG39RdM+yIqFU0FvoBT4ZS0HI0IzTmo0
3QmERM9+ntlH8Glgtz1V6A0ahzICu5bYY9vAbLp5gu6y1YdnPenso0+7badBf4/ZNwDzRnWEef9j
HE4RgAPtTgNwyHK1wie9RMmuAcG8jxsncheaGWI71r1b6dnjMWvzIdsSNrd0bEVOD9uzyX38c4zk
E0FR0dDVABPnvrrBnTHwwyxPCzZ13pRtfPW85DXiefOMe6ed3+AkNPqseUa6pXmOayDAK7gr2yYO
mkaBehYBsByVg+QA+gb8vfMiLl2tDfQjCWkAg099VB0Ud0oZzXoFfRXdoN2kHF8c+pZ1jrft+7a+
FFF29WJAaGztuHAAxa3Y85A7Gsiz0mhe8XflyowcUGbWg7/y3beMwSEeeLWzk7I0Dj1wTwmb34VA
kXJ3LAEX3rYqsqbzadfo4o3MMxWFEx3zxAOeg0xTkVrayFwUpZJmSxIu1nOCS3r+PuH18ylIgBk6
+/XJP5NiCxvg+uibRx8UfpdbfAECns5I0/GsIXOrOREw6UjWtmZ8Lfz+MaxkZsuH84CeHlWxIyRb
qbFqDMHMo2XFX3ocOQNIJdGm6CGXa1tZqG1tY4jumu9EdzNi2xIHk4sUGYHSMgAZpN8z4Pgdu2Hq
GErk4EFD69T1JvODcreMpQ7TDgRxwPggb7LEdiK6czMej9xI/0J1Ol+8CCnXD7XxNlXVHSo7QoGP
ANWlAU3m7XbMtGq3kHFs4UHn/lGKaNa2zRk5gxG0svG4cB/KvkJT97tMuA/gIQHnKEhYZte6PI8l
KGjJjPzbIFw+mRTVT9ciDErXi3lxmLFRyswTh9Ku2AFXF5coFldj9Deqxa7KCsBotj3uT+zK67ZF
7MSbPIzj3dAC6LKuSsBeiplcdmlbXUYdzK+/ymmZoo92QNOUn8xRlDjCvohUJfh6bF8tkZXpgyfH
AtCyg/fc0TIo7OCJZkOGnEZk96CgFDLfT1PDBSDteNOj0h1Q2Q0IMRGBhmIoX3xjCM+0mo2Rv1qG
Jg3FQrerecgBPjgHmGO9h56d5YsYbb4IPRvLt168yL+/MQXUunYbG0gMzo3AqgV4jdTS/qZ2X2oL
lt2/dcJLUtbOiDOdNCGvHF6y13gRDpxUf8v+49+Eo0DStUjRhV15qOADJ8xlDPNakLF36CIN4h6U
lfW4IY0cmOq0w7OhBMnFUrIJYHXCXE3qNtyTlEXgCdLxKw72bPYy4Qp8PyWBgv89VPJ4EzPOitmg
DIS33DgjA26cSWh1oMwE0xH0vxU6QrNSS5lUUNj5CSSUNjKslNGbASsYNUbv8f/l9Sb0VBydoEBj
dKpcAUhkfAzKyT4Dpk3dMtsf31A+eIv8wPhYps5DXiXd+Cbs27F5yJ2wUQFTB/mv9iQHV89v7d/j
1yKOfO5v4tP7vMvl+1B8z0QLoKkAG7Y7m/73FeOEAcRvMAO02FsMZZC5pJY2M/fEbLSck4X0mg1W
vnIp49FsDhSO1v88k9ROl+CbtG0/gGi5202R6RxQ6dB9KUH36WpmO9xpCd7EMW2+xGD5vk8KmrYS
/Au/ZBOKVQw/bXZklGgaeOOyyAMXMrS2E55BE6KBTw9coUannsgqAjH2BZXd3YYnTgs4z6zbOeoA
RAvhVJhK9MtzcdvQPvl99CRRYRNCYVRL3LJ1RftVAsISP2NLCVHJ4UhqMg6d6utSS2F6kfkkaxre
DelxgJO45KEF7lTUHG9qM02ehib2r+g7V1AN5NhvXTa5NSGsCItsAtdxkYbaqQFt4UmBZtfjFvgt
mxr8oETVza9yrazX8hEJiWNfcWdjYEMJ9HegKW+QyEC+UwPmvB0Dm3HWZDYuTbC9Bg4zZKYYaNbZ
mbUHph1zSWZRGHJGM/x3FDFNxyjMEJqs9QYAaUnTnP8nvG/iU95owt0qPi1rXP6Zw5DtnSEUfWA/
kREI9YAwEjzFrDdqbsQ7WkoFGWeRllzTGqzDAjshFLCf0oJmRQ0MN/JfKcg4S6PkmoXclcFXQXwf
/xlAcVk+fyzBW5MoPNobI0pVgYiHPTk3oxcavB4FDU6RlvuxHOJZhiqjT0bSJFeysJDSew5QDCud
gNqWnlQRCM1+Dyd/BCCP3iMPpym1G6KM6ESf8vR5TrPJt/D5Lj/66eN9ZSNlpJBLGYZkZr18hrSV
Zk6cGQA3aDq00eoKKnpiXC7rLjLrJzsvi4vXjvY9HTLnTrPWYf4OeVHcP/jcviuKY99p1qYsvfm6
6mKrYzlbMo56VCkrCkD5uN6htdsCvtwxKcv/KFmIZ8jQ70+jUJy09KS8zRRc0BLqQs+a5BajAeU5
K9j3MenHr+BMyfaD2Y6HqA3Hr0Ukun297uXdKuJckIvjoP4nK8fTvpMzxZreY6X+8ASyku5F0dEe
Lp64surFCwDj8skcaxDFZw3YJnmrXnR0WV9oNgHk1AR45HklN4WFUtiCG8jKMS7nA5xapX44/a9e
hqeoMvQ4BbPjHE1qfSXvD4+foQFEtSN4ZjlwzVF2vxnDUd+0dqpMwyZLLXY0mef9VU7WtwYASZ/0
dgRyZubHl7QLkYtRtWI7JXX0Vk3dIc916wd2MrNp7tcP0wQQqnfQfxRb4AdGb81P01+j+rkeYadu
oN7F+QxSBfs5ALFApuYoA2IWuOSKMck2TYUWftQf2s802HmV7ZHeszfkQbJG8fuzU9tvUhSqQ/CM
hBPTMjTqlEVuP1tOA2QTcE8NAGVX3LoKso2PK/uDFqbxQU8d0010j91SM1dvqcrYLeray+Bk/EQi
UsrBqy31qmSfyFKKpSmuL8tjo8Vfi9abxjm2tAMTiQJiU0DXyADSl+x6hTHX4H2yj8R7SV+akbF8
Q/G+9Tiyx4Po7Ur7Y5Rp+vnRs2lxrp3kn32R2C+RCogh+Tnzu08HKVvZFWLjKmXyA2glQ5ff+jlk
q1neARdCghdQaTXzpKSj62T2APDlyQcVisr0m5A1ouCtEoOUx/hUoRXJyeLdnkQFgaUWKADaVHUI
WMzJC4DGXwYoGmKYxZl6zfElZfkqrqZnmdCSXaby51yP2xPJsUt5eNHSDKxx03ZobF/HFP48xamv
zOzUXTzsPfAgHpvisfKBOKEppwea0QAWXnz/hNHF8arHUAOjMtjTmjQxsPsyVMi3JLeE3eRnzDmS
CTAz1WAPRpqHdx4U01kBSDMwI0NwOzraJ0vPn4LWCp87o9M+oRDziXS10BnQjW23sMzQ8lSZXfot
Uas993r/L7sIjV0f5uZZ8erpOQ4DNAxSmxTKMrCB5qDLCL1dZtbVB5Ol0cHrsm6TZl2HDyfW/LIe
dNCv9JWxMz1gAXVK++BhtoOwvoZFAThtEkqG5qQC2caI6xCXbEjLshqZAeAiuG3XehcFTTEXxwRs
OvBb2Y6WUqGlgTKb/FEmfXNAX2wno++OgdfHx4kHw5Vm/lAN10jIaJbXxWMmtVL273akHUTkCH0U
+8TEllGePIf+e1L64W0WyQMm5GNchrfF8VRA4tL5EjqAorSbrmZA3cJm8ewPwI2zPf3vitco+yGZ
XXLUEwkta9hjVnoeyotIuJhqKPVALZewGsUg7aVsDkzPYaX69++Cz2FQT9ruchaGboY6LhRzicNo
XKbmGacm8zxoHXN2tLZsgAVuaEpGpKclcN8NdqSpgYrLMi6VYws8sYcjWS+iL6ZmPXT+FYX6/Tle
whutMI1omaX4PjfR+belpRwk9tH/S0ZQLQTmYg/JMrJUyHj/LusIN4asKSDNvKpYRpUKikUmduzm
4t8eFmhO98WA4g0PsKZoDwD6uo8pqeIhVPUNTQG5q6QugJ/08zxdG1h91KJQbMA9uQg4q/+vqPRA
MqXIcrmOTmtbRUFchf/lLVeVQdkAtBw3HzYHcI9pls43r9cn1Kz77KLYBqgMgehyabo0Qy+GCbIr
1xF6pg4PJ23KvGJva0l5TsG2bMWZPqG2Oo3QzWc1B9XBfcKhssbw5DnTy7yM7AbnEGHTo8ofCTIs
AzHQDBTE9o08Ml970XPeoqXlPSDQeYEMrtTZdFD07q0IQPIQi4rDoFJwSEudAl8oUdFsNE3VgUQu
VH1keGeylOYk09CAmLmZiDFPpflCRU5J3xso2xaRAFYnHkW2pFuvPcc76VbfntOiV++Tlaj31gg+
qw4QvsPaZncpr4G/AdvhhaxIjioRprnYQXrAPUGNmjQmG6UGIL4VviUczVtoV8QTWkvnoBfBXy9F
J7MhQFEiaK2cvQdQ/ovWGKDkYRXoKaexFKxHAAMLI16iVHCbVlX6Ggeh/qqX2EM5PTB8WG/pryzr
67OeA4CzmUqnBPa/7eqlrn0gY3z6B9s+jADUBtTR18Zu+0sKVjaXtDQkNdtPOY4YtrDQQ67ijrMB
7oJ4WADM5Ctalb5Je+a3VyDn8TtF9Dyz3vFM8XZzsC5SblPifBhUYLNO0Z4BOOPT2JjemYWpB1Kt
n8vx1yVpCdyMjG2/9FAxC6wz6ZuCR+maxZl2CbENd1FgXs38sUqS+PtuGPUdEcaGcYs/yxbwibRE
ysf/oJeAaBVcs7OojI+glx+ew9rvPv4u2qgZAPGvQHc8obaXoC71STOuU4Tq1DHw7klce/c6ZiB9
GKrmew1U0+Oo6R3fAnHd3AEZtN7M67L0TekXqZq5KYCPuR/1PHjtzR6cj5n+TKvQAHuCP4D7KBqL
FPXmfr/hY3AvxPlRtUwgYhKwCNiLz76mPIPwERicBD5CA7Pyc4hmqIvFUUOwrVot2bIUgF3jkPUg
tNC75Mx3qN27EdgTgTPRgD0/u8olabUKmZGgNO4L+KcFkhPBPbVGNNtI31UoFSylm4Rn6VbWm8w1
I4OG/s28Aq29LDUx7R5Q43PBiR0W1/I7zefKklVZylyR0o+lhs/HutmiFxUfY57hlTcn288ryobk
DeoHQ/Rib5ELA5fBnI4BvLXLTeBc092/3vug6vH6C62oUKANh/RZ4aODvLNZzXUCpNAiPbiaqH0h
C/xfAratDToH3ypBfSAh2b3HBFYC6gl6a5xcvK69W5xTxenZZvqBaaVzXMn/eOwlu8WRt660A7BM
h58MPumIIxBn6cc6NY3Xst3QYh4aP3Kj1oyQtAuyj4bRj7vIV/09aUs1AU3fqODCQrgXXm282iOY
mvL0YwSO2KEYzBsdQ3yzvcZ5mAIr7pfDipAnBRjRVocVOwRmjZD3I/bFu/clnV3SDvWQZYdNbdk4
2b0C1fLe91rHNQUIsS0GVZlQg1DawBHqLPyXkDDU0xK030JI5sg4gc7xjzF8Bz97pc7bjeLw9O7z
botSGuNZyUZ9HuzUvrMp9S5hxx+i1kr1TaBh216wBryfmaUqhz72dJfcZkMRDmxXuBvutWYnopj5
58a2tUOOUtASNPICZKUu/PEyCZwSmtEwazLQTCyEBvs8TT07r80s7gEIVfFvALFGEcCYo+kYR4E7
NiSgquq7+i0ttX2veNYPP62+O2HefJKm2CV+MCMw1WVb0NYiEytQ5BnoXUBCxPnWifG70pRB8+Sj
yYWUJLK89FtlRMYVWT/zFYnzfs+C0t7qTLGT+8BRttH2prPrV4lmmUSmGSWWR4aEPzcUZye1YWzf
mF2p91S1Wivf5r7yVnpGcmx5eJ3qQLv4pUgbGSKDtFjTlIRyIJkN3OGjOeICWXjQwFipXWIFqMco
lVR2Mz0EWl+DLU2DTs2DbYL/aKATKCcB3YCz1DvrhA9wtsoFj1W79WemVmD7V8cZyDnlSOSP/Iuk
QZNyQexCKxpmUjSUx56EPPKARcKG7uSbzb6cWL587PwGxHYhX2NFb/HuJ+WGXtaA6VPxXSzY7ImX
vqXC+So01A3nKPADLSOYEUkPOCyU0pEqNEBcP1oaOJ9JtfBCBVU1CxfxZHzpblJkMvqdmhTzI9pQ
eeN2908gWG9cwAKAptNo2L539BFFsuE0Dzlz3vBD609JFjbRrqyUrVIyNAAIC7JFvii5F6AT0Myg
BlIwBzFgOFUvq0BjF7QHMFQhK0CRGEAjt80UVFsZKu6b6amprcerzIY8tOY3kC/V2E4KKITxW0Pt
UExwQxeiXcpwnPYUoVxhVpCsCCZABpCNQ3zRszlJyWCWBqIPi1RoMOsWQUhmdgkqTPClc0IBQn6u
gh60leiW+TJ52g3HgfE7eumAf4Hrh9eysspjZhTeoeZO8pFbxg/GzfF77lnP6O0cPudDC6oJdJmh
vz2uP4BpFSDzwiLWq12SRsZfrAMHAVLj/AJCZOOOy2F1QxZmJRqbku8CKHfTI6kDttGiueIIbG8D
0+/fdMsEDAZieehocKfcN589XuZnbdBw+lD09IumG/MbW7x9vPHkh9Ux+eWN81C3PoMBaU/ljcro
gMzYBOka/gIfxHJW2KG9kdQ01KIOMphgOLTTHwxnH2lEjhSSyisNbyy2edeOW0rkSOIsWs7ZnEKk
eEByC8TwDYldabswW0wpDK0nNQLrWRUgwOykTekdJA+7PgsGVPXjwOABMFvHn+uFVkQpSjM5CIvR
Af02/rwfTtKdZO8xpJzcSUmydwsZlh4Fxty/E8Xr9zO4C2HxEuyuBNxdQPOGMa50HGeMt6Qmw4rI
H2i6iDGBZ+L8aJcbUelzaJEJfjEM7zkKA/9mW2b9gi16cqtb+4l0JAL1ar0L1bHYBW3DElSDPRyc
2viHNwpfQ3FSdS0V6s4AoXJNdbZmsutH1B4tEDsXpbjr0lxaq6NvbMEQqrlhYtsXGswc9QW8Er9k
XezMMlKA6RZ1XNIwtRrnEjtmBwb2ui3BXg4i6dhAsRjZrLxJNqu9DFQ8tngC9n8wJ8vIGPge/EQ4
LLDE2vCY5R8j1DvOM5LZQpYIGc3+3Y60RQDetMc1GDdM7oKTquxQ3snQ7GIbx3lZEGxLUQKqiGBS
DJq+G5GMbGhmkXbhQyArhPoCUOZTLOKSIckdGzgqujXZxyzre2DfA1dNbDw1MViq/uYxFt9o+8nB
rIkDDPY3pOyLYTjnXq0Cuw2b0zB0Fu4J4Nn3j4J7K9PVAxU5SwTPCXTdW/RhoFBIgHcvoDpp/VvQ
UGlJM6qYpjjpgDojjevqxvHBopMQF87890nTqeOnMHdQck2Uwa3inWKxnA3pj7BrhuBYsuDzYp+Y
jRvm6NliV0i7wdX2kTaOC6/F1AG6jplklxYVCfuAqcmmnljxFz6H0NaalB/NKk1vrErDzTSEJQpP
QTIf4kbz6mhh+KmI+wPZD+BWOgB4HFyCP91DVJl+nMzROhSZMb5Rkj1w9CA8KkFQuLFt8s9oOAtF
/XAPqpNb1ZcMhyMUDDvgStyDZhsc32FsfEnQ3OFWADG9/3QiK18D/seYgW6hLiN0RrXala696FbL
a1PbBSM9upHEHRnJ+kZjuyJSyu18j5YhgXsKRg8wm+KWjWxMjhquDjSS5Pa4EkP4po9/hhe2OD9a
c3iObOxtwAdNgQP+i9kyFKp3SDkwXalfEstPn9O82ZCSRF1s5QfHdoyNlpn4xBontKKaqLw62z3O
68Dl/4dI1oex8u99CvYJ5K9JUiTaYxabqi9Kw1diWv7UEXH7ZKU/Wl0BjbcolSS+3pm6VzL7mkUJ
BBQefV+x+cplmg7RERhBT0UH9vT96Fe7UI/U0xhGivEhFmhiNPRdCU4SQQeFlj7QpS3IVFGUzIAA
ANz7nAiyiR+KhJVnQmirZr8lZiipIfPJmcCxRkKil6qbhG3iWlG3CQeKqoG9mt59TRs7uQLVmr2Y
CrhrFFX77HQje4mEKAU2wkabNPzUhYyG8DSgn2ee41eyPfhoJNxQBPJhRfM1F0HJuh6URVBwQqV7
/OJHO7sIoitOq/uR8i2NgHiNffYlDuzqlAiuUBpSQRCq1zGqMTVFQ62PSM60jh5erS7bV8QISjYa
KgmxKTIu5dCfgZ2DmyE1dLKbGY5nH4Q0wWb6ucz7sfrQm8WHLMKveCmuHPHfnFxopngogFvJVks1
89HYkGf5loylL9mtjP8YT9rNUbrsk9Oi1NxCEZ/XigoZ8UOY/4WR4pXbMaxRsEr/YlKNVtSeJy14
kj+tmpJVymBfcPDk53k5KD76MmZCvqppO5zmnexKg6+L1gWamrqPqVLh6Orhk3dDQqVM8ysXg/RZ
yWjZDk/1gI95MiUJ2eOjUsR89wcr8nmKJ17zWzjGG2+wGXdB8u5dEjUAoUtlljtvSH5YRmeddAMX
TG4UI98zqqqHXIBQm9kPllXRE9AtmmfQLjTPBjP9bYJ9NHKJWJLC5gIHrUY/JwUZLMO8dxnKvKpe
305mVm0YHcxkO7NsdpY2i1bpVVe0ii/OOY6MIFuqSUYeVmHrW6uNqo20k0+SsiEHdqxh8H8Up45d
2o7M+5rVHmaxA5r1FrMugI6qjrS7KWPGH5ufxW6HpqM4lFN0WsqBnpDInZWVAv10BAyh5fyj447k
Qm8Z5lbo6p5l72k5t4rTNBNN5NLGqPovCTocNzX+N9hB8wJAX6Z5vlcnFrMDe1/HlFiaDPHRpvFd
kuhoIQRo9efIM/NthF7dU9+oyme1Al8qynHrO2n1xHM7u9E/Vn4DOEqGGnRhhQN6fTWUTEfjK5aK
42gHCklLCjnaPD+ha039lHXgBusT8LbHuL/E9yIGZk3GPEOv/xlVdeHFGj3T3k6AqJqN8Q0S6ChV
9z5OkeEc6DM+FXXyNOM+kP3KzEe+VcikovWHoXYlETypp7LKUX5Yfy5LNHAHXfy2KqdclFwyMChe
pHqhMUc0db87Szv0oCPZVxkebg2QdLZpIIIAmqJbc5/aqg+cTGhNUtDUmUkIBMmAsKmq5mEjw9Bs
tUwvujMw0XnZhScdLdGRwEuQA/LEj2VJAAmOQFaQanVEdacaxOleymgm/aRCyqoBpTDvTyM5qOiA
1iBNyA25442nA2AMIADWMXb8TzPvN1F+A4AQ2erBi3135JN6IKFkBCfW8MRAa7Lwo1U7OdXN15rq
lgeCtdcCsSZK2IHgTRd2871cqSXTCfeXd00Q9mZ6rk1bmiL5i8SvZ3e7fgBupDjs0vlVTzMGrpHG
nA+9JGMc+RoN10ab+ThsChtaz0dlWpNPrDc7NSv5Bb9r+Z2Ss5S8rXn1DSe79miMOcrOSUEmLRS1
UJCZlNNM7drZi1YyP/yr0iyQx2ER2FHQ69i92g2Y9+KoGfa0jFKnuQcRv3lFCCLmCD8Q5AXT8pKk
VvcaWeiUKuIWtVJB273SgO8qgKdE0wdaUbigTQHKLhwY17M7B7Sp4x2Q5LGuNPit+pitZEMfomSp
jMwdKXolsK4rY1oytIOdvAGEcX+KmZnaKW5T69wwHB8MK3g1BcVv7zU6cCxb/UDLGrTcTyrKNWgl
LcxS00GhGAavrbDwvHC2oEAUw4gHNIkGfesGWcSfaDBG8E7VeoUPwZ7Zs8IDrDFuQHHPMwvHuOVP
ZqL/QBVrfVr5Bla5Tfmg7B69X5EP9B6B/dGY4wfb8MejMpRqff5Xme+bw7EA0Wzv2mHOzkkAzjnx
pYuPYr4tcXu5RRF381wKWWhn003zpx22ofiSzlF87Pp21R2liRJ37Ig8E7K8SoZGMfLrQChgOVV9
o8hkTOH1fjRBey3sKHTnDTuzCrVbHTbbOmf5rRFdLHIIVVGzEaGnXspoJo05al5uSDJLCRm0IpqU
USDD3iTojpy3znJnLXfS6FLyt1FY5rMJKciO9tm0tHpw03a2ks1bc6mQxpOIonlxvpXa1dMoilqA
Z60KlUNilG4rCO36FCyzqD3g5yrKzZdSLb5XnTN9A8IJ7r96Fj1HGppKyyCyNuQQeSHoL7z6M0O9
1dEpNGtv1MXw168RUTDlnbXEMV66sv5uV6ze1YxbvNpYVdYCj8MCw/jYW9cOvUK47Y7eSJQXDhAu
SSFNaFnmxZdwSMzDn+3Kqu8PoZnMoczcMy5jGbsdQwarAdPZrYyT57QdmhcS5WFV7/S4LHe0JEVi
WuL8Gdx+dQJRsXYBTwny77po+LOm5HPEh2lbeEP1ZLOmOnaoLDgZuKK8GYat7vwosV6TEAnzrk6G
b01QoCSuB/eriUp7Z6jKH6tIZZZVT22pVkfgCX1sLMNCuZhtu1loDNiO4lfURG/l4NKUBsZR9DKk
GqrT3hWLqfSWv5Lkl5vDi+WM/jkLwVbv2P+l7Mu65OSVLf/KXfe5WQ2IsVfffsg5s7LmwS6/sDxK
IGbE+Ot7K0gX5To+X99+wSgUUpZJEqSIHXs78bexNH+2fuiBJGmsT1GRTFuIo6uvqdhSfzlB5T2R
CnJyIvPuwReRAX9fzQOTTkKeczD7NeoigiurMmLQUaBuYCiTp7HNm8fFXlT2+MVMxBMYRZtHG+uM
2R/rNvuelVDPe8sCBWNk7Vli3C6myVXISL1r63wTNeek05JkosFBGs6Dldc4q0Q5P13bcjfd6Jev
BqTUwNg9NXd5p9hdL70fZJd4XWwg/jgdvb6sXv071HQlryCdDI40mKyhHjx0RXMXhqLGlRDZrIxg
6nThrGPwTg+BrDxVL6aNuOA7tVPqWAQYqEkHJ2UouWWTaW+QIIk2XIuLpX3W3gIzHHUT8tNkKgam
Nk4xZttwBLZ/tiFpcAvJ+lRrkZGF+sg175psu3QUF9cIPBeza5NlBpQ00wz1qzWiQxnwSVd0KFzX
3aU8ef7YAYzvxQULINCFfhhH3YMN7qF5ssX9bUa/KwF4AegsvZnTlEGBrK9iwXjjlePlIKQY10oJ
qC2lcWWvlp7B7bamAu0umaZKlfYqskd+ZKn6DB1yOC9z0TQOhNC2tm87m8YX1qazhm8hTwE5o829
bkLkmV22/pD+/lZgmwDlHNT5uK0IUIyG6+UzaJkjgo0YgolNwgrBY+PW/0EX+2IpUbJaDwCZRKo/
1KYTHgPRmCDd0Npdy/JXuqrZeSpFpmpZRRd4B6ISn3fGY2j9jPMSkp6MNeW5Boe7M7bOjYGY3E2U
TthJdLYq1jwd/O3sOAFWcmMiJkHeDGTk4JGLjvSWTvTre84YUuKvaMziEBrxE/XOLkHeb4FONdRR
NsAfi8pyr5YD4rHuVZK5oLUjI7XpDOk1F3JvOIjaMtddIJ31h3H2AK56I3T2GSQ4/DWujrzC+1xe
0Rnvs/SqZMG2KBPvAD1VFe+oQ4jELPCbg/d8uox5Z3x3Og6Jg41/k3z2nBpA9yyYtnUZDp8DxJOQ
fmPpbQ7A+WPih0dIOI+zm+VMcsWM/jg5KNCSVRPOP7TlFxJp9vwsB/UEfevk5zbFxc+OUARfMvwH
grB+yGU9Qe37pvdCj6/atLvzvbH+UsQ2OOkybj3aUgxbbzCia1RmJce266pj6rnWtTkwSB61U/mY
DV2CQqIyes398kGWPmZszqVofTyCMpQMRLV3GowpAIgpeq66wLixNLn9W8vGQ5NaIs75ra2p7VuX
vxgCrdRLmuOU1S4y9mPtvLptzFa9Gobrrs0hXJnxzaCLSKzUG4/Q+MXjSFexDEF5cfMNI0GAPHPX
glmvCixtVxQSU1FY3/9p6n6b6jevP03UotFvA2maN1Oalem+EtkNJei53Te3lMefcmBefA5Zesgy
U96ezn6bF8uIuuu9CUoi7wseNy62d6azoSn6vgew30f6aINXBFTlwSG2rSY54JUusl0lrPSUTn5z
H0oPEVWNJ6/T8gj2NPFZNEW2k3ZYgV4hb870AAhSXKuklr8fDqXjGbfZN+pbnr+ufoQU3N/3k2Rr
WuzTej5NbhIzTh7IUiYaLhfUYmuOFlBmkPZIdSdtBjxVXzqX/UKr5tFpM16r1PeuaE3fFd4NGFwL
0KpgvW/qA3Bp7RV0CK6ln1rQV9a2wMb/3lHM2tCoxfnP8Vn3wtpnggOZ1Vheo0J8TdiinAob/rSR
GyGM0iKYfT/gjd78ye4I+1JM8WYnk1P1+HUNLfS16nasEF7kfbf1B60h82ykYfkaCHM6giwX0APd
zBn7YSDjeQcN4/rO8/DTIXta2y5Adn1wtK3+bfBQB9PRzOqnkGWnXCAIrIQ/PU6WV2ruVfvoVLG4
CwEmXY9R3n3zVL/iEuid3gUEi3whvl7tmwoSaUOXh/tYs18gToSdjqYG7HlwVVoZQpEBlOU0XaWx
HnQv+UHaM7uVwSv5S2LFGNuEr/PaLvdkJN8avJvHVpXf3/kViTnPHtMwq0atEMOtPvIoWgVNFP/w
7ace/71vRYd8pKk690baTn0FcgSGjK1nAfgC6gxLJT/GovlaOVby3IIBZtfWpXXEmi28GwykUmmu
pno3V6lMeWw0q3s5yhjEj/F002su+DY/ls3YvsSujG551nwmawKGkSPUS/IN09zvhTSCTRfZ/YGa
NEVWqemGmpgi63tUyASN9e5a4ol4BCLKPC/XDoQj9dZzVLOhS0kdrh3WN9CgXs8XhWypKW3gVBFy
m7+HAQKWR2OCxCpdzdno4/Gf6vnJRhO6kQFK4kTsAS0cV7XfsU+2I5vd5DBjR00RWMXKg5zhTVV5
yScutlEVgnIn7IEP/nOQpQeBrvwqR0LuKbC9rclj98VFtPiY4E2EpTcWydqee6bzEkVTDz0/Oc7F
uInnz/6GlfarLldfjQj7Oa7V6JkmPlgOUQnytSH6sVi45kygJr74R0CogiO1Fns2OsG64X66pQ7s
DkGoIAx8AkoUAexWPYoxqauNY6AL25+m7ZZH5NzADQexSCc9BnFs3EcjUlS8j9NN41bRfdLa0X3R
2YjfWJOzX2xD0OHWYvaZRkEJL7yT/uxOY0Q+8auqkD+WIT5ugHlq8qCO0HQTkIfiaynzB1OXE1ZW
716RwgGdLU1fI8U+2Jbm2/hlaDH5/VUNbhsthoLwXN3tKCdOh2Qw5IY3Oiz/18y7DDp1BIPpljAK
xEJGZ3Qg/EM3WdbBy5G4fFNT/Ssugro7km+m/sX9IzKiRobyEPJgB8bEpy42+D6DMuumY8J9TFQP
ZEaOZ7yh3EcyASWX4drl7RWARu6jQP3vXgVZNrv0Zm1uVcLkNh2y5r4PQ+e2hC6Ga3b1fRD79f3g
Fi6ZqEX2WFYFhCAMtmorCLa1yAJtY1OCE1bS0ZgYB2weh1C/eZKuV9C7RxPbz41VRa9iDF+EB+JX
YiEkPsKZpFAFztxBtoXwcGYrzP0XlN6Fh9kXb3uEKv+carYRreHbVAvT4dz71uFagzyBeg7Va5YZ
r2zl9fjwtD+5aYtyCN1E0GTaI4FQbqkZD1a2lYjz760hH178qK/XgSjNE/UihyxWsXTjG+oNXHmc
vCJ5KMZBvbQb8pnaNLofIbyIVfvwUhVVdL18uBzay4dTb4cFzfzhNB+ewp+cpL4F22qwbnMebRIH
KsuoRGywBzKD+MBHMI6PVjzejD0bEVVV403iQk0YEa1Has2+5JIwCLaGkxduZiP1dyzixyJECaxl
hleDE5WPvl8+EU+AN4h4A1HQv9pt7Q8+r9k/A9hhU1v2sKNQMMWOE2Z4uzbwulXn5SXbUHg51Uas
YDtdoP4bLszHzAcdvnqpvR7sPbF1XuBhdPaBgq81ymLD5TQilQToGbl4Vs33ADKpa1tWQJn3bnZj
95Pz2Ap1JUfGX91I5Pu41LUVuslH5waAG0RscU1uJgCeVmRPvGzYFHmYnFDMI149hFmBxf9cNbZ5
CgaQvZFXVunobN5BxqzIP36IE6MUWROBoIZs/JIkcpUHrv3ZUbI5tALPGwsYyk8DSG8yO/M3sQ/m
Acr90IHyQXNqaE4IEQETnfp5429QxQhOzDfgwRAb/RoUcQnUvcBsuUB76Wy2YeEE+GK3W9gpPvga
Ko1+B/RK2QDpicTuxxwtJW7N+5J3yXnJ3L5LFJPDkugFNTwUgjOXzRnjd47vTmkMzTbdurZXbCuU
W96Di2Fagc29/hYF7t4CzIOvJm5sElSRfq9FA4BwJ7pnhLPDjZlyF/Bl4R6AYlDH1pLGdV7VYFnK
8v5J/jETKPL8L27TNqvC7Kzdu+ChDWh7Xue3l0Bhg9BYqn5Riw7RGGQbNygug5puHO9jvPmE61s7
utR4KkLFNPMbe+OWPFl/uMQlS09I4stTZTb9KjHl9CVQwH82opG3ynPNW6bZginSVriZjQCXkLeR
Ka1bGkGhti5J7HlEzDvzNgNQfR4BUM9lRMuYcVFn59nEj3EL5G3T58lpSszuUTaIFHoBaBM83FKP
LVa+j23NdqoX4o5aqVFM28F0TagioVMJM7y1+2SPPyoq12mMdQGg+PG76dLRh77paFf7PvJRzKBc
ewVSPPNTLsPL2WIr/2Jb/Kg356n5afGjXnBMAQGS5zdMdumR5CIXPcil+f9lK4v2V8ONcPvfGJ+U
4TYvoghVuRCAWA51wt43qYNsevKSOeGWMVZAt+NPPyPW0hLLNPQXLBqW1FFCMBMiKMMJe392vRwM
RB8OVZp8Q0ABhWcVaEWuRWFEI6ota4kNZdNirwtjhIrcaylDNm46rLsn2QIzafGo3ovo9xTaT4Ej
JgynM7iogq01VggLxGbyQIeUIUUN7jZ2XGxG8cJ4iD2EYyQPDIRcV0aUfln6/+08SVVOm6hSX8zc
T685gFnXLuoFrpk+0NmkAKZug9DAihC9lo8oxYZ6xmGsziq/owb+u1a/olnm08ZBdYnfeKCZ0XPN
45YPoGkRTMcOCLv4Y1eGt1RHthx82ztX4O04DagehHp0DP1JZEuGzeJCRWdRkU6nIgmuAyD7jH1g
OPMwKjlDdWa+Bi7SuI7MOppWSVr5KFAb+I6MdFCSGdd0NhTWuI+Eilez9wcflnwrTKQxrYKFeKG9
DfN9LMECjkABDYhi59UDsmEvAye7Zm3KNuXUQJIGQj5Yn2kjVG0CtSkNraAYOsfZEY9OtaHTVCXh
3hPJK6Ic8Iv1EAdrArDgSjxf8BqQO3J8NzDty/jss+9kwioWvD9G+3sYtZe/hC0fdfmjOn7iqGeZ
/5Kam4AJ+OV4aNPC2UknUw9jUoCyTtryq1PaR8A7nF+ihqba1OTfyjL0VplALK0xu2JXdbY8G1nY
XrGofT/cZCGKVm1pgS8SEBWjL/i5iDuOuiyIg6qgKbfUBD97fz0K90Uonz+RqTTMXc2n/g4YUPEk
A8gkylYVB+ocx7FDoEGXTejeIZflw+SXK+okUzqy9583WT5k6gG8QPkTPsHmXkefBzLoH9MkflRD
7T7aLuhnzdBEZRPk2R/J1vj3qSzsh0I7VE3arQ07MQ+Lf5kNDDSeulcf4N8iMvHAXPbenyYMKwBi
JHIjq7lX+7vdPY8zFDXM0Zd0hFrVB4RDkNsjKlhHqLZrViQOGohpQ6cqhpKoI68J+vAOMUEjwOBg
giluC5K24cbVQf8qyC+H3EBJlhMn12QnD+occEkPCmWZKKXtMg+qZhiROK6AKAM0QJYJlvn0VEEZ
q1XMgmhNsdAJFbjbKjT6HYVNWw+Rma5w+x3FTZfm0kvOk46xUu8/j6XeOeiqZ/brgG9CgFa9L60/
QW5vFOKpEm68GiYbkhy5xZ8gOZLvAFUot9S0QIlybQ/BSyX6pFlX2YQfF4ph61CJpy53nDUqRQqI
2GMoip66Y+bJZE29qo6KhxQpM+okkxHb8Wr6y2c1+i/JumYl/FeXqN6KGG9o5CslJpiPmWWLLbR4
QYTST9bVbKTT5YCiaQu0Y3ooQgIJ30QijreRAoyCnKjffzfp7EvmZRY66+rg8nHgtjpEBZvOCEFD
zyUcqwfcV9PV1MfRHR0ci0Urp8sBkuAozAY8byy2ozUiCgteOANLdac95BN4WcidewoDLcgB8LI5
J+Dp6EDKvQ2dsZnnI4emL/76OT6W9SCpd09ljgj62jbEa+um41WoIx9KxztQfQkMz3Qvddyj9IDi
SvPuiVp0mNwagk4WWBTnKcBP4K8LAIJ2dh9gSjDQvDZ6SvLuVFudXVTehY4Tr7w8DXY5wBfXH1nS
Z3J0z0IcLmkuPkSnjrKglu99PXrpoSno4OcxkMUyfcpLcGrTIfOFPLuVApUrtRHZPLImFscPLpUW
wV5sqR8L1BJNpV70MRM1ugjJ06GegF52M1YAs/TblugQPnXYHNmdpaMHBfZtHFfJYekgZ5R2vu8g
mxWUmyABvaIN8bJNrCXlKIxMBwpKl6RO948dVQ9IB5Bjcz3qAn5C/fq2c9rpivapi512rJ0Ec4/u
XOxz5Wv8e9TfQFF6VGOA8oGmNCA2k4aOWImWdXccGpmuCIyXXliQS5JZva6qkn9SmTSxtjPrHfXW
FvZwdVNNJ2r6yPxApE3cUav6xuuMvdB8eZI9giHReAFXaKSraWoIFGP6Ao/3eT7qbVM5gIJTTCfq
1fOpIhR31Cl+LvO9/X0G8NnzfH/7+2i+yXeAly4jYKKkwDLzDckXadCeAJzX80v7RHYy0Rkh+v4K
7hsD3m/Av5yg/PA36u+vjjTZ4iNVs3LxJDgVBBkE3sG9yvuV3ecoI6XspFIJiktrt2BrPBKsOWW5
ZDXJh5qZW6PWlNq1NT42TW6doE8HnEzt3s7ZY8e4NJd0ljGUAKFw93bGkmuPd8238XOvbrLGdm+t
oEHhmh5LsyvHtbeWBTZrMwzKKx9ckCvCx80wuMi6RslEe0OQt1Li/ZW0lbuZIW+VGO+bxFpRZ8SB
kwN/YQ5mU2h10BzLlNRLfpIxcI3F6lBXdgV+SGC3pn7fQz5p7cgehMC5g3jeHNWj2F2gBJDXlbr0
A6w/7tsKCYbU7KFUVMfs01BAd6iqY9Ch6+h46Ma3QzV49wbYxh5kGhzJK0tUeQLl5vtBnYel+pTo
1B3gZPkWvGkr7nrj9wA8HKupisKH3rMilFlPDFJG4XQt3VJsgVZ0XlqDfcmLIfr5NohFpYPhjTzm
rP6i6sG/7vShGRJQqllchwLAp9L7/jWdkQedIT4cg0vTnmaXpYOcafxoAUESVOWuTDO1nvwcddgo
1TkigJXOTW4aw+P0gmWe+0j9uar4urFlf2zwq3l0U/vizrrsWLqme7Shv8zSsrmlQxxOzW0V2uY5
jcxtLWW8BR1KhjIa3h2Xx6hdgwof3BJnemxOlOPMi+BfbNrP1370POUxiJDxAgX1xNCP8yN8GUu2
2UVZEDm41AryohTPrYR2DshD+k2pUyQeiBQAJuHtiVIk0H48+qNKH3XVyn1QJHf0bS+D2jAD0baV
gt0miG/jruGfLTYl2wKL7XPtB/0ZS6ACaRBlfeoN+67JDffHm6ud2c46bOqNAwzBHapL2ZbOAoZb
8MMZXhkX23/DLx+GFAt7zNKA6nXflwhm8y7VMFwJtpahzsx9DYldFEO0QhfmA6y+tD3sEkaEBMHD
coxFAa60aejugqLZUykcFdBldXvTZ3F0Qy1vUAIKdKgKpmbQ1PGxLuPmQuzg6IwJr/dUWDdBhfJo
u3irFqkV3/TxhBqbsc6+F/U+dN36W28oIIS8yThbjXFxsMpIruI+TU9SxeqIiq0vamib2zxvNLtd
G3dYPE8bICpBQ6h511pPBKegBishVY8ZYL/Athe91Fx6EWyzn6mXnJcmTWUnXrI1J4C7secEfKUs
T/bYi6uq8YBtsazGuQHnA9uFdsWwK++Aa4nSWENccPC86uRPOajT67rd9XnTHCEouBsHy3ptbcPZ
1Yk77MfWNV9Nv11HwM28NFmNh74BiBTZyyH5xc3Ru/PsaLp1Jkisij63XnkeaBwKiGqUUsNzUBg7
aB1Zr8BbuR+mbdv0ZVIx37qWW+LVj/+uF9dyT026GHYcolpO99Z9yZ4tcKXPTXJemtRLzjIa5GYo
ND/R76TI/GgtPMWvUzcEK6krc9CuSNT7dw6eFG3QxfvJ7/KbGOLaLb7EBzqYwSh2TevaYG7MUdPm
iu4zYjgGSpRbuIxpftNl2TwAucVftT2g4CIvfsZG412XccKeocD90/Bi77qJOvY8sPhDH9eetfas
4LmMGyqOpdd0yIDl/lTG4FdtszLA5CnCUSmHwAX3zAcRIr4Rtk7+vSsNcJcXxk8vsT9ngZnMgyZh
+NdKgm0vrBOkoRzuQKIIeY1INPEulqraU3PIuFwlrHZufEjYvYjygcxVGPlnm4e4ncLUmQfZgfH1
kp4Eoo1takNssyGLv9oG9oBTNxo3jgjARGA5Jrg1Gu/JAhUMwPi298M04m2aOGL2lXFo3OSuHE5x
Xl98+QRQgaN9/zLv4suD4NdQxtGZ/Lso+/f+Rji8nxusc8ZXx4624ANWoHb7bE4qvWrt0AHgS46f
E0t0a7dI3atinJLPXQHUFbzGv3j52gsvSECimnnw4kWDsEEAV9WQn7GIto7LA4OeKLncp4o13/iQ
qA2E4YwzPXIsn10eOf/koFAB+b2zd6qA3sPQuYB/Bc2wYq3d7f72rm2lm514YJ6Wd7DvMKggUduv
y8tYHjconEjG5Ow5UXJTN5FaS6e2D5TZLOoSQrXmBEmAt2yn8G4yx3IfKNdJ/kmY2AcaFBptivvW
GO6mMMwPiezGFTWXAwd7gkiSu9mrrsa7xLchfKz4tAeqd7x06OEGMLCrSdssa4LKvBBbFVXsU5Xj
js+y8q6WzHqK+2FD5nF0dZq5qda8xQ3vF2629aq0ObwNqqUP2q8hW0cECzQiI3gqPfXCVJTd+VjE
vlj8PkuC4lNVD9WNh+2QjsQWn4Cfrw6ytXDj66YZlMmmt0J2pF4ITMxTIP+YIFB736usQPEsEOKQ
S3H2BJlpYtRZomASlSu+cWUFw7Qmu9FZ7soZ8FNnSHU/Vty5Jntd9Wo3RaazL2RdvSY6BpBG4XNo
tRsr1yRpVFdZ1HG4RoEyCgJ0JSXhvYwe9OFdqpP8hMeENPQfbRpjZbiHzVaC7aI1mz1dI1WBMqYv
LA9UF0bz4suX2Vzn7rkAJHJFF1YA+ryjQfTI6GvIyHsR6hyAbOhOvRIAWkQD8oVahyNycEBheHju
mXMgtQ0yUWcvp5deGWxW/Jhd34aTb9hlwdHymFz1qcN3dWiM24a12ZMxAkGYhKhWombQ5zkyT2ug
AxGV0w5jFOL1hOK5K2oyDzHhZTgXgzyDBudJdGpXKCP7BESSv2kHD9lix8aCC+Xieyy4hgd3GoJV
gif2dxfyeqopo58sTVFV+8egqoYyMF5d7UFwYZ17nvSbOqmatQSsA3s12OgAxQDrnBQcIFY6bbWj
zVL86SjvayzrKQJR062ZWl953pafuoFnx1yOUDLWoCDUjFkbP+MQN9K9zlD9ZIiI3RLcR/xEla3x
EugJaod9pREmih9XbTuIHZ7UX01dzE013MiHgCDMGcsdyml0+TavD3nWmDfk0peZCe6m8etS792O
4bqtum8s87vHEt/6DquY8jw5qCSqoAu9A2l6/hAZuEioYA+/QIThlGbc+TVA1bOxePcNhaDOKm7y
fh4OPkUM9/E2ENOeXr9iUE9AAfeI9eB16zuWdT04IS6cfheXuW+DSKvm27k9su7Jz7L+zFD1crY7
la7SCZWsddf7oFZw0l2GFPs5C9VwCk38jvzSye6cHkAOyb38U+9WPwNgon/iSgH3jsoCXg03Zmc3
XxAFvMzTCuP9PI0/nfzE6Q5RgCjtnGzOwus+kOMTkOz8ShXBxW42/rXRDO/tJDNhw77465DBPM+b
PQEeVZcBt+tYjsPeKKW8V9DHWU/M71/FFNzOVxUSMFnGw+9tHIBFV3b2k5fE4zaVIVIDtmpPLjJZ
83C7MPC0yer+oWYVUK9DesY2PLoicDuhKWPbA2XQCC7FBfBOHdo3Gs2Lb5XlnxloOo5h3aerxo3j
bx33ftkQ7n2ow6g95U7da16i6WuQoMjbFN8C/NK3IgQIyapYdP9hoJd7ex9URKtS0/CPA65qhWDH
DvUh8oFsUBT7PHURg/o7PGwgD++S6Bc16CDScjzmjdeuTFf0Es/CP+ZgZuDt8m4KEGdPEYkyw+wO
QSF720/j5cwEoOAOQD9rS2cfet/5oYBoJQHyFZASPRotr4DrAOdDBibRDX4r8SwhN6rkquyRRMAz
Xj7I3ASDHLw+DLJqJ8TegAp6ssbp10CDAYWhD83bmSKwhW4OrLbOfjVcV0DcHsiNTE3SDStg7S1E
aBV4DPZOakzxJjCzaotqkH4lHBfByVUfVAfL7M5manSH8K3UIWgr+2R2wVM6lkDgU0fttfVKA0YO
dCuYVeLvgHVhc9laSVVoBHKvU/srBN76/UdA/AUb7zhfywm1Se3k25cCNwmbNFBWzStxasH/DNVB
4ArWAtzzx3ftJmfxcQrSdkVBoM5EjWIfV8PKLYz3HfTOIxuITDGZRkjPmOi3CckF9VUNijv/mDTx
PFzOUexJNM4Jg3YXovZrhf0mqoTISIe5XYFW2M6hwPqxg9r4AbQ7Q4/2SUROy9B1pg8cRuoVxz4r
+Kpy6+BpbPppB8a34TRlRXQDcKaxVrnPv5o83SJD6/9gdXrxBV8nw3fqfAPv4AkQT/OncPgJdH3W
T4Px06Atf3T9g09hhP13D9ukTKYj6hnxfsxil23CCCJ6CSStn3zXSU/O2Hmo8kdTWAF/MACcpxYN
QPn+J5X4oNDRDqCCYBsrMQ2wmCUOFKjL4kD4Z0eFzhbVcO6lOrKM3fB28pwv4SDcd9WR5gDW6x6x
FIJJz5WUiFW481gyggLx4YKtB16M76CzEEDdrx6O5hTfllTyS7ZYE/UyXd4rwHq3AuUo33/osHRv
ws15LA1onfgHeE2cQ2cgFtYHtrmPdXScsO8zFF53GIgQ7Q2hQzrUvXiTD9kISj8O8l+m8TwI2ucD
yoG8XJgbIUe+IXaTGjtNUJH54ERBkRoyfLpnNlI/9dAYI0EPNbMyAinkqMcssyW2VqskSpWhxhX+
z//4n//nf38f/hf/WdwVKagG8v/I2+yuiHPV/Nd/Wsz6z/8oZ/vxx3/9p+uaocUCDxEQ2zdN1zd1
//evDyh10O7/w6mUa02Ife9ArlocAgfkfa57TwidIEjSI/QuUT6jKwQJ24MwuwQQ360OMfFY/dOA
hOVyjWK33nhkFnBenrMBfWP23SmGcK0iF/L1DionLQeKdkVZjN9+O4gWpc6NBOyoFfaT4kG/7vQe
3mdYuprFuKdWphcRmY1ltOhdbPy1Bx1slX/vfbe9+nPQ8OZAgwzUN4QNqHVB3mmtSRnEqItxDYWY
8SrA8utzdyBrHWfQM+8Ka02CJeSU9t2IUr/2zksMKwP9ME/unbBIn4OoR3j3z7Mea56PtkCdhh6E
DEmWu7fIkfFjCdbpQ1NakMYDbfU6AOziS8Tyo+fy6KfpWmebNeOrbdTRPAh1ZPyIYHx7GGR1GaQY
wsRIAPzyzaA+UGVK3IOgkSEBDokneWskkEUlexupcbu45YY9u2UgddtERgWEgkRNva6GMfM4v9Mt
yum+tSjhO2QMr1ntqato3vponFsAXVKX3dz35hlYzbT+59vYN//lLgbwx3Kw/2Zh4DnM//MuDj2w
yFVp7e9wX7uaWcXbG8he7MAiMX7uk/7XgJXB7dS4wUM9DqATgNk0Em8faq/qt1figWp2vmOzNM23
dAMFpcpR21r/pBbddSNg+tiUJtMuprXrWIw7M5uS2z8HkC+ZaECR22szBQ5o8iEs3eKldSKaZHOS
4tym9TdqCccUj7IL1WqQ8uIxFNM1t/J0VcXuoe2L5NapQvEIgS5vL4oS4qJlKh7TahCP2kOBqfqW
Wkhp+9jmjHJVOtUeAP3mbJdFYO1KfQrlmPqMGFOHcMmDmHiPvL82JagKyDYGgg//j+/JMl37wzfl
BgycUcx2LQRGTeZ++KasjgVVbGLVPXVF75nboQcmC4pvYEpTySc6q3P/coZ35+Vs6V3O5FDIecRi
ozPexptLPb7s/WRlIqi+L6YOzKz6zAyANiqAS5/PPvT+s5+UnqV1/5BvUMUGuyckKGTqIi+Zbmvd
4pBVecSyK8WeGelpsqXF1Oxz3Goodvw9wEWYl3ybouE3+RR/RoniEdT29nNhN/kpRIHTFgiV8Yu2
G8yzPtpdv3xnl6pFKE4L4Gl/q0DV+QDY9L7Ipm49gdv2mc542V3OsKX7F9s/+81KFwFkFcwt2JYl
wv36JefZ9WvRxdZh0bKoNAMYiV2EaQu0BCSsCtYMeFBikffsDG4AyRTe3Mf6kDTA85KtM5G1QXHC
1eQLsMt3HiLrqPHdO0UQbOw6B6BEN+0/m9S7ONNYcnZrkGONkKscwCTDEGMo1gP9O60Kr3CwSr38
+6/9vMz7jVn17qHXa07TqdVa1U22Bw0G1rMoDVLrWrepu9U+ZPMaiB3NPkadqzW1BUVpaA5q0xgI
DWItm/a/59VT+C7rr1CUK3tQNXlAJleiO3lTn4IUgEdfDJQlneebbIq6XRIzFD7r2y3qMmS74Lvc
gWrkX8k/Y6kLdjC/Am6F/0oFi56Z8ppthyjDtQlioKu84sPO6iv7cVDJsPLMYfjh9PejVUQ/B5X9
8uIqerZrrraBQFDTMMNyHhM20kBhC0Ooo0d6vGh78Ywt2rCG0IR4Lng5rPFfF6ithI3OyEa9/9av
aHl8b3bie1Wn+/nKsczmN3EQXy5sxvGDmRL5vqmdEfy1wX6CCM8AjoMCQR1QPIMnxREA0PIK92OO
qJ2m7ZNhyPdlmde7VG/d2gagT9yo5TU1k3gHaKj49G8HTaVqHvWvz4pFugJs2L+zDegEGMpKoPyJ
nyxoSFJNVAP+vf9L2pd1R6oj3f4i1mIU8Ao5p9Ozy8MLq1xVBxCIQWIQ/Pq7JfI4Xe7q093ffWEh
KUKk0wlIEbH35u7nAZEhs6Q9lgHWoaxZ3bTaowQybl0nhblO09xe16zHxlWdycqrbikq1z71XUb1
WfYx+l/YUaeLJgi/QaYci82LKo2Wn2kL+kSpA9iqXnpymo2rpDGQ3MZtBKy9jeLsNa0Q2DjfDKpN
JvZb+9M4KCBm5Jkxvvw7tf+c8Hklxoo8NW1v4sGA6AoUCnKKkAYE5VeuqrjLU0gdZFyuKMUaMWYj
OAtzH1LV+nd+MV5+9sq4bqYVSBnZDbDA15Dt5nfCN149xVTQh9DrtURd7kGc2rxKcfQN3r6kps0P
noW/0VdWLXalETO5e/PhXaNs/tXJxs/eYOL2wElyz3IEEKHjvXXt0t+H1CU3DNoVcUHL6n0oIVGj
Nn3eWNRR7jX+gxs6JTZkvb9HmIncSBtaVNp2Sn8JxJzVU0A/Gbgr5muG8i4osYlPXTLI19pAP3O0
leqybWwNKmHlufuryD2GCAUeL07ZD7FVtHSrrfXszIE25/zv+rwEGH1jcEwCEsLyBjJE1e1ASrKa
nQLEEBrRrTtvWwQubw2F89ftHkuuxUg39UAv5ONUg9z2QTJkYTXhujGTvQd5wptR0bUnHQ9Wjien
jR60TWFdlWXyvecFnnm/20q/DMD0nuaR2RtYPmWmvNUHGcoWG5dwjBAGrJJlZDI2/mAmNxezLMmS
qHPBgHLpG+u23SXKtVNJjUEdOJMIkrYIrdTOxi67/MAVDYtLahCvYGtMUM2lOFhCnuM2UGRyelyP
XA5zgfKSlZpisK3zFHp0GdCnQRNM6xpUWMsMkLNH9RnUDveB4n8ErYUXKbj9XjM9FqRJblxPrrx6
nFkswJawNoYyX2tjfbBauqecWdfawbFJcQBqXgBM+zfFZCDBbpP6frHXFJJVkIAHCVTU2kGblRLk
fpSSbI2cJF0Ro7d2JhsgxYNdxlqXKaT4lmPi5PZRN30kCXsUJD+2Xpffyjx7093aiVlJs+A8L051
nrEbUbBM7byjjnTVt8kA90wNPXjEQ3z5kkAAfhUg/7J3m2Z6UWYA5FffyoIXp8amAaQtnenRFJCY
qF3kS5HeeQgs2m7oYOZXlJnjEWWf9oYXcryHHBuNKwCcvg+52LPKdf4qcn8zhRV91+6obKsWd5Jx
qGbw8Ow+NeV4X7AK7mUu43K2vF3plOGG2o61Kyy/fUKBEwQPg+y9c0kYGaIfb2pzzsCdFBoxWKey
dzCarACsHl/+nadJwLzEm8lCaQv0HxG2Yc5fXYmAJ+2HaquDEMzu3VXmqFryjwiGjklYrHFXQZL1
4P9VEQwN5WcOPXdeIhg+A2dtUDGEsM1i2MlqLNaGKjHyXYbCCRKIo01a97nqQZ4BQp5HE2w2t4Aa
PevuL051h2oLSHx2R9QhgmyB5SwOIazTmONra6IwIwl8f7Nw2aSnL90akAPee7Nh46sBMZFt8GGN
SUA3A70ZlMatdBSyAPfwmY0DAb06JnTwl5GF71+Pa0tQcQLH4hZ3TeevCPWta5uyMYs5mu4/NgGF
hwCEbYHbvslSlM1INwoVew+oBR4QO/Eeofue7ltO5g33uuI1syE/oAx44AAGWo3mVYNl/OKZ9n6m
PUEV4D1mytNJhnotRjy68eXcAijerFG6kiBSjToIfZYmuL0CVGkhUo2z/9bOHJw1INv8xoS41FVq
1afz30w856obqvV5G5Qhdk+DCXVXlxiTjjl1WYdFkxqpcwvwQR2cqm21klKdXYlak5UOSV06jUwm
YD/ozNMsrOOICMatLoYQ7nxMwZh/K5htPwWps4whrG0eaeFOyCGDWYUZwTVHdmr3ifIzsxpIN/w+
rHkuU7yPVmFgevLBAQTDhUDVZD9pSebaJWaMPTygmpOS9XMra4W0gv1d0m//0cAb/PLHZYaMQQ6Q
tLkFjjETUW/7qTSn5GVJI7fjiNCxPbcbze2BTOO7R0BK0ImS32dlfavjKYXZDFtthUU9yFLY8N4m
RneblvNTI0anfQ+QKiRbkwQbd5QAXUW8fD9vgn3ZVtkK7DVecbLqEqlxDxsjgCGACmYM9GwixQ/Z
bXyxbmz+W3ti0lsRbuFtP4+r2cD+ww7C6b6zUaPRqwxOmkE2Lknq7J52qia1qthap3aSFNxb0vle
Eb9fcwuJus5t5ntw+YBB5cMTwqTZvTmArYxTi8V+AnIJG4pukYO97MFri3sdzNVxYH3WJRMEnwIo
S38ZQKHXYRjccOHb0A4fc0Aop2ZI/8M1mED0AzRfvgAx7MS0bsGZip8yP8MyJHg5UaedW0cNvahI
0aKyqWyx6YeJdjDbYX3BZVCQNHEa9KBYlUUfC5/6z2YyP+psrz0N+DWjcCP0oVA2iMG4Q5Bi3HZM
ZgdZTT1KaJD1y8C6+4zCqMeEesmv0MQjl8HJUE5VOISbWv+XHRdoBOjvQRemS35IblsRWLrZA1hg
vU1u4Ws0El+cMkherLuqG74Vk/ku1V7LV8LrfAh/gPTeijrllHHT2wwT/mtGX5xycCsdJ1BgL5k3
Bo2FEKuCJ8/rWwTnm2pbmix8Rmpno//x4QDsgz01kGKoK9AaTN4nT0N5Qjqv3Uk2VttimustquOq
Fc+G9FRBM3MD2ok6otjknJgqpteHL80vdtj9OnvbRoinWzkqtptSMwFSb2xuEW2AMHwD3sLMHMRr
23R4ICIYrC1E6Te3bRikR5KNwGOiyFszp8MeAXFQVYJaunCfQZFKq5B8C7pxAK24CmWq7Zwl/WJL
TaUQrZoXJ52YS+rFyciCNMoHKAA6uSjAbg/hIWjzykdeNHj1mqA8I+CdSApWbjWFfOZUO4B1yONk
m94V7cdqoZy/uOfZJB9bu9pbinJeuzcFwko8Cf2bFFngSM0hGgMlU0Z7nkPP7amPYDArPek5Pj7C
5IJTRM+hp4Qg8+KuPwJholrY7bW7/gtmCDiBzAwkSSnKAXvugrMIcjE3JumGqO6b6e3LwJiwAVlD
5/OAyyv35ssA8CagAGtLt68BvaqleyY/L8cijAfu89UnynPNs9hb7i3HGfaJoIMTB7340Ae9Kskg
zEjqz9kXhWE490669FYvac49gdPc/XOQGPU5X2OP2ACEXkA80DubtuWGv0eJHWbmCELVhVIqcm4G
X4CVn40viMCNOyTCBWDH+F7AtLn0pyXEmsr2L726WBKjtWJg1m0voPlxkATslXipfUqb6nYP5i4X
VHjOcPCkx1ByhuoWhqDEVdmGLZJ7KPoPZx8resZbUFLOwTewCaTR2Pvlr0lU0YLQTtL65Nid8+Y0
AqXu+EU9/NuZ/Iy1SFOn4TITD9zu/hx0AwGJC4pP394Q3w5fQpKvTJW7D70eeJBgcq9sP/dvjKIG
G6N68DdDfu+Yo/FoQP5uV1eWvZntInkhSbbSBpPXnD37HsUqgpMwNlx5W7EmB5k6SJ71wSJgeuZu
OW6nDBGoLwO6mXny1rTSHDQSivJZ99WGGLehC1iVNaZX59hDT0q8OdSGVB+CFtGctpTOztB0f6Yl
+sPkJd+YTnUnKgcOjG4dzU3j7Do5lOvEJ/ZqmkMQ3ZKAxJr4t0VFw53uI/iIcY9qNMj7yWrdq9z8
hQ3h0uzK8rEEy8PWcP2pj3yRo9ZnOU8GCvolEu4hlWDfybT4pe/ACZDbGBDO+hSUgfWl3/bd6jQ2
81d73e+XlTzarBkP+uE7c5RHDSDFifRDWve1NgHK4PKA1jaK2215cltV5sWmjfJmkC6d9PtuStxd
1xs26Ce7KeYFx+vVEmLno1ZpT23LuvE6w4hLXvevH04VJzvLze03LMLPTl2w7gwKMWAi/Ze58jYZ
fuk/WOIqHXZQRiYc1cV9Tcna7bvgBV/+YtEYUHtsraFN135rHek8Tm+Qk4nzTpjPnkjTfTEyY637
eenHWF2Pp39+FPhW8OVRACVSAgoAL/RCcATZ9pdHgSkQvm9nc1wHU4TEINuNg8AtWVfk0ePOC1Qe
2Q9rkt/NzOWP/2cDBzNMHzO0AQcbibdObeJdrvJhA8xjuQu4H27/1SAFDC12GHHb92VRGgLEt0uT
0HvAvuV6oom8LpSgXRrk3RpUVCkkBDE4IYR2mkLjUapwiz4k0vlqDwojGrlGc5f1xaOu6wVrO9gq
LHwRBuI6nVU0J7ufM+h+1tPaxRLpW25C0kaV9SpTklRnU/Az4pW11L2MTuWtUdCV3JiiC+KxSD3k
Lw0ItgJqMjTBXvTQ+KNtbsdOSsRtY8hpJ4cg2Bk1T278qT47+WZ2pZ2YF+IXCo0XUHKJnf7RI4xp
bUxjQtROLVJkXuF2+LJKweewNnM4lMvAVGbFugs5Q5gdsbtsp6lANAHIIjoCtBrgPM4AEQyrULhD
xTI/a9YQSx+Xc92NemhEQzJeRZmFehwpw7KORSvf0jGvrzzFYO06Colc9sDXa4I6NcoNBLg4njZ7
bo5Y+ouJvI3OvK4hBfvTcelfbVFkT4mJ0Lw3SusQeIZ3rU2Jm/oX09FAUJ9kOz7NM8hPpPMMypcU
wqouAwmP4TwHhji0uePfh3lr3Ml2utZWUrJpn1q2WGkrsNinK8AMqi9ODpS5q7ymkI73ygcwav3Q
u1ti5OBDbNPhDokaccxoHq70ftinV5lhG29BgjDSiEj/IUkZFr8Z/aHH+zGAFI5yJMD+HO0pd2LB
HOt7Ucc64UASjmQQyaontzGcddvx/qoxJnKcBlQkyt4Wj5abtFGFjOovgy5OHKvjxWkuPGcNkJ/Y
1BNeOKmHlxNCdNZRn6VpbR/rZCS7L2f/bAfEEdllbnKe5fN8KAKwQR9AbozS7K51Osu0PH8z0MaM
dYoLoLD2Fl/9gWKVtrnwrGou1kYhsmtxZcmBnHSPPmgrgJcklJ6mGlTtsLoM6DO3cVWtJZj+zs2/
aWB1E5ItjprycjmAl5pTb/UMClxLBm8oUdGq6zHYyZhd4521I1sFBJsT3KnWKcyafKnXOI+DDbo9
P4O43frmK4FmbnwO39sMdU20Nf3mReK9GLn6WVVAjWjvEizPc2hcPLAMGtagcyE/w8TAtsgv3mVu
z3GL6PXNWKPuUNtaZv/V1pk7EBxA7FkDtTSAq7dSCLEBE6Nbun8QNNmAibBGZoFhFwbq6ti3Pflm
CJR/jvi776CpPZwqAta71gYRDorF7fa9VKzz3GbZjmadRGwTNy3Hj/Ch8ANoh4XkeulSFqOUZwvH
pFa8TABEs9wij1FfMxQRXiPkXl+PWThsWGVBC0ANcJ9gLyP6vP37K6uBgbpiFACVqfcfRsuAkKxu
UjME/nAUNwuKTPcRz3iYgcLO1twD67MVTNjxhA/6b9e2+ux398sXIxEHPij75Sq6qWfM8Z9pnfna
UnXDVJbWhhYGxFdVUx+6kv01GiNkeiTv7ptpZDeBYJuLgesl5galJdUnp9HxoBuMwOAFZtxSWp1m
qKNrrstGk2CGYMi99HVKeVc7fPS7GXguwZSzwS0l70xr7jc5hCDXpsoMlw3pNxYFk6ytmnpUNy2V
KL4Ya9Vt3TQNsKujigZBFuTb6aGtgvGUN+5etxDiQzxDusijqEEAYtNjWg/raayhEaVtvYpJ7YCS
/bO77pcSBcKRECiagYZT6oAvwp9BZgRyXDIk88/0Rr8pfRe0k4lfJbsJIK/t3Bjpg+eCewPwNL4f
Wid7qOuBnuyQPCQNzx50V5p4YDqH1unes3IUZevPn7X1cB3Qzrlm3k4jHlH+NYFZd3ac6w5iArzL
kCtkOfQsDQm2Iuy0ZQrKmdoMnyWyoyBMBX2FD6jd3e8WRotbFvwozqpoRL2puaAHOtfjXTq4Xyf6
zxaXS/1hjgEAteeiNapNEdoUWLkEIfuPX4HrFNPeqpKXS5f+ieh+4flL/+VX89GvfzXulATYHnTi
qrboGyWJfIRweLbrBprtJjCQPxZW8qp5aj8MvGHKdmGR2itETnhq79wW5LBt4p0TnRX6wB1MVpds
GgCP1tKl6wKcDsK/oPU4Zzq1g2rqbNxcgXtiyYeNUFzX91Inq6/3EskIyMXV3aZvsiCp/2qMqjjq
lheU1U1Xl5+c9F2rnSAwwE6l3VwZhWc3TwOoUVJRiZ0kKfidiLlPcp/feYqXcLZBUG8h4Ln0aWLC
YALbve7TJprNUNuNrdFuLdTT2Ub4jELC5psq7llDtgE8RTWgcE4oJSi8SffalOZeL2E+TMH/ejZN
S9dbTN3msKxi88p3TqPXOJsKUdZr7CqdzRiW5zPdp0cn1ff/b9ebctNaeRrbuT1soSnNoBGZQI07
lYhy52MxLp0gvKuv+64vdud9Sg9tiHjR8xkBylslSrYnaLHTKRByWmu6cmeYgnp1keuhGbbI5/A7
Mf31PLr8aqyhGbohWS6udNtG1OVgzfOKjTmqr3SfSWtUX4lWBHHn2n78ifNcn+qrAS9tIrBWTYvs
kO5bPpXWFdKGFQMuyCDG6zAAC6SD12PWAHGMSMNxCVrnG0jRBs+oLwiPNbVFvNQGKisVjziGEwXJ
TVO+A0dZ3Y4FOJaHajrpFoIb6OqzdpNhpxTrPhAMVbcftnKUn21RHb53jPpKFw5yUQ87VJc3q09N
ZO1XunRQjzaoff00Wv3eHK31P28KHcfXEaDP1bA+8S0TRAGua/k+QTHQ7xGi2exx6wubrvEQ8VAe
hphfaOXmWwBRu4gNpomqe2jHkeBo92N4h9fhXiQtiJbS8Bmvc+S9RpQhA2gBmFlzcnnS71Ivux/A
+3pXENtRReqnZCD5tgDxXVhn2PAR844OjXcIjORlamixAglIF1VJe933frs3UqBqfAdpXNCf7LEW
xM4kkA9ViSxwaaAGlDbh9ZywGWTu/nfwNtFtUfXfMwnBeclFsfEDrIGxE76twcuwpqHjbALvGuts
ehUSHldZH94GRf3rsZosyMKHLItrhDRImJ1QiApB034Af6PD3ryClyeGuuxTBUQZYKNAeKcZytmH
8GYaZRaPJegAZJGBb+yuzNp+By7nNmJ9iSKXFDDElgTzLkuAXa8LuqsDBNqk6ft3GcpfsaHjezsf
/KgdQ/9ePlHHsg9TYqC4tiJHj3As9MwOe5lQbIauqtczAe+jOZ164dCj77FxBSj3xvC9bW6ijpc6
0+3QA/Ke5OZ1XjRZlPSgYq5I1saD94v2UxAzv1rV3BDbMBf3AW/BjGQ4YkdRGQPY8nZsKOJ3TQIJ
u6R5LP3upeETdFqsECJqxhOEebMtylP6yJ3v3HR8qab051CB3JoNzAOJwAFFlnYs54fE8bD564c+
mmpzXEEbCLqiGQ8j/AbyEiwQ+bhrTaTqqwC1zhX3V75h1itvLH+2I7IhhoCKWlOTZDXXcjf1sMTt
ma3Tqdg47fQGaIIfJTl/G4aURoUNAHY7DG+lRe6g35LuzDRNo8YCwq/htbHrRnJHmZPtEls0qwac
m9KU477J3xkVDwL8Kxv6WnKBinjHmdYSz+WoKvkd0IQ18scOjWv+w7XDXZLP72VuYmMGYsq+6a21
BR1oyD+E7wXD1o60fgd48ibtoTOXQsEFukExdsjthjHhRzmBGLHI/W9WjiRKmkGhkCPiFAnplhEe
ARsrDCCJ1Bj9vgJjGBQfJJBTJdnMZf8i8kpGYy66OM9ycBtnE9A7SqtGvHazeJEChWBMgsQqBeMO
YVa/9Xv+3amHaV3U3hQnQR+q9cUjk+BBM1iBivMQ1UPYbKdNmB+zIIsgqFWvkxQVlMK1eJQGsotq
BMUjj0mogSb1q58AesX6EdTfgeKPtcEeVU79a1fL67aocqjwURKNHFpBg7ShVhNCXCFFXg85pVRJ
4sYjagg2Rb8qLQrCPBt/VOpPSESXEfKxJCbSRaYEld4cZrWbNpuSW+DNzO9F23dbJy2jgHr+AYQS
j+X8i3lzcAKRzz2qgkD6M9cbB+HSbZIkhwLMoaC6dX4WWFOsPQNYkCTx+l0YGt9DcoLGJkqHnGab
piHqS1oAmR2xzTP3voe2AhBIeFXMO6wrr5HP3ZndtErmPm5EtW2s4gbolxOIfn6GQM6WTv5UAHYe
TSb0QHjSRFTM46ZGaGeF9HDMASD6hjJ6ESVhnp5SJIsCa263obQ4or1Juu2yML11Bt/DrTKwR0Dx
89jom/BFeNkP8EHTn1YQbEYf+BYEPTaTj6KSyPb8o9Unw7skeGhQz+xAgoHNGn77IRRWGeJi4Nu4
JlaKouki58e8MxGgtDsItpcNBfLf8tcF3kZQPxqCGDErJOcqjgfgZHTfOxS32Inh/5WnGf6eDleu
7A6hsab65fntM3fm8DW1OoB9eUCfeAMQ+CigU+9mFTKmfpafeOKWe9bP3r7rh/YKP4xsC0YP46Zq
O0iu4m+0QFT27lV7vS0nIH6JfcFKfOQ+vKJ5B2SwMrDVHYwFfUltgqhaUFx3PWCUAD32K5GlzYfB
ZYb/aHC5BCpPmnfPgVy2E6eN5x4cwXwelUo+d5pa6Ieqs6Xz0q5Dm8eTAQF1PVwlKQS2SROezbXh
14m++BRtOeytmmy42pfNettF1I6LGGOyklDUil3V1MPLoR7PzXC2kxUzPBHrAeDNpgPglbiTFfJh
bPDDr4Sx14WCfou/DnQWHf48jKagt7if5VJYqwu6/2hvq8urokQX76h7CrJN5ax7gumlkEb9OA6s
uW764rvekOoWcHff9QZUt1hafWqpsYvlf/LTu1qrDGoo91Zf/PTY71eYwDJzYMzeD3n6DC274ZHM
bHjsIaVHwdjYFaR/TKr0B+0pPemhdpib1ehOztZVlgNykjsjD8NYjyIMTE5qrglskV389zx6rMHj
/k/z6EFi8PM8+pof8+jPNHKfbUrPKuPKrmVkUtr/yLHurRQ/ZZ0YIBwrjVfZiSFmuRjuQNfXblG1
6RyCIQyvSBU462GG+rd2NyAV8YNXYayLvJS7o9yLAJAcb0LMMc3Hs3uFu/WKdjlq3QDDeJwYuBa4
7c03IDgpI8RZ+FVRFs0WyPgXS6/HdR81SpATU9Am6BFTLen1gD5MqulS7AkhyTMdWZ8Yu0QJFiFO
Zl0ZStNoaaoz3ecBq4N0r2yjT6NfjD+aF2M9CzKzQUyK1L2qXfnYqLgxsBRQ3uy8l6SEfgcWSu2p
M8FGYPgT5AKDLvwm5fAn05DYZ1PTE59MSdGsjMBDaTcSyVAVQAK9kOIuG8sRjKtYSFmFL98QeUgj
xyrFXTEO46ngXhNPjROui2E01zavG6x2QeuoQ2o6kgYg13oW0L3QLTBUNlurzLKVqaPnH6PawbND
vDbTHi9kN4zdyUpOBRXFqRRhu6oQ+X/PJcq98urHxSCs8gISQTlfDAbwvaiEjjbwhOLVQMIVVQMW
MnUoNkaJVvNc5h5UUVLa7VzVZASiF34xQVpTIfHb4dTXWf0tZBD8q1IGsnHA9ZOyO0+hfVCQb6BI
dhY77aOnmEaoc2pj7oHtxayWKUxeP2sf/SmwlsJe0bErZJPBmNZMqCgeIJq0thWLpm5K1cS73H4a
55Ito5emnTCMeoBg1RIVxn/yNdVU/A8zf/F18LPvw2zagF+N7AeLtyAYysiKI6P8LQ2yH1NPxV9O
vUNQov9VJgmLELWtntIiBTS8nelpIIF/CFq83bqRN/cp2DuRDBfed9J4G+0tSgQpgjB/y0GFGM9m
F94mZh1uzcYi+4Jn50sS2Xjfmsp4t5r5csmW+P9ySZbM/sGs63y5ZJPgZcqxfvjOqbvR3tZQAX4t
EAvKivMlMzqGKEr47a8Ey2cb+cnQXc2ZVyAsATExUNMjMqcOJvJeU0fudA8YlIoN4BXhylNgLN03
TN84JBLvdM+XGTyF0TLE859m0M7a6e8ZdI+eAU+oJCJ5ChRKOH8vKDtkjcu/AY0qd6iyIpvcNqdX
P28ibZC6IkPQsgkPYQ4aF4iS/ND9eWPN0TxY9NYQIT0lduLFkMhdZgTdg/iW8EruqrrBG9hi02tu
NZE2wL2Vra1uCg+oJSH3/lT8mNRHgXjlHLlDS29ZXRWfZnSm4mChiHydBXhAu9m4G6pmuuNAhD2p
Vo6A0V2r6J8yu1/GPlqXsf/Nr1NXEGpO5eeLrLvqocRAZ6vs96iI846cYR+ZupUdZQILCsFbUBXq
zsWoUeMyCdCbK6vCbQF2+PDMAfoGmxlp552g1QHV1VgVsVKtioLSOA5DLg+TPUfeGCSQkMZBn10O
l77FV7cTVB4eUEm+uGljV8/86XSyMrIGYC8V1rWDHWgMqg4WeWAIvNJfqW4KloVX+lvUTSR6Pjf1
qP52rB5Rvj/5DsIGHZca/be+emZoD9IrEzw6Ktk4u3Rjy4o+yoKSW+hyP+lufCvOTmApv/JVDhJx
3jF2wTN71MnG0cz/2UnPQSRqri9O6krWFEYgPvoFGVlzBVR1cRXM2JBH+tSoKgTc9GmohjLo3Mft
nyy1zcXw0qTKxa+ouaIZ6Nydlv8o2hDRwiF/0N+0LLGfVC39RasxA7nPpfUx9mEZpqxctYrWRLYH
DQNFIUF3HwBZuvORgF1AzXogBDcjVJR9qKYrEyBdzDvpoVodEGfd88VpQaH6KC78Vycza+xj7oEs
IkB19bpvQAisV8V69WwS5o2o6/9tRA9POouhT2sgwSLXRQTMB0+EfnNMhDeAqaOp30m6GdJx2Om3
zmVUv5M+NdU76WL8P/mSEawRwoGKbIfdV4QCpxJ8wYF9qqExtsCmpqEF3y/WbHcdn84DGoEFqdt/
8dADXE0FybryLldT8aKtYstPpzd9jXGoxfrvgiMvJSssqcYTtCmaBdhlQIAJ1Hszv0MaUP55QHlY
LpSc9PV6YacRsO4ceZbq7KERX5eBth4HcORQq8jjvCYPmlr4C2/wlz7d1KzCBZMH5nJvp1tfzHTf
2Cty0suw8ph96u30JVASlAGMb0rgUR23Lg4X6aZkdpOjFnX60lfVgOJUVQWlZKXppA9fjHVTD1wm
0H3aV6T8LBd18fUkcDLnbwEE9t5hWWwPlmhXadKL+NPyWi+3G64CiONYgacFWbH4shBfRkB6CFYx
sL+BuNoFj30+plssXCHW6M6PgLlMd6MkxZ3vtM+62665uxEJoIEa9q+sElRIAVOGn5ey0t3MC0zI
6gXlvmCkfu4GPMsmx3oAoqW7d4U8GETUzwH0J49147OYy6p59qGUsxGEK6gznCY6exGqcoDAVs2e
Z8scZSK7e6BngOOEUw3uqiMk8FisnfQcFpTmNtqJhjb4C7gtrlAaNNw7soP+omKrsVDMXaZ2ttPN
llfvvBDQnzK66ilkbUxUJS2yVRAhoqBB0lbSxLdEhv5/cgrYDIh64j1UKW139lhCVwL040/Y1DVL
My0NkBU4iQ8ugXbe50X+q0ONLVaqCfk1cWfcL8V6epQL46eu7LscTCdczHQ1n+6nXditUbO3xr+9
3wuAWBHzmc5nl775D33/hZ3nDenxMsvl7DLffzHLf/GpAtPwtwwSQZZ0+WZCGcMzxDRAg8rr9qRf
kj0wk6SnzwPw/dcGAnlLdU/Rm+n2/+40yMBAtCt0mvlBWAGe7cEAKevKCF7FZMc+aiffrakDP6hJ
vGvk/eyrsiiH1QCKjXekwNR4IXi3GsAvAxqvwL72MzIsA71Eab1DsjfaQLU1NGsInOe+fwvWMita
XE3jUEGu8Vk7ATBWRD22jGuEM+0nL5DGpvaHbmmGNKNbiWqO9egOkFqtKduS0qiW0bHuGhSVdOXS
nAtXbJN0ytedWmSWdjBsIXmcLqN23czb2ejC1aSm4o5tb8HlR1QYFTP3gmxDB5JvehRiZOG2Tiwd
ZLWfUKid7RBlnZdR9Zl3bDbGxRfgl3qX57xfmnU98V3mBHxp9rIbdoMwm78vNE074lTV0gyEY+/s
xEbCR30M0ynJLsgluKYSBFGHvq/XQGnxK1Rc8ytcNtkXCAwXGWITuuty+FOfT3vr2GWLqTBIu5xd
THvWiy6ClHvXRYxC+DNI2fHrsG6DWB9RUH057CG2hsjG/eI9+ba9MZJBxHpXHVr1dJfOLD9IkNdu
8tb1n53G2OvduQgQ4fliwb0WmAoP+klq/64tGoPfS6tIkNuAQsEWYnVIXzj8LZwTggwPyEVPI+nl
KcntdNfU/VuvWuDiQCZBZP1BzkG2z0OZr52UTy/Ytg1RxVowwXad/2gGBYLo7vRiT2a2b5jI10w1
QW06gN7PYNfgO/MfOyw2dX9J2U8WIj41JF51BIQhOCQoRNvZMu+hH4184FQ2EkxKzIp5zdlz7zcV
6u4T8Z6j0jHvJ2TDUNcjC9ASRJMkW8gy2D/mNv+LYF/3UiU2Ct8onR8QfaJrNjv8JgWD9FYaIyDG
qd8fuorKnV/w5GS3yDuNuWXcZRKlkQ0dp28jQS6I4T78XiDNlfIGhU4S0X99PVD2b0iSdD9Fn3wv
ByN9LSFgjEh6WD42VuuvajvxbxLbL7eiJ/Sq5VZ2GAQKMCcqh5MD2MgG0nD9/6Psuprj1pnsL2IV
QYDpdXIejcLY8gtLsmVmEMzh1+9h05+pq727tftgFtHdADljDUP36XNuEThRV9JzvRdNjZmyXvff
0qS7RYmp//Y69GHQ8eoIfZtBnHzkRfqdN3647u2QLb3cVsehgsoT7c2bLzY7Me0FGvCMK2LvZsn9
31BDXdqO5b3X0nRAXdn3j4EtQCAM4u2DHyXiHBRI20SpYd5T6f3wYhkAD5kuYq91fupcon0kMBUE
uQBhhwxtdIRAYHzGg3mxVl6rvUBE5jcdyXdOnote7T6oarT51sGzWwxqg4wEOzJX7056aRnruMrS
FwssW4uWAdOIrq5O1PrJCpuhXtBuH+ZWtkJzdL32oS8Kacf/4MjJDYFhgMZnXLkeQhaMFQVQyONC
LmHK80oXC2NA/50yA34sxo3fCXQjjBsRFPzIR9ahJAkt4MH+4yUHhfwfbEGZ6Ed7Pa0YFU6++LdJ
0SAAo/yyMCDmxhroTGRhxlP5tMSXgyMrU+0dY9jYVo+2Hk1TPRoE423epPplssnAGS5h0Ocr5Q7N
ioZuGRvWSve1Ndpi7WM5Rpu0Qtf74Y6LJES5D/NoHXLT0BBZCyEWJ5gOMDsy2aTnED34s4kmDG6r
X6Rw5boFHAqVcKxJIbQwDZmyzpHICugd/+OAZibLfd2mL9PJkjcuwdnYWJm3rkOUXle0ilEvAmXm
07rzInbaqBFUC9XcceGUy86Ydk2vfK1tKHvS2YHmtDEWTTZYB5U4h6/fnNOjG6cOIqQzxm+J1poP
0qBl0ixBLzibBK5jW+ATUeOX2UZmGajrBnSmxbbXvwcS2t1JkHbPPhhL17wCYw4Q/v0+A/PkrkIy
/pqDz3ZlZ2l8L7QxUy7d+hcuM8tpJaRVj6KxvB+Jp/xlh8r/E5qTwafRx+IUgd3k4Ogx31ppVQA5
grsc0+r+W6+375Fbpr91Zz+tU8Q9mhUHiDjqubWBZlYB7kVs0r97oGP9Y4syszh8GSLbCLrQL1Mm
I4UrAGH1Ja2G+ypC54U/RdH8eeWGImdjhno+ytT/64mgMLlxQuBOtRasakDYaqtOr6HlOg7xAIz6
fB/b0LqPkBUDvcXYau7e9ALYSQqhTTXswX8R3vTezbdZ45voLBf5lVvRFiDI9KQYNE3JRBs8cx2s
HDoNk10VeNcCWuU6DJlxmMNoz/Xil0IPtP0Xe+p0b0PHs33UywY34RFqWeFprR1y+7233OdE2PGL
2ST+LisHdxszqV7KPHqmgMLFn4bLm+ExKFodmgaYnrim/12iUVF1pv2eSu4slARZJyAm9XEAO+Fa
7333B7R9FnKM8PGrWUJq178YhlehRAXpVFrc57gUS/EW2bGNzKuhHSXq3FfI5EZLWlvo0Uaywfze
5nYIZEIeHyrgem5amhfTB0Bt9kGDIM49s+xmm2lJvesrVj17dvIaN5nznlTaB3hQqyfds8O9E5Tu
Bl+QetY1a2VXnnVpS1DAcPwvZQ2aX1CHLbcKhBQbGuaW+1RZmntLCz95ADLmN5mVaDroPFX9rlGa
/T3Ja+gfWsVLGWiAwZbgC210NvY2VgvmM3+HfqrhObXN1yaM059RWfzIU6t9llEX7ry28nfo4Bye
h4K/hmNxQ7ezH8rAb5cCSqes0K9sv5ku15cEq3WkDfUC3QcRaovWl0mOfgZXkqMbhm7pvuT/og39
xUYq0bMGtAdtjU0JKMochleLtFjQeOwC+iQpPcfQ3t+583K5qKojGKWTddZ1bO/YRXR3hn5ncNv8
0avOWaUsYgf8n+jPQV2DDii3fgSplq0MZrJjLQ35lHPtRSsq84eGv7ZlzLg4uUPh3CwefYBBzkTx
Ae/WrKucMxpMhoeMI4VOExRu2gvbNcKr1wbF1YwqBmkVHEEHvfDCQ9/mpZVtc5rL0aaFZ53Si45f
M2k0Tu1o8lI5m0y0kQn3d3blvvM+Mi+0scLavICa/wldWiDu+6cd78PpFtzSDSAJmAAQdQL1uXHX
jtJ9zJzsOC9Ce6Gma2uLB+ny64zU8hZ6BU0ncrR4tAUgHwyQNFS27azcQfdXNLTpQIXRGJdiTZZ5
Qyfs64G31Dh0XchBNmf8JAUo2U8OpDJn+zxVJvjJis4KNzRhdqBOEx+ReUP2Xvz5XsipxeJdejrf
SdcEECds8u08idbwIjCAdrn9PNvnNYBL+YnGfWP6jPMxS5lGuyGNosWnb5ROv235NceP6jAvR3tD
ikrWEDNj+vZnLy0KMd6No2X29J9BTrIjGT2s0WZf/+u3AYxJxrrhPJ8vzewyr1vV4wPSfMLkEHhn
uqBYOJvplGmI9119yVHf+PS/NTkEZIhlAcKgkLkoDr8bJoSyKq0WwP84+VXEeMzuHQPs5Ka8F4F0
n3Kg3IiNdg0KVQYcDJRvtOxNdj3oMnKr3xu4mjznNvoHVMbe1NifnveMX9qc5ZeIJWpJE5FevpoO
C19QTMz2nlXIjQNK2x9S7MnP0RC0jsOsPGToKXmCnu8rLSgs9DsCjsmvIdSazyC1AzfFeCTXNsBH
nak7d712VwJrhid8PIanKEXsdb31H/zBB190Gl/wBuc/kKlBs+gWl41+YbAkdBZTXAliKdbbw24y
Nr0dnbvGW9O8yab6AVRFA8QapzG5IF+7dUFvfapA6fhAJs+tA+AYkX3+HIcveFEizbudjLrps4sJ
mgU6/GTTTGWua8AsgDjF2dKKApgmPAMFaMO39PRm6u5r23vhq4U3kpFSq99Nw8RYAj+R3ytRRqe6
y5GQqcvoFTnOGPUKZp8AtlUvEBDdUHypMw+/nOQ/w8x/5lkbPTad6q5uWaYLmt5YIGSNs8gEYxYO
2kAxp6/y76ppODpt0SxUGG346pVRv+i5Vlz8bKieQKwP2b3R7qbOBvn5ZEuzfcc7APeAFhTeelCq
tY0F2W3D0pZovo6Ovemb33zzicwDhCr2qm79NS3WM3yh6A/Urm6e6bdmCL45vh8BUgXBtkhnAe4H
WXlmfaguSTdC8iLPeAfrydL0bPu1Lwa+llHdHQCnHG4lMljIeSCiC8ObipV4idwcPStFFe4sAM1e
HKd+ogAPxf9FBjgTSDtjOcLWtXWINszXuGtXFIG2d2jDxhW7dJCUR+9UIycH7mBVo9ibBvJuUKjg
PdJowvTBr6CADt4/AAslVMjQDCiOmkRzYJFUxQtaDtB/pde/wbBcvEh03lxjNCKJcWRbKRjO0CpC
PvTpaI8NL5bkG1CZf0EXJ7loJd0pFnpYdE80iliBO4fW3ihAz/0HPPHrV/IVrnrPQFmA/7e0fEkr
0Fy7wkkhto4TAirCWyi8SB9AGZ2uIp+F6wxYyyc0Xjte/qT7RfEkW/SeKycIt03Mi6fOZsVFa/Xz
HFHjlRq6Jrw+0AQVmNkBnILA/IzzaRY6uE8+j4cLzUobEIMGlqjwIogIcOimT/GBXBQ9H3LygxXw
0mjteVpqnKIZYCakQ9IsD3Wxg2mD4ZAm0Iaju7BQVn+hER2yhuTLdEjbS8ZPSa4s9tKl48l8H3e2
2pY811eVi6ex2o4B5Q9tULCjPe05SgrvUVlQXB2dZEps+8pz07uQCZw8qFR4NVjDx/gWf3Yb30GG
iLyB6BiyTFU+raZxGT5WCR7VxtVsdH5v/DSojn3ii4UVW+7B05j/0uENFgJJbbzT9DB4ccw43fSx
stbk9VN92MlOQ61y9Gr10ByjFLjayRsp6+Ll+ZMzrqRCNjyaFtK/44g2OqDKgzdkTzRqB3HV8q68
0lpehuRA66KNjZwhEPUgJmuC/eRtZAN6V6vbcDAAPnRFgoZM5BOWDFm8lZOnwTnm/UjC4fzZmEEY
t59iyPPHWNfo6yWDgsLKMgZl2IqGtJBXje5P82f/ZJwCKHY+h9yzzVOfLzshSnw7HUCwzWBda17q
Cx39qm/tCPuPo8C5KVsEpzJKs1VQD/kboKy7Bq9G91FNZZfEVrXpIAT+pv0kt2mgRQdEIqDPbmPv
Bf99B7Jn6RCsEiXrE4rb5a2J0JJMBwLPRoOskK8eoqGozkAZ9UtyVLJ5MHj10oNRYoMm3X0+qHbP
GFhSV3mus9O02zbl2qpCdYhYzk4x63y1ol2WAtm5MHtrYQmAmsn2NSYZ50BWKvYy9zhN+BSifN6d
8gOot5m1IfsU0nW+cbT8b2SavHRCNAZeBy+hGTQuRj2UTydaBL6O3BFyYJBO7o95DL3kG+0moCJa
F1UE4kxUuY4jv262J4+pqkRb0m4V2Qo8En9DyciyKlFgME36g0zSpWiN5DLqZEEnyMp/osEfNyHv
vTDAj88M6DVAI0Odyz4CXcZQVe9ZvHcbVfw0BtNYJsrvLlaTVydVZ2j88q3ozQVLPEX0vauWpl83
18BnOHlWqXUlUvvVMMaeMayBqv7IUNXVD5XPxaGuTWvd2gMkLlo8KYwRut0ACs5ZfcvQnI+uYK3c
lFAr/OYH+Qk/8eJnqwxIWkZW8ygbXCfwN4uKZBgCOCaHG0VAyThYMPS04R3H6nb4fvSt17Xhi2c6
3yhiGF8G65Y9g1jK2Vpgt9m5peY9RTz9oAAv059CaZgoCVZyGyFtvJd66DyW0HdZUEQV+JcUPYp3
9HRBUdlnfD+4qXVrA62ZIvyk3A9Vm3zX2zDYQLyrOdhx+5gggwwCdc6uHAwEQdmDCsYOjCuZaKO9
q1yvr7MV3eviUIEabTZR4MAhicVqFi6/OCDUypegFhBrcrC/65e5eGtBmLH/MgF8uIveuiS8y4+9
p0dn2oBeumkXtFuUttwXiXMaTA+c9OOG7HHS4t5MY+jLiHUVh8Y049NkiqSY2E0lEnKDtyLb7JiH
tDdk4iUPVLKb7V+PiTSDzLv8NEfY+IvkGlM36Y9iZuG9Nrl88iy5KgczuIdmXt9YmRzMPg3vQ+bg
O2/kE/kYt8JLPKgPPvqQ3gffWYpneRpKZFCOYQFNZorlUhN7oYGdvmTZT70CW3+RRvIYZDbbmXnW
n3zUw7YcPJznJAEJOnDfDa6ajK0hWhLebMOxxkqNeMwjEa7c2mpGIplqZAjO7wDIWgtuWRLalZAu
SmyZ4b26+xnZZf5upsMj2nSaXyGuZU4FdaEqH1ah54ch7lePSWtUGx6CtwHXw+GctkN9KtufqgQ6
baE1xnAmO2003db3eWefZnuIW1u3AnB05LvKo2kR5SIvAwFErCcjMOZJq5JLtEeyQ9tbj70TgC3e
sX4Crvicm5H2VpceOC/M5EeLVstFp/n197oa+MKpmLhHNSiavMSJXyK8Io79L8OTC6KhlRMG8aMN
hZJ1rbv5Mcnci/SCfhcNo5pnKNN7zcwrHp7d94ADOq/8yL0FRhADwm6jGOX5/DukKjdpxZ13t0cV
p6pScXUbbh0Bx0WloFTVW+Di8Q0BaKcAbltT4lwqkwEqizo8rZ0bN6dV/ZtlSHdV1oV71AAJvGbK
BGOsLxdOkYY3PO5GO633y32XhPlVIc0HkXJD+57oGehtQd7BqnKL4kP6hn66aqkHJjTRaifeFRJt
yqUKi2tu+MnKEp3/ClXNq6352kcv220sjPjNj1S9lLjyPQgOyhN8ZfneQKvutdJxiY5KO3jlhXuh
I0FjaCvLInrLLDyW+CAUfYhdle5AHKH2vR5WV2iF4LpeJv06VL61RLUuv1VgtFoFiY3yF7gWb2Tz
Y9Wt8kHT1yZogQIIGTN7VeUgKJ3GRegl6wiQhRWF00SGu8HawrPEitOcDH/aa9TQgUgpA+BmFB7k
QF0LOdJpjaGw9Q3yIGI5jV2LBdsuh/zDvKYsvRofCRyq0xqdhi4Zrwn8P2Oeg5OWp44AJHA8z6Qs
weiv+f2fcQ7KwX0LyeNF1eT5rRk33c8iRzZd7yJwSbi6eECXOe76YAp6w3Pyx4B0wCMg6c7B0iEX
C2Ys/hbwu2vl6oeedcUmbOJkLxhSuuhqvIYeE29BBfCKGan+0naivKALXy1R2xRvOJWrjtTCCwNs
ap8kQbMRcZYckduWy7gD23YaDM01bqHQVTudurIWdbRaoOuPFQp/wcpzLnGMphg5GAYAjSnbSG61
l9KBnGgdA/yLLgd3k/pZfEGHeTBSoALzHYsEasmo+CWyVds0bnsoGHN0QMm+BF+djy46wdIz8BnG
Fg1G/pm5hrVNg8A+xZAS2WZOA/ItFHLwB7xVZqEBuRYFt9yL4iWaeq2ffgI9cc/6VVXWMD6L9ZBA
RGhoDtqO/Q3tmvJLKM/K/lE3wXoK5lILxV+QdAU8ApEpBz28gZwrqRGTTQixbXLVBgA1dBE48ox1
jr7ri1lk1mVgEO9K+rLY0dC2cZNblKIGIZA00XM2xkxG2rWUPDQ9co40og0I+S30n1tsreExcjmY
sRqVYjGPjoJOeydhajoaAB5wGj24+ZsAmTS0w3UXOVKN0J7uoX9R+tr+ix2CZt2lLUp/XQ7KWs4T
yEHBpci/D0buT1PJTmGdSuqTROXaRX/k2bbixeyjiWg7RU7JQI9gGOoA35ExGqssQmViOx+LHAMY
uC+RQM5ojLXG06/aKNzauKQtMgs54AUZp3PyIr5oO3PYaEF2qFKOx2eG1yZcvnu5RPvfLkYW8Do4
qfPoBcjRt7aWoFsR4NZlZLYvUoIljbxZIJuDG9fo2aC5iTnqm3tMP5C78SAJjeLzffJqdoZP49bt
jv0Cybh2LG3DKxa0C+oJNOnRLnd/1X3pHGhAmwjsuPvx1/Qpappb9VG1l1B//ORREBYozo1bgtI+
1X7TCpPNNBy2N+1uNzQAUjIjkFvd79WzJkS3L3svXtLQNtLhIQX0n0a08XMXROsShaOatwAjcbEF
yXKwdiH5cujcPLiLjG3DWtY/JPA268pn3V4rkvBb3gI4ie/lh5E30Abk0NNx1N7rI5BK6G3zvZXd
pc/z9KNX+jkEEPI7pMb1VW9kDkgurfi4y6IShOwDd56H1kDZs634QpcxbsG9xi9RmD6RMzHwfOND
a4N8xhigoXCZJha/kYn5/F1EQXOmcMdTchn0Y3pwDJVaBJ63sDI35GV4xdr6kGVZDXbrPuvIIx57
xfQFrdtYnXYpfP1GTpf17ZOb/yAXWTKFy12bNDcyFTn/1egZKE/GpXBZButLbEOJmk6xb4u1Hcb6
hry1hSqA7AI1feAghiaDk4O1YzpJq5VXkFI+tCmIFDKwlq7QYIDGosr9idfv7EobFOKya5xooCRM
+hOZfC0KcOnBK845AKx5jqW9CJSjVw8kJj1+NrOPzIGhtl6QRqchN7HE5FXxC6ifnP0nW2qgQyB0
Mm/7yYiTAGCxrOWGzokWpBX8qChXmeaL1Wwjhwew5zrvoZH3xVFFAy7vvOgWsyOuQYiuZcht1boR
fh9CFED0xn3BY2R1QfMakhXgLfo+jGygUqGplMKA6n9zMnTu6CJFRjsf0L4VR+gRBmk/1HeKFUVV
VgTyP9OVqOLAa6A5+f+wdl9Yb3amfVobdcxsGQJosgalTLjgbZqCMcOF4GYI3GfR+/KusYLv/Qot
0m03pHfFSn9X1zW6bEZv1slmI6sg3pAXhMLxGvSBOOvR65mVtgwsF08B41y8nqP8bqJiQl4byqkL
EO+inbsvoaXoIP+Orzl5bsElCHg8ns8jzwvwJl9lF1skNtKzlnGEWKkLofO0RrU2ysB2jztrn+r2
RagaspxxzG8QR5YrSPfYzx1KxksJUHGeCwfQIW/oFyn39HNt9+ysa2kCYSNtTyZpZuysxs0UVxUi
24Q+FDfITZ6q7/V+0UKgeAvCq1ECbd0FTf1ojURM0Mu21qGDnyoNaYMAYVv1IzWIicEBzdzfALIh
AGyFDBCcot0jJS/wsAFop4Uu9nMbtOkayZnqbkD01UVW9IPx36HZBr/AVqsv8A2qJ5rj6ICXinEO
2v7SNXqJyvvAk59513ofQk5zpJuwheGkf+bkVrMYDBHvAwbmHPRK5Ac/jv/sRf9im+P+zTvP/fc4
5LVbzQQ/kVWvSfRmkKx+THA5nkcSI9LHcYKgId88+v/Nm9cc5ylbr5474/7PQ9JBRrc+8jCx/346
o8+UOn+heX9P4J/zaGT46Dt2rnoD3BBtNNb3R8F95IBod/bQHmh94Jl2ld8fB1er1oCB/rHN0V8m
fxlS3BcbOuWrtTEuNTtQMHvHewgQIeBnKkDNjEvfg48/dYglpOidAurwwZNMPtCeYsW9qtr2MNs7
6P3tQHQLSrxx6j9j9dj8E1sh5wxImlcvnDFVShszhfJSPyYk7DGR6lL+k3bnmLJ39f8WQ24LdCC7
pEnyMtyWmv3SKCMYf59Aq6nqSCNI0oVn2pOeCs80dPzQOtUpuElg+R+j4kBH63EGScRxCR7HQGXN
wTS3HJDb8+zqRCFijJuPN9vSqubbqGevZPIqM9+4WqgvcBvvrqCT6K5AyoLBMDIdZOqMxBoTxHhe
gTrzskzDYUMxSdSjqjU60AYLMTDg+nbQos8Pptk/UQQ5C+idOI7nHCie7LTp0Hpgt317nu0NR/nO
D6dFZzNQgO4xUfhkf8+PVpDKaPZAxf+gUM/OY2shcqPYamDWXZCRzoCCkfDt1n1Qglh4PO8pGrfN
YCXaRq0pxu79Zay7xsHSAB1BzkEh21Ty98hfko686RbIl4In8gylEnnGvy8BYNFF0c3J/wTYSahW
ocjFe+rgjaBIf/7bCv8IiC1Im5qDYX06RNDi3S3WszvoRNl53ngilTtDk69lm+E6T45Gd7AbCuAM
iiBsl2RUVoXbBAXRbmr6A1p18Y49LzZNpHEC8UZfhMHh0zxyROiIPhnVG7qg9U/nMa05nhudkcAZ
xf880/ks6Mz0Nm2X8yKfDtPhUrNAsTnbkPFLTKapYdkG5kOsDL5r8ad48PEzPwEw5G6QjGkh/ODX
gHgH9UsGvgTgfUqoJhTyCr3r7JqMPNksSkEXCXrPJQ1nB/hRg92gwH5MDiVqkA7XRQZupbi8f7KJ
UuhHN6j38wIp0MpXyGMY51gH907V8yVTbnmF+GC06FpWfjBQqaSeVvyU0kd+wxTGLTb1cNejNWjv
FVX6wMaW3ZFa8M3pu7XuJuWH74MAuC70uwUg1Bqv1vpp4Fl8crPx9iRc96VA33ASb9Ep3v0ykJn3
BjN5R32oWMbBKBgB2eedTLN2B0q78AbNvmzpFxBawCM06iA4RGblH0VtDy/Ifjjr3veQYtY65wSc
UIZKOPPuUWvd9SipPty42BhVHryhDdlYBpBgvpr6kIP5x3S2jKf+I2g6LiKD0gHL+c8yfJ0+hIl3
bAMwyGerAH+ohaLCsXB0dvYN8JCA3ij4Hkf5zYmtZi00N9hUfRo8NCPHi1fZ2sIs3dhZ1CMQwNH0
NwXc8X6ymbEDlfpRed5Pip1mByBE4NZziMvePTOVc+4K63cPRZw7yyB1HkiwL5nRENwTFJ2OYBX0
l3wcMtYL0N8a+pKCASQBKNPVixV5dfApbf3SSdbkDbO43rSOCDeNlDuv08JTE4AxIAlkCBRaOqYE
DMkXmWnIEzezdQZOEWflgwrzwtE5vIjdztlQ4JhMF/WF4fiX2rb1kxDo/B9HeeQDu5oV/eRsioCt
i6IBuebooBDyAsMKAQYQLEsjyhe50Byw2PgmGGNy84xcvnmmYZC0FoDiA7in4SQ7RbDUwc8tzu16
ZcjIm9xtVj6CBELfi5Af8BBXPPO6KJ/DkWVVL50HkAkXz6WswPFbV3j+GiPSKOg2nVWla/KCEDA4
5Rz4T+5zsCLbeMW18Oh7SSTKOA0I0N4a6f2GjKJ1c20N+SOoVyzJjjvoNUlA/w+VuPoQjmm1NAmD
Nw3U4VmZ1d9CafY7ILJa0L7DboEdi/eAKeB/c6EMaW5jvMUsWWS3T2Bhyp/K5zrGl7MEY7WxLAM7
2OW4izz15uCjJKF9pF7dPlF43MqHtE3DC42ypoR6Vi4E1JqxVlhp2S3j+P8ZR9MGIt6LBBwze1rR
agd/DYXJdqtcAC5K77kBHc097YR+SbtRY7SqzW9NU8dbVYM/qByHnAsg1JOgONOkPMb7TVJ8i9JE
Q3rcLxdktj0LhFYeoPa0RhUZxcLA3f2C1hv1DXKAFNXVYCLPh3wUhccJqNbEu2IHnIitDwrXDKEt
4jpI0JDC2aWOZH33+AuF+rViJ1VGNtJzOKkeeYa15SgIRFZW+6Dn6bewsz/wSlvgjbkZXlgjpmN4
+PWewPSDx4JxYs37CrJUYbyjZas0/1EKLXzomlA8h3oDLDpOzOEFMIhuVU6nXUJmZg0pdn2aZMfZ
SyUy8Pv4gfekCzZ9Uar3wc7j3FHHzB/wIh0vQT3vb/0iyEAGauPpikXxQzN6s8BS057pge0p9dJg
T44G1HOF6xkrsCxGj20PfR1hvNcZuoGW6AnUUYfTgBEdnVmRxY+6CHXkfgdtTbbJ4alX3hvoXRjD
gOs2H1z5TuFkCUHhuE875/M6UEnRIYBTAXdvN028BKXoq19Uf9YoLY4yQD68RpHuLAt3ENtIagti
7wuHtH2aR543jYjKrxNIlfz1Nf8Y/Z1njG3CfyNpXjiuAn5E8DrB9zdyOt7oK6C49S/z3M4X+9Rv
937bx+dw3Jix91inPXqV9QzNH3/ttDfZxkIbUl0UPptlkfYAJIwTyqH5mfh84ZIAfGpmZ9qjTZn3
alMYUKj3/ulA3jY7O0wPu4WwQ7Dw+emBZiQx6AFpz7Z9eBtIUK6hYAYxs3F92gRxW9eraRftNzG6
do5fHbjpoY6Dv58leb4cfj5Kq31vbTs9URSZ2w5NHJmNpIKNBjeH+eojM6oXkVHPoZOtdbMwT1Zd
xadUEwzdMoG8c43/8Psg+0BD7jqCPuQbUEjGEp/Qufa48O9zPJUCEWfUQCZ5uLlIxn4B8uBGXfZh
qRzKI0jdPNWiSrYQnIkOCefhtdacYBWwyAQZnhmsBrNFDXqwCv3Axg3tiSD6s6cPOvYo5t/csw0E
gPHKt8wRPYjJNG9e5ostL0K0Mc2Tv7jpHP7HU/oyTboD1poPNbnnT1XSseaP9ekT0aRPfnJVgeei
vVtffpkyH+HLmfnKsxZIx0IcEPR9Nu53T6EL/FQ+xP2ydZ1wRzY0Odln9HhfLREgoTqG1YnHFpBQ
MffuOHQzzo91r36Tk8JadHz1jQ3oxzjJsFJ7X9kF+jspftxYffygoAKBDD9GkDGOd3kLglAa0sYL
+LqUWvBAZ8Vao98ojw+rOcIutsAAd49kMUpHrpkLdjY6Js+8/Mbx1EzO6dzZEELATKAldPycYlDe
JUz8A0XQJ6lsXPxd5fW7BNQR44lVvidO0Lf9RlPI1KHzclE5gDfS0ANf0EFjnZqORLbc59/8xDJO
NMuHBs+uALHikk6DbGDxOUiw+6HBCUcJBXgkTQ8ARTqNvvN+oF4Unpyurq9F3myMQIhHMW740Gno
VwdvUmWZgVxCoHoBWZb0RiHlYHOUNsQAolUDxECRqAAo2fRmmbwlLaCc3SBCVO0NdQf7xo5BePQN
/KPlyqpAes/bZuxSbN5Z7qEAK1u8VkhAFh3fja8QtbJA/AuHtLrfTW5rt9DD4/uAJpoVHaCBoigY
t75HiSGPlq442JOte8dZeKFRgtYulDyDbu+mBn/uQ+asRQ2o5ORFCWdvJkWBwg+8rrS9czDo38jJ
QlE/qf7OoXxZLyNtOOCCmDyQLy9q5H7/HjND7n8VAtqCmhxu1DYP3G004N2Wgq2kCE4tB1aWjpL3
SXxrS3MzOcdzzqJiiap19UimzOK/gCAB+9nos4dALEMeih0NxwcKgFfdAtUOnLLpiuyQGCMPzxjs
i0G7WKl4IGc55P0CEg8VqqvpRlSudmXKAGDO1PMNRwfJioZ+0IvH3lwpu0YptWX4r8HxXLATITaB
Ouk1S9x9zYxQLRPdBXlrV5V7vQzVE/dq86gV5W9Jc03TetNQRTzRVNAyebsiNKJlCk1utSy0dgtg
2HDtx6kaSj8bUwiGJ/sKCdrC3ceOAVHPevCtA6i1cv1ZkxWaUAefLSMDebcHAGDRbRbbobumKBTG
WrZTjaHjpcDvtkXk6Zegd84A8fKnCuK8T17IvvdlHkwmLyq6Ta9cZ0VOE11KkMXMdxRPm4xHwSLJ
au1Iw6bR1bYSnpomJFkS3PD0sZonsARsO8Jm2sEccv5kJ1m0Cyywu1II/gfUY55/zPHI8UIlZ3D8
A52Cckpv91+Unddy48iWRb8IEfDmld6Iorx7Qaiqq+C9x9fPQlItqNV1Z+68IJDHJCCRBDKP2Xu0
pOxi79fdeO/thOpyAyYMltCU+VDA2Ht+ud1Up5wuAxK2LzDT/Sg83mQRfSd+UY0+AXaZX4zk/5aq
8jGUR+l1tFIbqFN9eAgLR19JkmOeqXQGb26o9aOSDrDrATm0yxOdzWcy9msjLty7jkDAsqYrDrLB
+De0t9LPpOo2jWMNwOh271WfGb+dMbwzSxrrx3hTtCG16qSM2BK3C/qLSXDFfbl0K2+44QEf7yVV
sbdW5tZ3kkNTobBN96PvWH+lUQTuRpgmd24P1nk2pbYbCC5v2qxhxx3X/k/fChcqbIS/Qo8YpmbI
9n2smR5LbCs6sOvPziMtasvILd23QTagCMN2rL2fKchljx0vnU1UQO0xJrJ+SvlgV7ycXKBx/asg
C0hAG0W888o43aoSVDVS4wZP8KSGtMnVzUZtaPQxDBUq+7Kl1XzSlk2YrEYoQndCSxszbEqFkR6E
1q9bFmVyqoHIjG+mlPGC4vTiJLRBbz9ng++fhbLJ3asqDS2+4cybuR3FOLVxV7Q9I/WBbDfsP5qZ
PMb1QTjohRLdDzZ955NDwNviVoeeXugcuyzPfiZTUTtNNlLuDE8mZf/TbYzB4F2VKYUEQjvVkB2o
YMnovcYYoswQ3hfKRiSJ6g1dGq9hAYz5bnXFNZgB9dEDSnndULv+VGV0MulW+5dO05rjqc1zk/JS
H93IPEoavUuS05GxbLzqrYylNXy47V8j/euLEhLlh5RE9xYCl2hJRtLZF0OXLpxmgO6o5nG9tur6
Y0xbJvQBFcHOszAKKDv8MDImIxdU+p2j+BjBu3FvepDqxiDR3sUWbGWaNyQ/bYtCHwgknzoXkBLo
RTKqQ/5hQRnQmQXif2ORQvRA+DbJ/+McZHCcTTGq+b6Hve9OldqP+5iuIu4jn+bgPZvvPVWmeqUM
ITzv/OHAj7oHLa74OFP8LoVx8nM8qy+aP46r3s+SBY0O4AbYTrcSE4/T7BcnMZbN2FeXYuakkuxl
lY/yde0nC/ZDwUsiB90xyCmGEkOjMgHasDN5L4ZDyBe+Kof7iBqrm9aVXyOzCl8sPrit0QY01U5z
DGTOeVOE0TUgbwDzQy8v5L1RfswtvKAqaVc0WH7M3Xb2Tp7mNpykuYna4bVvZNA2+65dRxSkZ4H9
yOZ9uCurfkv/wfAECWjDNr7/JUYOfF0HmjaypRg2LCS3cH6FazEsGqlc81Ci3GtybflhUzsftAcx
jGSNWj4jk05imJOg4z3o3/lS3D41a/DZ+6dBkazbQUkOYmSBMnmSM5/l0KSsKJI9pE3ZXS5OAKTe
8qtXV212q04fovjXX/7/03CWiQ9iHub+OH2Ek00jPk2hL4X0m/sX0z/NXsdwCkSpC3uza1zxag6P
be3aGzPsuzvLcwngtZrzntrjpoiK5nfsRFdGSw1hlsgQS0NFfQtfq77th8o/UMfsXZum76072c6f
+rr+7UhG85sqMbVkKU7ZGEw7pf/k8hhZ0/NgnmS7SQ7qGMtbOi+KW+AQmmVSR+0bOfJjNl2R1cNW
AvTiPehG4LvlOoPMRYVrsY0ACoTt4uSRbqcYKfQeu5SMFF7yg15F76Ov3WqqTnk43fj3HT82wLs1
fQWKTH8PalR4qzcWzwJGyWShmDnpDRq+93mvDPfQobgUrZca0N4AqS5dq1vpse+d6MB+L3zd3qhl
Vb9Z8ZviGNaLAgnDzhu7fOPLZv0WaOwbItaKY9ike8ePoDuezHtA4H0YGp4KgxKlwo7gjg3d6k2q
y4NftNljUDT6gaiMshL2jZGcYSSK6FsOBoCZxmQl5lek5NGTXe+e11V9Vcc1hKnT/G2Z/OjtnIVw
XeQnWnjLpZi/1Sri46y/y87f96M1btPITe8Vp0uui8C/liWFNUYJVfiiUjRrL7QGIOVHd7DBHYsa
L6dVK34z+Iiu3KTI2Jl17k5sTwbhDBjQjoXuuDFbncT+NH0PCsHG9cdmJYbCTeU/FLXy3eX6cJuu
ByOONkLnD1F307TD6jJj11s96OxGtBPGcRC2JxqD7i53Q/MffJcQwRyE1qOC+uAWGfxe4na6Un0g
QhqfxMzOGFe7wAB0/aKd9pe0t8c3F1+TFS+LSWsljOUsl+5KcLKnv0EcqsIBR2f648SQEK561qpo
e7mTzmvTpcTe8nKfWqJpV55hPV/+qeMIEkBHh65PHIQcY3yksX5CrOHsP8q8QtcyoPaxmQ2daYae
qPXKN6NVNHUoRHTVNqymlCMoyP5edETEpSZfif6FRGjFqTj8006IMt2B/QNIzseUjnZQ/yvo4Jb5
xPykTmwi4owKS8oLeqnfzAodKHJlITSNrX9oJJ1HRlK6NFykebAfQaAgIGJqN+IgqVTTy8PDLBFn
Wdi+DH6kEjD527LKcqCaDDIWps92RSjoIPo6o1CwJVCmGSlBp9vrczYrtZTLbMJqnm2+wnx/faKo
a++CYhdl0W+gvTKC+DpNlt1QevCfsLBZFFAi0IAKYs3esl3roqJ8FMaTvB7P1IpPv1gKB2KXhIfu
e2dRcxAyChJNuhaFA586UcdAmdQXnS5Lj7PfpPMmPzHLv/2E5aDY7i0LNl6AnV3deV2XbepI6Wiw
yWDhmWRFl76XaqYcL6KY3IcH/KrQzU5FA0RRk1jjhBcUvbsA2v/JAXJBbQVunbnqCPZdO/CuXlch
CHa9nldrIWs+FeJMaMdJa0cxiX8hFIZCE1lhtZ5d4tH416ziIrNCbfIJW2sqXaC6WYtOA/V6B51m
4FPHK2FYmFVAXssiHSCEEPyAGhmbeX+yJ01pAoGTTkOhHl1WngP0V8FEWyY4fyXXjK717qeQSL7V
GQshkqSfQh/ZEnUE8t4Iw+zAXqF9iWG/TNT8taZ7aq87froWQ3YN7zm0R7fAadt0GXQRuDdR8drW
Ur+i2/DDW3W237xDYQUZofBmp+ucLXXCsAiH4rXSo4HPwKSl0w7hnRuGnh8tHO7NS5q0t6Sko8eg
BpErGejQi3TZeGmpX4uJzf0ILSVYeXltX4WWpZ77VrdgBEAxebplGD3GRf3hqRCSFZ7CgDKiD89C
TbSLZ6bY/g+Yqm6HrN4Fbli8Q6nQG67/m0omyFXy1nwkj1its7aDQ6CQKPSSenXjGGZ2D+48/OJW
q/9s6HwWXlE2vNKAEgBNCMITLab+NdyF+UGBQoVP1IvgQnB9Sunj4kfQ2SsCP8FvoE3uFLCdKKgD
VTs0KqIRjdXu+ygPdnSoerejm7ZLrx7sNz/vdwEdCL9BWriKwlJ9TQEdXLqZEdwotavubHKku0xT
CCwGQKQaate/6mZ2EldqdGnL/jp4p/8R6g7aBG4HWZW2ruwOewcwhGujol+i6PTkJa3ze3GlwqUa
1Mpk8HbtnkVhN57DNFZPVgoh/TSS8kQ+i7NK6dy9W8TPs8hsrfEM7aAF9BepMKFgmdSYC1+x6pVj
VPBSSBJjMQOItTIIuX2ztSdH4V2YcXQE8k5e2IFESJRXz4NLk2sb072iBZW70pUqPZS2XTwpI1iP
dM68De7grusG8sgE4O+XXP4hzCXFDra93fdbMQQt3iL3+pppTQFmow+7zTTpQNMF27jkmYelus9U
v1iLSVvJOBAokh5MUpvrUGOZNeWAIjZ+RCtSaVOJ3A24nDSYF5DJTfmfHMqwsz+061YkkUyvbHZ2
C2nJZfxfOl+mmq72xwkUj+d7WGd7wTTl1tRzqlRmhgpd+40CBYOQp2AcrHKvg4uuCYaXMu2/mNV2
/NXMZFu/l1WnPH2UWRFI+g1zfLXIKrc9sxsdbqJxDFiqSOarN3WSD1IwAkhqp48lkEUGCCivemAk
G3PQ8502DatiXat18goTpL+PEmlcC7EfZvRu2/5DYmftFZmYfinkmkKtqdnSGG9nJBlV2lkWQWJb
r13lkInO4pcKqp5j1kCXHtuadxfwm1nB9FE8jD69vkaS6U9ZSLhajyXaxkGsXPg01f8otfTOU3Pp
L8O0tqEhSd5CJW1g0/QbLsZmC3AT0YSwt8gZV9lvs4xPgWblP900eSt0p3sLEqcAgAkEPYfaATZD
9GRA6mcvPbeW7rzMslY628MbmuK9jZz36jUVXtkWcl56UsbkF8FEdddbjnQYvDg/qLFe7lvIUq5g
J7S2TQ/4U6mH5MvH0eJp8H/+fanPplROy5gWntG91UHHWwAsSRtA1+khWD4a3U56dN1oqXs7Dm1/
jkrAq6aRcNC8MDpkPqRsvpkaVM3TbbWOaxP4i8lGYpt9a0ZlQOHSSNfQpyxxqmtePv5JzJLnnn7T
JOR4//ahUy48jmHy00kNqIvkuIIHvdelZWBr7RXNCueIcMG57cPi7NESYDS1d5pF4swZysMEM3EU
o9IqwL51O/l+hK/rMNtKeZFtBxojjiTHynVAMp/8bxyfo6T7OFCEEQN5Tq2J7kWqvhAaffRZKWjS
ToxyrVH0hQMd9Dlod0Ef9tdJMkDqO5FD0ZLjOpuwLaHTKn19PdKddhUoA/30ZlWr29HtX0AUatuF
Mmn0TrOu8gKGmlWYulvf9O09He32ldBeJiv4Sq1GOdBpncX6u7cwTzxZOUgQ1V1cvtikZfqbrnZ/
+yHrS66d90PXLtRILVgSZNRCTvciblURejG+OGR5tKh1bTx+ufjlhmWbUHieW9pKqMR9iDPhLQ66
VXdr8DHKpQGIlULTyckIbJNGxlAreYhTKH8Zhz18WuXoTezbA9U6XqlJG3Mcq+VlLPOWOqhD834Z
Wn1gX4895RhiNkLT7k2jQP1llNF1O43MZnRv7EHj1xxEzn6WdfFEfKX6FH4EhXSxkzvq4VkQQ03y
KYuSetirEQsS4SsuodOvcBoiezNPJ+SxWy/4eRdncVVx6LzkRR1NWrqmGxEHvw1pb4CrezvL5Dzp
17VfPg2d325DC5C9RV6HIMdPB08x7CsxDEp56Sqed/wmn4fCVg0cZRHauTx1an/4z5PMsnqq1aRX
IV/MsssEk0xWZX0zqCFUeVZNYCGuVo3DN2AcYiCbhcJ0rXZte3oExQlkLSthKDRKUF+s/cl3losz
ik8+3MTw4ksx0cH0IxOeqdCiJEUgUne96y4bc+zA7fwbw1ooZuTqGb76m0z4FlbRUccGRLaw0/OC
ts15ru/CxDTrpe3I9aoYjPrGaJr6pugC+9T06heRkA8563JVl7PdbGsMpbULW+igL66fk6RpBSCw
R5WDmHKSFzThrIEdkVfZp1n197WE2SwX19Kna80yca2MLchCXH9W5FyrU9XwNMur6VrOdK35+pli
WeBTWMV6lMfkCGBCcuylQSZKBCLLLAtt37Iu44xmMva4n+Y0FzIWnkL4RS/GVdX8a7o/GvbTlEIj
DmJGU7E/ZPPQ7ymCu9yATdv1sgUwnHotx67jnm7cIT/1BCRhjskK+ViEgGeBqvWhAe5VbVZeDYqn
Qbn5RpiTsNGirTtolG7wIs+1jm1kQNllCUDf3naiCpj/MrpV7RehE5LCofXWshxa0iZ7ITNJdi6C
NA73SmSUd34nJ3fZRSX0seaw3JZtsFM/fXRfDpeR5Vc7eqroPUvkjNBQEp/GoItPlW14O78Zngs3
U4DNUGyOQiNsAjKPy0pptZUyWQuFlTXKpjZll3CcXlREsqZjHtnBVToduhzaJhqRlaWtDqS3p0Of
sn8plUo6cp/GLvIT6gs9SX7OImrcVCVRD2IoV+GejGF4b7UZ2LZteE0UQn7WpN7ax7URr9K+Z+hY
5YoASr8HnEh5dsOcH1EHj0jV9/eqMrCmaRIKPx3Kvsksmjx+QcTVNZlKQKBbyQrHKv2NkEaaNZCL
7MQMdcHjQr32yedfEzU/S30bHoTdLIfkod75avlLiEworP/2gut04beDA7zCpzCwY/VQeeGVPU0s
XC4XCiasM1Bj/M0XYUrt5QmQ7cttfJlG9tlrGr3RrOYbSa3ovgQHfDUmFCPWxr2U1fZDnqo3uTVE
Z9k27IeqmTheLCpX2y5xHkZg86kOqq2t0OpVZ25IGcVrqM/tBwc4i/0otfFSzMSSQoH03X8XSgPC
ujuXb7VTNFeFmZQrYMCsZUOVzE2SA4K/CDJtabkdxX0Fs1HG7gN5QiZmWcImnK2HUlrZaj6cZMvV
AAKK+oOay0SI+ii9j9I0XhKuVF87x7mHQ5GiyJjOaoM+d2aCliEYwve2oX6vqLPmYaztcK0koDb1
nTqsizwYwGWbDiGfuSR35fKLbFIYFLOtiK77X4ypcrZX9AHE+1KPYsAXgZNSdGUAnT4aT+CkJrs4
oOavAfXvkFtOvR9zI7hSqUrfmqpS8O3pQ/orE+MGXnsdVLawvc/GflxOtbNPrSn/VcfhJmjy7lb3
CKiqDiA8da82Ai2qzSLrRz4BVuW6Q/1AKAEqHAzASNkWtfvU1inmj5Kg9kqOEvVKk3LreiC5AX4y
CrAHiHZU8mvbGdoakKJfTiLZLDZrAiBum4JEPZ+GRpQd5DKuxmXoqfS7EpRfy73kkhy2tnUUNzem
UeYPfksKRw/Scl+nwFsmft5sy8qsV0KbWL1xKrvkCaSwGM63blzYQPPd5dVEdhf4VMBbHQ+Jkcw3
yw6gR0J74ZBJfhvNStsYGcCgPDeyt5e4UZK31G3Y5nfwH3uBBzyJ5i8HPzGei1Cj/18qhrWQD4O3
N0eve1TK0jxoVjOshDxrzTtdc/N7NsQTatPwwgMivZI8xdEpJZCA5gDFdUnwIfLWFkFmWv9CcmOB
m54vRj7p2QMQZ/dC5lZjegbiND3DnZgQGHiJNFLrqec0N7prw+NttHTrsSF/S412YPtWF+dEd4wz
6PkEMq22eovzRFo03NB1CzkpxaUjW3i/ezTTynopTI8K7HjotmIYhtaRNp3unhJt47op6QIWct8C
VFRNXJ5rIIu+KBaPVX2wnsKoiK/YaFRLKH+tF7MzuiU8otbRzPP8uWt+CG/Xy819IxXKKmyC7GyZ
EwTxxLdLhvCl6mN9Z3fAviWFOrx9yptJbk7y7G+57XfBS6042o4+vi/yeR5h3yv0bZVKsnJ70z/6
fRgc+0Jf916lU2OOaJbPQ3Fmf2pnhfCv/cZcetEwbAYgFejgoSkfLon6Gk4/SG19vipRBSCTbZHG
r2EJviENOiWkxXeoKnmRDLzSjLy5kyv/BZDT9M217WTlyUVz9MxAeWit6Ep8hwIgSddK7lt7gxKo
597qV8Je6ToSF1lW7cysaF9jiJyn6QFYH7Zy1fpb4V1lRBq8pnmRRsvdQZllrYV3ECRbuuW9J8N2
vGU2egFAkpL2bBk+6f/KfxryOjoDBQcEzcT0IJXjsLWKyqIEBDPbLe0Jnam7Etr/txfJ4OKxTlzq
leTsrnX19gZWkh9eHBFeMaxyY1dSvfVgynuJE/lmtsps6V2I5RTi53FImm1t98OLlw434AA4J1Ye
I530NOpLtS7fiQO1i+FyVJV+50yyoLOMm2yqc/i0sDKJqvHel1ezTO/zU0rN2EnvK/nOrWv7YCtq
uKBKp18A72GudFWjnMUyqke7qqpT2eq/taCuHktH9c6R7z8InSY52k3nDAehCyjkvuNnuRK6UdG7
B1u5qIREV26LzEwfhHFWe+tWSYu7y0UchZ7XrLsRuqpTH0PL0Glv4AY6qOsWaZvFJ6Fsk4zm1EqW
j0IrW068dKFluVyIp42zpE8g9IutEcENtazp1FxIlVTuL+Ouzp89x+uOlyFI9LuBVpZT7LNWXPoq
CXKruYGCZ7yVyhIYSfbLYlS1tJsH7aNeBe2Vag2HWQpIY3SEcvqNycdbIQ9Z7u1rM+pB8J4mNiQn
2VY6HUxiHmEoO9CK9EasreapBh8SbJeoxGaW5QmBEuqseFdMtyUOrkqBRaOqoEFO16yo5l2zXrqt
NXC3Oom4rDjEXuzwKJ6E8DLbOu2pqCp6h3dJJr1R3X/0HKk/hXkcUJRdJuxpk7XXOhAw60Eo7ahx
VBeXceKM3SpooAsbCQVGy8gbf/BXZkfhzBPOuY2vMqCP7sRBVjXvKBXWXxfvQGqddZIA3nLx9jrY
2TJSgfvL2EqqVV5V7XkYgYRQVc1mgxhXrb4F+JxQ5mAM4d4ACkkTlJ7pWFZXsuACtbQi3PM+2o8T
42euRSXxk+lUHEKI2TZeHpHxtggRqAQBrKjRH/P+uc3M8Jm3lHoNFphH9JVhoIXhPtHlZpUMafTs
VrK7Kmqv2l2MqQ8hcKpoJ6ENfFrlAFR4oObfvyvZimSTk9246rGgMnsphqTzrU1bw94ghhNR4zJs
KNkQw3/dlZg5Zc3x/a56z6RLbbrJP90VOJva6fIn/OuuQiranju3VEnNqv+6K6GVTan+dleap0o3
QONoj3X1cvnzU38xRuqiBpjnqsuSZhcpanQ5K/8g+2bXSvVXj9n3v7Dr/+n7p6tlrX5nR75RhFNm
4dcwugbQigao1+JUo6puB0zpV1lMctNffbGUJ6fZPG9cChgU4ygOX+zEaWKUsBN6VhhvPK8yd5rd
rUECaq4TKu385ecQfPTytpgOtttfLEAIKG/FYRK1ttJci5Ew/XQclbC6WH2K/jkXSbVkn2rxu6zV
Pf2bpXsUnG5i6P1zKLTyRDuasqMGQVv5MKYZqV/QMv0ajOlvuaGrYgjl9r4xrOaeduENCGH0yJBw
uify3a0hkIXmdxrmQ6efc3nYilE9iTyZ1jAQ3JODcC9ygnGE/7WFGAo7ntWXKcVVxJQwDX9MmUAO
ds7KfiuUwt4dmXJiWT2IIQCe9mXKy1Uz3laFCWo1lYwPWewVV2w0w7u+qPybaZcXkvaIlnRWBHur
65SF0IqDpBrAztglyOyThzi4XfogR3V+RUT6yySzQQKK/f9rIqAkaXiHiOYaIpkfqtr4dxIQ61cE
7CimUY3+zYjHi9ymQvVKHvR+2XnZIOSwLn3YgztMt8Akd5z6i305zSPk0/yDNG6bTjaeKWLdu6qu
/26pX23jOv1B15e5oN4oZ8nbEn8w+eXmg9McKUnXN3KS1nfTe2zZq4CCTe6mqWu/LW24uPNM/+oO
MmN8cVdkX9/U3ljfqRmVjXqaRe+GSUKpGnsWUsG4cxWDHDb+3QlQTDiIu9ZZeLwbT0IGjQiJ+lnj
K6yVFp6u3jvEcHZZm1M+Sln3SZOTZO94cACzsgccFLk4fBuCCXHtB2m6F3Lh+c1WpWiTwCZMWd8U
87CQzfKYqioNGgXISY+W1MSrSi+VdQNz0k03HRK/4/EQGw+a5lDhM4nEWVv5V3rrwHBLlS5wvbrL
lqIcnNVsl3dBdJUU2pUQidmEfzXY91YZBUf0yV7iy7sDo6V/TWmAtdyFVZH3h1LlXRRQpHy1riFY
eheFF2JUTHznU8GGWccX3Ww56WbLyU+UdhBSK64//cQsbiG9idKOT93/6dcAHuzAMXroipB/q68N
L61PQTifLWBk09CKKbVKohe/lfSjpZO/FuLZSjixmoOBhfrrWP1qVU9ztX6YHI2cvWZUfJnr2xX/
YVUrevhS6JlxuWJp1jqrBhoy+5JlZKlBNFBXIc0VptFSk2/5P9qkBduwtV+1ll+JEsJm1wGN+FAl
3rMwEJ62XX14tlkLzZKlBz8Ccv6zpwuUxp7ayOihtpwnYSA808ggJVoaDYsfVV0UXa49ym3aH0XY
qpz40oZp+E07Dy2Ykr5r/+Q7wD65LipSp/vRHnyIgYIRSku5S3ciUCiCgiJa2EimvW9KEL4+g4Wy
VJTVYjaZNeJMByGcnJV1Jq/j7WalmG4ezgHJWabDIbbUVE/+Epr8k53wEPMJbQ2K3Q52l0ss89t1
ZrP5OrMJTSZbaA9LuI8Ig4pbn83my1xiqMLNKVjeWmzdvvxH5vm+/ffEDGNCXszJ1fsukKtlHQ/S
e59XK6cv2l+0Cr2VjlM+jRYFvTQBDVdpkcdXoApq64SF66OWlX8Vrtn8qkcajRp7/GFnWrLsXSe7
7WuzoDUCFrDeIVBUyw7kvX3VvwdqsRbzu0H5YkeKTvVlVKw9ejMAE03sYxdCUAY+YAMZuE/pynQB
ux8X0KT7PyvbDJZg04+3aaGGO1A+o32amuGNVkzkaWNKqSm7cNOqInjMggwaAmuAW5lDqtsl9YjT
aZUnZzUhz5mG8XiMp8NsJ86+yVyamP9oEjsLv/FAg/28jPAU836TzcP5CsJOSwKSuXBgfbvobDa7
/u83bEZJutZbr7n8mfNdB2ZAI4gt07eR9fW9rPoU9fhhA0ABw1FLnWvP8EnbOfW9EKUesOegrHQH
MaToxtpr1MBd/IUst5RtbMnqWXhFMmUqmgK9vFAO9H/dZKq2nKdMSirawEpwdkJmx35PCYwP2vx0
D/1Ie7bRwx8ylMHKdFv92glH7RBFSrvRDCV8rEPtl6w05l+g0K6jMdDfhCkS/XrICw0aB+vD1Czk
2RQsvQ9TYV+DhbgQW6zLjgy8eWiSqEJfpD1Zl8veTOi7bCDMKFRVnP6togtxOzp+eas01l+9b6nX
cWgbT61sLrVoCB9Uoo73lUwdxyS2Ejm5Ll1iPuk0HNXG2IPvCYLCNOwzCA6VegT81m6MJ6dolSVI
2QnoMWg1LqB3MZACk7JpwSs34o8LaEq5FuL5AsInCrWPCwhtpQf5JonMcSO0gVYoSw/CmoPQJon7
VzWwj2xAe1y4IOJqPk92A/KkHFAhOnjGfmPLOuWmCfjNW0kyPsbjKHOrht5KdDb34KGtOi0KbkDK
XgM36d+LgxJ6xKN7PQFxE9mnhQ+SS7bsYzVY0W6ebKW89O8daA2Ev602SQbwAL511yfbsAyD2Xee
HcarD38hy3XDF/6ZBXkhlIzhouDz3PlTAKsrlSPUtfk9ncAUjAwqQPtTjEqyQnMdBsofzQiRBwvh
rgaFuR69BFqHGER0Lz+6CqFpXw28ZwLw2ZKesOAI+ZP0FFb0ICitcpOXdffkgARHUPnJ0h3rTLXj
czfZqHbWkN5pQaiYlK2RZRutGbWN0I4VjX1iQqGN/54w/ZhQXMa0hsuE4h7EhLBijUuhFBPOd5iZ
9ltc8z3TFZ8yI+VHWtr1r5hKZdq+ya25QbAfOrn4IUWwXOaEqh+DttdWTV7XZ1Jl3k6LlfZAqrSg
wtkYNiYddLdaR/YtSrI/TgmC5t7Kw/KHrtbtQjdl2ttcVSMZBdTuUNofU4aSU7AYJ2grplR5mMxT
Wi7hB88OO6CAM6hHDOmvzI3+08l/a6P39T5QIr6sS+nyfS99AKJ9GP9M/84DzWfBNy/5WUXDtUYa
7smMFAv6rym5EFfDnyyUvLGAcSH9URI8+WZBj4Py5Hv2xxzfLGp6tv6jBaAwcIDQ3kIaPwXs8Y5V
oHVLvKyRCT8tC3rgd17vR8vLGNxBnYhXGwJXXdZ3ehJYtzXL/m/GqV/wGK4G6HDcBmMF6HhisrG9
SBpi8J0dDUcK3oZjVBuUeQXGnRBd5P0YSfDwYJJoLWj5s0qcOa0Hq8XfLrlq9ceL3zTfbOu7OQBr
F42Y0YSjeA0V3IsZEC6e4PpK3fRpZzWSJSRSI3S3yHyz8K9r26WeDKUQmXC/AZEENYUY8szyrz/n
mC3+MIdQ/q9X0adrDjnQkMrE22tY6rsiuel1Na18NUbaNHJp3byb+tRhR2vdRekM1qmeDqaefZwR
YLROATxHWUcDgVDacduMbDIxMcgO8jb7D75ivsk3ZBVFs/zfc87XUevww1+TdO/ECmuR5BZV+nJa
7Fqw4fd1IQ9nRSn9lSYXxWtJItWPDPeX21e7XvWst3KMKFP0O/1GmZzqyWnC9z4rPR3nlWrnr4Nm
nAAIc395w7+cPMk2FhTKsH50hnTiWRzeiHYsTGVIXoBgsfxjW8W/YpqENzDET5eS1Uc6WDUKg2uG
EzJH3lKkKbQiEKSaLciWCsYi8qNPw2/a2VcYi2EJpD2sBkexeXRSQrNyQQxU7ALFEFTrcie0ne9/
aOeh0AYhlY1y7qUjvZ2iCQNSGEDGY2r9rCwNTk5sdDQiB+6lXNtr4pvMnR6aqkZ/80i3oNn7/UtJ
H76oyp49bTfsz5UO4gjkUsGPskpvjFiBHeefnk3vroSB8CQyS5dRZkYn2DTf5Xwcrsc4dx5hdFnI
HXSIrQz3oRTSHieGFeBTqwwIqL0Y1rZz6BNDugPyKLw1LPlBiAuHBtp6JC52mUMC/ovybelKDKUg
9V+MgbBOGk1go27pvTSj2q6TAKh1oR3S5iFIqLsG693bkLeAMThpoju7bH5UmlscC8egxDd0g1uN
iJRBN9GyAGweeNCp11CMrQYYBZdA/joA5yhatmyzzbE1j9nkm2dFd8NO4cPYAR1gTzwcBCHhHEhB
uZIUt9iIK9EcUN3U0NM/6eAgbCGmkzZNNrRveX3Fl6B51Z0s2CUGNe9CrBU/Vds2X1RZq3ZZAc+h
EKemvCjJ6b7UhqLtsrqJLnLeg0snnapOLAJpCUs4UvJkTuKW9nRqY59LKiTYidD9JuYZ5XLjyCwB
tJwFmVV1LIymu2n9mAxG6D4m1BYcMokeZSFX4+DAMrh6VNysP2T/w9p3LbetLNF+EaqQwyuYKVKi
JFuy/IKytL2R0wAYhK+/axo0h+aWzz733PuCwnQaMACY0L1Wgd3cMAaVhTrZJ1VsCnhuB8SCMXzD
4iU7JAqKANakqJiL0quLmitg9qYDKBKQFU7m1O6aDMNJc4Wsc36nJ6337LnuCdOo8XsLTLKlghiz
3HaDEy3NlfgNbuS09PeJXNqjHry7A+ya4ueogTmC/wn8fM0wHvrcVV4Aloo9ZnBlq2m3554ObIis
H7+ZJTYEsboyAhkSVpkKLldv/Abcg3a2IifWaOdYIOWSsYxLrF7EwnziMyvqMQA7p9jkxqamiBVm
wXCIsIvyih7JWfYor0tefaK+k1ha0WXKz5gLXk+mFeZKT4NDZHsYNvdqm+9r3T6AG6FQN1GMNWGh
bRvNDxPjaSxdAIo4eXCft0NwT2dx2ASrXHXLBTUbe7IMH1W60RH45bOMjJkemNgiSs2fMgp5yCiO
i2rB2Y6EgXkdRRq3ihOgwkm7itQCC7C3gKZh6kGznVwLQBoce6d0wNoQMhCaeEGtWm1R9KVZ/Cky
w+5OmmWFqyy6pAzXBtCeZtebcLVe4t3DwPQowqXZaLQrEUmfjHaORBYUKek6PG4uF6EmXYsHuo6d
AFvPQbyTRYeAd8m6UrGoNwJP4dFDrhve4agttxuAqhZR+W1ChjvIaPRqz8OifHSEBVWfXyxkjH+3
oF5AlvHnGDcWQ6hudacrv1EvfVnUeyfvi0eKEYvhZ2bpW3vEY4iutBCfRQW2CIraRkzG8E2tOxvQ
XpaCDC4k/zrITem2eq9lSGFOAJY06exQlraFRdnfbDGnsR882A4Rdk0/szU6y8KKKHhWmilGTmYc
K49ppwePNRC7kGvC4x2ycoNHUhQ6qsibvLsnC4DmRQ9TArSTi1NR9wOelkPrV/aEXQ38mZqVGnbx
SgaRgSkKKQogSgWh286BvS5HYBA7SicKXClIhJROg5EBqFcEJxlwBPslS8t4CXC9+o55yHgBbisI
5DVsrq76DKmhV0IyIjXWT+q7SpqnoLp3MRCBJ6mkZVqY50Ah0pnP0eeY0uiqbRoGtuWRVV7fUTjM
99/chucbzYkBI1Tq5iEeG/NATTpDTr67C9Jmk+pKhGz8i500ITfGQ5Q7idR+GUDGK0CAwX2M3cxD
a/TAVXI6FF/96ojsKF6STEAiwD7b3OeNiWzGdDGmhpTrz/q8uTZqYtXlpGsJ386+MhZqxRaVFoHr
w8CyMnAoTo5tIWkV1V17wwajPDU7NWufclTfLpCV0qP2CyZ0iOHVfOJl2hrmOYoO3ju1BD+zjCL6
MezxH/2gEhzTKukxtz+xHhMgSssrsEFDtYgA+Le58QAyA2AEuizz6cPcuOHVp2I3AJdGn43iXToj
UVVjUPCZ181XUIBLir4C8pJfXB115y+JLlF+DZ/0Jb3kFyW/Cvlh//1H+swraQCw/8lXLj/5zU9L
isu3Qd3LK7zxAq63h0Q6lLKwPMKcbN8xY5GHHnLc2qrbJ2XfbIM0Y/dtwcaVEmTeU4CKPdwowMux
U+NnnofxX2CaWicmRu6+U4R+rFr93wEWjII8ZaiRAuBNwhvnizUiRw4J99GJ2wCfuemlsu36PkbV
CjgTLRcjbqDy/KkX2/ib9dXwnzvRzSDfYGXbnT9KPCK3rDDNxsca3bCO+iTd8Nx0j2lfp5sewKzz
2SBkCodWZZhR/9GOtGHvJrPd/xjlv+3tf7Sjqyqtv+wi1R+ywjOP7YjBNHjST22uDCc6K8zxw1RN
ZSflBrDa1k4x2QuS0cFGxdXRnNjsLm2FO8t6ZccvEUEQ+w93dbTqbTQ42gksd4BqTVoUlgNMaztW
fNoDy8i700fMHu0BKEpdjTF115jRCze6BrknWGErqnKfopo/8k37LnOMOPSNQsX+9Vh8L1FajCS2
uPhCwds+Dh94XWCPww6BYYgEVbBsAWsjx8bNHBzEqtfBQ7sCOtCEXBcEdx38+1CfpD9h7/IcXAu0
/AswngH3IYK3l+AAIj9fuYf93pORAUKLgoOy/OrKM2RVUHAUPOPKRXB1QoIjUsQ8n4L3Ijhd+R+/
FsYxpfjkypNfwf+vvhb6zjFYWbIO8+64avpdifnlfey4Lra9w+wF704gZhS5/hOoX1hAMf+eJu0V
tc/KK3NQFVCDYvsBZeTNNonSf3hbSMWbvaNuD3JgS3obJmprgcVy9qa+FbtrgG8TA03z0ncP/FTR
tyKyGmxkalLfN965hTJpuvIgLP/hbet7T3ijqvPKOwew03zl0ps+d4y8s1UD/tEVuJCRpTMh03kA
6u2BYY9slWJp/wVYOO9WzbqfRWgtzLGo3pUpqhdxyZSTxsdh22RYzEAGmHUadN4AUa+J3i0UvzW4
rX6C6BEEdmX5QvFN4FKBPy+tDi5mNHP8sjdlfFvE90R8VJwrpyGIhy1QsjSsPzDrpGLHVsaniwoA
CUrxMY48Xz/Hqv4mMjVgANnNI2oNnUcFyCmPOTjNt6k1BH7YZh3qMis3XjEtYiuy0TNAAAEz0PIt
L1C3s82kAbLQGL0DmbQKchPrvz0RjUIinRYYzXb9OFuDphhMaqhDx07kr16NELc/0GxqIEDDjRTU
Czj1tK20G9AToJS9A13H2CHjMRNpvR2mxNSN+DAyRDWBpIqbHV86JXZiPC3t5hIvKorKTb5nA8iv
pDwrUr5SnaSaS7TO9VTjiDwS1ycnqroiuZG0oPvlYMCSir4s252dIVGVZFIh+lIBuHiQIhuZ9ytD
KavlpBS655dYt78PzXM/1AUZM1U1/SHFGgw1SdGJfugzyesRq3NT1I9+OuTNYy4OWH/KltzTMDe7
yAae5rPMix32SIrpTzK753hoZ6G+9QxNrCqNbzTx08zxO0aM/ZcowwMVVbTh1hu49kUYdFFUfKiV
9j2pw/8HgwlduJ900erqW1uN/IShLX7cidnrCKSLy7QJ1Cc8C7UniwFaOR2jI4lGx8V+dWaCSE7X
nmZRgtSUsWHehppxxcxHrzqaZT/lC4oY8jFfzu22L54AFRMhpxKxI20a7zho6ciTDh5ogW6jxeER
0NIqtu7F9VE0w9PyhwZbDqgKXxqKvsnbrLyjA/4X5zMpQ9liVPnUHtlC1adg35DoSkHauT3oVliB
bkY4zec5iijm8L+CJJhm7q9NbkPJ6wDmabl1M4Z9vvsuMF5aNUhXeT1gnptUxisK3V8tVjanXEuB
rAiet3TSjdcIiQl33O5AHyCaQYNynk+ckGAxfGmwIPdHJ64YYK30fBaNCnYnwnoDEqJ8bo5Y/sCX
KxSXQzkd69DKryTSasqRyFhm2BIke6m4CU4Ku4sACSANK0Ci/ynwIAJbWlSub2OK68J4od7o4qq5
W4H+renB+3jqs+pnLHY5J91DiYrSG3dawMNXgP4fgZ3GHytzmkSa7SD2NUVZ88MQOu/U4sEA5Koo
DhbUDFERtGo7gUoibJGBEC4oYCjicw0wj5eAZvBKvSZZNAekFgUEXIEHvA+43ASkK8zA6QZKUy3E
O60z71GJbd4rcWreY4A3+e2oBmuUOOB7IOFQaeY+iZBOerEjN1LmDHnePZBI1tSUChVjuj0msXdS
bubVGtvX2I4DhuYh9BjevIrTvhbYr+PAq/lrUpP7qPHKb1UC2HzszwSHRLfZIcUy32wadN4jKqtm
0wY5v1emHPlpy6AXDNwRZ8eO9gWLKXiPvtCiFTeMaMkGQz9KvQau+ff65UYfhhY7KkgyXJ719PBr
LJSokv/neuYAY5L0bRA3x1FBWQxKloDHhv1Y+u7o29GQTzOG9Xg3f8UkG9uErTV8i/M3HgCZ5Pzl
C2svx9OJ7OICaQ+A9sFfL1XxMqfvlg4hKmBXYV53y1YBh1uaJcq8vRPycvBby8LPJxIHmdDmQku7
PWRMWkoWlE0ylr6ULkjNz3ylVnZ04ysjRzpI7rUI2wNGpDcPAGMvfGCQZtve5EDJlG1LqONaDUEi
Vq1qsZvpth6qvFIDVQbY6CsXTodsvsooHy2xC2kLrWEMwOdH9XC58KB1XFY+BgAG3g860NFogTQC
icLDiHQNuT5K8qS1n00dFQ/zIq3tJglAo2p3RXaNWH0dMJDaZsifvvK9hKMgs68MJbzIf/KCeA5H
kchYb63hNpxl1Kg/aA9hj9pmHmpvZe6i3EiPmo3Zd6BnSlOBTKe+WIrmYTOkAySzkMd4yvm448cT
SC+B3STqtshf0N0uGxe7FibK0r/+HjcabbYh/yzCOP33uORu6Jjs/zHuBMagu7bjV3GLSgvWDDQb
2DnXsOQyFKigQ26cbzOtPFIT+ZULjC4sbI05GKam3UMtrMBgq+6DcZoWZJU2gMLP027YyBiuiJHk
dvlqaO0cA3nD7eNQNA9kNWi2uh9FkofhqtVrW47aymHasCEnW8HUrLK2mVuBWHsYl3ZaB/fy4Olq
cO9m04+gjJQtyR0hInmPRYpVbbt8MaTD4C0piDUOy7lJ1hdf8lCrDPsRZhmgYNSd+MIduI3cMNFn
U4bjAfPh+QrKwd6mNvCFRjvTDpUDPGUdO6+rKXPVAziYkYUCeFPtQGo6kEYaShmdIbtVO5DJrEiN
bsH6vt/VWLW8yxWGjRew3rzaQ3rfA1byr8QLBVV0/tWtrWCtxqGxKxvNOZUpGELIQpS7ueC9Ai6m
tRg71bnPgKB7Z1iZuYrKYXrFPP3eAecMxUKFevZVwfRl3RqGvkN6jPt7LFfx9Peq663F5KH2lmLp
lgdAuiIGIhDu5E6zUWahYy1jQe0+8NhjBXg7MLI3n8tsL+FrMqFDYPfeYkRS/roTvhTgJh4pbmSy
DxmPfGW/ZBKHdeafN79HpbdWhtNvlCHp3nmZgHDFDMYvaRJjFabSo/vGS9gu90Jnq5mgYi6xkbUE
xhWK7vq88RMbNFDAxUZhcYTErGDkGMWO3Xtg55OvF+M/IqFWyp4jRXjx/edIPOnjN2vSvvVusCms
Id8rTVYi6x4Hmygx6LTAqszKrAeUfwKO4hiXFrK+SUNtOrPycKujJn0vRSSXZl3beCsrAB7RjUI2
6awcoq0qImHlIbsrQ5499Z6abKIEma/0+jG8NtnoOfaEZXNUMJukVxcZ32j/6Dtx/OE7VKcpLeC1
ldozXvMekBsDruC+MJT4NQhWJEY5SnVkkweKe2HVJWDslk4cBS1+H/RnJwNR7dp8vXFKNIOtnQFT
ca+IGt+qh7/p/1OnSr0UYAEratJ/70ZGfyySKdHkrah54zvfF9LPaqpmvi9IhnWds9/8326Vv5O2
7QG4F4Q5iu9BbtEBfRWIgX4mxvNj1ZSbUE/TNTXTDqk8wKwPDqOYEzDzYfT49JKPEebovzslCUvX
ZPWfnBrPSP2xBW8wOOzrrfwXOFEbDUiT/zBqLznMLamlM+QhaCjXBroZNT3yuPnn/QpwI5ZNCoJB
wjmIVJiAVAffDEiag9RJN2PMu4V8UAypisViktGDSLYjK8GDiXxYP3UL+pHoIGVXNg5Koxfzj0Yx
cjUDuHLBP9yy4PcV0LROoG8B1qobjN9Lpff8GwWlCtVCkWkDvw/z4uxBCsdVzx4BSr1Oee5U/qyI
QMdFHtSHJfogxWd9UOf4Dc4eoPWegPSr7+i/N9XODnwHzVH+bX8X0YdP6mC2mj+7sDCUvjnK//DF
Sf5lhci6WM13BMoVqDfpiNzMqwsguXBMHMPYTXoLjo9NUJSJHzYF35mmlXzJxujVCNP4PaiT0efI
HT6NWZIcas/lS00o7BTpIJ3qveGNVwB3jZ8900J5cbHT9l65+Z89Y5Z7b2qVl2vqEyu9NQqex5QB
9qg0vzht8Y1bcfzedgXQXqzMOoHWIbiLJ4w5SMHU1NeYlXzv+iBdD2o87Ww8dp4vnqpXgw1ptDF8
FJ7AehyXaqwCvjLBnWto6XclNs+emqacPduUfYkajhWc2PKLGG9WMwYnn2pjbznj3vg9bwJzVkzI
6njQgGPkNxkfvwdI2Lr1kIpmQMLGjQf14di837UqMpABtds8YhOT35fZgM3tX8tQQdHOoipQxX0j
mqBMXpE9mbm/LGh5y+EtW0yR5UY6YJIAANmoKEoF7AYoF/Tiq+oV3t7lVRH4felgrW3q2DKYrOEU
oQ7tVLmqgeW4cedZCkxIMebNVwP5d/tZxirt7Da3+zGYXcj4bBNUX3NT2QLhTfs25eDp6dr6GzIH
pq1aI0uYA/cEkAW671pKhaKndtpyG/Pb+V51PrcvIZf2uohD9mb6EQ6LMnecyA8rxZ/PBMjFrex3
LeAosCb5/8/uz7393u+f7cS1/MtVhW7/po3qe9w9dIBXRxJ61pwGlwdvZmCWC32c+NMQdM06CBiy
M5rA2htaMmzqchhP+J9Fy1gx1VcRAhRh0d9/iANmNf7UN2WDt3fMDg6qX+Y4SZKPJ86R50lx7Nx4
d4uC4nCzZwIwsjshKAr37b/GCFvdNU8/YqdyAUfqDE9pZWabGqlieyXLg2OsmkDgRgn+axjW3yj5
M7GE05DMTkWQAzehHLINZqxYLmZ9cKz71lnq8Zi/mln2jdJM02qNTw20Nt1+tezS3Rq5Es1/DxS2
YqnwlzwHT+Us7w1+Je/GDGwgIqv0d7l1iXORd8iAdgNjCW455zsSh30g6uQfIUYsi9bKswcWOcrd
WJfKjQX+5s0C87GzRaK0gB0CKCC4noAE2vsBK/I7pnIb3MmsmGuVWWWcm5TPCrC8a635e/O/9aVc
2BtjioybsViUcfCCVd1oNZRquY/yWP2KfI1d2VV4v17kMdOmr/nQA+jLGWZ5qLGzfQk52Sd4ZM1x
Lva1iCPl/xpf9huL+EhoQt2kYeRLo9CqU5U4XxW7KV91UIvvPNDXLlMxvQX4b7waQR0AmEo0QxN7
HkCkKu7J2K2+gEtU+WpXYX2qbfMrE/NnIPZbu66LziGsENuMqEYqt7EIkelga6EQFJF7z4qRhC+X
q9DTeM9Yi5wW61ftrqzinVLQmfZT0SxJKxW1OuAFCxYSd6FYDfYqRB1wqbI9aOadhxjbtVswXzdL
7OKDWFA0TdAaLLnJ9atmIwojpba+NG1hLJs3vljMO2uVEWhApCXjAsgSqGJHTW+FLM5Kq4KVltnZ
y+Txb2GK9cPUTXeWGgxvWa7wZW+C24V1nN/FTXI2zRmyL0UdlVPloNoDrPLI0345TcnZFCsyPzno
5xYsVcZdBXjkJ9Q/MT9OpvxjmozDqDvJa2FoKoDSimm2qNzkbNHV1kFpQABYo+BsjSy0aQlARXVP
KffjiGpTs/GKuVnkLDmkjvtDnZe9FB21WZZa7JlYFdPBTXfISvsH02zzRYm5+uBGLooG6/h9yBPu
T0bvnlAp7QD7IBVzIFEIW/yt5diVVisnxsh/0HZNM1rPF8dORaWs3WXXjqWB7U04Dki4nB3BOqDt
PDWYHcFFbvnAZnSAgcwWhSFoldwMlJ50VkDmAjYWe+NqfT4TWrNmZ7tb7b/bmWWGG5x1Y7nzgKTr
q0qHDYVL4UNi4I3Kuond0bequHGwn01AgjLXRkiT+btULG82KWzAo/V9iOWxygvuwBwd3BUB1ll9
2R7H+qwJvZ92Gjp7MpPiz0yNJge9Ftn85iVd4xDAhXO9jd7XxV1QeOrBazP8J7CorB3wZ1cPFgui
ZRVPJkZUUGPxSBQoi1OXDtTuWnA8khE5knqsgIQLDhdtHYx6fopRs7dJAfy+wNqUUq4SFURoU88P
gFB1XT9B1s+GY46+iEBkflL45ABAKWO7xkr6A8mA7DStog58I2NnI1E7MjpkoLP6zQHKPjfsbxW4
f/exXerLMPeqN260sV9rTXZyPR6clAnDHyEnb6NUOiS/o1kOi0l4B3w4e1NQ3arP3i247U54u32Q
XPY9lDsD1ZHTC9A+myer9rBwXHkhcvCqaoOdq+h5MPLgIYxRnytadJAW5BC5vfdgpXiIRAUI9Ezd
qV885XsHCG1/GsE6SDmlSJTot4D3x+BNZJGmatM/ecW3KAQt9iIEjJ3AoS72vREhxRTLb7e2jY3H
vshGJVuKG3MwQc6v0yTItd1ADAGjZ493ho1SuN6prT1STCZqFigD6JeNbQIvXYv2RR1MG8PMAzAA
BuN9Gin9sk/s8FvNzed66IOfAoSegYjoPUuA5lBjgvCIOv1p0xc82Gl1Nd6jpn2YnTTVnp2G3lm2
wgn0Aaic7jz7UUMix6YofL1q1EPPDFSkiaFHhPmUgqKKJ5IPoXuWl6nz5sZZN8uReaYvgMxza09y
ipOIednFPi+7fjEC3G2bxkAiuAeI7mbKWLa38ino7zU3m5uowsCqU8vKta3lHyXgHraaw8r7SRzo
DCijYGuoqw8LcInI7URLymczxXqcGFMATzQAupgH06syASJ574GpZyubqou9VNHEYxgpNZFaAQsS
3ciYBuvTA2btizrTr+VkMSsL4GKLa2hQwQ/sEnFKiq4Bu5FU0CV+Eq62kBdwrs9T7bqp/EIduvWU
JNoSdw62QEAX46ehWz1ayPh+VguzA+YBtI0eQ1s3HeZ+WfUY1TVWQhyQa1uFk/l9ZtpvxuWsycyz
TJ7d2AFVrH7zXCx0REYd3tFKUqcD1lVj4Gv2DO9kefWXRKw3hW1vb1uMcJdkVbvNuEAtSnhnYwfy
NcL1A6ftv3Yqh+CrxkHmTI82ejDSWVcDL9YymbEimUtPQ3owkpoO1KxsMAKToYwgn5UdbvwF1u+A
ulfhEWgDsWdnWgZed1Vc71KvTBZsYNazbebm81MlTqktrUmmdPU/rDcUR1o7KsP7KwJnMghlHwBw
Uh/GBqtTCz20HoCsVh+wjYG177pWNyBIOBYO6tjo0HUq0CGNDuXeWhwdkcN8VpCW6XbS+zc20pms
M2TlH/pkg4fvsGjrztibTihIxE2sNpX9o2eX2hdk5C1IrA8tgGqxdg+OSFglSOvbBNporIZ+wjjW
SsYFoGyNfVR01StDDEub+sfW5KqMwTFjOsbWgLJo4TSaPd/kTW6gvhEh1UuMPsZspywnsCmoSr9u
XWAYz2tpqmL+1tZFmwn9vP5E9rYWAimX1usUYF1h2xDIl4TVRHhMDrbiF8A907AqDsQmAmQaNaBD
kIzAmEiBxQcAotWVtpEy8jWRQDP73sSbMaKuYwHLdXCfGdK4Hjog4+6VzrjvRy6mF2z6tOkC8BDl
ZlOIrS3hYU7a2aMzrNxv67hbxwK+ahKwVnRGh9or7LmZEj4WqfMuDdcuB92BNMwI4Uq7eMs4s4Ys
bxxlcI+l7wrSX8Tim+lG22wuhkcq2RaEqa/0/KIn1/x0MzAeJMVcJC9SvbZNWr7ePB3pIUpKEaQP
w1TdXJqz6yVShQkV0PUalL7qivVCN/CYFJqv2Wm/oubVsOjqlIxcu+5XV0L58JCDLAZSSqRkIxrJ
5jHYbeBedCmNSH07WiMhRaNuQc+m+HELPnGQYqD8LEK27YGj3hVrkil/bcKy3ZSVxw6kiKUNCR2Y
dMIkFybg40QJT1egPBb/lHwol8XoRCCvwT+NRC2dQQ6oobN8Fgn79Jf9lUjIM+wrUxwKIQ9CPuL/
mjeehl6jLkK5p7b1UlBynv/07nTdFNo0yX9pVWjN3FaPwKD/wUGbuxkyJT9N4qCBogJ5I8GRRHRo
kDCyrs1AX4ypijtImOl5XUhbKQcvb7wuElsHaAKFZOUqD+xxlQAEFNSWDqZqcQI8Hi2ZdqahTItK
NElrjjp2nQN+bpJxk+v619Sc3hoVS+d9H9hvOV5pYhU1iA2wtPaOucHWiv0G/AvVCbEqEAVn8S9r
JpZWpfg3axmErFGpSNZS/MuaunTS/iZ2kJS2j68LP1QRg9akLYwnE6SY2K/FDLfSjlyppg+wZiLZ
p0udk9enya6zbXs2RYHdCMoTbv/VKcdWmDp1kF2ZUtS62aVjECDPcoj6b5lbR3fZmBtr4M3Vzypq
tX2OOrK/HPYBiOfgJ2oZP/qyrl8a1hYrOw+rYwi65zvdUvR1riTsGVue0kfvo+CnkU0fE0b8L1M2
CR6qXz6uoiOJoxy+1Czn+ylxVol4v2EBLLw6SJkBxM19kCNfQ5gx8RqUttKMopXjuxsC/dfDOH9N
fF1E6dVj4/OezniPPXfSJoDMwHquIA4jTcGcDvMnjS2jqnhrJzv/sACjoYZj+aOqG3vZOEkJvIbK
vU9yDFz1keUf6pT4Vp98bjGUYbQFqWyyKvoo3Y2WBuxteveXnQVYzMxqAe1WYfGc9PHogqFCDAbo
cCNTrBCogpc4ddk0V3YUm0wiG3YUX28ahjQaWsIDkpCmGyCnbUug9Ilbju42K9YcgJbpB3kDkrLs
HcuP8miY72KyHU3m3IH95SDvzPmOvcTtXTzYUFl7RxYUu4I9xZaH+vfYpKDYaW9dxSY52dI1U7ME
oYU/aajwztrMetat+BFwWUh10AbrGcxJ6irzQOfippb5jBsoOBoddp+FkkQocpntyRuJx+rKNRwD
/DgINuRqcEyHAli4aBkWnoVga2/9T5ysUTNWFPbiRPFJdLEnUapZ6urGXlwUdUIH1HpjnO4Ye6Wf
kb4w1H/QYiRjGI7pbsKo48/dYPMDqi9+ZLnNnz0n4s9ge37BolZ2pBaoV9sN1rHS5dx0xvjZKrAz
DGeKcBOQpSmQkhGQlHQIjHAOSH20jd1sOFeSJSlxM1BA2T8FHKvQQ2aECjR0bChTUIu1P+gayE9c
Jf7/2ZFa56u0r4MOWGUWn2e+Botbi7gb3A11dPnYpCQzEdAoME6dP6f42IO4SvqkmrjKuLkN+Mn3
qHPkjiSR+eIh/Rh86Ww46CY287jmNQCKapEoFOsAY1JY/ISZD5YaS6xykMIttYWKoco3TMqLzWQ0
8Rbo9NmrWXQbMqCQGOAPBxYO/yFkY8f6knF3+iFCgvNWB/t7Vm6Y7mHQhS2z10JpNmTQ23myNFD0
tIqqwF3EVT2s1MCIv2l2hmp35PnopfKhAuH2yzg4+cY02nYHJszyEaWeDj4GLIww8o0OLOxuCc6t
1nH4fev0KjBSe9Cos/oqmIlgVhibt8HcuDgHQ6nrHAxZ9cGCiWDYj1RBxIwr89LBfJp08xHVRODq
1fhHYBvBXe3WarykUy3OGV+3vAuQs3Rt87kh2URh+1FXQ7jCc0yADIMI6LsH8tIdUUdyQxcMuxtJ
JpkFWbU17QpQMRcGytIB8QQ5kSwHO+knThEwLRa5oAGhaMbgga0C6eu7MBnTZZBGbO8mmE6nyCZ+
4pjQ7XNgtaxy8FF9L6oRtUBm954qCcBDwEN2HBzbADUlVo5IAcyGdacA3xA5JObacIFwGnQlcllz
ZOsLTxm7nFD4nLHiNjZYUpGUHnf/Y+zK04onpwT1gJGpA1CJgMVK+AVNMtylmRt/nXrUXKlxdZYP
YgH9Iid7wk0QcjDMJLP973FIbhvGtJfy1kA2Pufx166q1Cv5pV+yp37VIkPuMrgh/LIGrzjyeZC4
kuuDyY6oDyv9tgVjTo1CkpWcuZEMsKzXsjhlMRDiIaOJHBlL33lgK9ukpmkkyZyLHzn/MdZNnzJe
0ev1bszd1E8bFj3QoQnYD9Oxox1TtLOI5GDTaJcNgHGWk4MbYxk6rrFlvfkXWAVaUCNi7ebeAYr/
rzjF1CObUOu7H449goTvoqC4mqdgb8YB19iNIgNTKYUlubwGig/AaHMCrY2I2pt25oelnpx61PCu
PAuPia6N26es6FCLbINbAIgdRxJhsRAAnd0060gkncieZJ6KhIGquHZyBu2JdHQIkZoCbhzHz9nQ
7MFknCGhnrkLjCmqH243ANgFm7dpEIHTj6fqlzjJzDVwh8+2Aj9R2hp67lzZKlVgzLYpMN/BKQDG
6MJzcj8Q+TltHUYLPJby+8Cp1FMYKeCXp01XloLn03ayeyfS1BN5SEVgQeEJhfS4CUUe48AKsGgQ
VyyW+62jpsXlTlcTe56cUHNqSjTF5ARr4eUOYIL2PJORxjSxoabUkvEcSvi2SfyXg8fT9FLU3jbr
BFDKaFSoGkiLU2Xw4hRpFuZkmOioYLw+Snmvq5ixuk4F/jNYSMXFVsqBBqfPcZ3qqVYi992qzccg
7rvXOjfYKgyr5uDZMUBAwIi2QvE1wByQlEo/YNPYs2mBVbQrU+BEhCtdmILe/r7Ba+v1PEcBM2G2
yPTBeE2zYAGaWe+LUwFxb/SS74UQ2wUAUp06A+6gaPa5VqAIOtXvbMEOcXECD210ctr8O4lB9fC5
UzLkwyPvx62Od7QPcJphS08Fej5EGehiSXaeF3Okf+Qp0s4BuHckPl/FrP4uscCGtUClPxLjr+T5
JRk2Mv/mSthvSKmhiG2cqYABp6cbjZUeS2QW78PIsRdl7eZfSgD+LcIhOZ+RTGoHS7GRcMv/ze4m
yiA8JuF7E2+2S93BB1AUv48Ha35DOENnrsLBK3ZjkhWv3mDO8t5Qz3IvzLRjX0y1r0BJr4kbJ7B5
zXLp1GFZ9/X3TlILJKgk/6wT05jtmz7nAhhK9WOrqk4gJ1iORgmwNFONnuM6AYEJnrIbkpGFoqrL
zHDDZxKhKioHPAa4ScjB89RwXcaDq6ycCbsCDjYU5qUp2nMQ+wu0jKXYIdgVcEsrePoEDBW2YcTs
6WTgdBEr2JoDbYKzJSgvaqaiSXkS1PQw67jStlF5bjIPe3+yKX0JBkw2ZWQyNgSEmNTKjqjfG1/G
+nbB3UTZkcd/G6D95NL++Ck7E1Vl9fAIign2pUpATlmJBzdeaYsobdQf1eCZi772moeii5EpnMdg
4xS2QZx/apvEZfvgomD5yhaY4rbml0WYP4Or2wa9xeDtLcdqjwBwSlf4RfhLVvP3USuDn9qYoCoz
9D6Q+aP7QPPMnvHUstemYXt70+VnJ0CM9y+N3ryLce1PFRl5gde7Hx6LdN8xnOBpeE2Rx7buHQA6
8dAE5QXqy7dh44I8bEjc5eS50Vcsno7YCLWUH05f7NUucwCpgOE3XuH2TztWv9te33zznGRa9ABy
euRgmF+DKnZEnTJC8snNb0PWRT364L6dQ3JNQ8gQIUFyZv90Jv0qJOhUgVlzuUrmlfaWWf+Hsyvb
bhtXtl/EtTiDfBU1WJbkObGTF67upA/nAeAAkl9/N4qKKLudvn3OCxdRE9gdmQRQVXv/ZzS04nkY
xoCwq2lUCZyNqfqNy2jRceiW0Xu/HNAdM+S1immgpsm+8YsTV6ducqitF989tepbRAPUjZBm0jxT
aa7MilOrjuaGs+adjxnV9jMaCYMEm/JDXzvdpvDBkz0Z1jpWpRhS8DgA+Fny8P9bTElVHoSzOWff
pbcpGzu8SWpQuLF6eqLCUA5CuJWbMP++lx66NTorX5OiUb9bwAt+i3hrbP/R08vBOha1Yz4Xo2Y5
C2y3iGdPXURgp8X25daKwhLNMJ1qbsGlQsXGMXIBOHkRWZXT3DumWS7yQge1U9QZyTE2Sw9plcYC
GAf++WiINqHrIWnpH4m0rV9Y6yzqtafKGGwUjVc4cX6MMmdT6RFYVNTdZErcxaV7JUuzxj3ldQI0
ZHU8R4moOi/qdVGNVrCkm0hBwyVN5bSyXvdje223ROGy024a1CM4WPCHgctMNM66tRdMoW9OJbrh
NJAc9JVfrxYdCTUgyR3OVno7/mVkyAy3TvSlDstyhz1BjRewyp9cZTs+JkeyOJ3Nl9zIYjInVtA5
hx1cE6rSHxXtMsM4DD/90uq3c9kI1XdQQchSHwKkSux14wQMxejJ8zeZagvaf1prQkZNk4cb8Fuf
q04csNNlflQewU9/MzUjO9gxmuZsLiXQqSCLLIZzO8oyZa0zDykxUDu5yi1BBqg973CVJ1CH/8rV
0cJmZVm1jZQukKbLYjiJ0pPzxb4MXS8D8RdD56NSLnJDVqB5sN9pZ/9KXkcSYBUm/3EAYOrq4xS/
tDR/p0olNPz14/9Qg9OLrhU3Iq+9L97knKg2eopBx+b7RXofAvLsZLq6E1C5dZeIbYH3/evvPN2s
ToPWHJJ7c7K6EwqUz56DX281wbWzZzEduzA1g6WEvTRA3cCzUQPG169ODJIZWDHtqFidFNjjhigO
i8EGSgnJxrTOYyqrJ8N/jrU0J5Dvb+NTvMpg4zZPuj7IcSaxBb9IDfJ3iV9HmJ8vpNC4WQeLDJWp
SP6kQ75dFJWWjw5+oO+EFCtWATMgin2MTwqKb6qJpaEh0ZkoQxr3wrY2KL3yASicWRz1opNxGHKD
8S3d6lFhHhobZIOoLLTWJKOLmQHrarZpBcoXr1T5EDurCYllnFRcYs5OQ2EiicwA6u2g/2d8qaIq
CiZUhK+nEZntiWc/Kx85dRpllcWCMu7lDQ2dsvK3bOyjDQ1HUCkeYg9cbTTsB7d+0D2AiVMgdQGx
zopx4T6RCCykPwEzkV7FbhxT3iSZAVMVe/Tr69hdh46vOXabzbFToAx0gYrrNprzRK7qmUHL6iJh
Ln5IoAK8gwom1OArAGHZMyuI0KYHju0OIMNkP9/ir+5A5t2nQRbP63DKidwH/zBxWd1TKdk45KhN
03FYZwCzlWrDwEjT7fAnC3JBVWy2KC62GZWZLXbkNgsvNsjloxRtsaFYZEgBcy896iGK9EhEytR0
z/POZWwkzMvymFghyD6K4UaoEkCkwAAoqtvyqmiwsevvnRZWR6oZjJRFmnlyRUO6XCwI/HiJ8d4C
BCP1HEPo9TmGQY3JF39yiI3A9MBiS6ldwN/jZTuWU0CZ3zZ2sC8f3KI5Fu6oWjWSOF37EVaElPsl
o6sUcjFMgOBzXC+wBteq77JE3EZl3+zFKF1UkBbusc/QUQn8/hIQIA5ohcN4HNLni2Hhq+o2ssyl
goZSNmXt1UioOJ1+ZN/71CsehHT4XQrwUhrRhehq9XbwgnAMXfyxh1QpCBIbuwSIgSKzXYwXuytf
pzueCwpA34g+3aI1bvU4dh4Ao400k1rMeXa4BU2m+xb5YIQEFoVxC9Q+50HzAV5DFnEU7aShO28i
A+mj7jf1zvHYUVoVWnN6dzy55QiGP3XagA9C/Y0ji0BtqxPODlZ17erPKBwGGZ/vmjd2Y9VPdupI
NGyhs7VttUATAIqvZXqOZrisP5a1jDaDDdhoFY3aZRPAZKy6pNOfOwFO4CSZTHyrUj5HI5OsRl+2
JjwU7P96NgZO4w3rynQ9VdgN0RIYfWn5Ka2wx6BFMA0rwFWtaBm8DIHljxW6Mibtv/X9bKLFl6uJ
luGHeX/rWxumG3gJiLD9rgM0eO03aJlBbnVQF7oDDzFK8ZQWb0dsa94ryES7aMl4cSuwkZt9l8hk
QoolMmnT+GgaHSDcVZ3Lsoy7WvRlS5nMXAzTuGwHytH7z21m8w/hkl8+ywxyBDpJWfVYRQu0Xc1N
n1Wl8VPM49u5iomGlZvc0uefLjKbBFnMI+p6LupZtKwUaiWKXG2/LDrex0rEONxPkb+OZMODytV1
tP7//S52JQ8mIzY+1ZIH4M2NL6myu4oSZvom9ri11cGyeudr+Y3Rpv1ByxOcx6sLyV1NtlvPigH6
0rgKukJpTOUBjLmbPBuwdBe9ArtQCvtiXWW1w9ZOHLLbSeAQKQaxe4M+gsAEduFBU2kiunQqNfSZ
rAXVHIqslV+OvRJ4slVSiXxi9st7ibPIROydp8JeC9jCrM1WieGuLeB6PxvqkniTt5JRN+xDO5Hg
gWnHWxtI9SvS0sWa5F5aoDCmEfDotI3lyGpDQwWj+wB6VnA5IxqgCs4h09oc9jQNhWTjCOoJVHnj
SDbvr8IVIc6dvJBXG5qfwjHDmcNVQP7YOyyq1i2KTxUampM2r7oLTgtNZ9lak5p3n3aOuOG8HfZ1
D8DHAuvKtbC15OvE3AQd7db01y/vwkY13sUb52z+7M3ifNhHbn/2tu0x+YpGw2QFHpTxr7A9EhIb
+zU3181sLS/eNHep5rbAxbvO7AZJ6mtvQqBT3iWOqd8+eNPc5E1P3qonJ+++rqa/+myZu2hTJFyn
DQ6vuqMR5/dzCyINsVW4F9SRmIYVji0N/4aAn4QL+nkHiMqEDKWZfXGKUT8ww0ZlaOZZpw3Q0eex
I59LrccZsEKRMn20tINwBy0NhDmlInkqEsWtJkAZeXY0284YU2l9jpa5GmClDPuJacX4SEqK1pkT
fruEOaWioR+lPeTRHzr6Ur4g1QwePQk+5qmW/attVSsc5uhfGivLHsqxenNNv3/lIMvdO2WP2kdl
JTjg+ITm26Bbx9ApUP/d1tlj62n9i4nMEjmxERyJtpP4K7JCATHfiskBZL8KKd5PzIDoa+uR/kUg
8/zAmvZtDt2xaD/qOEclpwowrVcTy8oHnjSg9u1m6nH0182P92FivwFJVa0mppCuI8ZVrYMrWEaD
dZjZB1CP0K28GHyQvOuNbcp11DOoodOOGbjSefIKhIT61k/i+IHsYt8GsZ9mPoY43oRFbMUPac1R
tRq2+ZaRGxmyaF0WqX5PrnShKUoH2OJWpPNy40/+1yg16tvZS8PyhCKT8SyzxDSiRbzMt/RUpJmf
7zr6LDErHBup6M0Usl0WZsWNmaT2Q9TycFt7Ng96ZgM/vDeZrbBAbgd0QD/MMleCeag0OPLIkNEF
iX3shvNKAJUsgRuKlMOtU+JFTlHJJkMVyzHn2e0chWSpa6BPQvBTCAQYFCWP0TkMacm3A43fejB0
gbp8520EHcEWcJgV2mRwQQ8uAMs+HRfRVB1ALXy27MCsi670y5h8VETAWAPJg+LMNjxCN/Mck8xn
6bXF1ayXCBQvxY8TXL1NtAFWA+oVi6m4xTqP4ygDpK2oBgSuHkRGW/DTqEbvRTQiubLqhARVJTLO
m9TOo3Vu+zjtGsv4RHd1bKK3v3Os7SIjxQc7nBNnQAmP7C0pUhWF7vqhq7Z5ido5AULO1gaC9Erd
ZTi/ToDj5GKjomTqbpYtWjv9JVvssp5dRfEZQObLkOg6BuYYexmDUi2qxu8J0C3xsYujWzsEubqS
pyB7/c6Acb5xOL+SL/Yk930ef7VAMkf09kscpuQqTmIC0MeiXFUIbtO6qf0vrBzmeVsZ5jhj7ZJb
zk3/iwM5xaksO99EvomF0S/7gigY3tujzmt+zsXeETp7dJDyToCstrOmCjDArQNkqXjg57GoG9MF
Ov5NwXDkgEOu8hHtez52PTQcKvegZ/IwD0GagG8eD7W1X3ndelTDT/2iSsP60h5ADlGWxQbFjtGG
XOY4MopBEODiHLa/bS2UcztTgTcfMDGAui+Ngz/iDRy6YbpBX4KxJW3H3H7fAIo/IC2wYdp726xO
PMVLkyzsGtQHQ10+kWiJRkqQhWRzNNIC5LBXX/wqADxN//I+GlmoaBKNPnM0KdI9WNF3PYqLX5oG
KFSGHWe3gA6V9yxyLUxc2n/o0kSyBgWng5GgTURzyxd+sTVTu59tGzB+/tGaRiDHlv0sdC1bTU1Z
vYgedS4UV6i4ITesgGw/ibvYJkZ7tv3HZyi6CEiZjoYDmQLEAb8jMPhALUBocIriQFfkAz22Xtv/
zUIRGNTS+zyGUXh7a8jdx0GM+U3pdBIsskBooyGyGBIsBhhOFy2h3iShk9/ofS3XBLpWOOCn+a3v
YrxEXnwrAaaEirtA9EUivkJ58wM+hWKTViBTWe4AcCQA8ATZb+3Il7T/jx1wpXaia33gT1qpP97R
WzVOWBG4YLje0ZuWXspGn5azbHlHo9qsCACWNOzMtEBfzOI3j12lrxc9jSkuxfCmetjmJpqji9g8
+FWk/WWU+S16B+vv0kgspIgEfxAt/s2aVmc3lYyjh7wwWCBwHKDSSQfqoFNOUjj190yA2q1IEvHQ
TfZ05ZS0kgV6rLNvA5zyWNaHMSrcZmtLdF6mdvfDX7ApYvA1xElnn7LMrEIQ6SHJHtdZup1tTNbi
1Zs0PwjcQrOBcDFjXbx36xrXxSEruNFnZAxyizETGXOXr+2MdU/AUMBmvIj7A+V+86E9DylRjLqE
6+GiJeN/9vV9by1BapqGYbjrRfnSJYlxbFtbPw6WMI7LkO4apX1v6zYJKq4XO800MC56a47nGfwt
nRnp9Mxl6xpsNkdxuWA3nB3HHEiLH2ROZ4LZqsLH/mL7L1zJC5SMpyVkCSy7AonKuQ4ojNkbyuzH
J7B1yqPl23ZA1T659N+0dBqfmqKXx6TUr+RkXyt752Kv4iz2JAfGbf7APZQGqkya4YXtKsqtbEu1
7ODHQTfXUtZOd5Oy6Uc/Axgqit6NtKqaNWnCKVIfHRclXoW10zV2F0Xp4KHVBAe4tjoKpju6+KGV
akFRdDCs0PhF9HOkiUIOeIrzrSKlu7qlwGnm3pEMJFsPDZN2djJZbB09wfaJD+7Tbozjlxosduu6
5eauUUPX89Lb1AcG01Qa0UvViOLZrAAAXmVN4BglB45nwQ+kBKo9SMyR4FrTUGPoqEQZy6Pw2/iF
RO+nKtVUujWYu9n9k6nEcEs6ejTX53yVaV59oEdzOh8HG/803QCa+jjh5n2bDOJeFm19V6MQ6QRU
MbHqQo5aoilxgSGbjAAgsa3XKW/6Ve9308n0c/u1+TIyu38tilw7Oc4o0LYKI81mzqc+pAVWl/IB
nTRwCxNAV2eoelp7TqJ9FdP0rVPEcykoGAqta36wBs0hZZbbT0hFgKnNRpVQYzs2lplWuLYGI1yc
YjjFPgDoyMmMUZb7wSlRMw0t0o1FHGc3CQDtg45Z2b5lWvUchVp0lHX20wnjrMaOQP8RCjs5krIc
QJ8YOiJGLTFs6QJSshvgs/b3XSjq56j2QbxaYENBSsMoq+cb0swBzGJaI8emb0km9aK9Rx3NDSk7
e6qeLd26fhyL1/EREKo/Zws1xftHkmiD2xt2GQPuC0oye/9IiXok/DL0vz0STVheHol882a4eiQS
0SPlTp/t5/9E9X9IPZJWHtNWbEogZA66eVrOK5fDTejw87ZOdIy5HHzSAWkGFBnsvHbgc3uMY+6u
uAUGYC1J4oe8BgkBrZ0/U9CinRSTqpgNgaT20WNRcHAermi5TR49muv2dl2aOMhMcj4CJALbXxBF
5ViVBm7ouqcwRZExOmbqNeOT9Sfyeh8MpsguT6XEeQfwHe3/xQAlLyWwxK4iGEZY3hSmtAPiIQZB
HNbNiQP+R24eZtZiUtRWJoq108+KmblYKv6373nU69tCxyGRDryOuVokHgQggLz8SeeRvicLVKdl
rz3wOv6lRWy3YoXyxGKOUViAAOFRfRVjsfAjG9AgCgKEZSl6GBNiF8aKPt6zGhVYKRhwX5jwtDu8
2+9zuwvboO6bFW+l8TQyQH3ZblWsXN2Mjqlw+hdsdrz1aODAgFwjwLjjHSwQSWkrZ9DueCjvSTmL
kvYqmmPln0ejueq0OkcLhxK0U+qTzRXCGgAXih+g6tmjTSB8NWtAqtljkd02PeseJ4Y6p08sBA6A
bo2w6B8pRpc12QprwO6UjuDylIaMb8Hcqj+xAhTDTET9n6He/OkWrf5sdkDTBIDJsC1tsNTpibMh
g7YHKFKPYpI7IA6OpzCJvYAUU4nj61Azv1We/fvYeRTrz6UuPo3dYLcJ3JLq38RGdcmXGKTry/qB
Vii0COlSbqLvs44CGtq8HZvVsjz5sJShIbn4eR7h5Yo1TiTbKgMj4K/lDqiVWIBMc7ZOWMtOoamj
GLsQ+xEI+dPa0ix2wmu42PVlW6xoGPe90+6UoVaFfE8y8pXcAecq2iHP1iTsssQ70d1iqHzR0H9T
l3n4AhSKn0zDkrpjb5WX1z89vZpWHC+150Hgt+1aVX4AHWd+Mrqp3gj8bXxVPoXqGYQP1tn1T5Hk
06rXjf7ZTlKgk5hmdijysjhFU3v2kcP0szBOsZhmhlicE7NTophj6Y5YY3nsfo2GabohOXba7ZlD
FpsTpPVq7edie8Uwq9wYRysxkcbObhSP3NzB+0mjOgNwyug53T5ucBDJDOu7sNryxfL14qUGPXqa
ePKJRsA9MFZ9PQy3NNS00Ny2ea6tOx5jgQzcv1NSut+lGpFFhSPcD+7eAJ7Lxd1zuLYmB1/Xs5Mm
XzmAdB9Tw7VOQMMHvYcsjW9C15NA6qw5AXeZP+Pk6wG15Pq30uT6pnVK/yZRZv5TB/rtb4ZdFXuA
GbUbcuZG9WR3mvf0XwelOTI0bfw9qD8WT8Bf9Z64nWEJYoBHWRzmHY8AEdTesgC2Q3uVZYujm15g
gP/gbt4Jjfg3DTxAkG3Jji6MxdOV77z3GX/50ZaJ7Bbfc6zRGfeACgD4nIIVXAIqX6/H4pIegwIs
vmRGivHin4xj0mzQJTU/6pXJ5XGXx6DHpWmjEcgHtd7G28jvjIME1O4anbugfqmZiYVvZhuH+Zb0
dLGUUAJFh6+uxhfPWUNGi89VjKtb0idArg0cz2i3QDYpX6YWx1OJD1T0DMn/FztFtWOTZCvT6wDj
A56XP2yXJ9ilQpmqahim4w+BhuSKvD+Kq0lb+eNTOyE/bXXFC1ko99rQz+7Iup/ddceynlL3cYFJ
otI3UK0nG110xgy11BkTUJeoaG7GTiKjhqR0Ozjl2X4pjSMFXT6TIblu7zLfVTvmtERmwuxd88s4
APZ37DL3QEOAbY1ox2fOPGQpOqFI60yt+YW0NLTDDKBAVRXdEJZB1SfGjWuKbzPuAUEgEBgCKUCm
8e0DUAwpnZqjix5KGi1O70OSfHHXfKc/DiwsAetbtKZzMgfDvsdRw7CVdVwGNKTL1AJFxPI1fxWi
23jHDG7f87RPGQBgtO3Qcv24GDtNGh1R8rpfRHT3LwKTHUWnGf+L4Lmcxg2Q+ELTYhuqus+0kD91
3lyVT4X3fR3nGyv0zwapzQVeU3NR/ly7n5Q4NrYQgYr3yeBXhMVgifBrCmCYAA/nQ/h6CreFAHJB
aejrRoAbL8iaAmwFeo4snOr+bZxa7iwA+s59xkWqhQ/KOFVKstBKwPCjW689eKrZuI2GvzmYaEYA
AGq96ow0uo8ivTtFWvWWcKt4idSlHFA9FbbZE43ypnJW+GOqbmnINTB6ibpz1g7OnV+miHenuhFv
rc/P7lnpfXS38e2a3Sc2+VvTmZw1OZSG4d7IrD/yCZ0ZZgQMPDS18E05lChfqf3hTfdRzAI+mhcQ
Uhp3oHvnK5LLELDdhQm6qotZpsyGi1mmsWw7ZUzcmn74EKVYAuD/Dsj3LCQKjdGPns0my1ZplGIl
CQuRALAvq0DZV1rTtYWp9h61Z+2mHkfPWisf+yGsnzMN/PYiAbJ3Eg23ttO5AQ3H3hnXtcwrAOxC
6zDv4XdOBrZUQc166zUlenAA8O2FGkYejkTVTMLD1ggHFCyYEQxb51ijtPJhRh00rWPVm8MyWnQJ
LElHfmnGPliSTuGo7OMJ51yAW3OcLZa12j7SojagF1I9gXtvEHkbzG8gpaUhaaOsuh7+1hf4nOCV
V6FwPlzgbMnZ+sz6qtt4vYeqxXrMkn6HDRGacNVQFFP+HNbIk3b9Mwh00VhuG6juGXx3Nxvo7ng0
2fQ9012/Rj+HMQcrVBO6CFGIZ+kjqpyVPwWzitUvUxxblrl5HchqzO8UluwvT8b62rhnvbEv2hHo
VlGFtXUKgHLQOjwmVikezQmzGSK6IVgp15DGLT7w6vgNoFP/zqn1SuM2wpo5oNCWa51nisG1ondd
eugA2PhYo6J4Ruuu66EILL+3T6QwW++sCJO2CIoOaNQx6yytQFtkZwc8lYDvNlOwXQAoSqs0+znv
h5eGx/rJUqhSjUCZUDjU3Wa2MHP0VMG+UvYkutiTN7Ccr+1RUCGOSaOjsbVzzC1V9fMxN9HrNppb
agHouGNcDUWnXQ9J+y98J/0ujEa5LofcP6ap1xwl5t70Vi5f3Vw+UheP7oo7cBgUb4nRxHiDwFQO
40dTW3VfKtPczs6mllnGNyZPvzoA8DvUplZuK7S6vHSF1azQt57/1XgbOu0qkDNagX2+/WJ2vr6Z
0n46OmFoAPGzqbZTIYuXnk1A+UhEcXHKlBO/OFV9Ph3tojIPgwWq86EujBvUf9hAzivj4QSa9WLV
MNtHVtZCj566kKKUIfa9oEQsVrE2+FsSMiN5zkLb3vot9qEEn20KDxtjlz1W+pieSI6mnPG7E2s/
tKG7ln9iD2hRFHAryBkVZ7En+cW+d3LvUTjVOf5FvtjTvN4krZMbZy7a4mtRhI9RGD2jlqT6gXz2
fKMkvulXPy6qy42yiQbXedIGicbGsEU1CzA16LPqNuDFKU27BLIt2uro4+v2wwkNS6B0Uk122uSA
zvBiQTIVQ/PyMTh3b/bOlACRCVQ+fuZnT8NwnOtl0cqSbBpXaLOSnZUzGKqZgMlaL7Rw0zuiwuod
Z+ETcaUo7pQaVFIghHJM5yZB4Z0lRx1pAijsqvcqbKFxS8KLyawokjY5dtZ/NKTZtj5Q2V6N3jrS
twnrRZzu1Cx/8lpr2v/OAovkawtPFn/ZbQi+t8H2VxkYOf/s0i6gpjPmchTmZOJ1AJ/Y2uU8uXNG
Tdy2A2AeUAHUPi1OvffRKfJV8VcaJXcmeElvW3OqdkB4aZ/K3vNXQ9T8x3OltklTpnpoUUcNnqr4
RBevFPEpwunpPCRZE4F3huzc0kauYTFc/FAVU64VAtUdwcnT780ogFqT4qcK0KmJ3QG4215xhX5E
2POEQl8oxQcPUhBQPcHJU6hRodVTKBASnT1aQOL8mBN9XtyCRsNOws3V2Abixbm+g/Sp6MNNWQJf
DZvGX/YOONUevGJT+ti65wVI18BWnvxZ6jXWi3UDeKNQ27I4xtkBer+/hNpwTwY+a8HrhkPTe/Ls
gAkaRB1QdJFy28jYE7/1HD3guZMn073znClPXyYXfDsovLgdRMf2dFchzTjfTZ/IFrvPtItv9Vfs
A3TPLID+AaKP1ShtcQTib+7tgb07rD0+FkEmRQ26SHUGaqcN8McWFdmbzz7IkfZ6Hj3QjuMKn7LL
emtvpckD7UJKwnyjLYvWg4xBKT7bwGh2MSs/bGBoSCHVXF2Te9vz+6nAOffeEc0damDEfnnt0h3q
bYb5LcwHfoeKmLMFKWM0+s/vaRpaUwPM7ZrdGu5k3+UstObLaIIriDext7LMCaWppCGbtJU3bt01
h87CgSHA5OBH1kL6bMVGNPOvyfpiOFWmtY0y3igc4lo264YDfI2XGoh5fLdcE9MZ8ZmRwmKZto5d
o1xj997eV9SLRcLFmgzJhcLk+InMUZcwi8InpMAl9mJNMrqI1DXAFAYkCJfv6M8sXHfM674PYYMV
mpLSn2u8tcau+z4p6bVtmYn+SkrfsLOtzPT3thT3b1KKS1Kvmfiub4H5r+lBbWyiqXAfltpmJ97G
YB1+L0mVZOmA6oAG9rmE4syGbI5seg3KvhCV5pnczl6PvERvp9l1B8J5po8OAUCzGAgMipLqjLx9
MVlQpaUP4FvXGdmtrb5VH6JQqAprv0+jzB+0JQJZ6wMYNuk5xio51lHVHOy8RpOWuggOynUza3mQ
+tNZFqu7xB+vFSQjD1Jg7cQDGi4KCmWrUItsmWPxWNw+C4W03y1IT9Tb/ReuLf3JexKA0A4wc+nN
QH/Z8+vBV6cU3RgFJCPbxTUTaO28KK9eKuQl4TW/fHzQ0K8cr+OgTwYAdFz6/l0quuprJb7Tir/v
mHG0YmQ9aehkTrhpC9btaC3/vztVfYmcP+ppN9QkR/1xBrf8o5YYaxLN7XEcKH/HDvDqc68bkPLC
o5ZP61lLhiRTJjSKTfTOURfdxXWZge4ucpqURHS5xP5MruJT6ElKtHj2KRgw7HxboDRxP5jDMzhv
Mm/naeAwZWWFA3HeoZziojYVyecscxIg6oBWne2IfHLmq+xD29gbkfmsdT64PvqCv/i8Dypps1fL
99gNt6tkG9nW+B3YYcGgcfZqssy7kiv7XsnJvkDxzbZWnAoM8g/2flxM3+2hCyq92Bid384n6xVb
VzI1n+kkHIcXfBW7OGKhoWJd32qyGTY07Nu4PAqvSlY0pKN0oIfEtWU808F9IXCEsbijcSDBiegv
9ya0iit3e2ymrSVYvmlSE4XgyM1RXkyPe1SG5to9ZdSA2oRVx1j5e1L2scu3mWW1GxqCliY/6KHR
r2at7KdHFY1GFFIb5W3ZuuFVNHzwztEaOfGtZQ8t3n9I6FG0snWuoxmZMUcDNuQIIsH0z3bI+sPA
zP5Ad8swzsBY24wNX3dme9Yudv+VrFEBKN5gDXxNc1AAUiyh/lkmfO+ODYLtYtVL3UcWOodG1bmT
UpNO7vbpBgXO2HkReO2VFd1+NPVqNqIGHKHogv012rQdz0O2JIlv3NBBulhd2ip1D7nI2l0d1c96
n8CMZEAn/HU7Sxdzurv40KgYG/fwqd0sTArrmFX9GDCz0Xdlzu03y0P3MEoh/9DBwrLJygQUJNxo
X3yk+B1AwP8Blmh0+wEK66RFxvBgquQ8KYoepThZBvL5OnGTk+3jOAx8SuUfeafdo93EfMGSM7k1
WIPzBDUDcBpBheXG38ys6HfvH6FSBuZvHkFk/YT1JNi0M6/+h0eYRt0MaKpPHoEerW/lp49QgLyh
qHqB//XZFxSH6VsL7FY7YNOPb2EnnnnhOo+GX4UP2ei8kXix8u1seut5/ZlVLDqk1tMi3wH4ZXyL
MMUSq4y8NxJTrCrVstlqmtpnsMw7j0WpzzN+sJKsdrao4Ky2jeuZ+Peb5IHqM+0ys1aAaZMHqs8k
rdNyObPvahILzWX4me8H7TIk32Wif/YlY3oMqvz84EtDpp6KSkzj4d1TLb5jl7I7I2xA0SZCAOK1
SBZ99g2XCTgDSbt8+pddAEr6ztqr3QItAJaos2ZZFZDGi7x2O6NKL7MCuOAcbZlhWVJ8jLg8z6L5
mJah56O5KI4baqhicU0rcHJtStaUQ6LkUwqYv10aJw9XCSnmMyAUks0sBUvAbEQy3pv8rGYSjIt2
Fhc3wqzsh44DQ2NIDHuvlaP1kPS+9RCWUls7SI6uSTYrWB7uo3r4axHRnbWzygR9ZMqPBG0OLq3R
bOw9xSKZ4Rnaekwjb73IEhUQwG1zwEVu7ZBFQznA5WnoCb3R+u7n7h8l/rzmBO2S4vTbaJXHLL+/
ynCiTAinOX20W3KqCe89oJm09WrOz5ImQb6XfGlEAZjyLXVkp5YcMAMexA3NTSa+lLeVafv7D4Ai
Xgz4i5C5V/L8Ao8/JgBzWBkd+2gyI+MvOCQXk9ljgSBZZnMxkaEmWsIvyjAfhqDufLzg0xXYpSyw
7doA6dVrfwN0C74mdMDPZFhNi0f7vR3J8iY9+xI2PQX453iMWlyWWBSG/D6T6VWRrkI+fTO6MDD8
CLg8URo/q5GpwKJoVHEtMGPd/OIDAetZjd5b0oh076Nc/GTM5pif+aGJRsOmgTbUHq/tOyOuy7Ws
PH09b7WbTOegyTyPyK7JOpw/LSZY8/K7rl3bKSoo12OPM1OesGi79JajdGaLT2J9umpBj1i/Tf22
DVrV0b4o3ttS47qvx1IdoLeAIS9LIGnH5ZZ7iQgIpM12p+FEdxx1wIYNeMwZvM2thxMbBkeu3dYN
osmVh87oAXNS6HaIDs02Q3dq0QDkDlTlaWRoN5w6EvFD6ldN1Go3nqJRdPRePI4aWMdJ5schtrM0
5somVDZyAlD6GRo49YYCdVE42sDZ6PjWOkO/1oGlhTowf3wbSg0sg27x1bUBuNsDs3A15HJ8A/Hr
2YyG780qD0cfJL+KpoJnobby67L86sYSpBSXSeUlWq+CT5iUzErgGJ+4iqbHvngBIBZwe175BaVa
xlX+OHxZIKpJ4L4ueNfgWswfzwIyI8HwZcLJ1n6YsROzIjVXEuQ2grXtq2FpOPpMS3F0QxkeWdoC
aZDH1VszpHfoqXQB0+N8alo449l0sOLFVEtltXNwarTuuto/tn0/rTRF4saTvN4BtcvbEMfaZFTg
3Z5kCDgyMLBpVnWKUyxkxmbgLw4XaEiGE8UwPTGtyKp6H8O4xCDjDO1nWoIYVpjNMcgpNjXvSDHc
VNt0Y7uOFF0TwByA4D2iUDd24hRssMDlIAVd2P9xdmXdcerM9hexFiDGV+i52+0hcXxOXljOcJhH
MQh+/d0qOk2nj/N9994XllSTcOyAUFXtHSbvwmmU/SLH13i6d1iaeOS6KKSt06gX2xIFL0brggmA
TU/2iO9+WRKhtHyeabJzBduPeUbZyevMsq1E9abMNAFq5jbP1OU+ob6xQOb79LuokqLlzMcIg/Od
KMmcM2iruxMgQoYNx7Ni1WUW2xRgNFnTwtbEb6eCT2yDQmigbctbpmkljWl650vacgReOIW68yVj
0lJKdZKRl3UXX/rXoNugdaM4yDxzitAW7w1sMJFhtkIkVBiID7ARqzu1POe2Upxv5GqAmn+I6FKD
309Ren/5Rc6/TRBh4QD7TL84kgRZ26/FaKM84fqLJ60bfS+k6RKhAUblbBqqmb7Hd26NrOUlL1Pm
zQ5fW/a7EoPOfmIh+HULwLw2Wqg9tNj47QHyKHZuW6SPnZWwVWAk7qvbR6XXALHmOx5SviBeczaU
2Ev+IRJAZLW9ypVhjpRVFSgqbd35MJIVF3s0UTrvQ6MxL2nKYx3hNA/HesPDSNhTg2usnCkqZtmN
wpTgVd2/tWRSS3gqGrVgyFz8BcFTzSZyDc0xV2I0cuzzEW1eEWxHvl4C/4YzFp9CFvvcHe0HG+AA
IOiRpYo0B5NvA9IMnq9puihqaU2+RZf4JI9kbeNiQaMsZhf/OwUZN0HaHdP48xCUniuZ4JDLRAqM
hqwfkfTSsqw+XtWBZJQLJKPcvQkbsOWTCitClbFe5SdKOhuZ8wp82e6BEtKqUscb3QrqNSljHb1d
vR6eKZ/9J/skMOo5xX21J1MFBWR+W4LdMLTAQWkWRfMwfo60DK9Mksxsk9hoNQ/tS291+FUR/yQp
CzVrNlbocA9szqg+BfDfM5hji0NrRICzapvkLzWM95TE++8WRsgnr+uG9Bcer9KXJn5tAkxgnTgO
Ro+eUjlFwZI40hG7qg/AyfrA5M6jdONgNxrs0shm5o7hsdpodhnlq0ZFQfeqNjS7pfmNbFC01eyW
JjmSkZ2S9PyZjBdf6q27k9E0a3njX96T2PGra00EzaZlQ3MCxJckOuvEVgMp3hMP2ggn5Wx6s033
m2orys86eIxYCZZcK2ue7DhT/mZRXfpjnQ0vf4zTgN5sVTjVHGea+vAfHZBRYN36MI6jsGYz8Aps
ZFkA4E7hvjgAbCIS03REdV6otJFPr72gwx4uC3FcQC9Hy9VwmJKN4Ym0bqFtBciqPmVl5r4AUGPm
Uu0B7z7HINbUsEeMtMIxATlRDNcowxNpdTDqdSDw/gREEodiTENao4I5rVcEm7VcAPCgr1F9gC5Y
2V4VUdfUZSi7pmiInv6k2pCp6YyZd4Oq9bFD32fptgMFH2ihE/1FAWCIr+Ox9vc4uK9lbJj/hHyv
iBbFrOjCeKiDNn4Hq4sJZpgQLLHYqa5DpR7OVozarKzOjD2O94GggOKYjYZT0I8iFuq+bFxrjjhx
J363GPCVKGJRF7cRu8Bh+z6aUNk9aEDFvd5jYdiymsIGuFuEs3pr6r7Q9p9mZsW/0AcGzRzo6ANj
mcmPj6vl/9cPuIery4u2ROE1Gq/FqKQvsVDTVVdYYmsqrfmJ1VpzjDu78Gw5JZkw29UwRvEziULp
APqVcXbgBUfxsnQQEarsfWkMeKjomVzruv+KtAPoDT1ArZufHYE20XpEm6gVoE3U1HFGziKGo+IW
vaWpjjbRMdGPVAlvV9mhDK3q652TY6AhFUScITZv6C0lp46bs9NgJodcOg0cG4upiM2HGQcN2FUP
E7LghJE2E3eKBC0lRh30mwWJre/b6qGeFLztJeEn+eq6bBhR0mFDU5GnP1AHMu5qlEidOeuqozIE
G5qBkLE808jWcxROq1l1jA2k0eVskZtXpfRclIs7eabwvAubccs8Fom9JYJAJ09zX1d1oHbKwq4K
lBhu4USvhZUGj72RvZPYsMsUUNwqX9PU5eW9E3fL+JU7pvuo58k7hb5zSnt8EsfAP7aCcka3tHoV
JT8zUGXg2M0RhSE3uJeEUTnbkHbxk1uEBRqTMC7JwkHkO/lH0cmB7GZUzd+jz7IlzPXO6H5IbrY/
LaD/rYiKegI3RjSBeHjslGqPBA5bEwX2VS7QK7NPXFdf92n1jAr5Zq2qvbnWEpRSEeJcmIUA+Ef5
tLlW0V87C0ljO01lPrRdBY2VfYozcD2BlWDeXFuj+iJntJnGB/q0zLpfOrJsgny2RB8I+phqS5wb
84yaauUdRW1iFdkczaXYbp3x6GAzw9LUPVp1F7ynSjSugILETiZoWWaDnKniPTTQEDmw8TM4cbvz
oKLtyZJHwlWR5qAIS5xdO9rir6JwNmSmtqw9RyEYNA1ppoc1NsSAvZ/N4g6okEFTPw7VAMgZrwA7
wGPnmG9mVaA+F4234HHERcXLHqX+17nhKsMaJwemp5MmldAfhWLnfJWAO2FWLeatzKreuJNNIN3J
Ea+iyzo3hrQE3QbZOGFhbCJm/YzSPkeCBhfsFy4jmtp1mXqF7gzrXh2t0gO69kWdZ9jhLlPyy0cg
EM82N+Y3Q4pZN80l5t1i6eJOhndLkGy2oSEtXmhluQMQwYQOxDwBeJHCVfbgRk0wAhUyQFEbE2Co
tTv8j7zKyAb5O2yjWP0X0DlgTDK6BFXNHmykhf0kBNQIyWabmCyXiHKpWbZErBDxRuZKG9JSxLQY
UYVOYezS7h6a3Ks4Uw6FvNAo77rLSFUjpfCWeVeH4XGZ3rnE6JZmvBf7Rb7Eu3O9j0xByeYjF5Ql
B4V3F4IMJxRycY0BLEze/h9v7S4yGdNdohONHzrrRAet85mr4bBnEG0POzo8nWXLOeoMHm1rs8l8
GLvgRs/zSqrrFiWF8px3OcMlu9lELsLH7GJyF548esAee0akfh2EbuOwtrUeIwvQms5Y5N94qXg2
18GOB/wtSRtgfwLbZ7ZN8OafbYOmvNgqqA9ebJNYtz/ZzpBtKa6L8qEamAv7KHLRx9KUfXC0nCw4
gie5PTYqjsqN4Aj+VPOinO3I5MYFReGLNQWhC+jWfwXVQm4cLoCDJkc1hAFkxfU4gHmqMTvli27b
wkOJu32iqaK7W1D32S/g5Eo+A0xoZUWO8iUTyI4GcY8uUDlFrtXZiTYSs3aYhgTo6Gq8Iy2+Wi4h
aSpDpgOzXhQ9TT/36LrFeeAlZJWPoGaX91HjrGo3JM4wa5NGv4QMA761yqE6ELYp0rIoUhuHINqr
wAGi18u/8E4lAabW67PJTKB5YygJNl09iDZjMP7EYUHymlqi3zAdDLc609hZC5HhqeKWfa0re23K
X3eWD/emBYCazk7UXUyxIV7TbxswJD9DyRPAzFI5xJIMxc2i90ovwkMiaVTo4mpVuq/GLJHN2hcZ
KWo1+Eq22e+2oPBMvNlCOpQCrf5aP4Jy8Gxo4U/aHoVpm69sQ21Xd7sl2lmR1rxqSWaMJWgMSVOL
HjvW6/5s2YLdRaU9m6ZMOJ1qRBX5F3BW1MxunGlM5gJpKrIrbA2H3Dl4V1eF2iarWIz4ZCdV18v+
YFJZ0qmgumlSZTQkFcW7ES4VfrE6pKtpkkCOsvb6JjLNlzWpAJv85iXn8u3rLS0RGb7RvEx365Nw
E3/+0FEnHagXvfktjwEYVYWx8YouiHGlmTYDvENnbgFlbhziyohOOU9MVLjgdKHosBsHa/n0ZsX8
5zTWwY8lZOay7ShDomCKyz4641XRq9uQPWuNQ+F00cnN6kvIUmtsH2fk6htgDH4GkTWH7Mui+lud
muwY2Bs97/JzKisZDSpdbOuSrZq6yFYkBB0JQDZJA2PjajyL+t+NTWm8uMGhMgAkYoxV4w2mmZQe
VxKAZQG6IZjK6NhoYG/1aTjqengsNCU80ohklVPAheYK70BMdO80GySZa/6XmMsSc6Bltfm2btZY
VNd7VeMIlWM4xFw10aiADBSXsXAuowLAUBvVnGzvTkFTpbeAldx8W+zvYihDF3uqY4zbj9yX4B8F
oOCK+W0JeRcDxy8x/loQfHGvOHYoGTOeFYN7Nj7dQdqogsolv8woyS9nqVU4nyipf51RWULQYBdb
9B/6uYjpypi/+1FMqRPxEOLAWWXpg9ZOJoB8U9Y/4uMweEZrqLsyR3BqG0hyPNPFlg2qpYU8dF86
F1nn9qs61mtg68OsxPMOVJz6LnQGK/Fr1FPtuFUwbwlSlYW7qkU6rpcgFBjdGcY+QC498a9ByY2C
JpW2WxwocCcD07JkBt4yzefq9KgC8xZ0wGGabgUq2R94U5cPqp6jsjdG23nThwLf75CRdr5oYbVW
hIh8mgIZuRsPzVQAasdMjouxkiYotKE5WNTKNS1FLswMjRVIF5hvFSpKi0dkVLZdpsjtdGqcAbHJ
zklRIQvQO+pzU3J3T7Iw+aUFderFY7YjNTmX9vhs6Kq7jyhAbnx3cJx6CrM+9OiDKwUB1oNboUqA
EhLIO4qHOy2AZkOPkhm5NL7T3vlW4Rgij4EkCkVepotvopu2z3hdIR2WgKMUaKB7wJYGZzw16lWc
8OEvFvJnIZl3MiXaNIDKeE/6qPJRx9A+24Ztb7PAUffcGoOz0QPHipzisH6OWzDvlDjEmlpVf7dx
Yof60qR7ppXqWn0D40B6JMZeI/WNanIfsknCRl+JfInsV0/9onfdBxLTJZn5fsvZ50b0W6yLlQym
5nW2z7XRPtNhSW4l4tCU2Rc6Ylmg6k0UVIAma1J3y9kLi+2BbGdPmaWhEdlWRXOxVQak01TTPKHn
+ki126y0zVXU6+qh6nH6wTtjlucGmkGUDnIjreJXaU/dQyTPS+Vir5igV5DNGRRnkf8ef5H/br+s
6yJOOCj9AyoDBJoW3TB4SFDH9Ykp4dyzCACO7tOoR/Ms0ACRXrQASVUVew8oQlS8Sfa8Wu23LjCf
vnwgzwFi9KS2mupPICECcIYl/BsidqAlqieiV6cLsbjHQqtWraYJn2T3ZOwOZURCaYSPwsyzHRRc
S1aMuVYX+WT82dVK44X49ZiAjwQlxiKc62qpxFa3ABQeh06D7RqKeSnGoqAQJOvT5hGv6/gl7ct9
nofGP2USbAJLxN8crcLuDi3EnyKBMlGAO0endnDF0U0iHQXrlngRgRPjKelU73zK9l0cmou7hs6v
2b2Mo2YDiK3ohJzvOLubrLt1L6JiH4CAfQW8EHWT2BIqpEknT41TPk8jKcuMAZAZTC2bQxo6eytF
/y0ScdCQmlw0tUZdpp7YD2WUIbs1B1OUmlx0iThC2okQSCoTLXl59jlsdH2dM7N+oEumJc08oqmj
hehBsN1/7uTp1YHMOv2HYRXZiax4pzbCW6KhQtz0RO9clsEDnF/UyxKmFoZeZfaXu1icaUSXX2vc
+9Oad2vMMgAPen3du+vM0tEdroN9waMhEBZ+zYGGV6IqOW88EtaK7eabIVCgJyd5MU3VcYG3gCEZ
LWqJbIiEq777szMZm6muY226gznEZJWAwE6ai3Bel1T/us/l5mfXX2vOhrMn3VwiLbu2/PVjJvqE
J6lIUR31HMbp5/kg0B0T9cAbMEUaEzi/5eVOEQRG384HiG45ARMztqzpkDq1PxNekI8VxOVFw5La
d+jLkDR9xPqtcKc3Xajo8kIN9edcbeJdnoxWdbbSvtiiyOB7VzSsOKBPyDrRJdHqz1E2xTsR5nXv
kQxVy129urrMEZKuflPBW2wYeKra6kPZ1ThwFmG/0Thwna1BG5868A4/GQKEGHps+DQTTT0+TfJS
6Q2YLJCl3C8Ks566jdk7o19WaFvzKlS4nStQ3ZHJYgfGD8ncxsWeQpGiDMyLbzoaP7SxzOZKacWq
kJB2uAmkfVnjTOXONzXSNKfqaGMoQAts1KmJnAbOk0hDlxIoN3xDQyN3Auz0NOWTU2fiOQbA0K6t
UdySD4DpFVbz0kVR8T2KK2xWWV6BRBEWQxGAl7pLgleHVTcWAW+Dc5OpgCHq0h/0QuqnrEeFJWqG
dNZYz/gC/kEvJBT3XORRwyx8YaWz3InQHYD/OwC9qSH/3d6WcUh+tf8g/kfrSntUNUQHFbC0vm7l
6dlVpwMqhvgLXZIEUFRxWxnYjjbtLFN7/a2qAHBHIuOXUwfMz8wnhwlfe6slSJuobwbq8G8czEp4
aW36YZjnhhdVdvRoAPDqsVP5qlaZfqLZIh9jBV/REQ6gFhmZFNy21gDW5YANRZA5XqyG9kFHadJi
PCuQKLwJv6yxhL+5oUqGbmRoMhS5jVu9hiYZXTR0m+900byFecWP2P8X4LaTQ7Ma+ZFGAIjW16XN
Es/stMH1VbxTjyk+PvPNYqkkSEHhG2YQrm8AzG0NVtPEU8vUSvZkNXuJcfKCME8BetLZRgJIrqo/
ggsJ7BOSC45o32hEMl2xBvybWY938o9sP5LdRadw+N/xeCentf6zTNMf+9RMgZEO/jaCvFGmXvE7
2SdDBcZ3MDj3iDeLzeI3U8uR41x/fId20wVdupcYJrwxX8DI1j8S1KtSsBfbcfpHgnaVOpqRTk21
m9lVd7UE1Vn/SGSh1yjkB6q7F9Ixmby96v6THwuHadOPRuvfpMEpTa4PWwtgvTPJVKXbKLiQOXUT
uJ6KPw+JyGpJtP/yIGXO+qzaRBk2mN7sM1p6v7scYMVGh+7R1F2BJkjxVTQgOdvOeEJKEDhiVEJq
tL27ig1V8akk9aZDdLjYUR2qJQ9PyGIJx7IKVCB12O9MSQeH2ht+rMCyTHVuVN422GF7DKzhy1Ls
RiJz6L6Qz2wqrUJ7+HJT//ZbLDKdGOMfxbqu+KdYWmlMXtGY9UZwc8I7pHu1tLFA7li+pIlxKrLr
aTuMw+uc7iPFVVYxRbA3PRlnk3lq/JqSreRY8kJVgHQRT7Qj0+Og9uLJZUea08XCU/5YmIWCM4M0
YOvWEPlsM5vPKrIi+3k+60gAaN8DgHp6vJ2wxk04mtMFqB5YOKArLR9agq0tW829xYgUyzrLbX54
23JVkPj1O7KbQ1OsRt5FyqvUryZ72BmKCoCKZBKfAe4DnJXYrA9NHBePblyg0sm0+Xs3oJBEAX76
FI3/sjUYLx7Ron6xZW2zQm2H9YPiIu/44jpl95wovFrHAUP3ivwcN6yxWndudTvV3CHd0jEAGZN2
mX7kS8cAmYz8kS8dIdQlyFucut5Xrgqi4+sTn10f+/QCmB/rN+8CqV6my5OdRqHTaauwELr3Z+cI
yLeVR8v8OY68HQpGd7fcE+Cf/UJvTrnCfaq6MIrpDdkIbPSCxFrFURGdharxQwUIzy3r9e4lcTvX
a5Uw/H51siftTUl1sONcneI6uHUardEFT9CofJNOTjaYXy5fyW2vAVhayZ/wquy9doyKHeqtCvR/
aMVTHFohmt34C1nY5uA63p0daTqQDR8HEIqRK11IDjCD4nsxoaxaF073gi96vgeYAY5wQbH0JWvE
mU9W/l2LDXQoC316sYO62sfh4G5K5ogvrG8eMxljqnnuZalrvFS1maEoeAi3fWY06Lgtn8hCrwIA
xAHI8CVtUVgXlWaybYco/zLG6TNZKKlIAFaVpp/qZgh2ijp0+PJq3bdcX+XCwgFSW1RP2GEaX3HC
w4BCHJqfkY6ykMHvxGNoGNqW8zY9MuHWR6ECPWsEFyVIEDJdEh5Fr8lUaZ5h18k72ifOgx64qCn7
znH6EXmaPpzqstXfg5wNXpdH46tupz2qYavyqTOCfCtCRT8q8hgeFLrKdspY8qiVoKpE6PjUCxyW
geK883laVq80QvKjerXTsJPlt/WrK0eJlH1kR7KPtHfxyG7S3GhrJzbeFTHjMeqHLgB1KD3vV9Qo
bsh+c6P+OvKOPZPEGVHqjxIsGwROVvSJZML52wWCzY0BenXtOQKxHv6KQC44m8g3NwYyzL8jLEsE
hfOtLkd9l9blu2GH1VtfmcUeX7ntSpfT0XHxyzUGc0da1XV/uhWO76Kiq97AtBiO3P0yumAnK1Cu
Q1IhI0wyArkknXGJQFqW2j/brlDOYpjKawSg1Ag8Gst327KrUzQ20Qq096qHQ9PgjUZJANZW4SoT
UDENZZYt2mVE2rJ2/ld2k4yHSr1/xbtb7f9uV8aaQI0f2L4Hr9bBFKC0unVi+EpFMSiKldq4jJ86
1p9oNvau9ilsvtJkqrX41USbqIsS4hcSFWXw3OegsyWdg+yhpwN+5kjKRCDLXUai2M/uWYAKGJM7
G5pGVllsQfwH8Aq5rp7aE8AyS+7T1I279tT1Nl7TdFesnB6rwjnTzAYc/qdBH2YdiZiFvoaUJZ9o
VvTFIwoNxCPNcP6D2ocmAGqVjJUYAQcXHZBHaCp4rKyAX5VvJ8WOXvEgBFnqpGVrkLz26yRH0l0J
VV49Ob2tHKYkRwGDiZ7aQx+cSGSKUTmgdVUzdx0yb/7Qqs0OODjpI4DKgcoHMgXAihUgRgJsucdy
pKVJ6AKr6Ek3LJSiFWPh05QUOssy8nWIwIEU5Fvi0bkLTcnOIKNm9qRsWKdffMmu4UP2WFYovarq
/57tr4AJfMySHdUGLNl+Kgr4z7Jc4MsKnmRq16OCd0vgrqui+obvKP5IF6M0+SMz82Iv5Yah45hz
kQGqEBRmk3s0OzACANlN96fRHNibU5eKb+foM1YlrAzYrgAzRMIY7Et+UYGEoR0LNCjXkm1hHpJ0
6CwJnBd1ro+8+8V0FpL+3p7mwIN20Xb8K7LO6+PIC2Xv4Al9DuQlirPobClxAFjxSfXvFG5vQltJ
fGNbfSYHy6xz1Vt8ObaocR6apztXsqi7LvPGWufbxWEOUHDXRZMofhC6A1qIRvMicsnU1Z8pqNIA
F3tekubXJReHZfGeN5clKebFF8CLm7pE0ZfZZJkX4mG8s7XSfawN13lUzaQ556AQMKVokbeoSNsg
eVeATOE3xRKE/MkDmI/12QK+2uRaKkBupMddgMWYAmSxxnam0DiOksAfqBbmexnX47scuCABfLeR
llGLYoJYnQf/Z5uru1E147qrM7YZAO11Zl02Ael9MDzVHdQzySJuq2ea1k79FcgWOI6StiQiZZ0I
9cA08CI2MCXR4gRibs3vEq1cL7Il7ui+xb0iHki3hF3ugxR3cQFHdnMfS9jeMdVDDcbfJdASN3fw
R7Xcx11c3IfSV+PD3Y8dpICl0MsKB0nyXwGdDg+dqoOConBeQHTzhU7Wmq53/Fjw8uSK6UZel+qt
vNGcL3RSNqo1sNNDvTz9HofsST7F+fhSVhwI5qsLaiX6NOmjeG7nbMb3EF8Zu7kvE28jbaeH/DtZ
zB/abaC+m0Zh7cjBpKIFplvqTtG67zcyI69SQJRO6jYHKOBTPtg/+KRWfysMGEtaNiBFKKfaYdKU
5O9isOy9DnTc1STi+u9SoNc6TU3+RM6sCGZnPbFunesTOevx+C9ndDa1s7Mn3OztZq8VN5rnKozt
aWeVtkI79bCgjdi8G1ss5NZKYcVs0ePdt6tHFq1YkUReOkQxktJG8qVmPwmoNBR8POHoxvYIkZR3
qbNWUvRmkNZJ8shjjh49mlOTfImKf+6caApsk4sTwZjSStXA1J3g+it1vFLva5hP+z6w29PSBJuP
SrxlDMnuRUa9rwkqAdUhQ1/eldGZiTy5sdVcZp/14MeSDkMRZ71pbSOfieYFIdOYE683oKW9CJmD
avML+JduVMGDlVvFVnNA+krty9QAnVRRuQWUHveXvuYOfJQ3dmRMduRL7dZk3DJzEyn8TO+55VWY
h0rja7yKNy2IYufXI2m1JuFIXkPhlEO/mpBY3gagYD5Fttqf3LAcTtbE3BUrAfGmuJPSeiRMh7Av
VjQkS8cFdkZYqgdHOs+GFIfmS0QKlpZAmrtTfGRM4WXkrFCmw02QpAAd5jIfeLTqrbDwyg4YgJbV
gDhLq+sKpeC/zyNLvA8hCD6KxH103HxnKnl/miTbHYlGA3V5QxB/0aRokZugwkaNncnXdYxierK9
xshbdGYu8msMMljk4JpMVo6q8PWdgu6jSuzN5eniBv2h6bSdBizWfwzwc0+/Bo4WxCQhlbRBLiL5
p8XgauMmk7u6HBwnSYUGbDTGAqm82dBJSFkl2Yuoqg2dbVx1dKRCuq6rZ51qN/8vv3rIUdQwrDTB
TobAkY9joUhTDiZIQJ9s/QAS/KmRg49tBjMRmxT8Eeu5xk1gc+ujx2Oai+Ooxo3K4qj4jUag4EPF
S2JON+V6pGhCzcLX0sDqb8WY2ys1cJNjavUZP2Vlp63rpIhQh1JGtl/GI/NVB42noc1AzlRaIC1z
2+ZMFwfoBfMIcK+ll6KCbnunoGmrhc/FOGj7xWExs1OA3JhZcypHbGdIbo0gWud2vrNdR3sAAaj+
EHA9etDyfSknVilxgKa2MUbQLGTaVo2Nn2RGavJaLhke6z6LomG1hKPRjXHTvYZpos4LLvJ/Lx2X
bT7OgWjl3rZ+aj0Pm2024p9uMCXQet1UK+xFcMJs5aiOvOnQkJoszBV/7vag/o6JmlbNPK9WmoG0
AAnp4tpIiayY1HAZ7qYT5KOYs7mG3l2c+/AnMwJOmcitaQtoofRVNBHf6F2EBDm3k1fgCnW7UAfW
M2kjvNkOlVJYHmmBSInGlZx/J2Vn5tNTxdMD6Tp0/34W6TM3+n7wjVz4XT9oL2Rp5GAgBk/LI1ni
syj3xFD0J1KW6VD6nYNU76z97/cXaQ5Y++TtfnR/KDD5Dgw+KBVxc38srMLP4fBMfs7Av40izbdO
1lkHDd0QBxqhEet2+kcZB6eFPwk0XS++fzRWXeUSnkzo8r+VUXi6K3JbVvujTHPyf93anbFtj7KE
CohWShCeUl6i4NQQqDO5TmMpq6YRhaoR8Mt7iXRzZ6LzLENlLNlQCPKxBUu2WRH/RbHIhZR3oUm2
KMiumvBFyhxQ5crFyaHKDaxxGfbTZhzbxENSgZ87EdnrJke9Lk2j3uFnYRR4m0stkOZNH9vVYKU4
vNS3GUepFW/cZktqMhRjOGlAaupPfdQ2B71shQHAEHiH/dowMhfg582Is0Qp6ic3O9ZusA0qvdK3
QFCwV8bYl36F8oOp6Jw95aRMykEJhiwTpZ1uslg3mSpS6fbFkWZ0mb1lBisg6r2GZ+9BzJU9KHhN
v8jzdOuggOEFW6TyJUXdmIHSqTOYaYoXBYcmYBFsn0hHVnUUpBs0GIiVJi3ITE8HdJhaY3sgEz1Q
gTVSoHMKUckgq8D9khiJ5i2B/per607/ZJt6kPofreyiB7fXg29hAdi7m+cb9aTR3AZDoA9Q8It6
USzPNMtQYFIC6q6RXfnLE5FGZOdeo5h1CtjQEMm3WMK9TRIzjkbLhVNlxKJ2MuOYD229W0wyQpWj
uSYj3IUpHbHRhKIA/gJMkyr+Ur0R/cz40uwHj6CT6AJYDAdn0daNaFYaMXATnfq4mKYcPdZ267hI
tAMWalbYzSUkKGKwRBG3N+EIsol15TZXx2Ffa4N5tNErcTTlBbW0fmE17iwnJclptFw6CXdHU8DG
oFqEhngk+0GTXHzJjQNleQW4gdYP8hz0qQWKM+Jk0l3gn7r8CX655npJquAv0WGd36M4D5g6Zfs0
hGr71GjAUbV75zOJFnk7TZ/NvHVA/whTuuRiEhvLCHt/lJ4km9egSIuQ1nGAoD6vQwq1mv7Ky4Zv
KcdPo2iMnpeaAKsvXYAZyBqBeUiZfjfTHaDPkG6+Rjh220rXWUX5/HlIvoY6jKuBW5GoXkLe5yue
sPqouml9THGE7vg0XC7AlBaAHdLAmvG7CaD0qsrrw+7iTfowcSC8McW37UDurTSs3Qic1l38VWuV
yjeYaB6Bl2wdI7OM185Uql9Rr+kBwQ/JnasFUIa1PSsGtL/uqatmzuLKHG+K805tQ0J7isqTvp/r
qkrZU0Nm3AwASxvyI334ZTx7ifswOi4fhDgmyncWUEYAMwoIpWpS0UAs7dqBhbOdlnXDmlktX1G+
mrks38Q4oFhFyJ9GfmGnBSp4czSTXMFgSAY29mTVaRZs8N8239Ccktl3cYSaPPIuCPe9xQfAwEis
WQB+zSOSJUHEjo5+vhMvpqTg0olGtqH3vqqEFb6c/hBy8Y1k8EA/35laaqxsFV08d/L5To/7m5fD
QK8MQNLhFN4owIl9Nbp5MXz4WpnfFPgOU/1QBDjxjFG2BMS60c+z+G0ItHJL56l0yeR5LI1GOn5d
5iTsh3T2uJPTNGknFNaJFHn5VijHugy5n0jAJ4DJOn4a9MqBpmOyFVphvS1Wg8R7UjLH9lEyaoAs
BmeXc9s4AK/7sMFfgmw9uus/MkRTrOIC2NmLYrG70y4Kioz9x25M8FcYG2W07vIABfRUGJ9qYnqw
4q9UPz+X3M+F9m7s+ICLidZkNnuwqZgenPirqrb6zlZQujjuzbJ4TiVC14QW+J0VTI43f0PPc+ev
jnnOMGlHumiGox2tQsSHGC8uEpkiZUBAuJrMcyYN71UJK+NDpscAEIOWXPDdhWaKNtBXTamph7se
xrbGsRO+lm5Q727aH6nDEcf/uo/+X3kz+n7K4nrL3EIFCDBo53tZdaDHwgOKwfDNaYvBb0Dp8BRc
bWNmT3e2g/1X2u9uCqOZG6Q713QLj857ElkITTXQQZ9nO0u1ivviaFIsHuQ2yBrru1BzNXbT69mq
qMN8RQ+m29rPVq/zFT2p6CnWRqYNKHtUl2Wy1dF6TA2AXzg8Afav/FEtfPshF12/o8nT8WuTZ491
k/KD0CNjY+JP5TPZUoHF77ZqPwFJeSr5WdEbtIVqeHXNdU16r3gA6MZUFj2pDDBnpKWKKC61Ngjf
Zi35ll1c78EMaLiNHyAO0BgsxUNXu/4aBwZQ6msAqi3T/2Htu5oj1aGtfxFVgIivnaPb7TCemRdq
0hE5iiB+/V3a9BiPx9/5zq26LxTaQbjdNEg7rEVaYm4hbVYAXKG2FpndGNvY9Ns3/3T6P84K+iLm
ENzQYYPsxCGKXVWl+/xPJwX3sp8g/AGRqsKMpq+P5HSJdzPRJWThtNP3SsbztdFXB9ZuO2vOFX5e
DKCOa0d2Ncp6h/hL7aFyX+pfOP4BIDuLrDVqnowv4KS5q5EjfpRFn53RWZQuq44bX9wcwc/Q0IGL
lY76gxHhxlXuNGsu8hqA1oj2/qdZg8Hc3lZuWDju7d6zwaLb8Zek1hDBHTXkVc2Iv4TluOeV0zwI
Lx6fCmDbDCCN+OQVXnGHTWa84MpqNBqsmx1gOpLWT0B+RVOSlqYMsrI/kRZ1ZG+mVBlFupInip89
koILP/ALlCCDn13XErFvgWa5yfLY+QT40Tt6n88WaSbEvoxAEx02NnigECmQvXrYVVtaI49xxI6W
m78JH9A6eQKJGHVUJ9nxTXuTUdwhalCH9ap5E5bA70jfsaJ5pEcL8p8bnlrNQei91t+9Ducn05i7
+6BJ62PvNOVJr/wNEFtxT9UVGBFeZWi8xj0Ymoi3qjNWmeXJjj0UisGKTGe5iTloRHKyeLUnedtG
2iY0vXHZRGFydkpgNlHUbvQrQBKWAqyyivNqHlK8j4ap0s5DMp59aSrSVmpm0s7G/9WXLmSCyGxq
vBJFH61aKzVAX6Kvo0iPH+jAh0zswgF9i7Ms0hF962uwkgyWdrOzDAOZOg7yUOVaR+CHUhONrwaj
EzS7bABZbGKi/HMpXA+sZmXKt00JuM8bFE7Ypd+0JgUiYQvGd01W04hEdPDKrgDwgY1GOB67L11i
hDsts4vzOxMaghCGbcPxNgm5zmZ0lmCNdmDA4GGx6ydI32vZ0gA76saOe+tCB11zrEsL3g8Z1BpI
F9vIXYB8DO09QIWZ3MIYH4N5YQAIbLhNNvNcFXODZK2mQNmDduRFal0s3/wsQm7sW2ZUlxQ1f7jH
6MahQ95yFDwtZgHpb7YknW7gt5L5NnU5IEBuc+aOVqMtvm7RzgDGI7tGTLfKi4khKUxFu0sbvVxO
XIPcME4RaiMnbeLpNy1RJ0kGEiUQuH3oT0q6wp9zzFeIBhAHLf+8/nwFT7jYwyASnVeAawTowVaW
pS8AyQ8UrcL3750x656Aj2EukCc1DiJx2qdRd6y16xjg2FHaSkvFgYnAXpDW6wAD2cb2lpSgXOqe
Wnt8PxuoEOs9S0XS+wuzSgEUbETheayqBCjPUQt44Doc7mjsYduwoIcKw/d/NEYQ2VAQVQOO4Dlx
150lhH0wLe5vxgZ/Rgvwj0dHmvWDZT3QAFUm3aNmIzY5dmGN9aHePTqp7h99rftntkBM6QoiFXYm
+xa0eBvuoT2e7E0gZ6kJ8Xz3wGtf6v2SY3W8I/d48P1jkol/Mid45Nyur3Gf5ltu2j5iBEg7erm5
71NDPFVoiT+jrjBe8r6HXDeLZc9G84TOgeBJWu6W0pTYxaAiTfJgQ7nMV/e6Y/G5TOp4iUTgZ2Z4
5XmQjF+xTlzcvmoZ9CvRIwlMNwf6xcKrDtSA6Vaz/9SSr4WCRrKl+40sLNAzvfOfb7WP5lDXp/tw
nqOIuo3w4+JMQJVIFvQLIWp7g4qSWN/aldsv9DGxN3XO0QjUIqBf1uFj64D3kXdtcuwqFj6WHUuO
JVKBC9KOpcYnE1L0yIEuMgDjT7ygKEb/EjR2faK/NfEsbd9oNnor6DfwqqW/Ezh7f2lTRNze+LbK
t1c/v1xP7J3N8FbpO9DZ5zF/Tooou3Le3RMyXM3jDo1KoTlB0TnMGtZVhYJF0ppVibamumjPhCqn
kOxoDs010yv29fckpjmMPjOXhF9nWih7LZKoX4ZDVCyGhvX+KpNhcOfJe0dzOOo8MEiTJpjO9FZz
FzK25Oadooyks6VJcmU8e5BdHLyZjSRu7iVLQ7bjuk6FtzVr9xsliebDTKvksNTboiPq24TfMCWd
CMqhqwJ39p0RF+ZZaHavqfZDhxVTOI75RpjgjZhOhwYQPk6lISrTDoqxQo0tkXvLzNTrZaNkeZv7
6f6NpeHHnzzLAsfVVqus/dxJq4PBNhV5c5qAzUSoJ1uku/iSTOigAUjvviuDveOqoIeCzNWs8rtt
YE8zhMBFS/w23uOruuNoMRoA+AZZkcTl2UFsGuXFFVLPKD8/hLZ3SLPa2mZNFRxIBKzQ21mdcuyC
5jEf7K09pMahbztgciB1CTyKArGeGBTo+hbUZb9c5+iJ2nksUeCwpDMrGm9neFppyzLV7Ec6+w92
nutpy6LxzqGXrjOFmBOrRy+d0QH8kIhJRvX+nbwOu7e2aW6hewWwqFGUqod43nzuYpk8tJbvorEO
RYW1air2pPZtlqNGIVr4qGByshKfDsx5D03g1Ps3Q7yR9x3nib4Fm+2k5abrXWPHsk9UPQf8j6st
WXuci+xQHQjiP8AKrKYiviF2ktPo3RzIiw4eSydXGpH/YCdgEfE8Y1WivQ1Bz1ZuCyNi1xKIYOu2
REDNslFBS7JAQ39KCUSDyYQUEhMs/MLPD2TS5ajHBXzCQY9D9AiqmabDi0Q151UotWyFdjacYSeY
60dLPMDkIdHMf2Zrq9SNbderRvZWoOWX/piUg94wkAlcUkDtgkN0bLZ0vWnW1z/kNq2b/v1HGCCx
3g9F830wAH299bCIOtntlUWx2RzoG2/cZI1yByDZ8KbYViwKH3HDawisDWtdGuBGDtFOvyItmopv
2qGXa3yinxpKQT4haPaCPn7tSRTS3hatVe5EVqdP2uh9B+Bt9uNPA4Da3Ac1D5ZNZprPg9TZijH8
hIEsi3106DDUEWVvh5YakjFpyXgekvadb+FY/k74ebTsW5udARxY7dBL/dkYYuss8FY9p3WJrjoa
c0OUy97ws/UbIRmRc4O+uaRm/TFAh6vE08lX7Xi/Z5ztaC7yIFkOMtdp1llReumj8OsMP6C84PdF
L+srikjVX2nZ206FQUmmxUW07CI8K4SSkYLsSEYmSdy3myiqfBBLgByeV4qOeWxC80jj+TAiOlEt
2jK7VLppbSeTroz5ik4nRzKfLD1rTDYRNlbqj3Q161yVOopte3mZAOrVUDqOvExY9K5/0xJS/Sj0
9FywZsiwMHaS7CX6ysJ4+NmPHHCu+K1du1KAYjHk1U63Mv4geGUD3zd3fkZfTSFvlrYTyasTF3w5
8BQ1fmiCmIjvU2YcgT+c7xh9AmKzn9RvOO6TPE34ym7lcTSNfEdGjP5JfmscLb8KD1psu5e80rSl
xm08TF/PeA5XkkWvZ7N2OouH4twCuwelPc41xApoTyA6dNAVYyAoevStkzIURCiknllBZzIOrmWJ
HDjZzhYhQ2DHAVPBokv5Q6tCTogu6U+1uJiKgiExC+NJjy4EnkoaDAgf9bfZqFgcsiYVj029dUMQ
quZG/BIOcbUP0cm/xgMJVFtKrjvRS+mOFYIhZYyspgke5tuNqenhBbt4wKKE6BwA4TkAp9V2kGTz
4Y2M9wuGRtojKWe5r7xoiN8bqBm0EmEvNfE7OxoiUzkcZXoF7+hKi5HPW/QAXp3OQP92O5u1dKbl
+mcxRiHI6hUpddkf59XGXAVDaxGwwE4WJB+A+3jKkfqkPl2EpL8hq2ocpzZfbsk77g47luPDL/VC
FhtbmijdeW0MZnr6rTN940iiqo3GuyLudiyQzT32TcturJGdCzILZUaAlRQNwkwFy/Qz+Fzls2vm
K4KV7Ou43/ttaK0IjNIzXWPhOY5+DlB9mYZGpz3eiuL0pr6LVGpzPlR+7hzRmRwheEPSd+lKkk0p
TcpmvrNx166N7MUsbUT+awxEvmmA5nKkw4hy0+PoVtvUk4DpUXISzRazLEdt4OQ1y97Z8aTZxq8z
vTNLvMvvDs0B6BErkYGWXjj5vV2m4SMq6+NtbYp01ZgR3kh66qAnXx/3wJH+3pcZeOw7HS0Qig2D
YvYkEz6oqwZsG6+k+H/KdOU7xfZnG3JJUbm/bOVgrCgNNyftpiTem8RfCFDhTdD3z5TDm9SIayKp
9/f5lOyzGKoHpzxgW7TOpivaZ9S6cFXqbQ7pmeIPHrF7Jpq/5G7+sexmomJpr3bvZP8+3xyLe/Wn
cJv/1amAhjUDkhZl4KybDmQVs4zOcgVxOmGako3t5Wj8UOimpH6DT0qgpUOPXTxiYm9t5hmxuWfb
LOE/na5yDlVl3/UAcw7XNHRT924O19CfOdbjZPbmH/bq+uYf8U6GCMO3ABEc1Smmrxv022yTUaEK
N+xnNOTdhQsxPieJsbCBz/TS8Co7WdaIwJqyIieXd86WtH87iSZBpTaF+oXRfhIGCLq91i0+6a23
kCpNFo1usA9b1q4omWanhgfcevCEd6KdzEje23kFQJY6PVDyvwYc3j5hOn9TXxCYfLxHabuibyJS
KLLs+viXZaJlYi44GEXnrty+4etZNk84FRzQZMPBjBKOBIZuB4tQNikWdTwFcjwYsVEPHbtTCK7m
JR69XXyi6B1F5aIAha7o7cZCUoXjStP0Nr0A0eAU5aO4Xjkiyg8AeH2K/83O/zYf0nH6zvbwk5np
kJhZLHpsYi5U5EvlvsqARFQLPBUEu29FZKocuyizJ0eyep1rnv7PuWQhPvsAJT5gU7NwHbt5oAPa
BqwtN4IWSUUsfkBhYLQAHQNQbaunICroMv++Q7224xhjuuzRcLYNdFhPY8ew2sWQA9iMrF3ApaMz
FG2M76zn65GHruYnmbQG/37A/DRqS+MlysIX4DG510FB+VQJC/c0tGvbvfqje4y525wTS7hX4Ony
a2wcaUBGoTD5SUbWU6T0JId1sAUgdrKsbVsAe81zwDne4EdDHmTTvV5qnkpdyvVbcSYzQxQoyqiP
0xw6F/zU4zKZr9hk9CDfEB8JGlaBgpV1gENL5XGmKCn70dq6Y4JOY7VPR2wLxQYx7HS1yks0tzpU
gxW7KNIt0HNAMCbvAVDiCDViAIYyULaD6h6y0V/PZhkp6PBORhNYSFgtdHRer0OXp6iKAS4lHSKC
vZQ5d/e1nh6nGt05cFLIeg2eeREtutBE06VhJJu6L9kzunWzTRN7yaZSicBZK7n5Ay02wwbZqGip
YhzrmeyOzuhA2hLZskk7s+URox4SjOHk+04xTaW0yYg7GS1NgvtI2JSF/WksuxYJygRl651hfwpa
82tQZvmFlK0wF3Hbmk/AMvIfgO61JXGYeeaZ9WgNHMzI+TQUerNHOzKw89WMNm+0NfcBfEXDwK1u
F5imHNx3F0Ae7M0FIg/tiYiPaMki9AJxssNkOYVLaJjZqEOThrlMk+6gATkRtEEyWjV2FH2vnHo1
mo39ubU1a9ObhbNLDFUKq9VXMkDdn7tgNWeX2XNE6uU7eDhXiR9Yn9MxszfC5rit7MJfgLTL3Fiq
+K9TlRt04IHieMgHRA5jP992VL5BNgi8RKjaJfNZOhmQq3Lq06S4OckHq/clNk99KuSaowjmxBRy
UU8ARVVt2WhKFs16EhKAEZ1qgyy7BWJKzaErUXSjfN7YTO5sAOQPyAAaIBkq80JEwzYR/ncAHhYA
HzTNc41smuOrQJQaVdl2GvVJY+K9dBv9tuQgajcWjqromGeADw1IzJto0+VNhIIQs0TwAVjCCzvw
HFVd8nXeC3y0IUB99ufOGVGG+bpleGfmqomqMJommvcds0NX9YqowzvGDFD3KyevH5vURA6ecG2z
yi3usP19AlwUyoX14Z9ElN6zgUcYAkRGcBrjuj6i77PfJJ3LHvFt9ItQE/pPTVwIt1D52BVYisgn
MLTg1PCoPo5JgehIL5cyK7C7VYTIAo/IRSfr4FI3HVpkdG4viOG4cZHg8JNaLtOGMD0leAWSPL4g
GzDsHcTTtqbbFFfP8CtsLOzuG/P7jVSwiTLq74euMT+7/R9Ohqi1rV1YxRXxd0BmSSBc324rzdL+
0WJEVRHVAbYUsukB6Jk4OkMcDrbdHmUYS6Jby6RjLPJYc1ZemzybVpbdU367XeuI/X+yZVPf8yh8
ojx6EerOYbBBkUfZ7axkqAQcsnZD2pLlIIkuLPNA2jhHX7Gaj5RiRfNJg03zUdY8sVN3mq9FXBpk
x2CyqNFpcNXdHjQYVX4ygb8cLgG1NA2J8IbYcQyIghEWNCK5EtWxDipoNcXrPCSK7X7pxpqBX5zH
bQflcmgL6z2Xn0bHTC6N7TVLQrtqceeGwve/ghQpWIFFJZwsbAFqPpSmL3yUZG2cJkYKV5XBMFVp
wdVZgfYEKMBzKKnCYhbajaYtgLOFxS15VzWwSkzE49R7jDurYhgRZZFZdslKtJpRfLVFJ+PiI0Xt
aP2k4AF4OckDi0HceUrB49I6mawBAd9QGOusaPTmkU35uJ652QYPBJQslIaxCjqpfxPJC3El6V2o
L8EEP94ZqGg5ZcyZDfIuQsZAW7QdCBS2UgCbDCBNR4A52O6q6ZHay5Ne1ZUojB2ljjTTPUb4PGtm
J0j8sbHeA+jHxCyIHDco2GGo9X5ph/qtvI5Av54m4csH9o6Sm5FfoASueUjzotqDMKrGL0vRJNJY
93i9SNLA3sURlmd+iU57wHaJswgq9tIgml6L/CXQ3PQO6VsUigqLAccgCTatZooNDS0HUOf/5lQZ
1nIMxx+tTLQfzvCIgKz4ZYPse4EwvXwCuk2N/3CfH0eHy7MtBtC8ok7yxdS9hwRlwL/sFvGwnjdf
i9H1ljxUABi1KfepphnbUYriQQSJu/h7fg9A9tP8fMjzo4et3rnh7M38AsXuF6D9/KK8CWVcNC6Q
ZrE5GAr7FMxWb9Iu0+mbFMtk+8aCdOSLH4c9JWYmI8rRZHm5iNKBn+alEa2Csir7lCNzC6Kr30sm
CsVQdCZncbavRv2SmG5tHzQBjsgO9WtrabV1sPaspEXLNZbcBmtQqGyKeDutl5XMacMVir/R/6xG
tWcPB21AK/VtDQ32tsmD1HR49aBJtAZMXiATARiomoAO/avXbZ3++xrvPCbtqP6qhA/HzmjNLdOl
fa5CgUclNjRPlYewjt5X0feiHHYBMV+VuVjZFrd+2CiDWPRjaD4HWWAjDB5pd0HU67se9+n+P8xk
lc1K5/Gwa3mO4jcCBucgxomisFrTMDOLkC1AQJSc8Z5YEGTV1JQbi9hYAv/hD8PQjU92UGUbPa+i
BVHvzpy8KcIhfjeIOxKREiyWA2qfrX5DdL6kcFqj3ZP/TPFLCsNulwIg2Xck18H3h+Qn1hV5Z901
SMeDzAMJhsgM2c4yonRJQ/QlhY/M0u9Y37+1sJ3sZkFmyoLmIHvDAS7dOwtvNO9QbNCsaVubWwb+
9UDz2M2b4ahBIhcARGDnfN1Mp8AjPpQ6IgP4WGLt+y9hIeRldpJIG6KQK9J20w6aJknDpl7Nm3Ga
JCqMFwdwrwcnLRiWi0NxckCVtZa+H4CtKwftgs2DX9WJBwn7FQoPu1vd1J/8JAo3A6CdT+STc+mu
Q1kh3SIS0IsMffCLHRyvDnbo2xOAxIo2ejTGX8QwAHhP79xD2Ov9fZNxFA3EY/ZDWQCTNf5iGcxc
g+fFPejg0ASaJSxElGQ/Ghb/fyzoKolerji4dM+11/4ykCz/aunDr97HexKPtXcnSjUqGwHjf7H5
WwU2g+4CEq5iGYVd6fC1E0f+kXGDLdsBhGVVj9JZROWzpz7xiysTHqCyMLJ8HYfCeshdmd+RCPxd
zcoHjdWWhuQejs7NXbBhcg+6yAX0IVxRFr4Cbyt4q0YrWnUstB+Dwsiu2F2ssCmzHx116LiKO+Rm
fiRZzbmq0QRrRF449iPKNrIrgEwndydEY64ZgYZ0sFr91AIadjo06ixBgtzROtQCqpETdSBwNFOG
AKHSlNy/mpWh78Hwkq04yBE/WwY25R2gg06sirVPXP9B4gYtKvhWYdV5w80qH6U8AZD0ijVHAHSN
skVtjULz6LT2dkBCHpisvtnuo8RN9rOixFcs8Bz7bS2Hel2IYCcKbBYZMCP2lKRIEwutIKid2FOa
grR9zv09JSoyc2yX0gP6lBOgnIiSwmMfApAlQNcZUHBqtkILRnEHOMxQEU94WzTcolBKHeiMtGaD
/IBQ2koA66/tRbHPCzO9jCF7oiI9GklHf6KG3tfRrFOWuqoM/MBv+D1LyWq2HFCxvQh6W64TkbAl
Ld+mlRwJh6hkb5Z8tO6brC3BljScD77U5FqCTgMf2tnFlsaQcY7kVzsMVmXqJy/giivRlAU55WqS
CFD4XZVOck/abB0A2uOrks/2hmn9wtKrP0RFPZyHPLwdBDJG21xxCpBs1nJll7liPNw2Z3mahXfo
CS5OQgA0hLIWeCjx1cAy80DJCre4H0fZvLyz6t0YueHkkGI3e9XwpbXMQYAe3NVgYM3DapNWaoeL
jOC1kvhKKXzfmdgjUc5pYJp7TS2dPSI6taZCGK+025OWYn9EZTJmChqw1gzROqJ4lGPXArKOCBuU
X2EoUvsgG1RqcR5aNAeJO9a1pxDYLhM1M0PoZzMUeFhmYZEcKYtdyqpadYDQ3lDKuxCuvC+Zh05P
HwV0oGsB3nwASoxKvX1Im2AXS64k+shfWZDSRdvU2nZTG5XeoKEGsGnmgAcEmdhnt7CqEz5Ks6Bf
hG6Hqh0HQ0rekRZ03TBWKb9ZS740DF2wrs2+HxmTFk+15NQf88gdlrnja08al3+dycG8ycBX9JeW
PLQYgeChqYdtkyfsGA5euqKbFshjD7Ic5KPdCXYsW5mu6OasdfuBYefxRk43c/Dbvo+bbjF2Re/o
69JxER9RyVnKRktTOAAQi0EIoWSz4qPhhzlvlo/OCjWfICv+MxluqGFq2cjleGhkR04uvNAhK9In
dBq6KB77LaIz1LT4y9LO0nUx9kC/JWEZN3xnOl42DWeXKGwBn+58nyVM8mi+QgY6sOkKro1amgXN
boJCaE0es7GjZY+8z/aa5keojRvBHZQN8UYQwrDrmXsx6tWdrpKRWpj5R71NvpQKnzgMEMlrEJJZ
ATQ93pAFKTIQchhoFJqc0AjarhqR3UnkBe8KaYiFlvrlF1Ei7YbumvAI2r/yJZHNJK9lJndekFrr
KqmrLyWWtOAlLx4ApQIyh0wKVK1B3in3CDmf2R34e/goTot1PytAJuslj72OSAWdkaxXMqlkdPZ/
Y6eB+HSZ66AhB18HELvZ2BzpiWZvx06Kz0Bjlkcg3MjpOZekmbEcejxRypDJz2LdjvaXHBSIj1re
pZu6iVHWBxSmz6PL7gCnpD8k2ZDcR435k8Rk5UWevs0tC2z3sNJ9dwtIsYVWaNYjFoL50bDxEEB6
2X4kWRGGqwGtbVeiSo7tOFq5iTC2ZEEOlkQbc6EcSKYcOiePFVU49vBN3nZrtwTxdtV3cpsURfOM
qsFnMQLesR7FL5lhUfKBQQF8Gy32r6jaye6pcS8oeXHRy+vc2Ue6UWuqlRuD7nZWoEYpv5jllXBj
eqe9tnF9EQiosVURDMtaBFjQToVeGJZqSO/spAxAI0WnLHmroNd6EQLzbgi7ixHqAMAItClOA+pA
IOgi/TeLpgCPsiphNZMhk6NjhGensrDtf50He+Fhl6TYYc3vRIQfUhAHIgRhWdGbdyW9Euc3ZDAA
VLV9a0C6kIL8UI5A1ESBPF6j5GgiThvVWXCyYiDRM2b0m05lf4A5JB6iMdiINuQXErXA0jiGYf2T
dCSanWbZn05iGAEc1/Y/yf5/6xRRYoqu0jYegofucPFjjvKCEjWR1XdZc9BCYkn4mAeieMqT4B9D
LY0qt47Qv2bVZyIEoqHz55C0szFCQs15HvYJmniMlFcrX9uDGB4NnQOqau8x4tQC2n04Ym6eIwDu
VA8oUTCXdhaaV8805Ea2UX2KZd8d+iYPdz7IOy4IurKVhuz981h13UIWVf3dq8J9YxigRS7QkYSK
zPaXlrHvIzD1Pzumi6pdpIGmKcETWp/A53ubsh9zcWl7+zalMIBmXg53kWj6z1phdguuzgDv2i1A
jdV/zhtck856JfvQrmDjptF9B2uBQWThxkrL5hJU3Ds7YEjuqxJk4jSs23pBytgf0UinDmVmuudX
ea8HzcVB4GpZV6FKWGceylwzke9tpwXTquIqdRjY14LK1868dZNnR0etrZJ7pZHv0zEOVr6VjJ+R
MgRJm8zwH/OH8ks3RmzDVTI6VGnpyPflZxctGG1flJ8albxOy8FbDCpxTWZRlGj7SDWFmhZQqszO
38VoOdmG6AFbWZFmraMeOzbUqo4tYJJS+zaWwmqB1GBZ61vY2RnXXT7uRxPwjIjDXtAxFT7GdmBt
ZWABk0gN6aAswleLVFkMpW4uGZITiO2rLESd659iQNLtKLRPIpuo75QC0GLBbkoEkPrVeEpxfDBE
LGrvu1mwMVRzynxATXgpzfbSUia86j3E6fP4e00Zb8Mu3VVct8BioJYWsmFjzBdh7EZ7S7Wu/D3V
LHmdbnKPY3/nDJm2mrEbY78pl77hpRuS1Qq6qtU0eTcKsPBE5tTxFGiB/mgxc+pw8v4Ykc6FJe2H
fJQ+kSU1P1V51IFTvAJhoxSfKAjsM/9H2sf8aWy1ZmeB42lbdEX6/LeByO2rEev6glKbqHCJ1kzr
my2lNu3WRzmrUzZb0nppHE/DzurM53lI2tl49pWJ1Wy9MuiPrYaVEdih2J3HDGvhFT5i7yK37kiG
qnHrjqP96ShCaz/LDa/DshAFQdYi5YmxITvyIJvEQcsCm9JvejMcAKbJ11agZTtgyWuf9BKR/sAN
+JmGrZ1s60wA1MEH71om2UoKQ/uUpMw8e2UDIjw1HEcgJUZtok/aFC1eSL7l+Y60NCUwcPiZhmpK
mYa3KXNglKQtF2fEhNJFB0S7R9CWmRTSUAfEuuIFk1l8ojBHy8txXYAnfENDIwn7o6kDKrurwvyJ
s8F+tMBQ8RoWqavyrTv48vSl77ZrA1hpe4djjTBUjliYXCJe1HfAAXDFS9u2YD/5wKL3QFA6FO17
C5TwiAXdRB/MAQAZazVEDDRQAFHLzPVE1oRuCsQ8RtF6+y7WNkTjNMkmvR82eruo6qEH5CvC4za9
9U3hXtCeWZ1cGiITMQ2p3oMqPMLenkRzhcerE9WOkNWriEZk+upoouz7VJX5kfAwO79MV7XuVmsa
zgefWzu/7+qTjpJ+dxF7XnMwh+y5YyZyH+TmoB9tPY0b3ZysEwQad6jtLRZ06aHOgOcRmGihV3mr
d7IsR00UmDLQI0g29DGzrpWr0XDdjdOb267V2ZV+4WrkcW5dKeLxOiKdBd2gLClS8qqjZ0HpsEn3
6pcx30RCsbHvXbdZN4EZA3s4AL+idIYFLYdz7NdXsQegLovXeInADHwe0TPoVvkdMI2QSFHyYuiC
VYtvfU9ef5rNs5EZzWYqr8ap1xk+4DLx63rB2jzdlQWqWFMPiBi1PyarNrL4F9wHF+KIK4duy9w2
+Vbhibx0/F67f+fk4W24SoM0/IIH/Z0bOf5eK4G5TQ1o1KRGZxnAvheZk0XbdwoazrLQyvliiE1Q
Urs9Iu7ALQ6fpRb+QGCxvveAc/2QWB7IwhGSG2yj3xZCKLIKxPFqPfmBksb6PnXCySoMtJ8+NtL7
ims7bFAQuSilvKu8/HYIwHuzbxLtWryKZmVbSgD2athPs84qCFL/5paP/o6FRnIk43nOUY/YvsJ0
s1wv0Wx6q2NjqeWBKw2/Z0RdHlN1ABZED5JIrh9IFkRxutPqgC1JmyWFdtUGNIt/4IC2MOsxNaq/
HExcgdx7A88s1ja3K5BsdiD/3B61q3LQDBW4xW+qHJBBKdu4A7d3nP3oQM/e4D39zdK5t0KfbHL6
wAJ7cbR+OL439cAhevDCctOYesP0tmb7wGuMW0udbKKXXjbGKfebdhPbHAV8Bu7tTEbbqULedP1p
mHahgxZcdSOgNINvDLP4SRADA/KBuRH2X2PG01XvlhJ/MxAAwCoP5qXcKJ8Tnn1kmlqohO/STt9T
8swabITs0nDhy760Dyi1L08dhoCj64+RPazaUB/u6WCjxmhnuwhTC8VZ1akDKRzjn5HXGZpvf5u2
Xp0vgaGobaSisXrnTsN5DrinYY+kVyb26K05E1MiMSfSGRaBiObiSXnIq/CNcuZj9EP0rXSuf5po
FWf/Qo8zUswi2Q6o2Ae548a28SASiEEcekMPPwMaYpmFgOKPAPN30SoZ4z2fov4en2xXtjoa+JOq
uIusAKtEQ1tpYLJFyOoPOVlUBl7QSkkjzTWw7fZ/MY6o9hz7c1v3IJBCvyORFhjpDuye7RT7I5nu
2aAcM/U7Ci5KxBR3NIebRb+sMjcVmb3bZurFF6XxmqJ7RhugG6ELHyn0VwDtr+cxRipqqHQ0otCe
GvnKEv+PfwSvY3RQoYKHFrxmxde91jjHqciFFEJplcI2gP00LYn79J88Fz62NuxE27uuCMd7UxtP
xC+bxKa8VzrazZGuxi+CeGJfdf/mBziHBTNA7lDbHThNyyp8DFmAX5iHWpEekDFnM8Z6sK0a41Oh
td+IjsOMajAaSvYDFH1YqSknzfzthALM4YzOkHidg1v10zgMk1Pao4hXOdWFvb0tJ6KAb0eVq6BD
X4BRCgCzaPekccr6ZZYgT2xQtuONzas69EJ5oJHQC3SySn/cUulIMZTapsPvAjALeC1TFAJgDR/L
GieVS4pkkDHZ/Q9nV7Ycqa5sv0gRzILXmme7PLdfiB52MyNmAV9/lxK3sbt7n3PivhAoJyi7CqRU
5lqKH27ypeoUikd2/xoPYEHB2U2ak0BlzZppnCHBmerpsrO0B0vTUZeh8gw5vnBnYSMTQet9MvYL
TDjnpMHQDw96DryL/+wQFNa962sgY1cNpKjh9S91A+T3kvl4/1IH6ruiwXJ075n+MzrfenSsKkUv
441jAoCoQ3+2iV4pyOYAFG+O8rcAqF2eAtSiQIDRAu1XHOGBJABXukLBCX6WBPUDmlvr0htpcYmG
NQ0akltDa13yFETpUhmTxk+x6bPQalR9xSiBU55jZFsXOqMDRc/ADr9ofQu/cPxYHIWsFhi5qLCF
jlONMNNmFQmlHmOd4bYrknfK74Nd2Okg3SNDO9KBuGYW3NwblpxkUwRzKHZV2ARWuMiKrFmgUNW6
jZKx3NlRk+5z0x4U8m64wrXKL33jnjkL2D+grtmhO4q/NhwonOQEDtpyh97zFFAz7XCDx86bU6Y5
5zfSm2aHHIczOfkofLr14mFt5GimB7OCd+MoCHg6FH25RNLFOwO27U3UqWUsc9VbRslmBdYAzRLI
H2Ay/TNI6gXeeZYn0RjtASiBumh1rVkxByGFhrbDVTzaSG4oxJCqzp6wG+7uawXkoBlyUJyHbzLA
VTQ3pKCDkhtINe9N5elRIwWq2icZp+HnmGRHond/TflPriSLDDH5z5chh+LXtUg+x1D2dL9A+toF
nWvc1w5okfVKN44V6gweB2BoFQrvJpW6tUnyapiGCTZVi0xiHoKumIODPWYQNsJMT6KftYz5rd21
403tR+WC5L+FNeJw2wzuX8Omus6eqrEz/jXsaDBA40mg81DYzJc50DtU3rlirblDgYC/zrBA2BA4
EQ3j2vk4DNWQkIy0qvTXs9aXfFHn4w9bIUkMaDW8qRJxQmMrcCXUocBmqgSDxhU7pQCS6ABKWmN6
cSSljurwtZuguJC0kYtpkOjwHCQtRcvt5ETK92i6ZJgfEyzFX6IVDpqTSZtngOoxi/4tWlgM6U5H
z9rCarMTWXwOSaP6c0iUzv39BuePq6J9vkH6uBTNtvO/f1zSpuoG/+3juqkGat/GCbZxhJ0qFIs8
s9LozwWSQ8iuYwicPwvfCSHXpG0TFE80jlYfTDAYPTs8uQ6MR9cY20mPQGdCdT22V40K5WoUg5wi
hl6HYnC7KUbhgM3c7zw0Eivj1M2uoyaja10i8ajuYzQNdg/4h2XfKgqQIfWTU0XsIEgKIycM6Lo0
D8Z6QUKULL6pJyGNyWewAmxFRyBdnW3mYLMsQ4PrSutkCYTqR1NlLqSOHSCz0vpLA2KXU6kxbVWk
pfn1lwELPcDp2X5/Qc3tMBm0PTeUge9kqHW3klQVZTsL6eb2zRgXzkk3vHgldDf8FnrZygHVwstg
A0gMtXt8ZxVm+Bi3HG3gMCBPvL/ePB0D/Y1xXUXfWqCakWcPqIwNmsrdnfPLkwzIs2+qA7674WVM
8vxWuEW1GMNYAnhxyG9bBbwYRNihr0bvgURkNtsaQA2ZbEn2bkujXoUMIv+rrMEKEPvtleZzAyhO
0UkmVVO7+WhiI+BG6WgeSKMIutny3e9dN1sq3VgjTYWtFO1qWS3+akLjx0F0QG+rrBFQkH7Jj1Qh
HbE2P3eF1W3s1t/VqiQ0yt0Y2PIiPXhWaD8GLpvkSNTF6wGQ4Yfa1azHlv0TZugtFnsgxiSnAdQf
AGgdlq6eOAdTAMd8pSnZdPqu6ex2iC8puskXVmWuMUnR7gwrqbZ2bGHZFgrQExgpUlpmUZ46Uep3
Ob7mpyJynitSiipA22kR1lvyBQCOdgcUdQY/5FHAZ+0CfGkyZXaFsrGxRHkPrvIeh6KSKI1T2KZO
tQ1SQ7+zQZ1092IJOQIpSfPeYqHoa4nlnXNLCXFduOh0MSJQpSFHLjnwNzCnQbnue8rcRk1abVTR
lFRvlUWiLHQriKak+nsMNCeE91xk7u8xDN2bYpAT0Az4Frs2b1fJAfF7AI5ejJ4aw14YgP7dzq9G
eiEbQfdRQe9GetOi49dG33D15vE3BcmmVzXFJ2tmgUg2FeIBUCTdxgksez9YmX9lKf6RKAzLv/O8
P2ILu30mi0rr/rBw+HDMY7d59u1I4kX1y0IMSFeGqkTuPcZ/t6CrCPycmeUbYJXW2NlJU74qmzF/
rocQ8LS9/0+v5ejhLOLvyQAkSWTJ+rsAZWFbNL23h0Zj/rkxS74Cr0r+LOpsdiq4E303WxMNT50n
J6c44e0hTPtxh22xYyuK5Jrp2YF+lcz14itPxYF+h6R7H2E354PlZz8aobLtQL/7z1GQ0k+uZpIe
aG1IuvfrffZ7v0IFLqGN4QKXyGbBuKvAwrWJtWR8NcGIhFxg9fKbXDh/yEVpDGTverx6SZt+AA6n
W2xI/m4Pqux454qn0q2S1bwrLDwn3dRKNncH5FgKTbJpPab2mAslI9+pqYDGpiuTFdnQgWLNMroI
yfAEfouPgj/fTnqgpXb+kY2WfzRYyKYz3W+CTcF0wM29y8iEjP+zjHxLQJcs/mbsqQtRKC65vZNZ
fqJqs05hatohSoK9JqnWHzoPZiH1KXA9N8C/UeSwcbNTxM2nhipN4sFwVmkZeOtp3CTi2HphcKGS
kj4c/25MVSd0+IuDMdyNBhrq7aOVseuchh87Hh4x1/5CWWxKd1ttEpGI8t50YE3zQUSm5DiGzeRI
Vu+x5vCfY5H83Yp8KJbx64rTCI+2IzofX5zOrlD5gj43Spe770PKkMcN+6g1h/HjkLTYDgxTozpb
NpPn3qj9fRtrh8aIUYdAsunUxbb7Ptb1A8nokDtFj5IiHAA4E6o3SFOghH5Z1nx4ZEg0uzF7LppS
fMtN99lNbfENmKHTCUrZppO/q3Ll9V/c/7SpwzB5lahV+3SZP+3+vJV3m3rEQ64uQ3dtt7Z9KnvH
Av4eOqqzMA03VehXUxs2GijAHlpo9gWbec2T4T5EyupvTr5r4J2NV9/zn059XJjPgWlFJ5mjz6ql
rKc6NBFPbzFHmCWjynU6kQA1chJmO1fTwA7o5YW+1SOsWhypIxX67pq2S+aXwp9Cdjqa4rXeTndk
oVI8t6Uf6tvEH7GJrrzAoQNw14bnKxe8e+sOHax7n9fp08BAz6EedCTXzMSb5TIQb3IOBKB9yYfk
yRb6dpbP9p/lokTbS9fHyfJtpwg/OHB0sCN9u+lbjzf+neb6DBzM9dv+klvGd2Q1/yyUFXbY2XH+
Pb2LKNb0c0X4ORbrg4NI0TTk3jeR59wRPlsfdOMaIOH1OlQTFJLZ11kPJKxxjUrsZk2qKKu1K1Yv
4Ostq+mhljPwvy46w9iQbBpOjzvI+tQPNpVAB6qtqLkt4hNzRMNWReWAdV4Bs8xgK3SWi0dttE2A
Cv5CaeHKFbVjbNWHib+cFbO75A+oYjfPZNr75jW20/bUoWcWVCu8Q5k2Znh0qNDIXWBucqUREmpi
h7+KWNKQpn52HoDJS/oJeKPh5YBo94yM8c08L6S4DiCJgQ+BGSiZ5cbPOSwb3I9hycBjyM7EEhtG
5ERhuzG5ISUdGnW7FNavsYAeitjc9w2z90VTySW95d0AG8E0pGkFDR0XmIo0P5iHpAUaFH4uyclV
1FhdAjpqvx+/eor1KuCgzAK8LLipaMyVkM7oEPn5Fz/BrJtcfaDxNgtyofEcwRd9CNSf6u43+RT5
w0WG1IuAvJzLTY6NvH3Pg3vD6rRXjgUpuHGj75naHar62L2AshR8pqrpDSWI3le9PJOBXQh3KTiw
h8u+KM45cOtXpHC2JppUvnWVKFdOKaMz3ofZJRyZtRSsjL47xkNX6ONXE3TIK6etcuwgFf42KDCr
9OoIzDrqd55pVr2IEjO4zXPHupCCZjSJUjB07kyKghnmwjdQwd2XB66H+O7biruzr+UdyWRjo3Ro
6Ia7Esu4jRkweYOdTONGr7Qr4WPFyNnTSDYsxF4VNioshzc33PvZhxKA1Ybg9q0NgDU8aoFf3tuo
Why8ul+OSa1vUPbq3JJJgKnbNu3Aalr2imqgFSDeFRE7kXa2Y/jB+pkOTHwK36GVcdGGub+TXpnv
Es34aWWprR1RvN4enFZrD+gXa811J4C9HLsSKea6PzsO0vU9EK3AF4u3ryWG6A58oNkKM+nxoa+8
HEsYHTmNGoCrQlbpq+u2XwFgnX/HPu25yJ32Z2vlqyTJeLQI7pDqB3qzmdbLwjP9n9hzQEFomnzr
ox9ciPLRatthHZoax/o/F0c9bfDZXSu7H9E2vAgyt/luGsGSjWn2MwnDp9YerGeP9cjgIr0KElIN
mRkLTbc8KMNrnLud4pvVXwer20tHT39qfDy0g1e+SmSzQ8dY6Bx5mVB2471m5OCWs8rkUPI6ubHc
MFjpXidfUZMLdNYk/UfDEqJN4+Gpk/2wzgG5f/L01jrhlyrWvOPimbfxA5mazbiPuBseqw7lciit
t82m+NKnabSrq8ra0Kr6l9jXvPCD2Mjv3FtNL1ZmY5W3rULjHPsi3HbA6UJBUxzdkwwZoQ8WiZTh
th5GJOWVAx00f8CyvhbH0EWbxjikT0Ik2regiH876aGKQW5DqgBIgcLh5ut/sfszVvgrxBwrCc27
sI2SBSsi+wBuuxVt5RMu/rxZP+/dv5tVhhPLCX2WtKkCTKQz27asvResvdbWbuiZ56X8yj+NSEfL
LqWri0SfLaXW/mc/eqyWif03P3ogq5ifr0Aj8nvXvd8ZXe9f/OjO3u/Tt0LAs3Ttgzai8VCLY7ER
KB54ZbYF2pQ8fxEi0HeF5uaTvMSCnuTSlMGqQEvWrca7dJ1oXbGd+hTUMOxFsaXtyllLPQ7zcOpx
+I++g16eKuFHhwSNoudUYQrRYR7m+goJu/FE4vjdoHUl/pNkZjkrz+3fLIbGDMBTgqouSk/YAIG8
6b5T0mLeQHiTzjmJKa+vbMVPOp83C/6IAJQk5LBK1FONfROvYzfy15SiSesiv+v9w5ygIYMyLfw1
yT4ZUL5ljkAGsYpg6Ic5gfObgRvr/3qJoEU23RhDvmCu3i1R5xnvCHS36Qbj4iMN4eoGel+cygHX
mdISBi9p00QeaEQOZDGk/OgxJPNQ5rGkLh86hHl3zqoxudAo07p+Z/ssB9eBF96TbAAmzGxhpOzN
wvOCaKn1Cbi/t7ED6q0+N1qUaOMQ5UF3FnUpQAmQ2sAWcFFuREIQDr7ZmE6LPZO65qASgTUpWh6g
EgcbGKsEMNdnK+/bcyt9sTJk6AOqJ2/PmNsGAFBWp3jFNhu0/zYLdyyBBUzCSmnozMXe816U/GaW
F2i9erNzW3PVZtHPARmlm6aojaOdGgl2a/P2FSS6UzkKYoH/TqCb0bZ949joZbLOuqF79ap0SaV2
LnCIlujtaG/E6JhHp7FjNGgG8rXVkskiKBj6IK26ufEawzqi+iVe96UnX500nixMrHqWXRA1N2jW
AGacxJZ549n9q2GigFClxUd8kfDtrLGHVmA1ziw3Wmc1CggzvYyXuHsXf5fIPcdepu2bQb9IL5Tj
ghSV0tKZQAXnQnCj3ZJx3RpvbqTVYrvfudbwPMt/MzMa7YVVQD//TU5D9FL125656Bl7vyApZmN0
gWGCACKs3+6LLLIOKOSllEBn4E63BSBohPb5vMCDrH3NDXC+BT13z6k6m4d9Vtz4vOv3kndvFmRG
Fo2NpkWT93wxy8ifhnTwUPiJL4U8zfI5OArZ4xXwtqoVyVKtH8cFXciSdXBiTQ1iH9zT367NXaYB
di0tN/O16YwupIVmvAcb0R2JZvl87TyunzzQJ++kj62i6QPQddCDLddeBL5PbCaiKEXBFWOLxz9M
p6EJTGMaawBLOgCTAPpJ9UHw4ZQcRArA3SVJ6RAhs33AjoIKQQYfHD6cWlF0V9iDtssYM8eFiYYj
VOFWBw1Y6Wc6VKVmYaWtxkwWL67nyV0B8PRJS/IQ9dznwfbCDTbbncl2DkDGZNJjLgvY9MnT0IX9
FjcBaM0SeXFtPXvRGbl6GuimMk+7pxizHKgDV+QOkn2eoAqDDqYwUNfeWdOIRH4WmB+GfYEaX7TE
apgzf1IEOYaTjHXfRYXE/Rx3tpWjWZ1ZsyQdKA/1k958cWsf7WFRNG5MD9+ZzOhRuobddyCI8DKK
1kHC9CUZMe7E1go4sli+oMZjNRlNDmMUYeZblN0GOwPVhewFhQJ42Q8rLsRuMicN2fg9PzVxKw4k
msLQaewlS5E0wBd5DzXFCz39nGHh+S6eQnpiLI5jUW7JqqyqYGlHFltPIbuxS/dJnT66IukBmuzn
xTZmQfn2ScmHDhaAw9cJvq8fP+0w5GLVG8BfIJvItRMLxZ4yXiYld9ZTTDNXWQSvltMdkOV0cUey
OxuY/nuSofxMA8ddtPeivjjpERqeLDxiTjTs+2LXlnaxJxEpSU5DOvgo0mgWpEFHIji2cnDDzgFm
Q83qxnTSuFrmbOuW3fVo4oizVmw8zKcOdBhB4IMqOJstZplf4c1t95yliw+nQxqE2z4wX4B/4911
qF+8Ov1r6IR6vqxVCsaUAEIQaJbEj0Tcar0BQG5lWnRc21hhiZpHNUTG27trDZBPysS4CZWo9LFO
DxsbkD/kLrACzUqpnScH2YJjB1XbyAWgDMrz+27ljzEahgs9/hGgmb6ofiDrB65PQE7dDuU47rH+
TrdRLtqHDhPOBZnUNh7CaF7JwlXZFvyZpyVgE2xgFAKItH6xk7BelYVge4l3w0sp4lUWOe0j7+L4
wpiCylLyrE3rdVpXckfDMSiAJVfk9wBiCW6xPfSDxDqwmzZpxtPtNEyGJw2Qh7p3n7RtcrVtOwGI
s+Gc6mY8kgjoycm1yTK0+eCpkvmAQ1mSWdddw9GPb8mKDk1V7xJTyDON+ihOgFAkngXPk2Olu3Ds
a3QDO8wI9hSCTDphVktXrcknm7QFJbEvPLkmNcVi/o8QnT/roEGFc0OhAg66l6QHiOXkFpipsed6
nyymcSxG92g5zZUC0KewWzSbOkGxnj6FXgLGD7Rv6j4nCZZaK1nb8jINc7+67T0enuYbwb5jtEBT
nrOfroIibn/BmMOnMPSpSsNHiZQBzCC6NB28EU3UtV7rKxpSQLyVg62XZe1yupwGKKsdK0FI9eGP
U4GgTnPlC3lg1c/RlWQiU1sgwdO06X5y7XPbuxHBFzaIvAcAU6GSRsPNpBwL64DWZDA3I6uw50Yf
L5nI+q9x3TwYaZY8xE0UHbimoepMyUe5r5JmfK2iuNm0lcV2blZgZ9otT6RHxai+zNyyOkemjfJT
W2SLNu71+67Xn2Qz5GepRk7hjRvD7wCwWHr6feX01a0rUkAAJvo9iTodcKBBFkRHkvVdUOyySGBP
lxxsI7jv9Y3ftjq2ioGiuEyHLt5TcEDnJQfNtPUFDcnBw3eBOXp/JVE3ImmS9l21peC1hh2h2Mz/
yYexPwruJNM9swid2W0f3Ey30Jhy3aJyfk0RXZ7Ii2YVF4pIBy+Ov4qE6yca9XYXbH1udOjDxqca
kSy+hmGxmu5ZZK3EdrzfH0ibjIW545EiIESDSLmUgE/UxnsKxDi4Sb0S5Lh0YRSuoAw9RD/eFCkt
hlXHAu+WApUe2HG9sQSWgPpDj0ignuqifqVIRgWobuEb8pALa7gZmmRdJxztMnIsjY3RouawpDEy
QD+qFOmjLCrauyGVxsVkAv8AjOiARkSApzeatkqF10yyppfP3qCj8hxMP3eALnbOkV2cZqcB8I1r
4MPFa5KRp2TaNVMdpQF3UqQAR7nhjTBQeKNV+0Km4bOZ5Gt0zgyvThEZa72qq72whw9ysp/lbpyt
mQKPIPtSxalUHCWnONHQogXH7vYaT/pDYXF93YDE5AGb+hIAHWz8Puoj5hrS+ukC8brxfecLKLT6
Zcjd8orKtAYte412CFGmeBZAcPzd3eLYb4kCm9zBB/PmHhSimtz1NNUOmW+GZ7o60ntoG06i1yFp
USMIrMhdGw8Vpp+pDuoTJSw7cPKVrRFsQbHj3VQGh0aaNwnn7EIiJIA++saBREsOCf/qq9c3vMmC
m+kaOSqeNrb/FIUF3xUMGbRWmA4SImI1mkP0LRNAh5GGCYDGwbRu4gLIuLzQw2/I516BHxY99nH4
0TNNixUZjHkNoPMm5IBprH/35EUZPSbv10zK8lbDXuJqJu2gs5mwww+BEN0BzxGtCL/IPYi/41/t
SGE3PF6/laNHKBJfGJob39HBjIMvzsAN9JBBlIEu+TZIftCgqERy1/cKfTsuAU7z7pMG1rjSZBZs
ZpmKM5agGCGv/1ec0GjMdeFayPN4erYYUNC7j5ygvgbqwGwwzGtKRkNSzLKBsA1pDDBxvOwqvbrS
gWKRLKZGVRp7ianvP/hQXHTGVuHBY26wynpXP5XtON6GKJRDXbI3fg0aESxGCUQEW9rl0cwDe6Wl
3fg1sQWwblL/xS/yZOuJDCmnSrIn7oQ7MsCiOvw9JClYXn0M6ZgOytpUyAKUEmZoeS9p2f57SHC+
66e0z71jb/uHwSmrpUAP4gtLENYaDPlddtgzAtVhuCicJfrpsPrrexBiY5fxm9ZUwOfR3OQ58bFS
wPO4BeIBHj0JukEuRluKXeia5iFjVn3sQQO+RR92dFPIXKxR1VLe/+2CXZLvhFdyumBmcQAWA/Tk
WIVm/S0e2nyhlV3yDIJ5Y4lZTXtX4Te91jyjuBiGLXZD2JkHgCnUx05d0OqAjznoIYABweZwb3ZZ
tTR1nrwE4KpdgImzvdjD0KPJApSa1Rb44ea2tgBXG7NSLpzacH7gFT5GsvqOJhNFcBIYtyU21/dk
WtnM/Ytp6uZvpnYRvplS1FRF7fyMomoJ+xj1N9O2xevtlyndQK6iDpauf7gBrbLlLeu7hY1d6xUa
XtlhSNnwENv2OVaP/CSNxlXp2m9yFxxmqZL/Zq/kZM9VnM/2cxyhY4ojAxZWDRAfAr5DQWKEWYgl
NpS+ZW0fbfQWT0LK15J2HqJi5KPx/+o7R6YLUdqYLtS73j/OiG9YuGAytHfMKl28/7A3AxwSdyut
kp9y0DtNslk7n/2vdhSFBXgE/+d4pB3UdaW6A7qX+Wrz2d/sAIG8AHNYC4BcPEbyEdPQwAAoaKQO
tHUd2cLcSCRGABWptrezrmTYD5Lfba2rrsAiYac248eps8wJMnbKuXskpY9V16IJhmDTdlZ+a1jO
C5VS5KKpdkWM+QFVRYzMKZZB5PVHqoaQWrMagY7ygEWv+F+d8qFdaRE3HsYkdI9Z1okFdRvRYe4x
ChIUWXQBGjWmJiNqPCJ1LI0GCKag2EMP0gjEqAiAIaI1FszkzvcO4IuEfcf6+Bt66/onBx3e6wCl
XedaH9yDz21nI1mR3JcDyAkjVI1+duqE+OiUDtw9uJ+dAM/ib8F7063sqGXAY2Eemuksr2ZbKrdp
9Q7QCVR0U3X5SgOoypEUVIJDchrSIauBY6MsSN61/IsduM2mIzQUxXhVV2Z9nNBQ1HDM2/o4oaEE
2a1p+sUqLM3swbVzVIR0nbF1jDh/EOAS3EtN5EvSAjTIux1QPKbHMn8gEYpyb4uhHC40EmgmX+mp
MLY0BIwX2LSaBOl2ivbLnUaf3elyg2XghS0/IOMiZ11sucKtmqvmxOiJSUaFb6Qgu7a1qyXJqEqO
ZGUa1ctBxtYJz3v1K87LxNnn6CzFPqr1jzphXT2dREoSjHid/1L9i827ewTj/8VGAlNgmwygTEch
hJU7yGSHFyeS4Z2NpvO71jFBt92bzyiOSw5eU4QrGhpuXq2KMdCASwvtZ6deoGUiZX93koU17kmL
nuiLaScmMLosFJNaErun6tlc5f2djZbDe/QL6sf4XV4n3d0gHe3eyZh+BMuquTDjaBMYWXmfpnF3
6yR8FbSyKJbI+RTLyte0HWlZZzenIHBfJ602OD/qymXHzh7Ke2DWMjDSYOFKtnRoTWD0YtsfwMQI
Du4oZ5WIWx+AnlcvRo0Ts8CslIeKH1QdTAcQES6K1z/IYjRRL6w49j/IHNPDpNzViz2F4vhnLjKU
MWwyXpkLw8+S776Z76w2LV8AR5dshrgHe1pbAEHI8jDrVBaGUx8YumyfQxvA0VYAMOao1xga7FAU
QRaowT+hKyN6xs6luUnTod1zy5V3zGQ5iPTM+HsZDDcd0rRPXZ1E28qtov2o29F93qFCmWJg+n8H
ymX+WCeApXBaAwnxatTuG+zckAF3rUfU1JY7oHqOS6uI2Z0eGC1w5Pz0gMYBH1iS5nAayvqZlHTw
LLQHBNj+3PdFx+78UhvPzhjfkj1ZsJEDVK43WrQHqJBqxy1o00M/tihmyCsGJMsGEFKkLfyC3wjD
Ws/+NnfEijeWu6ErdJjrXgHJtSB7OoTg5Frp4JXaJIk9HngMRMinotOHHTh+3AWg+YxrVZgSufWx
3gFPz70m0nSmyUiw6WVl/JgttZC9WXqNAyKI3y3tzHYBKh1v/IJFI/ojBdq0ZVt7F2SuvQudaZmb
7V2Lv9CoVUo6mw5muw3C2jpO9jrT8bU3m3iVcI2v5iCoNxcbHoMUKxBud7brYg9swepKL8BESEki
GpE8FJk8W36+95WVNZjDvk0bUGbbNupwTO2p8oLwYocu6kLUMCtYcgCsjLZM0RLz1KCxeeMIlCeS
1nABBVCGtrUjbQoE/YXjaRVAgeCbuuZtGQ/jreWAxduoFTP8qDVL30OazXAdbNWqQxqIdePK6oZG
6MUJTzU4OkYtE5MBeub6NW/taF3aKVKYnQy/t2kI7HnljoVPCph3sHS9O+DjFjsOXq8lWZDCEZpA
A0EY7KYgok9WQM53NlYMDFDDi+RtrmXjgsgNsNXzJINQPCRVXe8dLAU26H+yvhj8zYBZebuqTBT5
kqeFmnjw7IJQgTyx7H0oejA8oF6oxAXKyZMMyHO0gzfPss5WQ98+omI9e8i9LLrn/h0Q2YGuqg3a
j5wnxol0Yc7zNWNavaFhhPKrQwHSmAUNAzA6KE8At2YPJHn3dmWeP2i1/od3b2JaTg6pBSgjlifD
sjaFfvAAnLYRThk8dlXxU2BF/yPVh7VjBfx1tJBSHivmXIC+oB18vwH+hjLFtulsGqbdm6kLKrVL
hXrPfWLdDL7hXEevnqogaIRU5ZamzeEQ4Xf0aaQsaR5Mlko3jz77qYbvKEWzuCy0Vz/p41Xfmfol
jkCEHMuy3fRhkaFfif2gT8OCaEOmegJQPjJFnfq/mnLkde41C/DBDPv2UaE1O9PwXzsU9F0SFO9r
C1KgHis/mi4gMZUZHfpOh7bQvXGFvqjHzgNtYT2k1XMZAPrTLmy+qcsAoKHA919w9AwCuW2onjOJ
XXkZlA+YR2rXVIwXcnI56w8dqDyW5NQZIGKoXWDLk5PlJAJQMm1wqVSMOn0IUM33xF0R3ko3eiEj
1JdWewoBAhusyjPvC5o7ooWTecOtmYj6po7jdtFqmvelz4d6GYY65vUla+6RQr8lOTYFs3UrALLr
Y4H+4hXZFAjd63Lb2kCGp7gANVnVyC8+4edeHaSP/f/Kivwv0kifutALVoHlDociQtNPGuhnqx3B
vPt+sK4RFtC3Q5c6DNCf3Q2Kv8LTbDS4IZ7uaZ3sJpMuDtDF5Ff5fYCHJBKM8TUF/Mp92QGCWeKw
pWFgj8FJd+pgYVrIyi1rywbvJddvSMszk604UEg2NKzTRpzt1HxC/hjkEroYbgIs4C/1Q1bYDhqP
DX1NH5Vn7DiUsnno8H0CToNrAsAWf1pU1WWLyIrz21LU5s2I6oHpTwUQsl6BrPWn1jbAfVF0S8vB
82YbNVGzMjqBHligTIIT1WL5lkd6unaQBX0TKg0bnU6u0CsYbLzYA1GfEgLjS56xkQBNr+i/kyEB
vEeDSfCCVFXj4jRwgSVsmd1Xknmp1QIl0f4+dSaUfboJihCragWZSTI/i17T3EBvt8LULFus1oDv
uZ/slWi0zH93mtohIrf5zUk4yNjSSzh2zXWkspOjQDI7Dpp00WLRn61tEx/ZGzvUKagkZUKpSQ+d
5nYxVheS/Re/mvKdZPTuR6PJuQGOenBGjgTEOcRvrCiP6czm8sUqsVfbaQxUSj6a5HZSRtkCeDjY
7FHqwkQPUUZMS+iFcHfYTMgWaWt6QPYP9zbQih9cGQJiBk/MHQ1RipjvUWYtloYtk4fErOOrg5cf
jcgCHXgPg439eVO5Zwy9J6OF5O2kRCPHIc4BWeb3RfqQu5V5N0TfyZskrTX8gx66/gQCgGiVpnl5
8EfxYjcNu5Oy0o6RDuT2Tqt8ldY/MnzRH2M04e1rXrfrIXT818qxAQ3qs2fHK8udHlYGgBphH168
IrJeAXri4snJol0UpM1L00ZLchvGUFvrbqDvAbVpP8ZGjD/c/7H2Zc2Nq9DWv0hVmhDo1fLs2I4z
Jy9UOt2tEU1IAunX3yXcp92n77lV38P3ohKwAdlxBOy99lroVlm9Wobd0B5YlrWPrWc9m/o2tUGK
jxM4CID65AJoOhi8zDxeAExv2Jagqs5CkCJg1w2Z1/6usZx+r7wtENbTK5PFeOw0olqmSO2GrtsU
m3dT5Gp0FohVWnemWCTfNXjFXkAc152ttPxuaiEenW/h9WlWJXiRXmXqykiBXPpgWjVx14UDctJQ
SkT7GLk31Y6usY5hZVyaTqDILJfpVHrgNsBTWQA+jlTYFxD+kRAbS19T7wJJd2/B7K7+7sU/wS/e
fyOB70dNUiVnx4fnSgRtum5wyntJpgZrOKu/W0H1IIVgL20aW4D31vmhsjg9UTenkeZF+Y3I8joo
3EGQGCqd8KLy0V9lRbY0jJt6ZrnuwSKxQKh3Wl+JOU1lZjg6CxbLxYB8HIDFRhzrTaehAdjIHsBj
7hBbPgirQSphl1bferv50WoQqpSehEy8J/kKIW/xUcLPYQwCiS8l1YnG1i0NzgicsmuDzexTWTH6
7LK+2NIxBdQosbPXfBp3Uujqm9OomQ7bIqfE9vqjF3Y0Mg2B1EsQyNmPfdodwAE5rhWrxK7vBvEE
uOKrmVckSYezFKR8fPCGHWwE11emoQDmoc++DQQie9IGqXWtK3XxXSjImHbpWW+Qsbce2QQ1FZV3
zrKNgS5AzOsqMQzdvp3tAyhnFIaNpDC8NbuEAG53Lc3Kw/+uMjrE7T9WeFNa+0L28KEwineGQ9MD
ddz0QsFFgXNFMX0jmbyHl5s8Ww08dk2o2SacquA5rcR9mnnjN6gH60UPBp9LYLvZoerzGvx4LeRV
1RNw5PZbz4FYocm4gotIgFtKlm8hzqyAjSUPAsHZC/4hQV7IxdsEZo9NW6R0Fc5WbZiCUztoa/CX
dM4zFFiiCtimN9I3wGKDXjUygzXK8yKHJPHBtAaDXHgBMt86ZcXbcnKCo+dDP8fM0CE+vIKwh9ia
osqa+wbiGtfnIJl4NEOY58g5wCRmgnyykLM9P4fuSsh84DlM7yRm0z4UM5PP/LhgNFwl3LN24GlT
B3MJft+ZosD2roZK0T/NNxtwRMLT7Rc6MnWlgBDuhADrdZhbnbm7NRi7Wx2toMW8ADXkR5ZlZTRS
5F8JCM0zH+kNUDgKn/ACa6G0VqQvLXgGI/D2la9B3UHAXk7dG/yKEN5pBue9SoZ04fJZBMJxPxso
jHzrw/BJxVx9zf7vWjywyoMATaaGjZBywo4umU5Z4CJjaIJAcKOyxV/1xqKxkKdNO3hCBrxx3D9s
hA5fY+6mO2Nn+l4vmV8dimTYmhK+UfTK5xntBoq+ukDc+Tb3bcoyd/air+ne2F67DW4x7ITXPJm6
P8bLALGJEJHoV7fJr8/XgOmfBT25M9bm8xkT6TmQQHOxLN8mv/X1ESde9FL7a9Pj9lRe0NSnni6E
ypIIPJ3TOtQePZsLmyZ7l/jskyLuR6FGhQYoOaRLAe8OSDN4UKxoWh0aqoPD1SZ24uEQq/qI7Hx2
HcV04+DYWQ0EDs54QMPVOBiDtywM+O42ZTs2wzHBezHjgE8h2yVdB/rc5oM4hhUoC1jrItXX3KrY
QQpjIfQG+ZPJKU6L5MRNs5tZfOn2Bcgn5z6mhZBG4BugctyBpuzcicrZQSBifOP+q3JdyG8Gvr0C
0Wb6s8YqWI+2/ipz8to6cf6ZlQnW2piSN0tjK1H5anqxCf7roMesnmYX8rIH4udBduDDGlM+3Wdk
tFbDhPWHp1W6UTwRxz7u9cKDl9lbsX5oFynt9XPZWWuwNdjvRdqTdQ5ELTBUKEokAxYKkT1gTdw9
1X63jNPaeU/S5GeVW8F9HVrTnKUPIurMc96xgaYRmHXdw7+HdfqYrJmsxo0kZDyoDnjoMQXzKM2z
N4vlyEhuCwjI2W4za9aMoDtAgAw64SBcpHnyUmJ1XNhc6R9hAZQh4vRzbw8sB3/07gatQZg6eDt8
lWsgD8CoPAcj/FmwzFz+Xa+NaNn4j22cUkWAnkJ6cauca3/TywyS1i0QrnlJly5c6/Usb6/mZcRn
jX+uc6xN8/pj6oO56rdVP1v9u8qYZkn8h9VtrLlj0fli5w1dteo5w4bepeSzjx+9sRVfYwe8Taf0
cIpBMgNByP80YIwOp2oy0ikpiEH+HKFPMzBoBp9xIrLvYQW/lEDclGkNyayxO0NWle6Z5unan0b2
UiESXc8QNt4GL6nEfoC2alprB94lMLzV9x1XIjIWAbBo81hJB8EF2oFvGvsjQBnhJzHB6rof5Cr1
XLI0AW0TrCY1aDRNnSkWDTDzRv9kpBBGSWbFFPCYpJuAFUgrmot14f5qMEEHi6FVj1gS/2owxpCo
SjecZzskQ36OSGl5540MI1q0E/DlsfOMFxHIt1EvSzdYd7U1bEwRR0RElgr2Ari8vwcURi5NvSLs
Z6I6775KW++s3QB0uHN3iIsgE1Pav4blk7NmdV8Dio03vgxHeiR+RY/TFA9AoQOsaoq3hiQN6bGW
eXMHUZs/Oph6+MIgeGv6OsxNVl4zIV3KTuNN6efD2qo4O93uLMRX4fSqGfCAuPurNZbtADLI6Ver
mu/Sua6EqM9KdGLEG9oiTyO3TqwT7bm12uCJAfG4GJOM7ycykqc8A4+4zqZmI2db2ubTJrWAQzKt
kzNUB8vD/sf05RK/9Nild2Zc0yF51kyNT/8xERhGnUUCps3rRJ1zSKEo2e8gQE/Aue/3iCY1YXTL
yRJ0XDtUuGfgK5PHq0UfYEukw4rA91h2Fx4XDqCjWR2/pXbaPISiGSI7r7w3Saw3F2een0H4rjKX
xQvode2LUNBPDUGbRQbN6GcHCZXLtGHFOc6GAnSlYbMHaHNO9ZRqTfzQv8gAeIKsDKp73cc/4oyL
vblQR5TXOwk1xDG6tWRVwXL4mf+xxHur3MOfMa5aZNSzJOs2vlAswo4F9BrQjT/UrByw00rCB4+B
NZX0ygLlWxc+mDpJkM0EcaU7U7JtvK5LksCtZPp7xP4JwHMCr+YXdj+qyOg3ML9Vy3DM6yM4TP1j
y6t4aQy4WJRjBXJbXQTFyc+QEmoYdHk68zCHKVkbgoCxRFZz3oDc69Y6ZcyHYD0Y9guAOlZNUEAg
BoDiLbXrH3Fuk8eJluQxrpKtrFz4DeZSCZbuZVcO8KhN1H/swHl3x6X8YRpb7vtABZN3C5JV9/G4
vmV5N7Ht3xN/faVFdnXozSWQo8oTcl476zGkdbNnRQ+AfhsD+vH3rSmXXv2cQG4T/66J8iGx4AX7
wRXDr1tvLlcMGewAeuKWTn3zayRibo2BaTLDXdtvZVNpbDoz6DydL7Jh3Y4JYE+qIAumaXfqmoT7
y0EULwib5rtr8driH6kT20cnLPqTqTEXu5f9vlLFXd90SKWFKpq9pgXOzzeTW4+qTZC0AMXVpWk1
DZWtQQfojuy7iAG1/PUAfqAikNtWW9UDBbdKZI0f0uQXOEr43pyehUsFAedflaA7sqIx9OJdmBRQ
WkZS0NPALWuBNKbhPVfl2+A77Q90i8IQml0LJKVGgz1MP1qSvSaA97+PMud4UdDuKdYiWJbAcZ7h
tm02ZMzJTOQ77N0hg7pikVUny3Gcle119oME23mE78s/2t7w1KaiPrI0P6tEK5CBI0VmRf0gXZV4
lzyooJEPSIx6TgbRgUUJpcwprKPMmoMxsCYXh2YBCYMktt3lH51I+TH1nt56RbY3w7TSd04U+aXI
ZBgLkG3KYS0FbZam1fTs4vxnkkz5dWzEGkDe13crY2AmFzGEM7DCWPDYVOBlEwSeM1mH6jpFUXfF
feLIiCAde1FUZX6td6HAtpFO7kR/DFXYEmThNEQ6Lj5WZ5HwHme+xXVg17HCDZmGFhm++IRwH3Y4
o4zhyvwJtfJ9AdVl/DXNBa4M4UW3svnj664r/6w0zaal92OwXE0hWYEIsH2Op3zvxqr/AJoxX7GY
IbPR6fKX+VXW1rz/8OpYrbirNcKfrrPrLQvuOVFn0w7SwvFdP19UjrWaedBGvjUMA5Z+p3ypXRyE
AtBm6RBvQy0AI58v5s7UQZwB0TQeULIAWBAw+f/L0HS5Wt9693oAb/T/Q5eCqQ65Vs7m72E65I7v
kYT4f45U2zWYz29zmLu/rMHsiUU1hIucdH4ErvvsmM6X1h475O8KkR3NJeWQXS7srFwbG1NXG5tb
ubWBzLCmfmdab2PdRrFEUxwIkong2LrV3kYwdWb+LnXplkIeMqmbUC7/MskFgroz3wCcVnjYv4YC
CUOzmboxXWSBhV9q2j/adUvjbRx+5YqTo1IEpOlQbRWLvAvjrU+z9MxD5zVshHMcvAkxlrZzkcYf
Zy9MDMDUTHZ9BBFH+pI21msODYezafTr+MhBU3rvjiJ9UQ1OU0nlPQDnnb7o9iUHGSWUnSEo5OQ7
0x3wE/FoS2zvbMSts+ac50Fy30EFZ87RIFGtLLpSDjwCkGwF6pFCynW2aGeLThbtOoamYGTqylZU
bAEv3H2PhI1DCNhZ5gKUYVMZriWHIiWZHIHYdaZWdgpNhHiqxIvImnoZCO5vTSt3kUmZtiV8KNh+
PFL8mh0/de8rq3PvXehtbPU0IGxg6kbPuZcshD4gkIbVXGqzyucLCJN/8DCWeGHPXeeGMeytpVNC
wbgHAoRDntkDTbAq38Eh494LWoKPSiCMpcJ2hSToeq00reDJJsEex0DAh/KhenLTenggyO0xjRYy
lJ78DEGxOrOPpirgcP75TNUbU9QA+kMgccwjU2yxP4DYnn0d24zYK/toJyxSxIkcm0BsoSfhExJc
oLmm8mLbBDJ86pN0WNcaX5tpBYisBUSXgpd6btVsglw6GNqRxlIG+1DF+S6FoupBSl5sM3hpj1bj
1RtRpvUpmPe6nTfps6MDd4UAKLufcstaSjJVDymQpEs4pN1HAmBwhGQD8Qw3Xxl5Ye+/8BrBvhQi
b2+yahsgOyHRzojzA+qB5HNw+bMfjuNXx+ITvHjdj4xglcg0VFEtHq9ctxsuY1/gp++Gh653eRKN
tn1AWnp+LAQZLuV8Gdx0TatAAh4Ke3MJkdZIxtLDofJ3VRMh+Te9dgGhdX9fYhcqqzVDYsYmHsDV
5HVwiY+0OqQ9y2qkF+f1wbJxgV+TLUNij8sshBfYDVJI8jg0eQiws9fML95t0oQrRxX11hTBThi5
CoSvta/5ofOGMTL1wHqARyjo5HEqtXzqkTw2Wk3xPlaWAG064qkuEeIdXJqHksHf5icCZxyw4y+M
WTfaP0BDmu+wcDlHAo3Mo7ljc3FyCh4hBCtBR4KiqbuZmDtidT+awXU2/9Xf7SZwHQfZudWTPGkL
kohFxbz3IC53fjokPxArefa1Cl4k1WrFSre6E9jg3dVdU6ziQU2vQ8MuxlR7xR1+E+Eb3Jn2krUZ
gWZQ2B6Gts3WZZZMz/ALfll8rFYhdmB3bduv8h6pIYBW4HUfj3A/VF6MRRxpTaTt7EeXQeTBjO0m
7zUAdF9dnEHyl/rZZUhGxLbcqt6mZU0uYVCFC4Zz997qnRLY4rYCx8pQpUi60OldAIDXAGDWvo35
Pw1XG9N8Nbw22bqL6gSscabydjGGf/cxzUHT0G1D/V3tED+ySuyPazNWklrJnR2oGqduU3GdPXbc
C/FzsjFDtjIHDSah/iEA5nFPE2IBRl25oF1VFLTyjO8Q5JJ3DgK66yBHkHoUcDANnS2fJw48Sm4x
+gEJdiDhLesn/tFBXYctpK7I+qK5Q74gnBAvwDBiveJXO0SpyOmD08XTqm2a9pS5AIv6gErsEcMk
B9bwesPTnp4LbvvLQPLxibg1W/h84O9ZrJ9zpGL+sHDQHXoc7FhehHcCHAxFU5HvyIj5TCyLvjmB
FFGXA1eQBD7yTgCex18XoXwBIAdWW14chiIjm9LVxZkVab6CeCF5BNdAHgV8wp87GT4KmljfXaiH
Zbk9YVOMDXMOd84PQfoXtx+eAqjEHipdwlk4Ckvc1SDeREgKZKnzpZEKqWMZDU4D197OtrvkZFrN
nTHRfBog9dkjhBIyB1JFjtyk4B9BLikC2AiVZT6PWqD3o74Omk2FNeQ5FipZNCqxj0NT8+e0nd5d
EoPwZi5NTfxAqUvOxjR0IHfvEH5vSgnSnrqiBplshXcgn6YIfyL5aPop9hSAbOIJQhRthARishET
6+6hZSnXpReO0QDIWwjsfsLPpFtxm4QI7FmpiEqrizfXVkgT5vs8bz6B0+jvFUBrddpGE69wzsyy
jYc/6rtK836dhhBPG5GB957n5wKwjjekE0JbOIiR+DlbYTd7Ljn+eMBJBvAnIDHdmKcUmUAx/kZn
ISi/70v509h7siqWQRJUBzMbTtPgY/vfs5H+HPqW8+YnrNlJFsjbbMU8m/o9mxnVzOYF5a/ZJGYz
o5rZrCyrDzxl8E3989mIzyEF1fcQ2Rp7+2AunYXkVC/VP5PAs5Gt0GrIZ1gQu7uLkajagIsH1cbS
VZs05dmvwu8BStBlbQgNBwiy5vZdB86CuwCaVsh7+V3OqhQyq2mOLfnvhquNMQeHzGHSDBkSPPwc
cMJOiiJ8z51ErgHqLHchBxjb1RBTDYbw02uhsyb7Sp+B1gYh7hwvdLCKwUnTtetRBOCUbPMHYMbk
xVwSrwoOju4fb1Wu7duHjDpPJbV/WXmO1x+SqXwxVtf6DrERr3dfb1VI5cmQWIjVaB4+JU4Ih7ca
I6fXzgXSidZChBN2G3HoXKr50g/0K2Ay2BuLZKzcSyboNskLdjRVxmoKFn2RtxdT44luOHVFj5QC
DArKWH9p+b5aWWRO6QmxJsI7dAKgBIHK+eLZ2AglVXEyBh4EMC+ezNcl6eqTU/QaGnOhvVJh1Z+M
vTEDtfFqStV4yqDzeYYjbgmaeQgOhUN+idN0WNFEFvcpfgorSnR59nobkG2ohZyg55JvsGUZjrno
fDwM3MeUUbltphiRE6HAAVJB5TT0U7LDwbrah+Ok9qLBic2y0/ogvIpuLQiIz1y/ULcBPvquGe/A
Tid2A+8b5M0n7j0yb8fIH4LpI0YuiSsRPCdYQGkPFJ6OexplrEzu4awj2xar6jYHQ9S9ZmUQUfgs
38ngHxy7jH+GKVjLCRk+qsqaohAR//uhkXIL5k5wEST1CIHOPF3GyDV4B/3JycxkV/0mLz3xySrA
Algrikve1vE2oZXetQzv6jpum6ULRfe3VLgXM1Ol9aorGP+0HKSVOkr4F48n9iYMZ8FAt1AnF/qp
y0Z0iMTw8tl0ahUHj33ofhOgHViMadAgXXyqNt5IsOtGcOSIpDq6rAbqPYZwrVkBYFs9SWyIB7d8
nXis2zsi0KcitJqltvLqvS6sgxsW8odHXQg5aKhC+RLZLYVMTsA80T334HlH9lz5pEe7AumB2/4I
4BQCdul7ViJDb8T3+KBa/HVFbPU77NuHVUkdwI16oSY4dsAOYIN3dZG6PCvw1uXVvrCcam/u/qgM
5hZT+XfLzVyD4OyP3qbB1DUNGxZtDiyVcN34ROougbqk1b/0HoCkmmMx8+qxfxFcii2g62Rpik7a
hauxA7DTFF1/TJeNT6qdKfJiTpn0WTbDJgcEHym2t/PF3NX+WB/MRYd5c5jSQSCi/B82ty7SdchK
gRFzYfpROZX19fa/+t3G/nsqJn9AJClZjSOYCJgQcJ3jCHthdrvRs6/86hKH0xCqFumjMcgL+3Xw
gdY1pURhR6FBpL4zxVgh2T2D+2dterqscbbgRA8i4znnODLcOW2TLkyrrfv+4uF7A71xOUR9aC0w
uf1wbWz1h68c+2hKMsUKjJTtAbEQPNaYQPe4Fjxfm1m92oKXlgEtzMYpOHkcBxMWN8cWe8Bj6TTg
2MuBsQW5XQ23/lypKwlBzEJFngbvSzegq+kBGu5f3W7FIQC1DAUeHTSZ/wxq7G5FS+di27r85Y8p
bgOYGQuQeLkFy/ZLhkP5HfK0e6TI+pO/cKCctEXOMr33y5ZCZ2x+6zoV9DqxIl/rOMvrhXRdrGdF
/AC3ZXOMsViOIF54MFUjQsKbuELS3Mz+da0jHrcieEeR4DT3Mg1pZr8iwdA/mK4eNjagHwXYDfEb
BG5PIXfYs1Q+1ty4+QiJsleAyFTQXgONa+MVkamPe6BvR8TQtsS33HfHX5rqWgCICcrs7NqbsScx
5vytrYFJAsCyWHuBrj+AfV3aUx2/FpnydrWbNCtTr1SzT+y+eAaqiO+rEDgAU69j/aD8ontkcQZR
rYoThLbwcJMlvvopgEAebXEI9/55OLcAZUDSO/m9J5D/OHJsQ83j+W5NkGSY2qcxs+x7lSIg3Vp1
v+5V4q203ch7RB4QPsi0tbU9B0VttfdhUqvtNHpyYUym2c7cWUmwwWIAxePZ9to/sbBV47Je3mzj
aUrP9vTdDHa1mu2DAp7e2nOstYBiYrgAWaW3V9P0fDWZZzbj9q792jE97E29ubAsFpsAFExR6Nr5
sgqCep9VcBdXjRiPchj9PZgIrHU+4URhcQYnvZ+0X4NiC2T7xj+bSr+lfi5ey8YLlhPAtKfKAVY2
l3B8xLqtH2RmW6D5SZ1vU5wuTae8SZ6tmpJXWWM1iQuhwNo68d1Alb1B3qV/Gd2hiAg2Qp8WYH0Q
2NPLGn+VrdkyEKwKSADXw9bsA4I531f2lrsoBgIphLloLkkBjXljZ4rG2NhBlWK4DmUa/hovmVOO
Td1tvFvfv8YzduU87+1Zbn3NULc5buNhR444ThGvxw5nMQuyL0d8gb/u1H/U/f+x+2uUMmgTCMwq
Z1X1rX8XTjgfxvmdKcC57t+ZS0dVOixMZZw6zrpCBABLzxTWy26iYlnEYbBuYwevbqcr7kDWVb/R
ktdveZkXd0wQEZm6wkG+gTeCI8S0UiFXYzbSp66x/NMQgnPKmI2Q/cXWzfY3phhwDyRNz7xqCLzo
r509gbMbIaJmkYbMO3D8bn7dygBUwrtxYCKarBpslT2H6li8anzqv9i+9cZTa/pRZ/WS5E3xDeBv
gFjtprzYPChBOl+m+AFiQ9a7gIv1mWd/hF6yNZ0c/CI6R4s3VnrTsgtGpInHISQHSulDIqnCFnC0
40sVWrj0UD9OAD9emTpzwRbWWzcduBEg2hxfrnWiHXepjReHKZoGZIRYd5J2eGX9YyYSxu+xXP0e
3xgiwgrGkjg73up7GWaLlvbOztSZC8RJkYIZZ8F6HjRzvOkuJZo+5SC5dKo2wPYfJbiDvgLe1aCs
QAlZTBJOrn7YDZJT8PEAEJe2OMiYVoGw/ZZqYIJNK4hP0ztrROzftHJQUN1PrNgjujwMEQFIJsja
J9PmEvsk63IAgUOVbzmNxRIk0XpRJQA9msFCAmwBvhBoXMwPYsduuIakS7oyrRUYMfY6KJPItEqc
3ME/WL2axhjh7ocaGSCmzVzmzwgKkl+fEYT0XwxHou3UwM0ADFB7sEjn7EqLij2+W7zmUgI5rbxl
h37e0wt4co8ECKlNBefOKYEw0XqgsXf2RzGt8KvOLpCOo0vuivEB+pFi6SCV5YlIBLe9GufxAXjP
SCdIY+AeoARuOKRAEdF84Ywt+6hz+8MbsWmusv4CcUHnoQeeedGleP3KZPqJrwEuNIAmFzZ8EfgL
etliq0K4xRa5+hkGLhBSOfZaWZw4kAfM9nBFO9/9WFw8xLC/1Unz4ftu+KHTMV+Ioczf+wk0hnos
u9cBHSOPUO+ZiA4HP9IUT8AAFMu+cKeHCV/jUjo4LxR5uEU00Y2CLvHPAcdvAG7d7kRAwrtxXZUf
OSDUW/DDhgfl+fnOAoHKfkRqxb4cOEgWGP6yiH472xbwizskP3ibKi29YyDUpw6RRgwCG3hI09dx
UOSUuyGE0eJOvSpL802gu35lig1o3ZH2VBcHU8Quegt0tXhMqko8kL4DI1qgXn1ZdnveMxI1EPZ4
1QIatXUejFvTqhz96dXaPdsu589afpmhPMQ/jlmi9ML0YdSB/42Mcm36QAiFLCakFN05gHAHsZ1A
vbicjgRyTkdzd7s4F8Qv+z9qq0FPx2a+xLp39yHECo31rZ43bTcuJkT7tjUbPoztbcCbXZH7wUrp
OgCfFma/NdyKfZ0lS68YquVtFGNnTEydIq69KESJzExSwGOvZRAVg6WealI9DRWxPkFI4SM1mlrn
0vPdu4GG+dI0AJO6VE3mv4FEiCKPvXG3SVH2zz0f8aso4285A8WQiFl5zqEBdaQ19lUeYzZOMwhc
TwAW0c7yXx0O1iFS+PnWSZv2JRHOwYzvS6uOkAKjTn5QZSekkiGVZB53HPxd1cIzXduUbqqstjcp
sMWvVVdtjYEscCDmAm7oDC/xE3gX4To2TyS6Y4ZnATO+7A5CcXb08O9djkGWRfDWJntZxmIReDoH
rJGMdA25AxJRLEUXN2zIpVRWu5xqma1VL9It2NG8NeXlBLH7pN2I3gIkOHDTh6LOTxZS9o/wfaQP
7qD7s6f65bVtrorBVLqrgPFY1NVQ51EtsQpS7GXWpkdmuiE7ZSwbfTBVgJW3l9yD6vFsD6cKWLTh
tFnc7JGrgiD6mOQrU2cupcJLuEXq1B5nFAX/0wDnHRQL7RoMIAgWbnDY5V+19r4PWMnexropI6vj
ziO2nukKwlLyrPB/ucEZ2zmoGWugO3/YxvBanJKeAnGd0+wBh/4gmjxEgLIBoHAet9YngurHtsn9
ePF7PqouSdfZz82YIOKv2aurS/1iJ+AyLaYKByDH1i95D0mqNLfV0rR6Y5JCObTA9zy3drWIlxyC
zZHdaAL4+RocMf2nb4UQD2had28hy+sh7adi0ThT+c2Lva+gZeXjCM/KDgzkyVrrMfnwGXTEZ4MA
e/mlKul4xzpJzsUEh7dpyCEagKcKnnN4xfDeV92GQh331c3znTHobdXAxwotWB679hHhMeQ+zEO6
Wb3Cxke/idTz1pOLg2OVwJmOXKdnY6BaBij0aFNkr7XOAV4YKDXPyQj/fJwyQf7b7eOUSCyD8FGA
SAYZ8p3nVKCCYPzFAi3KY5Xj4JLmw/dKQuuimUuAQehZeh6kooQjb9zPQuRq4edjWrmNXwihTbY2
/cVYTee8ibdmIGNBC+3hRwP2jVG3Z5J5/a6HVMGrh4ftRu0/xDUfLj1+56Ya4LJxW3eAsV+tZILs
1NYH8mbulLXPSSztF4Yg5wm85+3CVFthJUFe0WYbcCDzV3sk8YKIsDpnSGR5Rn57ZMwa1yqQDAso
iym2+aiXIzy9twdSrcoeJrbMg0yegRdip3Baddjz4a2Dmn9V16XEj6adGzOw0P22LE09iOvZaWaW
man2sUwC7WqqeLcyXToWnqFn7ezNmKYJU91mMUZAHJknMNWmxtyxMTBj36rNI/4z5c3wVs26P8b+
39VgisGrOsOqzGLfWSJ0yO6gVQPnZZjJZeKp7hMka0ibtIMvbBvDRTW47F5IHKgspu21Y3fiBaj6
R2PRVWKRgNpLpHb/bOVYlriFvV5pu/rSQpdsUczj5FhPEiTdfOg+dJas0+wOb0CwMGc1tDrnKQNM
aUzhTggXYOf5NSWgaPaaT/F1ShHkwVdKw1fKiuSAdeHFdkHssSBJ6x3Mxft9pyofqKwWR+ymsb3D
VKjwl+HN5loJLnpnL3FI9xjQXK2D1cq1cXoPLfITIMHwI+BAz48Se5Uy7oIzDZCsIkvCoL8CZZuS
kuq+JjI+jUMlQEaEHtyuvxDYRtZCOjR3nmqtyHTAAoPXKJZIJ64hF1tix5fM9hAbBoIbnry4bupd
65ZsZcbBT3bRBNx/I4ENJpJCxZs4hweYvjNsZz9IqXAQAIXRFucZEMzOand+e51qCuAhqUhm7/IA
QShP9DszpIv35LIbu+zgFoifOV3zaB7NfHjb6l0k68FRO39482gEP4Ko9pGtaD683WBfaSan3JUL
RfpfH76Mf2gFBlgz2Pz5Cz6UD+1YNHfKFtb1e/n9+TmYv/YOYAtLY1/a9v8wdh7LjStbun4iRMCb
Kb138pogpCoVvPd4+v6QrL1Vp/r0jTtBMD0okWDmWr/hKVm1f7x/sUae/37/QVW76wrv8/v7rz7F
sFIBoJFnX5kcW0C03BKNU86EJEZEjSIP0SrXKnMhiqIB6OIyLEzUEqYxkWSlm9JBDKqYiqLOyKRH
t+lxGpqqJDNUsQMYQIGIomKYN2QY2lnRlsFO1DngeI7A0i6iJFbB/0EhKjyqa1FXhpVykU30HP5d
pde7dNkYiGRJhd1fbAsFDSclD43zbzoPEO6bdSXfJNQJOYpYeMx0foTQGAeToQ+pisGnp61Hgmcq
WnYbn1zbvghbEGEQIqxCyhhd0lyyqruRCCQm9IK0iO1xpHkXYR/yPUI0fI8QDSDq/h8jvteAEF3N
xAiIwDwrCWKcxFRiDWHj9r04uL5wNQbKmypF/i2MQGXhhmduRFFckq5bdW3CHGRsbwPaZadICbei
TVQVFkbHVTd48+9BgYyrRJ4CaRF1DrIQUulUB7chrZOkjbsjy7vr/WQ42a2bqzNE4YdTk4FMBFUX
LhwUJtVwenKFbU++JbnoUzh9KAdOxiAd0M6gaElluEOCj2xsEjfPeJN067ZOi6UoEjAol2lkNetW
zewncvyB4/8IZEv9oYTqpa9q9Xks3WY1em64c8vMvKQk92aihx4F2Jno/ocr9cNCTnqsC0rySp1L
KsOXE/Uj1uN71xrPGiKoaXFBw6/b4RKKTV0W5C+YWZ/EZKBLfild4T22bMzWmgnUEzZn9tBp7ApE
Dy008RiJw1cTQulSbxN/7xeKfI45z85FD2c46F46fuZa6S8cxQtOEemWg4sZy6Io/eQ9TLRFFgKg
tks7XqD1itpuaarPIbohi8q2C7A1Kmr9FYJhgFiDE66nyTLr2vhJ4g85S+1M/+GrAM+JK3hQAPN9
lwTSu6MjqR2MuslnPy1Xktqlh5TdMc9x4EhDETXX2DGHOZaQ2Rv/8dt9fIKWaeONX3KMbl2Y8LcW
N6LVJKvNJO/XpR5lO3EZh4xgCVnHdKeX9e9Ks9Q80jf/lr+7/1Unxt2nEH1qW8VpQJKTlVcE9kGO
vXQm8NqiqE5F2DvZeeg7+Kf8UCJlNWSffv9lpSSZosrE5diWkmtnqs3WYxc0KTuYj6rV/+gk+CQI
aR9MXwZp32bDspHgWTRNjEmtmbtkBUM2gd4v0fOvucJKitexnhqPaS//t7nyRBn3rW9197kUqRk/
IDWPaOHJyA72mabkX0Y4Iovvtf5RUZw3CPX2uR8L+ykIvsK2bF+GQCmPhk2yv7D19oVIQ7BWzThZ
iVYXsB8GNhVpzam1DPylBXn/Uc7z8tqmw0VUt0XobiPUOxdiUNdIGupyBkgZMSXrqmprn5Nes5+U
4afoZHlSebSmdUXxr3X7nGCxWPc+I/SQ73XVRL6IaoiXzlYZ8t/rDtO6uu/bm/uU/6zrKlnwCD93
Vvg4cNV68CoF4bhHux/HsczxX0uzGsB/te1WtIJc3Oq4UjzIHjjAsJdfRDWkW22dxoG9tM0i4ORU
djOkVvSjGRXGcx0/imqc4Oy9i2ooCbmpVytriyof0q0oVnK57ywdHW5L8a9GVSDkQS+ktd21lIFL
Eb1s8HuzUeH5UXh6/BKTB5t6JaaP0koWRHNxP2Y74cv7DP3hqRXG2qFv0uGmtUF91avkQbw332+S
Db+k7X1qDubs9EElHCESj7gq3W+zGYb20GeRdy8GHWdBBcjnAtIIrrSp6m/GWnMfAZM/W7rtfMZ9
4QOL8JKHVtPjLWxme9UlVfCSVZxJtNL9tIjezPQuzK8pqZ2dDaxm2SO/9VZKiN9MPcLYS+aZPLTn
2qiBOyMEuwDCNn6E9lUsUoY8X8aMY31hhuMRTQBvQULMfJMgCaAEvUSZtDvLQznerEpXt2ajIAkR
W01CFgNg4phb2bZutPGG+Vp4aaxwkaNan8x1dQjQWbP0xegX3RyOoLkW/Uo3PyrgtY6ixAMp2htA
fmb3YWmdARirLGkt1gzb2r0GIy6+04qFVcTrEuIrYjfckJhAruJXzSHc5ShqPlciYDC1NGJFm/fj
vOpibRdUfvNiFOlBGZzoNgHrH4aR4NOQ1C+BrBp7wyEyIQYhKxytMnQ41qIYGHXPGbFMjqKoDMMM
JF35lLRae2nH5qmcVupdg6ck7J6q9JBvJ4WDFtKgfQSxtEaFT//lYGQ4Hdc+UOv15rVSmTeS4j2i
fkBZjHI090UlAej/z+EmshuBirzvv8P7wCbTOg0P/h2uK7a5j3Vsnmv0pW+DBMtAK3al22pPapHZ
2zokOiyKllkaW9+2unsxj/l3FgNRSdEK3GncahpBHlHMEgMNbk9T7kUHKeKtanrYyWN/h8NXVG7N
AHyeKMpKQMI8qkFTqMh062MfT7gH694q2XqwjaweBtzUyhlCwrivku6t/CQ7GyUM/IVoDdXc3GS9
HkBtYCHfMLXNUBfRvTVGczpCbV5B5DqbtNOZxsBwMb+KKgtc3FVuHVAaUKZF6bsrGchFhhLf6bse
vPNbz9vYfY9WSDLOtM4hfDrNLxpaW9cWEXYEQLL/WThL02CNOlA5F9MZ08qBD3QDsRF+XTN+sOeO
FdXHqqw23ysmhHxW3sgfrwq0s2XY5TxvzGwleyUq2d2gX8fSUnZBk9jmzMJN8pQFu3gowdSF3dBv
vXj8uBfLkJylnkLnuJezMuNgGpXtuq/5Y+Zyi4GOcEU1DKk7kra0VlGZZbM/KkVLZub9sVBcEBBd
mc2SqSgaeiHgKMrfzffKP+YglWuuGuDjSMazjmGOv4ffi1Od6JIEyj9dprpIIzPr+Hq4lQzkugqk
V7Y17LCnttAPeZYEH70OtRM4Z3xwvDa82Vb6Jep5XruzpFc0JPKt5Fy4PKjItgYfmCoHM9CaIwIh
hJ6swLDnYoRWlOfCaNTHQKvSXdNP/0gpwxcUtdtZ15lw7ojktEerncV+oB/FhccoCdOoVVuySZAg
AlfTjpWW6sNCvJTckaCcH1irxmhQxf1nBiJE+vFeFVptuwr5fZ9BWiQ57ksMMezMWokVxDSWyhNw
5lVhNIXmdlIm26tEhTyta25IPy+CVMAzLSU2ee0jfuny3sMC1ONBW5LmQ0MIHS7OeSoIIeSivFhK
Xth8YPfiZOYrf750VmpNeoqJ983SsbGWQU3sUUiQgMwhJWaY7SlI3ORF0u4CKcNg20enQTnnrm4y
PQ+J8qWrFqGHlz6NTPYN5LdEq8xDUUXXgrRhaJ9Hz3gXYifwdNpN5cnEOyexE0wpeLA4kb3TpyLZ
lk2F+eNDBsr2imfSUVSnQEnQogaC4yvh8BCG0qUvenOrqa3+lBfSVpVV611qY2XRe0mwxyHGfSjV
8CZP9XDZHLSH6+pQuLjvWYX1KeozB/8mB/jtscE472LBUkVgLwPlOxoccxQtO2taEJxxfNnUpSnf
ekfvtqAC+6WP19F715urEGuLZ8vneaqEUnavz5pxY1u28eS4LYgmntX3eq1RdkZip09IKuJnggYp
zol59y7JzsEw/HZm53bCoz1KL+JiTSCFLFOqzXcdGGVzNwb2Q6616UUyyW9pZtctGrPqDnUadgdL
7bAAtc1M2/iqdxR1hqjLG0C8f/TspAp1vrbqV6LT9xSiiIUWvSUO8Zta1i7frbqB6uh9iOjo+e7V
iGHxZwjrl5KxUlRHeQzlst+MbmfNIdmhZxuE3jGwky/R2DZDd9OID4mSuMhgZWVJQulv6h7FIZqe
rtHvRaMedvICPHbFk5VWQgT2OjaQahStpWZgkk3mVapTdrSolhSJ9CAuuG8ean8Mz5rkSg9aTkAz
VYdwLRozyQ/2yCRVxKAH6SGbLjEhsdwPH0RN5doOivz8Ooo2H/jtho+/SeSZrq2hq5dWdohFsJzo
AdHivWhk6SCq3B4lHWTTtHuPEAbGEabtu2gUF6OMVvGoyBdxe0Pm8dcagginDWbEd8XCgsB32G5R
hMQdPxj+ThTEDeAQVCPIVXn73stL0AGuc4JjsS3aznoqrFjZ2pFEzLTWnPfQz+aAgvPXBITiRmkC
Prpm7L5f5dG039umtFZy3iNlFEbVaxjEczFqHIF8AnicJOh75wkE+FaM4siNEp1sJnuncYaH0egf
76ukiMpJg+oegpyNcNAiCScaOrO2Z7KvmDicpeVZLTv0Qab7MhSoQoyyLn0fNUffamEvTQ0QQV4b
mPoPMbY5+8ZC/0JFuWvbOsBeSq1H5DIj9KoW6rBAoQoLV1GZV5C1fU/Zi1KU285JvJLj1DkZY3Xr
DcQ1RH2dGLdChiupIdBxyAi8/3H5rkOhHUcnQ6mWfPbag8LxGsKRXlr17K8xWbkLeIv772plmvmP
vvdZA9KIthzNzEG2jm0kJQRtTPdimBidWkFYw11RSVLZYB2I7oYY8LX5Z6uXJ4Xs4K8qNMiwoyUy
q7ovFQQOoXzD2neh5X62VvPLdE3j1Q1td4ZilPsow9sAhpG0V7aR7rL2/eIEzMVZD3gG7p3UTXe2
Q3rMJp5ySBySi7Ju2Oe6qWD2Q8h6MCdqqxt5znM0Tp83gxDuqPSPfmakX1lRL+83A/9vKDvMRRO9
XFuSWv+04/5VjtBVaiWsKy2JAyAa0/F7pfK0qMhGv1neJGQHv+jVljmMAiKLXnGyU2Zl6LAz7wbY
izapR2LR/rz2ZOjIEiruTe73T7C5QRiWsfOIBhqyPMBNHk1Y3HMFMsaDGdXxooZ9/aB5Y71Q8HC9
FQmRew9FvqtGbnvR4XtzzVz0LLW2Ny4kjbqlV/D04BfHXHIyB2bQ8f1swzQ5Kx2qYOwSlJODvOIq
yK34ZCoErqU6iTd1cqvIOZz82jFP4pW45LEJy2IsghV/YfIfFjoBsyKsy53BN/W7c/jvMBjrn3XX
6ZvvSVCF0KVg2smk7jFECeNYVLo5zix5zMgY6GSGaLjXiWZxkazhSJzN3CaSPMrs9+gD9ZkzqxbJ
8z8q1Qjujo4MtRjGoxyR/KQt9s1ogbVosZwR+EzVyvSt3hFkLScBBlfpnMnR8VU0Apixb1lBeH+S
X2imiwE33giqDBYYpdHAZH6A4n0Q/SOEgYnYWSOYBCYT6FKxlBgKe0sHn8jRV4ytiTN8L5V4pXPT
gw6gHyP7sdmDWoB0r43OScrY8CQVJsL2cGBrVnwCjMkXaW9Xx24YqqOKITz7Xzf/pIPVlM2PNLX6
OeQs99RHprO3yZAtrTGL3qUoX9ynMmVn1pv9cFH5Huw8vK9WUtr6r2rv79TebH6oDhE5qdbyW+eS
huDs661VrZ5J2YDU1Oho+2pKpYiLyLb8VSeKouG7nx7LA+SqMVj2dpMuXVwVF7nUOk8j+k2u1uSf
vgTQxkYt+awnQXnI/LpZOJ2Tfyrjq5Zi7xvJ+Mr4YVbtANTXN9VB+UN0MCsEJc1Z0Oj+orKsdC2s
Rh2vls4KOxsXLDxkGUyG3b7xFx55krWo+7eHRwzz4V7Vjv5CcYI/e5jJcJ8DGXj/XMjq0i0Lbe9V
XFAFSBZ8DAGj/VHna3s/J+iJch+4sjGkLC6u0bANv7+culdjv0krTd/cG+5jxLx6i31XhGSM53v9
IZgug9qhPyrK95e6Gn0VfmWv7kWtxjwydcKomYn+otzjWL6qsQIlUkXzvSean/9MJ2pFuVODRcDe
jQc+i3VisbCL+43aNPKs5F8yq+2x+cp1ttu58wUwhhx52IVPgRyCJNFJcLFFk/YJ6flV3TryY6Fj
joR4ofkVLMQYE6mnWWYSz4w04HjwTMKDZxfJATktINaO6zwWOfhWTzGcL//qAff5qlCrmSVG1T+O
5IlWtuTY+3SM60PrlPpSD5phk8mFjnhsP4I/Ht133XMvLikyjwzH0xTI9md1J6/UznF/BJX1FRhS
8mrleTVXCj18yNICLCiuLCcfZMTG1BVj5+ptg6eJM6ylyMHqlNmWxqB6j7inBvPQzdI3x1ffMiRd
vuwayJlYJc2lGVgs88vXXBRtoeooBnAAC8takvcousB1cM+W6qbrzuZtxKlW7pDW6jam5YSnojS0
ZYMn1k0N63Hu8U1+KcMGocHUTH5oury5LyO3qy5TCCNloXQsVU35SAepZuU0fq4CFH71ts2vtRXU
q0RTgiOw7WIrl8Qj8T50Dl42dqsa79crsStuvS/cpwJhgdlk3/ehR97ZKwbc8iIL9FeFYlvBISjU
OT4CYHtT2qpah4aqrSXfbV/tvJ4Dsk0/lJp4vhqraGaAJn6sSDCIekBNOK5JinzUWzm82AXQhfsA
VNHgxjb5VQsgykCAcuZGEWQfSFMdgH3UT2bjD1u/JtAnBnjxVdZK6Q1fOYS2yexsZFvVXgaov6Kd
8ypZ1NRls9T41UNgFC+ivsiBihqykZxy/tTYvuba/Q5Ms2ajIUkOslJwbto+wvd9ei8VUA+zqqJn
2U1DhMRIqYg7Q+OmgEP8Xg75uPIiZ9gkubcHI9GzyazNW2YmN5WnxVs1BMPSbtFFBinfv6XsNuQu
eLNVsh/2YETL2pKHt2z0X5za9W6GWqmnsi04XU6j2YGMc8lo4gNJx/CpseKNqI87VwPTPvRE1OnW
+8EiqqPxWUVuZh9UhFfFtEaItK6FYsUZ5ycVnQv5l+gf2FW3UKA27eQw6V7yspmJu2sb19+ocINW
Yrg1lvvc5LSNH4t5cJwB/Id4T3FnzvrGkJCz8XmvUnFDKApym9r0N5zAXiJHAi5nVDJP7aTFZEK3
t1gVa2uvbJsryPhiXiRl8YGMLeAAJYQAqB4Tte7eRsJ5QFht7+KR9tjUI04ydqyb56jviPkkXv6m
gC0Qg2pLXUmjNHxgwZHOm9aVr7Zioo5ECGtnDqiaJT16yhEB4pdca17FIEPrEC4jw1T7MPs7HiQP
Zg3VZxzkfK/2BVZaEdmUNJerJ9fB/N2JPwvFKc96VQzP7rgwQsN7do2hvJlZuUl7bXgucyc65RL+
R/dOSDzvjEap5zpaBs8JrkTr3oUWCRZmeO5sC8RwSlhedJ6k49Ec4t8minUyfBpmYZ5EXyUxlkEc
Rw+qa8dPQcjHhxlwQJAvRp1d7n0sST5gS4m85LSaMxKUNKs2Woj5VNAeK2gL5eo+PXq3C46mICnl
foAh2PJDgIQA0nR4UgW5IT8PoXJqS0e6+BFQG69bRTxSnsgqx7fBL7aiD5Q3BfVdPlx5kyjPgSVZ
YHkVY36foY513BmqYCVaW0fNF4TB/PvY/2s5MbTN/z+W0zICEoHS/blc2xJ3j6b7/z+Xa9VmoWad
cozc7B09AefF7R1jrYyqtmT3CoJEQfvCyzz/KFqDn74DeUhWxwZ7gHGYWVOnRm29FZvPdi2Khuf+
IFf9S8O5bmu2jfFoWuNCNEFPl3aoYshzUSRmiWdMbLfb+zyhtdcyXbm5Waxc68i5iEV7QzHgaSXS
IgMj9BLFCQIVQ9DgCoLYaSb/8A1XeYasPe6qqiNnEBnqc6NWyTohl7JE21t9LrWkX3QBX59hKuZs
pmeFnLYH0YoDwqmXLekiSkoH/k9On+MAaa0EBIgY0pXttLFZDITtrnwC7CK+lph6+6CEXgx+hy7E
VbIrBkrZtR/6uQPw4SxK93qCLmPVBCcryfKrqLJcZRd3RXQUJTEvn/xzE/npIbfceQuRdl3J2JIt
OrkvdmQYDo5sFydx8XoDRhp2s+BytfGzgXGtrAfd01CS0pDLUBxAIxpCjchQx5NSC2K8Q/SjiNyC
cFpo8IWIw1UZFvabjdCw6CDrSrKIpFw/DJ08nJOCM6VekYA1i/qI4Ev0TIjY23T8DKxj4sTPKQEu
MVLJ7Rjd18w7W12fHXm0kG6dRsJ+XOS2Er3BKmpWqLcWWxThCLuM+itPyvyz6GMwa17aTuTTeF+n
qPcklhF/DvelUeIhcmik2d4GmnS107q6N8ie++J3Q4RuE5v4qTSSP1+lVSu91gABxPIphnlzR8mq
YxbL9gmKUjoXNxwH4c4k38rvd9mvgS6FmxC21RMPpZPogPamQ8RCVZFmVuQDOm/ZQjRgxovETuy/
Zz5Hg67ne+5w5zh/B+qiGXz/sQ8kmZQ78uhjqrApGuFfVQE/s6Ko5VC5oLLPRN9qGhARNiU4EGQH
0cOv8AWrhrxZitYUgOWxzPTX7wEW0iGanZiXv9YT/e/rwSOdi9ZOJrDaVOZMNIqqv9YLdJzGxHpi
+f+yXqQrSxPH54voYOSZ8r/e33+uB3AOsfF0VZhR94JaabC0CzSyy76PrxbKZbPOzsvPsg6BfijK
o43A30YtoR7IXey9Nrm0khS9/ASU3MyVMKtPQBsw+FYRRREjJThonOXs15Z4yEojqr7NHMWCqh28
iw78PKezoZYdDDBlFQqD1SxdaAMfY3sUHbA9RYHEs6KD3cMATnS4ZeI24pBwoYXpJzze8dM2JmJ7
Y2fPqi4li8xt9UujcaNdUYUHS6qbXSqP6caVEaKuyzpZ1vBoH5SAVH43VNJbIzkPGH0av1T7GoaT
IeCYN1vdQqOZaOfvuUu2IDzdEuP33ITRDglbh52OeccGQpBxigP4hFU6JUAbrDykJr+Ulp5d0iZS
keEE7j+VQCfml2S66C4AywanhEnP+ndf3kywN9rsJvq26gCI0JT6BDQaOvRimJhghDm6LWrlS/T7
ru/H/NUoxmJXBAk8eLYxorsCtGWDfHvLZ9gGDCsqiSccpAjbYzGHuHSB5K7Uyo3monjv3KCKz1Ft
OH6v1WaKuZRHxbn3E+vfJ6gvEJTRhJzeqmrmxlIbNHc+mLG5kKfL99tHQ7E418H9b/Fdbend5OfJ
/N9/lUzpUDznNr7fqOzx+y/BiVvZQZYfUSaP+pnbRhxFTXZUU51l1zEQv+klgR32eV5zCZBRwE08
GK7AdbG5B9F9tm3EbbFnC45aj0mQRh5njzt5ujNaPrR2KHHG6wZ13ZVThKlHQ0dti/oSdQaaQB0Z
XheFb5TmmvqJwz0ZyXhyqUKndK7kCIy4iCYtI/ahrzY+ArPMsNKzE9rDA/jpXR+j7WvJMv6Yuact
DbkcX31rJDSDJe3ZJ4b8YGbdXtQPPrADY1L5FrPFru6jp59jcNFo4UPU9gdRDxXJWSut5N67laP0
q84a+6y2FthCTwUfy70gNK6v8aoIV2JuiIhfIDbDS+8Z8s3s9dO9OhzHdZSRTrpP7TagIePi4hbE
L5Ii4NPMXGoKSsyx0GgQb8cuzQ8dmsVlrPL4RgDkKnr5fCx5jKMyGQLlQ8LZOuVGY65de+CXyBt1
RLb04YoF7b0kYXr5AFO9nsmpjmjTVOx0xeeAG5j3LkrJ2Wcg9JT1JepB0xwgl8A8VG5Peo4BWoty
Ydz3yn2AHRT5rWl+ia5iUCmjI4NVSL4TdaWmdhvw4f29v6tU8s1wb2IucQfSmKK8Rmbk9/yJr288
uqHhzHKYjkq3ut2KucRFbpHLL9GBv9eViSRtOMIQ+Z/6J4pcPhgpbNs0LOf1qElAhhEiEOulbpdu
EfWK7vei6Yn+cFWc9hKpPCRa+FfQTMz83HdJf1QqeyZKoj5V4uKc4TmKksa9WrTpU3fxynCwQ41q
6fhXPWyGpZzV3eGv+gLriVZGI0QL2hSK7zRRI3vPpTWaW7FaoGKMhW5T689adRzxboky8OPTXaqS
THRwdNv1Hz3JHQfzVCe6c78hMS/AWG1uhYQ4ReX3pfOrdoGlm7L4rhOvMBkuluh2cfYWM0RNnm+9
mlAKj0IclJ3oIwMdudARhzxgCmCckPLmODsm2Q+tfFdqTmIVHLGFbBALRdG0O2klwWvRYdRPOR4d
nyDy8bpQPOtgOyiejpYJ28Orxtce+SlYcs8tT+ctWZzqbmzZThrRQWA/dYr0u15UiR5TvRaS0hYl
T+1+W2JiBbFLumcdYsxV6+TqFtfmSVBCGx/d/WF6jAjqp5QTLGnCJD7JUSo/4at3J5Lqo13sHAWV
b9cui1cr0Zt5gB/blFHIX70MepHWviCcph2Q20eYa6p2ZKSOMr0oENCFoGrbytpo9PCxCVBnTnXX
v3cLCsCLZRAXa3FHZL7vN+rz5V1a3lAvGo7WB7vwPoa0rddejbDYqVDSZBsF3b5C9Sh4sJXQndEc
L+tMNw6DP3jprlD9jHDJmkBYjNxRZw0L1bPUuQRV51Q0bXuqAmfWjLIGAZcSADIb4a62KHaGmh6/
u3l1hV+G0obGMk8QTLh31EyjPYlOjRyikWNE3SqzoakvRGWtGLzfuNi3mpYZCz118CEsktX3tOKV
WNmTXH1l6vnI7w739t0g7lJvLIwjQ/ARovN3F/EKXPhZ4nG1FSUrllDCdmx12SWatbPyJJxlQZwk
c0/XuzlSQ7B8VUwTi1qCmV+CXVDSG3Zr/c2srWiTB10+96eiqJPiCh3fViauPPVPqjI6ox68Eo3i
0seRDS52cBaiKOYOMuvU23F7FIOUOrfgtgzv3x3ytvYB1OFbKvqrjf3iVFaMj1U8qzkmXkR1HZbe
VoUGP/u+Y1B48kwhxbQVs0mSUgAMx3Hq+5Zdb9NmKuri6L8hKXVBYbr6VZtEKmJZ+0waXAVjlEQf
qiBUVqHsVHvFSfoDiqTWsvTM7hGrxWpWV/nw060/2WhWv6yxfi0TOI6qDHkKdJh9MiOj2sK7L4B/
BuWlwUdx7vKPepO15ByiifQr6IMlcqz9p9mP9iwj1Hjz7cljMXezfWjWyiFjL7M0ylx9dCX+FVAK
jZ8OxlHTDUNQfAv6spqj5FJuitQGPw/zZBsn5VGU7peM7ct3UfTwmvxY/FtvEFocZlrKg1y0onj8
xwBRL8Yb//b4a4Vp5b63JxNX2X0MU3SmzbY+SqqUHcjGgIIYSV2OnXPovKT5KaXea+aixeXbuNgl
UCl2jZXE58CCwzWYcLgIHs1E10SGpWsWes2uAPF9HbEyJCni8gbwZbh3IX886/yi/DSkAYq4kaTn
xDQAVgRNudJQpntC4/1VKZXmp9v1COiF+asGqYLcHnkSI5DLIzJlMsnkBv29clyLhVGiIwAeETdv
XC9YD3ZhoPo/lJdOhqEe+UiDAo8TXVOnxUnMbP1tNYKyJBzXrCVHifeqzuNPt3UwMQNOP2owBiDp
Ne9FrsYAto2U/kRObDE2seXhYukuXUlrAbn3eGt1WvnMAb4gdobrijywx0HXNN6PkvN7TgkG3mX0
wb8VYfH3nMDIUQv3anvZJNiOByWZg/82p7hPZZoT55v/dZ9j0wWzomyyn5EF8fKv+/zPOQuIruy5
/nnvWdp9KSFKQqgRYBCo8rAvm+owSlr1Ux3yN230tScFCbgVno/dTkJWBZBbyLmYz/8nqWB0rOuf
iPDBfXIy59rmaDFVhQnaUy69B78EAC66ZMo4hyFdfaQRkGdE/9rT6JflHig139UxdZ8DqblV02w5
iomVJ/kvRL55TGcJSYoYGjnwX5zdOF5/gBNDu52uaGzgBga/+yGMSY23OXJQXuWZ1yaK9PvCVv6E
cKb9mYz9MM9it2fLw4kskYZuZdr1+DQ60pt4v4puwbhOm1etI8rf9FZ16MlbHu3pY4cCi/FmkNMo
FVLkoHNB8jZO+Vi4bryWC5AWJTv6S2BxLHLlrPp5FTc44Ngz19SyPQaSsk79SAKyHHgcHaoUmeDC
WJcy4igWivlL0PLDQzdxS1GMUl5zw/9R4uT1M1LHZcrx2p/Z7S9V6ZRf7Rjd9LzW3rMIjEM/SR3C
Hq8WnB+VizaW+gr5/wFvOR1hl7wLt2XF+7AknZN8xbEmiyNvURtu9WxoiC827QrqmPYs9T7xCP7P
a83y8heMAVue10N6VKZiNgml8tx9NE2txiMpPYvqxkqVnTyhwcSg7zlEa+irLZYDRD5EK8Yg9zmM
HOp+whyiWszBFw32/7SSmKN3IZYj4DgnUxIZBzcb2r0Up5k7/+Nl3ctLL0zjLY4hQ/fhQsfbq/wj
0pUnKzyypQhjFOoavyn28d3u2K3GN1jMxZtUl/sMG95HuTPqo2qBE20HK38LoV+xCP9+10+rJz8Y
VqJeC/jWBDaheX0aPpj538PFtGK4PQ0nqQOtk+GiXrerP4f7Tbkv408zJSEgDDCrbNxU/dhdVaPW
nkCR3EvC8nIq5VjOsrP3tKepZ0HOet9II+rFSXSosV08ZF4XHURRvBJ1uZb8bKpBWTVe3/NT+J/9
/iqKYSZOZWLEf5vOGbRmnnFsXykV0mZyn4QLcQwZrS4m0xajls0hS1QVOqavEizBvWZoUO+mATnm
D/cuHHniq1ok9+Fi1PeA+0kNADOguo/K4iQn3jeZ72aTqoiwij+RKBZW+z/cXdty4zhzfhXVXCVV
4S7Ph9T/b9VIlmRbPstzvFHRFoekxJN4FJVKVV4j17nKRe7yBvsmeZJ8AEVLoDS2Z4xk/393qzwk
0WhCINBoNLq/xq0nyh+QRXFbuiGdtLulddOnUnq7K6V1CxynbDmzrF5R11NUBcC69RohJMRzrK/I
SL0In2u41Biqe7n7gzm6f0vpCjf3+zCNAb1jJetI54r0RO4lLQKgClLSATB15Z8W0QYGmXWY3Vok
b+8m0fxTISn3n8nqeksXEjpKvKvbeeYbvtoXcHgm69G9hbQPE2VTFicQjfXX0q+upaRAwEqBhEi7
53VQXOubjTIS4OpzAoPVKWCSVt9q2FzpBXlSkyfkQkDWW3pxSONbyuUSDr1A5PYwLgo4SwIFaXYe
xbo2Xc1q4GfBs2aA+Gxtmsl6fbupAfVWSUEKnMWWmJZ6ADLZIzaCsr7FEjKgjHMZqDqFZlTjDU7S
gfy9cie6UsBJQsHUERZY21NV96b0WQV3aoTObtwJfQbwSQAV+jISo5IaqeJ7UzP0nVgpgfktIDU2
fBwQkYEV6gMwLbOxCofTYVolCmJTkoNSE/iiw6oCxsZqpddDdUWiI5R45iB3Mw7+1G9l5H+B77ny
KVvDPp3UgngdmSEOXDUkp1vXRX21sSQNR47L7GNUym5/HcYCU1tSk21tM1tJ1+oC+alp7aWrHdTW
C5W+OyY5kMi792or2ISoYnHw7mqzzj6qyB4DCNGmdtjWblq+QiKQ5t2ktrVZpGcb0vJlYey3vP3d
tSIX08oQEfimry6QkVeYR8ukcyGU2UW1rmfzQxoXtWpSRGh21YmHmJvp4sQLE6tvKKp3GWaz1Udz
qSHKZVl/DuB4d67oFuB1yC0lC2vfb8jWpdqQRYSs8hfFHplsFd5lWqTpR0JGltjP8KzacgM2GIx3
MYIb6Usp2dNLj5GVSEB+sVlcCUgoegoADzAronNxidDmzWIdXc+IL7df+PVnXZdFrMsVsJzJLSHT
rEychhqshAagfRoynP/C6TMH5DO1sBEy5L4QpxLhhgOXoE+fU270pT6xy1lW0LyUclsAyX+PjHKj
LzUBJYU9C+2zPDPi8TpCAlf6oxHR+bUCUOzNOojcOwQI3tGukRNxn8qX/K8uXOQaqhCwCLGelzj4
AwS64FbuwIV6+7GG9jYQFqn4McJxZXNVkWc+Kf0uXVSXY9MqxjFgZpHBWE1HnSscc22fLciVtXQL
+EaGqxNdPZNrJMTKkQp8IFhBeBUuavOihrMWsNzF6GFddQlSAyAClMBY4zhuFZ+pAoIzK33jj6tF
aCFD2tpelD5At+htgdt4DSSCc0S+LfqeWaSnyEhgXcNRGxJ46QWnAA/IkRsQz3YF8H6BB7HgLsed
gqyYbLzZsiGlZZoMB2fKA/GVIrLbEU5BqB3UpwVr+Gk91ReTxanrrcVBVVVAfaDmphgAYJ5g+ZfI
NlR6QykLmtuFXHyVlUyGf8sMGXm0TXUfJjh9BM60NXFNKb0oc+TxyHP4cwDhBAaALJk5HrL4mVUN
eHtv1a2EzMvpBVCNtGFMfKyot5W71HaV6JtmljkSZRn+DnG9mAiSAfx9qQCCmmst4S+Xjz2k75uH
6cxebUTpQ7WSwhElDd1wdbVZJ1tSxSx2pDhY2pIuZh4sKXBphUMtgF+QvPvRDa3ky0bBeRd01PIs
XaarLzDHVklgfJ6V8CBcxAXCqAkVYur9PoAZwptcXDa1E0JeFwgHLDyggtDaGtLLktqaAA+OTu1c
ycObcGHgCDlMgbm10BD5CCjswWKJpPCAdlBuUqkcbbPCV/q1XkvylUcKNUTAnSTJWhtTWpdUXeA8
dmCSrO+llys3JuYpLcwA3wpdV78WPFe5oned6up6PQPeCcBtKoQm+iESHdCryFSQNIc8Q5BGcgWz
jtFcRRngVpaNXo2AE+RogOaFA1TjbGEhpzVVxHa3tNSX8m0pVeJ2t01pNTPOkO7weN2ScKaltC7l
LBLiXV36XqrTdd6bIz3zWBNg7y1jcwzAF0zPRLGKc3K7kA1MT91FjmFyK2iwIUfId3EqCOjaSEYW
RXqFIKPt1e7ZsatX0EWqqzecozjwR3kq9IPV2pvKGwQf+BbJ2qfocJHQgHjkm+s7WogzQxTiIBr5
vfy9QqE05EngzmAGICoJ0HA/VAskPynVUv6QpPUHKGl7d0EFF0+qreR63pSpG8U8QVh5PKKQixLg
zfvpWgFCTpWUiPcg9wBAgqPkYhNepyqUhLqEOzwZZqIApFOhXAyaEapm5adwGdSXdNThcAhB854h
jCitHAGJLsiBeE1Ln6rSQvoI/qp71UMfHoUhqU4LDViVgCjcvrkwblf5coQMHUCyJ/E3KxJdQ69w
xICE9LPrvSeybJ3sSANC35KaZiRc7ziUhFSZwe9cNWJzaIiJAvO5bg61SETibNnTL6HmrU+WolR8
sZbrs8gIjDmCBD/PZnHyUcJX6JJqm0VJSXXotDtSyjVDholCMpMbJH/+Ynqx26jGgWemSBkKxwmq
GtczAMvH62oCEwB0YZa2KqV0VMalP2w0443VpVXFWR8w8si6XmopaZ3yAWcYHtyIg2wolboMLyzL
G+O8Z1tKbymxnEZKUwrgyevaR2Zb+DciKUJfRTiDKa9mAMFHokWabZFeeSTHIik0cCB0scvCuCMr
hW1NSrp7Tq+OsA0TiOjd+0h8dB8pAfVTjWjoQb34tMjX0gW9WyPeAvmB4FhDb+mfwgr2KEg05VmJ
wK7+iuj21UK/TQoTZnkcq9/MLIQyGInkPQSSfo/BV94DZS06Q37uYiQj6hvf0R9QAgNIGSfxMoEK
quvbmqK79B/cQm1qagbwy1fYX46k2q2+uIU3oASFrm9rKnDLuzkJ8zgdL5HyptkRw39QuQmXyMBC
NtR0Q6xbQGsoQxgB6TNawVDSBPHmIGEr0B04rVDlOOOnFQIYS8caqUDOB2c+YmLhxQCoHEDhL8WR
mFAQKSATrtx4NawS+AlVqT6ni7iZfkpLYzXH/hbeYp5YTWkdLZYDBCvr2zo5AkE+Cr7V1NHTT4iO
Xc3FpbmtAyNgMvKlpYLuK0V49yzgrxxbJ1VijT01RIgILGTqwDBleSwQf/aZmq+upc1sjAgMb0r/
UIosQrI6epv7SLZEKMQoC/qLhneYz9LTpF6FZ6qY31vLwJP6ZVLGV2vyJ2oLzDXy7vZDiFN4XS4x
fKUZYm9x/l2twkcJziuAuNI+mxpCLMNMEM9DUVdvFOJh8kSh1QjaAQydMVwHsXSuGAEMyCTS/nsU
S8JjR2EC4ygkbynrePuWYzyW1vnarFc3IVkhIlhBEOAVwLELdwhfRzaMVSEP6C39IyP0cGPVYUMB
KB1tvJaARVmGgXkdin7cz9aFU0uL7Bbo+9ltDJlxvtBSR1iU2W0aqQiwaR9RAkoK025+riRrhxLs
qJ4esbxk+N96gyc+ZiKsMbOm6Uza3KIXqr7i1uFjpYTnirrRPmFMrUZJYbjnq9IT4TYIb9bvUVha
Vl5UiXoaVhKSKguicRp4oflJUfOB5YWbr8gJBawCy9w+NwWAvKlK/TVFIteGPsYZ0Sd1XTTPO3w0
8KH09LkplRGcaIHIRPb3ZglgS4ThJZPV060gVASGVd6W0ttdKSV+vq4UGtVtvl58SixtcUf/FIhN
6MNmXZ3vnmUTeDogvJYQeaqsnEcSgrOQEhz5LsifChmZh5k7C4e7OgsFMTywZu7z0c5KwofWqa1c
OV+tCYD907sDQLnu8RH0Eqa7HDAuQV4Nq1VZ3FGFK4dr2+4uhGelAiigu8YahzJ6RylJ2Y7yuXpx
S0k1PJaS3FGejYGvvUtkeGeYSCE9oKrLegNNHolAv9E7iiLNPqJg08t4tjpX86yhoo8oVYmK9K5U
Im2U6bPqRAuVzVkAfFeoMQoMCAh56meZWl2Kmad+CENrQJ9Tsth15ZPVEbIlyOjzTYqEp3lgiDdF
CpiAYqHfuCslvI88Px7MqjI50+RFdI8zbmWsR3pwQkvXSHd2la6DmzrGKSbi5+KREqraXlVFUuDT
QDjRqkj8DU957PcQbIWqKtQiekcpSPV6ZirDtESglVfWJ0Ysircu/Dbu13KJtAueEU5cGQuf5nn5
cIMt6ygPy/I+STQTB7mZN6ClgNyYXYfC5pwW0vpZDidhwo0+yuKs7Iv+MprQQm+W5Yg1jve5LYB5
BckE5k/cjAL2mcHiqV0LBHu6cSqfirF0QrfrYYnIwnptuTeZSnxKU0S3eK6nfHmiMKDjPk/R8EAo
1M0awSrHeOwo6Fu8fLn3liJz19N3vV9/+8vj+p9dJ76Jg9qNo15UhEjrDP/Wv76TFOVdL2men83/
+g4hmLooWYahm4ZmmbqlWih/tO/gzkHI/wmQK1a5ID5jSqirqwfRFYDxbqSp8k3YmHeFVIQePGKt
i4Qs+WWI+E+R+Aml5DbVN/G0QE6qTQX10Cszq5/OAvlMJeb3Ha2bwKcIQNjx1NucxIb2DT4Gq/F6
JUonRh3ofWChInm4Al/Ryd6laxWH9/ThriatQ5/t/uyeJdg6QleEKBHUZX0TItBTxSnAFQADIsS8
Ip4fyCSbdGSWCe4lQZTO8tr85tfIyj1UYJJIsyC4sii1Ui2kgZ7BmUwSpXwEAEO9X9er2aSQNjpQ
DhJrNqH3wWwzm8yWcjFSgpXTeU4Lv/uMllo+MGgAhqHdx7CrIdAbaRrIngpOfxiM+3eCItaI/4g2
ACaTPag00DQK8sciqkUoIlh9M1MvAqJtICkYNBI9EoqRtXBLYZpbaQg/5UpNcLLui/AAWfoXskny
ddPk3rBsF5v+Yp0VAGpIpRHN501zfzdEtA7wfi6O5QOnz2hduUDCxghZHY1BbhWA4iUHEs2xw97l
Ilhe+ZUsnNKjCFqARKiwowKKYvjCgJfJgN4b8LqompIlyzpGPDwYkQuHHfCKkQJzz5hZgxkcGODu
UgvnsK8J5wn5Q6/WMuCK+/Rer1dChBRLIEJ8kTuhV0EtXAJzIxt3q1CSpjYlVGltynPvco99c7nj
3NybqXdF+dOaGaAsETCdCqv8JEF6vUFaiPEV3KviK2MVA/QZJwnwUVhh9+MtfeyZ2RJfncVXtLgs
SowBHygxwHlfbevQkszUF+fwpHbHfuoKSJguisSRSHBmsRCeep5QXtFHAcLamys3w+lC6EKzhXbV
pxSutpoBAS/+vKNquPmhBgEteUtkjZPAfVf+qlfs3rxQs1vkdwoGM3we7LTrr7Uh56MMDh2nUZhv
PhtIo7vYVPXXdWHlyCoNN49AXQ1EMx8gqD89l4RNBT1bQuRcLabnyEYQ1yMEE8D+IolwXVqK2NQs
wscY8eXw7QrW07Uayqf+bJOPaxHWux+gQHJEt2/kWrXHA0AU4ocwkaceDGLndGD/yojyjIr2xzip
Ux8BGp3b3y79xxTg1N/yv5BqT2Rspd/GTnxlh07WJWLqgPX21Sd2bjM3wyj38/q2cNL6zsmKIH++
tGkkliPCiK5D9/EBi1cRtevacUY9h7brvk6cv757jIsoJ+1zgWP1bltEFjxZVfcExhMn+mue4xDY
+NHFHKwV6xcNubw1TbaAzAI8UvldD7ms3W2xYFm/iJKpiIAuAfyZqOoQQFiS93rze53w/O9r+7oZ
EE8tZzrzuV/QdA/pA6VpUYfRD3SBLv+iGSrs+grSGsK8J0KpYLpA/0UXDUuUNVk3Ne1vsAskXX/j
MJCVXyxF0SzJVGVdkxQd68h+H0giOkm0dPK/qKpYcV4/DF4xVp4mzMDzgzmdT76T7U3KFwna0XbI
YH+6KJopvWNIyQRrmO8m3G/MfKNjfa+QqKN7twxtI4X2StuJQpu1fde2Pw5byjRsSOY/OqF9eOo7
qZ0+eggwJQJr+6uI6Pvru4Ed2XN7XzCQSbFrxoEEeVKqn+M6Th0nCuxo3rIis83C5Hgr40tn7T/G
LR/ClQ7gt7Kd2tgV9G7QT6nTQ7N7l/6qcDCK998EVba9PSpbX9UzHyI/d+a9aW7nTtaye5LHb/0d
AzBI7aD3PnRS/5H5rLIB+dS+8Ej70ZhX/YCBnfoPD47NdI0kioqFzBgv8j82gJ+WhMNhzYr6Hy/f
m8DYhFv6n3ACv09dMmoi5mNL0jNf4pUfuo+zr9Jn2MocJkA/tTd+0DaPrsLPDctXNpYMDWefqcqh
qfBJjcMHtgs0Dj07fCzseZzuN5eswm+d/KPUiR693rjwIdNbdqSDDR7M7WBJBHrvLCP/MKLL4LFi
FHWn1TAftD/iiLh65biYFimmRsgMDQkL+Zs7+8ZObbew65YTXYpMrb39+RbfOGnRcmmYQp9669D4
kBbdxso8ZshHJ3IAyRMww00mprPnW/wHLgOWaIivWgaIUMWveEGHix+xFL5A87eg573/1lUIsG/p
fqbtT37l3Hof5dAq846eIenWwef/Qb4ZK3JlIFK+raVDWNUTVgaImnogBX6smVdxmntHNS26VejM
gB/j/b6AAdUOOv0ADe6NHTGNER1xrM2NdvSmNqOT7c6XA6o0NoWmJauSLAE8G7vk7ocsdtaJRgP9
40QDmRDtlomqmkSI/91v8N4HLvYCjICG4ed58dwYRJ7b4L2HDygr9Q9G5t6XfaVA6cd5VnW1AB58
nchntiuy+fYe6BdpEc39lhFVZDmwHXg2s2k+lFI/3q93TlI8BP5jL/7Wyz2nN4CRjtlDq0r7M35e
b6FMe/9wcjf4x5YZ6RNiZXzrYBtAgQOaOvMJX9YxXh7EgzgEkjujymrPbWFfOYyfNuF0yY16bfe3
HUG6RXtOEL72PXbi9D466ZxZ2TQO6uLJwn/ASsEMbmLdfeuHHLp1krdsSDcQW+Gbma4KGw5aPswe
2PpEDiPqiM35zS9I/Txl2RoHukOxW8de+fmGOdwKElYyGxwm4j1m+Nju7ltNDnvAsf3ATkKTw+cb
ex2Jf6jj/HjfHg4EWKjePhIGv/937vTm//Nv/35WIjUVM+8kicNQmzhRzYzfI6rvj/fGhf/QVQGk
Q+X/J/g6WZx7zEoi8dhVor2dXlA5rKyXsHO7dvZoM4YXicdCcmnXcZ6zw0HjMJUv7cCuGCmMU7a3
D2Ow7TDlMI8vsZQ+dkzzGocpcWnDhJPbESsoJR7L0WW8IXISlv62T8maJOkcBtuVD62b4cpDtFOu
nY4wtPY1P6+7NeJS6PtZZhctO9oXMJm/ef28g07PHjHJIgetcLuXPbBryCKHUTeFYcu1GTO1LHFY
QabkiMnuXThxxAw6WeIgLqZxeGAzkDh8wGkxZ497ZB5r3X3MbkJkhYOGOf39P+LefRz+/p/0GO8m
/f2/okeftf3IxPXPgUEmr39+ytwXkd+xdsgKh1F9b0fIesjOcZnHkewH92AWqhwGNLbBS1jYeyM7
YxQBWeUgl3BE7XfOX2SNQycPYWaAdZdZBGWdQ298PdC7ZZ3DYPvqhw/2Q8VKDJ1DRzQy9HB+8zgx
ggNd7x7qCyNENeVFefTHGQAlahT+M5oAH7oi5cWv8LL15H2EM8yU2a1wUJyo5ZsVfxKHgd53AheJ
/lq5T3QbmcMevh9nkNV0qTl10o3jIsqPPXuVOYhBNN4G9BPTeA46Tr8IXDhzMF9Q4dDcEycK7XS5
31ydQ1+fpegG1qOIh6Y+zHIAEjCdgAPCN+sHg43z6HXYcujbkX/gVmVw2LyN7DR2jh3t8zgqH6V2
9MisXSaHGT32H3BChhPI9luROW1x+HJj+PNGmVMzfDmopmMnDZEohWHLox/gasf2rsVBDCMrODQk
ZlZIIge+QEuCzGE6QeKxXzt7PBAOEo/92lmOFLD7nwzHmO3tz28ezp20M8AkmYOaeG5HPZiiHOag
ROKxAl3YSPLLjgYem4cLP/eKrmoi8TjymgZxaS+7TebQxxc+5HruRFnusGeKEo8Nz0WxdkIcvaRu
O8ioFUblIOKRnmGOPmH4ahzE2mUc2V2zH4cpAhtlzjaWx0bqysH5Z3rgwCbx2O/AH6Tq+IPxWJoR
u9jReiRLar/iz4ugG3ivFB0Ll8TDQ/sORqiOPgU837c3mMxonOMzYwKeQRwYU6kJN0HWfsFj1zFN
4FfetrDZc3CYydPSDh7sdM4wlnl0ceXM2cVD5rFJmlZ+vmlmHdtkDuL4wzJFFzPKJZyN2tf8/PTY
uulPEP07j9ltI4+Ts49Qrh4x7gawQbaNpeODy6kRUo0T83XKDmgeu5qpk3btcTyOwuFT7BDnlEvW
zCxpEg+P88ZR79J+dObdnZ5k6Tz0uQliDUumty0LJ6Evn2T/gbYu4qb5JzR1HfVJ1V6O3PnjvgR1
b/0TfolvLjw7gNfMzmkOMv89FpMH21+wjDkYV96nYVfD4LBc9+3IDey5k3mMpOfQEZcImYCljWHL
o8Fe0f1oHOwUfbhLOv5+WxUObYVr4EM8Z7VCHjvTaer3LgCIz6ibPFZ+OBazBmIe28ZTOHT2JuTP
9P3dfhdLPA7az2Doj5zOYafEI8QMnNlPJ/E4Bj+3E1Y0SCTk+K0HvpM6detNV5xJCge9u1FQJnHH
yVBSOCiyzQnfEd4cpvTE3thL77BLOMzrC5v1y5UULjaFRzs+mCI8IvpgBIE/fGcs8ziphhlk7pds
pLCkc1jrwNiuu3OahzvulZOwfjOSweHTkXA7mHiPHVFIJhf+ywNVReJxmnCDwFQ/SbBHzVoZRDd6
XIIbsTu1E4gNhrPEYXTce7bfNTvJMod5fW8v/MOelnkEZNzbPhzNmK7goWHcw8GFqIVdMSfzkEgf
Ng/Oke7gYe/96Ds5Il+Z/uAh6s5yBL4k24m4z13SgIPSPvh5y8ukiOzMg+9IE2jcMqR2cEPlYQSe
JqmdB/UxWaJIOg+95tKfz2HRGNpZvt9+1XieOyTEqyAYpp6/jKGiH+ki7OoNg4e7GF0f7N4EzrcB
/N2zpV3bvTt/7jLCBhGJusLD5fsekNmpcOHgWGW/xwzZshQCqvNW7Q3+nEt7WbTf/NcT345rbHP8
3i2iuGzWdmNohszDXRfow/O49yu8oJbY/fkhs5mwDF3VeDhIT+zCT33G3QKh86JuWBxUvBtbCHzh
EZ4MQpYV7Xegk7F5BwdHoik2yEc4c5AlF3aSex1tpGn2iyrDH2gPomG+f0KD0LGY5pcPcP64D3Es
evmtn2X/15A1EuHF+4+GxCu5ha9i3tWWtA+fC84Frl3qspsRHjryXZF1NgwU7+ytopkoWKy3jfyy
F9qxTnumKzniCDU4Su1nGBDQse2HfAbc6wAgYr/9/2fjAH6D/oZZT2UOS8IghioMVYCFl+Kx2R0G
vakdlF1sHIOD9WaMGFEnxJ53f6E5BKoofjiKE6a3OQE+2OeLxbe9/Xk9+AodTCFmWlZ00X0WwuuV
6uMNAi5ZXQQwsO1bvtfg/QG7k0XHnu5B7zGzpK31qvKtwtcoGltsMYbb3+qce58WD8wg42DDA9CK
D/ge6mbct9MHhOO0n4t00Ivf7jW+3G7hB+zs4GFHIK3FdGZnx4u618vtJTHOfdvDMGZY87DzXtml
jTC4I3srHubYgV3DPabdhux/RR57/kFn7PEIFj2JQ0TKsMKexy685XscH4GHiRMglF1sSx6eUw3M
moAVZQ6EyIKNLeMRL3lqQwfcHxoSjx3wOSZL5zNKPNSBbXdc2imJqOrG0vLA04BxPc9I2CRjTJF4
QGjcwNc7j4kyw1gAZJGDTJ3mvYmf5xkV21dO6bOiioetrIEtvSgeWWVf5uHTcg+POH9uz2nz7+MH
uxOtycOtmKj+Tf8MMDbj7JhcRLqvdi58Tzd5eb3At/joIwgBIK9wpqQgOI10OLDL80Aa6CNg3c88
vBLbsKPCXuYxLz5Mn30DhyHch29vB+ZC5qGNI0mKjaO49rtSJYaHwW1qs7qXbHDY7zSTbAjrBZz2
CnYS8wi+b/hDU4JrcuCEjD+gxiOGYUqwjS9tvIB17lQAys3ByIa51Qj//c+pSMbLm6Bju4f/n018
Y4n/u9hQQM0lLq77nStx+GqDOumEFPKwRY/hEQBs69RPmPbyWE7PEEXGMOWBbHCWpbbDBChLPDoX
bV0xbeXhRn0ep/NOF/Dwjp0UFfRNprUvx2i/vOJeOIg5ZtGiAMDdvubnV/JrbJ9aLtQ6wCMM/hYJ
OVKGK0mGA23hTRARU7uY+733qd11mX4WBfOVRpwpEp+wVgAem9+t2ztpc28Y+lC5O24LPHYMn3DK
h917xBxZyTzU+S8OTurbD0e1Ch6Bx2MSgdM7dWiimX3uSPzBQ2gCSuThmOYLMyKkEY8t6/uHondZ
ZMx42XLnoCX+y91wOrz7ODz51x75tIie7R2MTkPWLVExdM1AWKaiGviv7cnvyYKf1A6OVdszOW4P
XB4Dx05/+18AAAD//w==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179614</xdr:colOff>
      <xdr:row>3</xdr:row>
      <xdr:rowOff>13605</xdr:rowOff>
    </xdr:from>
    <xdr:to>
      <xdr:col>13</xdr:col>
      <xdr:colOff>593272</xdr:colOff>
      <xdr:row>19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17FAF-6CA6-4A4E-BE89-E56072FB0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621197</xdr:colOff>
      <xdr:row>21</xdr:row>
      <xdr:rowOff>160682</xdr:rowOff>
    </xdr:from>
    <xdr:to>
      <xdr:col>5</xdr:col>
      <xdr:colOff>1888436</xdr:colOff>
      <xdr:row>46</xdr:row>
      <xdr:rowOff>82825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DE16F-D54F-457A-889F-80E49921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292691</xdr:colOff>
      <xdr:row>0</xdr:row>
      <xdr:rowOff>115956</xdr:rowOff>
    </xdr:from>
    <xdr:to>
      <xdr:col>12</xdr:col>
      <xdr:colOff>422414</xdr:colOff>
      <xdr:row>39</xdr:row>
      <xdr:rowOff>135931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CA22C3E-474C-46E3-A773-6B5AC8284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9756" y="115956"/>
              <a:ext cx="7070549" cy="7755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401706</xdr:colOff>
      <xdr:row>0</xdr:row>
      <xdr:rowOff>119270</xdr:rowOff>
    </xdr:from>
    <xdr:to>
      <xdr:col>21</xdr:col>
      <xdr:colOff>538370</xdr:colOff>
      <xdr:row>39</xdr:row>
      <xdr:rowOff>149086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169F16D-EDA3-4B2F-A4CD-7A95E15E06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59597" y="119270"/>
              <a:ext cx="6886990" cy="77657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142875</xdr:rowOff>
    </xdr:from>
    <xdr:to>
      <xdr:col>19</xdr:col>
      <xdr:colOff>180975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FDA43-A420-460A-A978-865B2C270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28</xdr:col>
      <xdr:colOff>209550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FBD7C-9374-4A7A-A0BB-0EE828BB5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95.441963194447" createdVersion="7" refreshedVersion="7" minRefreshableVersion="3" recordCount="4114" xr:uid="{2D9C675B-32B3-459A-AEE2-95C66334C24A}">
  <cacheSource type="worksheet">
    <worksheetSource ref="A1:X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ountry II" numFmtId="0">
      <sharedItems count="21">
        <s v="United States of America"/>
        <s v="United Kingdom"/>
        <s v="Canada"/>
        <s v="France"/>
        <s v="Italy"/>
        <s v="Norway"/>
        <s v="Germany"/>
        <s v="Australia"/>
        <s v="Spain"/>
        <s v="Ireland"/>
        <s v="Netherlands"/>
        <s v="New Zealand"/>
        <s v="Austria"/>
        <s v="Denmark"/>
        <s v="Sweden"/>
        <s v="Luxembourg"/>
        <s v="Mexico"/>
        <s v="Belgium"/>
        <s v="Switzerland"/>
        <s v="Singapore"/>
        <s v="Hong Kong, SAR China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 count="41">
        <s v="hardware"/>
        <s v="tabletop games"/>
        <s v="plays"/>
        <s v="food trucks"/>
        <s v="electronic music"/>
        <s v="rock"/>
        <s v="metal"/>
        <s v="television"/>
        <s v="nature"/>
        <s v="photobooks"/>
        <s v="classical music"/>
        <s v="places"/>
        <s v="nonfiction"/>
        <s v="shorts"/>
        <s v="audio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children's books"/>
        <s v="gadgets"/>
        <s v="jazz"/>
        <s v="radio &amp; podcasts"/>
        <s v="makerspaces"/>
        <s v="world music"/>
        <s v="people"/>
        <s v="restaurants"/>
        <s v="art books"/>
      </sharedItems>
    </cacheField>
    <cacheField name="Average D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  <cacheField name="deadline-Convertion" numFmtId="15">
      <sharedItems containsSemiMixedTypes="0" containsNonDate="0" containsDate="1" containsString="0" minDate="2009-05-17T03:55:13" maxDate="2017-03-15T15:30:07" count="4114">
        <d v="2016-09-13T16:03:12"/>
        <d v="2017-03-06T18:01:30"/>
        <d v="2016-03-03T16:50:29"/>
        <d v="2014-07-09T21:31:03"/>
        <d v="2015-04-15T19:49:39"/>
        <d v="2014-08-04T18:48:27"/>
        <d v="2016-09-15T20:22:44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8-22T17:32:01"/>
        <d v="2016-02-16T16:35:59"/>
        <d v="2016-05-03T14:19:42"/>
        <d v="2014-07-11T01:26:32"/>
        <d v="2015-01-31T00:42:05"/>
        <d v="2016-02-25T17:32:10"/>
        <d v="2016-11-09T10:05:15"/>
        <d v="2016-03-30T16:39:10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7-02-27T16:49:11"/>
        <d v="2016-07-05T19:22:21"/>
        <d v="2016-11-04T22:22:12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5-05-18T12:20:11"/>
        <d v="2016-10-22T10:50:3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6-03-04T18:17:07"/>
        <d v="2015-11-01T04:35:29"/>
        <d v="2014-12-16T21:54:5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10-22T18:38:33"/>
        <d v="2014-11-11T16:31:10"/>
        <d v="2012-01-10T17:44:04"/>
        <d v="2017-01-11T06:16:58"/>
        <d v="2015-03-07T01:08:46"/>
        <d v="2014-08-09T21:50:26"/>
        <d v="2014-10-07T18:16:58"/>
        <d v="2012-03-13T17:02:45"/>
        <d v="2016-11-08T10:50:46"/>
        <d v="2015-04-21T20:29:36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5-04-02T13:04:09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10-17T19:23:42"/>
        <d v="2015-01-03T00:23:42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1-05-05T19:33:10"/>
        <d v="2014-10-17T04:11:13"/>
        <d v="2014-10-11T08:30:16"/>
        <d v="2016-06-13T20:48:18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7-02-13T14:38:49"/>
        <d v="2012-11-09T23:47:37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5-29T14:05:24"/>
        <d v="2017-03-13T03:38:41"/>
        <d v="2015-10-30T00:49:04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4-11-10T23:11:07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6-07-05T12:06:28"/>
        <d v="2016-05-09T00:57:04"/>
        <d v="2016-05-04T01:28:59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5-01-29T13:45:08"/>
        <d v="2015-05-31T22:05:07"/>
        <d v="2014-11-28T2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6-11-14T17:34:40"/>
        <d v="2017-02-14T17:46:00"/>
        <d v="2016-10-18T04:14:37"/>
        <d v="2015-08-18T18:57:26"/>
        <d v="2014-02-19T22:01:52"/>
        <d v="2014-09-22T20:26:42"/>
        <d v="2015-11-03T14:54:54"/>
        <d v="2011-12-06T00:34:49"/>
        <d v="2016-06-24T03:00:17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5-03T01:40:09"/>
        <d v="2016-05-21T17:48:24"/>
        <d v="2013-04-26T18:11:10"/>
        <d v="2011-08-06T14:30:22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6-03-30T03:48:24"/>
        <d v="2016-12-29T12:01:58"/>
        <d v="2016-01-03T16:38:00"/>
        <d v="2016-02-01T16:08:13"/>
        <d v="2014-07-16T14:17:33"/>
        <d v="2012-05-05T15:45:30"/>
        <d v="2015-09-09T18:20:28"/>
        <d v="2013-01-03T04:28:00"/>
        <d v="2014-09-12T21:55:48"/>
        <d v="2017-02-04T06:58:27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03-24T11:56:0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3-04-03T13:44:05"/>
        <d v="2015-02-06T13:57:05"/>
        <d v="2016-08-08T11:20:40"/>
        <d v="2014-10-23T12:13:54"/>
        <d v="2013-11-27T20:50:34"/>
        <d v="2011-04-04T20:47:50"/>
        <d v="2011-02-18T16:54:42"/>
        <d v="2011-05-02T22:47:58"/>
        <d v="2014-10-29T19:15:26"/>
        <d v="2016-03-02T12:00:06"/>
        <d v="2014-12-16T19:39:40"/>
        <d v="2017-02-14T22:37:10"/>
        <d v="2016-10-18T10:36:34"/>
        <d v="2013-05-17T20:47:55"/>
        <d v="2014-07-21T15:38:18"/>
        <d v="2016-07-25T10:51:56"/>
        <d v="2015-07-14T07:50:59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6-07-19T16:52:18"/>
        <d v="2014-07-21T07:43:21"/>
        <d v="2015-02-15T00:12:03"/>
        <d v="2014-09-16T04:02:06"/>
        <d v="2015-06-06T18:30:00"/>
        <d v="2015-11-03T17:05:15"/>
        <d v="2016-02-19T14:29:20"/>
        <d v="2015-09-21T03:03:53"/>
        <d v="2016-01-22T22:36:37"/>
        <d v="2017-03-10T21:29:29"/>
        <d v="2015-02-05T19:55:01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7-21T20:02:56"/>
        <d v="2015-01-21T03:57:17"/>
        <d v="2013-01-02T11:55:27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3-07-26T23:54:51"/>
        <d v="2014-06-03T16:03:01"/>
        <d v="2012-06-07T22:46:52"/>
        <d v="2016-05-20T19:10:21"/>
        <d v="2012-07-24T02:16:37"/>
        <d v="2013-06-05T00:56:00"/>
        <d v="2014-02-12T01:41:38"/>
        <d v="2014-11-21T17:11:30"/>
        <d v="2014-05-26T17:27:18"/>
        <d v="2017-03-07T18:35:34"/>
        <d v="2015-06-02T14:11:08"/>
        <d v="2015-05-23T17:48:15"/>
        <d v="2016-12-14T23:07:35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4-09-02T01:21:43"/>
        <d v="2016-08-24T08:20:01"/>
        <d v="2015-05-15T00:20:55"/>
        <d v="2016-06-17T18:07:49"/>
        <d v="2016-03-17T01:27:24"/>
        <d v="2011-11-30T06:01:26"/>
        <d v="2015-04-06T17:39:45"/>
        <d v="2012-09-27T07:42:18"/>
        <d v="2015-09-21T00:13:17"/>
        <d v="2014-04-08T16:25:55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3-08-09T16:37:23"/>
        <d v="2013-04-11T16:51:11"/>
        <d v="2015-06-08T07:09:36"/>
        <d v="2014-09-23T23:30:40"/>
        <d v="2015-09-29T02:53:43"/>
        <d v="2013-07-16T10:43:28"/>
        <d v="2014-06-01T23:50:31"/>
        <d v="2016-04-05T11:47:40"/>
        <d v="2014-09-10T16:31:48"/>
        <d v="2016-04-23T19:08:15"/>
        <d v="2016-06-05T20:58:54"/>
        <d v="2015-07-07T16:13:11"/>
        <d v="2016-01-06T05:31:22"/>
        <d v="2013-01-25T21:04:32"/>
        <d v="2014-11-02T00:54:25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2-07-09T02:15:10"/>
        <d v="2013-12-06T15:38:09"/>
        <d v="2015-07-12T18:31:40"/>
        <d v="2015-01-12T15:23:40"/>
        <d v="2015-03-19T16:52:02"/>
        <d v="2016-02-17T19:38:02"/>
        <d v="2015-03-26T11:27:36"/>
        <d v="2015-01-21T08:34:13"/>
        <d v="2011-11-08T18:21:44"/>
        <d v="2012-06-09T02:07:27"/>
        <d v="2013-05-28T01:49:11"/>
        <d v="2015-02-27T20:01:36"/>
        <d v="2015-07-14T20:57:42"/>
        <d v="2017-01-27T22:37:06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2-01-03T19:26:13"/>
        <d v="2015-10-09T15:51:41"/>
        <d v="2016-11-23T07:42:46"/>
        <d v="2016-05-24T16:00:25"/>
        <d v="2016-09-20T14:04:0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1-10-17T04:48:41"/>
        <d v="2014-09-22T15:36:50"/>
        <d v="2016-03-02T02:27:39"/>
        <d v="2014-10-14T22:37:28"/>
        <d v="2014-06-26T19:29:25"/>
        <d v="2014-08-25T17:15:16"/>
        <d v="2015-10-01T02:08:13"/>
        <d v="2014-11-20T12:08:53"/>
        <d v="2016-09-19T07:53:27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4-02-10T14:00:06"/>
        <d v="2011-11-03T02:39:5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1-08-10T21:02:43"/>
        <d v="2014-10-09T18:29:26"/>
        <d v="2016-06-13T21:29:42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3-07-29T15:56:31"/>
        <d v="2014-06-17T13:43:27"/>
        <d v="2015-12-21T20:50:48"/>
        <d v="2015-11-15T23:09:34"/>
        <d v="2016-11-07T08:26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6-05-06T23:15:16"/>
        <d v="2013-11-22T12:55:40"/>
        <d v="2015-04-15T21:28:43"/>
        <d v="2014-07-09T21:20:12"/>
        <d v="2013-03-09T20:17:37"/>
        <d v="2016-08-31T20:11:25"/>
        <d v="2013-09-30T16:40:01"/>
        <d v="2015-03-23T19:28:25"/>
        <d v="2010-03-18T17:52:16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5-09-20T17:55:22"/>
        <d v="2015-03-30T04:22:00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5-11-17T16:25:14"/>
        <d v="2014-08-19T20:59:32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7-01-23T23:25:21"/>
        <d v="2016-12-28T01:26:48"/>
        <d v="2017-01-31T14:24:43"/>
        <d v="2015-02-02T22:31:01"/>
        <d v="2014-04-01T17:00:12"/>
        <d v="2013-03-27T23:17:40"/>
        <d v="2015-06-04T05:23:11"/>
        <d v="2015-02-02T02:00:20"/>
        <d v="2015-12-02T16:50:10"/>
        <d v="2017-03-05T06:15:01"/>
        <d v="2014-09-06T16:11:45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1T07:34:22"/>
        <d v="2010-07-20T18:38:04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4-02-12T02:22:50"/>
        <d v="2014-05-25T18:57:09"/>
        <d v="2016-07-16T00:06:23"/>
        <d v="2012-06-19T21:03:31"/>
        <d v="2015-04-29T04:27:33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5-11-18T19:38:59"/>
        <d v="2015-04-20T22:39:50"/>
        <d v="2012-09-28T20:41:53"/>
        <d v="2015-01-28T12:14:45"/>
        <d v="2016-06-02T00:36:20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16:54:32"/>
        <d v="2015-10-05T16:16:44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8-29T18:04:57"/>
        <d v="2015-03-30T22:07:45"/>
        <d v="2017-01-16T12:48:05"/>
        <d v="2015-11-05T00:36:37"/>
        <d v="2015-01-14T01:43:02"/>
        <d v="2016-09-02T18:04:46"/>
        <d v="2013-01-15T23:59:29"/>
        <d v="2016-06-29T01:09:46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6-03-16T19:45:12"/>
        <d v="2015-03-31T02:25:39"/>
        <d v="2014-10-19T23:00:59"/>
        <d v="2016-02-17T15:00:04"/>
        <d v="2014-08-12T10:18:54"/>
        <d v="2015-02-17T15:05:20"/>
        <d v="2016-05-25T10:32:46"/>
        <d v="2017-02-21T20:41:54"/>
        <d v="2015-05-28T15:22:48"/>
        <d v="2014-06-03T00:42:23"/>
        <d v="2016-10-11T04:15:09"/>
        <d v="2012-12-14T12:45:40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5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-Convertion" numFmtId="15">
      <sharedItems containsSemiMixedTypes="0" containsNonDate="0" containsDate="1" containsString="0" minDate="2009-08-10T19:26:00" maxDate="2017-05-03T19:12:00"/>
    </cacheField>
    <cacheField name="Lenght" numFmtId="3">
      <sharedItems containsSemiMixedTypes="0" containsString="0" containsNumber="1" minValue="1.0698495370452292" maxValue="90"/>
    </cacheField>
    <cacheField name="Gain %" numFmtId="9">
      <sharedItems containsSemiMixedTypes="0" containsString="0" containsNumber="1" minValue="-1" maxValue="22602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5"/>
        <n v="2013"/>
        <n v="2011"/>
        <n v="2012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s v="USD"/>
    <n v="1476395940"/>
    <n v="1473782592"/>
    <b v="0"/>
    <n v="163"/>
    <b v="1"/>
    <s v="technology/hardware"/>
    <x v="0"/>
    <x v="0"/>
    <n v="138.66999999999999"/>
    <n v="2260300"/>
    <x v="0"/>
    <d v="2016-10-13T21:59:00"/>
    <n v="30.247083333335468"/>
    <n v="2260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s v="USD"/>
    <n v="1489374000"/>
    <n v="1488823290"/>
    <b v="0"/>
    <n v="2035"/>
    <b v="1"/>
    <s v="games/tabletop games"/>
    <x v="1"/>
    <x v="1"/>
    <n v="4.57"/>
    <n v="930250"/>
    <x v="1"/>
    <d v="2017-03-13T03:00:00"/>
    <n v="6.3739583333372138"/>
    <n v="9301.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s v="GBP"/>
    <n v="1459180229"/>
    <n v="1457023829"/>
    <b v="0"/>
    <n v="3"/>
    <b v="1"/>
    <s v="theater/plays"/>
    <x v="2"/>
    <x v="2"/>
    <n v="21.67"/>
    <n v="6500"/>
    <x v="2"/>
    <d v="2016-03-28T15:50:29"/>
    <n v="24.958333333328483"/>
    <n v="64"/>
    <x v="0"/>
  </r>
  <r>
    <n v="2699"/>
    <s v="my bakery truck"/>
    <s v="Hi, I want make my first bakery. Food truck was great, but I not have a car licence. So, help me to be my dream!"/>
    <n v="2"/>
    <n v="0"/>
    <x v="1"/>
    <x v="2"/>
    <x v="2"/>
    <s v="CAD"/>
    <n v="1407533463"/>
    <n v="1404941463"/>
    <b v="0"/>
    <n v="0"/>
    <b v="0"/>
    <s v="food/food trucks"/>
    <x v="3"/>
    <x v="3"/>
    <n v="0"/>
    <n v="0"/>
    <x v="3"/>
    <d v="2014-08-08T21:31:03"/>
    <n v="30"/>
    <n v="-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s v="USD"/>
    <n v="1431719379"/>
    <n v="1429127379"/>
    <b v="0"/>
    <n v="1"/>
    <b v="1"/>
    <s v="music/electronic music"/>
    <x v="4"/>
    <x v="4"/>
    <n v="10"/>
    <n v="200"/>
    <x v="4"/>
    <d v="2015-05-15T19:49:39"/>
    <n v="30"/>
    <n v="1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s v="USD"/>
    <n v="1409770107"/>
    <n v="1407178107"/>
    <b v="1"/>
    <n v="711"/>
    <b v="1"/>
    <s v="music/rock"/>
    <x v="4"/>
    <x v="5"/>
    <n v="42.73"/>
    <n v="303833"/>
    <x v="5"/>
    <d v="2014-09-03T18:48:27"/>
    <n v="30"/>
    <n v="3037.3319999999999"/>
    <x v="2"/>
  </r>
  <r>
    <n v="3600"/>
    <s v="Pariah"/>
    <s v="The First Play From The Man Who Brought You The Black James Bond!"/>
    <n v="10"/>
    <n v="13"/>
    <x v="0"/>
    <x v="0"/>
    <x v="0"/>
    <s v="USD"/>
    <n v="1476390164"/>
    <n v="1473970964"/>
    <b v="0"/>
    <n v="4"/>
    <b v="1"/>
    <s v="theater/plays"/>
    <x v="2"/>
    <x v="2"/>
    <n v="3.25"/>
    <n v="130"/>
    <x v="6"/>
    <d v="2016-10-13T20:22:44"/>
    <n v="28"/>
    <n v="0.3"/>
    <x v="0"/>
  </r>
  <r>
    <n v="847"/>
    <s v="CENTROPYMUSIC"/>
    <s v="MUSIC WITH MEANING!  MUSIC THAT MATTERS!!!"/>
    <n v="10"/>
    <n v="10"/>
    <x v="0"/>
    <x v="0"/>
    <x v="0"/>
    <s v="USD"/>
    <n v="1436555376"/>
    <n v="1433963376"/>
    <b v="0"/>
    <n v="1"/>
    <b v="1"/>
    <s v="music/metal"/>
    <x v="4"/>
    <x v="6"/>
    <n v="10"/>
    <n v="100"/>
    <x v="7"/>
    <d v="2015-07-10T19:09:36"/>
    <n v="30"/>
    <n v="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s v="USD"/>
    <n v="1453748434"/>
    <n v="1452193234"/>
    <b v="0"/>
    <n v="1"/>
    <b v="1"/>
    <s v="film &amp; video/television"/>
    <x v="5"/>
    <x v="7"/>
    <n v="13"/>
    <n v="100"/>
    <x v="8"/>
    <d v="2016-01-25T19:00:34"/>
    <n v="18"/>
    <n v="0"/>
    <x v="0"/>
  </r>
  <r>
    <n v="1547"/>
    <s v="Sound Photography"/>
    <s v="I have produced a limited number (100) of five 8x10 prints of mixed photography I would like to share with you."/>
    <n v="20"/>
    <n v="0"/>
    <x v="1"/>
    <x v="0"/>
    <x v="0"/>
    <s v="USD"/>
    <n v="1487844882"/>
    <n v="1487240082"/>
    <b v="0"/>
    <n v="0"/>
    <b v="0"/>
    <s v="photography/nature"/>
    <x v="6"/>
    <x v="8"/>
    <n v="0"/>
    <n v="0"/>
    <x v="9"/>
    <d v="2017-02-23T10:14:42"/>
    <n v="7"/>
    <n v="-1"/>
    <x v="1"/>
  </r>
  <r>
    <n v="1380"/>
    <s v="BARNFEST 2015"/>
    <s v="A DIY MUSIC FESTIVAL FROM ST. LOUIS MO! Bands make their own festival, help make it legit!"/>
    <n v="25"/>
    <n v="106"/>
    <x v="0"/>
    <x v="0"/>
    <x v="0"/>
    <s v="USD"/>
    <n v="1433815200"/>
    <n v="1431886706"/>
    <b v="0"/>
    <n v="5"/>
    <b v="1"/>
    <s v="music/rock"/>
    <x v="4"/>
    <x v="5"/>
    <n v="21.2"/>
    <n v="424"/>
    <x v="10"/>
    <d v="2015-06-09T02:00:00"/>
    <n v="22.320532407407882"/>
    <n v="3.24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s v="USD"/>
    <n v="1444071361"/>
    <n v="1441479361"/>
    <b v="0"/>
    <n v="4"/>
    <b v="1"/>
    <s v="photography/photobooks"/>
    <x v="6"/>
    <x v="9"/>
    <n v="7.5"/>
    <n v="120"/>
    <x v="11"/>
    <d v="2015-10-05T18:56:01"/>
    <n v="30"/>
    <n v="0.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s v="USD"/>
    <n v="1375151566"/>
    <n v="1373337166"/>
    <b v="0"/>
    <n v="4"/>
    <b v="1"/>
    <s v="music/classical music"/>
    <x v="4"/>
    <x v="10"/>
    <n v="7.25"/>
    <n v="116"/>
    <x v="12"/>
    <d v="2013-07-30T02:32:46"/>
    <n v="21"/>
    <n v="0.16"/>
    <x v="4"/>
  </r>
  <r>
    <n v="1592"/>
    <s v="The Views of Pittsburgh"/>
    <s v="A portfolio collage of beautiful pictures of authentic Pittsburgh locations and scenery."/>
    <n v="25"/>
    <n v="0"/>
    <x v="1"/>
    <x v="0"/>
    <x v="0"/>
    <s v="USD"/>
    <n v="1427503485"/>
    <n v="1423619085"/>
    <b v="0"/>
    <n v="0"/>
    <b v="0"/>
    <s v="photography/places"/>
    <x v="6"/>
    <x v="11"/>
    <n v="0"/>
    <n v="0"/>
    <x v="13"/>
    <d v="2015-03-28T00:44:45"/>
    <n v="44.958333333328483"/>
    <n v="-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s v="GBP"/>
    <n v="1380449461"/>
    <n v="1375265461"/>
    <b v="0"/>
    <n v="13"/>
    <b v="1"/>
    <s v="publishing/nonfiction"/>
    <x v="7"/>
    <x v="12"/>
    <n v="4.92"/>
    <n v="160"/>
    <x v="14"/>
    <d v="2013-09-29T10:11:01"/>
    <n v="60"/>
    <n v="0.6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x v="3"/>
    <s v="EUR"/>
    <n v="1472751121"/>
    <n v="1471887121"/>
    <b v="0"/>
    <n v="35"/>
    <b v="1"/>
    <s v="film &amp; video/shorts"/>
    <x v="5"/>
    <x v="13"/>
    <n v="38.6"/>
    <n v="2702"/>
    <x v="15"/>
    <d v="2016-09-01T17:32:01"/>
    <n v="10"/>
    <n v="26.0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s v="GBP"/>
    <n v="1457031600"/>
    <n v="1455640559"/>
    <b v="0"/>
    <n v="3"/>
    <b v="1"/>
    <s v="theater/plays"/>
    <x v="2"/>
    <x v="2"/>
    <n v="25"/>
    <n v="150"/>
    <x v="16"/>
    <d v="2016-03-03T19:00:00"/>
    <n v="16.100011574075324"/>
    <n v="0.5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s v="GBP"/>
    <n v="1463353200"/>
    <n v="1462285182"/>
    <b v="0"/>
    <n v="3"/>
    <b v="1"/>
    <s v="theater/plays"/>
    <x v="2"/>
    <x v="2"/>
    <n v="23.33"/>
    <n v="140"/>
    <x v="17"/>
    <d v="2016-05-15T23:00:00"/>
    <n v="12.361319444440596"/>
    <n v="0.4"/>
    <x v="0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s v="USD"/>
    <n v="1406769992"/>
    <n v="1405041992"/>
    <b v="0"/>
    <n v="0"/>
    <b v="0"/>
    <s v="journalism/audio"/>
    <x v="8"/>
    <x v="14"/>
    <n v="0"/>
    <n v="0"/>
    <x v="18"/>
    <d v="2014-07-31T01:26:32"/>
    <n v="20"/>
    <n v="-1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s v="USD"/>
    <n v="1425170525"/>
    <n v="1422664925"/>
    <b v="0"/>
    <n v="0"/>
    <b v="0"/>
    <s v="games/mobile games"/>
    <x v="1"/>
    <x v="15"/>
    <n v="0"/>
    <n v="0"/>
    <x v="19"/>
    <d v="2015-03-01T00:42:05"/>
    <n v="29"/>
    <n v="-1"/>
    <x v="3"/>
  </r>
  <r>
    <n v="2976"/>
    <s v="Pizza Delique"/>
    <s v="A play that addresses an important social issue, brought to light by members of the UoM Drama Society."/>
    <n v="70"/>
    <n v="120"/>
    <x v="0"/>
    <x v="1"/>
    <x v="1"/>
    <s v="GBP"/>
    <n v="1457870400"/>
    <n v="1456421530"/>
    <b v="0"/>
    <n v="14"/>
    <b v="1"/>
    <s v="theater/plays"/>
    <x v="2"/>
    <x v="2"/>
    <n v="8.57"/>
    <n v="171"/>
    <x v="20"/>
    <d v="2016-03-13T12:00:00"/>
    <n v="16.76932870370365"/>
    <n v="0.7142857142857143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x v="3"/>
    <s v="EUR"/>
    <n v="1480028400"/>
    <n v="1478685915"/>
    <b v="0"/>
    <n v="2"/>
    <b v="1"/>
    <s v="technology/wearables"/>
    <x v="0"/>
    <x v="16"/>
    <n v="50.5"/>
    <n v="144"/>
    <x v="21"/>
    <d v="2016-11-24T23:00:00"/>
    <n v="15.538020833322662"/>
    <n v="0.4428571428571428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x v="4"/>
    <s v="EUR"/>
    <n v="1462053540"/>
    <n v="1459355950"/>
    <b v="0"/>
    <n v="36"/>
    <b v="1"/>
    <s v="music/pop"/>
    <x v="4"/>
    <x v="17"/>
    <n v="27.86"/>
    <n v="1254"/>
    <x v="22"/>
    <d v="2016-04-30T21:59:00"/>
    <n v="31.222106481480296"/>
    <n v="11.537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s v="USD"/>
    <n v="1483645647"/>
    <n v="1481053647"/>
    <b v="0"/>
    <n v="28"/>
    <b v="1"/>
    <s v="games/tabletop games"/>
    <x v="1"/>
    <x v="1"/>
    <n v="41.61"/>
    <n v="1165"/>
    <x v="23"/>
    <d v="2017-01-05T19:47:27"/>
    <n v="30"/>
    <n v="10.65"/>
    <x v="0"/>
  </r>
  <r>
    <n v="1762"/>
    <s v="&quot;The Naked Pixel&quot; Ali Pakele"/>
    <s v="Project rewards $25 gets you 190+ digital images"/>
    <n v="100"/>
    <n v="885"/>
    <x v="0"/>
    <x v="0"/>
    <x v="0"/>
    <s v="USD"/>
    <n v="1457739245"/>
    <n v="1455147245"/>
    <b v="0"/>
    <n v="25"/>
    <b v="1"/>
    <s v="photography/photobooks"/>
    <x v="6"/>
    <x v="9"/>
    <n v="35.4"/>
    <n v="885"/>
    <x v="24"/>
    <d v="2016-03-11T23:34:05"/>
    <n v="30"/>
    <n v="7.85"/>
    <x v="0"/>
  </r>
  <r>
    <n v="1192"/>
    <s v="Other Worlds - A Make 100 Project"/>
    <s v="A macro landscape photography art book &amp; limited edition prints. A Make 100 project."/>
    <n v="100"/>
    <n v="290"/>
    <x v="0"/>
    <x v="1"/>
    <x v="1"/>
    <s v="GBP"/>
    <n v="1486814978"/>
    <n v="1484222978"/>
    <b v="0"/>
    <n v="15"/>
    <b v="1"/>
    <s v="photography/photobooks"/>
    <x v="6"/>
    <x v="9"/>
    <n v="19.329999999999998"/>
    <n v="290"/>
    <x v="25"/>
    <d v="2017-02-11T12:09:38"/>
    <n v="30"/>
    <n v="1.9"/>
    <x v="1"/>
  </r>
  <r>
    <n v="3830"/>
    <s v="Run Away"/>
    <s v="The Aeon Theatre company is producing another original play by Parker Hale at the Manhattan Reportory Theatre"/>
    <n v="100"/>
    <n v="225"/>
    <x v="0"/>
    <x v="0"/>
    <x v="0"/>
    <s v="USD"/>
    <n v="1464371211"/>
    <n v="1463161611"/>
    <b v="0"/>
    <n v="3"/>
    <b v="1"/>
    <s v="theater/plays"/>
    <x v="2"/>
    <x v="2"/>
    <n v="75"/>
    <n v="225"/>
    <x v="26"/>
    <d v="2016-05-27T17:46:51"/>
    <n v="14"/>
    <n v="1.2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s v="GBP"/>
    <n v="1462914000"/>
    <n v="1460914253"/>
    <b v="0"/>
    <n v="15"/>
    <b v="1"/>
    <s v="theater/plays"/>
    <x v="2"/>
    <x v="2"/>
    <n v="12"/>
    <n v="180"/>
    <x v="27"/>
    <d v="2016-05-10T21:00:00"/>
    <n v="23.145219907411956"/>
    <n v="0.8"/>
    <x v="0"/>
  </r>
  <r>
    <n v="1761"/>
    <s v="I Wanted To See Boobs"/>
    <s v="A hardcover photobook telling the naked truth of a young photographers journey."/>
    <n v="100"/>
    <n v="155"/>
    <x v="0"/>
    <x v="1"/>
    <x v="1"/>
    <s v="GBP"/>
    <n v="1442065060"/>
    <n v="1437745060"/>
    <b v="0"/>
    <n v="3"/>
    <b v="1"/>
    <s v="photography/photobooks"/>
    <x v="6"/>
    <x v="9"/>
    <n v="51.67"/>
    <n v="155"/>
    <x v="28"/>
    <d v="2015-09-12T13:37:40"/>
    <n v="50"/>
    <n v="0.55000000000000004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s v="USD"/>
    <n v="1411679804"/>
    <n v="1409087804"/>
    <b v="0"/>
    <n v="3"/>
    <b v="1"/>
    <s v="theater/musical"/>
    <x v="2"/>
    <x v="18"/>
    <n v="43"/>
    <n v="129"/>
    <x v="29"/>
    <d v="2014-09-25T21:16:44"/>
    <n v="30"/>
    <n v="0.28999999999999998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s v="GBP"/>
    <n v="1427842740"/>
    <n v="1425428206"/>
    <b v="0"/>
    <n v="14"/>
    <b v="1"/>
    <s v="theater/plays"/>
    <x v="2"/>
    <x v="2"/>
    <n v="8.86"/>
    <n v="124"/>
    <x v="30"/>
    <d v="2015-03-31T22:59:00"/>
    <n v="27.945995370369928"/>
    <n v="0.24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s v="USD"/>
    <n v="1480947054"/>
    <n v="1475759454"/>
    <b v="0"/>
    <n v="5"/>
    <b v="1"/>
    <s v="theater/plays"/>
    <x v="2"/>
    <x v="2"/>
    <n v="20"/>
    <n v="100"/>
    <x v="31"/>
    <d v="2016-12-05T14:10:54"/>
    <n v="60.041666666671517"/>
    <n v="0"/>
    <x v="0"/>
  </r>
  <r>
    <n v="3745"/>
    <s v="Tyke Theatre Web Show"/>
    <s v="Tyke wants to expand her puppet theater show to weekly online web shows and is looking for backers."/>
    <n v="100"/>
    <n v="10"/>
    <x v="1"/>
    <x v="0"/>
    <x v="0"/>
    <s v="USD"/>
    <n v="1407689102"/>
    <n v="1405097102"/>
    <b v="0"/>
    <n v="1"/>
    <b v="0"/>
    <s v="theater/plays"/>
    <x v="2"/>
    <x v="2"/>
    <n v="10"/>
    <n v="10"/>
    <x v="32"/>
    <d v="2014-08-10T16:45:02"/>
    <n v="30"/>
    <n v="-0.9"/>
    <x v="2"/>
  </r>
  <r>
    <n v="2148"/>
    <s v="ZomBlock's"/>
    <s v="zomblock's is a online zombie survival game where you can craft new weapons,find food and water to keep yourself alive."/>
    <n v="100"/>
    <n v="2"/>
    <x v="1"/>
    <x v="1"/>
    <x v="1"/>
    <s v="GBP"/>
    <n v="1427992582"/>
    <n v="1425404182"/>
    <b v="0"/>
    <n v="2"/>
    <b v="0"/>
    <s v="games/video games"/>
    <x v="1"/>
    <x v="19"/>
    <n v="1"/>
    <n v="2"/>
    <x v="33"/>
    <d v="2015-04-02T16:36:22"/>
    <n v="29.958333333328483"/>
    <n v="-0.98"/>
    <x v="3"/>
  </r>
  <r>
    <n v="1071"/>
    <s v="DJ's Bane"/>
    <s v="I'm making a game where you choose how you want to kill the DJ, so you yourself can decide what music will be played at the party."/>
    <n v="100"/>
    <n v="0"/>
    <x v="1"/>
    <x v="5"/>
    <x v="5"/>
    <s v="NOK"/>
    <n v="1447787093"/>
    <n v="1445191493"/>
    <b v="0"/>
    <n v="0"/>
    <b v="0"/>
    <s v="games/video games"/>
    <x v="1"/>
    <x v="19"/>
    <n v="0"/>
    <n v="0"/>
    <x v="34"/>
    <d v="2015-11-17T19:04:53"/>
    <n v="30.041666666671517"/>
    <n v="-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s v="GBP"/>
    <n v="1449257348"/>
    <n v="1444069748"/>
    <b v="0"/>
    <n v="15"/>
    <b v="1"/>
    <s v="theater/plays"/>
    <x v="2"/>
    <x v="2"/>
    <n v="19.27"/>
    <n v="286"/>
    <x v="35"/>
    <d v="2015-12-04T19:29:08"/>
    <n v="60.041666666671517"/>
    <n v="1.8613861386138615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s v="GBP"/>
    <n v="1358367565"/>
    <n v="1357157965"/>
    <b v="0"/>
    <n v="28"/>
    <b v="1"/>
    <s v="music/electronic music"/>
    <x v="4"/>
    <x v="4"/>
    <n v="15.04"/>
    <n v="383"/>
    <x v="36"/>
    <d v="2013-01-16T20:19:25"/>
    <n v="14"/>
    <n v="2.8271818181818182"/>
    <x v="4"/>
  </r>
  <r>
    <n v="1420"/>
    <s v="Shakespeare in the Hood - Romeo and Juliet"/>
    <s v="Help me butcher Shakespeare in a satirical fashion."/>
    <n v="110"/>
    <n v="3"/>
    <x v="1"/>
    <x v="0"/>
    <x v="0"/>
    <s v="USD"/>
    <n v="1467129686"/>
    <n v="1464969686"/>
    <b v="0"/>
    <n v="3"/>
    <b v="0"/>
    <s v="publishing/translations"/>
    <x v="7"/>
    <x v="20"/>
    <n v="1"/>
    <n v="3"/>
    <x v="37"/>
    <d v="2016-06-28T16:01:26"/>
    <n v="25"/>
    <n v="-0.9727272727272727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s v="USD"/>
    <n v="1317099540"/>
    <n v="1313612532"/>
    <b v="0"/>
    <n v="13"/>
    <b v="1"/>
    <s v="music/indie rock"/>
    <x v="4"/>
    <x v="21"/>
    <n v="23.15"/>
    <n v="241"/>
    <x v="38"/>
    <d v="2011-09-27T04:59:00"/>
    <n v="40.35888888889167"/>
    <n v="1.4079999999999999"/>
    <x v="5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s v="USD"/>
    <n v="1445898356"/>
    <n v="1441146356"/>
    <b v="0"/>
    <n v="0"/>
    <b v="0"/>
    <s v="technology/web"/>
    <x v="0"/>
    <x v="22"/>
    <n v="0"/>
    <n v="0"/>
    <x v="39"/>
    <d v="2015-10-26T22:25:56"/>
    <n v="55"/>
    <n v="-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x v="6"/>
    <s v="EUR"/>
    <n v="1478723208"/>
    <n v="1476559608"/>
    <b v="0"/>
    <n v="52"/>
    <b v="1"/>
    <s v="technology/space exploration"/>
    <x v="0"/>
    <x v="23"/>
    <n v="27.58"/>
    <n v="956"/>
    <x v="40"/>
    <d v="2016-11-09T20:26:48"/>
    <n v="25.041666666656965"/>
    <n v="8.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s v="USD"/>
    <n v="1448571261"/>
    <n v="1445975661"/>
    <b v="0"/>
    <n v="45"/>
    <b v="1"/>
    <s v="technology/space exploration"/>
    <x v="0"/>
    <x v="23"/>
    <n v="21.56"/>
    <n v="647"/>
    <x v="41"/>
    <d v="2015-11-26T20:54:21"/>
    <n v="30.041666666671517"/>
    <n v="5.4666666666666668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s v="GBP"/>
    <n v="1450612740"/>
    <n v="1448040425"/>
    <b v="0"/>
    <n v="17"/>
    <b v="1"/>
    <s v="theater/plays"/>
    <x v="2"/>
    <x v="2"/>
    <n v="13.53"/>
    <n v="153"/>
    <x v="42"/>
    <d v="2015-12-20T11:59:00"/>
    <n v="29.772164351845277"/>
    <n v="0.5333333333333333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s v="GBP"/>
    <n v="1478046661"/>
    <n v="1476837061"/>
    <b v="0"/>
    <n v="12"/>
    <b v="1"/>
    <s v="theater/plays"/>
    <x v="2"/>
    <x v="2"/>
    <n v="16.25"/>
    <n v="130"/>
    <x v="43"/>
    <d v="2016-11-02T00:31:01"/>
    <n v="14"/>
    <n v="0.3"/>
    <x v="0"/>
  </r>
  <r>
    <n v="2167"/>
    <s v="Planes and Planets needs to get their EP finished!!"/>
    <s v="We need YOUR HELP to take one more step to this make release sound amazing!"/>
    <n v="150"/>
    <n v="180"/>
    <x v="0"/>
    <x v="0"/>
    <x v="0"/>
    <s v="USD"/>
    <n v="1347672937"/>
    <n v="1346463337"/>
    <b v="0"/>
    <n v="8"/>
    <b v="1"/>
    <s v="music/rock"/>
    <x v="4"/>
    <x v="5"/>
    <n v="22.5"/>
    <n v="120"/>
    <x v="44"/>
    <d v="2012-09-15T01:35:37"/>
    <n v="14"/>
    <n v="0.2"/>
    <x v="6"/>
  </r>
  <r>
    <n v="3735"/>
    <s v="Women Beware Women"/>
    <s v="Young Actor's taking on a Jacobean tragedy. Family, betrayal, love, lust, sex and death."/>
    <n v="150"/>
    <n v="20"/>
    <x v="1"/>
    <x v="1"/>
    <x v="1"/>
    <s v="GBP"/>
    <n v="1432831089"/>
    <n v="1430239089"/>
    <b v="0"/>
    <n v="2"/>
    <b v="0"/>
    <s v="theater/plays"/>
    <x v="2"/>
    <x v="2"/>
    <n v="10"/>
    <n v="13"/>
    <x v="45"/>
    <d v="2015-05-28T16:38:09"/>
    <n v="30"/>
    <n v="-0.8666666666666667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s v="USD"/>
    <n v="1406753639"/>
    <n v="1404161639"/>
    <b v="0"/>
    <n v="3"/>
    <b v="0"/>
    <s v="theater/plays"/>
    <x v="2"/>
    <x v="2"/>
    <n v="5"/>
    <n v="10"/>
    <x v="46"/>
    <d v="2014-07-30T20:53:59"/>
    <n v="30"/>
    <n v="-0.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s v="USD"/>
    <n v="1447542000"/>
    <n v="1446179553"/>
    <b v="0"/>
    <n v="2"/>
    <b v="0"/>
    <s v="theater/plays"/>
    <x v="2"/>
    <x v="2"/>
    <n v="1.5"/>
    <n v="2"/>
    <x v="47"/>
    <d v="2015-11-14T23:00:00"/>
    <n v="15.769062499995925"/>
    <n v="-0.98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s v="USD"/>
    <n v="1488473351"/>
    <n v="1488214151"/>
    <b v="0"/>
    <n v="7"/>
    <b v="1"/>
    <s v="music/rock"/>
    <x v="4"/>
    <x v="5"/>
    <n v="21.86"/>
    <n v="100"/>
    <x v="48"/>
    <d v="2017-03-02T16:49:11"/>
    <n v="3"/>
    <n v="0"/>
    <x v="1"/>
  </r>
  <r>
    <n v="1062"/>
    <s v="RETURNING AT A LATER DATE"/>
    <s v="SEE US ON PATREON www.badgirlartwork.com"/>
    <n v="199"/>
    <n v="190"/>
    <x v="2"/>
    <x v="0"/>
    <x v="0"/>
    <s v="USD"/>
    <n v="1468351341"/>
    <n v="1467746541"/>
    <b v="0"/>
    <n v="4"/>
    <b v="0"/>
    <s v="journalism/audio"/>
    <x v="8"/>
    <x v="14"/>
    <n v="47.5"/>
    <n v="95"/>
    <x v="49"/>
    <d v="2016-07-12T19:22:21"/>
    <n v="7"/>
    <n v="-4.5226130653266333E-2"/>
    <x v="0"/>
  </r>
  <r>
    <n v="3122"/>
    <s v="be back soon (Canceled)"/>
    <s v="cancelled until further notice"/>
    <n v="199"/>
    <n v="116"/>
    <x v="2"/>
    <x v="0"/>
    <x v="0"/>
    <s v="USD"/>
    <n v="1478733732"/>
    <n v="1478298132"/>
    <b v="0"/>
    <n v="2"/>
    <b v="0"/>
    <s v="theater/spaces"/>
    <x v="2"/>
    <x v="24"/>
    <n v="58"/>
    <n v="58"/>
    <x v="50"/>
    <d v="2016-11-09T23:22:12"/>
    <n v="5.0416666666715173"/>
    <n v="-0.4170854271356783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s v="GBP"/>
    <n v="1479846507"/>
    <n v="1479241707"/>
    <b v="0"/>
    <n v="17"/>
    <b v="1"/>
    <s v="games/tabletop games"/>
    <x v="1"/>
    <x v="1"/>
    <n v="35.119999999999997"/>
    <n v="299"/>
    <x v="51"/>
    <d v="2016-11-22T20:28:27"/>
    <n v="7"/>
    <n v="1.9850000000000001"/>
    <x v="0"/>
  </r>
  <r>
    <n v="3719"/>
    <s v="Corium"/>
    <s v="A new piece of physical theatre about love, regret and longing."/>
    <n v="200"/>
    <n v="420"/>
    <x v="0"/>
    <x v="1"/>
    <x v="1"/>
    <s v="GBP"/>
    <n v="1434994266"/>
    <n v="1432402266"/>
    <b v="0"/>
    <n v="4"/>
    <b v="1"/>
    <s v="theater/plays"/>
    <x v="2"/>
    <x v="2"/>
    <n v="105"/>
    <n v="210"/>
    <x v="52"/>
    <d v="2015-06-22T17:31:06"/>
    <n v="30"/>
    <n v="1.10000000000000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s v="GBP"/>
    <n v="1461278208"/>
    <n v="1459463808"/>
    <b v="0"/>
    <n v="8"/>
    <b v="1"/>
    <s v="theater/plays"/>
    <x v="2"/>
    <x v="2"/>
    <n v="40"/>
    <n v="160"/>
    <x v="53"/>
    <d v="2016-04-21T22:36:48"/>
    <n v="21"/>
    <n v="0.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s v="USD"/>
    <n v="1449089965"/>
    <n v="1446670765"/>
    <b v="0"/>
    <n v="9"/>
    <b v="1"/>
    <s v="theater/plays"/>
    <x v="2"/>
    <x v="2"/>
    <n v="30.78"/>
    <n v="139"/>
    <x v="54"/>
    <d v="2015-12-02T20:59:25"/>
    <n v="28"/>
    <n v="0.3850000000000000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s v="GBP"/>
    <n v="1456444800"/>
    <n v="1454337589"/>
    <b v="0"/>
    <n v="20"/>
    <b v="1"/>
    <s v="theater/plays"/>
    <x v="2"/>
    <x v="2"/>
    <n v="13.6"/>
    <n v="136"/>
    <x v="55"/>
    <d v="2016-02-26T00:00:00"/>
    <n v="24.389016203698702"/>
    <n v="0.36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s v="GBP"/>
    <n v="1424604600"/>
    <n v="1423320389"/>
    <b v="0"/>
    <n v="13"/>
    <b v="1"/>
    <s v="film &amp; video/shorts"/>
    <x v="5"/>
    <x v="13"/>
    <n v="15.77"/>
    <n v="103"/>
    <x v="56"/>
    <d v="2015-02-22T11:30:00"/>
    <n v="14.863553240749752"/>
    <n v="2.5000000000000001E-2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s v="GBP"/>
    <n v="1430348400"/>
    <n v="1428436410"/>
    <b v="0"/>
    <n v="11"/>
    <b v="1"/>
    <s v="theater/plays"/>
    <x v="2"/>
    <x v="2"/>
    <n v="18.27"/>
    <n v="101"/>
    <x v="57"/>
    <d v="2015-04-29T23:00:00"/>
    <n v="22.129513888881775"/>
    <n v="5.0000000000000001E-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s v="USD"/>
    <n v="1455523140"/>
    <n v="1453925727"/>
    <b v="0"/>
    <n v="5"/>
    <b v="1"/>
    <s v="publishing/nonfiction"/>
    <x v="7"/>
    <x v="12"/>
    <n v="40"/>
    <n v="100"/>
    <x v="58"/>
    <d v="2016-02-15T07:59:00"/>
    <n v="18.48857638888876"/>
    <n v="0"/>
    <x v="0"/>
  </r>
  <r>
    <n v="3415"/>
    <s v="Balm in Gilead at Columbia"/>
    <s v="We are raising funds to allow for enhanced scenic, costume, and lighting design. Every dollar helps!"/>
    <n v="200"/>
    <n v="200"/>
    <x v="0"/>
    <x v="0"/>
    <x v="0"/>
    <s v="USD"/>
    <n v="1460935800"/>
    <n v="1459999656"/>
    <b v="0"/>
    <n v="9"/>
    <b v="1"/>
    <s v="theater/plays"/>
    <x v="2"/>
    <x v="2"/>
    <n v="22.22"/>
    <n v="100"/>
    <x v="59"/>
    <d v="2016-04-17T23:30:00"/>
    <n v="10.835000000006403"/>
    <n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s v="GBP"/>
    <n v="1433930302"/>
    <n v="1432115902"/>
    <b v="0"/>
    <n v="9"/>
    <b v="0"/>
    <s v="theater/musical"/>
    <x v="2"/>
    <x v="18"/>
    <n v="14.44"/>
    <n v="65"/>
    <x v="60"/>
    <d v="2015-06-10T09:58:22"/>
    <n v="21"/>
    <n v="-0.3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s v="GBP"/>
    <n v="1423913220"/>
    <n v="1421339077"/>
    <b v="0"/>
    <n v="4"/>
    <b v="0"/>
    <s v="theater/plays"/>
    <x v="2"/>
    <x v="2"/>
    <n v="17.5"/>
    <n v="35"/>
    <x v="61"/>
    <d v="2015-02-14T11:27:00"/>
    <n v="29.793321759258106"/>
    <n v="-0.65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s v="GBP"/>
    <n v="1460313672"/>
    <n v="1457725272"/>
    <b v="0"/>
    <n v="2"/>
    <b v="0"/>
    <s v="games/video games"/>
    <x v="1"/>
    <x v="19"/>
    <n v="12.5"/>
    <n v="13"/>
    <x v="62"/>
    <d v="2016-04-10T18:41:12"/>
    <n v="29.958333333328483"/>
    <n v="-0.87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s v="USD"/>
    <n v="1442635140"/>
    <n v="1442243484"/>
    <b v="0"/>
    <n v="1"/>
    <b v="0"/>
    <s v="theater/plays"/>
    <x v="2"/>
    <x v="2"/>
    <n v="10"/>
    <n v="5"/>
    <x v="63"/>
    <d v="2015-09-19T03:59:00"/>
    <n v="4.5330555555556202"/>
    <n v="-0.95"/>
    <x v="3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s v="USD"/>
    <n v="1460153054"/>
    <n v="1457564654"/>
    <b v="0"/>
    <n v="0"/>
    <b v="0"/>
    <s v="film &amp; video/drama"/>
    <x v="5"/>
    <x v="25"/>
    <n v="0"/>
    <n v="0"/>
    <x v="64"/>
    <d v="2016-04-08T22:04:14"/>
    <n v="29.958333333335759"/>
    <n v="-1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x v="2"/>
    <s v="CAD"/>
    <n v="1462053600"/>
    <n v="1459975008"/>
    <b v="0"/>
    <n v="0"/>
    <b v="0"/>
    <s v="technology/web"/>
    <x v="0"/>
    <x v="22"/>
    <n v="0"/>
    <n v="0"/>
    <x v="65"/>
    <d v="2016-04-30T22:00:00"/>
    <n v="24.057777777779847"/>
    <n v="-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s v="GBP"/>
    <n v="1491233407"/>
    <n v="1489591807"/>
    <b v="0"/>
    <n v="0"/>
    <b v="0"/>
    <s v="theater/plays"/>
    <x v="2"/>
    <x v="2"/>
    <n v="0"/>
    <n v="0"/>
    <x v="66"/>
    <d v="2017-04-03T15:30:07"/>
    <n v="19"/>
    <n v="-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s v="GBP"/>
    <n v="1433113200"/>
    <n v="1431951611"/>
    <b v="0"/>
    <n v="12"/>
    <b v="1"/>
    <s v="theater/plays"/>
    <x v="2"/>
    <x v="2"/>
    <n v="20.079999999999998"/>
    <n v="110"/>
    <x v="67"/>
    <d v="2015-05-31T23:00:00"/>
    <n v="13.444317129629781"/>
    <n v="9.5454545454545459E-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s v="GBP"/>
    <n v="1482321030"/>
    <n v="1477133430"/>
    <b v="0"/>
    <n v="9"/>
    <b v="1"/>
    <s v="theater/plays"/>
    <x v="2"/>
    <x v="2"/>
    <n v="26"/>
    <n v="104"/>
    <x v="68"/>
    <d v="2016-12-21T11:50:30"/>
    <n v="60.041666666671517"/>
    <n v="0.04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s v="GBP"/>
    <n v="1464692400"/>
    <n v="1461769373"/>
    <b v="0"/>
    <n v="19"/>
    <b v="1"/>
    <s v="theater/plays"/>
    <x v="2"/>
    <x v="2"/>
    <n v="43.42"/>
    <n v="330"/>
    <x v="69"/>
    <d v="2016-05-31T11:00:00"/>
    <n v="33.83133101851854"/>
    <n v="2.299999999999999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s v="GBP"/>
    <n v="1434120856"/>
    <n v="1428936856"/>
    <b v="0"/>
    <n v="25"/>
    <b v="1"/>
    <s v="theater/plays"/>
    <x v="2"/>
    <x v="2"/>
    <n v="24.2"/>
    <n v="242"/>
    <x v="70"/>
    <d v="2015-06-12T14:54:16"/>
    <n v="60"/>
    <n v="1.42"/>
    <x v="3"/>
  </r>
  <r>
    <n v="2815"/>
    <s v="Widow's Wedding Dress"/>
    <s v="Set in 1950s Northern Ireland, this play tells the story of two sisters in a community of Travellers, or Irish Gypsies."/>
    <n v="250"/>
    <n v="605"/>
    <x v="0"/>
    <x v="2"/>
    <x v="2"/>
    <s v="CAD"/>
    <n v="1470595109"/>
    <n v="1468003109"/>
    <b v="0"/>
    <n v="14"/>
    <b v="1"/>
    <s v="theater/plays"/>
    <x v="2"/>
    <x v="2"/>
    <n v="43.21"/>
    <n v="242"/>
    <x v="71"/>
    <d v="2016-08-07T18:38:29"/>
    <n v="30"/>
    <n v="1.42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s v="USD"/>
    <n v="1354756714"/>
    <n v="1353547114"/>
    <b v="0"/>
    <n v="18"/>
    <b v="1"/>
    <s v="publishing/nonfiction"/>
    <x v="7"/>
    <x v="12"/>
    <n v="33.06"/>
    <n v="238"/>
    <x v="72"/>
    <d v="2012-12-06T01:18:34"/>
    <n v="14"/>
    <n v="1.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s v="USD"/>
    <n v="1426187582"/>
    <n v="1423599182"/>
    <b v="0"/>
    <n v="10"/>
    <b v="1"/>
    <s v="theater/plays"/>
    <x v="2"/>
    <x v="2"/>
    <n v="57"/>
    <n v="228"/>
    <x v="73"/>
    <d v="2015-03-12T19:13:02"/>
    <n v="29.958333333328483"/>
    <n v="1.2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x v="6"/>
    <s v="EUR"/>
    <n v="1477422000"/>
    <n v="1472282956"/>
    <b v="0"/>
    <n v="28"/>
    <b v="1"/>
    <s v="music/metal"/>
    <x v="4"/>
    <x v="6"/>
    <n v="19.46"/>
    <n v="218"/>
    <x v="74"/>
    <d v="2016-10-25T19:00:00"/>
    <n v="59.479675925933407"/>
    <n v="1.18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s v="USD"/>
    <n v="1436551200"/>
    <n v="1435181628"/>
    <b v="0"/>
    <n v="17"/>
    <b v="1"/>
    <s v="theater/plays"/>
    <x v="2"/>
    <x v="2"/>
    <n v="29.71"/>
    <n v="202"/>
    <x v="75"/>
    <d v="2015-07-10T18:00:00"/>
    <n v="15.851527777776937"/>
    <n v="1.0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s v="GBP"/>
    <n v="1455390126"/>
    <n v="1452798126"/>
    <b v="0"/>
    <n v="15"/>
    <b v="1"/>
    <s v="theater/plays"/>
    <x v="2"/>
    <x v="2"/>
    <n v="30.67"/>
    <n v="184"/>
    <x v="76"/>
    <d v="2016-02-13T19:02:06"/>
    <n v="30"/>
    <n v="0.84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s v="USD"/>
    <n v="1293937200"/>
    <n v="1291257298"/>
    <b v="0"/>
    <n v="13"/>
    <b v="1"/>
    <s v="music/classical music"/>
    <x v="4"/>
    <x v="10"/>
    <n v="30.08"/>
    <n v="156"/>
    <x v="77"/>
    <d v="2011-01-02T03:00:00"/>
    <n v="31.017384259263054"/>
    <n v="0.56399999999999995"/>
    <x v="7"/>
  </r>
  <r>
    <n v="3470"/>
    <s v="She Kills Monsters"/>
    <s v="The New Artist's Circle is a theatre company dedicated to bringing the arts to young people."/>
    <n v="250"/>
    <n v="375"/>
    <x v="0"/>
    <x v="0"/>
    <x v="0"/>
    <s v="USD"/>
    <n v="1468618680"/>
    <n v="1465345902"/>
    <b v="0"/>
    <n v="9"/>
    <b v="1"/>
    <s v="theater/plays"/>
    <x v="2"/>
    <x v="2"/>
    <n v="41.67"/>
    <n v="150"/>
    <x v="78"/>
    <d v="2016-07-15T21:38:00"/>
    <n v="37.879375000004075"/>
    <n v="0.5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s v="USD"/>
    <n v="1429912341"/>
    <n v="1427320341"/>
    <b v="0"/>
    <n v="10"/>
    <b v="1"/>
    <s v="theater/plays"/>
    <x v="2"/>
    <x v="2"/>
    <n v="35"/>
    <n v="140"/>
    <x v="79"/>
    <d v="2015-04-24T21:52:21"/>
    <n v="30"/>
    <n v="0.4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s v="GBP"/>
    <n v="1455832800"/>
    <n v="1452338929"/>
    <b v="0"/>
    <n v="24"/>
    <b v="1"/>
    <s v="theater/plays"/>
    <x v="2"/>
    <x v="2"/>
    <n v="11.67"/>
    <n v="112"/>
    <x v="80"/>
    <d v="2016-02-18T22:00:00"/>
    <n v="40.438321759269456"/>
    <n v="0.1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s v="GBP"/>
    <n v="1470058860"/>
    <n v="1469026903"/>
    <b v="0"/>
    <n v="7"/>
    <b v="1"/>
    <s v="theater/plays"/>
    <x v="2"/>
    <x v="2"/>
    <n v="38.57"/>
    <n v="108"/>
    <x v="81"/>
    <d v="2016-08-01T13:41:00"/>
    <n v="11.943946759260143"/>
    <n v="0.08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s v="GBP"/>
    <n v="1396890822"/>
    <n v="1395162822"/>
    <b v="0"/>
    <n v="12"/>
    <b v="1"/>
    <s v="film &amp; video/shorts"/>
    <x v="5"/>
    <x v="13"/>
    <n v="21.67"/>
    <n v="104"/>
    <x v="82"/>
    <d v="2014-04-07T17:13:42"/>
    <n v="20"/>
    <n v="0.0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s v="USD"/>
    <n v="1428780159"/>
    <n v="1426188159"/>
    <b v="0"/>
    <n v="8"/>
    <b v="1"/>
    <s v="theater/plays"/>
    <x v="2"/>
    <x v="2"/>
    <n v="31.38"/>
    <n v="100"/>
    <x v="83"/>
    <d v="2015-04-11T19:22:39"/>
    <n v="30"/>
    <n v="4.0000000000000001E-3"/>
    <x v="3"/>
  </r>
  <r>
    <n v="3336"/>
    <s v="WILDE TALES"/>
    <s v="A theatrical adaptation of Oscar Wilde's short stories, presented by Suitcase Civilians at The Space, April 5-10 2016."/>
    <n v="250"/>
    <n v="250"/>
    <x v="0"/>
    <x v="1"/>
    <x v="1"/>
    <s v="GBP"/>
    <n v="1459845246"/>
    <n v="1457429646"/>
    <b v="0"/>
    <n v="9"/>
    <b v="1"/>
    <s v="theater/plays"/>
    <x v="2"/>
    <x v="2"/>
    <n v="27.78"/>
    <n v="100"/>
    <x v="84"/>
    <d v="2016-04-05T08:34:06"/>
    <n v="27.958333333328483"/>
    <n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s v="USD"/>
    <n v="1433016672"/>
    <n v="1430424672"/>
    <b v="0"/>
    <n v="8"/>
    <b v="1"/>
    <s v="theater/plays"/>
    <x v="2"/>
    <x v="2"/>
    <n v="31.25"/>
    <n v="100"/>
    <x v="85"/>
    <d v="2015-05-30T20:11:12"/>
    <n v="30"/>
    <n v="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s v="GBP"/>
    <n v="1419368925"/>
    <n v="1417208925"/>
    <b v="0"/>
    <n v="22"/>
    <b v="1"/>
    <s v="theater/plays"/>
    <x v="2"/>
    <x v="2"/>
    <n v="11.36"/>
    <n v="100"/>
    <x v="86"/>
    <d v="2014-12-23T21:08:45"/>
    <n v="25"/>
    <n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s v="USD"/>
    <n v="1490033247"/>
    <n v="1489428447"/>
    <b v="0"/>
    <n v="4"/>
    <b v="0"/>
    <s v="food/small batch"/>
    <x v="3"/>
    <x v="26"/>
    <n v="30"/>
    <n v="48"/>
    <x v="87"/>
    <d v="2017-03-20T18:07:27"/>
    <n v="7"/>
    <n v="-0.52"/>
    <x v="1"/>
  </r>
  <r>
    <n v="2861"/>
    <s v="Julius Caesar"/>
    <s v="The University of Queensland Drama Production Course is putting on an adaptation of William Shakespeares Julius Caesar"/>
    <n v="250"/>
    <n v="80"/>
    <x v="1"/>
    <x v="7"/>
    <x v="7"/>
    <s v="AUD"/>
    <n v="1443103848"/>
    <n v="1441894248"/>
    <b v="0"/>
    <n v="3"/>
    <b v="0"/>
    <s v="theater/plays"/>
    <x v="2"/>
    <x v="2"/>
    <n v="26.67"/>
    <n v="32"/>
    <x v="88"/>
    <d v="2015-09-24T14:10:48"/>
    <n v="14"/>
    <n v="-0.6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s v="GBP"/>
    <n v="1422450278"/>
    <n v="1419858278"/>
    <b v="0"/>
    <n v="4"/>
    <b v="0"/>
    <s v="theater/plays"/>
    <x v="2"/>
    <x v="2"/>
    <n v="4.75"/>
    <n v="8"/>
    <x v="89"/>
    <d v="2015-01-28T13:04:38"/>
    <n v="30"/>
    <n v="-0.92400000000000004"/>
    <x v="2"/>
  </r>
  <r>
    <n v="2154"/>
    <s v="Demigods - Rise of the Children - Part 1 (Design)"/>
    <s v="A Real Time Strategy game based on Greek mythology in a fictional world."/>
    <n v="250"/>
    <n v="2"/>
    <x v="1"/>
    <x v="0"/>
    <x v="0"/>
    <s v="USD"/>
    <n v="1390921827"/>
    <n v="1389193827"/>
    <b v="0"/>
    <n v="2"/>
    <b v="0"/>
    <s v="games/video games"/>
    <x v="1"/>
    <x v="19"/>
    <n v="1"/>
    <n v="1"/>
    <x v="90"/>
    <d v="2014-01-28T15:10:27"/>
    <n v="20"/>
    <n v="-0.9919999999999999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s v="USD"/>
    <n v="1448225336"/>
    <n v="1445629736"/>
    <b v="0"/>
    <n v="0"/>
    <b v="0"/>
    <s v="technology/web"/>
    <x v="0"/>
    <x v="22"/>
    <n v="0"/>
    <n v="0"/>
    <x v="91"/>
    <d v="2015-11-22T20:48:56"/>
    <n v="30.041666666664241"/>
    <n v="-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s v="GBP"/>
    <n v="1485543242"/>
    <n v="1482951242"/>
    <b v="0"/>
    <n v="0"/>
    <b v="0"/>
    <s v="theater/plays"/>
    <x v="2"/>
    <x v="2"/>
    <n v="0"/>
    <n v="0"/>
    <x v="92"/>
    <d v="2017-01-27T18:54:02"/>
    <n v="30"/>
    <n v="-1"/>
    <x v="0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s v="USD"/>
    <n v="1414205990"/>
    <n v="1413341990"/>
    <b v="0"/>
    <n v="0"/>
    <b v="0"/>
    <s v="theater/plays"/>
    <x v="2"/>
    <x v="2"/>
    <n v="0"/>
    <n v="0"/>
    <x v="93"/>
    <d v="2014-10-25T02:59:50"/>
    <n v="10"/>
    <n v="-1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x v="7"/>
    <s v="AUD"/>
    <n v="1402901405"/>
    <n v="1400309405"/>
    <b v="0"/>
    <n v="0"/>
    <b v="0"/>
    <s v="games/mobile games"/>
    <x v="1"/>
    <x v="15"/>
    <n v="0"/>
    <n v="0"/>
    <x v="94"/>
    <d v="2014-06-16T06:50:05"/>
    <n v="30"/>
    <n v="-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s v="GBP"/>
    <n v="1412335772"/>
    <n v="1409743772"/>
    <b v="0"/>
    <n v="59"/>
    <b v="1"/>
    <s v="theater/spaces"/>
    <x v="2"/>
    <x v="24"/>
    <n v="23.28"/>
    <n v="458"/>
    <x v="95"/>
    <d v="2014-10-03T11:29:32"/>
    <n v="30"/>
    <n v="3.5774666666666666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s v="USD"/>
    <n v="1296953209"/>
    <n v="1295657209"/>
    <b v="0"/>
    <n v="14"/>
    <b v="1"/>
    <s v="music/rock"/>
    <x v="4"/>
    <x v="5"/>
    <n v="75.040000000000006"/>
    <n v="350"/>
    <x v="96"/>
    <d v="2011-02-06T00:46:49"/>
    <n v="15"/>
    <n v="2.5016666666666665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x v="7"/>
    <s v="AUD"/>
    <n v="1465394340"/>
    <n v="1464677986"/>
    <b v="0"/>
    <n v="20"/>
    <b v="1"/>
    <s v="theater/plays"/>
    <x v="2"/>
    <x v="2"/>
    <n v="43.35"/>
    <n v="289"/>
    <x v="97"/>
    <d v="2016-06-08T13:59:00"/>
    <n v="8.2911342592633446"/>
    <n v="1.8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s v="USD"/>
    <n v="1335113976"/>
    <n v="1332521976"/>
    <b v="0"/>
    <n v="30"/>
    <b v="1"/>
    <s v="music/indie rock"/>
    <x v="4"/>
    <x v="21"/>
    <n v="26.57"/>
    <n v="266"/>
    <x v="98"/>
    <d v="2012-04-22T16:59:36"/>
    <n v="30"/>
    <n v="1.6566666666666667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x v="2"/>
    <s v="CAD"/>
    <n v="1472097540"/>
    <n v="1471188502"/>
    <b v="0"/>
    <n v="17"/>
    <b v="1"/>
    <s v="theater/plays"/>
    <x v="2"/>
    <x v="2"/>
    <n v="44.24"/>
    <n v="251"/>
    <x v="99"/>
    <d v="2016-08-25T03:59:00"/>
    <n v="10.521273148151522"/>
    <n v="1.506666666666666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s v="USD"/>
    <n v="1311576600"/>
    <n v="1306219897"/>
    <b v="0"/>
    <n v="11"/>
    <b v="1"/>
    <s v="music/rock"/>
    <x v="4"/>
    <x v="5"/>
    <n v="50.45"/>
    <n v="185"/>
    <x v="100"/>
    <d v="2011-07-25T06:50:00"/>
    <n v="61.998877314814308"/>
    <n v="0.85"/>
    <x v="5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s v="USD"/>
    <n v="1461177950"/>
    <n v="1458758750"/>
    <b v="0"/>
    <n v="16"/>
    <b v="1"/>
    <s v="food/small batch"/>
    <x v="3"/>
    <x v="26"/>
    <n v="34.130000000000003"/>
    <n v="182"/>
    <x v="101"/>
    <d v="2016-04-20T18:45:50"/>
    <n v="28"/>
    <n v="0.8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s v="GBP"/>
    <n v="1412706375"/>
    <n v="1410114375"/>
    <b v="1"/>
    <n v="18"/>
    <b v="1"/>
    <s v="theater/plays"/>
    <x v="2"/>
    <x v="2"/>
    <n v="29.17"/>
    <n v="175"/>
    <x v="102"/>
    <d v="2014-10-07T18:26:15"/>
    <n v="30"/>
    <n v="0.7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s v="GBP"/>
    <n v="1424378748"/>
    <n v="1421786748"/>
    <b v="0"/>
    <n v="49"/>
    <b v="1"/>
    <s v="technology/space exploration"/>
    <x v="0"/>
    <x v="23"/>
    <n v="10.039999999999999"/>
    <n v="164"/>
    <x v="103"/>
    <d v="2015-02-19T20:45:48"/>
    <n v="30"/>
    <n v="0.64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s v="USD"/>
    <n v="1325007358"/>
    <n v="1319819758"/>
    <b v="0"/>
    <n v="15"/>
    <b v="1"/>
    <s v="film &amp; video/shorts"/>
    <x v="5"/>
    <x v="13"/>
    <n v="30.67"/>
    <n v="153"/>
    <x v="104"/>
    <d v="2011-12-27T17:35:58"/>
    <n v="60.041666666664241"/>
    <n v="0.53333333333333333"/>
    <x v="5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s v="GBP"/>
    <n v="1436110717"/>
    <n v="1433518717"/>
    <b v="0"/>
    <n v="20"/>
    <b v="1"/>
    <s v="theater/plays"/>
    <x v="2"/>
    <x v="2"/>
    <n v="21.5"/>
    <n v="143"/>
    <x v="105"/>
    <d v="2015-07-05T15:38:37"/>
    <n v="30"/>
    <n v="0.43333333333333335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s v="GBP"/>
    <n v="1464712394"/>
    <n v="1459528394"/>
    <b v="0"/>
    <n v="27"/>
    <b v="1"/>
    <s v="theater/plays"/>
    <x v="2"/>
    <x v="2"/>
    <n v="15.15"/>
    <n v="136"/>
    <x v="106"/>
    <d v="2016-05-31T16:33:14"/>
    <n v="60"/>
    <n v="0.36336666666666662"/>
    <x v="0"/>
  </r>
  <r>
    <n v="2479"/>
    <s v="FUEL FAKE NATIVES"/>
    <s v="Fake Natives is headed on tour this summer. Help them fill their tank with fossil fuels."/>
    <n v="300"/>
    <n v="400.33"/>
    <x v="0"/>
    <x v="0"/>
    <x v="0"/>
    <s v="USD"/>
    <n v="1343440800"/>
    <n v="1342545994"/>
    <b v="0"/>
    <n v="16"/>
    <b v="1"/>
    <s v="music/indie rock"/>
    <x v="4"/>
    <x v="21"/>
    <n v="25.02"/>
    <n v="133"/>
    <x v="107"/>
    <d v="2012-07-28T02:00:00"/>
    <n v="10.356550925927877"/>
    <n v="0.3344333333333333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s v="GBP"/>
    <n v="1471130956"/>
    <n v="1465946956"/>
    <b v="0"/>
    <n v="14"/>
    <b v="1"/>
    <s v="theater/plays"/>
    <x v="2"/>
    <x v="2"/>
    <n v="27.5"/>
    <n v="128"/>
    <x v="108"/>
    <d v="2016-08-13T23:29:16"/>
    <n v="60"/>
    <n v="0.28333333333333333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s v="GBP"/>
    <n v="1455831000"/>
    <n v="1454366467"/>
    <b v="0"/>
    <n v="15"/>
    <b v="1"/>
    <s v="theater/plays"/>
    <x v="2"/>
    <x v="2"/>
    <n v="25.4"/>
    <n v="127"/>
    <x v="109"/>
    <d v="2016-02-18T21:30:00"/>
    <n v="16.950613425920892"/>
    <n v="0.27"/>
    <x v="0"/>
  </r>
  <r>
    <n v="372"/>
    <s v="Wild Equus"/>
    <s v="A short documentary exploring the uses of 'Natural Horsemanship' across Europe"/>
    <n v="300"/>
    <n v="376"/>
    <x v="0"/>
    <x v="1"/>
    <x v="1"/>
    <s v="GBP"/>
    <n v="1459872000"/>
    <n v="1456408244"/>
    <b v="0"/>
    <n v="9"/>
    <b v="1"/>
    <s v="film &amp; video/documentary"/>
    <x v="5"/>
    <x v="27"/>
    <n v="41.78"/>
    <n v="125"/>
    <x v="110"/>
    <d v="2016-04-05T16:00:00"/>
    <n v="40.089768518519122"/>
    <n v="0.2533333333333333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s v="USD"/>
    <n v="1405366359"/>
    <n v="1402342359"/>
    <b v="0"/>
    <n v="7"/>
    <b v="1"/>
    <s v="publishing/nonfiction"/>
    <x v="7"/>
    <x v="12"/>
    <n v="53.57"/>
    <n v="125"/>
    <x v="111"/>
    <d v="2014-07-14T19:32:39"/>
    <n v="35"/>
    <n v="0.25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x v="8"/>
    <s v="EUR"/>
    <n v="1450911540"/>
    <n v="1448536516"/>
    <b v="0"/>
    <n v="25"/>
    <b v="1"/>
    <s v="theater/spaces"/>
    <x v="2"/>
    <x v="24"/>
    <n v="14.84"/>
    <n v="124"/>
    <x v="112"/>
    <d v="2015-12-23T22:59:00"/>
    <n v="27.488703703704232"/>
    <n v="0.23666666666666666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s v="GBP"/>
    <n v="1466899491"/>
    <n v="1464307491"/>
    <b v="0"/>
    <n v="8"/>
    <b v="1"/>
    <s v="theater/plays"/>
    <x v="2"/>
    <x v="2"/>
    <n v="46.13"/>
    <n v="123"/>
    <x v="113"/>
    <d v="2016-06-26T00:04:51"/>
    <n v="30"/>
    <n v="0.23"/>
    <x v="0"/>
  </r>
  <r>
    <n v="3475"/>
    <s v="Score"/>
    <s v="Score is a musical play inspired by true stories of parents who have recovered from addiction and regained their children."/>
    <n v="300"/>
    <n v="340"/>
    <x v="0"/>
    <x v="1"/>
    <x v="1"/>
    <s v="GBP"/>
    <n v="1414972800"/>
    <n v="1412629704"/>
    <b v="0"/>
    <n v="17"/>
    <b v="1"/>
    <s v="theater/plays"/>
    <x v="2"/>
    <x v="2"/>
    <n v="20"/>
    <n v="113"/>
    <x v="114"/>
    <d v="2014-11-03T00:00:00"/>
    <n v="27.119166666670935"/>
    <n v="0.13333333333333333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s v="USD"/>
    <n v="1437674545"/>
    <n v="1436464945"/>
    <b v="0"/>
    <n v="14"/>
    <b v="1"/>
    <s v="music/electronic music"/>
    <x v="4"/>
    <x v="4"/>
    <n v="22.64"/>
    <n v="106"/>
    <x v="115"/>
    <d v="2015-07-23T18:02:25"/>
    <n v="14"/>
    <n v="5.6666666666666664E-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s v="USD"/>
    <n v="1414378800"/>
    <n v="1412836990"/>
    <b v="0"/>
    <n v="6"/>
    <b v="1"/>
    <s v="theater/plays"/>
    <x v="2"/>
    <x v="2"/>
    <n v="52"/>
    <n v="104"/>
    <x v="116"/>
    <d v="2014-10-27T03:00:00"/>
    <n v="17.845023148147448"/>
    <n v="0.04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s v="USD"/>
    <n v="1329248940"/>
    <n v="1326972107"/>
    <b v="0"/>
    <n v="11"/>
    <b v="1"/>
    <s v="music/rock"/>
    <x v="4"/>
    <x v="5"/>
    <n v="28.18"/>
    <n v="103"/>
    <x v="117"/>
    <d v="2012-02-14T19:49:00"/>
    <n v="26.352233796293149"/>
    <n v="3.3333333333333333E-2"/>
    <x v="6"/>
  </r>
  <r>
    <n v="2740"/>
    <s v="Vertical Garden Prototype"/>
    <s v="I am interested in testing the plant yields of this vertical garden as well as some other applications"/>
    <n v="300"/>
    <n v="310"/>
    <x v="0"/>
    <x v="0"/>
    <x v="0"/>
    <s v="USD"/>
    <n v="1426117552"/>
    <n v="1423529152"/>
    <b v="0"/>
    <n v="17"/>
    <b v="1"/>
    <s v="technology/hardware"/>
    <x v="0"/>
    <x v="0"/>
    <n v="18.239999999999998"/>
    <n v="103"/>
    <x v="118"/>
    <d v="2015-03-11T23:45:52"/>
    <n v="29.958333333343035"/>
    <n v="3.3333333333333333E-2"/>
    <x v="3"/>
  </r>
  <r>
    <n v="1849"/>
    <s v="Release the Skyline Album"/>
    <s v="Release the Skylines is a small, local Cleveland metal band looking to record an album."/>
    <n v="300"/>
    <n v="301"/>
    <x v="0"/>
    <x v="0"/>
    <x v="0"/>
    <s v="USD"/>
    <n v="1350505059"/>
    <n v="1347913059"/>
    <b v="0"/>
    <n v="8"/>
    <b v="1"/>
    <s v="music/rock"/>
    <x v="4"/>
    <x v="5"/>
    <n v="37.630000000000003"/>
    <n v="100"/>
    <x v="119"/>
    <d v="2012-10-17T20:17:39"/>
    <n v="30"/>
    <n v="3.3333333333333335E-3"/>
    <x v="6"/>
  </r>
  <r>
    <n v="848"/>
    <s v="God Am"/>
    <s v="God Am, a Grunge/Doom metal band, who have been trying to fund the production of our EP to bring you a unique aural assault."/>
    <n v="300"/>
    <n v="300"/>
    <x v="0"/>
    <x v="0"/>
    <x v="0"/>
    <s v="USD"/>
    <n v="1429038033"/>
    <n v="1426446033"/>
    <b v="0"/>
    <n v="16"/>
    <b v="1"/>
    <s v="music/metal"/>
    <x v="4"/>
    <x v="6"/>
    <n v="18.75"/>
    <n v="100"/>
    <x v="120"/>
    <d v="2015-04-14T19:00:33"/>
    <n v="30"/>
    <n v="0"/>
    <x v="3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s v="USD"/>
    <n v="1424116709"/>
    <n v="1421524709"/>
    <b v="0"/>
    <n v="10"/>
    <b v="1"/>
    <s v="music/metal"/>
    <x v="4"/>
    <x v="6"/>
    <n v="30"/>
    <n v="100"/>
    <x v="121"/>
    <d v="2015-02-16T19:58:29"/>
    <n v="30"/>
    <n v="0"/>
    <x v="3"/>
  </r>
  <r>
    <n v="1822"/>
    <s v="Wood Butcher's new music video- I Don't Wanna Party"/>
    <s v="Wood Butcher needs your help to make this happen. Buy a CD, support local music!"/>
    <n v="300"/>
    <n v="300"/>
    <x v="0"/>
    <x v="2"/>
    <x v="2"/>
    <s v="CAD"/>
    <n v="1391194860"/>
    <n v="1388084862"/>
    <b v="0"/>
    <n v="11"/>
    <b v="1"/>
    <s v="music/rock"/>
    <x v="4"/>
    <x v="5"/>
    <n v="27.27"/>
    <n v="100"/>
    <x v="122"/>
    <d v="2014-01-31T19:01:00"/>
    <n v="35.995347222225973"/>
    <n v="0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s v="USD"/>
    <n v="1366064193"/>
    <n v="1364854593"/>
    <b v="0"/>
    <n v="11"/>
    <b v="1"/>
    <s v="music/indie rock"/>
    <x v="4"/>
    <x v="21"/>
    <n v="27.27"/>
    <n v="100"/>
    <x v="123"/>
    <d v="2013-04-15T22:16:33"/>
    <n v="14"/>
    <n v="0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s v="USD"/>
    <n v="1422068400"/>
    <n v="1420774779"/>
    <b v="0"/>
    <n v="10"/>
    <b v="1"/>
    <s v="theater/musical"/>
    <x v="2"/>
    <x v="18"/>
    <n v="30"/>
    <n v="100"/>
    <x v="124"/>
    <d v="2015-01-24T03:00:00"/>
    <n v="14.972465277780429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s v="GBP"/>
    <n v="1469113351"/>
    <n v="1463929351"/>
    <b v="0"/>
    <n v="6"/>
    <b v="0"/>
    <s v="theater/plays"/>
    <x v="2"/>
    <x v="2"/>
    <n v="14.33"/>
    <n v="29"/>
    <x v="125"/>
    <d v="2016-07-21T15:02:31"/>
    <n v="60"/>
    <n v="-0.7133333333333333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x v="2"/>
    <s v="CAD"/>
    <n v="1455232937"/>
    <n v="1453936937"/>
    <b v="0"/>
    <n v="4"/>
    <b v="0"/>
    <s v="games/video games"/>
    <x v="1"/>
    <x v="19"/>
    <n v="10.56"/>
    <n v="14"/>
    <x v="126"/>
    <d v="2016-02-11T23:22:17"/>
    <n v="15"/>
    <n v="-0.8591666666666666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s v="USD"/>
    <n v="1425258240"/>
    <n v="1422043154"/>
    <b v="0"/>
    <n v="0"/>
    <b v="0"/>
    <s v="theater/spaces"/>
    <x v="2"/>
    <x v="24"/>
    <n v="0"/>
    <n v="0"/>
    <x v="127"/>
    <d v="2015-03-02T01:04:00"/>
    <n v="37.211643518516212"/>
    <n v="-1"/>
    <x v="3"/>
  </r>
  <r>
    <n v="4043"/>
    <s v="Not making potato salad here!"/>
    <s v="This could be my last play, need to bring my son out to see it before it's over.  Need to fly him here from BC"/>
    <n v="300"/>
    <n v="0"/>
    <x v="1"/>
    <x v="2"/>
    <x v="2"/>
    <s v="CAD"/>
    <n v="1416524325"/>
    <n v="1415228325"/>
    <b v="0"/>
    <n v="0"/>
    <b v="0"/>
    <s v="theater/plays"/>
    <x v="2"/>
    <x v="2"/>
    <n v="0"/>
    <n v="0"/>
    <x v="128"/>
    <d v="2014-11-20T22:58:45"/>
    <n v="15"/>
    <n v="-1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s v="GBP"/>
    <n v="1457906400"/>
    <n v="1457115427"/>
    <b v="0"/>
    <n v="31"/>
    <b v="1"/>
    <s v="theater/plays"/>
    <x v="2"/>
    <x v="2"/>
    <n v="15.13"/>
    <n v="149"/>
    <x v="129"/>
    <d v="2016-03-13T22:00:00"/>
    <n v="9.1547800925982301"/>
    <n v="0.4888888888888888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s v="GBP"/>
    <n v="1448922600"/>
    <n v="1446352529"/>
    <b v="0"/>
    <n v="14"/>
    <b v="1"/>
    <s v="theater/plays"/>
    <x v="2"/>
    <x v="2"/>
    <n v="30.71"/>
    <n v="129"/>
    <x v="130"/>
    <d v="2015-11-30T22:30:00"/>
    <n v="29.746192129634437"/>
    <n v="0.29129129129129128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s v="USD"/>
    <n v="1421358895"/>
    <n v="1418766895"/>
    <b v="0"/>
    <n v="14"/>
    <b v="1"/>
    <s v="technology/space exploration"/>
    <x v="0"/>
    <x v="23"/>
    <n v="25.21"/>
    <n v="102"/>
    <x v="131"/>
    <d v="2015-01-15T21:54:55"/>
    <n v="30"/>
    <n v="1.7291066282420751E-2"/>
    <x v="2"/>
  </r>
  <r>
    <n v="2170"/>
    <s v="STETSON'S NEW EP"/>
    <s v="We are a hard rock band from Northern California trying to raise $350 for our next EP. Be a part of our journey!"/>
    <n v="350"/>
    <n v="633"/>
    <x v="0"/>
    <x v="0"/>
    <x v="0"/>
    <s v="USD"/>
    <n v="1440266422"/>
    <n v="1436810422"/>
    <b v="0"/>
    <n v="19"/>
    <b v="1"/>
    <s v="music/rock"/>
    <x v="4"/>
    <x v="5"/>
    <n v="33.32"/>
    <n v="181"/>
    <x v="132"/>
    <d v="2015-08-22T18:00:22"/>
    <n v="40"/>
    <n v="0.8085714285714286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s v="USD"/>
    <n v="1411980020"/>
    <n v="1409388020"/>
    <b v="0"/>
    <n v="13"/>
    <b v="1"/>
    <s v="theater/plays"/>
    <x v="2"/>
    <x v="2"/>
    <n v="45.62"/>
    <n v="169"/>
    <x v="133"/>
    <d v="2014-09-29T08:40:20"/>
    <n v="30"/>
    <n v="0.6942857142857142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s v="GBP"/>
    <n v="1465709400"/>
    <n v="1462695073"/>
    <b v="0"/>
    <n v="34"/>
    <b v="1"/>
    <s v="music/rock"/>
    <x v="4"/>
    <x v="5"/>
    <n v="17.239999999999998"/>
    <n v="167"/>
    <x v="134"/>
    <d v="2016-06-12T05:30:00"/>
    <n v="34.888043981482042"/>
    <n v="0.67428571428571427"/>
    <x v="0"/>
  </r>
  <r>
    <n v="3309"/>
    <s v="Collision Course"/>
    <s v="Two unlikely friends, a garage, tinned beans &amp; the end of the world."/>
    <n v="350"/>
    <n v="558"/>
    <x v="0"/>
    <x v="1"/>
    <x v="1"/>
    <s v="GBP"/>
    <n v="1476632178"/>
    <n v="1473953778"/>
    <b v="0"/>
    <n v="31"/>
    <b v="1"/>
    <s v="theater/plays"/>
    <x v="2"/>
    <x v="2"/>
    <n v="18"/>
    <n v="159"/>
    <x v="135"/>
    <d v="2016-10-16T15:36:18"/>
    <n v="31"/>
    <n v="0.5942857142857143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s v="USD"/>
    <n v="1344358860"/>
    <n v="1343682681"/>
    <b v="0"/>
    <n v="19"/>
    <b v="1"/>
    <s v="music/rock"/>
    <x v="4"/>
    <x v="5"/>
    <n v="28.68"/>
    <n v="156"/>
    <x v="136"/>
    <d v="2012-08-07T17:01:00"/>
    <n v="7.8261458333290648"/>
    <n v="0.55714285714285716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s v="GBP"/>
    <n v="1435352400"/>
    <n v="1431718575"/>
    <b v="0"/>
    <n v="22"/>
    <b v="1"/>
    <s v="theater/plays"/>
    <x v="2"/>
    <x v="2"/>
    <n v="22.91"/>
    <n v="144"/>
    <x v="137"/>
    <d v="2015-06-26T21:00:00"/>
    <n v="42.058159722218988"/>
    <n v="0.44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s v="USD"/>
    <n v="1299243427"/>
    <n v="1296651427"/>
    <b v="0"/>
    <n v="20"/>
    <b v="1"/>
    <s v="music/rock"/>
    <x v="4"/>
    <x v="5"/>
    <n v="25"/>
    <n v="143"/>
    <x v="138"/>
    <d v="2011-03-04T12:57:07"/>
    <n v="30"/>
    <n v="0.4285714285714285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s v="GBP"/>
    <n v="1456876740"/>
    <n v="1455063886"/>
    <b v="0"/>
    <n v="17"/>
    <b v="1"/>
    <s v="theater/plays"/>
    <x v="2"/>
    <x v="2"/>
    <n v="28.32"/>
    <n v="138"/>
    <x v="139"/>
    <d v="2016-03-01T23:59:00"/>
    <n v="20.982106481475057"/>
    <n v="0.3757142857142857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s v="USD"/>
    <n v="1330214841"/>
    <n v="1327622841"/>
    <b v="0"/>
    <n v="21"/>
    <b v="1"/>
    <s v="film &amp; video/shorts"/>
    <x v="5"/>
    <x v="13"/>
    <n v="21.9"/>
    <n v="131"/>
    <x v="140"/>
    <d v="2012-02-26T00:07:21"/>
    <n v="30"/>
    <n v="0.31428571428571428"/>
    <x v="6"/>
  </r>
  <r>
    <n v="22"/>
    <s v="CREATURES OF HABIT!"/>
    <s v="Meet Gary, and Troy: Two unlikely friends that investigate &quot;strange phenomenon&quot;."/>
    <n v="350"/>
    <n v="410"/>
    <x v="0"/>
    <x v="0"/>
    <x v="0"/>
    <s v="USD"/>
    <n v="1420099140"/>
    <n v="1418766740"/>
    <b v="0"/>
    <n v="8"/>
    <b v="1"/>
    <s v="film &amp; video/television"/>
    <x v="5"/>
    <x v="7"/>
    <n v="51.25"/>
    <n v="117"/>
    <x v="141"/>
    <d v="2015-01-01T07:59:00"/>
    <n v="15.421296296299261"/>
    <n v="0.17142857142857143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s v="USD"/>
    <n v="1490331623"/>
    <n v="1487743223"/>
    <b v="0"/>
    <n v="15"/>
    <b v="0"/>
    <s v="music/faith"/>
    <x v="4"/>
    <x v="28"/>
    <n v="24"/>
    <n v="103"/>
    <x v="142"/>
    <d v="2017-03-24T05:00:23"/>
    <n v="29.958333333335759"/>
    <n v="2.8571428571428571E-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s v="USD"/>
    <n v="1440820740"/>
    <n v="1439567660"/>
    <b v="0"/>
    <n v="6"/>
    <b v="1"/>
    <s v="theater/plays"/>
    <x v="2"/>
    <x v="2"/>
    <n v="59.17"/>
    <n v="101"/>
    <x v="143"/>
    <d v="2015-08-29T03:59:00"/>
    <n v="14.503240740741603"/>
    <n v="1.4285714285714285E-2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s v="USD"/>
    <n v="1436587140"/>
    <n v="1434113406"/>
    <b v="0"/>
    <n v="10"/>
    <b v="1"/>
    <s v="theater/musical"/>
    <x v="2"/>
    <x v="18"/>
    <n v="35.1"/>
    <n v="100"/>
    <x v="144"/>
    <d v="2015-07-11T03:59:00"/>
    <n v="28.631180555559695"/>
    <n v="2.8571428571428571E-3"/>
    <x v="3"/>
  </r>
  <r>
    <n v="77"/>
    <s v="Jonah and the Crab"/>
    <s v="A short film about a boy searching for companionship in a hermit crab he finds on the beach."/>
    <n v="400"/>
    <n v="1570"/>
    <x v="0"/>
    <x v="0"/>
    <x v="0"/>
    <s v="USD"/>
    <n v="1337569140"/>
    <n v="1332991717"/>
    <b v="0"/>
    <n v="26"/>
    <b v="1"/>
    <s v="film &amp; video/shorts"/>
    <x v="5"/>
    <x v="13"/>
    <n v="60.38"/>
    <n v="393"/>
    <x v="145"/>
    <d v="2012-05-21T02:59:00"/>
    <n v="52.97943287036469"/>
    <n v="2.9249999999999998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s v="USD"/>
    <n v="1362211140"/>
    <n v="1359421403"/>
    <b v="0"/>
    <n v="25"/>
    <b v="1"/>
    <s v="music/rock"/>
    <x v="4"/>
    <x v="5"/>
    <n v="42"/>
    <n v="263"/>
    <x v="146"/>
    <d v="2013-03-02T07:59:00"/>
    <n v="32.288622685184237"/>
    <n v="1.625"/>
    <x v="4"/>
  </r>
  <r>
    <n v="1386"/>
    <s v="MALTESE CROSS: The First Album"/>
    <s v="We are a classic hard rock/heavy metal band just trying to keep rock alive!"/>
    <n v="400"/>
    <n v="875"/>
    <x v="0"/>
    <x v="0"/>
    <x v="0"/>
    <s v="USD"/>
    <n v="1438183889"/>
    <n v="1435591889"/>
    <b v="0"/>
    <n v="14"/>
    <b v="1"/>
    <s v="music/rock"/>
    <x v="4"/>
    <x v="5"/>
    <n v="62.5"/>
    <n v="219"/>
    <x v="147"/>
    <d v="2015-07-29T15:31:29"/>
    <n v="30"/>
    <n v="1.187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s v="USD"/>
    <n v="1280800740"/>
    <n v="1279603955"/>
    <b v="0"/>
    <n v="17"/>
    <b v="1"/>
    <s v="music/rock"/>
    <x v="4"/>
    <x v="5"/>
    <n v="39.97"/>
    <n v="170"/>
    <x v="148"/>
    <d v="2010-08-03T01:59:00"/>
    <n v="13.851678240738693"/>
    <n v="0.69860000000000011"/>
    <x v="7"/>
  </r>
  <r>
    <n v="2161"/>
    <s v="CallMeGhost DEBUT ALBUM preorder!"/>
    <s v="We're trying to fund hard copies of our debut album!"/>
    <n v="400"/>
    <n v="463"/>
    <x v="0"/>
    <x v="0"/>
    <x v="0"/>
    <s v="USD"/>
    <n v="1443040059"/>
    <n v="1440448059"/>
    <b v="0"/>
    <n v="13"/>
    <b v="1"/>
    <s v="music/rock"/>
    <x v="4"/>
    <x v="5"/>
    <n v="35.619999999999997"/>
    <n v="116"/>
    <x v="149"/>
    <d v="2015-09-23T20:27:39"/>
    <n v="30"/>
    <n v="0.1575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s v="GBP"/>
    <n v="1428256277"/>
    <n v="1425235877"/>
    <b v="0"/>
    <n v="15"/>
    <b v="1"/>
    <s v="theater/plays"/>
    <x v="2"/>
    <x v="2"/>
    <n v="30"/>
    <n v="113"/>
    <x v="150"/>
    <d v="2015-04-05T17:51:17"/>
    <n v="34.958333333335759"/>
    <n v="0.12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s v="GBP"/>
    <n v="1440245273"/>
    <n v="1438085273"/>
    <b v="0"/>
    <n v="18"/>
    <b v="1"/>
    <s v="theater/plays"/>
    <x v="2"/>
    <x v="2"/>
    <n v="24.44"/>
    <n v="110"/>
    <x v="151"/>
    <d v="2015-08-22T12:07:53"/>
    <n v="25"/>
    <n v="0.1"/>
    <x v="3"/>
  </r>
  <r>
    <n v="819"/>
    <s v="Winter Tour"/>
    <s v="We are touring the Southeast in support of our new EP"/>
    <n v="400"/>
    <n v="435"/>
    <x v="0"/>
    <x v="0"/>
    <x v="0"/>
    <s v="USD"/>
    <n v="1387601040"/>
    <n v="1386806254"/>
    <b v="0"/>
    <n v="14"/>
    <b v="1"/>
    <s v="music/rock"/>
    <x v="4"/>
    <x v="5"/>
    <n v="31.07"/>
    <n v="109"/>
    <x v="152"/>
    <d v="2013-12-21T04:44:00"/>
    <n v="9.1989120370417368"/>
    <n v="8.7499999999999994E-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s v="USD"/>
    <n v="1472621760"/>
    <n v="1472110513"/>
    <b v="0"/>
    <n v="9"/>
    <b v="1"/>
    <s v="food/small batch"/>
    <x v="3"/>
    <x v="26"/>
    <n v="47.78"/>
    <n v="108"/>
    <x v="153"/>
    <d v="2016-08-31T05:36:00"/>
    <n v="5.9172106481564697"/>
    <n v="7.4999999999999997E-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s v="USD"/>
    <n v="1310440482"/>
    <n v="1307848482"/>
    <b v="0"/>
    <n v="8"/>
    <b v="1"/>
    <s v="film &amp; video/shorts"/>
    <x v="5"/>
    <x v="13"/>
    <n v="53.13"/>
    <n v="106"/>
    <x v="154"/>
    <d v="2011-07-12T03:14:42"/>
    <n v="30"/>
    <n v="6.25E-2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s v="USD"/>
    <n v="1266210000"/>
    <n v="1263474049"/>
    <b v="1"/>
    <n v="22"/>
    <b v="1"/>
    <s v="music/indie rock"/>
    <x v="4"/>
    <x v="21"/>
    <n v="18.91"/>
    <n v="104"/>
    <x v="155"/>
    <d v="2010-02-15T05:00:00"/>
    <n v="31.666099537040282"/>
    <n v="0.0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s v="USD"/>
    <n v="1480140000"/>
    <n v="1479186575"/>
    <b v="0"/>
    <n v="13"/>
    <b v="1"/>
    <s v="theater/plays"/>
    <x v="2"/>
    <x v="2"/>
    <n v="30.77"/>
    <n v="100"/>
    <x v="156"/>
    <d v="2016-11-26T06:00:00"/>
    <n v="11.035011574072996"/>
    <n v="0"/>
    <x v="0"/>
  </r>
  <r>
    <n v="1106"/>
    <s v="Backyard Zombies"/>
    <s v="Collect coins and save civilians while you blast your way through tons of zombies! Unlock new characters and levels!"/>
    <n v="400"/>
    <n v="165"/>
    <x v="1"/>
    <x v="0"/>
    <x v="0"/>
    <s v="USD"/>
    <n v="1333557975"/>
    <n v="1330969575"/>
    <b v="0"/>
    <n v="7"/>
    <b v="0"/>
    <s v="games/video games"/>
    <x v="1"/>
    <x v="19"/>
    <n v="23.57"/>
    <n v="41"/>
    <x v="157"/>
    <d v="2012-04-04T16:46:15"/>
    <n v="29.958333333328483"/>
    <n v="-0.58750000000000002"/>
    <x v="6"/>
  </r>
  <r>
    <n v="3987"/>
    <s v="Write Now 5"/>
    <s v="Write Now 5 is a new writing festival in south east London promoting new work from emerging playwrights."/>
    <n v="400"/>
    <n v="151"/>
    <x v="1"/>
    <x v="1"/>
    <x v="1"/>
    <s v="GBP"/>
    <n v="1400278290"/>
    <n v="1399414290"/>
    <b v="0"/>
    <n v="13"/>
    <b v="0"/>
    <s v="theater/plays"/>
    <x v="2"/>
    <x v="2"/>
    <n v="11.62"/>
    <n v="38"/>
    <x v="158"/>
    <d v="2014-05-16T22:11:30"/>
    <n v="10"/>
    <n v="-0.62250000000000005"/>
    <x v="2"/>
  </r>
  <r>
    <n v="2885"/>
    <s v="The Wedding"/>
    <s v="An historic and proud work of Polish nationalistic literature performed on stage."/>
    <n v="400"/>
    <n v="130"/>
    <x v="1"/>
    <x v="0"/>
    <x v="0"/>
    <s v="USD"/>
    <n v="1426294201"/>
    <n v="1423705801"/>
    <b v="0"/>
    <n v="5"/>
    <b v="0"/>
    <s v="theater/plays"/>
    <x v="2"/>
    <x v="2"/>
    <n v="26"/>
    <n v="33"/>
    <x v="159"/>
    <d v="2015-03-14T00:50:01"/>
    <n v="29.958333333335759"/>
    <n v="-0.67500000000000004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s v="GBP"/>
    <n v="1383418996"/>
    <n v="1380826996"/>
    <b v="0"/>
    <n v="0"/>
    <b v="0"/>
    <s v="film &amp; video/animation"/>
    <x v="5"/>
    <x v="29"/>
    <n v="0"/>
    <n v="0"/>
    <x v="160"/>
    <d v="2013-11-02T19:03:16"/>
    <n v="30"/>
    <n v="-1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s v="USD"/>
    <n v="1438474704"/>
    <n v="1435882704"/>
    <b v="0"/>
    <n v="0"/>
    <b v="0"/>
    <s v="technology/web"/>
    <x v="0"/>
    <x v="22"/>
    <n v="0"/>
    <n v="0"/>
    <x v="161"/>
    <d v="2015-08-02T00:18:24"/>
    <n v="30"/>
    <n v="-1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s v="USD"/>
    <n v="1449689203"/>
    <n v="1447097203"/>
    <b v="0"/>
    <n v="0"/>
    <b v="0"/>
    <s v="technology/web"/>
    <x v="0"/>
    <x v="22"/>
    <n v="0"/>
    <n v="0"/>
    <x v="162"/>
    <d v="2015-12-09T19:26:43"/>
    <n v="30"/>
    <n v="-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s v="USD"/>
    <n v="1446451200"/>
    <n v="1445539113"/>
    <b v="0"/>
    <n v="9"/>
    <b v="1"/>
    <s v="music/electronic music"/>
    <x v="4"/>
    <x v="4"/>
    <n v="47.22"/>
    <n v="101"/>
    <x v="163"/>
    <d v="2015-11-02T08:00:00"/>
    <n v="10.55656249999447"/>
    <n v="1.1904761904761904E-2"/>
    <x v="3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s v="USD"/>
    <n v="1418315470"/>
    <n v="1415723470"/>
    <b v="0"/>
    <n v="2"/>
    <b v="0"/>
    <s v="technology/web"/>
    <x v="0"/>
    <x v="22"/>
    <n v="60"/>
    <n v="29"/>
    <x v="164"/>
    <d v="2014-12-11T16:31:10"/>
    <n v="30"/>
    <n v="-0.7142857142857143"/>
    <x v="2"/>
  </r>
  <r>
    <n v="115"/>
    <s v="The World's Greatest Lover"/>
    <s v="Never judge a book (or a lover) by their cover."/>
    <n v="450"/>
    <n v="632"/>
    <x v="0"/>
    <x v="0"/>
    <x v="0"/>
    <s v="USD"/>
    <n v="1328377444"/>
    <n v="1326217444"/>
    <b v="0"/>
    <n v="22"/>
    <b v="1"/>
    <s v="film &amp; video/shorts"/>
    <x v="5"/>
    <x v="13"/>
    <n v="28.73"/>
    <n v="140"/>
    <x v="165"/>
    <d v="2012-02-04T17:44:04"/>
    <n v="25"/>
    <n v="0.40444444444444444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s v="USD"/>
    <n v="1487393940"/>
    <n v="1484115418"/>
    <b v="0"/>
    <n v="11"/>
    <b v="1"/>
    <s v="theater/plays"/>
    <x v="2"/>
    <x v="2"/>
    <n v="44.09"/>
    <n v="108"/>
    <x v="166"/>
    <d v="2017-02-18T04:59:00"/>
    <n v="37.945856481477676"/>
    <n v="7.7777777777777779E-2"/>
    <x v="1"/>
  </r>
  <r>
    <n v="177"/>
    <s v="The Good Samaritan"/>
    <s v="I'm making a modern day version of the bible story &quot; The Good Samaritan&quot;"/>
    <n v="450"/>
    <n v="180"/>
    <x v="1"/>
    <x v="0"/>
    <x v="0"/>
    <s v="USD"/>
    <n v="1427155726"/>
    <n v="1425690526"/>
    <b v="0"/>
    <n v="7"/>
    <b v="0"/>
    <s v="film &amp; video/drama"/>
    <x v="5"/>
    <x v="25"/>
    <n v="25.71"/>
    <n v="40"/>
    <x v="167"/>
    <d v="2015-03-24T00:08:46"/>
    <n v="16.958333333328483"/>
    <n v="-0.6"/>
    <x v="3"/>
  </r>
  <r>
    <n v="1810"/>
    <s v="Film Speed"/>
    <s v="Film Speed is a series of Zines focusing on architecture shot completely on 35 and 120mm film."/>
    <n v="450"/>
    <n v="15"/>
    <x v="1"/>
    <x v="0"/>
    <x v="0"/>
    <s v="USD"/>
    <n v="1408657826"/>
    <n v="1407621026"/>
    <b v="0"/>
    <n v="2"/>
    <b v="0"/>
    <s v="photography/photobooks"/>
    <x v="6"/>
    <x v="9"/>
    <n v="7.5"/>
    <n v="3"/>
    <x v="168"/>
    <d v="2014-08-21T21:50:26"/>
    <n v="12"/>
    <n v="-0.96666666666666667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s v="USD"/>
    <n v="1413569818"/>
    <n v="1412705818"/>
    <b v="0"/>
    <n v="0"/>
    <b v="0"/>
    <s v="film &amp; video/animation"/>
    <x v="5"/>
    <x v="29"/>
    <n v="0"/>
    <n v="0"/>
    <x v="169"/>
    <d v="2014-10-17T18:16:58"/>
    <n v="10"/>
    <n v="-1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s v="USD"/>
    <n v="1334250165"/>
    <n v="1331658165"/>
    <b v="0"/>
    <n v="13"/>
    <b v="1"/>
    <s v="music/indie rock"/>
    <x v="4"/>
    <x v="21"/>
    <n v="43"/>
    <n v="124"/>
    <x v="170"/>
    <d v="2012-04-12T17:02:45"/>
    <n v="30"/>
    <n v="0.23946784922394679"/>
    <x v="6"/>
  </r>
  <r>
    <n v="2256"/>
    <s v="Bitcoin Empire"/>
    <s v="Build your crypto-currency empire and sabotage your opponents. A deck building, card game. 2-4 players. 15 minutes."/>
    <n v="480"/>
    <n v="1069"/>
    <x v="0"/>
    <x v="1"/>
    <x v="1"/>
    <s v="GBP"/>
    <n v="1479811846"/>
    <n v="1478602246"/>
    <b v="0"/>
    <n v="50"/>
    <b v="1"/>
    <s v="games/tabletop games"/>
    <x v="1"/>
    <x v="1"/>
    <n v="21.38"/>
    <n v="223"/>
    <x v="171"/>
    <d v="2016-11-22T10:50:46"/>
    <n v="14"/>
    <n v="1.2270833333333333"/>
    <x v="0"/>
  </r>
  <r>
    <n v="2067"/>
    <s v="Luminite (LED lighting)"/>
    <s v="The next generation of premium quality LED lighting. Extreme power efficiency in a small package."/>
    <n v="495"/>
    <n v="628"/>
    <x v="0"/>
    <x v="1"/>
    <x v="1"/>
    <s v="GBP"/>
    <n v="1432499376"/>
    <n v="1429648176"/>
    <b v="0"/>
    <n v="10"/>
    <b v="1"/>
    <s v="technology/hardware"/>
    <x v="0"/>
    <x v="0"/>
    <n v="62.8"/>
    <n v="127"/>
    <x v="172"/>
    <d v="2015-05-24T20:29:36"/>
    <n v="33"/>
    <n v="0.268686868686868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s v="USD"/>
    <n v="1413838751"/>
    <n v="1411246751"/>
    <b v="1"/>
    <n v="159"/>
    <b v="1"/>
    <s v="technology/space exploration"/>
    <x v="0"/>
    <x v="23"/>
    <n v="27.6"/>
    <n v="878"/>
    <x v="173"/>
    <d v="2014-10-20T20:59:11"/>
    <n v="30"/>
    <n v="7.7759999999999998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s v="USD"/>
    <n v="1347508740"/>
    <n v="1346276349"/>
    <b v="1"/>
    <n v="151"/>
    <b v="1"/>
    <s v="technology/space exploration"/>
    <x v="0"/>
    <x v="23"/>
    <n v="21.9"/>
    <n v="661"/>
    <x v="174"/>
    <d v="2012-09-13T03:59:00"/>
    <n v="14.263784722228593"/>
    <n v="5.6139999999999999"/>
    <x v="6"/>
  </r>
  <r>
    <n v="2254"/>
    <s v="Green Couch Games Limited: FrogFlip!"/>
    <s v="A dexterity microgame by father/daughter team, Jason and Claire Kotarski. Make 100 project."/>
    <n v="500"/>
    <n v="2299"/>
    <x v="0"/>
    <x v="0"/>
    <x v="0"/>
    <s v="USD"/>
    <n v="1485271968"/>
    <n v="1484667168"/>
    <b v="0"/>
    <n v="197"/>
    <b v="1"/>
    <s v="games/tabletop games"/>
    <x v="1"/>
    <x v="1"/>
    <n v="11.67"/>
    <n v="460"/>
    <x v="175"/>
    <d v="2017-01-24T15:32:48"/>
    <n v="7"/>
    <n v="3.5979999999999999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s v="GBP"/>
    <n v="1462230000"/>
    <n v="1461061350"/>
    <b v="0"/>
    <n v="44"/>
    <b v="1"/>
    <s v="theater/plays"/>
    <x v="2"/>
    <x v="2"/>
    <n v="35.799999999999997"/>
    <n v="315"/>
    <x v="176"/>
    <d v="2016-05-02T23:00:00"/>
    <n v="13.526041666656965"/>
    <n v="2.15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s v="USD"/>
    <n v="1278111600"/>
    <n v="1276830052"/>
    <b v="1"/>
    <n v="17"/>
    <b v="1"/>
    <s v="technology/hardware"/>
    <x v="0"/>
    <x v="0"/>
    <n v="91.76"/>
    <n v="312"/>
    <x v="177"/>
    <d v="2010-07-02T23:00:00"/>
    <n v="14.83273148148146"/>
    <n v="2.12"/>
    <x v="7"/>
  </r>
  <r>
    <n v="3718"/>
    <s v="PUNK ROCK"/>
    <s v="William Carlisle has the world at his feet but its weight on his shoulders. He is intelligent, articulate and fucked."/>
    <n v="500"/>
    <n v="1197"/>
    <x v="0"/>
    <x v="1"/>
    <x v="1"/>
    <s v="GBP"/>
    <n v="1425057075"/>
    <n v="1422465075"/>
    <b v="0"/>
    <n v="46"/>
    <b v="1"/>
    <s v="theater/plays"/>
    <x v="2"/>
    <x v="2"/>
    <n v="26.02"/>
    <n v="239"/>
    <x v="178"/>
    <d v="2015-02-27T17:11:15"/>
    <n v="30"/>
    <n v="1.3939999999999999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s v="USD"/>
    <n v="1407536880"/>
    <n v="1404997548"/>
    <b v="0"/>
    <n v="18"/>
    <b v="1"/>
    <s v="theater/plays"/>
    <x v="2"/>
    <x v="2"/>
    <n v="61.94"/>
    <n v="223"/>
    <x v="179"/>
    <d v="2014-08-08T22:28:00"/>
    <n v="29.390416666668898"/>
    <n v="1.23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s v="USD"/>
    <n v="1431481037"/>
    <n v="1428889037"/>
    <b v="0"/>
    <n v="18"/>
    <b v="1"/>
    <s v="theater/plays"/>
    <x v="2"/>
    <x v="2"/>
    <n v="61.39"/>
    <n v="221"/>
    <x v="180"/>
    <d v="2015-05-13T01:37:17"/>
    <n v="30"/>
    <n v="1.2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s v="USD"/>
    <n v="1425704100"/>
    <n v="1424484717"/>
    <b v="0"/>
    <n v="20"/>
    <b v="1"/>
    <s v="theater/plays"/>
    <x v="2"/>
    <x v="2"/>
    <n v="54.5"/>
    <n v="218"/>
    <x v="181"/>
    <d v="2015-03-07T04:55:00"/>
    <n v="14.113229166665406"/>
    <n v="1.18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s v="GBP"/>
    <n v="1409515200"/>
    <n v="1405971690"/>
    <b v="0"/>
    <n v="30"/>
    <b v="1"/>
    <s v="theater/plays"/>
    <x v="2"/>
    <x v="2"/>
    <n v="35.770000000000003"/>
    <n v="215"/>
    <x v="182"/>
    <d v="2014-08-31T20:00:00"/>
    <n v="41.01284722222772"/>
    <n v="1.1459999999999999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s v="USD"/>
    <n v="1285995540"/>
    <n v="1279574773"/>
    <b v="0"/>
    <n v="32"/>
    <b v="1"/>
    <s v="theater/spaces"/>
    <x v="2"/>
    <x v="24"/>
    <n v="33.31"/>
    <n v="213"/>
    <x v="183"/>
    <d v="2010-10-02T04:59:00"/>
    <n v="74.314432870371093"/>
    <n v="1.1319999999999999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s v="USD"/>
    <n v="1405727304"/>
    <n v="1403135304"/>
    <b v="0"/>
    <n v="18"/>
    <b v="1"/>
    <s v="theater/plays"/>
    <x v="2"/>
    <x v="2"/>
    <n v="58.61"/>
    <n v="211"/>
    <x v="184"/>
    <d v="2014-07-18T23:48:24"/>
    <n v="30"/>
    <n v="1.1100000000000001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s v="USD"/>
    <n v="1440892800"/>
    <n v="1438715077"/>
    <b v="0"/>
    <n v="17"/>
    <b v="1"/>
    <s v="theater/plays"/>
    <x v="2"/>
    <x v="2"/>
    <n v="59.41"/>
    <n v="202"/>
    <x v="185"/>
    <d v="2015-08-30T00:00:00"/>
    <n v="25.205127314809943"/>
    <n v="1.02"/>
    <x v="3"/>
  </r>
  <r>
    <n v="3460"/>
    <s v="Pushers"/>
    <s v="'Pushers' is an exciting new play and the first project for brand new theatre company, Ain't Got No Home Productions."/>
    <n v="500"/>
    <n v="950"/>
    <x v="0"/>
    <x v="1"/>
    <x v="1"/>
    <s v="GBP"/>
    <n v="1408106352"/>
    <n v="1406896752"/>
    <b v="0"/>
    <n v="19"/>
    <b v="1"/>
    <s v="theater/plays"/>
    <x v="2"/>
    <x v="2"/>
    <n v="50"/>
    <n v="190"/>
    <x v="186"/>
    <d v="2014-08-15T12:39:12"/>
    <n v="14"/>
    <n v="0.9"/>
    <x v="2"/>
  </r>
  <r>
    <n v="3395"/>
    <s v="MIRAMAR"/>
    <s v="Miramar is a a darkly funny play exploring what it is we call â€˜homeâ€™."/>
    <n v="500"/>
    <n v="920"/>
    <x v="0"/>
    <x v="1"/>
    <x v="1"/>
    <s v="GBP"/>
    <n v="1433009400"/>
    <n v="1431795944"/>
    <b v="0"/>
    <n v="38"/>
    <b v="1"/>
    <s v="theater/plays"/>
    <x v="2"/>
    <x v="2"/>
    <n v="24.21"/>
    <n v="184"/>
    <x v="187"/>
    <d v="2015-05-30T18:10:00"/>
    <n v="14.044629629628616"/>
    <n v="0.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s v="USD"/>
    <n v="1362060915"/>
    <n v="1359468915"/>
    <b v="0"/>
    <n v="29"/>
    <b v="1"/>
    <s v="music/rock"/>
    <x v="4"/>
    <x v="5"/>
    <n v="31.14"/>
    <n v="181"/>
    <x v="188"/>
    <d v="2013-02-28T14:15:15"/>
    <n v="30"/>
    <n v="0.80628"/>
    <x v="4"/>
  </r>
  <r>
    <n v="2637"/>
    <s v="SPEED OF LIGHT: Biggest Mystery of the Universe"/>
    <s v="Help us collect the data to solve the mystery of the century: Is light slowing down?"/>
    <n v="500"/>
    <n v="831"/>
    <x v="0"/>
    <x v="0"/>
    <x v="0"/>
    <s v="USD"/>
    <n v="1476277875"/>
    <n v="1474895475"/>
    <b v="0"/>
    <n v="26"/>
    <b v="1"/>
    <s v="technology/space exploration"/>
    <x v="0"/>
    <x v="23"/>
    <n v="31.96"/>
    <n v="166"/>
    <x v="189"/>
    <d v="2016-10-12T13:11:15"/>
    <n v="16"/>
    <n v="0.6620000000000000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s v="USD"/>
    <n v="1327776847"/>
    <n v="1325184847"/>
    <b v="0"/>
    <n v="30"/>
    <b v="1"/>
    <s v="games/tabletop games"/>
    <x v="1"/>
    <x v="1"/>
    <n v="27.1"/>
    <n v="163"/>
    <x v="190"/>
    <d v="2012-01-28T18:54:07"/>
    <n v="30"/>
    <n v="0.62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s v="USD"/>
    <n v="1431928784"/>
    <n v="1430114384"/>
    <b v="0"/>
    <n v="10"/>
    <b v="1"/>
    <s v="theater/plays"/>
    <x v="2"/>
    <x v="2"/>
    <n v="79.099999999999994"/>
    <n v="158"/>
    <x v="191"/>
    <d v="2015-05-18T05:59:44"/>
    <n v="21"/>
    <n v="0.58199999999999996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s v="GBP"/>
    <n v="1427990071"/>
    <n v="1422809671"/>
    <b v="0"/>
    <n v="39"/>
    <b v="1"/>
    <s v="theater/plays"/>
    <x v="2"/>
    <x v="2"/>
    <n v="19.489999999999998"/>
    <n v="152"/>
    <x v="192"/>
    <d v="2015-04-02T15:54:31"/>
    <n v="59.958333333328483"/>
    <n v="0.52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s v="GBP"/>
    <n v="1397516400"/>
    <n v="1396524644"/>
    <b v="0"/>
    <n v="15"/>
    <b v="1"/>
    <s v="music/electronic music"/>
    <x v="4"/>
    <x v="4"/>
    <n v="50.27"/>
    <n v="151"/>
    <x v="193"/>
    <d v="2014-04-14T23:00:00"/>
    <n v="11.478657407409628"/>
    <n v="0.50800000000000001"/>
    <x v="2"/>
  </r>
  <r>
    <n v="3047"/>
    <s v="Acting V Senior Showcase"/>
    <s v="Hi! We're the Graduating Seniors Acting V Seniors at Temple University! Welcome to our Kick starter Page!"/>
    <n v="500"/>
    <n v="745"/>
    <x v="0"/>
    <x v="0"/>
    <x v="0"/>
    <s v="USD"/>
    <n v="1461762960"/>
    <n v="1457999054"/>
    <b v="0"/>
    <n v="20"/>
    <b v="1"/>
    <s v="theater/spaces"/>
    <x v="2"/>
    <x v="24"/>
    <n v="37.25"/>
    <n v="149"/>
    <x v="194"/>
    <d v="2016-04-27T13:16:00"/>
    <n v="43.563726851847605"/>
    <n v="0.49"/>
    <x v="0"/>
  </r>
  <r>
    <n v="1389"/>
    <s v="Pre-order DANCEHALL's first record!!!"/>
    <s v="Help fund the pressing of DANCEHALL's first record by pre-ordering it in advance!!!"/>
    <n v="500"/>
    <n v="727"/>
    <x v="0"/>
    <x v="1"/>
    <x v="1"/>
    <s v="GBP"/>
    <n v="1471087957"/>
    <n v="1468495957"/>
    <b v="0"/>
    <n v="34"/>
    <b v="1"/>
    <s v="music/rock"/>
    <x v="4"/>
    <x v="5"/>
    <n v="21.38"/>
    <n v="145"/>
    <x v="195"/>
    <d v="2016-08-13T11:32:37"/>
    <n v="30"/>
    <n v="0.4540000000000000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s v="USD"/>
    <n v="1477710000"/>
    <n v="1475248279"/>
    <b v="0"/>
    <n v="12"/>
    <b v="1"/>
    <s v="theater/plays"/>
    <x v="2"/>
    <x v="2"/>
    <n v="57.92"/>
    <n v="139"/>
    <x v="196"/>
    <d v="2016-10-29T03:00:00"/>
    <n v="28.492141203707433"/>
    <n v="0.39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s v="GBP"/>
    <n v="1469220144"/>
    <n v="1466628144"/>
    <b v="0"/>
    <n v="15"/>
    <b v="1"/>
    <s v="film &amp; video/documentary"/>
    <x v="5"/>
    <x v="27"/>
    <n v="45.6"/>
    <n v="137"/>
    <x v="197"/>
    <d v="2016-07-22T20:42:24"/>
    <n v="30"/>
    <n v="0.36799999999999999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s v="USD"/>
    <n v="1307459881"/>
    <n v="1304867881"/>
    <b v="0"/>
    <n v="26"/>
    <b v="1"/>
    <s v="music/indie rock"/>
    <x v="4"/>
    <x v="21"/>
    <n v="26.27"/>
    <n v="137"/>
    <x v="198"/>
    <d v="2011-06-07T15:18:01"/>
    <n v="30"/>
    <n v="0.36599999999999999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s v="USD"/>
    <n v="1409500725"/>
    <n v="1406908725"/>
    <b v="0"/>
    <n v="13"/>
    <b v="1"/>
    <s v="photography/photobooks"/>
    <x v="6"/>
    <x v="9"/>
    <n v="51.92"/>
    <n v="135"/>
    <x v="199"/>
    <d v="2014-08-31T15:58:45"/>
    <n v="30"/>
    <n v="0.35"/>
    <x v="2"/>
  </r>
  <r>
    <n v="2801"/>
    <s v="A Dream Play"/>
    <s v="Arise Theatre Company's production of August Strindberg's expressionist masterpiece 'A Dream Play'."/>
    <n v="500"/>
    <n v="666"/>
    <x v="0"/>
    <x v="7"/>
    <x v="7"/>
    <s v="AUD"/>
    <n v="1412938800"/>
    <n v="1411019409"/>
    <b v="0"/>
    <n v="13"/>
    <b v="1"/>
    <s v="theater/plays"/>
    <x v="2"/>
    <x v="2"/>
    <n v="51.23"/>
    <n v="133"/>
    <x v="200"/>
    <d v="2014-10-10T11:00:00"/>
    <n v="22.215173611111823"/>
    <n v="0.332000000000000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s v="GBP"/>
    <n v="1487580602"/>
    <n v="1485161402"/>
    <b v="0"/>
    <n v="25"/>
    <b v="1"/>
    <s v="theater/plays"/>
    <x v="2"/>
    <x v="2"/>
    <n v="26.61"/>
    <n v="133"/>
    <x v="201"/>
    <d v="2017-02-20T08:50:02"/>
    <n v="28"/>
    <n v="0.330420000000000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s v="USD"/>
    <n v="1436749200"/>
    <n v="1434997018"/>
    <b v="0"/>
    <n v="18"/>
    <b v="1"/>
    <s v="theater/plays"/>
    <x v="2"/>
    <x v="2"/>
    <n v="36.67"/>
    <n v="132"/>
    <x v="202"/>
    <d v="2015-07-13T01:00:00"/>
    <n v="20.279884259260143"/>
    <n v="0.32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s v="USD"/>
    <n v="1429317420"/>
    <n v="1424226768"/>
    <b v="0"/>
    <n v="13"/>
    <b v="1"/>
    <s v="theater/plays"/>
    <x v="2"/>
    <x v="2"/>
    <n v="50"/>
    <n v="130"/>
    <x v="203"/>
    <d v="2015-04-18T00:37:00"/>
    <n v="58.919583333328774"/>
    <n v="0.3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s v="USD"/>
    <n v="1425099540"/>
    <n v="1424280938"/>
    <b v="0"/>
    <n v="14"/>
    <b v="1"/>
    <s v="theater/plays"/>
    <x v="2"/>
    <x v="2"/>
    <n v="46.43"/>
    <n v="130"/>
    <x v="204"/>
    <d v="2015-02-28T04:59:00"/>
    <n v="9.4745601851827814"/>
    <n v="0.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s v="USD"/>
    <n v="1481615940"/>
    <n v="1479436646"/>
    <b v="0"/>
    <n v="30"/>
    <b v="1"/>
    <s v="music/electronic music"/>
    <x v="4"/>
    <x v="4"/>
    <n v="21.37"/>
    <n v="128"/>
    <x v="205"/>
    <d v="2016-12-13T07:59:00"/>
    <n v="25.223310185181617"/>
    <n v="0.2819999999999999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s v="USD"/>
    <n v="1327535392"/>
    <n v="1324079392"/>
    <b v="0"/>
    <n v="17"/>
    <b v="1"/>
    <s v="music/indie rock"/>
    <x v="4"/>
    <x v="21"/>
    <n v="37.65"/>
    <n v="128"/>
    <x v="206"/>
    <d v="2012-01-25T23:49:52"/>
    <n v="40"/>
    <n v="0.28000000000000003"/>
    <x v="5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s v="GBP"/>
    <n v="1491001140"/>
    <n v="1487847954"/>
    <b v="0"/>
    <n v="22"/>
    <b v="0"/>
    <s v="theater/plays"/>
    <x v="2"/>
    <x v="2"/>
    <n v="29.05"/>
    <n v="128"/>
    <x v="207"/>
    <d v="2017-03-31T22:59:00"/>
    <n v="36.495208333333721"/>
    <n v="0.27800000000000002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s v="USD"/>
    <n v="1315171845"/>
    <n v="1309987845"/>
    <b v="0"/>
    <n v="17"/>
    <b v="1"/>
    <s v="film &amp; video/shorts"/>
    <x v="5"/>
    <x v="13"/>
    <n v="37.409999999999997"/>
    <n v="127"/>
    <x v="208"/>
    <d v="2011-09-04T21:30:45"/>
    <n v="60"/>
    <n v="0.2720000000000000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s v="GBP"/>
    <n v="1467054000"/>
    <n v="1463144254"/>
    <b v="0"/>
    <n v="28"/>
    <b v="1"/>
    <s v="theater/plays"/>
    <x v="2"/>
    <x v="2"/>
    <n v="22.61"/>
    <n v="127"/>
    <x v="209"/>
    <d v="2016-06-27T19:00:00"/>
    <n v="45.251689814816928"/>
    <n v="0.2660000000000000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s v="GBP"/>
    <n v="1463743860"/>
    <n v="1461151860"/>
    <b v="0"/>
    <n v="36"/>
    <b v="1"/>
    <s v="theater/plays"/>
    <x v="2"/>
    <x v="2"/>
    <n v="17.53"/>
    <n v="126"/>
    <x v="210"/>
    <d v="2016-05-20T11:31:00"/>
    <n v="30"/>
    <n v="0.2620000000000000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s v="USD"/>
    <n v="1447269367"/>
    <n v="1444673767"/>
    <b v="0"/>
    <n v="8"/>
    <b v="1"/>
    <s v="theater/plays"/>
    <x v="2"/>
    <x v="2"/>
    <n v="78.88"/>
    <n v="126"/>
    <x v="211"/>
    <d v="2015-11-11T19:16:07"/>
    <n v="30.041666666656965"/>
    <n v="0.26200000000000001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s v="USD"/>
    <n v="1460860144"/>
    <n v="1458268144"/>
    <b v="0"/>
    <n v="20"/>
    <b v="1"/>
    <s v="film &amp; video/television"/>
    <x v="5"/>
    <x v="7"/>
    <n v="31.5"/>
    <n v="126"/>
    <x v="212"/>
    <d v="2016-04-17T02:29:04"/>
    <n v="30"/>
    <n v="0.25998000000000004"/>
    <x v="0"/>
  </r>
  <r>
    <n v="1372"/>
    <s v="Ted Lukas &amp; the Misled new CD - &quot;FEED&quot;"/>
    <s v="Please help us raise funds to press our new CD!"/>
    <n v="500"/>
    <n v="620"/>
    <x v="0"/>
    <x v="0"/>
    <x v="0"/>
    <s v="USD"/>
    <n v="1342115132"/>
    <n v="1339523132"/>
    <b v="0"/>
    <n v="16"/>
    <b v="1"/>
    <s v="music/rock"/>
    <x v="4"/>
    <x v="5"/>
    <n v="38.75"/>
    <n v="124"/>
    <x v="213"/>
    <d v="2012-07-12T17:45:32"/>
    <n v="30"/>
    <n v="0.24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s v="GBP"/>
    <n v="1469998680"/>
    <n v="1466710358"/>
    <b v="0"/>
    <n v="21"/>
    <b v="1"/>
    <s v="theater/plays"/>
    <x v="2"/>
    <x v="2"/>
    <n v="29.43"/>
    <n v="124"/>
    <x v="214"/>
    <d v="2016-07-31T20:58:00"/>
    <n v="38.059282407397404"/>
    <n v="0.2359999999999999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s v="GBP"/>
    <n v="1445252400"/>
    <n v="1443696797"/>
    <b v="0"/>
    <n v="22"/>
    <b v="1"/>
    <s v="theater/plays"/>
    <x v="2"/>
    <x v="2"/>
    <n v="27.73"/>
    <n v="122"/>
    <x v="215"/>
    <d v="2015-10-19T11:00:00"/>
    <n v="18.00466435184353"/>
    <n v="0.2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s v="USD"/>
    <n v="1434542702"/>
    <n v="1432814702"/>
    <b v="0"/>
    <n v="3"/>
    <b v="1"/>
    <s v="theater/plays"/>
    <x v="2"/>
    <x v="2"/>
    <n v="203.33"/>
    <n v="122"/>
    <x v="216"/>
    <d v="2015-06-17T12:05:02"/>
    <n v="20"/>
    <n v="0.22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s v="USD"/>
    <n v="1340429276"/>
    <n v="1335245276"/>
    <b v="0"/>
    <n v="16"/>
    <b v="1"/>
    <s v="music/indie rock"/>
    <x v="4"/>
    <x v="21"/>
    <n v="37.94"/>
    <n v="121"/>
    <x v="217"/>
    <d v="2012-06-23T05:27:56"/>
    <n v="60"/>
    <n v="0.214"/>
    <x v="6"/>
  </r>
  <r>
    <n v="3700"/>
    <s v="Generations (Senior Project)"/>
    <s v="Help me produce the play I have written for my senior project!"/>
    <n v="500"/>
    <n v="606"/>
    <x v="0"/>
    <x v="0"/>
    <x v="0"/>
    <s v="USD"/>
    <n v="1412092800"/>
    <n v="1409493800"/>
    <b v="0"/>
    <n v="18"/>
    <b v="1"/>
    <s v="theater/plays"/>
    <x v="2"/>
    <x v="2"/>
    <n v="33.67"/>
    <n v="121"/>
    <x v="218"/>
    <d v="2014-09-30T16:00:00"/>
    <n v="30.081018518518249"/>
    <n v="0.21199999999999999"/>
    <x v="2"/>
  </r>
  <r>
    <n v="104"/>
    <s v="Good 'Ol Trumpet"/>
    <s v="UCF short film about an old man, his love for music, and his misplaced trumpet.  "/>
    <n v="500"/>
    <n v="600"/>
    <x v="0"/>
    <x v="0"/>
    <x v="0"/>
    <s v="USD"/>
    <n v="1301792400"/>
    <n v="1299775266"/>
    <b v="0"/>
    <n v="10"/>
    <b v="1"/>
    <s v="film &amp; video/shorts"/>
    <x v="5"/>
    <x v="13"/>
    <n v="60"/>
    <n v="120"/>
    <x v="219"/>
    <d v="2011-04-03T01:00:00"/>
    <n v="23.34645833333343"/>
    <n v="0.2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s v="USD"/>
    <n v="1393694280"/>
    <n v="1390088311"/>
    <b v="0"/>
    <n v="14"/>
    <b v="1"/>
    <s v="film &amp; video/documentary"/>
    <x v="5"/>
    <x v="27"/>
    <n v="42.86"/>
    <n v="120"/>
    <x v="220"/>
    <d v="2014-03-01T17:18:00"/>
    <n v="41.735752314816636"/>
    <n v="0.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s v="USD"/>
    <n v="1442462340"/>
    <n v="1439743900"/>
    <b v="0"/>
    <n v="14"/>
    <b v="1"/>
    <s v="theater/plays"/>
    <x v="2"/>
    <x v="2"/>
    <n v="40.71"/>
    <n v="114"/>
    <x v="221"/>
    <d v="2015-09-17T03:59:00"/>
    <n v="31.463425925932825"/>
    <n v="0.14000000000000001"/>
    <x v="3"/>
  </r>
  <r>
    <n v="3711"/>
    <s v="The Youth Shakespeare Project 2014"/>
    <s v="Two teachers and twenty kids bring one of Shakespeare's plays to life!"/>
    <n v="500"/>
    <n v="570"/>
    <x v="0"/>
    <x v="0"/>
    <x v="0"/>
    <s v="USD"/>
    <n v="1402848000"/>
    <n v="1400606573"/>
    <b v="0"/>
    <n v="21"/>
    <b v="1"/>
    <s v="theater/plays"/>
    <x v="2"/>
    <x v="2"/>
    <n v="27.14"/>
    <n v="114"/>
    <x v="222"/>
    <d v="2014-06-15T16:00:00"/>
    <n v="25.942442129628034"/>
    <n v="0.1400000000000000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s v="GBP"/>
    <n v="1476651600"/>
    <n v="1473189335"/>
    <b v="0"/>
    <n v="15"/>
    <b v="1"/>
    <s v="theater/musical"/>
    <x v="2"/>
    <x v="18"/>
    <n v="37.67"/>
    <n v="113"/>
    <x v="223"/>
    <d v="2016-10-16T21:00:00"/>
    <n v="40.072511574078817"/>
    <n v="0.1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x v="3"/>
    <s v="EUR"/>
    <n v="1453376495"/>
    <n v="1450784495"/>
    <b v="0"/>
    <n v="29"/>
    <b v="1"/>
    <s v="film &amp; video/shorts"/>
    <x v="5"/>
    <x v="13"/>
    <n v="19.47"/>
    <n v="113"/>
    <x v="224"/>
    <d v="2016-01-21T11:41:35"/>
    <n v="30"/>
    <n v="0.1293199999999999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s v="GBP"/>
    <n v="1387281600"/>
    <n v="1384811721"/>
    <b v="0"/>
    <n v="45"/>
    <b v="1"/>
    <s v="music/pop"/>
    <x v="4"/>
    <x v="17"/>
    <n v="12.53"/>
    <n v="113"/>
    <x v="225"/>
    <d v="2013-12-17T12:00:00"/>
    <n v="28.586562500000582"/>
    <n v="0.128"/>
    <x v="4"/>
  </r>
  <r>
    <n v="1391"/>
    <s v="Rules and Regulations"/>
    <s v="With the money donated through this project we intend on investing in sound equipment for live shows"/>
    <n v="500"/>
    <n v="551"/>
    <x v="0"/>
    <x v="0"/>
    <x v="0"/>
    <s v="USD"/>
    <n v="1440219540"/>
    <n v="1436369818"/>
    <b v="0"/>
    <n v="13"/>
    <b v="1"/>
    <s v="music/rock"/>
    <x v="4"/>
    <x v="5"/>
    <n v="42.38"/>
    <n v="110"/>
    <x v="226"/>
    <d v="2015-08-22T04:59:00"/>
    <n v="44.556967592594447"/>
    <n v="0.10199999999999999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s v="USD"/>
    <n v="1357160384"/>
    <n v="1354568384"/>
    <b v="0"/>
    <n v="11"/>
    <b v="1"/>
    <s v="music/rock"/>
    <x v="4"/>
    <x v="5"/>
    <n v="50"/>
    <n v="110"/>
    <x v="227"/>
    <d v="2013-01-02T20:59:44"/>
    <n v="30"/>
    <n v="0.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s v="USD"/>
    <n v="1422853140"/>
    <n v="1421439552"/>
    <b v="0"/>
    <n v="10"/>
    <b v="1"/>
    <s v="theater/plays"/>
    <x v="2"/>
    <x v="2"/>
    <n v="55"/>
    <n v="110"/>
    <x v="228"/>
    <d v="2015-02-02T04:59:00"/>
    <n v="16.360972222224518"/>
    <n v="0.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s v="GBP"/>
    <n v="1402848000"/>
    <n v="1400570787"/>
    <b v="1"/>
    <n v="15"/>
    <b v="1"/>
    <s v="theater/plays"/>
    <x v="2"/>
    <x v="2"/>
    <n v="36.33"/>
    <n v="109"/>
    <x v="229"/>
    <d v="2014-06-15T16:00:00"/>
    <n v="26.356631944443507"/>
    <n v="0.09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s v="GBP"/>
    <n v="1490358834"/>
    <n v="1487770434"/>
    <b v="0"/>
    <n v="16"/>
    <b v="0"/>
    <s v="theater/plays"/>
    <x v="2"/>
    <x v="2"/>
    <n v="33.75"/>
    <n v="108"/>
    <x v="230"/>
    <d v="2017-03-24T12:33:54"/>
    <n v="29.958333333335759"/>
    <n v="0.0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s v="GBP"/>
    <n v="1422712986"/>
    <n v="1418824986"/>
    <b v="0"/>
    <n v="16"/>
    <b v="1"/>
    <s v="theater/plays"/>
    <x v="2"/>
    <x v="2"/>
    <n v="33.75"/>
    <n v="108"/>
    <x v="231"/>
    <d v="2015-01-31T14:03:06"/>
    <n v="45"/>
    <n v="0.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s v="USD"/>
    <n v="1413431940"/>
    <n v="1412216665"/>
    <b v="0"/>
    <n v="15"/>
    <b v="1"/>
    <s v="theater/plays"/>
    <x v="2"/>
    <x v="2"/>
    <n v="35.799999999999997"/>
    <n v="107"/>
    <x v="232"/>
    <d v="2014-10-16T03:59:00"/>
    <n v="14.065682870372257"/>
    <n v="7.3999999999999996E-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s v="USD"/>
    <n v="1415222545"/>
    <n v="1413404545"/>
    <b v="0"/>
    <n v="9"/>
    <b v="1"/>
    <s v="theater/plays"/>
    <x v="2"/>
    <x v="2"/>
    <n v="58.9"/>
    <n v="106"/>
    <x v="233"/>
    <d v="2014-11-05T21:22:25"/>
    <n v="21.041666666664241"/>
    <n v="6.022000000000003E-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s v="USD"/>
    <n v="1439136000"/>
    <n v="1438188106"/>
    <b v="0"/>
    <n v="7"/>
    <b v="1"/>
    <s v="theater/plays"/>
    <x v="2"/>
    <x v="2"/>
    <n v="75.709999999999994"/>
    <n v="106"/>
    <x v="234"/>
    <d v="2015-08-09T16:00:00"/>
    <n v="10.970995370371384"/>
    <n v="0.06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s v="GBP"/>
    <n v="1470078000"/>
    <n v="1467648456"/>
    <b v="0"/>
    <n v="25"/>
    <b v="1"/>
    <s v="theater/plays"/>
    <x v="2"/>
    <x v="2"/>
    <n v="21.1"/>
    <n v="105"/>
    <x v="235"/>
    <d v="2016-08-01T19:00:00"/>
    <n v="28.119722222225391"/>
    <n v="5.4900000000000088E-2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s v="GBP"/>
    <n v="1455555083"/>
    <n v="1454691083"/>
    <b v="0"/>
    <n v="35"/>
    <b v="1"/>
    <s v="film &amp; video/television"/>
    <x v="5"/>
    <x v="7"/>
    <n v="15"/>
    <n v="105"/>
    <x v="236"/>
    <d v="2016-02-15T16:51:23"/>
    <n v="10"/>
    <n v="0.0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s v="USD"/>
    <n v="1461902340"/>
    <n v="1459220588"/>
    <b v="0"/>
    <n v="7"/>
    <b v="1"/>
    <s v="theater/musical"/>
    <x v="2"/>
    <x v="18"/>
    <n v="75"/>
    <n v="105"/>
    <x v="237"/>
    <d v="2016-04-29T03:59:00"/>
    <n v="31.038796296299552"/>
    <n v="0.0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s v="GBP"/>
    <n v="1468437240"/>
    <n v="1463253240"/>
    <b v="0"/>
    <n v="16"/>
    <b v="1"/>
    <s v="music/rock"/>
    <x v="4"/>
    <x v="5"/>
    <n v="32.5"/>
    <n v="104"/>
    <x v="238"/>
    <d v="2016-07-13T19:14:00"/>
    <n v="60"/>
    <n v="0.0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s v="GBP"/>
    <n v="1459439471"/>
    <n v="1456851071"/>
    <b v="0"/>
    <n v="11"/>
    <b v="1"/>
    <s v="music/rock"/>
    <x v="4"/>
    <x v="5"/>
    <n v="47.27"/>
    <n v="104"/>
    <x v="239"/>
    <d v="2016-03-31T15:51:11"/>
    <n v="29.958333333335759"/>
    <n v="0.0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s v="USD"/>
    <n v="1407686340"/>
    <n v="1404833442"/>
    <b v="0"/>
    <n v="9"/>
    <b v="1"/>
    <s v="theater/plays"/>
    <x v="2"/>
    <x v="2"/>
    <n v="57.78"/>
    <n v="104"/>
    <x v="240"/>
    <d v="2014-08-10T15:59:00"/>
    <n v="33.01965277778072"/>
    <n v="0.04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s v="USD"/>
    <n v="1262302740"/>
    <n v="1257444140"/>
    <b v="0"/>
    <n v="15"/>
    <b v="1"/>
    <s v="music/rock"/>
    <x v="4"/>
    <x v="5"/>
    <n v="34.6"/>
    <n v="104"/>
    <x v="241"/>
    <d v="2009-12-31T23:39:00"/>
    <n v="56.233796296299261"/>
    <n v="3.7999999999999999E-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s v="USD"/>
    <n v="1295142660"/>
    <n v="1293739714"/>
    <b v="0"/>
    <n v="10"/>
    <b v="1"/>
    <s v="music/indie rock"/>
    <x v="4"/>
    <x v="21"/>
    <n v="51.6"/>
    <n v="103"/>
    <x v="242"/>
    <d v="2011-01-16T01:51:00"/>
    <n v="16.237800925919146"/>
    <n v="3.2000000000000001E-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s v="GBP"/>
    <n v="1467681107"/>
    <n v="1465866707"/>
    <b v="0"/>
    <n v="20"/>
    <b v="1"/>
    <s v="theater/plays"/>
    <x v="2"/>
    <x v="2"/>
    <n v="25.16"/>
    <n v="101"/>
    <x v="243"/>
    <d v="2016-07-05T01:11:47"/>
    <n v="21"/>
    <n v="6.4400000000000542E-3"/>
    <x v="0"/>
  </r>
  <r>
    <n v="90"/>
    <s v="Help Get the Short Film Interior Design into Film Festivals!"/>
    <s v="We're looking for funding to help submit a short film to film festivals."/>
    <n v="500"/>
    <n v="502"/>
    <x v="0"/>
    <x v="0"/>
    <x v="0"/>
    <s v="USD"/>
    <n v="1310454499"/>
    <n v="1307862499"/>
    <b v="0"/>
    <n v="16"/>
    <b v="1"/>
    <s v="film &amp; video/shorts"/>
    <x v="5"/>
    <x v="13"/>
    <n v="31.38"/>
    <n v="100"/>
    <x v="244"/>
    <d v="2011-07-12T07:08:19"/>
    <n v="30"/>
    <n v="4.0000000000000001E-3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s v="USD"/>
    <n v="1472676371"/>
    <n v="1470948371"/>
    <b v="0"/>
    <n v="8"/>
    <b v="1"/>
    <s v="theater/plays"/>
    <x v="2"/>
    <x v="2"/>
    <n v="62.63"/>
    <n v="100"/>
    <x v="245"/>
    <d v="2016-08-31T20:46:11"/>
    <n v="20"/>
    <n v="2E-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s v="USD"/>
    <n v="1305483086"/>
    <n v="1302891086"/>
    <b v="0"/>
    <n v="7"/>
    <b v="1"/>
    <s v="film &amp; video/shorts"/>
    <x v="5"/>
    <x v="13"/>
    <n v="71.430000000000007"/>
    <n v="100"/>
    <x v="246"/>
    <d v="2011-05-15T18:11:26"/>
    <n v="30"/>
    <n v="0"/>
    <x v="5"/>
  </r>
  <r>
    <n v="139"/>
    <s v="Roman Dead (Canceled)"/>
    <s v="When  Rome is infected with a zombie plague, Lucius Agrippa and a small group fights for survival"/>
    <n v="500"/>
    <n v="500"/>
    <x v="2"/>
    <x v="0"/>
    <x v="0"/>
    <s v="USD"/>
    <n v="1436738772"/>
    <n v="1435874772"/>
    <b v="0"/>
    <n v="1"/>
    <b v="0"/>
    <s v="film &amp; video/science fiction"/>
    <x v="5"/>
    <x v="30"/>
    <n v="500"/>
    <n v="100"/>
    <x v="247"/>
    <d v="2015-07-12T22:06:12"/>
    <n v="10"/>
    <n v="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s v="GBP"/>
    <n v="1431982727"/>
    <n v="1428094727"/>
    <b v="0"/>
    <n v="6"/>
    <b v="1"/>
    <s v="theater/musical"/>
    <x v="2"/>
    <x v="18"/>
    <n v="83.33"/>
    <n v="100"/>
    <x v="248"/>
    <d v="2015-05-18T20:58:47"/>
    <n v="45"/>
    <n v="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s v="USD"/>
    <n v="1485885600"/>
    <n v="1484682670"/>
    <b v="0"/>
    <n v="8"/>
    <b v="1"/>
    <s v="theater/spaces"/>
    <x v="2"/>
    <x v="24"/>
    <n v="62.5"/>
    <n v="100"/>
    <x v="249"/>
    <d v="2017-01-31T18:00:00"/>
    <n v="13.922800925924093"/>
    <n v="0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s v="GBP"/>
    <n v="1462565855"/>
    <n v="1458245855"/>
    <b v="0"/>
    <n v="12"/>
    <b v="1"/>
    <s v="theater/plays"/>
    <x v="2"/>
    <x v="2"/>
    <n v="41.67"/>
    <n v="100"/>
    <x v="250"/>
    <d v="2016-05-06T20:17:35"/>
    <n v="50"/>
    <n v="0"/>
    <x v="0"/>
  </r>
  <r>
    <n v="3572"/>
    <s v="Monster"/>
    <s v="A darkly comic one woman show by Abram Rooney as part of The Camden Fringe 2015."/>
    <n v="500"/>
    <n v="500"/>
    <x v="0"/>
    <x v="1"/>
    <x v="1"/>
    <s v="GBP"/>
    <n v="1434894082"/>
    <n v="1432302082"/>
    <b v="0"/>
    <n v="9"/>
    <b v="1"/>
    <s v="theater/plays"/>
    <x v="2"/>
    <x v="2"/>
    <n v="55.56"/>
    <n v="100"/>
    <x v="251"/>
    <d v="2015-06-21T13:41:22"/>
    <n v="30"/>
    <n v="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s v="GBP"/>
    <n v="1459444656"/>
    <n v="1456856256"/>
    <b v="0"/>
    <n v="14"/>
    <b v="1"/>
    <s v="theater/plays"/>
    <x v="2"/>
    <x v="2"/>
    <n v="35.71"/>
    <n v="100"/>
    <x v="252"/>
    <d v="2016-03-31T17:17:36"/>
    <n v="29.958333333328483"/>
    <n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s v="GBP"/>
    <n v="1454412584"/>
    <n v="1452598184"/>
    <b v="0"/>
    <n v="17"/>
    <b v="1"/>
    <s v="theater/plays"/>
    <x v="2"/>
    <x v="2"/>
    <n v="29.41"/>
    <n v="100"/>
    <x v="253"/>
    <d v="2016-02-02T11:29:44"/>
    <n v="21"/>
    <n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s v="GBP"/>
    <n v="1439247600"/>
    <n v="1434625937"/>
    <b v="0"/>
    <n v="3"/>
    <b v="1"/>
    <s v="theater/musical"/>
    <x v="2"/>
    <x v="18"/>
    <n v="166.67"/>
    <n v="100"/>
    <x v="254"/>
    <d v="2015-08-10T23:00:00"/>
    <n v="53.491469907399733"/>
    <n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s v="USD"/>
    <n v="1393181018"/>
    <n v="1390589018"/>
    <b v="0"/>
    <n v="9"/>
    <b v="0"/>
    <s v="publishing/fiction"/>
    <x v="7"/>
    <x v="31"/>
    <n v="39"/>
    <n v="70"/>
    <x v="255"/>
    <d v="2014-02-23T18:43:38"/>
    <n v="30"/>
    <n v="-0.29799999999999999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s v="USD"/>
    <n v="1448949540"/>
    <n v="1446048367"/>
    <b v="0"/>
    <n v="5"/>
    <b v="0"/>
    <s v="theater/plays"/>
    <x v="2"/>
    <x v="2"/>
    <n v="60"/>
    <n v="60"/>
    <x v="256"/>
    <d v="2015-12-01T05:59:00"/>
    <n v="33.578391203700448"/>
    <n v="-0.4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x v="9"/>
    <s v="EUR"/>
    <n v="1428519527"/>
    <n v="1425927527"/>
    <b v="0"/>
    <n v="15"/>
    <b v="0"/>
    <s v="publishing/children's books"/>
    <x v="7"/>
    <x v="32"/>
    <n v="17.329999999999998"/>
    <n v="52"/>
    <x v="257"/>
    <d v="2015-04-08T18:58:47"/>
    <n v="30"/>
    <n v="-0.48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x v="10"/>
    <s v="EUR"/>
    <n v="1492372800"/>
    <n v="1488823488"/>
    <b v="0"/>
    <n v="8"/>
    <b v="0"/>
    <s v="theater/plays"/>
    <x v="2"/>
    <x v="2"/>
    <n v="32.25"/>
    <n v="52"/>
    <x v="258"/>
    <d v="2017-04-16T20:00:00"/>
    <n v="41.07999999999447"/>
    <n v="-0.4839999999999999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s v="USD"/>
    <n v="1432069249"/>
    <n v="1429477249"/>
    <b v="0"/>
    <n v="8"/>
    <b v="0"/>
    <s v="technology/gadgets"/>
    <x v="0"/>
    <x v="33"/>
    <n v="29.63"/>
    <n v="47"/>
    <x v="259"/>
    <d v="2015-05-19T21:00:49"/>
    <n v="30"/>
    <n v="-0.52600000000000002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s v="USD"/>
    <n v="1473972813"/>
    <n v="1471812813"/>
    <b v="0"/>
    <n v="7"/>
    <b v="0"/>
    <s v="music/indie rock"/>
    <x v="4"/>
    <x v="21"/>
    <n v="29.29"/>
    <n v="41"/>
    <x v="260"/>
    <d v="2016-09-15T20:53:33"/>
    <n v="25"/>
    <n v="-0.59"/>
    <x v="0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s v="USD"/>
    <n v="1446524159"/>
    <n v="1443928559"/>
    <b v="0"/>
    <n v="6"/>
    <b v="0"/>
    <s v="photography/nature"/>
    <x v="6"/>
    <x v="8"/>
    <n v="28.33"/>
    <n v="34"/>
    <x v="261"/>
    <d v="2015-11-03T04:15:59"/>
    <n v="30.041666666671517"/>
    <n v="-0.6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s v="USD"/>
    <n v="1339816200"/>
    <n v="1337095997"/>
    <b v="0"/>
    <n v="4"/>
    <b v="0"/>
    <s v="publishing/children's books"/>
    <x v="7"/>
    <x v="32"/>
    <n v="35"/>
    <n v="28"/>
    <x v="262"/>
    <d v="2012-06-16T03:10:00"/>
    <n v="31.483831018515048"/>
    <n v="-0.72"/>
    <x v="6"/>
  </r>
  <r>
    <n v="4102"/>
    <s v="4th Wall Theatre Project"/>
    <s v="Local Community theater to get up and running in the Idaho Falls area. Something new, something different!"/>
    <n v="500"/>
    <n v="137"/>
    <x v="1"/>
    <x v="0"/>
    <x v="0"/>
    <s v="USD"/>
    <n v="1463343673"/>
    <n v="1460751673"/>
    <b v="0"/>
    <n v="6"/>
    <b v="0"/>
    <s v="theater/plays"/>
    <x v="2"/>
    <x v="2"/>
    <n v="22.83"/>
    <n v="27"/>
    <x v="263"/>
    <d v="2016-05-15T20:21:13"/>
    <n v="30"/>
    <n v="-0.72599999999999998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s v="USD"/>
    <n v="1387657931"/>
    <n v="1385065931"/>
    <b v="0"/>
    <n v="10"/>
    <b v="0"/>
    <s v="games/video games"/>
    <x v="1"/>
    <x v="19"/>
    <n v="13"/>
    <n v="26"/>
    <x v="264"/>
    <d v="2013-12-21T20:32:11"/>
    <n v="30"/>
    <n v="-0.7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s v="GBP"/>
    <n v="1428333345"/>
    <n v="1425744945"/>
    <b v="0"/>
    <n v="7"/>
    <b v="0"/>
    <s v="technology/web"/>
    <x v="0"/>
    <x v="22"/>
    <n v="16.43"/>
    <n v="23"/>
    <x v="265"/>
    <d v="2015-04-06T15:15:45"/>
    <n v="29.958333333335759"/>
    <n v="-0.77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s v="GBP"/>
    <n v="1416081600"/>
    <n v="1413477228"/>
    <b v="0"/>
    <n v="2"/>
    <b v="0"/>
    <s v="theater/plays"/>
    <x v="2"/>
    <x v="2"/>
    <n v="55"/>
    <n v="22"/>
    <x v="266"/>
    <d v="2014-11-15T20:00:00"/>
    <n v="30.143194444441178"/>
    <n v="-0.7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s v="GBP"/>
    <n v="1416781749"/>
    <n v="1415053749"/>
    <b v="0"/>
    <n v="1"/>
    <b v="0"/>
    <s v="theater/musical"/>
    <x v="2"/>
    <x v="18"/>
    <n v="100"/>
    <n v="20"/>
    <x v="267"/>
    <d v="2014-11-23T22:29:09"/>
    <n v="20"/>
    <n v="-0.8"/>
    <x v="2"/>
  </r>
  <r>
    <n v="3991"/>
    <s v="NTACTheatre - North Texas Actor's Collaborative Theatre"/>
    <s v="North Texas first actor-driven theatre company needs your help"/>
    <n v="500"/>
    <n v="100"/>
    <x v="1"/>
    <x v="0"/>
    <x v="0"/>
    <s v="USD"/>
    <n v="1433086082"/>
    <n v="1430494082"/>
    <b v="0"/>
    <n v="1"/>
    <b v="0"/>
    <s v="theater/plays"/>
    <x v="2"/>
    <x v="2"/>
    <n v="100"/>
    <n v="20"/>
    <x v="268"/>
    <d v="2015-05-31T15:28:02"/>
    <n v="30"/>
    <n v="-0.8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x v="2"/>
    <s v="CAD"/>
    <n v="1486165880"/>
    <n v="1480981880"/>
    <b v="0"/>
    <n v="6"/>
    <b v="0"/>
    <s v="film &amp; video/science fiction"/>
    <x v="5"/>
    <x v="30"/>
    <n v="11.67"/>
    <n v="14"/>
    <x v="269"/>
    <d v="2017-02-03T23:51:20"/>
    <n v="60"/>
    <n v="-0.86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s v="GBP"/>
    <n v="1410987400"/>
    <n v="1408395400"/>
    <b v="0"/>
    <n v="7"/>
    <b v="0"/>
    <s v="theater/plays"/>
    <x v="2"/>
    <x v="2"/>
    <n v="10"/>
    <n v="14"/>
    <x v="270"/>
    <d v="2014-09-17T20:56:40"/>
    <n v="30"/>
    <n v="-0.86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s v="USD"/>
    <n v="1268636340"/>
    <n v="1263982307"/>
    <b v="0"/>
    <n v="5"/>
    <b v="0"/>
    <s v="games/video games"/>
    <x v="1"/>
    <x v="19"/>
    <n v="10"/>
    <n v="10"/>
    <x v="271"/>
    <d v="2010-03-15T06:59:00"/>
    <n v="53.866122685183655"/>
    <n v="-0.9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s v="GBP"/>
    <n v="1475258327"/>
    <n v="1471370327"/>
    <b v="0"/>
    <n v="2"/>
    <b v="0"/>
    <s v="theater/musical"/>
    <x v="2"/>
    <x v="18"/>
    <n v="15"/>
    <n v="6"/>
    <x v="272"/>
    <d v="2016-09-30T17:58:47"/>
    <n v="45"/>
    <n v="-0.94"/>
    <x v="0"/>
  </r>
  <r>
    <n v="2131"/>
    <s v="Scout's Honor"/>
    <s v="From frightened girl to empowered woman, Scout's Honor is a tale about facing your fears and overcoming odds."/>
    <n v="500"/>
    <n v="25"/>
    <x v="1"/>
    <x v="0"/>
    <x v="0"/>
    <s v="USD"/>
    <n v="1436677091"/>
    <n v="1434085091"/>
    <b v="0"/>
    <n v="3"/>
    <b v="0"/>
    <s v="games/video games"/>
    <x v="1"/>
    <x v="19"/>
    <n v="8.33"/>
    <n v="5"/>
    <x v="273"/>
    <d v="2015-07-12T04:58:11"/>
    <n v="30"/>
    <n v="-0.95"/>
    <x v="3"/>
  </r>
  <r>
    <n v="3881"/>
    <s v="My Real Mother's Name is... (Canceled)"/>
    <s v="A musical journey coming to the Blue Venue at the 2017 Orlando Fringe Festival!"/>
    <n v="500"/>
    <n v="25"/>
    <x v="2"/>
    <x v="0"/>
    <x v="0"/>
    <s v="USD"/>
    <n v="1487550399"/>
    <n v="1484958399"/>
    <b v="0"/>
    <n v="1"/>
    <b v="0"/>
    <s v="theater/musical"/>
    <x v="2"/>
    <x v="18"/>
    <n v="25"/>
    <n v="5"/>
    <x v="274"/>
    <d v="2017-02-20T00:26:39"/>
    <n v="30"/>
    <n v="-0.9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s v="USD"/>
    <n v="1403470800"/>
    <n v="1403356792"/>
    <b v="0"/>
    <n v="4"/>
    <b v="0"/>
    <s v="theater/plays"/>
    <x v="2"/>
    <x v="2"/>
    <n v="5.75"/>
    <n v="5"/>
    <x v="275"/>
    <d v="2014-06-22T21:00:00"/>
    <n v="1.3195370370376622"/>
    <n v="-0.95399999999999996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x v="2"/>
    <s v="CAD"/>
    <n v="1435708500"/>
    <n v="1434412500"/>
    <b v="0"/>
    <n v="1"/>
    <b v="0"/>
    <s v="photography/nature"/>
    <x v="6"/>
    <x v="8"/>
    <n v="20"/>
    <n v="4"/>
    <x v="276"/>
    <d v="2015-06-30T23:55:00"/>
    <n v="15"/>
    <n v="-0.9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s v="GBP"/>
    <n v="1432328400"/>
    <n v="1430734844"/>
    <b v="0"/>
    <n v="1"/>
    <b v="0"/>
    <s v="theater/plays"/>
    <x v="2"/>
    <x v="2"/>
    <n v="10"/>
    <n v="2"/>
    <x v="277"/>
    <d v="2015-05-22T21:00:00"/>
    <n v="18.443935185183364"/>
    <n v="-0.98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s v="USD"/>
    <n v="1409620222"/>
    <n v="1407892222"/>
    <b v="0"/>
    <n v="4"/>
    <b v="0"/>
    <s v="technology/gadgets"/>
    <x v="0"/>
    <x v="33"/>
    <n v="2"/>
    <n v="2"/>
    <x v="278"/>
    <d v="2014-09-02T01:10:22"/>
    <n v="20"/>
    <n v="-0.9839999999999999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s v="USD"/>
    <n v="1467647160"/>
    <n v="1465055160"/>
    <b v="0"/>
    <n v="2"/>
    <b v="0"/>
    <s v="technology/web"/>
    <x v="0"/>
    <x v="22"/>
    <n v="3"/>
    <n v="1"/>
    <x v="279"/>
    <d v="2016-07-04T15:46:00"/>
    <n v="30"/>
    <n v="-0.98799999999999999"/>
    <x v="0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s v="GBP"/>
    <n v="1461406600"/>
    <n v="1458814600"/>
    <b v="0"/>
    <n v="1"/>
    <b v="0"/>
    <s v="theater/plays"/>
    <x v="2"/>
    <x v="2"/>
    <n v="5"/>
    <n v="1"/>
    <x v="280"/>
    <d v="2016-04-23T10:16:40"/>
    <n v="30"/>
    <n v="-0.99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s v="USD"/>
    <n v="1398876680"/>
    <n v="1396284680"/>
    <b v="0"/>
    <n v="1"/>
    <b v="0"/>
    <s v="publishing/fiction"/>
    <x v="7"/>
    <x v="31"/>
    <n v="2"/>
    <n v="0"/>
    <x v="281"/>
    <d v="2014-04-30T16:51:20"/>
    <n v="30"/>
    <n v="-0.996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s v="USD"/>
    <n v="1483423467"/>
    <n v="1480831467"/>
    <b v="0"/>
    <n v="1"/>
    <b v="0"/>
    <s v="publishing/translations"/>
    <x v="7"/>
    <x v="20"/>
    <n v="1"/>
    <n v="0"/>
    <x v="282"/>
    <d v="2017-01-03T06:04:27"/>
    <n v="30"/>
    <n v="-0.998"/>
    <x v="0"/>
  </r>
  <r>
    <n v="2422"/>
    <s v="Help starting a family owned food truck"/>
    <s v="Family owned business serving BBQ and seafood to the public"/>
    <n v="500"/>
    <n v="1"/>
    <x v="1"/>
    <x v="0"/>
    <x v="0"/>
    <s v="USD"/>
    <n v="1426091036"/>
    <n v="1423502636"/>
    <b v="0"/>
    <n v="1"/>
    <b v="0"/>
    <s v="food/food trucks"/>
    <x v="3"/>
    <x v="3"/>
    <n v="1"/>
    <n v="0"/>
    <x v="283"/>
    <d v="2015-03-11T16:23:56"/>
    <n v="29.958333333343035"/>
    <n v="-0.998"/>
    <x v="3"/>
  </r>
  <r>
    <n v="4004"/>
    <s v="South Florida Tours"/>
    <s v="Help Launch The Queen Into South Florida!"/>
    <n v="500"/>
    <n v="1"/>
    <x v="1"/>
    <x v="0"/>
    <x v="0"/>
    <s v="USD"/>
    <n v="1412740457"/>
    <n v="1410148457"/>
    <b v="0"/>
    <n v="1"/>
    <b v="0"/>
    <s v="theater/plays"/>
    <x v="2"/>
    <x v="2"/>
    <n v="1"/>
    <n v="0"/>
    <x v="284"/>
    <d v="2014-10-08T03:54:17"/>
    <n v="30"/>
    <n v="-0.998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s v="USD"/>
    <n v="1333946569"/>
    <n v="1331358169"/>
    <b v="0"/>
    <n v="0"/>
    <b v="0"/>
    <s v="music/jazz"/>
    <x v="4"/>
    <x v="34"/>
    <n v="0"/>
    <n v="0"/>
    <x v="285"/>
    <d v="2012-04-09T04:42:49"/>
    <n v="29.958333333335759"/>
    <n v="-1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s v="USD"/>
    <n v="1409098825"/>
    <n v="1406679625"/>
    <b v="0"/>
    <n v="0"/>
    <b v="0"/>
    <s v="journalism/audio"/>
    <x v="8"/>
    <x v="14"/>
    <n v="0"/>
    <n v="0"/>
    <x v="286"/>
    <d v="2014-08-27T00:20:25"/>
    <n v="28"/>
    <n v="-1"/>
    <x v="2"/>
  </r>
  <r>
    <n v="1141"/>
    <s v="Arena Z - Zombie Survival"/>
    <s v="I think this will be a great game!"/>
    <n v="500"/>
    <n v="0"/>
    <x v="1"/>
    <x v="6"/>
    <x v="6"/>
    <s v="EUR"/>
    <n v="1436460450"/>
    <n v="1433868450"/>
    <b v="0"/>
    <n v="0"/>
    <b v="0"/>
    <s v="games/mobile games"/>
    <x v="1"/>
    <x v="15"/>
    <n v="0"/>
    <n v="0"/>
    <x v="287"/>
    <d v="2015-07-09T16:47:30"/>
    <n v="30"/>
    <n v="-1"/>
    <x v="3"/>
  </r>
  <r>
    <n v="1599"/>
    <s v="The Londoner: Prints &amp; Canvas"/>
    <s v="A London photographer trekking 5,895m up Africa's Mount Kilimanjaro to pursue and enrich a career."/>
    <n v="500"/>
    <n v="0"/>
    <x v="1"/>
    <x v="1"/>
    <x v="1"/>
    <s v="GBP"/>
    <n v="1460116576"/>
    <n v="1457528176"/>
    <b v="0"/>
    <n v="0"/>
    <b v="0"/>
    <s v="photography/places"/>
    <x v="6"/>
    <x v="11"/>
    <n v="0"/>
    <n v="0"/>
    <x v="288"/>
    <d v="2016-04-08T11:56:16"/>
    <n v="29.958333333343035"/>
    <n v="-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s v="USD"/>
    <n v="1437149640"/>
    <n v="1434558479"/>
    <b v="0"/>
    <n v="0"/>
    <b v="0"/>
    <s v="theater/musical"/>
    <x v="2"/>
    <x v="18"/>
    <n v="0"/>
    <n v="0"/>
    <x v="289"/>
    <d v="2015-07-17T16:14:00"/>
    <n v="29.99028935185197"/>
    <n v="-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s v="USD"/>
    <n v="1399618380"/>
    <n v="1399058797"/>
    <b v="0"/>
    <n v="0"/>
    <b v="0"/>
    <s v="theater/plays"/>
    <x v="2"/>
    <x v="2"/>
    <n v="0"/>
    <n v="0"/>
    <x v="290"/>
    <d v="2014-05-09T06:53:00"/>
    <n v="6.4766550925924093"/>
    <n v="-1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s v="GBP"/>
    <n v="1448805404"/>
    <n v="1446209804"/>
    <b v="0"/>
    <n v="0"/>
    <b v="0"/>
    <s v="theater/plays"/>
    <x v="2"/>
    <x v="2"/>
    <n v="0"/>
    <n v="0"/>
    <x v="291"/>
    <d v="2015-11-29T13:56:44"/>
    <n v="30.041666666671517"/>
    <n v="-1"/>
    <x v="3"/>
  </r>
  <r>
    <n v="465"/>
    <s v="&quot;Amp&quot; A Story About a Robot"/>
    <s v="&quot;Amp&quot; is a short film about a robot with needs."/>
    <n v="512"/>
    <n v="138"/>
    <x v="1"/>
    <x v="0"/>
    <x v="0"/>
    <s v="USD"/>
    <n v="1403837574"/>
    <n v="1402455174"/>
    <b v="0"/>
    <n v="8"/>
    <b v="0"/>
    <s v="film &amp; video/animation"/>
    <x v="5"/>
    <x v="29"/>
    <n v="17.25"/>
    <n v="27"/>
    <x v="292"/>
    <d v="2014-06-27T02:52:54"/>
    <n v="16"/>
    <n v="-0.7304687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x v="11"/>
    <s v="NZD"/>
    <n v="1443149759"/>
    <n v="1440557759"/>
    <b v="0"/>
    <n v="0"/>
    <b v="0"/>
    <s v="technology/web"/>
    <x v="0"/>
    <x v="22"/>
    <n v="0"/>
    <n v="0"/>
    <x v="293"/>
    <d v="2015-09-25T02:55:59"/>
    <n v="30"/>
    <n v="-1"/>
    <x v="3"/>
  </r>
  <r>
    <n v="1588"/>
    <s v="The Right Side of Texas"/>
    <s v="Southeast Texas as seen through the lens of a cell phone camera"/>
    <n v="516"/>
    <n v="0"/>
    <x v="1"/>
    <x v="0"/>
    <x v="0"/>
    <s v="USD"/>
    <n v="1422735120"/>
    <n v="1420091999"/>
    <b v="0"/>
    <n v="0"/>
    <b v="0"/>
    <s v="photography/places"/>
    <x v="6"/>
    <x v="11"/>
    <n v="0"/>
    <n v="0"/>
    <x v="294"/>
    <d v="2015-01-31T20:12:00"/>
    <n v="30.591678240736655"/>
    <n v="-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s v="USD"/>
    <n v="1461205423"/>
    <n v="1456025023"/>
    <b v="0"/>
    <n v="0"/>
    <b v="0"/>
    <s v="theater/plays"/>
    <x v="2"/>
    <x v="2"/>
    <n v="0"/>
    <n v="0"/>
    <x v="295"/>
    <d v="2016-04-21T02:23:43"/>
    <n v="59.958333333328483"/>
    <n v="-1"/>
    <x v="0"/>
  </r>
  <r>
    <n v="2773"/>
    <s v="The Boat That Couldn't Float"/>
    <s v="Parents know the pain of rereading bad bedtime stories. I want to write stories that all ages will enjoy"/>
    <n v="530"/>
    <n v="1"/>
    <x v="1"/>
    <x v="2"/>
    <x v="2"/>
    <s v="CAD"/>
    <n v="1461530721"/>
    <n v="1460666721"/>
    <b v="0"/>
    <n v="1"/>
    <b v="0"/>
    <s v="publishing/children's books"/>
    <x v="7"/>
    <x v="32"/>
    <n v="1"/>
    <n v="0"/>
    <x v="296"/>
    <d v="2016-04-24T20:45:21"/>
    <n v="10"/>
    <n v="-0.99811320754716981"/>
    <x v="0"/>
  </r>
  <r>
    <n v="2215"/>
    <s v="&quot;Something to See, Not to Say&quot; - Anemometer's First EP Album"/>
    <s v="Ambient Electro Grind-fest!"/>
    <n v="550"/>
    <n v="860"/>
    <x v="0"/>
    <x v="0"/>
    <x v="0"/>
    <s v="USD"/>
    <n v="1331621940"/>
    <n v="1329671572"/>
    <b v="0"/>
    <n v="33"/>
    <b v="1"/>
    <s v="music/electronic music"/>
    <x v="4"/>
    <x v="4"/>
    <n v="26.06"/>
    <n v="156"/>
    <x v="297"/>
    <d v="2012-03-13T06:59:00"/>
    <n v="22.573703703703359"/>
    <n v="0.5636363636363636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s v="USD"/>
    <n v="1334610000"/>
    <n v="1332435685"/>
    <b v="0"/>
    <n v="15"/>
    <b v="1"/>
    <s v="publishing/nonfiction"/>
    <x v="7"/>
    <x v="12"/>
    <n v="54.27"/>
    <n v="148"/>
    <x v="298"/>
    <d v="2012-04-16T21:00:00"/>
    <n v="25.165682870370802"/>
    <n v="0.48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s v="GBP"/>
    <n v="1406470645"/>
    <n v="1403878645"/>
    <b v="0"/>
    <n v="27"/>
    <b v="1"/>
    <s v="theater/plays"/>
    <x v="2"/>
    <x v="2"/>
    <n v="29"/>
    <n v="142"/>
    <x v="299"/>
    <d v="2014-07-27T14:17:25"/>
    <n v="30"/>
    <n v="0.42363636363636364"/>
    <x v="2"/>
  </r>
  <r>
    <n v="3755"/>
    <s v="Retro Rhapsody"/>
    <s v="We have formed an innovative company that aims to create musical comedic performances suitable for a range of venues."/>
    <n v="550"/>
    <n v="713"/>
    <x v="0"/>
    <x v="1"/>
    <x v="1"/>
    <s v="GBP"/>
    <n v="1460753307"/>
    <n v="1458161307"/>
    <b v="0"/>
    <n v="28"/>
    <b v="1"/>
    <s v="theater/musical"/>
    <x v="2"/>
    <x v="18"/>
    <n v="25.46"/>
    <n v="130"/>
    <x v="300"/>
    <d v="2016-04-15T20:48:27"/>
    <n v="30"/>
    <n v="0.29636363636363638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s v="GBP"/>
    <n v="1409490480"/>
    <n v="1407400306"/>
    <b v="0"/>
    <n v="21"/>
    <b v="1"/>
    <s v="theater/plays"/>
    <x v="2"/>
    <x v="2"/>
    <n v="28.19"/>
    <n v="108"/>
    <x v="301"/>
    <d v="2014-08-31T13:08:00"/>
    <n v="24.191828703704232"/>
    <n v="7.636363636363637E-2"/>
    <x v="2"/>
  </r>
  <r>
    <n v="3607"/>
    <s v="E15 at The Pleasance and CPT"/>
    <s v="'E15' is a verbatim project that looks at the story of the Focus E15 Campaign"/>
    <n v="550"/>
    <n v="580"/>
    <x v="0"/>
    <x v="1"/>
    <x v="1"/>
    <s v="GBP"/>
    <n v="1450137600"/>
    <n v="1448924882"/>
    <b v="0"/>
    <n v="20"/>
    <b v="1"/>
    <s v="theater/plays"/>
    <x v="2"/>
    <x v="2"/>
    <n v="29"/>
    <n v="105"/>
    <x v="302"/>
    <d v="2015-12-15T00:00:00"/>
    <n v="14.036087962958845"/>
    <n v="5.4545454545454543E-2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s v="GBP"/>
    <n v="1488546319"/>
    <n v="1483362319"/>
    <b v="0"/>
    <n v="5"/>
    <b v="0"/>
    <s v="music/jazz"/>
    <x v="4"/>
    <x v="34"/>
    <n v="24.6"/>
    <n v="22"/>
    <x v="303"/>
    <d v="2017-03-03T13:05:19"/>
    <n v="60"/>
    <n v="-0.7763636363636363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x v="12"/>
    <s v="EUR"/>
    <n v="1483535180"/>
    <n v="1480943180"/>
    <b v="0"/>
    <n v="1"/>
    <b v="0"/>
    <s v="theater/plays"/>
    <x v="2"/>
    <x v="2"/>
    <n v="30"/>
    <n v="5"/>
    <x v="304"/>
    <d v="2017-01-04T13:06:20"/>
    <n v="30"/>
    <n v="-0.9454545454545454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s v="GBP"/>
    <n v="1370204367"/>
    <n v="1368476367"/>
    <b v="0"/>
    <n v="0"/>
    <b v="0"/>
    <s v="film &amp; video/animation"/>
    <x v="5"/>
    <x v="29"/>
    <n v="0"/>
    <n v="0"/>
    <x v="305"/>
    <d v="2013-06-02T20:19:27"/>
    <n v="20"/>
    <n v="-1"/>
    <x v="4"/>
  </r>
  <r>
    <n v="1084"/>
    <s v="My own channel"/>
    <s v="I want to start my own channel for gaming"/>
    <n v="550"/>
    <n v="0"/>
    <x v="1"/>
    <x v="0"/>
    <x v="0"/>
    <s v="USD"/>
    <n v="1407534804"/>
    <n v="1404942804"/>
    <b v="0"/>
    <n v="0"/>
    <b v="0"/>
    <s v="games/video games"/>
    <x v="1"/>
    <x v="19"/>
    <n v="0"/>
    <n v="0"/>
    <x v="306"/>
    <d v="2014-08-08T21:53:24"/>
    <n v="30"/>
    <n v="-1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s v="GBP"/>
    <n v="1430571849"/>
    <n v="1427979849"/>
    <b v="0"/>
    <n v="0"/>
    <b v="0"/>
    <s v="theater/plays"/>
    <x v="2"/>
    <x v="2"/>
    <n v="0"/>
    <n v="0"/>
    <x v="307"/>
    <d v="2015-05-02T13:04:09"/>
    <n v="30"/>
    <n v="-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s v="USD"/>
    <n v="1332029335"/>
    <n v="1326848935"/>
    <b v="0"/>
    <n v="30"/>
    <b v="1"/>
    <s v="music/rock"/>
    <x v="4"/>
    <x v="5"/>
    <n v="61.37"/>
    <n v="307"/>
    <x v="308"/>
    <d v="2012-03-18T00:08:55"/>
    <n v="59.958333333328483"/>
    <n v="2.068333333333333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s v="USD"/>
    <n v="1391713248"/>
    <n v="1389121248"/>
    <b v="0"/>
    <n v="24"/>
    <b v="1"/>
    <s v="music/electronic music"/>
    <x v="4"/>
    <x v="4"/>
    <n v="73.13"/>
    <n v="293"/>
    <x v="309"/>
    <d v="2014-02-06T19:00:48"/>
    <n v="30"/>
    <n v="1.9250166666666666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s v="USD"/>
    <n v="1346950900"/>
    <n v="1345741300"/>
    <b v="0"/>
    <n v="22"/>
    <b v="1"/>
    <s v="film &amp; video/documentary"/>
    <x v="5"/>
    <x v="27"/>
    <n v="69.77"/>
    <n v="256"/>
    <x v="310"/>
    <d v="2012-09-06T17:01:40"/>
    <n v="14"/>
    <n v="1.5583333333333333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s v="USD"/>
    <n v="1401385800"/>
    <n v="1399563390"/>
    <b v="1"/>
    <n v="94"/>
    <b v="1"/>
    <s v="food/small batch"/>
    <x v="3"/>
    <x v="26"/>
    <n v="13.54"/>
    <n v="212"/>
    <x v="311"/>
    <d v="2014-05-29T17:50:00"/>
    <n v="21.092708333329938"/>
    <n v="1.1216666666666666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s v="USD"/>
    <n v="1339732740"/>
    <n v="1338346281"/>
    <b v="0"/>
    <n v="29"/>
    <b v="1"/>
    <s v="music/indie rock"/>
    <x v="4"/>
    <x v="21"/>
    <n v="38.74"/>
    <n v="187"/>
    <x v="312"/>
    <d v="2012-06-15T03:59:00"/>
    <n v="16.046979166669189"/>
    <n v="0.87245000000000006"/>
    <x v="6"/>
  </r>
  <r>
    <n v="3007"/>
    <s v="Bethlem"/>
    <s v="Consuite for 2015 CoreCon.  An adventure into insanity."/>
    <n v="600"/>
    <n v="1080"/>
    <x v="0"/>
    <x v="0"/>
    <x v="0"/>
    <s v="USD"/>
    <n v="1429938683"/>
    <n v="1428124283"/>
    <b v="0"/>
    <n v="20"/>
    <b v="1"/>
    <s v="theater/spaces"/>
    <x v="2"/>
    <x v="24"/>
    <n v="54"/>
    <n v="180"/>
    <x v="313"/>
    <d v="2015-04-25T05:11:23"/>
    <n v="21"/>
    <n v="0.8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s v="USD"/>
    <n v="1362146280"/>
    <n v="1357604752"/>
    <b v="0"/>
    <n v="33"/>
    <b v="1"/>
    <s v="music/rock"/>
    <x v="4"/>
    <x v="5"/>
    <n v="27.61"/>
    <n v="152"/>
    <x v="314"/>
    <d v="2013-03-01T13:58:00"/>
    <n v="52.56398148147855"/>
    <n v="0.518333333333333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s v="USD"/>
    <n v="1365367938"/>
    <n v="1361483538"/>
    <b v="1"/>
    <n v="25"/>
    <b v="1"/>
    <s v="publishing/radio &amp; podcasts"/>
    <x v="7"/>
    <x v="35"/>
    <n v="35.44"/>
    <n v="148"/>
    <x v="315"/>
    <d v="2013-04-07T20:52:18"/>
    <n v="44.958333333335759"/>
    <n v="0.4766666666666666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s v="USD"/>
    <n v="1341028740"/>
    <n v="1339704141"/>
    <b v="0"/>
    <n v="27"/>
    <b v="1"/>
    <s v="music/indie rock"/>
    <x v="4"/>
    <x v="21"/>
    <n v="30.37"/>
    <n v="137"/>
    <x v="316"/>
    <d v="2012-06-30T03:59:00"/>
    <n v="15.331006944448745"/>
    <n v="0.36666666666666664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s v="USD"/>
    <n v="1451430000"/>
    <n v="1448914500"/>
    <b v="0"/>
    <n v="15"/>
    <b v="1"/>
    <s v="food/small batch"/>
    <x v="3"/>
    <x v="26"/>
    <n v="53.4"/>
    <n v="134"/>
    <x v="317"/>
    <d v="2015-12-29T23:00:00"/>
    <n v="29.114583333328483"/>
    <n v="0.3350000000000000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s v="USD"/>
    <n v="1452299761"/>
    <n v="1447115761"/>
    <b v="0"/>
    <n v="14"/>
    <b v="1"/>
    <s v="film &amp; video/television"/>
    <x v="5"/>
    <x v="7"/>
    <n v="57.14"/>
    <n v="133"/>
    <x v="318"/>
    <d v="2016-01-09T00:36:01"/>
    <n v="60"/>
    <n v="0.3333333333333333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s v="GBP"/>
    <n v="1425136462"/>
    <n v="1421680462"/>
    <b v="0"/>
    <n v="33"/>
    <b v="1"/>
    <s v="theater/plays"/>
    <x v="2"/>
    <x v="2"/>
    <n v="23.64"/>
    <n v="130"/>
    <x v="319"/>
    <d v="2015-02-28T15:14:22"/>
    <n v="40"/>
    <n v="0.3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s v="USD"/>
    <n v="1430029680"/>
    <n v="1427741583"/>
    <b v="0"/>
    <n v="27"/>
    <b v="1"/>
    <s v="theater/plays"/>
    <x v="2"/>
    <x v="2"/>
    <n v="28.89"/>
    <n v="130"/>
    <x v="320"/>
    <d v="2015-04-26T06:28:00"/>
    <n v="26.482604166667443"/>
    <n v="0.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s v="GBP"/>
    <n v="1393162791"/>
    <n v="1390570791"/>
    <b v="0"/>
    <n v="36"/>
    <b v="1"/>
    <s v="film &amp; video/shorts"/>
    <x v="5"/>
    <x v="13"/>
    <n v="21.19"/>
    <n v="127"/>
    <x v="321"/>
    <d v="2014-02-23T13:39:51"/>
    <n v="30"/>
    <n v="0.27166666666666667"/>
    <x v="2"/>
  </r>
  <r>
    <n v="2492"/>
    <s v="SUPER NICE EP 2012"/>
    <s v="We're a band from Hawaii trying to produce our first EP and we need help!"/>
    <n v="600"/>
    <n v="750"/>
    <x v="0"/>
    <x v="0"/>
    <x v="0"/>
    <s v="USD"/>
    <n v="1339840740"/>
    <n v="1335397188"/>
    <b v="0"/>
    <n v="27"/>
    <b v="1"/>
    <s v="music/indie rock"/>
    <x v="4"/>
    <x v="21"/>
    <n v="27.78"/>
    <n v="125"/>
    <x v="322"/>
    <d v="2012-06-16T09:59:00"/>
    <n v="51.430000000000291"/>
    <n v="0.2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s v="USD"/>
    <n v="1473358122"/>
    <n v="1471543722"/>
    <b v="0"/>
    <n v="13"/>
    <b v="1"/>
    <s v="theater/plays"/>
    <x v="2"/>
    <x v="2"/>
    <n v="55.23"/>
    <n v="120"/>
    <x v="323"/>
    <d v="2016-09-08T18:08:42"/>
    <n v="21"/>
    <n v="0.1966666666666666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s v="GBP"/>
    <n v="1430993394"/>
    <n v="1428401394"/>
    <b v="0"/>
    <n v="26"/>
    <b v="1"/>
    <s v="theater/plays"/>
    <x v="2"/>
    <x v="2"/>
    <n v="27.5"/>
    <n v="119"/>
    <x v="324"/>
    <d v="2015-05-07T10:09:54"/>
    <n v="30"/>
    <n v="0.1916666666666666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s v="GBP"/>
    <n v="1434459554"/>
    <n v="1431867554"/>
    <b v="0"/>
    <n v="24"/>
    <b v="1"/>
    <s v="theater/plays"/>
    <x v="2"/>
    <x v="2"/>
    <n v="29.58"/>
    <n v="118"/>
    <x v="325"/>
    <d v="2015-06-16T12:59:14"/>
    <n v="30"/>
    <n v="0.18333333333333332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s v="USD"/>
    <n v="1340476375"/>
    <n v="1337884375"/>
    <b v="0"/>
    <n v="29"/>
    <b v="1"/>
    <s v="music/indie rock"/>
    <x v="4"/>
    <x v="21"/>
    <n v="23.45"/>
    <n v="113"/>
    <x v="326"/>
    <d v="2012-06-23T18:32:55"/>
    <n v="30"/>
    <n v="0.13333333333333333"/>
    <x v="6"/>
  </r>
  <r>
    <n v="3050"/>
    <s v="The Black Pearl Consuite at CoreCon VIII: On Ancient Seas"/>
    <s v="Help fund The Black Pearl Consuite at CoreCon VIII: On Ancient Seas!"/>
    <n v="600"/>
    <n v="636"/>
    <x v="0"/>
    <x v="0"/>
    <x v="0"/>
    <s v="USD"/>
    <n v="1462420960"/>
    <n v="1459828960"/>
    <b v="0"/>
    <n v="9"/>
    <b v="1"/>
    <s v="theater/spaces"/>
    <x v="2"/>
    <x v="24"/>
    <n v="70.67"/>
    <n v="106"/>
    <x v="327"/>
    <d v="2016-05-05T04:02:40"/>
    <n v="30"/>
    <n v="0.06"/>
    <x v="0"/>
  </r>
  <r>
    <n v="1927"/>
    <s v="GBS Detroit Presents Hampshire"/>
    <s v="Hampshire is headed to GBS Detroit."/>
    <n v="600"/>
    <n v="620"/>
    <x v="0"/>
    <x v="0"/>
    <x v="0"/>
    <s v="USD"/>
    <n v="1331182740"/>
    <n v="1329856839"/>
    <b v="0"/>
    <n v="11"/>
    <b v="1"/>
    <s v="music/indie rock"/>
    <x v="4"/>
    <x v="21"/>
    <n v="56.36"/>
    <n v="103"/>
    <x v="328"/>
    <d v="2012-03-08T04:59:00"/>
    <n v="15.346076388887013"/>
    <n v="3.3333333333333333E-2"/>
    <x v="6"/>
  </r>
  <r>
    <n v="2074"/>
    <s v="Advanced Simulation Products - PC Gaming Controllers"/>
    <s v="Creating PC gaming controllers to bring your gaming experience to a new level."/>
    <n v="600"/>
    <n v="615"/>
    <x v="0"/>
    <x v="0"/>
    <x v="0"/>
    <s v="USD"/>
    <n v="1462564182"/>
    <n v="1459972182"/>
    <b v="0"/>
    <n v="3"/>
    <b v="1"/>
    <s v="technology/hardware"/>
    <x v="0"/>
    <x v="0"/>
    <n v="205"/>
    <n v="103"/>
    <x v="329"/>
    <d v="2016-05-06T19:49:42"/>
    <n v="30"/>
    <n v="2.5000000000000001E-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s v="USD"/>
    <n v="1351223940"/>
    <n v="1349892735"/>
    <b v="0"/>
    <n v="14"/>
    <b v="1"/>
    <s v="music/indie rock"/>
    <x v="4"/>
    <x v="21"/>
    <n v="43.57"/>
    <n v="102"/>
    <x v="330"/>
    <d v="2012-10-26T03:59:00"/>
    <n v="15.407465277778101"/>
    <n v="1.6666666666666666E-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s v="USD"/>
    <n v="1439246991"/>
    <n v="1437950991"/>
    <b v="0"/>
    <n v="13"/>
    <b v="1"/>
    <s v="film &amp; video/documentary"/>
    <x v="5"/>
    <x v="27"/>
    <n v="46.23"/>
    <n v="100"/>
    <x v="331"/>
    <d v="2015-08-10T22:49:51"/>
    <n v="15"/>
    <n v="1.6666666666666668E-3"/>
    <x v="3"/>
  </r>
  <r>
    <n v="50"/>
    <s v="The Love Lounge"/>
    <s v="A brand new dating show which helps one lucky lady find her Mr Right with difficult decisions to make along the way."/>
    <n v="600"/>
    <n v="600"/>
    <x v="0"/>
    <x v="1"/>
    <x v="1"/>
    <s v="GBP"/>
    <n v="1422637200"/>
    <n v="1419271458"/>
    <b v="0"/>
    <n v="22"/>
    <b v="1"/>
    <s v="film &amp; video/television"/>
    <x v="5"/>
    <x v="7"/>
    <n v="27.27"/>
    <n v="100"/>
    <x v="332"/>
    <d v="2015-01-30T17:00:00"/>
    <n v="38.955347222217824"/>
    <n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s v="USD"/>
    <n v="1454110440"/>
    <n v="1451607071"/>
    <b v="0"/>
    <n v="5"/>
    <b v="0"/>
    <s v="theater/plays"/>
    <x v="2"/>
    <x v="2"/>
    <n v="60"/>
    <n v="50"/>
    <x v="333"/>
    <d v="2016-01-29T23:34:00"/>
    <n v="28.974178240736364"/>
    <n v="-0.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s v="USD"/>
    <n v="1428642000"/>
    <n v="1426050982"/>
    <b v="0"/>
    <n v="4"/>
    <b v="0"/>
    <s v="theater/plays"/>
    <x v="2"/>
    <x v="2"/>
    <n v="56.25"/>
    <n v="38"/>
    <x v="334"/>
    <d v="2015-04-10T05:00:00"/>
    <n v="29.98863425925083"/>
    <n v="-0.625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s v="USD"/>
    <n v="1427168099"/>
    <n v="1424579699"/>
    <b v="0"/>
    <n v="3"/>
    <b v="0"/>
    <s v="theater/plays"/>
    <x v="2"/>
    <x v="2"/>
    <n v="33.33"/>
    <n v="17"/>
    <x v="335"/>
    <d v="2015-03-24T03:34:59"/>
    <n v="29.958333333328483"/>
    <n v="-0.83333333333333337"/>
    <x v="3"/>
  </r>
  <r>
    <n v="2919"/>
    <s v="While the Stars Fall"/>
    <s v="A full staged reading of a new play about a boy who learns how to be happy from the most unexpected person."/>
    <n v="600"/>
    <n v="51"/>
    <x v="1"/>
    <x v="0"/>
    <x v="0"/>
    <s v="USD"/>
    <n v="1407250329"/>
    <n v="1404658329"/>
    <b v="0"/>
    <n v="6"/>
    <b v="0"/>
    <s v="theater/plays"/>
    <x v="2"/>
    <x v="2"/>
    <n v="8.5"/>
    <n v="9"/>
    <x v="336"/>
    <d v="2014-08-05T14:52:09"/>
    <n v="30"/>
    <n v="-0.9150000000000000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s v="USD"/>
    <n v="1311309721"/>
    <n v="1307421721"/>
    <b v="0"/>
    <n v="5"/>
    <b v="0"/>
    <s v="games/video games"/>
    <x v="1"/>
    <x v="19"/>
    <n v="9"/>
    <n v="8"/>
    <x v="337"/>
    <d v="2011-07-22T04:42:01"/>
    <n v="45"/>
    <n v="-0.92500000000000004"/>
    <x v="5"/>
  </r>
  <r>
    <n v="3795"/>
    <s v="Duodeca"/>
    <s v="Poppin Productions are currently entering the development stage of their very first production -  &quot;Duodeca&quot;."/>
    <n v="600"/>
    <n v="10"/>
    <x v="1"/>
    <x v="1"/>
    <x v="1"/>
    <s v="GBP"/>
    <n v="1440801000"/>
    <n v="1437042490"/>
    <b v="0"/>
    <n v="2"/>
    <b v="0"/>
    <s v="theater/musical"/>
    <x v="2"/>
    <x v="18"/>
    <n v="5"/>
    <n v="2"/>
    <x v="338"/>
    <d v="2015-08-28T22:30:00"/>
    <n v="43.501273148147448"/>
    <n v="-0.9833333333333332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x v="1"/>
    <s v="GBP"/>
    <n v="1402949760"/>
    <n v="1400536692"/>
    <b v="0"/>
    <n v="0"/>
    <b v="0"/>
    <s v="film &amp; video/science fiction"/>
    <x v="5"/>
    <x v="30"/>
    <n v="0"/>
    <n v="0"/>
    <x v="339"/>
    <d v="2014-06-16T20:16:00"/>
    <n v="27.929027777783631"/>
    <n v="-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s v="USD"/>
    <n v="1485380482"/>
    <n v="1482788482"/>
    <b v="0"/>
    <n v="0"/>
    <b v="0"/>
    <s v="theater/plays"/>
    <x v="2"/>
    <x v="2"/>
    <n v="0"/>
    <n v="0"/>
    <x v="340"/>
    <d v="2017-01-25T21:41:22"/>
    <n v="30"/>
    <n v="-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x v="3"/>
    <s v="EUR"/>
    <n v="1446062040"/>
    <n v="1445109822"/>
    <b v="0"/>
    <n v="14"/>
    <b v="1"/>
    <s v="theater/plays"/>
    <x v="2"/>
    <x v="2"/>
    <n v="51"/>
    <n v="115"/>
    <x v="341"/>
    <d v="2015-10-28T19:54:00"/>
    <n v="11.021041666666861"/>
    <n v="0.1516129032258064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x v="11"/>
    <s v="NZD"/>
    <n v="1422061200"/>
    <n v="1420244622"/>
    <b v="0"/>
    <n v="0"/>
    <b v="0"/>
    <s v="theater/musical"/>
    <x v="2"/>
    <x v="18"/>
    <n v="0"/>
    <n v="0"/>
    <x v="342"/>
    <d v="2015-01-24T01:00:00"/>
    <n v="21.025208333339833"/>
    <n v="-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s v="GBP"/>
    <n v="1419259679"/>
    <n v="1416667679"/>
    <b v="0"/>
    <n v="79"/>
    <b v="1"/>
    <s v="games/tabletop games"/>
    <x v="1"/>
    <x v="1"/>
    <n v="33.549999999999997"/>
    <n v="408"/>
    <x v="343"/>
    <d v="2014-12-22T14:47:59"/>
    <n v="30"/>
    <n v="3.0776923076923075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s v="USD"/>
    <n v="1308110340"/>
    <n v="1304770233"/>
    <b v="0"/>
    <n v="31"/>
    <b v="1"/>
    <s v="music/indie rock"/>
    <x v="4"/>
    <x v="21"/>
    <n v="35.840000000000003"/>
    <n v="171"/>
    <x v="344"/>
    <d v="2011-06-15T03:59:00"/>
    <n v="38.658645833333139"/>
    <n v="0.7092307692307692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s v="USD"/>
    <n v="1383062083"/>
    <n v="1380556483"/>
    <b v="1"/>
    <n v="34"/>
    <b v="1"/>
    <s v="music/rock"/>
    <x v="4"/>
    <x v="5"/>
    <n v="31.82"/>
    <n v="166"/>
    <x v="345"/>
    <d v="2013-10-29T15:54:43"/>
    <n v="29"/>
    <n v="0.66461538461538461"/>
    <x v="4"/>
  </r>
  <r>
    <n v="2824"/>
    <s v="The Rooftop"/>
    <s v="I wrote a One Act play called The Rooftop for a Female Playwright's festival. Every little bit helps!"/>
    <n v="650"/>
    <n v="760"/>
    <x v="0"/>
    <x v="0"/>
    <x v="0"/>
    <s v="USD"/>
    <n v="1434159780"/>
    <n v="1431412196"/>
    <b v="0"/>
    <n v="15"/>
    <b v="1"/>
    <s v="theater/plays"/>
    <x v="2"/>
    <x v="2"/>
    <n v="50.67"/>
    <n v="117"/>
    <x v="346"/>
    <d v="2015-06-13T01:43:00"/>
    <n v="31.800740740742185"/>
    <n v="0.1692307692307692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s v="USD"/>
    <n v="1429636927"/>
    <n v="1427304127"/>
    <b v="0"/>
    <n v="16"/>
    <b v="1"/>
    <s v="theater/plays"/>
    <x v="2"/>
    <x v="2"/>
    <n v="41.13"/>
    <n v="101"/>
    <x v="347"/>
    <d v="2015-04-21T17:22:07"/>
    <n v="27"/>
    <n v="1.2307692307692308E-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s v="USD"/>
    <n v="1423424329"/>
    <n v="1421696329"/>
    <b v="0"/>
    <n v="7"/>
    <b v="0"/>
    <s v="film &amp; video/drama"/>
    <x v="5"/>
    <x v="25"/>
    <n v="54.29"/>
    <n v="58"/>
    <x v="348"/>
    <d v="2015-02-08T19:38:49"/>
    <n v="20"/>
    <n v="-0.415384615384615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s v="USD"/>
    <n v="1410516000"/>
    <n v="1406824948"/>
    <b v="0"/>
    <n v="1"/>
    <b v="0"/>
    <s v="journalism/audio"/>
    <x v="8"/>
    <x v="14"/>
    <n v="10"/>
    <n v="2"/>
    <x v="349"/>
    <d v="2014-09-12T10:00:00"/>
    <n v="42.720509259255778"/>
    <n v="-0.98461538461538467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s v="USD"/>
    <n v="1309980790"/>
    <n v="1304623990"/>
    <b v="0"/>
    <n v="19"/>
    <b v="1"/>
    <s v="publishing/nonfiction"/>
    <x v="7"/>
    <x v="12"/>
    <n v="40.21"/>
    <n v="116"/>
    <x v="350"/>
    <d v="2011-07-06T19:33:10"/>
    <n v="62"/>
    <n v="0.15757575757575756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s v="USD"/>
    <n v="1414814340"/>
    <n v="1413519073"/>
    <b v="0"/>
    <n v="2"/>
    <b v="0"/>
    <s v="technology/gadgets"/>
    <x v="0"/>
    <x v="33"/>
    <n v="30"/>
    <n v="9"/>
    <x v="351"/>
    <d v="2014-11-01T03:59:00"/>
    <n v="14.991516203706851"/>
    <n v="-0.90990990990990994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x v="2"/>
    <s v="CAD"/>
    <n v="1416211140"/>
    <n v="1413016216"/>
    <b v="0"/>
    <n v="28"/>
    <b v="1"/>
    <s v="theater/plays"/>
    <x v="2"/>
    <x v="2"/>
    <n v="43.5"/>
    <n v="180"/>
    <x v="352"/>
    <d v="2014-11-17T07:59:00"/>
    <n v="36.978287037039991"/>
    <n v="0.80444444444444441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s v="USD"/>
    <n v="1468442898"/>
    <n v="1465850898"/>
    <b v="0"/>
    <n v="0"/>
    <b v="0"/>
    <s v="theater/plays"/>
    <x v="2"/>
    <x v="2"/>
    <n v="0"/>
    <n v="0"/>
    <x v="353"/>
    <d v="2016-07-13T20:48:18"/>
    <n v="30"/>
    <n v="-1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s v="USD"/>
    <n v="1404444286"/>
    <n v="1403234686"/>
    <b v="0"/>
    <n v="39"/>
    <b v="1"/>
    <s v="theater/plays"/>
    <x v="2"/>
    <x v="2"/>
    <n v="53.85"/>
    <n v="300"/>
    <x v="354"/>
    <d v="2014-07-04T03:24:46"/>
    <n v="14"/>
    <n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s v="USD"/>
    <n v="1469059986"/>
    <n v="1468455186"/>
    <b v="0"/>
    <n v="26"/>
    <b v="1"/>
    <s v="music/rock"/>
    <x v="4"/>
    <x v="5"/>
    <n v="67.31"/>
    <n v="250"/>
    <x v="355"/>
    <d v="2016-07-21T00:13:06"/>
    <n v="7"/>
    <n v="1.5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s v="USD"/>
    <n v="1348420548"/>
    <n v="1345828548"/>
    <b v="0"/>
    <n v="48"/>
    <b v="1"/>
    <s v="music/indie rock"/>
    <x v="4"/>
    <x v="21"/>
    <n v="26.27"/>
    <n v="180"/>
    <x v="356"/>
    <d v="2012-09-23T17:15:48"/>
    <n v="30"/>
    <n v="0.80142857142857138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s v="USD"/>
    <n v="1422075540"/>
    <n v="1419979544"/>
    <b v="0"/>
    <n v="18"/>
    <b v="1"/>
    <s v="theater/plays"/>
    <x v="2"/>
    <x v="2"/>
    <n v="68.06"/>
    <n v="175"/>
    <x v="357"/>
    <d v="2015-01-24T04:59:00"/>
    <n v="24.25921296296292"/>
    <n v="0.75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s v="GBP"/>
    <n v="1460553480"/>
    <n v="1458770384"/>
    <b v="0"/>
    <n v="23"/>
    <b v="1"/>
    <s v="theater/plays"/>
    <x v="2"/>
    <x v="2"/>
    <n v="52.17"/>
    <n v="171"/>
    <x v="358"/>
    <d v="2016-04-13T13:18:00"/>
    <n v="20.637685185181908"/>
    <n v="0.7142857142857143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s v="GBP"/>
    <n v="1455408000"/>
    <n v="1454638202"/>
    <b v="0"/>
    <n v="34"/>
    <b v="1"/>
    <s v="theater/plays"/>
    <x v="2"/>
    <x v="2"/>
    <n v="28.41"/>
    <n v="138"/>
    <x v="359"/>
    <d v="2016-02-14T00:00:00"/>
    <n v="8.9096990740727051"/>
    <n v="0.38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s v="USD"/>
    <n v="1303147459"/>
    <n v="1297880659"/>
    <b v="0"/>
    <n v="22"/>
    <b v="1"/>
    <s v="publishing/nonfiction"/>
    <x v="7"/>
    <x v="12"/>
    <n v="37.450000000000003"/>
    <n v="118"/>
    <x v="360"/>
    <d v="2011-04-18T17:24:19"/>
    <n v="60.958333333335759"/>
    <n v="0.1771428571428571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s v="USD"/>
    <n v="1351095976"/>
    <n v="1348503976"/>
    <b v="0"/>
    <n v="33"/>
    <b v="1"/>
    <s v="music/rock"/>
    <x v="4"/>
    <x v="5"/>
    <n v="24.58"/>
    <n v="116"/>
    <x v="361"/>
    <d v="2012-10-24T16:26:16"/>
    <n v="30"/>
    <n v="0.15857142857142856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s v="USD"/>
    <n v="1402095600"/>
    <n v="1400675841"/>
    <b v="0"/>
    <n v="20"/>
    <b v="1"/>
    <s v="theater/plays"/>
    <x v="2"/>
    <x v="2"/>
    <n v="36.5"/>
    <n v="104"/>
    <x v="362"/>
    <d v="2014-06-06T23:00:00"/>
    <n v="16.43239583333343"/>
    <n v="4.2857142857142858E-2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s v="USD"/>
    <n v="1380599940"/>
    <n v="1377252857"/>
    <b v="0"/>
    <n v="13"/>
    <b v="1"/>
    <s v="music/classical music"/>
    <x v="4"/>
    <x v="10"/>
    <n v="55.77"/>
    <n v="104"/>
    <x v="363"/>
    <d v="2013-10-01T03:59:00"/>
    <n v="38.73938657407416"/>
    <n v="3.5714285714285712E-2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s v="GBP"/>
    <n v="1434039186"/>
    <n v="1430151186"/>
    <b v="0"/>
    <n v="6"/>
    <b v="1"/>
    <s v="theater/spaces"/>
    <x v="2"/>
    <x v="24"/>
    <n v="120.17"/>
    <n v="103"/>
    <x v="364"/>
    <d v="2015-06-11T16:13:06"/>
    <n v="45"/>
    <n v="0.03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s v="GBP"/>
    <n v="1474886229"/>
    <n v="1472294229"/>
    <b v="0"/>
    <n v="27"/>
    <b v="1"/>
    <s v="theater/plays"/>
    <x v="2"/>
    <x v="2"/>
    <n v="26.67"/>
    <n v="103"/>
    <x v="365"/>
    <d v="2016-09-26T10:37:09"/>
    <n v="30"/>
    <n v="2.8585714285714273E-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s v="GBP"/>
    <n v="1406825159"/>
    <n v="1404233159"/>
    <b v="0"/>
    <n v="21"/>
    <b v="1"/>
    <s v="theater/plays"/>
    <x v="2"/>
    <x v="2"/>
    <n v="33.57"/>
    <n v="101"/>
    <x v="366"/>
    <d v="2014-07-31T16:45:59"/>
    <n v="30"/>
    <n v="7.1428571428571426E-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s v="USD"/>
    <n v="1345918302"/>
    <n v="1343326302"/>
    <b v="0"/>
    <n v="14"/>
    <b v="1"/>
    <s v="music/rock"/>
    <x v="4"/>
    <x v="5"/>
    <n v="50"/>
    <n v="100"/>
    <x v="367"/>
    <d v="2012-08-25T18:11:42"/>
    <n v="30"/>
    <n v="0"/>
    <x v="6"/>
  </r>
  <r>
    <n v="3737"/>
    <s v="Measure For Measure"/>
    <s v="The ASU Theatre and Shakespeare Club presents Measure For Measure directed by Jordyn Ochser."/>
    <n v="700"/>
    <n v="150"/>
    <x v="1"/>
    <x v="0"/>
    <x v="0"/>
    <s v="USD"/>
    <n v="1447311540"/>
    <n v="1445358903"/>
    <b v="0"/>
    <n v="4"/>
    <b v="0"/>
    <s v="theater/plays"/>
    <x v="2"/>
    <x v="2"/>
    <n v="37.5"/>
    <n v="21"/>
    <x v="368"/>
    <d v="2015-11-12T06:59:00"/>
    <n v="22.599965277782758"/>
    <n v="-0.785714285714285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s v="USD"/>
    <n v="1464099900"/>
    <n v="1462585315"/>
    <b v="0"/>
    <n v="2"/>
    <b v="0"/>
    <s v="theater/plays"/>
    <x v="2"/>
    <x v="2"/>
    <n v="40"/>
    <n v="11"/>
    <x v="369"/>
    <d v="2016-05-24T14:25:00"/>
    <n v="17.52991898147593"/>
    <n v="-0.88571428571428568"/>
    <x v="0"/>
  </r>
  <r>
    <n v="1548"/>
    <s v="Change the World through Color"/>
    <s v="Beauty is in the eye of the beholder and I want to inspire conservation through color."/>
    <n v="700"/>
    <n v="60"/>
    <x v="1"/>
    <x v="0"/>
    <x v="0"/>
    <s v="USD"/>
    <n v="1447020620"/>
    <n v="1444425020"/>
    <b v="0"/>
    <n v="1"/>
    <b v="0"/>
    <s v="photography/nature"/>
    <x v="6"/>
    <x v="8"/>
    <n v="60"/>
    <n v="9"/>
    <x v="370"/>
    <d v="2015-11-08T22:10:20"/>
    <n v="30.041666666656965"/>
    <n v="-0.91428571428571426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x v="6"/>
    <s v="EUR"/>
    <n v="1448902800"/>
    <n v="1445369727"/>
    <b v="0"/>
    <n v="2"/>
    <b v="0"/>
    <s v="theater/musical"/>
    <x v="2"/>
    <x v="18"/>
    <n v="7.5"/>
    <n v="2"/>
    <x v="371"/>
    <d v="2015-11-30T17:00:00"/>
    <n v="40.892048611101927"/>
    <n v="-0.97857142857142854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s v="GBP"/>
    <n v="1491726956"/>
    <n v="1489480556"/>
    <b v="0"/>
    <n v="0"/>
    <b v="0"/>
    <s v="theater/plays"/>
    <x v="2"/>
    <x v="2"/>
    <n v="0"/>
    <n v="0"/>
    <x v="372"/>
    <d v="2017-04-09T08:35:56"/>
    <n v="26"/>
    <n v="-1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s v="USD"/>
    <n v="1413921060"/>
    <n v="1411499149"/>
    <b v="0"/>
    <n v="0"/>
    <b v="0"/>
    <s v="theater/plays"/>
    <x v="2"/>
    <x v="2"/>
    <n v="0"/>
    <n v="0"/>
    <x v="373"/>
    <d v="2014-10-21T19:51:00"/>
    <n v="28.031377314808196"/>
    <n v="-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s v="GBP"/>
    <n v="1488240000"/>
    <n v="1486996729"/>
    <b v="0"/>
    <n v="51"/>
    <b v="1"/>
    <s v="theater/plays"/>
    <x v="2"/>
    <x v="2"/>
    <n v="17.25"/>
    <n v="119"/>
    <x v="374"/>
    <d v="2017-02-28T00:00:00"/>
    <n v="14.38971064814541"/>
    <n v="0.189189189189189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s v="USD"/>
    <n v="1356392857"/>
    <n v="1352504857"/>
    <b v="0"/>
    <n v="34"/>
    <b v="1"/>
    <s v="music/classical music"/>
    <x v="4"/>
    <x v="10"/>
    <n v="23.12"/>
    <n v="106"/>
    <x v="375"/>
    <d v="2012-12-24T23:47:37"/>
    <n v="45"/>
    <n v="5.5033557046979868E-2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s v="GBP"/>
    <n v="1378494000"/>
    <n v="1375880598"/>
    <b v="0"/>
    <n v="269"/>
    <b v="1"/>
    <s v="technology/hardware"/>
    <x v="0"/>
    <x v="0"/>
    <n v="40.76"/>
    <n v="1462"/>
    <x v="376"/>
    <d v="2013-09-06T19:00:00"/>
    <n v="30.247708333328774"/>
    <n v="13.6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s v="GBP"/>
    <n v="1363204800"/>
    <n v="1360551250"/>
    <b v="0"/>
    <n v="339"/>
    <b v="1"/>
    <s v="technology/hardware"/>
    <x v="0"/>
    <x v="0"/>
    <n v="21.64"/>
    <n v="978"/>
    <x v="377"/>
    <d v="2013-03-13T20:00:00"/>
    <n v="30.712384259262762"/>
    <n v="8.781346666666667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s v="USD"/>
    <n v="1342234920"/>
    <n v="1341892127"/>
    <b v="0"/>
    <n v="28"/>
    <b v="1"/>
    <s v="film &amp; video/shorts"/>
    <x v="5"/>
    <x v="13"/>
    <n v="53.04"/>
    <n v="198"/>
    <x v="378"/>
    <d v="2012-07-14T03:02:00"/>
    <n v="3.9675115740683395"/>
    <n v="0.98"/>
    <x v="6"/>
  </r>
  <r>
    <n v="2282"/>
    <s v="Sage King's Debut Album"/>
    <s v="Sage King is recording his debut album and wants YOU to be a part of the creation process"/>
    <n v="750"/>
    <n v="1390"/>
    <x v="0"/>
    <x v="0"/>
    <x v="0"/>
    <s v="USD"/>
    <n v="1452744686"/>
    <n v="1447560686"/>
    <b v="0"/>
    <n v="12"/>
    <b v="1"/>
    <s v="music/rock"/>
    <x v="4"/>
    <x v="5"/>
    <n v="115.83"/>
    <n v="185"/>
    <x v="379"/>
    <d v="2016-01-14T04:11:26"/>
    <n v="60"/>
    <n v="0.85333333333333339"/>
    <x v="3"/>
  </r>
  <r>
    <n v="2477"/>
    <s v="Debut Album"/>
    <s v="Releasing my first album in August, and I need your help in order to get it done!"/>
    <n v="750"/>
    <n v="1285"/>
    <x v="0"/>
    <x v="0"/>
    <x v="0"/>
    <s v="USD"/>
    <n v="1344789345"/>
    <n v="1340901345"/>
    <b v="0"/>
    <n v="41"/>
    <b v="1"/>
    <s v="music/indie rock"/>
    <x v="4"/>
    <x v="21"/>
    <n v="31.34"/>
    <n v="171"/>
    <x v="380"/>
    <d v="2012-08-12T16:35:45"/>
    <n v="45"/>
    <n v="0.71333333333333337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s v="USD"/>
    <n v="1304395140"/>
    <n v="1302493760"/>
    <b v="1"/>
    <n v="21"/>
    <b v="1"/>
    <s v="theater/plays"/>
    <x v="2"/>
    <x v="2"/>
    <n v="58.1"/>
    <n v="163"/>
    <x v="381"/>
    <d v="2011-05-03T03:59:00"/>
    <n v="22.006712962967867"/>
    <n v="0.62666666666666671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s v="USD"/>
    <n v="1338579789"/>
    <n v="1335987789"/>
    <b v="0"/>
    <n v="27"/>
    <b v="1"/>
    <s v="music/electronic music"/>
    <x v="4"/>
    <x v="4"/>
    <n v="42.22"/>
    <n v="152"/>
    <x v="382"/>
    <d v="2012-06-01T19:43:09"/>
    <n v="30"/>
    <n v="0.52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s v="USD"/>
    <n v="1441167586"/>
    <n v="1438575586"/>
    <b v="0"/>
    <n v="23"/>
    <b v="1"/>
    <s v="theater/plays"/>
    <x v="2"/>
    <x v="2"/>
    <n v="45.35"/>
    <n v="139"/>
    <x v="383"/>
    <d v="2015-09-02T04:19:46"/>
    <n v="30"/>
    <n v="0.39066666666666666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s v="USD"/>
    <n v="1391706084"/>
    <n v="1389891684"/>
    <b v="0"/>
    <n v="19"/>
    <b v="1"/>
    <s v="music/rock"/>
    <x v="4"/>
    <x v="5"/>
    <n v="52.68"/>
    <n v="133"/>
    <x v="384"/>
    <d v="2014-02-06T17:01:24"/>
    <n v="21"/>
    <n v="0.33466666666666667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s v="USD"/>
    <n v="1413784740"/>
    <n v="1412954547"/>
    <b v="0"/>
    <n v="16"/>
    <b v="1"/>
    <s v="theater/plays"/>
    <x v="2"/>
    <x v="2"/>
    <n v="60.69"/>
    <n v="129"/>
    <x v="385"/>
    <d v="2014-10-20T05:59:00"/>
    <n v="9.6087152777763549"/>
    <n v="0.2946666666666666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s v="USD"/>
    <n v="1488337200"/>
    <n v="1484623726"/>
    <b v="0"/>
    <n v="17"/>
    <b v="1"/>
    <s v="music/rock"/>
    <x v="4"/>
    <x v="5"/>
    <n v="53.88"/>
    <n v="122"/>
    <x v="386"/>
    <d v="2017-03-01T03:00:00"/>
    <n v="42.980023148149485"/>
    <n v="0.2213333333333333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s v="GBP"/>
    <n v="1487102427"/>
    <n v="1486065627"/>
    <b v="0"/>
    <n v="25"/>
    <b v="1"/>
    <s v="games/tabletop games"/>
    <x v="1"/>
    <x v="1"/>
    <n v="35.92"/>
    <n v="120"/>
    <x v="387"/>
    <d v="2017-02-14T20:00:27"/>
    <n v="12"/>
    <n v="0.19733333333333333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s v="GBP"/>
    <n v="1438467894"/>
    <n v="1436307894"/>
    <b v="0"/>
    <n v="30"/>
    <b v="1"/>
    <s v="theater/plays"/>
    <x v="2"/>
    <x v="2"/>
    <n v="29.67"/>
    <n v="119"/>
    <x v="388"/>
    <d v="2015-08-01T22:24:54"/>
    <n v="25"/>
    <n v="0.18666666666666668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s v="USD"/>
    <n v="1338830395"/>
    <n v="1336238395"/>
    <b v="0"/>
    <n v="25"/>
    <b v="1"/>
    <s v="music/indie rock"/>
    <x v="4"/>
    <x v="21"/>
    <n v="34"/>
    <n v="113"/>
    <x v="389"/>
    <d v="2012-06-04T17:19:55"/>
    <n v="30"/>
    <n v="0.13333333333333333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x v="2"/>
    <s v="CAD"/>
    <n v="1410761280"/>
    <n v="1408604363"/>
    <b v="0"/>
    <n v="9"/>
    <b v="1"/>
    <s v="theater/musical"/>
    <x v="2"/>
    <x v="18"/>
    <n v="88.33"/>
    <n v="106"/>
    <x v="390"/>
    <d v="2014-09-15T06:08:00"/>
    <n v="24.964317129633855"/>
    <n v="0.06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x v="2"/>
    <s v="CAD"/>
    <n v="1402938394"/>
    <n v="1400691994"/>
    <b v="0"/>
    <n v="8"/>
    <b v="1"/>
    <s v="theater/plays"/>
    <x v="2"/>
    <x v="2"/>
    <n v="97.5"/>
    <n v="104"/>
    <x v="391"/>
    <d v="2014-06-16T17:06:34"/>
    <n v="26"/>
    <n v="0.04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s v="GBP"/>
    <n v="1377621089"/>
    <n v="1372437089"/>
    <b v="0"/>
    <n v="18"/>
    <b v="1"/>
    <s v="music/rock"/>
    <x v="4"/>
    <x v="5"/>
    <n v="42.11"/>
    <n v="101"/>
    <x v="392"/>
    <d v="2013-08-27T16:31:29"/>
    <n v="60"/>
    <n v="1.0666666666666666E-2"/>
    <x v="4"/>
  </r>
  <r>
    <n v="452"/>
    <s v="Lost in the Shadows"/>
    <s v="A man must find his way out of the depths of the shadows by using the aid of a little girl."/>
    <n v="750"/>
    <n v="480"/>
    <x v="1"/>
    <x v="0"/>
    <x v="0"/>
    <s v="USD"/>
    <n v="1431536015"/>
    <n v="1428944015"/>
    <b v="0"/>
    <n v="12"/>
    <b v="0"/>
    <s v="film &amp; video/animation"/>
    <x v="5"/>
    <x v="29"/>
    <n v="40"/>
    <n v="64"/>
    <x v="393"/>
    <d v="2015-05-13T16:53:35"/>
    <n v="30"/>
    <n v="-0.36"/>
    <x v="3"/>
  </r>
  <r>
    <n v="3116"/>
    <s v="CoreCon Asylum"/>
    <s v="Creating a consuite for CoreCon. A focus on the insanity of asylums and early medical practices from history."/>
    <n v="750"/>
    <n v="430"/>
    <x v="1"/>
    <x v="0"/>
    <x v="0"/>
    <s v="USD"/>
    <n v="1427890925"/>
    <n v="1426681325"/>
    <b v="0"/>
    <n v="10"/>
    <b v="0"/>
    <s v="theater/spaces"/>
    <x v="2"/>
    <x v="24"/>
    <n v="43"/>
    <n v="57"/>
    <x v="394"/>
    <d v="2015-04-01T12:22:05"/>
    <n v="14"/>
    <n v="-0.42666666666666669"/>
    <x v="3"/>
  </r>
  <r>
    <n v="899"/>
    <s v="Lets get 48/14 pressed!!!"/>
    <s v="Lets get 48/14 pressed and in your cd players,ipods,blogs, and facebook status'. Lets get it everywhere!"/>
    <n v="750"/>
    <n v="280"/>
    <x v="1"/>
    <x v="0"/>
    <x v="0"/>
    <s v="USD"/>
    <n v="1306549362"/>
    <n v="1302661362"/>
    <b v="0"/>
    <n v="8"/>
    <b v="0"/>
    <s v="music/indie rock"/>
    <x v="4"/>
    <x v="21"/>
    <n v="35"/>
    <n v="37"/>
    <x v="395"/>
    <d v="2011-05-28T02:22:42"/>
    <n v="45"/>
    <n v="-0.62666666666666671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s v="USD"/>
    <n v="1462112318"/>
    <n v="1459520318"/>
    <b v="0"/>
    <n v="4"/>
    <b v="0"/>
    <s v="theater/plays"/>
    <x v="2"/>
    <x v="2"/>
    <n v="63"/>
    <n v="34"/>
    <x v="396"/>
    <d v="2016-05-01T14:18:38"/>
    <n v="30"/>
    <n v="-0.6640000000000000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s v="GBP"/>
    <n v="1463050034"/>
    <n v="1460458034"/>
    <b v="0"/>
    <n v="7"/>
    <b v="0"/>
    <s v="photography/nature"/>
    <x v="6"/>
    <x v="8"/>
    <n v="14.43"/>
    <n v="13"/>
    <x v="397"/>
    <d v="2016-05-12T10:47:14"/>
    <n v="30"/>
    <n v="-0.86533333333333329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s v="USD"/>
    <n v="1406603696"/>
    <n v="1405307696"/>
    <b v="0"/>
    <n v="4"/>
    <b v="0"/>
    <s v="theater/plays"/>
    <x v="2"/>
    <x v="2"/>
    <n v="16.25"/>
    <n v="9"/>
    <x v="398"/>
    <d v="2014-07-29T03:14:56"/>
    <n v="15"/>
    <n v="-0.9133333333333333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s v="USD"/>
    <n v="1425337200"/>
    <n v="1421432810"/>
    <b v="0"/>
    <n v="6"/>
    <b v="0"/>
    <s v="theater/plays"/>
    <x v="2"/>
    <x v="2"/>
    <n v="10.17"/>
    <n v="8"/>
    <x v="399"/>
    <d v="2015-03-02T23:00:00"/>
    <n v="45.189699074064265"/>
    <n v="-0.91866666666666663"/>
    <x v="3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s v="GBP"/>
    <n v="1440763920"/>
    <n v="1435656759"/>
    <b v="0"/>
    <n v="3"/>
    <b v="0"/>
    <s v="photography/nature"/>
    <x v="6"/>
    <x v="8"/>
    <n v="11.67"/>
    <n v="5"/>
    <x v="400"/>
    <d v="2015-08-28T12:12:00"/>
    <n v="59.110659722224227"/>
    <n v="-0.95333333333333337"/>
    <x v="3"/>
  </r>
  <r>
    <n v="1073"/>
    <s v="Rainbow Ball to the Iphone"/>
    <s v="We want to bring our Game Rainbow Ball to the iphone and to do that we need a little help"/>
    <n v="750"/>
    <n v="10"/>
    <x v="1"/>
    <x v="0"/>
    <x v="0"/>
    <s v="USD"/>
    <n v="1318806541"/>
    <n v="1316214541"/>
    <b v="0"/>
    <n v="1"/>
    <b v="0"/>
    <s v="games/video games"/>
    <x v="1"/>
    <x v="19"/>
    <n v="10"/>
    <n v="1"/>
    <x v="401"/>
    <d v="2011-10-16T23:09:01"/>
    <n v="30"/>
    <n v="-0.98666666666666669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s v="USD"/>
    <n v="1423345339"/>
    <n v="1418161339"/>
    <b v="0"/>
    <n v="2"/>
    <b v="0"/>
    <s v="theater/plays"/>
    <x v="2"/>
    <x v="2"/>
    <n v="3"/>
    <n v="1"/>
    <x v="402"/>
    <d v="2015-02-07T21:42:19"/>
    <n v="60"/>
    <n v="-0.99199999999999999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s v="USD"/>
    <n v="1427227905"/>
    <n v="1424639505"/>
    <b v="0"/>
    <n v="0"/>
    <b v="0"/>
    <s v="technology/web"/>
    <x v="0"/>
    <x v="22"/>
    <n v="0"/>
    <n v="0"/>
    <x v="403"/>
    <d v="2015-03-24T20:11:45"/>
    <n v="29.958333333335759"/>
    <n v="-1"/>
    <x v="3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s v="USD"/>
    <n v="1442509200"/>
    <n v="1440513832"/>
    <b v="0"/>
    <n v="0"/>
    <b v="0"/>
    <s v="photography/nature"/>
    <x v="6"/>
    <x v="8"/>
    <n v="0"/>
    <n v="0"/>
    <x v="404"/>
    <d v="2015-09-17T17:00:00"/>
    <n v="23.094537037031841"/>
    <n v="-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s v="GBP"/>
    <n v="1403964324"/>
    <n v="1401372324"/>
    <b v="0"/>
    <n v="20"/>
    <b v="1"/>
    <s v="theater/plays"/>
    <x v="2"/>
    <x v="2"/>
    <n v="38.65"/>
    <n v="100"/>
    <x v="405"/>
    <d v="2014-06-28T14:05:24"/>
    <n v="30"/>
    <n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s v="USD"/>
    <n v="1491277121"/>
    <n v="1489376321"/>
    <b v="0"/>
    <n v="7"/>
    <b v="0"/>
    <s v="theater/plays"/>
    <x v="2"/>
    <x v="2"/>
    <n v="23.14"/>
    <n v="21"/>
    <x v="406"/>
    <d v="2017-04-04T03:38:41"/>
    <n v="22"/>
    <n v="-0.79150579150579148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s v="GBP"/>
    <n v="1448761744"/>
    <n v="1446166144"/>
    <b v="0"/>
    <n v="1"/>
    <b v="0"/>
    <s v="technology/web"/>
    <x v="0"/>
    <x v="22"/>
    <n v="5"/>
    <n v="1"/>
    <x v="407"/>
    <d v="2015-11-29T01:49:04"/>
    <n v="30.041666666656965"/>
    <n v="-0.9935897435897436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s v="GBP"/>
    <n v="1431115500"/>
    <n v="1428733511"/>
    <b v="0"/>
    <n v="58"/>
    <b v="1"/>
    <s v="theater/plays"/>
    <x v="2"/>
    <x v="2"/>
    <n v="29.07"/>
    <n v="211"/>
    <x v="408"/>
    <d v="2015-05-08T20:05:00"/>
    <n v="27.569317129629781"/>
    <n v="1.1074999999999999"/>
    <x v="3"/>
  </r>
  <r>
    <n v="823"/>
    <s v="Debut Album"/>
    <s v="Eyes For Fire is finally ready to release their Debut Album but we need YOU to help us put the final touches on it."/>
    <n v="800"/>
    <n v="1436"/>
    <x v="0"/>
    <x v="0"/>
    <x v="0"/>
    <s v="USD"/>
    <n v="1427062852"/>
    <n v="1424474452"/>
    <b v="0"/>
    <n v="33"/>
    <b v="1"/>
    <s v="music/rock"/>
    <x v="4"/>
    <x v="5"/>
    <n v="43.52"/>
    <n v="180"/>
    <x v="409"/>
    <d v="2015-03-22T22:20:52"/>
    <n v="29.958333333335759"/>
    <n v="0.7950000000000000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s v="USD"/>
    <n v="1468036800"/>
    <n v="1465607738"/>
    <b v="0"/>
    <n v="20"/>
    <b v="1"/>
    <s v="theater/plays"/>
    <x v="2"/>
    <x v="2"/>
    <n v="68.25"/>
    <n v="171"/>
    <x v="410"/>
    <d v="2016-07-09T04:00:00"/>
    <n v="28.114143518527271"/>
    <n v="0.70625000000000004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s v="GBP"/>
    <n v="1422658930"/>
    <n v="1421362930"/>
    <b v="0"/>
    <n v="21"/>
    <b v="1"/>
    <s v="theater/plays"/>
    <x v="2"/>
    <x v="2"/>
    <n v="64.760000000000005"/>
    <n v="170"/>
    <x v="411"/>
    <d v="2015-01-30T23:02:10"/>
    <n v="15"/>
    <n v="0.7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s v="USD"/>
    <n v="1453411109"/>
    <n v="1450819109"/>
    <b v="0"/>
    <n v="24"/>
    <b v="1"/>
    <s v="theater/plays"/>
    <x v="2"/>
    <x v="2"/>
    <n v="51.92"/>
    <n v="156"/>
    <x v="412"/>
    <d v="2016-01-21T21:18:29"/>
    <n v="30"/>
    <n v="0.5575"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s v="USD"/>
    <n v="1370649674"/>
    <n v="1368057674"/>
    <b v="0"/>
    <n v="25"/>
    <b v="1"/>
    <s v="music/rock"/>
    <x v="4"/>
    <x v="5"/>
    <n v="42.61"/>
    <n v="133"/>
    <x v="413"/>
    <d v="2013-06-08T00:01:14"/>
    <n v="30"/>
    <n v="0.3315375000000000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s v="USD"/>
    <n v="1407788867"/>
    <n v="1405196867"/>
    <b v="0"/>
    <n v="27"/>
    <b v="1"/>
    <s v="technology/wearables"/>
    <x v="0"/>
    <x v="16"/>
    <n v="39.07"/>
    <n v="132"/>
    <x v="414"/>
    <d v="2014-08-11T20:27:47"/>
    <n v="30"/>
    <n v="0.3187625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s v="USD"/>
    <n v="1369958400"/>
    <n v="1367286434"/>
    <b v="0"/>
    <n v="37"/>
    <b v="1"/>
    <s v="music/indie rock"/>
    <x v="4"/>
    <x v="21"/>
    <n v="28"/>
    <n v="130"/>
    <x v="415"/>
    <d v="2013-05-31T00:00:00"/>
    <n v="30.925532407403807"/>
    <n v="0.29499999999999998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s v="USD"/>
    <n v="1410550484"/>
    <n v="1408995284"/>
    <b v="0"/>
    <n v="16"/>
    <b v="1"/>
    <s v="theater/plays"/>
    <x v="2"/>
    <x v="2"/>
    <n v="64.38"/>
    <n v="129"/>
    <x v="416"/>
    <d v="2014-09-12T19:34:44"/>
    <n v="18"/>
    <n v="0.28749999999999998"/>
    <x v="2"/>
  </r>
  <r>
    <n v="1611"/>
    <s v="Skelton-Luns CD/7&quot;             No Big Deal."/>
    <s v="Skelton-Luns CD/7&quot; No Big Deal."/>
    <n v="800"/>
    <n v="1001"/>
    <x v="0"/>
    <x v="0"/>
    <x v="0"/>
    <s v="USD"/>
    <n v="1370390432"/>
    <n v="1368576032"/>
    <b v="0"/>
    <n v="27"/>
    <b v="1"/>
    <s v="music/rock"/>
    <x v="4"/>
    <x v="5"/>
    <n v="37.07"/>
    <n v="125"/>
    <x v="417"/>
    <d v="2013-06-05T00:00:32"/>
    <n v="21"/>
    <n v="0.25124999999999997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s v="USD"/>
    <n v="1452387096"/>
    <n v="1447203096"/>
    <b v="0"/>
    <n v="11"/>
    <b v="1"/>
    <s v="technology/makerspaces"/>
    <x v="0"/>
    <x v="36"/>
    <n v="91"/>
    <n v="125"/>
    <x v="418"/>
    <d v="2016-01-10T00:51:36"/>
    <n v="60"/>
    <n v="0.25124999999999997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s v="GBP"/>
    <n v="1404564028"/>
    <n v="1401972028"/>
    <b v="0"/>
    <n v="21"/>
    <b v="1"/>
    <s v="theater/plays"/>
    <x v="2"/>
    <x v="2"/>
    <n v="44"/>
    <n v="116"/>
    <x v="419"/>
    <d v="2014-07-05T12:40:28"/>
    <n v="30"/>
    <n v="0.15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s v="USD"/>
    <n v="1470197340"/>
    <n v="1467497652"/>
    <b v="0"/>
    <n v="14"/>
    <b v="1"/>
    <s v="theater/plays"/>
    <x v="2"/>
    <x v="2"/>
    <n v="64.290000000000006"/>
    <n v="113"/>
    <x v="420"/>
    <d v="2016-08-03T04:09:00"/>
    <n v="31.24638888888876"/>
    <n v="0.12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s v="USD"/>
    <n v="1321385820"/>
    <n v="1318539484"/>
    <b v="0"/>
    <n v="25"/>
    <b v="1"/>
    <s v="music/classical music"/>
    <x v="4"/>
    <x v="10"/>
    <n v="35.6"/>
    <n v="111"/>
    <x v="421"/>
    <d v="2011-11-15T19:37:00"/>
    <n v="32.943703703705978"/>
    <n v="0.1125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s v="USD"/>
    <n v="1466056689"/>
    <n v="1464847089"/>
    <b v="0"/>
    <n v="19"/>
    <b v="1"/>
    <s v="theater/plays"/>
    <x v="2"/>
    <x v="2"/>
    <n v="46.05"/>
    <n v="109"/>
    <x v="422"/>
    <d v="2016-06-16T05:58:09"/>
    <n v="14"/>
    <n v="9.375E-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s v="GBP"/>
    <n v="1455138000"/>
    <n v="1452448298"/>
    <b v="0"/>
    <n v="47"/>
    <b v="1"/>
    <s v="theater/plays"/>
    <x v="2"/>
    <x v="2"/>
    <n v="17.829999999999998"/>
    <n v="105"/>
    <x v="423"/>
    <d v="2016-02-10T21:00:00"/>
    <n v="31.130810185190057"/>
    <n v="4.7500000000000001E-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s v="USD"/>
    <n v="1352860017"/>
    <n v="1348536417"/>
    <b v="0"/>
    <n v="14"/>
    <b v="1"/>
    <s v="music/rock"/>
    <x v="4"/>
    <x v="5"/>
    <n v="58.21"/>
    <n v="102"/>
    <x v="424"/>
    <d v="2012-11-14T02:26:57"/>
    <n v="50.041666666664241"/>
    <n v="1.8749999999999999E-2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s v="USD"/>
    <n v="1340904416"/>
    <n v="1339694816"/>
    <b v="0"/>
    <n v="7"/>
    <b v="1"/>
    <s v="music/rock"/>
    <x v="4"/>
    <x v="5"/>
    <n v="115.71"/>
    <n v="101"/>
    <x v="425"/>
    <d v="2012-06-28T17:26:56"/>
    <n v="14"/>
    <n v="1.2500000000000001E-2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s v="GBP"/>
    <n v="1462697966"/>
    <n v="1460105966"/>
    <b v="0"/>
    <n v="33"/>
    <b v="1"/>
    <s v="theater/plays"/>
    <x v="2"/>
    <x v="2"/>
    <n v="24.55"/>
    <n v="101"/>
    <x v="426"/>
    <d v="2016-05-08T08:59:26"/>
    <n v="30"/>
    <n v="1.2500000000000001E-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s v="USD"/>
    <n v="1258955940"/>
    <n v="1255730520"/>
    <b v="1"/>
    <n v="23"/>
    <b v="1"/>
    <s v="technology/hardware"/>
    <x v="0"/>
    <x v="0"/>
    <n v="35"/>
    <n v="101"/>
    <x v="427"/>
    <d v="2009-11-23T05:59:00"/>
    <n v="37.331249999995634"/>
    <n v="6.3375000000000627E-3"/>
    <x v="8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s v="GBP"/>
    <n v="1466172000"/>
    <n v="1463418090"/>
    <b v="0"/>
    <n v="27"/>
    <b v="1"/>
    <s v="theater/plays"/>
    <x v="2"/>
    <x v="2"/>
    <n v="29.63"/>
    <n v="100"/>
    <x v="428"/>
    <d v="2016-06-17T14:00:00"/>
    <n v="31.873958333322662"/>
    <n v="0"/>
    <x v="0"/>
  </r>
  <r>
    <n v="3891"/>
    <s v="Out of the Box: A Mime Story"/>
    <s v="A comedy about a mime who dreams of becoming a stand up comedian."/>
    <n v="800"/>
    <n v="260"/>
    <x v="1"/>
    <x v="0"/>
    <x v="0"/>
    <s v="USD"/>
    <n v="1427086740"/>
    <n v="1424488244"/>
    <b v="0"/>
    <n v="7"/>
    <b v="0"/>
    <s v="theater/plays"/>
    <x v="2"/>
    <x v="2"/>
    <n v="37.14"/>
    <n v="33"/>
    <x v="429"/>
    <d v="2015-03-23T04:59:00"/>
    <n v="30.075185185189184"/>
    <n v="-0.6750000000000000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s v="USD"/>
    <n v="1408831718"/>
    <n v="1406239718"/>
    <b v="0"/>
    <n v="5"/>
    <b v="0"/>
    <s v="film &amp; video/animation"/>
    <x v="5"/>
    <x v="29"/>
    <n v="28.2"/>
    <n v="18"/>
    <x v="430"/>
    <d v="2014-08-23T22:08:38"/>
    <n v="30"/>
    <n v="-0.8237499999999999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s v="USD"/>
    <n v="1441037097"/>
    <n v="1438445097"/>
    <b v="0"/>
    <n v="1"/>
    <b v="0"/>
    <s v="theater/plays"/>
    <x v="2"/>
    <x v="2"/>
    <n v="10"/>
    <n v="1"/>
    <x v="431"/>
    <d v="2015-08-31T16:04:57"/>
    <n v="30"/>
    <n v="-0.98750000000000004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s v="GBP"/>
    <n v="1401997790"/>
    <n v="1397677790"/>
    <b v="0"/>
    <n v="2"/>
    <b v="0"/>
    <s v="publishing/children's books"/>
    <x v="7"/>
    <x v="32"/>
    <n v="1"/>
    <n v="0"/>
    <x v="432"/>
    <d v="2014-06-05T19:49:50"/>
    <n v="50"/>
    <n v="-0.9975000000000000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s v="USD"/>
    <n v="1437926458"/>
    <n v="1432742458"/>
    <b v="0"/>
    <n v="1"/>
    <b v="0"/>
    <s v="photography/places"/>
    <x v="6"/>
    <x v="11"/>
    <n v="1"/>
    <n v="0"/>
    <x v="433"/>
    <d v="2015-07-26T16:00:58"/>
    <n v="60"/>
    <n v="-0.99875000000000003"/>
    <x v="3"/>
  </r>
  <r>
    <n v="2628"/>
    <s v="Pie In Space!"/>
    <s v="A high school freshman is sending pie into space and you can be a part of it.  GO SCIENCE!!!"/>
    <n v="839"/>
    <n v="926"/>
    <x v="0"/>
    <x v="0"/>
    <x v="0"/>
    <s v="USD"/>
    <n v="1417389067"/>
    <n v="1415661067"/>
    <b v="0"/>
    <n v="21"/>
    <b v="1"/>
    <s v="technology/space exploration"/>
    <x v="0"/>
    <x v="23"/>
    <n v="44.1"/>
    <n v="110"/>
    <x v="434"/>
    <d v="2014-11-30T23:11:07"/>
    <n v="20"/>
    <n v="0.1036948748510131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s v="USD"/>
    <n v="1461963600"/>
    <n v="1459567371"/>
    <b v="0"/>
    <n v="46"/>
    <b v="1"/>
    <s v="theater/plays"/>
    <x v="2"/>
    <x v="2"/>
    <n v="62.59"/>
    <n v="339"/>
    <x v="435"/>
    <d v="2016-04-29T21:00:00"/>
    <n v="27.734131944438559"/>
    <n v="2.387058823529411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s v="USD"/>
    <n v="1437420934"/>
    <n v="1434828934"/>
    <b v="0"/>
    <n v="22"/>
    <b v="1"/>
    <s v="film &amp; video/television"/>
    <x v="5"/>
    <x v="7"/>
    <n v="56.14"/>
    <n v="145"/>
    <x v="436"/>
    <d v="2015-07-20T19:35:34"/>
    <n v="30"/>
    <n v="0.45294117647058824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s v="GBP"/>
    <n v="1457914373"/>
    <n v="1456189973"/>
    <b v="0"/>
    <n v="23"/>
    <b v="1"/>
    <s v="theater/plays"/>
    <x v="2"/>
    <x v="2"/>
    <n v="52.17"/>
    <n v="141"/>
    <x v="437"/>
    <d v="2016-03-14T00:12:53"/>
    <n v="19.958333333335759"/>
    <n v="0.41176470588235292"/>
    <x v="0"/>
  </r>
  <r>
    <n v="2293"/>
    <s v="&quot;Hurt N' Wrong&quot; New Album Fundraiser!"/>
    <s v="Donate here to be a part of the upcoming album. Every little bit helps!"/>
    <n v="850"/>
    <n v="920"/>
    <x v="0"/>
    <x v="0"/>
    <x v="0"/>
    <s v="USD"/>
    <n v="1348545540"/>
    <n v="1346345999"/>
    <b v="0"/>
    <n v="27"/>
    <b v="1"/>
    <s v="music/rock"/>
    <x v="4"/>
    <x v="5"/>
    <n v="34.07"/>
    <n v="108"/>
    <x v="438"/>
    <d v="2012-09-25T03:59:00"/>
    <n v="25.45765046296583"/>
    <n v="8.2352941176470587E-2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x v="2"/>
    <s v="CAD"/>
    <n v="1449701284"/>
    <n v="1446241684"/>
    <b v="0"/>
    <n v="21"/>
    <b v="1"/>
    <s v="theater/plays"/>
    <x v="2"/>
    <x v="2"/>
    <n v="40.479999999999997"/>
    <n v="100"/>
    <x v="439"/>
    <d v="2015-12-09T22:48:04"/>
    <n v="40.041666666664241"/>
    <n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s v="GBP"/>
    <n v="1436297180"/>
    <n v="1431113180"/>
    <b v="0"/>
    <n v="5"/>
    <b v="0"/>
    <s v="theater/plays"/>
    <x v="2"/>
    <x v="2"/>
    <n v="34"/>
    <n v="20"/>
    <x v="440"/>
    <d v="2015-07-07T19:26:20"/>
    <n v="60"/>
    <n v="-0.8"/>
    <x v="3"/>
  </r>
  <r>
    <n v="3732"/>
    <s v="Elektra Bekent - Afstudeervoorstelling"/>
    <s v="Mijn solo voorstelling gaat over Elektra (Sophokles) en hoe zij als jongere alles beleeft en meemaakt!"/>
    <n v="850"/>
    <n v="131"/>
    <x v="1"/>
    <x v="10"/>
    <x v="10"/>
    <s v="EUR"/>
    <n v="1422100800"/>
    <n v="1416932133"/>
    <b v="0"/>
    <n v="4"/>
    <b v="0"/>
    <s v="theater/plays"/>
    <x v="2"/>
    <x v="2"/>
    <n v="32.75"/>
    <n v="15"/>
    <x v="441"/>
    <d v="2015-01-24T12:00:00"/>
    <n v="59.822534722217824"/>
    <n v="-0.8458823529411764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s v="USD"/>
    <n v="1467312306"/>
    <n v="1462128306"/>
    <b v="0"/>
    <n v="0"/>
    <b v="0"/>
    <s v="technology/wearables"/>
    <x v="0"/>
    <x v="16"/>
    <n v="0"/>
    <n v="0"/>
    <x v="442"/>
    <d v="2016-06-30T18:45:06"/>
    <n v="60"/>
    <n v="-1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s v="USD"/>
    <n v="1416270292"/>
    <n v="1413674692"/>
    <b v="0"/>
    <n v="26"/>
    <b v="1"/>
    <s v="music/classical music"/>
    <x v="4"/>
    <x v="10"/>
    <n v="54.15"/>
    <n v="156"/>
    <x v="443"/>
    <d v="2014-11-18T00:24:52"/>
    <n v="30.041666666671517"/>
    <n v="0.5644444444444444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s v="GBP"/>
    <n v="1488538892"/>
    <n v="1487329292"/>
    <b v="0"/>
    <n v="25"/>
    <b v="1"/>
    <s v="theater/spaces"/>
    <x v="2"/>
    <x v="24"/>
    <n v="51.6"/>
    <n v="143"/>
    <x v="444"/>
    <d v="2017-03-03T11:01:32"/>
    <n v="14"/>
    <n v="0.43333333333333335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s v="USD"/>
    <n v="1427319366"/>
    <n v="1424730966"/>
    <b v="0"/>
    <n v="42"/>
    <b v="1"/>
    <s v="music/indie rock"/>
    <x v="4"/>
    <x v="21"/>
    <n v="28.57"/>
    <n v="133"/>
    <x v="445"/>
    <d v="2015-03-25T21:36:06"/>
    <n v="29.958333333328483"/>
    <n v="0.3333333333333333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s v="USD"/>
    <n v="1420048208"/>
    <n v="1417456208"/>
    <b v="0"/>
    <n v="12"/>
    <b v="1"/>
    <s v="theater/plays"/>
    <x v="2"/>
    <x v="2"/>
    <n v="97.92"/>
    <n v="131"/>
    <x v="446"/>
    <d v="2014-12-31T17:50:08"/>
    <n v="30"/>
    <n v="0.30555555555555558"/>
    <x v="2"/>
  </r>
  <r>
    <n v="2557"/>
    <s v="European Tour"/>
    <s v="Raising money for our concert tour of Switzerland and Germany in June/July 2014"/>
    <n v="900"/>
    <n v="1066"/>
    <x v="0"/>
    <x v="1"/>
    <x v="1"/>
    <s v="GBP"/>
    <n v="1400176386"/>
    <n v="1397584386"/>
    <b v="0"/>
    <n v="36"/>
    <b v="1"/>
    <s v="music/classical music"/>
    <x v="4"/>
    <x v="10"/>
    <n v="29.61"/>
    <n v="118"/>
    <x v="447"/>
    <d v="2014-05-15T17:53:06"/>
    <n v="30"/>
    <n v="0.18444444444444444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x v="12"/>
    <s v="EUR"/>
    <n v="1489238940"/>
    <n v="1486406253"/>
    <b v="0"/>
    <n v="32"/>
    <b v="1"/>
    <s v="photography/photobooks"/>
    <x v="6"/>
    <x v="9"/>
    <n v="32.340000000000003"/>
    <n v="115"/>
    <x v="448"/>
    <d v="2017-03-11T13:29:00"/>
    <n v="32.785729166658712"/>
    <n v="0.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s v="USD"/>
    <n v="1425185940"/>
    <n v="1421900022"/>
    <b v="0"/>
    <n v="27"/>
    <b v="1"/>
    <s v="theater/plays"/>
    <x v="2"/>
    <x v="2"/>
    <n v="37.96"/>
    <n v="114"/>
    <x v="449"/>
    <d v="2015-03-01T04:59:00"/>
    <n v="38.031458333331102"/>
    <n v="0.1388888888888889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s v="USD"/>
    <n v="1367902740"/>
    <n v="1366251510"/>
    <b v="0"/>
    <n v="13"/>
    <b v="1"/>
    <s v="music/rock"/>
    <x v="4"/>
    <x v="5"/>
    <n v="75.38"/>
    <n v="109"/>
    <x v="450"/>
    <d v="2013-05-07T04:59:00"/>
    <n v="19.111458333332848"/>
    <n v="8.8888888888888892E-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s v="USD"/>
    <n v="1404312846"/>
    <n v="1402584846"/>
    <b v="0"/>
    <n v="15"/>
    <b v="1"/>
    <s v="theater/plays"/>
    <x v="2"/>
    <x v="2"/>
    <n v="60.33"/>
    <n v="101"/>
    <x v="451"/>
    <d v="2014-07-02T14:54:06"/>
    <n v="20"/>
    <n v="5.5555555555555558E-3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s v="USD"/>
    <n v="1304395140"/>
    <n v="1297620584"/>
    <b v="0"/>
    <n v="18"/>
    <b v="1"/>
    <s v="film &amp; video/shorts"/>
    <x v="5"/>
    <x v="13"/>
    <n v="50"/>
    <n v="100"/>
    <x v="452"/>
    <d v="2011-05-03T03:59:00"/>
    <n v="78.409212962964375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s v="USD"/>
    <n v="1277501520"/>
    <n v="1273874306"/>
    <b v="0"/>
    <n v="5"/>
    <b v="0"/>
    <s v="music/jazz"/>
    <x v="4"/>
    <x v="34"/>
    <n v="69"/>
    <n v="38"/>
    <x v="453"/>
    <d v="2010-06-25T21:32:00"/>
    <n v="41.981643518520286"/>
    <n v="-0.6166666666666667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x v="4"/>
    <s v="EUR"/>
    <n v="1461235478"/>
    <n v="1459507478"/>
    <b v="0"/>
    <n v="0"/>
    <b v="0"/>
    <s v="publishing/translations"/>
    <x v="7"/>
    <x v="20"/>
    <n v="0"/>
    <n v="0"/>
    <x v="454"/>
    <d v="2016-04-21T10:44:38"/>
    <n v="20"/>
    <n v="-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s v="USD"/>
    <n v="1315747080"/>
    <n v="1314417502"/>
    <b v="0"/>
    <n v="1"/>
    <b v="0"/>
    <s v="music/world music"/>
    <x v="4"/>
    <x v="37"/>
    <n v="5"/>
    <n v="1"/>
    <x v="455"/>
    <d v="2011-09-11T13:18:00"/>
    <n v="15.388634259259561"/>
    <n v="-0.9945115257958288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s v="USD"/>
    <n v="1475163921"/>
    <n v="1472571921"/>
    <b v="0"/>
    <n v="25"/>
    <b v="1"/>
    <s v="technology/space exploration"/>
    <x v="0"/>
    <x v="23"/>
    <n v="39.44"/>
    <n v="106"/>
    <x v="456"/>
    <d v="2016-09-29T15:45:21"/>
    <n v="30"/>
    <n v="6.0215053763440864E-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s v="USD"/>
    <n v="1411012740"/>
    <n v="1409667827"/>
    <b v="0"/>
    <n v="27"/>
    <b v="1"/>
    <s v="theater/plays"/>
    <x v="2"/>
    <x v="2"/>
    <n v="42.3"/>
    <n v="119"/>
    <x v="457"/>
    <d v="2014-09-18T03:59:00"/>
    <n v="15.56612268518802"/>
    <n v="0.18958333333333333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s v="USD"/>
    <n v="1422937620"/>
    <n v="1420606303"/>
    <b v="0"/>
    <n v="27"/>
    <b v="1"/>
    <s v="theater/plays"/>
    <x v="2"/>
    <x v="2"/>
    <n v="45.04"/>
    <n v="124"/>
    <x v="458"/>
    <d v="2015-02-03T04:27:00"/>
    <n v="26.982835648152104"/>
    <n v="0.24335378323108384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s v="USD"/>
    <n v="1400467759"/>
    <n v="1398480559"/>
    <b v="0"/>
    <n v="48"/>
    <b v="1"/>
    <s v="film &amp; video/documentary"/>
    <x v="5"/>
    <x v="27"/>
    <n v="43.02"/>
    <n v="207"/>
    <x v="459"/>
    <d v="2014-05-19T02:49:19"/>
    <n v="23"/>
    <n v="1.067067067067067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s v="USD"/>
    <n v="1333921508"/>
    <n v="1331333108"/>
    <b v="0"/>
    <n v="32"/>
    <b v="1"/>
    <s v="music/indie rock"/>
    <x v="4"/>
    <x v="21"/>
    <n v="32.72"/>
    <n v="105"/>
    <x v="460"/>
    <d v="2012-04-08T21:45:08"/>
    <n v="29.958333333335759"/>
    <n v="4.8048048048048048E-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s v="GBP"/>
    <n v="1481224736"/>
    <n v="1480360736"/>
    <b v="0"/>
    <n v="206"/>
    <b v="1"/>
    <s v="games/tabletop games"/>
    <x v="1"/>
    <x v="1"/>
    <n v="90.64"/>
    <n v="1867"/>
    <x v="461"/>
    <d v="2016-12-08T19:18:56"/>
    <n v="10"/>
    <n v="17.670999999999999"/>
    <x v="0"/>
  </r>
  <r>
    <n v="2272"/>
    <s v="Pick the Lock"/>
    <s v="Pick the Lock is a game of chance and strategy. Attempt to obtain priceless treasures and outwit the other players."/>
    <n v="1000"/>
    <n v="13566"/>
    <x v="0"/>
    <x v="0"/>
    <x v="0"/>
    <s v="USD"/>
    <n v="1449506836"/>
    <n v="1446914836"/>
    <b v="0"/>
    <n v="944"/>
    <b v="1"/>
    <s v="games/tabletop games"/>
    <x v="1"/>
    <x v="1"/>
    <n v="14.37"/>
    <n v="1357"/>
    <x v="462"/>
    <d v="2015-12-07T16:47:16"/>
    <n v="30"/>
    <n v="12.56600000000000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x v="6"/>
    <s v="EUR"/>
    <n v="1439707236"/>
    <n v="1437115236"/>
    <b v="0"/>
    <n v="144"/>
    <b v="1"/>
    <s v="games/tabletop games"/>
    <x v="1"/>
    <x v="1"/>
    <n v="81.56"/>
    <n v="1174"/>
    <x v="463"/>
    <d v="2015-08-16T06:40:36"/>
    <n v="30"/>
    <n v="10.744899999999999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s v="GBP"/>
    <n v="1488484300"/>
    <n v="1485892300"/>
    <b v="0"/>
    <n v="163"/>
    <b v="1"/>
    <s v="games/tabletop games"/>
    <x v="1"/>
    <x v="1"/>
    <n v="49.47"/>
    <n v="806"/>
    <x v="464"/>
    <d v="2017-03-02T19:51:40"/>
    <n v="30"/>
    <n v="7.064000000000000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x v="7"/>
    <s v="AUD"/>
    <n v="1487093020"/>
    <n v="1485278620"/>
    <b v="0"/>
    <n v="210"/>
    <b v="1"/>
    <s v="games/tabletop games"/>
    <x v="1"/>
    <x v="1"/>
    <n v="37.119999999999997"/>
    <n v="780"/>
    <x v="465"/>
    <d v="2017-02-14T17:23:40"/>
    <n v="21"/>
    <n v="6.794999999999999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s v="USD"/>
    <n v="1447286300"/>
    <n v="1444690700"/>
    <b v="0"/>
    <n v="50"/>
    <b v="1"/>
    <s v="technology/hardware"/>
    <x v="0"/>
    <x v="0"/>
    <n v="101.56"/>
    <n v="508"/>
    <x v="466"/>
    <d v="2015-11-11T23:58:20"/>
    <n v="30.041666666664241"/>
    <n v="4.0780000000000003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s v="USD"/>
    <n v="1362167988"/>
    <n v="1359575988"/>
    <b v="1"/>
    <n v="120"/>
    <b v="1"/>
    <s v="film &amp; video/documentary"/>
    <x v="5"/>
    <x v="27"/>
    <n v="32.1"/>
    <n v="385"/>
    <x v="467"/>
    <d v="2013-03-01T19:59:48"/>
    <n v="30"/>
    <n v="2.8515000000000001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s v="USD"/>
    <n v="1363806333"/>
    <n v="1362081933"/>
    <b v="1"/>
    <n v="80"/>
    <b v="1"/>
    <s v="film &amp; video/documentary"/>
    <x v="5"/>
    <x v="27"/>
    <n v="36.61"/>
    <n v="293"/>
    <x v="468"/>
    <d v="2013-03-20T19:05:33"/>
    <n v="19.958333333335759"/>
    <n v="1.929"/>
    <x v="4"/>
  </r>
  <r>
    <n v="3582"/>
    <s v="REALLY REALLY"/>
    <s v="A contemporary American play touching on the scorching realities of growing up in the Millennial generation."/>
    <n v="1000"/>
    <n v="2870"/>
    <x v="0"/>
    <x v="0"/>
    <x v="0"/>
    <s v="USD"/>
    <n v="1459822682"/>
    <n v="1458613082"/>
    <b v="0"/>
    <n v="49"/>
    <b v="1"/>
    <s v="theater/plays"/>
    <x v="2"/>
    <x v="2"/>
    <n v="58.57"/>
    <n v="287"/>
    <x v="469"/>
    <d v="2016-04-05T02:18:02"/>
    <n v="14"/>
    <n v="1.8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s v="USD"/>
    <n v="1298680630"/>
    <n v="1296088630"/>
    <b v="0"/>
    <n v="47"/>
    <b v="1"/>
    <s v="film &amp; video/shorts"/>
    <x v="5"/>
    <x v="13"/>
    <n v="46.7"/>
    <n v="220"/>
    <x v="470"/>
    <d v="2011-02-26T00:37:10"/>
    <n v="30"/>
    <n v="1.1950000000000001"/>
    <x v="5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s v="USD"/>
    <n v="1362974400"/>
    <n v="1360948389"/>
    <b v="1"/>
    <n v="22"/>
    <b v="1"/>
    <s v="music/rock"/>
    <x v="4"/>
    <x v="5"/>
    <n v="95.93"/>
    <n v="211"/>
    <x v="471"/>
    <d v="2013-03-11T04:00:00"/>
    <n v="23.449201388888469"/>
    <n v="1.110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s v="USD"/>
    <n v="1475342382"/>
    <n v="1472750382"/>
    <b v="0"/>
    <n v="45"/>
    <b v="1"/>
    <s v="music/rock"/>
    <x v="4"/>
    <x v="5"/>
    <n v="45.62"/>
    <n v="205"/>
    <x v="472"/>
    <d v="2016-10-01T17:19:42"/>
    <n v="30"/>
    <n v="1.0529999999999999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s v="USD"/>
    <n v="1341633540"/>
    <n v="1338336588"/>
    <b v="0"/>
    <n v="34"/>
    <b v="1"/>
    <s v="music/rock"/>
    <x v="4"/>
    <x v="5"/>
    <n v="59.85"/>
    <n v="204"/>
    <x v="473"/>
    <d v="2012-07-07T03:59:00"/>
    <n v="38.159166666671808"/>
    <n v="1.03505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s v="USD"/>
    <n v="1445598000"/>
    <n v="1443302004"/>
    <b v="1"/>
    <n v="53"/>
    <b v="1"/>
    <s v="technology/space exploration"/>
    <x v="0"/>
    <x v="23"/>
    <n v="35.549999999999997"/>
    <n v="188"/>
    <x v="474"/>
    <d v="2015-10-23T11:00:00"/>
    <n v="26.574027777773154"/>
    <n v="0.8840000000000000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s v="USD"/>
    <n v="1476579600"/>
    <n v="1474641914"/>
    <b v="0"/>
    <n v="50"/>
    <b v="1"/>
    <s v="technology/space exploration"/>
    <x v="0"/>
    <x v="23"/>
    <n v="37.46"/>
    <n v="187"/>
    <x v="475"/>
    <d v="2016-10-16T01:00:00"/>
    <n v="22.426921296297223"/>
    <n v="0.873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s v="GBP"/>
    <n v="1449273600"/>
    <n v="1446742417"/>
    <b v="0"/>
    <n v="93"/>
    <b v="1"/>
    <s v="theater/plays"/>
    <x v="2"/>
    <x v="2"/>
    <n v="20.12"/>
    <n v="187"/>
    <x v="476"/>
    <d v="2015-12-05T00:00:00"/>
    <n v="29.296099537037662"/>
    <n v="0.8709900000000000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s v="USD"/>
    <n v="1469165160"/>
    <n v="1467335378"/>
    <b v="0"/>
    <n v="23"/>
    <b v="1"/>
    <s v="theater/plays"/>
    <x v="2"/>
    <x v="2"/>
    <n v="80.87"/>
    <n v="186"/>
    <x v="477"/>
    <d v="2016-07-22T05:26:00"/>
    <n v="21.178032407406135"/>
    <n v="0.8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s v="USD"/>
    <n v="1410266146"/>
    <n v="1407674146"/>
    <b v="0"/>
    <n v="45"/>
    <b v="1"/>
    <s v="theater/plays"/>
    <x v="2"/>
    <x v="2"/>
    <n v="41.22"/>
    <n v="186"/>
    <x v="478"/>
    <d v="2014-09-09T12:35:46"/>
    <n v="30"/>
    <n v="0.85499999999999998"/>
    <x v="2"/>
  </r>
  <r>
    <n v="2668"/>
    <s v="UOttawa Makermobile"/>
    <s v="Creativity on the go! |_x000a_CrÃ©ativitÃ© en mouvement !"/>
    <n v="1000"/>
    <n v="1707"/>
    <x v="0"/>
    <x v="2"/>
    <x v="2"/>
    <s v="CAD"/>
    <n v="1447079520"/>
    <n v="1443449265"/>
    <b v="0"/>
    <n v="28"/>
    <b v="1"/>
    <s v="technology/makerspaces"/>
    <x v="0"/>
    <x v="36"/>
    <n v="60.96"/>
    <n v="171"/>
    <x v="479"/>
    <d v="2015-11-09T14:32:00"/>
    <n v="42.016840277778101"/>
    <n v="0.70699999999999996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s v="USD"/>
    <n v="1430179200"/>
    <n v="1428130814"/>
    <b v="0"/>
    <n v="28"/>
    <b v="1"/>
    <s v="film &amp; video/television"/>
    <x v="5"/>
    <x v="7"/>
    <n v="59.46"/>
    <n v="167"/>
    <x v="480"/>
    <d v="2015-04-28T00:00:00"/>
    <n v="23.708171296297223"/>
    <n v="0.66500000000000004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x v="2"/>
    <s v="CAD"/>
    <n v="1430693460"/>
    <n v="1428087153"/>
    <b v="0"/>
    <n v="17"/>
    <b v="1"/>
    <s v="theater/plays"/>
    <x v="2"/>
    <x v="2"/>
    <n v="95.59"/>
    <n v="163"/>
    <x v="481"/>
    <d v="2015-05-03T22:51:00"/>
    <n v="30.165590277785668"/>
    <n v="0.62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s v="GBP"/>
    <n v="1439806936"/>
    <n v="1437214936"/>
    <b v="0"/>
    <n v="31"/>
    <b v="1"/>
    <s v="theater/plays"/>
    <x v="2"/>
    <x v="2"/>
    <n v="52.35"/>
    <n v="162"/>
    <x v="482"/>
    <d v="2015-08-17T10:22:16"/>
    <n v="30"/>
    <n v="0.623"/>
    <x v="3"/>
  </r>
  <r>
    <n v="2179"/>
    <s v="Woodhouse EP"/>
    <s v="Woodhouse is making an EP!  If you are a fan of whiskey and loud guitars, contribute to the cause!"/>
    <n v="1000"/>
    <n v="1614"/>
    <x v="0"/>
    <x v="0"/>
    <x v="0"/>
    <s v="USD"/>
    <n v="1428725192"/>
    <n v="1426133192"/>
    <b v="0"/>
    <n v="21"/>
    <b v="1"/>
    <s v="music/rock"/>
    <x v="4"/>
    <x v="5"/>
    <n v="76.86"/>
    <n v="161"/>
    <x v="483"/>
    <d v="2015-04-11T04:06:32"/>
    <n v="30"/>
    <n v="0.61399999999999999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s v="USD"/>
    <n v="1460846347"/>
    <n v="1458254347"/>
    <b v="0"/>
    <n v="28"/>
    <b v="1"/>
    <s v="theater/plays"/>
    <x v="2"/>
    <x v="2"/>
    <n v="57.5"/>
    <n v="161"/>
    <x v="484"/>
    <d v="2016-04-16T22:39:07"/>
    <n v="30"/>
    <n v="0.6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s v="USD"/>
    <n v="1423022400"/>
    <n v="1421436099"/>
    <b v="0"/>
    <n v="32"/>
    <b v="1"/>
    <s v="games/tabletop games"/>
    <x v="1"/>
    <x v="1"/>
    <n v="48.06"/>
    <n v="154"/>
    <x v="485"/>
    <d v="2015-02-04T04:00:00"/>
    <n v="18.359965277784795"/>
    <n v="0.53800000000000003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s v="USD"/>
    <n v="1465837200"/>
    <n v="1463971172"/>
    <b v="0"/>
    <n v="14"/>
    <b v="1"/>
    <s v="theater/plays"/>
    <x v="2"/>
    <x v="2"/>
    <n v="109.57"/>
    <n v="153"/>
    <x v="486"/>
    <d v="2016-06-13T17:00:00"/>
    <n v="21.597546296296059"/>
    <n v="0.5340000000000000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s v="USD"/>
    <n v="1406087940"/>
    <n v="1404141626"/>
    <b v="0"/>
    <n v="37"/>
    <b v="1"/>
    <s v="theater/plays"/>
    <x v="2"/>
    <x v="2"/>
    <n v="41.41"/>
    <n v="153"/>
    <x v="487"/>
    <d v="2014-07-23T03:59:00"/>
    <n v="22.526782407410792"/>
    <n v="0.53200000000000003"/>
    <x v="2"/>
  </r>
  <r>
    <n v="3771"/>
    <s v="COME OUT SWINGIN'!"/>
    <s v="I would like to make a demo recording of six songs from COME OUT SWINGIN'!"/>
    <n v="1000"/>
    <n v="1460"/>
    <x v="0"/>
    <x v="0"/>
    <x v="0"/>
    <s v="USD"/>
    <n v="1463529600"/>
    <n v="1462307652"/>
    <b v="0"/>
    <n v="38"/>
    <b v="1"/>
    <s v="theater/musical"/>
    <x v="2"/>
    <x v="18"/>
    <n v="38.42"/>
    <n v="146"/>
    <x v="488"/>
    <d v="2016-05-18T00:00:00"/>
    <n v="14.14291666666395"/>
    <n v="0.4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s v="USD"/>
    <n v="1271994660"/>
    <n v="1264565507"/>
    <b v="1"/>
    <n v="36"/>
    <b v="1"/>
    <s v="film &amp; video/documentary"/>
    <x v="5"/>
    <x v="27"/>
    <n v="40.42"/>
    <n v="146"/>
    <x v="489"/>
    <d v="2010-04-23T03:51:00"/>
    <n v="85.985567129624542"/>
    <n v="0.45500000000000002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s v="USD"/>
    <n v="1454349600"/>
    <n v="1451277473"/>
    <b v="0"/>
    <n v="21"/>
    <b v="1"/>
    <s v="music/indie rock"/>
    <x v="4"/>
    <x v="21"/>
    <n v="68.81"/>
    <n v="145"/>
    <x v="490"/>
    <d v="2016-02-01T18:00:00"/>
    <n v="35.557025462963793"/>
    <n v="0.4450000000000000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s v="GBP"/>
    <n v="1434039137"/>
    <n v="1431447137"/>
    <b v="0"/>
    <n v="17"/>
    <b v="1"/>
    <s v="theater/plays"/>
    <x v="2"/>
    <x v="2"/>
    <n v="81.290000000000006"/>
    <n v="138"/>
    <x v="491"/>
    <d v="2015-06-11T16:12:17"/>
    <n v="30"/>
    <n v="0.38200000000000001"/>
    <x v="3"/>
  </r>
  <r>
    <n v="1675"/>
    <s v="The Great Party's Debut Album!"/>
    <s v="The Great Party is releasing their debut album. Here's your chance to be a part of it!"/>
    <n v="1000"/>
    <n v="1374.16"/>
    <x v="0"/>
    <x v="0"/>
    <x v="0"/>
    <s v="USD"/>
    <n v="1318802580"/>
    <n v="1316194540"/>
    <b v="0"/>
    <n v="34"/>
    <b v="1"/>
    <s v="music/pop"/>
    <x v="4"/>
    <x v="17"/>
    <n v="40.42"/>
    <n v="137"/>
    <x v="492"/>
    <d v="2011-10-16T22:03:00"/>
    <n v="30.185648148144537"/>
    <n v="0.37416000000000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s v="USD"/>
    <n v="1304628648"/>
    <n v="1302036648"/>
    <b v="0"/>
    <n v="38"/>
    <b v="1"/>
    <s v="music/indie rock"/>
    <x v="4"/>
    <x v="21"/>
    <n v="35.79"/>
    <n v="136"/>
    <x v="493"/>
    <d v="2011-05-05T20:50:48"/>
    <n v="30"/>
    <n v="0.36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s v="USD"/>
    <n v="1354017600"/>
    <n v="1350967535"/>
    <b v="0"/>
    <n v="26"/>
    <b v="1"/>
    <s v="music/indie rock"/>
    <x v="4"/>
    <x v="21"/>
    <n v="51.96"/>
    <n v="135"/>
    <x v="494"/>
    <d v="2012-11-27T12:00:00"/>
    <n v="35.301678240743058"/>
    <n v="0.35099999999999998"/>
    <x v="6"/>
  </r>
  <r>
    <n v="2118"/>
    <s v="PORCHES. vs. THE U.S.A."/>
    <s v="PORCHES.  and Documentarians tour from New York to San Francisco and back."/>
    <n v="1000"/>
    <n v="1346.11"/>
    <x v="0"/>
    <x v="0"/>
    <x v="0"/>
    <s v="USD"/>
    <n v="1311538136"/>
    <n v="1308946136"/>
    <b v="0"/>
    <n v="17"/>
    <b v="1"/>
    <s v="music/indie rock"/>
    <x v="4"/>
    <x v="21"/>
    <n v="79.180000000000007"/>
    <n v="135"/>
    <x v="495"/>
    <d v="2011-07-24T20:08:56"/>
    <n v="30"/>
    <n v="0.34610999999999992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s v="USD"/>
    <n v="1362960000"/>
    <n v="1359946188"/>
    <b v="0"/>
    <n v="42"/>
    <b v="1"/>
    <s v="publishing/nonfiction"/>
    <x v="7"/>
    <x v="12"/>
    <n v="31.81"/>
    <n v="134"/>
    <x v="496"/>
    <d v="2013-03-11T00:00:00"/>
    <n v="34.882083333330229"/>
    <n v="0.33600000000000002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s v="GBP"/>
    <n v="1420377366"/>
    <n v="1415193366"/>
    <b v="0"/>
    <n v="31"/>
    <b v="1"/>
    <s v="theater/plays"/>
    <x v="2"/>
    <x v="2"/>
    <n v="42.9"/>
    <n v="133"/>
    <x v="497"/>
    <d v="2015-01-04T13:16:06"/>
    <n v="60"/>
    <n v="0.33"/>
    <x v="2"/>
  </r>
  <r>
    <n v="3751"/>
    <s v="GGC Productions 2016"/>
    <s v="I will be performing in TWO productions to kick off the 2016 season. NEED HELP TO FUND THESE GREAT SHOWS!"/>
    <n v="1000"/>
    <n v="1326"/>
    <x v="0"/>
    <x v="0"/>
    <x v="0"/>
    <s v="USD"/>
    <n v="1459641073"/>
    <n v="1454460673"/>
    <b v="0"/>
    <n v="11"/>
    <b v="1"/>
    <s v="theater/musical"/>
    <x v="2"/>
    <x v="18"/>
    <n v="120.55"/>
    <n v="133"/>
    <x v="498"/>
    <d v="2016-04-02T23:51:13"/>
    <n v="59.958333333328483"/>
    <n v="0.3260000000000000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s v="USD"/>
    <n v="1462334340"/>
    <n v="1459711917"/>
    <b v="1"/>
    <n v="26"/>
    <b v="1"/>
    <s v="theater/plays"/>
    <x v="2"/>
    <x v="2"/>
    <n v="50.46"/>
    <n v="131"/>
    <x v="499"/>
    <d v="2016-05-04T03:59:00"/>
    <n v="30.352118055554456"/>
    <n v="0.31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x v="2"/>
    <s v="CAD"/>
    <n v="1434670397"/>
    <n v="1429486397"/>
    <b v="0"/>
    <n v="7"/>
    <b v="1"/>
    <s v="film &amp; video/documentary"/>
    <x v="5"/>
    <x v="27"/>
    <n v="183.29"/>
    <n v="128"/>
    <x v="500"/>
    <d v="2015-06-18T23:33:17"/>
    <n v="60"/>
    <n v="0.2829999999999999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s v="USD"/>
    <n v="1413176340"/>
    <n v="1412091423"/>
    <b v="0"/>
    <n v="34"/>
    <b v="1"/>
    <s v="theater/musical"/>
    <x v="2"/>
    <x v="18"/>
    <n v="37.65"/>
    <n v="128"/>
    <x v="501"/>
    <d v="2014-10-13T04:59:00"/>
    <n v="12.5569097222251"/>
    <n v="0.28000000000000003"/>
    <x v="2"/>
  </r>
  <r>
    <n v="3531"/>
    <s v="The Reinvention of Lily Johnson"/>
    <s v="A political comedy for a crazy election year"/>
    <n v="1000"/>
    <n v="1280"/>
    <x v="0"/>
    <x v="0"/>
    <x v="0"/>
    <s v="USD"/>
    <n v="1467301334"/>
    <n v="1464709334"/>
    <b v="0"/>
    <n v="26"/>
    <b v="1"/>
    <s v="theater/plays"/>
    <x v="2"/>
    <x v="2"/>
    <n v="49.23"/>
    <n v="128"/>
    <x v="502"/>
    <d v="2016-06-30T15:42:14"/>
    <n v="30"/>
    <n v="0.28000000000000003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s v="USD"/>
    <n v="1460574924"/>
    <n v="1457982924"/>
    <b v="0"/>
    <n v="27"/>
    <b v="1"/>
    <s v="theater/plays"/>
    <x v="2"/>
    <x v="2"/>
    <n v="47.22"/>
    <n v="128"/>
    <x v="503"/>
    <d v="2016-04-13T19:15:24"/>
    <n v="30"/>
    <n v="0.2750000000000000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s v="USD"/>
    <n v="1306865040"/>
    <n v="1305568201"/>
    <b v="0"/>
    <n v="28"/>
    <b v="1"/>
    <s v="music/rock"/>
    <x v="4"/>
    <x v="5"/>
    <n v="45.46"/>
    <n v="127"/>
    <x v="504"/>
    <d v="2011-05-31T18:04:00"/>
    <n v="15.00971064814803"/>
    <n v="0.27300000000000002"/>
    <x v="5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s v="USD"/>
    <n v="1441933459"/>
    <n v="1439341459"/>
    <b v="0"/>
    <n v="25"/>
    <b v="1"/>
    <s v="theater/spaces"/>
    <x v="2"/>
    <x v="24"/>
    <n v="50.88"/>
    <n v="127"/>
    <x v="505"/>
    <d v="2015-09-11T01:04:19"/>
    <n v="30"/>
    <n v="0.27200000000000002"/>
    <x v="3"/>
  </r>
  <r>
    <n v="1930"/>
    <s v="Magnetic Flowers Presents: Old, Cold. Losing It."/>
    <s v="We're nearly done recording, but we're out of money! Help us release the record!!!"/>
    <n v="1000"/>
    <n v="1270"/>
    <x v="0"/>
    <x v="0"/>
    <x v="0"/>
    <s v="USD"/>
    <n v="1373203482"/>
    <n v="1368019482"/>
    <b v="0"/>
    <n v="26"/>
    <b v="1"/>
    <s v="music/indie rock"/>
    <x v="4"/>
    <x v="21"/>
    <n v="48.85"/>
    <n v="127"/>
    <x v="506"/>
    <d v="2013-07-07T13:24:42"/>
    <n v="60"/>
    <n v="0.27"/>
    <x v="4"/>
  </r>
  <r>
    <n v="3692"/>
    <s v="An Evening With Durang"/>
    <s v="Help us independently produce two great comedies by Christopher Durang."/>
    <n v="1000"/>
    <n v="1260"/>
    <x v="0"/>
    <x v="0"/>
    <x v="0"/>
    <s v="USD"/>
    <n v="1411084800"/>
    <n v="1410304179"/>
    <b v="0"/>
    <n v="17"/>
    <b v="1"/>
    <s v="theater/plays"/>
    <x v="2"/>
    <x v="2"/>
    <n v="74.12"/>
    <n v="126"/>
    <x v="507"/>
    <d v="2014-09-19T00:00:00"/>
    <n v="9.0349652777804295"/>
    <n v="0.2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s v="GBP"/>
    <n v="1474793208"/>
    <n v="1472201208"/>
    <b v="0"/>
    <n v="49"/>
    <b v="1"/>
    <s v="theater/plays"/>
    <x v="2"/>
    <x v="2"/>
    <n v="25.69"/>
    <n v="126"/>
    <x v="508"/>
    <d v="2016-09-25T08:46:48"/>
    <n v="30"/>
    <n v="0.2590000000000000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s v="USD"/>
    <n v="1425193140"/>
    <n v="1422769906"/>
    <b v="0"/>
    <n v="20"/>
    <b v="1"/>
    <s v="theater/plays"/>
    <x v="2"/>
    <x v="2"/>
    <n v="60.9"/>
    <n v="122"/>
    <x v="509"/>
    <d v="2015-03-01T06:59:00"/>
    <n v="28.046689814815181"/>
    <n v="0.21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s v="USD"/>
    <n v="1391851831"/>
    <n v="1389259831"/>
    <b v="0"/>
    <n v="25"/>
    <b v="1"/>
    <s v="film &amp; video/documentary"/>
    <x v="5"/>
    <x v="27"/>
    <n v="48.09"/>
    <n v="120"/>
    <x v="510"/>
    <d v="2014-02-08T09:30:31"/>
    <n v="30"/>
    <n v="0.20217000000000007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s v="USD"/>
    <n v="1424149140"/>
    <n v="1421964718"/>
    <b v="0"/>
    <n v="18"/>
    <b v="1"/>
    <s v="theater/plays"/>
    <x v="2"/>
    <x v="2"/>
    <n v="66.67"/>
    <n v="120"/>
    <x v="511"/>
    <d v="2015-02-17T04:59:00"/>
    <n v="25.282662037039699"/>
    <n v="0.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s v="USD"/>
    <n v="1405658752"/>
    <n v="1403066752"/>
    <b v="0"/>
    <n v="38"/>
    <b v="1"/>
    <s v="theater/plays"/>
    <x v="2"/>
    <x v="2"/>
    <n v="31.5"/>
    <n v="120"/>
    <x v="512"/>
    <d v="2014-07-18T04:45:52"/>
    <n v="30"/>
    <n v="0.19700000000000001"/>
    <x v="2"/>
  </r>
  <r>
    <n v="2467"/>
    <s v="Nature Boy Explorer EP"/>
    <s v="We've finished our first EP and we're taking it on the road in three weeks! Help us fund manufacturing?"/>
    <n v="1000"/>
    <n v="1185"/>
    <x v="0"/>
    <x v="0"/>
    <x v="0"/>
    <s v="USD"/>
    <n v="1336669200"/>
    <n v="1335473931"/>
    <b v="0"/>
    <n v="43"/>
    <b v="1"/>
    <s v="music/indie rock"/>
    <x v="4"/>
    <x v="21"/>
    <n v="27.56"/>
    <n v="119"/>
    <x v="513"/>
    <d v="2012-05-10T17:00:00"/>
    <n v="13.83413194444438"/>
    <n v="0.185"/>
    <x v="6"/>
  </r>
  <r>
    <n v="1624"/>
    <s v="Joey De Noble needs YOUR help!"/>
    <s v="Joey De Noble is raising money to help record his latest music, and he wants YOU to be a part of it!"/>
    <n v="1000"/>
    <n v="1180"/>
    <x v="0"/>
    <x v="0"/>
    <x v="0"/>
    <s v="USD"/>
    <n v="1357721335"/>
    <n v="1354265335"/>
    <b v="0"/>
    <n v="25"/>
    <b v="1"/>
    <s v="music/rock"/>
    <x v="4"/>
    <x v="5"/>
    <n v="47.2"/>
    <n v="118"/>
    <x v="514"/>
    <d v="2013-01-09T08:48:55"/>
    <n v="40"/>
    <n v="0.18"/>
    <x v="6"/>
  </r>
  <r>
    <n v="1680"/>
    <s v="Kick Out a Record"/>
    <s v="Working Musician dilemma #164: how the taxman put Kick the Record 2.0 on hold"/>
    <n v="1000"/>
    <n v="1175"/>
    <x v="0"/>
    <x v="0"/>
    <x v="0"/>
    <s v="USD"/>
    <n v="1405188667"/>
    <n v="1402596667"/>
    <b v="0"/>
    <n v="25"/>
    <b v="1"/>
    <s v="music/pop"/>
    <x v="4"/>
    <x v="17"/>
    <n v="47"/>
    <n v="118"/>
    <x v="515"/>
    <d v="2014-07-12T18:11:07"/>
    <n v="30"/>
    <n v="0.17499999999999999"/>
    <x v="2"/>
  </r>
  <r>
    <n v="3329"/>
    <s v="Jestia and Raedon"/>
    <s v="Jestia and Raedon is a brand new romantic comedy play going to the Edinburgh Fringe Festival this summer."/>
    <n v="1000"/>
    <n v="1168"/>
    <x v="0"/>
    <x v="1"/>
    <x v="1"/>
    <s v="GBP"/>
    <n v="1406502000"/>
    <n v="1405583108"/>
    <b v="0"/>
    <n v="26"/>
    <b v="1"/>
    <s v="theater/plays"/>
    <x v="2"/>
    <x v="2"/>
    <n v="44.92"/>
    <n v="117"/>
    <x v="516"/>
    <d v="2014-07-27T23:00:00"/>
    <n v="10.635324074079108"/>
    <n v="0.1680000000000000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s v="GBP"/>
    <n v="1411987990"/>
    <n v="1409395990"/>
    <b v="0"/>
    <n v="23"/>
    <b v="1"/>
    <s v="theater/plays"/>
    <x v="2"/>
    <x v="2"/>
    <n v="50"/>
    <n v="115"/>
    <x v="517"/>
    <d v="2014-09-29T10:53:10"/>
    <n v="30"/>
    <n v="0.1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x v="2"/>
    <s v="CAD"/>
    <n v="1468193532"/>
    <n v="1465601532"/>
    <b v="0"/>
    <n v="10"/>
    <b v="1"/>
    <s v="theater/musical"/>
    <x v="2"/>
    <x v="18"/>
    <n v="115"/>
    <n v="115"/>
    <x v="518"/>
    <d v="2016-07-10T23:32:12"/>
    <n v="30"/>
    <n v="0.1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s v="USD"/>
    <n v="1468536992"/>
    <n v="1463352992"/>
    <b v="0"/>
    <n v="27"/>
    <b v="1"/>
    <s v="photography/photobooks"/>
    <x v="6"/>
    <x v="9"/>
    <n v="42.48"/>
    <n v="115"/>
    <x v="519"/>
    <d v="2016-07-14T22:56:32"/>
    <n v="60"/>
    <n v="0.14699999999999999"/>
    <x v="0"/>
  </r>
  <r>
    <n v="1894"/>
    <s v="Help me release my first 3 song EP!!"/>
    <s v="Im trying to raise $1000 for a 3 song EP in a studio!"/>
    <n v="1000"/>
    <n v="1145"/>
    <x v="0"/>
    <x v="0"/>
    <x v="0"/>
    <s v="USD"/>
    <n v="1329082983"/>
    <n v="1326404583"/>
    <b v="0"/>
    <n v="20"/>
    <b v="1"/>
    <s v="music/indie rock"/>
    <x v="4"/>
    <x v="21"/>
    <n v="57.25"/>
    <n v="115"/>
    <x v="520"/>
    <d v="2012-02-12T21:43:03"/>
    <n v="31"/>
    <n v="0.14499999999999999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s v="GBP"/>
    <n v="1429793446"/>
    <n v="1428583846"/>
    <b v="0"/>
    <n v="61"/>
    <b v="1"/>
    <s v="theater/plays"/>
    <x v="2"/>
    <x v="2"/>
    <n v="18.77"/>
    <n v="115"/>
    <x v="521"/>
    <d v="2015-04-23T12:50:46"/>
    <n v="14"/>
    <n v="0.14499999999999999"/>
    <x v="3"/>
  </r>
  <r>
    <n v="1620"/>
    <s v="Kickstart my music career with 300 CDs"/>
    <s v="Kickstarting my music career with 300 hard copy CDs of my first release."/>
    <n v="1000"/>
    <n v="1130"/>
    <x v="0"/>
    <x v="0"/>
    <x v="0"/>
    <s v="USD"/>
    <n v="1361606940"/>
    <n v="1361002140"/>
    <b v="0"/>
    <n v="17"/>
    <b v="1"/>
    <s v="music/rock"/>
    <x v="4"/>
    <x v="5"/>
    <n v="66.47"/>
    <n v="113"/>
    <x v="522"/>
    <d v="2013-02-23T08:09:00"/>
    <n v="7"/>
    <n v="0.1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s v="USD"/>
    <n v="1479592800"/>
    <n v="1476760226"/>
    <b v="0"/>
    <n v="17"/>
    <b v="1"/>
    <s v="theater/plays"/>
    <x v="2"/>
    <x v="2"/>
    <n v="66.47"/>
    <n v="113"/>
    <x v="523"/>
    <d v="2016-11-19T22:00:00"/>
    <n v="32.784421296295477"/>
    <n v="0.1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s v="USD"/>
    <n v="1470538800"/>
    <n v="1469112493"/>
    <b v="0"/>
    <n v="19"/>
    <b v="1"/>
    <s v="theater/plays"/>
    <x v="2"/>
    <x v="2"/>
    <n v="58.95"/>
    <n v="112"/>
    <x v="524"/>
    <d v="2016-08-07T03:00:00"/>
    <n v="16.508182870369637"/>
    <n v="0.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s v="USD"/>
    <n v="1452872290"/>
    <n v="1452008290"/>
    <b v="0"/>
    <n v="18"/>
    <b v="1"/>
    <s v="theater/plays"/>
    <x v="2"/>
    <x v="2"/>
    <n v="62.17"/>
    <n v="112"/>
    <x v="525"/>
    <d v="2016-01-15T15:38:10"/>
    <n v="10"/>
    <n v="0.11899999999999999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s v="USD"/>
    <n v="1410975994"/>
    <n v="1408383994"/>
    <b v="0"/>
    <n v="19"/>
    <b v="1"/>
    <s v="theater/plays"/>
    <x v="2"/>
    <x v="2"/>
    <n v="58.42"/>
    <n v="111"/>
    <x v="526"/>
    <d v="2014-09-17T17:46:34"/>
    <n v="30"/>
    <n v="0.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s v="USD"/>
    <n v="1341349200"/>
    <n v="1338928537"/>
    <b v="0"/>
    <n v="15"/>
    <b v="1"/>
    <s v="film &amp; video/shorts"/>
    <x v="5"/>
    <x v="13"/>
    <n v="73.73"/>
    <n v="111"/>
    <x v="527"/>
    <d v="2012-07-03T21:00:00"/>
    <n v="28.01693287037051"/>
    <n v="0.106"/>
    <x v="6"/>
  </r>
  <r>
    <n v="3598"/>
    <s v="Cinderella"/>
    <s v="River City Theatre Company needs your support as we embark on our thirteenth production, CINDERELLA!"/>
    <n v="1000"/>
    <n v="1101"/>
    <x v="0"/>
    <x v="0"/>
    <x v="0"/>
    <s v="USD"/>
    <n v="1409720340"/>
    <n v="1408129822"/>
    <b v="0"/>
    <n v="27"/>
    <b v="1"/>
    <s v="theater/plays"/>
    <x v="2"/>
    <x v="2"/>
    <n v="40.78"/>
    <n v="110"/>
    <x v="528"/>
    <d v="2014-09-03T04:59:00"/>
    <n v="18.408773148148612"/>
    <n v="0.1010000000000000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s v="USD"/>
    <n v="1312212855"/>
    <n v="1307028855"/>
    <b v="0"/>
    <n v="11"/>
    <b v="1"/>
    <s v="music/classical music"/>
    <x v="4"/>
    <x v="10"/>
    <n v="100"/>
    <n v="110"/>
    <x v="529"/>
    <d v="2011-08-01T15:34:15"/>
    <n v="60"/>
    <n v="0.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s v="USD"/>
    <n v="1378592731"/>
    <n v="1373408731"/>
    <b v="0"/>
    <n v="25"/>
    <b v="1"/>
    <s v="publishing/nonfiction"/>
    <x v="7"/>
    <x v="12"/>
    <n v="43.64"/>
    <n v="109"/>
    <x v="530"/>
    <d v="2013-09-07T22:25:31"/>
    <n v="60"/>
    <n v="9.0999999999999998E-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s v="GBP"/>
    <n v="1433964444"/>
    <n v="1431372444"/>
    <b v="0"/>
    <n v="41"/>
    <b v="1"/>
    <s v="theater/plays"/>
    <x v="2"/>
    <x v="2"/>
    <n v="26.54"/>
    <n v="109"/>
    <x v="531"/>
    <d v="2015-06-10T19:27:24"/>
    <n v="30"/>
    <n v="8.7999999999999995E-2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s v="GBP"/>
    <n v="1403715546"/>
    <n v="1401123546"/>
    <b v="0"/>
    <n v="35"/>
    <b v="1"/>
    <s v="theater/plays"/>
    <x v="2"/>
    <x v="2"/>
    <n v="30.93"/>
    <n v="108"/>
    <x v="532"/>
    <d v="2014-06-25T16:59:06"/>
    <n v="30"/>
    <n v="8.2500000000000004E-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s v="GBP"/>
    <n v="1423138800"/>
    <n v="1421092725"/>
    <b v="0"/>
    <n v="25"/>
    <b v="1"/>
    <s v="theater/plays"/>
    <x v="2"/>
    <x v="2"/>
    <n v="43.28"/>
    <n v="108"/>
    <x v="533"/>
    <d v="2015-02-05T12:20:00"/>
    <n v="23.681423611109494"/>
    <n v="8.2000000000000003E-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s v="USD"/>
    <n v="1422750707"/>
    <n v="1420158707"/>
    <b v="0"/>
    <n v="32"/>
    <b v="1"/>
    <s v="music/pop"/>
    <x v="4"/>
    <x v="17"/>
    <n v="33.75"/>
    <n v="108"/>
    <x v="534"/>
    <d v="2015-02-01T00:31:47"/>
    <n v="30"/>
    <n v="0.08"/>
    <x v="3"/>
  </r>
  <r>
    <n v="3447"/>
    <s v="The Vagabond Halfback"/>
    <s v="&quot;He was a poet, a vagrant, a philosopher, a lady's man and a hard drinker&quot;"/>
    <n v="1000"/>
    <n v="1078"/>
    <x v="0"/>
    <x v="0"/>
    <x v="0"/>
    <s v="USD"/>
    <n v="1458332412"/>
    <n v="1454448012"/>
    <b v="0"/>
    <n v="14"/>
    <b v="1"/>
    <s v="theater/plays"/>
    <x v="2"/>
    <x v="2"/>
    <n v="77"/>
    <n v="108"/>
    <x v="535"/>
    <d v="2016-03-18T20:20:12"/>
    <n v="44.958333333328483"/>
    <n v="7.8E-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s v="USD"/>
    <n v="1463275339"/>
    <n v="1460683339"/>
    <b v="0"/>
    <n v="20"/>
    <b v="1"/>
    <s v="theater/plays"/>
    <x v="2"/>
    <x v="2"/>
    <n v="53.34"/>
    <n v="107"/>
    <x v="536"/>
    <d v="2016-05-15T01:22:19"/>
    <n v="30"/>
    <n v="6.6799999999999957E-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s v="USD"/>
    <n v="1437166920"/>
    <n v="1435554104"/>
    <b v="0"/>
    <n v="26"/>
    <b v="1"/>
    <s v="theater/plays"/>
    <x v="2"/>
    <x v="2"/>
    <n v="40.92"/>
    <n v="106"/>
    <x v="537"/>
    <d v="2015-07-17T21:02:00"/>
    <n v="18.666851851856336"/>
    <n v="6.4000000000000001E-2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s v="USD"/>
    <n v="1457326740"/>
    <n v="1455919438"/>
    <b v="0"/>
    <n v="42"/>
    <b v="1"/>
    <s v="theater/plays"/>
    <x v="2"/>
    <x v="2"/>
    <n v="25.31"/>
    <n v="106"/>
    <x v="538"/>
    <d v="2016-03-07T04:59:00"/>
    <n v="16.288217592598812"/>
    <n v="6.3E-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s v="USD"/>
    <n v="1422400387"/>
    <n v="1421190787"/>
    <b v="0"/>
    <n v="20"/>
    <b v="1"/>
    <s v="music/indie rock"/>
    <x v="4"/>
    <x v="21"/>
    <n v="52.8"/>
    <n v="106"/>
    <x v="539"/>
    <d v="2015-01-27T23:13:07"/>
    <n v="14"/>
    <n v="5.6000000000000001E-2"/>
    <x v="3"/>
  </r>
  <r>
    <n v="1638"/>
    <s v="Avenues EP 2013"/>
    <s v="Avenues will be going in to the studio to record a new EP with Matt Allison!"/>
    <n v="1000"/>
    <n v="1050"/>
    <x v="0"/>
    <x v="0"/>
    <x v="0"/>
    <s v="USD"/>
    <n v="1362086700"/>
    <n v="1358180968"/>
    <b v="0"/>
    <n v="27"/>
    <b v="1"/>
    <s v="music/rock"/>
    <x v="4"/>
    <x v="5"/>
    <n v="38.89"/>
    <n v="105"/>
    <x v="540"/>
    <d v="2013-02-28T21:25:00"/>
    <n v="45.205231481479132"/>
    <n v="0.05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s v="USD"/>
    <n v="1420088400"/>
    <n v="1416977259"/>
    <b v="0"/>
    <n v="23"/>
    <b v="1"/>
    <s v="theater/plays"/>
    <x v="2"/>
    <x v="2"/>
    <n v="45.48"/>
    <n v="105"/>
    <x v="541"/>
    <d v="2015-01-01T05:00:00"/>
    <n v="36.008576388885558"/>
    <n v="4.5999999999999999E-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s v="USD"/>
    <n v="1319076000"/>
    <n v="1317788623"/>
    <b v="1"/>
    <n v="36"/>
    <b v="1"/>
    <s v="film &amp; video/documentary"/>
    <x v="5"/>
    <x v="27"/>
    <n v="28.92"/>
    <n v="104"/>
    <x v="542"/>
    <d v="2011-10-20T02:00:00"/>
    <n v="14.900196759263054"/>
    <n v="4.1289999999999966E-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s v="USD"/>
    <n v="1304439025"/>
    <n v="1301847025"/>
    <b v="0"/>
    <n v="27"/>
    <b v="1"/>
    <s v="music/rock"/>
    <x v="4"/>
    <x v="5"/>
    <n v="38.520000000000003"/>
    <n v="104"/>
    <x v="543"/>
    <d v="2011-05-03T16:10:25"/>
    <n v="30"/>
    <n v="0.04"/>
    <x v="5"/>
  </r>
  <r>
    <n v="811"/>
    <s v="Love Water Tour"/>
    <s v="We need your financial support to cover the tour costs!  (Sound, lights, travel, stage design)"/>
    <n v="1000"/>
    <n v="1040"/>
    <x v="0"/>
    <x v="0"/>
    <x v="0"/>
    <s v="USD"/>
    <n v="1373475120"/>
    <n v="1371569202"/>
    <b v="0"/>
    <n v="12"/>
    <b v="1"/>
    <s v="music/rock"/>
    <x v="4"/>
    <x v="5"/>
    <n v="86.67"/>
    <n v="104"/>
    <x v="544"/>
    <d v="2013-07-10T16:52:00"/>
    <n v="22.059236111112114"/>
    <n v="0.04"/>
    <x v="4"/>
  </r>
  <r>
    <n v="3372"/>
    <s v="All the Best, Jack"/>
    <s v="This play tells the story of the toxicity of sensationalism shown through one man's struggle with notoriety."/>
    <n v="1000"/>
    <n v="1035"/>
    <x v="0"/>
    <x v="0"/>
    <x v="0"/>
    <s v="USD"/>
    <n v="1408942740"/>
    <n v="1407157756"/>
    <b v="0"/>
    <n v="27"/>
    <b v="1"/>
    <s v="theater/plays"/>
    <x v="2"/>
    <x v="2"/>
    <n v="38.33"/>
    <n v="104"/>
    <x v="545"/>
    <d v="2014-08-25T04:59:00"/>
    <n v="20.659537037041446"/>
    <n v="3.5000000000000003E-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x v="7"/>
    <s v="AUD"/>
    <n v="1438333080"/>
    <n v="1436408308"/>
    <b v="0"/>
    <n v="24"/>
    <b v="1"/>
    <s v="theater/plays"/>
    <x v="2"/>
    <x v="2"/>
    <n v="43.13"/>
    <n v="104"/>
    <x v="546"/>
    <d v="2015-07-31T08:58:00"/>
    <n v="22.277453703703941"/>
    <n v="3.5000000000000003E-2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s v="USD"/>
    <n v="1437676380"/>
    <n v="1435670452"/>
    <b v="0"/>
    <n v="28"/>
    <b v="1"/>
    <s v="theater/plays"/>
    <x v="2"/>
    <x v="2"/>
    <n v="36.96"/>
    <n v="104"/>
    <x v="547"/>
    <d v="2015-07-23T18:33:00"/>
    <n v="23.216759259259561"/>
    <n v="3.5000000000000003E-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s v="USD"/>
    <n v="1337824055"/>
    <n v="1335232055"/>
    <b v="0"/>
    <n v="36"/>
    <b v="1"/>
    <s v="music/indie rock"/>
    <x v="4"/>
    <x v="21"/>
    <n v="28.66"/>
    <n v="103"/>
    <x v="548"/>
    <d v="2012-05-24T01:47:35"/>
    <n v="30"/>
    <n v="3.1640000000000099E-2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s v="USD"/>
    <n v="1336866863"/>
    <n v="1335570863"/>
    <b v="0"/>
    <n v="14"/>
    <b v="1"/>
    <s v="music/rock"/>
    <x v="4"/>
    <x v="5"/>
    <n v="73.569999999999993"/>
    <n v="103"/>
    <x v="549"/>
    <d v="2012-05-12T23:54:23"/>
    <n v="15"/>
    <n v="0.03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s v="USD"/>
    <n v="1278302400"/>
    <n v="1273961999"/>
    <b v="0"/>
    <n v="23"/>
    <b v="1"/>
    <s v="music/pop"/>
    <x v="4"/>
    <x v="17"/>
    <n v="44.61"/>
    <n v="103"/>
    <x v="550"/>
    <d v="2010-07-05T04:00:00"/>
    <n v="50.236122685178998"/>
    <n v="2.5999999999999999E-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s v="USD"/>
    <n v="1395023719"/>
    <n v="1391571319"/>
    <b v="0"/>
    <n v="10"/>
    <b v="1"/>
    <s v="music/rock"/>
    <x v="4"/>
    <x v="5"/>
    <n v="102.5"/>
    <n v="103"/>
    <x v="551"/>
    <d v="2014-03-17T02:35:19"/>
    <n v="39.958333333335759"/>
    <n v="2.5000000000000001E-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s v="USD"/>
    <n v="1431925200"/>
    <n v="1429991062"/>
    <b v="0"/>
    <n v="21"/>
    <b v="1"/>
    <s v="music/electronic music"/>
    <x v="4"/>
    <x v="4"/>
    <n v="48.62"/>
    <n v="102"/>
    <x v="552"/>
    <d v="2015-05-18T05:00:00"/>
    <n v="22.385856481472729"/>
    <n v="2.1000000000000001E-2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s v="GBP"/>
    <n v="1441358873"/>
    <n v="1438939673"/>
    <b v="0"/>
    <n v="42"/>
    <b v="1"/>
    <s v="theater/plays"/>
    <x v="2"/>
    <x v="2"/>
    <n v="24.29"/>
    <n v="102"/>
    <x v="553"/>
    <d v="2015-09-04T09:27:53"/>
    <n v="28"/>
    <n v="0.02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s v="USD"/>
    <n v="1333771200"/>
    <n v="1328649026"/>
    <b v="0"/>
    <n v="24"/>
    <b v="1"/>
    <s v="music/electronic music"/>
    <x v="4"/>
    <x v="4"/>
    <n v="42.33"/>
    <n v="102"/>
    <x v="554"/>
    <d v="2012-04-07T04:00:00"/>
    <n v="59.284421296295477"/>
    <n v="1.6E-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s v="USD"/>
    <n v="1342921202"/>
    <n v="1340329202"/>
    <b v="0"/>
    <n v="26"/>
    <b v="1"/>
    <s v="music/rock"/>
    <x v="4"/>
    <x v="5"/>
    <n v="39.04"/>
    <n v="102"/>
    <x v="555"/>
    <d v="2012-07-22T01:40:02"/>
    <n v="30"/>
    <n v="1.4999999999999999E-2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s v="USD"/>
    <n v="1440004512"/>
    <n v="1437412512"/>
    <b v="0"/>
    <n v="19"/>
    <b v="1"/>
    <s v="music/electronic music"/>
    <x v="4"/>
    <x v="4"/>
    <n v="53.42"/>
    <n v="102"/>
    <x v="556"/>
    <d v="2015-08-19T17:15:12"/>
    <n v="30"/>
    <n v="1.4999999999999999E-2"/>
    <x v="3"/>
  </r>
  <r>
    <n v="1211"/>
    <s v="500 Views of Japan"/>
    <s v="From 2010 to 2015, I took over 15 000 photos in Japan. Here's 500 of them. Landscape, city view, people and so much more!"/>
    <n v="1000"/>
    <n v="1011"/>
    <x v="0"/>
    <x v="2"/>
    <x v="2"/>
    <s v="CAD"/>
    <n v="1465505261"/>
    <n v="1464209261"/>
    <b v="0"/>
    <n v="6"/>
    <b v="1"/>
    <s v="photography/photobooks"/>
    <x v="6"/>
    <x v="9"/>
    <n v="168.5"/>
    <n v="101"/>
    <x v="557"/>
    <d v="2016-06-09T20:47:41"/>
    <n v="15"/>
    <n v="1.0999999999999999E-2"/>
    <x v="0"/>
  </r>
  <r>
    <n v="2297"/>
    <s v="Company Company: Debut EP"/>
    <s v="New Jersey Alternative Rock band COCO needs YOUR help self-releasing debut EP!"/>
    <n v="1000"/>
    <n v="1006"/>
    <x v="0"/>
    <x v="0"/>
    <x v="0"/>
    <s v="USD"/>
    <n v="1331697540"/>
    <n v="1328749249"/>
    <b v="0"/>
    <n v="19"/>
    <b v="1"/>
    <s v="music/rock"/>
    <x v="4"/>
    <x v="5"/>
    <n v="52.95"/>
    <n v="101"/>
    <x v="558"/>
    <d v="2012-03-14T03:59:00"/>
    <n v="34.123738425929332"/>
    <n v="6.0000000000000001E-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s v="USD"/>
    <n v="1457071397"/>
    <n v="1451887397"/>
    <b v="0"/>
    <n v="27"/>
    <b v="1"/>
    <s v="theater/spaces"/>
    <x v="2"/>
    <x v="24"/>
    <n v="37.22"/>
    <n v="101"/>
    <x v="559"/>
    <d v="2016-03-04T06:03:17"/>
    <n v="60"/>
    <n v="5.0000000000000001E-3"/>
    <x v="0"/>
  </r>
  <r>
    <n v="3564"/>
    <s v="The Pillowman Aberdeen"/>
    <s v="Multi Award-Winng play THE PILLOWMAN coming to the Arts Centre Theatre, Aberdeen"/>
    <n v="1000"/>
    <n v="1005"/>
    <x v="0"/>
    <x v="1"/>
    <x v="1"/>
    <s v="GBP"/>
    <n v="1444060800"/>
    <n v="1440082649"/>
    <b v="0"/>
    <n v="17"/>
    <b v="1"/>
    <s v="theater/plays"/>
    <x v="2"/>
    <x v="2"/>
    <n v="59.12"/>
    <n v="101"/>
    <x v="560"/>
    <d v="2015-10-05T16:00:00"/>
    <n v="46.043414351850515"/>
    <n v="5.0000000000000001E-3"/>
    <x v="3"/>
  </r>
  <r>
    <n v="2993"/>
    <s v="TRUE WEST: Think, Dog! Productions"/>
    <s v="Help us build the Kitchen from Hell!"/>
    <n v="1000"/>
    <n v="1003"/>
    <x v="0"/>
    <x v="0"/>
    <x v="0"/>
    <s v="USD"/>
    <n v="1455998867"/>
    <n v="1453406867"/>
    <b v="0"/>
    <n v="22"/>
    <b v="1"/>
    <s v="theater/spaces"/>
    <x v="2"/>
    <x v="24"/>
    <n v="45.59"/>
    <n v="100"/>
    <x v="561"/>
    <d v="2016-02-20T20:07:47"/>
    <n v="30"/>
    <n v="3.0000000000000001E-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s v="USD"/>
    <n v="1317438000"/>
    <n v="1314989557"/>
    <b v="0"/>
    <n v="28"/>
    <b v="1"/>
    <s v="music/rock"/>
    <x v="4"/>
    <x v="5"/>
    <n v="35.770000000000003"/>
    <n v="100"/>
    <x v="562"/>
    <d v="2011-10-01T03:00:00"/>
    <n v="28.338460648148612"/>
    <n v="1.4900000000000091E-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s v="USD"/>
    <n v="1340733600"/>
    <n v="1339098689"/>
    <b v="0"/>
    <n v="25"/>
    <b v="1"/>
    <s v="music/rock"/>
    <x v="4"/>
    <x v="5"/>
    <n v="40.04"/>
    <n v="100"/>
    <x v="563"/>
    <d v="2012-06-26T18:00:00"/>
    <n v="18.922581018516212"/>
    <n v="1E-3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s v="USD"/>
    <n v="1312224383"/>
    <n v="1308336383"/>
    <b v="0"/>
    <n v="25"/>
    <b v="1"/>
    <s v="music/indie rock"/>
    <x v="4"/>
    <x v="21"/>
    <n v="40.04"/>
    <n v="100"/>
    <x v="564"/>
    <d v="2011-08-01T18:46:23"/>
    <n v="45"/>
    <n v="1E-3"/>
    <x v="5"/>
  </r>
  <r>
    <n v="3622"/>
    <s v="Shakespeare's Pericles, Prince of Tyre"/>
    <s v="5 actors. 39 characters. 1 epic adventure. Presented by the Cradle Theatre Company."/>
    <n v="1000"/>
    <n v="1000.99"/>
    <x v="0"/>
    <x v="0"/>
    <x v="0"/>
    <s v="USD"/>
    <n v="1411874580"/>
    <n v="1409030371"/>
    <b v="0"/>
    <n v="21"/>
    <b v="1"/>
    <s v="theater/plays"/>
    <x v="2"/>
    <x v="2"/>
    <n v="47.67"/>
    <n v="100"/>
    <x v="565"/>
    <d v="2014-09-28T03:23:00"/>
    <n v="32.91908564815094"/>
    <n v="9.900000000000091E-4"/>
    <x v="2"/>
  </r>
  <r>
    <n v="3815"/>
    <s v="The Canterbury Shakespeare Festival - first season"/>
    <s v="Come and help us make the Canterbury Shakespeare Festival a reality"/>
    <n v="1000"/>
    <n v="1000.01"/>
    <x v="0"/>
    <x v="1"/>
    <x v="1"/>
    <s v="GBP"/>
    <n v="1440111600"/>
    <n v="1437545657"/>
    <b v="0"/>
    <n v="20"/>
    <b v="1"/>
    <s v="theater/plays"/>
    <x v="2"/>
    <x v="2"/>
    <n v="50"/>
    <n v="100"/>
    <x v="566"/>
    <d v="2015-08-20T23:00:00"/>
    <n v="29.698414351849351"/>
    <n v="9.9999999999909054E-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s v="USD"/>
    <n v="1431046372"/>
    <n v="1429318372"/>
    <b v="0"/>
    <n v="14"/>
    <b v="1"/>
    <s v="film &amp; video/documentary"/>
    <x v="5"/>
    <x v="27"/>
    <n v="71.430000000000007"/>
    <n v="100"/>
    <x v="567"/>
    <d v="2015-05-08T00:52:52"/>
    <n v="20"/>
    <n v="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s v="USD"/>
    <n v="1466139300"/>
    <n v="1464854398"/>
    <b v="0"/>
    <n v="19"/>
    <b v="1"/>
    <s v="music/rock"/>
    <x v="4"/>
    <x v="5"/>
    <n v="52.63"/>
    <n v="100"/>
    <x v="568"/>
    <d v="2016-06-17T04:55:00"/>
    <n v="14.871550925920019"/>
    <n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s v="USD"/>
    <n v="1429365320"/>
    <n v="1426773320"/>
    <b v="0"/>
    <n v="13"/>
    <b v="1"/>
    <s v="music/rock"/>
    <x v="4"/>
    <x v="5"/>
    <n v="76.92"/>
    <n v="100"/>
    <x v="569"/>
    <d v="2015-04-18T13:55:20"/>
    <n v="30"/>
    <n v="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s v="GBP"/>
    <n v="1411510135"/>
    <n v="1408918135"/>
    <b v="0"/>
    <n v="35"/>
    <b v="1"/>
    <s v="theater/plays"/>
    <x v="2"/>
    <x v="2"/>
    <n v="28.57"/>
    <n v="100"/>
    <x v="570"/>
    <d v="2014-09-23T22:08:55"/>
    <n v="30"/>
    <n v="0"/>
    <x v="2"/>
  </r>
  <r>
    <n v="2928"/>
    <s v="Music Theatre of Idaho Presents &quot;A Year with Frog and Toad"/>
    <s v="This is a touring production for schools in the Treasure Valley!"/>
    <n v="1000"/>
    <n v="1000"/>
    <x v="0"/>
    <x v="0"/>
    <x v="0"/>
    <s v="USD"/>
    <n v="1457135846"/>
    <n v="1454543846"/>
    <b v="0"/>
    <n v="24"/>
    <b v="1"/>
    <s v="theater/musical"/>
    <x v="2"/>
    <x v="18"/>
    <n v="41.67"/>
    <n v="100"/>
    <x v="571"/>
    <d v="2016-03-04T23:57:26"/>
    <n v="30"/>
    <n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s v="GBP"/>
    <n v="1466412081"/>
    <n v="1463820081"/>
    <b v="0"/>
    <n v="28"/>
    <b v="1"/>
    <s v="theater/spaces"/>
    <x v="2"/>
    <x v="24"/>
    <n v="35.71"/>
    <n v="100"/>
    <x v="572"/>
    <d v="2016-06-20T08:41:21"/>
    <n v="30"/>
    <n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s v="GBP"/>
    <n v="1405553241"/>
    <n v="1404948441"/>
    <b v="1"/>
    <n v="24"/>
    <b v="1"/>
    <s v="theater/plays"/>
    <x v="2"/>
    <x v="2"/>
    <n v="41.67"/>
    <n v="100"/>
    <x v="573"/>
    <d v="2014-07-16T23:27:21"/>
    <n v="7"/>
    <n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s v="USD"/>
    <n v="1447959491"/>
    <n v="1445363891"/>
    <b v="0"/>
    <n v="8"/>
    <b v="1"/>
    <s v="theater/plays"/>
    <x v="2"/>
    <x v="2"/>
    <n v="125"/>
    <n v="100"/>
    <x v="574"/>
    <d v="2015-11-19T18:58:11"/>
    <n v="30.041666666664241"/>
    <n v="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s v="GBP"/>
    <n v="1429789992"/>
    <n v="1424609592"/>
    <b v="0"/>
    <n v="17"/>
    <b v="1"/>
    <s v="theater/plays"/>
    <x v="2"/>
    <x v="2"/>
    <n v="58.82"/>
    <n v="100"/>
    <x v="575"/>
    <d v="2015-04-23T11:53:12"/>
    <n v="59.958333333335759"/>
    <n v="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s v="GBP"/>
    <n v="1429955619"/>
    <n v="1424775219"/>
    <b v="0"/>
    <n v="24"/>
    <b v="1"/>
    <s v="theater/plays"/>
    <x v="2"/>
    <x v="2"/>
    <n v="41.67"/>
    <n v="100"/>
    <x v="576"/>
    <d v="2015-04-25T09:53:39"/>
    <n v="59.958333333328483"/>
    <n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s v="USD"/>
    <n v="1483137311"/>
    <n v="1481322911"/>
    <b v="0"/>
    <n v="21"/>
    <b v="0"/>
    <s v="music/indie rock"/>
    <x v="4"/>
    <x v="21"/>
    <n v="35.71"/>
    <n v="75"/>
    <x v="577"/>
    <d v="2016-12-30T22:35:11"/>
    <n v="21"/>
    <n v="-0.25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s v="GBP"/>
    <n v="1458117190"/>
    <n v="1455528790"/>
    <b v="0"/>
    <n v="3"/>
    <b v="0"/>
    <s v="theater/plays"/>
    <x v="2"/>
    <x v="2"/>
    <n v="203.67"/>
    <n v="61"/>
    <x v="578"/>
    <d v="2016-03-16T08:33:10"/>
    <n v="29.958333333328483"/>
    <n v="-0.38900000000000001"/>
    <x v="0"/>
  </r>
  <r>
    <n v="2854"/>
    <s v="Ultimate Political Selfie!"/>
    <s v="Almost Random Theatre's play about a candidate - with no policies - who is seeking election in May 2015"/>
    <n v="1000"/>
    <n v="417"/>
    <x v="1"/>
    <x v="1"/>
    <x v="1"/>
    <s v="GBP"/>
    <n v="1431018719"/>
    <n v="1429290719"/>
    <b v="0"/>
    <n v="14"/>
    <b v="0"/>
    <s v="theater/plays"/>
    <x v="2"/>
    <x v="2"/>
    <n v="29.79"/>
    <n v="42"/>
    <x v="579"/>
    <d v="2015-05-07T17:11:59"/>
    <n v="20"/>
    <n v="-0.58299999999999996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s v="USD"/>
    <n v="1434847859"/>
    <n v="1431391859"/>
    <b v="0"/>
    <n v="5"/>
    <b v="0"/>
    <s v="film &amp; video/drama"/>
    <x v="5"/>
    <x v="25"/>
    <n v="80.2"/>
    <n v="40"/>
    <x v="580"/>
    <d v="2015-06-21T00:50:59"/>
    <n v="40"/>
    <n v="-0.5989999999999999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s v="GBP"/>
    <n v="1464872848"/>
    <n v="1462280848"/>
    <b v="0"/>
    <n v="11"/>
    <b v="0"/>
    <s v="theater/plays"/>
    <x v="2"/>
    <x v="2"/>
    <n v="29.09"/>
    <n v="32"/>
    <x v="581"/>
    <d v="2016-06-02T13:07:28"/>
    <n v="30"/>
    <n v="-0.6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s v="GBP"/>
    <n v="1410930399"/>
    <n v="1405746399"/>
    <b v="0"/>
    <n v="11"/>
    <b v="0"/>
    <s v="photography/nature"/>
    <x v="6"/>
    <x v="8"/>
    <n v="26.27"/>
    <n v="29"/>
    <x v="582"/>
    <d v="2014-09-17T05:06:39"/>
    <n v="60"/>
    <n v="-0.71099999999999997"/>
    <x v="2"/>
  </r>
  <r>
    <n v="239"/>
    <s v="Filthy - Short Film"/>
    <s v="Lovers Clint and Eli convey their conflicting perspectives of guilt and remorse while in the desolate Australian bush."/>
    <n v="1000"/>
    <n v="250"/>
    <x v="1"/>
    <x v="7"/>
    <x v="7"/>
    <s v="AUD"/>
    <n v="1446984000"/>
    <n v="1445308730"/>
    <b v="0"/>
    <n v="5"/>
    <b v="0"/>
    <s v="film &amp; video/drama"/>
    <x v="5"/>
    <x v="25"/>
    <n v="50"/>
    <n v="25"/>
    <x v="583"/>
    <d v="2015-11-08T12:00:00"/>
    <n v="19.389699074075907"/>
    <n v="-0.75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s v="USD"/>
    <n v="1443224622"/>
    <n v="1440632622"/>
    <b v="0"/>
    <n v="6"/>
    <b v="0"/>
    <s v="theater/musical"/>
    <x v="2"/>
    <x v="18"/>
    <n v="41.67"/>
    <n v="25"/>
    <x v="584"/>
    <d v="2015-09-25T23:43:42"/>
    <n v="30"/>
    <n v="-0.7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s v="GBP"/>
    <n v="1490631419"/>
    <n v="1488820619"/>
    <b v="0"/>
    <n v="12"/>
    <b v="0"/>
    <s v="theater/plays"/>
    <x v="2"/>
    <x v="2"/>
    <n v="18.75"/>
    <n v="23"/>
    <x v="585"/>
    <d v="2017-03-27T16:16:59"/>
    <n v="20.958333333335759"/>
    <n v="-0.77500000000000002"/>
    <x v="1"/>
  </r>
  <r>
    <n v="3972"/>
    <s v="Valkyrie Theatre Company"/>
    <s v="We're a horror based theatre company in Oklahoma City beginning our first season of shows."/>
    <n v="1000"/>
    <n v="211"/>
    <x v="1"/>
    <x v="0"/>
    <x v="0"/>
    <s v="USD"/>
    <n v="1423186634"/>
    <n v="1418002634"/>
    <b v="0"/>
    <n v="8"/>
    <b v="0"/>
    <s v="theater/plays"/>
    <x v="2"/>
    <x v="2"/>
    <n v="26.38"/>
    <n v="21"/>
    <x v="586"/>
    <d v="2015-02-06T01:37:14"/>
    <n v="60"/>
    <n v="-0.78900000000000003"/>
    <x v="2"/>
  </r>
  <r>
    <n v="1594"/>
    <s v="Scenes and Things from New Orleans"/>
    <s v="I photograph my love of New Orleans, create canvases and share those memories with you."/>
    <n v="1000"/>
    <n v="205"/>
    <x v="1"/>
    <x v="0"/>
    <x v="0"/>
    <s v="USD"/>
    <n v="1463329260"/>
    <n v="1458147982"/>
    <b v="0"/>
    <n v="10"/>
    <b v="0"/>
    <s v="photography/places"/>
    <x v="6"/>
    <x v="11"/>
    <n v="20.5"/>
    <n v="21"/>
    <x v="587"/>
    <d v="2016-05-15T16:21:00"/>
    <n v="59.968495370369055"/>
    <n v="-0.79500000000000004"/>
    <x v="0"/>
  </r>
  <r>
    <n v="179"/>
    <s v="Sustain: A Film About Survival"/>
    <s v="A feature-length film about how three people survive in a diseased world."/>
    <n v="1000"/>
    <n v="200"/>
    <x v="1"/>
    <x v="0"/>
    <x v="0"/>
    <s v="USD"/>
    <n v="1457056555"/>
    <n v="1454464555"/>
    <b v="0"/>
    <n v="2"/>
    <b v="0"/>
    <s v="film &amp; video/drama"/>
    <x v="5"/>
    <x v="25"/>
    <n v="100"/>
    <n v="20"/>
    <x v="588"/>
    <d v="2016-03-04T01:55:55"/>
    <n v="30"/>
    <n v="-0.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s v="USD"/>
    <n v="1312641536"/>
    <n v="1310049536"/>
    <b v="0"/>
    <n v="3"/>
    <b v="0"/>
    <s v="music/world music"/>
    <x v="4"/>
    <x v="37"/>
    <n v="59.33"/>
    <n v="18"/>
    <x v="589"/>
    <d v="2011-08-06T14:38:56"/>
    <n v="30"/>
    <n v="-0.82199999999999995"/>
    <x v="5"/>
  </r>
  <r>
    <n v="4070"/>
    <s v="Southern Utah University: V-Day 2015"/>
    <s v="V-Day Southern Utah University 2015 and Second Studio Players presents: The Vagina Monologues"/>
    <n v="1000"/>
    <n v="165"/>
    <x v="1"/>
    <x v="0"/>
    <x v="0"/>
    <s v="USD"/>
    <n v="1425178800"/>
    <n v="1422374420"/>
    <b v="0"/>
    <n v="6"/>
    <b v="0"/>
    <s v="theater/plays"/>
    <x v="2"/>
    <x v="2"/>
    <n v="27.5"/>
    <n v="17"/>
    <x v="590"/>
    <d v="2015-03-01T03:00:00"/>
    <n v="32.458101851851097"/>
    <n v="-0.83499999999999996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s v="USD"/>
    <n v="1414354080"/>
    <n v="1411587606"/>
    <b v="0"/>
    <n v="4"/>
    <b v="0"/>
    <s v="theater/plays"/>
    <x v="2"/>
    <x v="2"/>
    <n v="38.25"/>
    <n v="15"/>
    <x v="591"/>
    <d v="2014-10-26T20:08:00"/>
    <n v="32.019374999996217"/>
    <n v="-0.8469999999999999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s v="USD"/>
    <n v="1418587234"/>
    <n v="1415995234"/>
    <b v="0"/>
    <n v="7"/>
    <b v="0"/>
    <s v="theater/spaces"/>
    <x v="2"/>
    <x v="24"/>
    <n v="20.14"/>
    <n v="14"/>
    <x v="592"/>
    <d v="2014-12-14T20:00:34"/>
    <n v="30"/>
    <n v="-0.85899999999999999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s v="USD"/>
    <n v="1427423940"/>
    <n v="1422383318"/>
    <b v="0"/>
    <n v="2"/>
    <b v="0"/>
    <s v="film &amp; video/drama"/>
    <x v="5"/>
    <x v="25"/>
    <n v="65"/>
    <n v="13"/>
    <x v="593"/>
    <d v="2015-03-27T02:39:00"/>
    <n v="58.34053240740468"/>
    <n v="-0.87"/>
    <x v="3"/>
  </r>
  <r>
    <n v="2138"/>
    <s v="Tales Of Tameria - Dawning Light"/>
    <s v="A game with a mixture of a few genres from RPG, Simulation and to adventure elements."/>
    <n v="1000"/>
    <n v="128"/>
    <x v="1"/>
    <x v="1"/>
    <x v="1"/>
    <s v="GBP"/>
    <n v="1383959939"/>
    <n v="1381364339"/>
    <b v="0"/>
    <n v="12"/>
    <b v="0"/>
    <s v="games/video games"/>
    <x v="1"/>
    <x v="19"/>
    <n v="10.67"/>
    <n v="13"/>
    <x v="594"/>
    <d v="2013-11-09T01:18:59"/>
    <n v="30.041666666664241"/>
    <n v="-0.87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s v="USD"/>
    <n v="1329864374"/>
    <n v="1328049974"/>
    <b v="0"/>
    <n v="6"/>
    <b v="0"/>
    <s v="music/world music"/>
    <x v="4"/>
    <x v="37"/>
    <n v="19.329999999999998"/>
    <n v="12"/>
    <x v="595"/>
    <d v="2012-02-21T22:46:14"/>
    <n v="21"/>
    <n v="-0.88400000000000001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s v="USD"/>
    <n v="1470598345"/>
    <n v="1468006345"/>
    <b v="0"/>
    <n v="2"/>
    <b v="0"/>
    <s v="music/faith"/>
    <x v="4"/>
    <x v="28"/>
    <n v="55"/>
    <n v="11"/>
    <x v="596"/>
    <d v="2016-08-07T19:32:25"/>
    <n v="30"/>
    <n v="-0.8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x v="7"/>
    <s v="AUD"/>
    <n v="1468658866"/>
    <n v="1464943666"/>
    <b v="0"/>
    <n v="2"/>
    <b v="0"/>
    <s v="publishing/children's books"/>
    <x v="7"/>
    <x v="32"/>
    <n v="52.5"/>
    <n v="11"/>
    <x v="597"/>
    <d v="2016-07-16T08:47:46"/>
    <n v="43"/>
    <n v="-0.8950000000000000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s v="USD"/>
    <n v="1439828159"/>
    <n v="1437236159"/>
    <b v="0"/>
    <n v="1"/>
    <b v="0"/>
    <s v="theater/plays"/>
    <x v="2"/>
    <x v="2"/>
    <n v="100"/>
    <n v="10"/>
    <x v="598"/>
    <d v="2015-08-17T16:15:59"/>
    <n v="30"/>
    <n v="-0.9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s v="USD"/>
    <n v="1440613920"/>
    <n v="1435953566"/>
    <b v="0"/>
    <n v="6"/>
    <b v="0"/>
    <s v="theater/plays"/>
    <x v="2"/>
    <x v="2"/>
    <n v="16.670000000000002"/>
    <n v="10"/>
    <x v="599"/>
    <d v="2015-08-26T18:32:00"/>
    <n v="53.939282407402061"/>
    <n v="-0.9"/>
    <x v="3"/>
  </r>
  <r>
    <n v="1582"/>
    <s v="Scenes from New Orleans"/>
    <s v="I create canvas prints of images from in and around New Orleans"/>
    <n v="1000"/>
    <n v="93"/>
    <x v="1"/>
    <x v="0"/>
    <x v="0"/>
    <s v="USD"/>
    <n v="1445894400"/>
    <n v="1440961053"/>
    <b v="0"/>
    <n v="3"/>
    <b v="0"/>
    <s v="photography/places"/>
    <x v="6"/>
    <x v="11"/>
    <n v="31"/>
    <n v="9"/>
    <x v="600"/>
    <d v="2015-10-26T21:20:00"/>
    <n v="57.098923611112696"/>
    <n v="-0.90700000000000003"/>
    <x v="3"/>
  </r>
  <r>
    <n v="1117"/>
    <s v="Medieval Village"/>
    <s v="Experience the Medieval in your own village. Increase your village into a city and walk through the streets."/>
    <n v="1000"/>
    <n v="83"/>
    <x v="1"/>
    <x v="6"/>
    <x v="6"/>
    <s v="EUR"/>
    <n v="1451053313"/>
    <n v="1448461313"/>
    <b v="0"/>
    <n v="8"/>
    <b v="0"/>
    <s v="games/video games"/>
    <x v="1"/>
    <x v="19"/>
    <n v="10.38"/>
    <n v="8"/>
    <x v="601"/>
    <d v="2015-12-25T14:21:53"/>
    <n v="30"/>
    <n v="-0.91700000000000004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s v="USD"/>
    <n v="1490830331"/>
    <n v="1488241931"/>
    <b v="0"/>
    <n v="7"/>
    <b v="0"/>
    <s v="food/small batch"/>
    <x v="3"/>
    <x v="26"/>
    <n v="11.43"/>
    <n v="8"/>
    <x v="602"/>
    <d v="2017-03-29T23:32:11"/>
    <n v="29.958333333335759"/>
    <n v="-0.9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x v="2"/>
    <s v="CAD"/>
    <n v="1437082736"/>
    <n v="1435354736"/>
    <b v="0"/>
    <n v="3"/>
    <b v="0"/>
    <s v="photography/people"/>
    <x v="6"/>
    <x v="38"/>
    <n v="26"/>
    <n v="8"/>
    <x v="603"/>
    <d v="2015-07-16T21:38:56"/>
    <n v="20"/>
    <n v="-0.9220000000000000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s v="USD"/>
    <n v="1314856800"/>
    <n v="1311789885"/>
    <b v="0"/>
    <n v="4"/>
    <b v="0"/>
    <s v="music/indie rock"/>
    <x v="4"/>
    <x v="21"/>
    <n v="18"/>
    <n v="7"/>
    <x v="604"/>
    <d v="2011-09-01T06:00:00"/>
    <n v="35.496701388889051"/>
    <n v="-0.92800000000000005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s v="GBP"/>
    <n v="1447451756"/>
    <n v="1444856156"/>
    <b v="0"/>
    <n v="6"/>
    <b v="0"/>
    <s v="publishing/translations"/>
    <x v="7"/>
    <x v="20"/>
    <n v="12"/>
    <n v="7"/>
    <x v="605"/>
    <d v="2015-11-13T21:55:56"/>
    <n v="30.041666666671517"/>
    <n v="-0.9280000000000000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s v="GBP"/>
    <n v="1437606507"/>
    <n v="1435014507"/>
    <b v="0"/>
    <n v="4"/>
    <b v="0"/>
    <s v="theater/plays"/>
    <x v="2"/>
    <x v="2"/>
    <n v="15"/>
    <n v="6"/>
    <x v="606"/>
    <d v="2015-07-22T23:08:27"/>
    <n v="30"/>
    <n v="-0.9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s v="USD"/>
    <n v="1431283530"/>
    <n v="1428691530"/>
    <b v="0"/>
    <n v="3"/>
    <b v="0"/>
    <s v="theater/musical"/>
    <x v="2"/>
    <x v="18"/>
    <n v="18.329999999999998"/>
    <n v="6"/>
    <x v="607"/>
    <d v="2015-05-10T18:45:30"/>
    <n v="30"/>
    <n v="-0.94499999999999995"/>
    <x v="3"/>
  </r>
  <r>
    <n v="444"/>
    <s v="Discovering the Other Woman"/>
    <s v="An upcoming animated web sitcom series centered around dealing with life, love, and relationships."/>
    <n v="1000"/>
    <n v="50"/>
    <x v="1"/>
    <x v="0"/>
    <x v="0"/>
    <s v="USD"/>
    <n v="1329342361"/>
    <n v="1324158361"/>
    <b v="0"/>
    <n v="1"/>
    <b v="0"/>
    <s v="film &amp; video/animation"/>
    <x v="5"/>
    <x v="29"/>
    <n v="50"/>
    <n v="5"/>
    <x v="608"/>
    <d v="2012-02-15T21:46:01"/>
    <n v="60"/>
    <n v="-0.95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x v="6"/>
    <s v="EUR"/>
    <n v="1470527094"/>
    <n v="1467935094"/>
    <b v="0"/>
    <n v="1"/>
    <b v="0"/>
    <s v="games/mobile games"/>
    <x v="1"/>
    <x v="15"/>
    <n v="50"/>
    <n v="5"/>
    <x v="609"/>
    <d v="2016-08-06T23:44:54"/>
    <n v="30"/>
    <n v="-0.95"/>
    <x v="0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s v="USD"/>
    <n v="1425103218"/>
    <n v="1422424818"/>
    <b v="0"/>
    <n v="1"/>
    <b v="0"/>
    <s v="theater/plays"/>
    <x v="2"/>
    <x v="2"/>
    <n v="50"/>
    <n v="5"/>
    <x v="610"/>
    <d v="2015-02-28T06:00:18"/>
    <n v="31"/>
    <n v="-0.95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s v="USD"/>
    <n v="1448078400"/>
    <n v="1445985299"/>
    <b v="0"/>
    <n v="5"/>
    <b v="0"/>
    <s v="theater/plays"/>
    <x v="2"/>
    <x v="2"/>
    <n v="9.4"/>
    <n v="5"/>
    <x v="611"/>
    <d v="2015-11-21T04:00:00"/>
    <n v="24.225706018522033"/>
    <n v="-0.95299999999999996"/>
    <x v="3"/>
  </r>
  <r>
    <n v="1075"/>
    <s v="Towers Of The Apocalypse"/>
    <s v="Fully 3D, post Apocalyptic themed tower defense video game. New take on the genre."/>
    <n v="1000"/>
    <n v="45"/>
    <x v="1"/>
    <x v="0"/>
    <x v="0"/>
    <s v="USD"/>
    <n v="1336340516"/>
    <n v="1333748516"/>
    <b v="0"/>
    <n v="3"/>
    <b v="0"/>
    <s v="games/video games"/>
    <x v="1"/>
    <x v="19"/>
    <n v="15"/>
    <n v="5"/>
    <x v="612"/>
    <d v="2012-05-06T21:41:56"/>
    <n v="30"/>
    <n v="-0.9549999999999999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x v="8"/>
    <s v="EUR"/>
    <n v="1459584417"/>
    <n v="1456996017"/>
    <b v="0"/>
    <n v="3"/>
    <b v="0"/>
    <s v="publishing/translations"/>
    <x v="7"/>
    <x v="20"/>
    <n v="15"/>
    <n v="5"/>
    <x v="613"/>
    <d v="2016-04-02T08:06:57"/>
    <n v="29.958333333328483"/>
    <n v="-0.9549999999999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s v="USD"/>
    <n v="1484239320"/>
    <n v="1482609088"/>
    <b v="0"/>
    <n v="4"/>
    <b v="0"/>
    <s v="food/food trucks"/>
    <x v="3"/>
    <x v="3"/>
    <n v="10.5"/>
    <n v="4"/>
    <x v="614"/>
    <d v="2017-01-12T16:42:00"/>
    <n v="18.868425925924385"/>
    <n v="-0.9579999999999999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s v="GBP"/>
    <n v="1442440800"/>
    <n v="1440497876"/>
    <b v="0"/>
    <n v="4"/>
    <b v="0"/>
    <s v="theater/spaces"/>
    <x v="2"/>
    <x v="24"/>
    <n v="10.25"/>
    <n v="4"/>
    <x v="615"/>
    <d v="2015-09-16T22:00:00"/>
    <n v="22.487546296295477"/>
    <n v="-0.95899999999999996"/>
    <x v="3"/>
  </r>
  <r>
    <n v="3850"/>
    <s v="The Vagina Monologues 2015"/>
    <s v="V-Day is a global activist movement to end violence against women and girls."/>
    <n v="1000"/>
    <n v="38"/>
    <x v="1"/>
    <x v="0"/>
    <x v="0"/>
    <s v="USD"/>
    <n v="1420081143"/>
    <n v="1417489143"/>
    <b v="1"/>
    <n v="4"/>
    <b v="0"/>
    <s v="theater/plays"/>
    <x v="2"/>
    <x v="2"/>
    <n v="9.5"/>
    <n v="4"/>
    <x v="616"/>
    <d v="2015-01-01T02:59:03"/>
    <n v="30"/>
    <n v="-0.96199999999999997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s v="USD"/>
    <n v="1438959600"/>
    <n v="1437754137"/>
    <b v="0"/>
    <n v="3"/>
    <b v="0"/>
    <s v="theater/plays"/>
    <x v="2"/>
    <x v="2"/>
    <n v="10.67"/>
    <n v="3"/>
    <x v="617"/>
    <d v="2015-08-07T15:00:00"/>
    <n v="13.952118055560277"/>
    <n v="-0.9679999999999999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s v="USD"/>
    <n v="1447965917"/>
    <n v="1445370317"/>
    <b v="0"/>
    <n v="2"/>
    <b v="0"/>
    <s v="theater/spaces"/>
    <x v="2"/>
    <x v="24"/>
    <n v="12.5"/>
    <n v="3"/>
    <x v="618"/>
    <d v="2015-11-19T20:45:17"/>
    <n v="30.041666666671517"/>
    <n v="-0.9749999999999999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s v="USD"/>
    <n v="1427408271"/>
    <n v="1424819871"/>
    <b v="0"/>
    <n v="1"/>
    <b v="0"/>
    <s v="theater/plays"/>
    <x v="2"/>
    <x v="2"/>
    <n v="25"/>
    <n v="3"/>
    <x v="619"/>
    <d v="2015-03-26T22:17:51"/>
    <n v="29.958333333328483"/>
    <n v="-0.9749999999999999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s v="USD"/>
    <n v="1378866867"/>
    <n v="1377570867"/>
    <b v="0"/>
    <n v="5"/>
    <b v="0"/>
    <s v="film &amp; video/animation"/>
    <x v="5"/>
    <x v="29"/>
    <n v="4.8"/>
    <n v="2"/>
    <x v="620"/>
    <d v="2013-09-11T02:34:27"/>
    <n v="15"/>
    <n v="-0.9759999999999999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s v="USD"/>
    <n v="1303628340"/>
    <n v="1300328399"/>
    <b v="0"/>
    <n v="3"/>
    <b v="0"/>
    <s v="games/video games"/>
    <x v="1"/>
    <x v="19"/>
    <n v="5.33"/>
    <n v="2"/>
    <x v="621"/>
    <d v="2011-04-24T06:59:00"/>
    <n v="38.193761574075324"/>
    <n v="-0.98399999999999999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s v="USD"/>
    <n v="1472135676"/>
    <n v="1469543676"/>
    <b v="0"/>
    <n v="1"/>
    <b v="0"/>
    <s v="technology/web"/>
    <x v="0"/>
    <x v="22"/>
    <n v="15"/>
    <n v="2"/>
    <x v="622"/>
    <d v="2016-08-25T14:34:36"/>
    <n v="30"/>
    <n v="-0.98499999999999999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x v="10"/>
    <s v="EUR"/>
    <n v="1425495447"/>
    <n v="1422903447"/>
    <b v="0"/>
    <n v="3"/>
    <b v="0"/>
    <s v="technology/gadgets"/>
    <x v="0"/>
    <x v="33"/>
    <n v="4"/>
    <n v="1"/>
    <x v="623"/>
    <d v="2015-03-04T18:57:27"/>
    <n v="30"/>
    <n v="-0.98799999999999999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s v="USD"/>
    <n v="1426522316"/>
    <n v="1423933916"/>
    <b v="0"/>
    <n v="2"/>
    <b v="0"/>
    <s v="technology/web"/>
    <x v="0"/>
    <x v="22"/>
    <n v="5"/>
    <n v="1"/>
    <x v="624"/>
    <d v="2015-03-16T16:11:56"/>
    <n v="29.958333333335759"/>
    <n v="-0.99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s v="GBP"/>
    <n v="1450032297"/>
    <n v="1444844697"/>
    <b v="0"/>
    <n v="1"/>
    <b v="0"/>
    <s v="theater/plays"/>
    <x v="2"/>
    <x v="2"/>
    <n v="10"/>
    <n v="1"/>
    <x v="625"/>
    <d v="2015-12-13T18:44:57"/>
    <n v="60.041666666671517"/>
    <n v="-0.99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s v="USD"/>
    <n v="1415932643"/>
    <n v="1413337043"/>
    <b v="0"/>
    <n v="8"/>
    <b v="0"/>
    <s v="technology/web"/>
    <x v="0"/>
    <x v="22"/>
    <n v="1"/>
    <n v="1"/>
    <x v="626"/>
    <d v="2014-11-14T02:37:23"/>
    <n v="30.041666666671517"/>
    <n v="-0.9919999999999999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s v="GBP"/>
    <n v="1408058820"/>
    <n v="1405466820"/>
    <b v="0"/>
    <n v="1"/>
    <b v="0"/>
    <s v="games/video games"/>
    <x v="1"/>
    <x v="19"/>
    <n v="5"/>
    <n v="1"/>
    <x v="627"/>
    <d v="2014-08-14T23:27:00"/>
    <n v="30"/>
    <n v="-0.995"/>
    <x v="2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s v="GBP"/>
    <n v="1450521990"/>
    <n v="1447757190"/>
    <b v="0"/>
    <n v="1"/>
    <b v="0"/>
    <s v="photography/places"/>
    <x v="6"/>
    <x v="11"/>
    <n v="5"/>
    <n v="1"/>
    <x v="628"/>
    <d v="2015-12-19T10:46:30"/>
    <n v="32"/>
    <n v="-0.995"/>
    <x v="3"/>
  </r>
  <r>
    <n v="2583"/>
    <s v="Crazy Daisy Food Truck"/>
    <s v="Crazy Daisy will become the newest member of the food truck distributors in Kansas City, Missouri."/>
    <n v="1000"/>
    <n v="5"/>
    <x v="1"/>
    <x v="0"/>
    <x v="0"/>
    <s v="USD"/>
    <n v="1426526880"/>
    <n v="1421346480"/>
    <b v="0"/>
    <n v="5"/>
    <b v="0"/>
    <s v="food/food trucks"/>
    <x v="3"/>
    <x v="3"/>
    <n v="1"/>
    <n v="1"/>
    <x v="629"/>
    <d v="2015-03-16T17:28:00"/>
    <n v="59.958333333328483"/>
    <n v="-0.995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s v="GBP"/>
    <n v="1408646111"/>
    <n v="1403462111"/>
    <b v="0"/>
    <n v="2"/>
    <b v="0"/>
    <s v="theater/plays"/>
    <x v="2"/>
    <x v="2"/>
    <n v="2"/>
    <n v="0"/>
    <x v="630"/>
    <d v="2014-08-21T18:35:11"/>
    <n v="60"/>
    <n v="-0.996"/>
    <x v="2"/>
  </r>
  <r>
    <n v="1128"/>
    <s v="Flying Turds"/>
    <s v="#havingfunFTW"/>
    <n v="1000"/>
    <n v="1"/>
    <x v="1"/>
    <x v="1"/>
    <x v="1"/>
    <s v="GBP"/>
    <n v="1407425717"/>
    <n v="1404833717"/>
    <b v="0"/>
    <n v="1"/>
    <b v="0"/>
    <s v="games/mobile games"/>
    <x v="1"/>
    <x v="15"/>
    <n v="1"/>
    <n v="0"/>
    <x v="631"/>
    <d v="2014-08-07T15:35:17"/>
    <n v="30"/>
    <n v="-0.999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s v="USD"/>
    <n v="1462391932"/>
    <n v="1457297932"/>
    <b v="0"/>
    <n v="1"/>
    <b v="0"/>
    <s v="music/faith"/>
    <x v="4"/>
    <x v="28"/>
    <n v="1"/>
    <n v="0"/>
    <x v="632"/>
    <d v="2016-05-04T19:58:52"/>
    <n v="58.958333333328483"/>
    <n v="-0.99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x v="2"/>
    <s v="CAD"/>
    <n v="1466789269"/>
    <n v="1464197269"/>
    <b v="0"/>
    <n v="1"/>
    <b v="0"/>
    <s v="technology/web"/>
    <x v="0"/>
    <x v="22"/>
    <n v="1"/>
    <n v="0"/>
    <x v="633"/>
    <d v="2016-06-24T17:27:49"/>
    <n v="30"/>
    <n v="-0.999"/>
    <x v="0"/>
  </r>
  <r>
    <n v="3117"/>
    <s v="Cowes and The Sea"/>
    <s v="Performing Arts workshops, for young people aged 5 -16, exploring how the sea has shaped Cowes as a settlement."/>
    <n v="1000"/>
    <n v="1"/>
    <x v="1"/>
    <x v="1"/>
    <x v="1"/>
    <s v="GBP"/>
    <n v="1464354720"/>
    <n v="1463648360"/>
    <b v="0"/>
    <n v="1"/>
    <b v="0"/>
    <s v="theater/spaces"/>
    <x v="2"/>
    <x v="24"/>
    <n v="1"/>
    <n v="0"/>
    <x v="634"/>
    <d v="2016-05-27T13:12:00"/>
    <n v="8.1754629629722331"/>
    <n v="-0.999"/>
    <x v="0"/>
  </r>
  <r>
    <n v="3645"/>
    <s v="If the Shoe Fits"/>
    <s v="This new musical comedy empowers women and girls of all ages to be themselves in their shoes, whatever shoes they choose."/>
    <n v="1000"/>
    <n v="1"/>
    <x v="1"/>
    <x v="2"/>
    <x v="2"/>
    <s v="CAD"/>
    <n v="1479773838"/>
    <n v="1477178238"/>
    <b v="0"/>
    <n v="1"/>
    <b v="0"/>
    <s v="theater/musical"/>
    <x v="2"/>
    <x v="18"/>
    <n v="1"/>
    <n v="0"/>
    <x v="635"/>
    <d v="2016-11-22T00:17:18"/>
    <n v="30.041666666671517"/>
    <n v="-0.999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s v="USD"/>
    <n v="1483748232"/>
    <n v="1481156232"/>
    <b v="0"/>
    <n v="0"/>
    <b v="0"/>
    <s v="film &amp; video/drama"/>
    <x v="5"/>
    <x v="25"/>
    <n v="0"/>
    <n v="0"/>
    <x v="636"/>
    <d v="2017-01-07T00:17:12"/>
    <n v="30"/>
    <n v="-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s v="GBP"/>
    <n v="1417217166"/>
    <n v="1412029566"/>
    <b v="0"/>
    <n v="0"/>
    <b v="0"/>
    <s v="film &amp; video/drama"/>
    <x v="5"/>
    <x v="25"/>
    <n v="0"/>
    <n v="0"/>
    <x v="637"/>
    <d v="2014-11-28T23:26:06"/>
    <n v="60.041666666664241"/>
    <n v="-1"/>
    <x v="2"/>
  </r>
  <r>
    <n v="436"/>
    <s v="Blinky"/>
    <s v="Blinky is the story of a naÃ¯ve simpleton who suddenly finds himself struggling to adapt to changes within his environment."/>
    <n v="1000"/>
    <n v="0"/>
    <x v="1"/>
    <x v="0"/>
    <x v="0"/>
    <s v="USD"/>
    <n v="1375260113"/>
    <n v="1372668113"/>
    <b v="0"/>
    <n v="0"/>
    <b v="0"/>
    <s v="film &amp; video/animation"/>
    <x v="5"/>
    <x v="29"/>
    <n v="0"/>
    <n v="0"/>
    <x v="638"/>
    <d v="2013-07-31T08:41:53"/>
    <n v="30"/>
    <n v="-1"/>
    <x v="4"/>
  </r>
  <r>
    <n v="490"/>
    <s v="PROJECT IS CANCELLED"/>
    <s v="Cancelled"/>
    <n v="1000"/>
    <n v="0"/>
    <x v="1"/>
    <x v="0"/>
    <x v="0"/>
    <s v="USD"/>
    <n v="1345677285"/>
    <n v="1343085285"/>
    <b v="0"/>
    <n v="0"/>
    <b v="0"/>
    <s v="film &amp; video/animation"/>
    <x v="5"/>
    <x v="29"/>
    <n v="0"/>
    <n v="0"/>
    <x v="639"/>
    <d v="2012-08-22T23:14:45"/>
    <n v="30"/>
    <n v="-1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s v="USD"/>
    <n v="1338159655"/>
    <n v="1335567655"/>
    <b v="0"/>
    <n v="0"/>
    <b v="0"/>
    <s v="music/indie rock"/>
    <x v="4"/>
    <x v="21"/>
    <n v="0"/>
    <n v="0"/>
    <x v="640"/>
    <d v="2012-05-27T23:00:55"/>
    <n v="30"/>
    <n v="-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s v="USD"/>
    <n v="1472604262"/>
    <n v="1470012262"/>
    <b v="0"/>
    <n v="0"/>
    <b v="0"/>
    <s v="journalism/audio"/>
    <x v="8"/>
    <x v="14"/>
    <n v="0"/>
    <n v="0"/>
    <x v="641"/>
    <d v="2016-08-31T00:44:22"/>
    <n v="30"/>
    <n v="-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x v="6"/>
    <s v="EUR"/>
    <n v="1440408120"/>
    <n v="1435224120"/>
    <b v="0"/>
    <n v="0"/>
    <b v="0"/>
    <s v="publishing/translations"/>
    <x v="7"/>
    <x v="20"/>
    <n v="0"/>
    <n v="0"/>
    <x v="642"/>
    <d v="2015-08-24T09:22:00"/>
    <n v="60"/>
    <n v="-1"/>
    <x v="3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s v="USD"/>
    <n v="1427847480"/>
    <n v="1424222024"/>
    <b v="0"/>
    <n v="0"/>
    <b v="0"/>
    <s v="photography/nature"/>
    <x v="6"/>
    <x v="8"/>
    <n v="0"/>
    <n v="0"/>
    <x v="643"/>
    <d v="2015-04-01T00:18:00"/>
    <n v="41.961296296292858"/>
    <n v="-1"/>
    <x v="3"/>
  </r>
  <r>
    <n v="1731"/>
    <s v="Sam Cox Band First Christian Tour"/>
    <s v="We are a Christin Worship band looking to midwest tour. God Bless!"/>
    <n v="1000"/>
    <n v="0"/>
    <x v="1"/>
    <x v="0"/>
    <x v="0"/>
    <s v="USD"/>
    <n v="1434034800"/>
    <n v="1432849552"/>
    <b v="0"/>
    <n v="0"/>
    <b v="0"/>
    <s v="music/faith"/>
    <x v="4"/>
    <x v="28"/>
    <n v="0"/>
    <n v="0"/>
    <x v="644"/>
    <d v="2015-06-11T15:00:00"/>
    <n v="13.718148148152977"/>
    <n v="-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s v="USD"/>
    <n v="1429632822"/>
    <n v="1428596022"/>
    <b v="0"/>
    <n v="0"/>
    <b v="0"/>
    <s v="technology/web"/>
    <x v="0"/>
    <x v="22"/>
    <n v="0"/>
    <n v="0"/>
    <x v="645"/>
    <d v="2015-04-21T16:13:42"/>
    <n v="12"/>
    <n v="-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x v="4"/>
    <s v="EUR"/>
    <n v="1453071600"/>
    <n v="1449596425"/>
    <b v="0"/>
    <n v="0"/>
    <b v="0"/>
    <s v="technology/web"/>
    <x v="0"/>
    <x v="22"/>
    <n v="0"/>
    <n v="0"/>
    <x v="646"/>
    <d v="2016-01-17T23:00:00"/>
    <n v="40.221932870364981"/>
    <n v="-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s v="USD"/>
    <n v="1407705187"/>
    <n v="1405113187"/>
    <b v="0"/>
    <n v="0"/>
    <b v="0"/>
    <s v="food/food trucks"/>
    <x v="3"/>
    <x v="3"/>
    <n v="0"/>
    <n v="0"/>
    <x v="647"/>
    <d v="2014-08-10T21:13:07"/>
    <n v="30"/>
    <n v="-1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x v="10"/>
    <s v="EUR"/>
    <n v="1417778880"/>
    <n v="1415711095"/>
    <b v="0"/>
    <n v="0"/>
    <b v="0"/>
    <s v="theater/plays"/>
    <x v="2"/>
    <x v="2"/>
    <n v="0"/>
    <n v="0"/>
    <x v="648"/>
    <d v="2014-12-05T11:28:00"/>
    <n v="23.932696759264218"/>
    <n v="-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s v="USD"/>
    <n v="1408863600"/>
    <n v="1408203557"/>
    <b v="0"/>
    <n v="0"/>
    <b v="0"/>
    <s v="theater/plays"/>
    <x v="2"/>
    <x v="2"/>
    <n v="0"/>
    <n v="0"/>
    <x v="649"/>
    <d v="2014-08-24T07:00:00"/>
    <n v="7.6393865740683395"/>
    <n v="-1"/>
    <x v="2"/>
  </r>
  <r>
    <n v="464"/>
    <s v="PokÃ©Movie - A PokÃ©monâ„¢ school project"/>
    <s v="We are three students that want to make a short PokÃ©mon movie as a school project!"/>
    <n v="1010"/>
    <n v="1"/>
    <x v="1"/>
    <x v="6"/>
    <x v="6"/>
    <s v="EUR"/>
    <n v="1463602935"/>
    <n v="1461874935"/>
    <b v="0"/>
    <n v="1"/>
    <b v="0"/>
    <s v="film &amp; video/animation"/>
    <x v="5"/>
    <x v="29"/>
    <n v="1"/>
    <n v="0"/>
    <x v="650"/>
    <d v="2016-05-18T20:22:15"/>
    <n v="20"/>
    <n v="-0.9990099009900990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s v="USD"/>
    <n v="1471071540"/>
    <n v="1467720388"/>
    <b v="0"/>
    <n v="30"/>
    <b v="1"/>
    <s v="theater/plays"/>
    <x v="2"/>
    <x v="2"/>
    <n v="43.2"/>
    <n v="123"/>
    <x v="651"/>
    <d v="2016-08-13T06:59:00"/>
    <n v="38.786481481482042"/>
    <n v="0.23428571428571429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s v="USD"/>
    <n v="1465347424"/>
    <n v="1462755424"/>
    <b v="0"/>
    <n v="18"/>
    <b v="1"/>
    <s v="theater/plays"/>
    <x v="2"/>
    <x v="2"/>
    <n v="61.94"/>
    <n v="106"/>
    <x v="652"/>
    <d v="2016-06-08T00:57:04"/>
    <n v="30"/>
    <n v="6.1904761904761907E-2"/>
    <x v="0"/>
  </r>
  <r>
    <n v="2632"/>
    <s v="University Rocket Science"/>
    <s v="Students from 3 universities are designing a dual stage rocket to test experimental rocket technology."/>
    <n v="1070"/>
    <n v="1466"/>
    <x v="0"/>
    <x v="0"/>
    <x v="0"/>
    <s v="USD"/>
    <n v="1464485339"/>
    <n v="1462325339"/>
    <b v="0"/>
    <n v="42"/>
    <b v="1"/>
    <s v="technology/space exploration"/>
    <x v="0"/>
    <x v="23"/>
    <n v="34.9"/>
    <n v="137"/>
    <x v="653"/>
    <d v="2016-05-29T01:28:59"/>
    <n v="25"/>
    <n v="0.3700934579439252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s v="GBP"/>
    <n v="1399324717"/>
    <n v="1395436717"/>
    <b v="0"/>
    <n v="191"/>
    <b v="1"/>
    <s v="technology/hardware"/>
    <x v="0"/>
    <x v="0"/>
    <n v="22.12"/>
    <n v="384"/>
    <x v="654"/>
    <d v="2014-05-05T21:18:37"/>
    <n v="45"/>
    <n v="2.840909090909090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s v="GBP"/>
    <n v="1394460000"/>
    <n v="1393233855"/>
    <b v="0"/>
    <n v="47"/>
    <b v="1"/>
    <s v="music/metal"/>
    <x v="4"/>
    <x v="6"/>
    <n v="28.55"/>
    <n v="122"/>
    <x v="655"/>
    <d v="2014-03-10T14:00:00"/>
    <n v="14.191493055557657"/>
    <n v="0.22000909090909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s v="USD"/>
    <n v="1334784160"/>
    <n v="1332192160"/>
    <b v="0"/>
    <n v="34"/>
    <b v="1"/>
    <s v="music/pop"/>
    <x v="4"/>
    <x v="17"/>
    <n v="38.79"/>
    <n v="120"/>
    <x v="656"/>
    <d v="2012-04-18T21:22:40"/>
    <n v="30"/>
    <n v="0.199090909090909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s v="USD"/>
    <n v="1335891603"/>
    <n v="1330711203"/>
    <b v="0"/>
    <n v="19"/>
    <b v="1"/>
    <s v="music/indie rock"/>
    <x v="4"/>
    <x v="21"/>
    <n v="65.84"/>
    <n v="114"/>
    <x v="657"/>
    <d v="2012-05-01T17:00:03"/>
    <n v="59.958333333335759"/>
    <n v="0.1372727272727272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x v="2"/>
    <s v="CAD"/>
    <n v="1409072982"/>
    <n v="1407258582"/>
    <b v="0"/>
    <n v="15"/>
    <b v="1"/>
    <s v="theater/plays"/>
    <x v="2"/>
    <x v="2"/>
    <n v="79"/>
    <n v="108"/>
    <x v="658"/>
    <d v="2014-08-26T17:09:42"/>
    <n v="21"/>
    <n v="7.7272727272727271E-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s v="USD"/>
    <n v="1334556624"/>
    <n v="1333001424"/>
    <b v="0"/>
    <n v="34"/>
    <b v="1"/>
    <s v="music/electronic music"/>
    <x v="4"/>
    <x v="4"/>
    <n v="33.24"/>
    <n v="103"/>
    <x v="659"/>
    <d v="2012-04-16T06:10:24"/>
    <n v="18"/>
    <n v="2.7272727272727271E-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s v="USD"/>
    <n v="1427860740"/>
    <n v="1426002684"/>
    <b v="0"/>
    <n v="19"/>
    <b v="1"/>
    <s v="theater/plays"/>
    <x v="2"/>
    <x v="2"/>
    <n v="59.21"/>
    <n v="102"/>
    <x v="660"/>
    <d v="2015-04-01T03:59:00"/>
    <n v="21.505277777781885"/>
    <n v="2.2727272727272728E-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s v="USD"/>
    <n v="1460730079"/>
    <n v="1458138079"/>
    <b v="0"/>
    <n v="15"/>
    <b v="1"/>
    <s v="theater/musical"/>
    <x v="2"/>
    <x v="18"/>
    <n v="73.33"/>
    <n v="100"/>
    <x v="661"/>
    <d v="2016-04-15T14:21:19"/>
    <n v="30"/>
    <n v="0"/>
    <x v="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s v="USD"/>
    <n v="1291093200"/>
    <n v="1286930435"/>
    <b v="0"/>
    <n v="5"/>
    <b v="0"/>
    <s v="games/video games"/>
    <x v="1"/>
    <x v="19"/>
    <n v="23"/>
    <n v="10"/>
    <x v="662"/>
    <d v="2010-11-30T05:00:00"/>
    <n v="48.180150462969323"/>
    <n v="-0.8954545454545455"/>
    <x v="7"/>
  </r>
  <r>
    <n v="1059"/>
    <s v="Voice Over Artist (Canceled)"/>
    <s v="Turning myself into a vocal artist."/>
    <n v="1100"/>
    <n v="0"/>
    <x v="2"/>
    <x v="0"/>
    <x v="0"/>
    <s v="USD"/>
    <n v="1426269456"/>
    <n v="1423681056"/>
    <b v="0"/>
    <n v="0"/>
    <b v="0"/>
    <s v="journalism/audio"/>
    <x v="8"/>
    <x v="14"/>
    <n v="0"/>
    <n v="0"/>
    <x v="663"/>
    <d v="2015-03-13T17:57:36"/>
    <n v="29.958333333335759"/>
    <n v="-1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s v="USD"/>
    <n v="1402852087"/>
    <n v="1400260087"/>
    <b v="0"/>
    <n v="0"/>
    <b v="0"/>
    <s v="games/video games"/>
    <x v="1"/>
    <x v="19"/>
    <n v="0"/>
    <n v="0"/>
    <x v="664"/>
    <d v="2014-06-15T17:08:07"/>
    <n v="30"/>
    <n v="-1"/>
    <x v="2"/>
  </r>
  <r>
    <n v="173"/>
    <s v="7 Sins"/>
    <s v="This is a film inspired by Quentin Tarantino, I want to make a film thats entertaining yet gritty. 7 Sins is in pre-production."/>
    <n v="1110"/>
    <n v="0"/>
    <x v="1"/>
    <x v="1"/>
    <x v="1"/>
    <s v="GBP"/>
    <n v="1425131108"/>
    <n v="1422539108"/>
    <b v="0"/>
    <n v="0"/>
    <b v="0"/>
    <s v="film &amp; video/drama"/>
    <x v="5"/>
    <x v="25"/>
    <n v="0"/>
    <n v="0"/>
    <x v="665"/>
    <d v="2015-02-28T13:45:08"/>
    <n v="30"/>
    <n v="-1"/>
    <x v="3"/>
  </r>
  <r>
    <n v="528"/>
    <s v="Devastated No Matter What"/>
    <s v="A Festival Backed Production of a Full-Length Play."/>
    <n v="1150"/>
    <n v="1330"/>
    <x v="0"/>
    <x v="0"/>
    <x v="0"/>
    <s v="USD"/>
    <n v="1434921600"/>
    <n v="1433109907"/>
    <b v="0"/>
    <n v="30"/>
    <b v="1"/>
    <s v="theater/plays"/>
    <x v="2"/>
    <x v="2"/>
    <n v="44.33"/>
    <n v="116"/>
    <x v="666"/>
    <d v="2015-06-21T21:20:00"/>
    <n v="20.96866898148437"/>
    <n v="0.15652173913043479"/>
    <x v="3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s v="USD"/>
    <n v="1418504561"/>
    <n v="1417208561"/>
    <b v="0"/>
    <n v="0"/>
    <b v="0"/>
    <s v="food/restaurants"/>
    <x v="3"/>
    <x v="39"/>
    <n v="0"/>
    <n v="0"/>
    <x v="667"/>
    <d v="2014-12-13T21:02:41"/>
    <n v="15"/>
    <n v="-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s v="GBP"/>
    <n v="1461276000"/>
    <n v="1460055300"/>
    <b v="0"/>
    <n v="88"/>
    <b v="1"/>
    <s v="games/tabletop games"/>
    <x v="1"/>
    <x v="1"/>
    <n v="68.63"/>
    <n v="503"/>
    <x v="668"/>
    <d v="2016-04-21T22:00:00"/>
    <n v="14.128472222226264"/>
    <n v="4.0324999999999998"/>
    <x v="0"/>
  </r>
  <r>
    <n v="1752"/>
    <s v="Adfectus Book"/>
    <s v="A little book of calm, in picture form, that will soothe the soul and un-furrow the brow."/>
    <n v="1200"/>
    <n v="3122"/>
    <x v="0"/>
    <x v="1"/>
    <x v="1"/>
    <s v="GBP"/>
    <n v="1476425082"/>
    <n v="1473833082"/>
    <b v="0"/>
    <n v="90"/>
    <b v="1"/>
    <s v="photography/photobooks"/>
    <x v="6"/>
    <x v="9"/>
    <n v="34.69"/>
    <n v="260"/>
    <x v="669"/>
    <d v="2016-10-14T06:04:42"/>
    <n v="30"/>
    <n v="1.601666666666666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s v="USD"/>
    <n v="1273911000"/>
    <n v="1268822909"/>
    <b v="1"/>
    <n v="33"/>
    <b v="1"/>
    <s v="photography/photobooks"/>
    <x v="6"/>
    <x v="9"/>
    <n v="78.180000000000007"/>
    <n v="215"/>
    <x v="670"/>
    <d v="2010-05-15T08:10:00"/>
    <n v="58.889942129630072"/>
    <n v="1.1499999999999999"/>
    <x v="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s v="USD"/>
    <n v="1373243181"/>
    <n v="1370651181"/>
    <b v="0"/>
    <n v="24"/>
    <b v="1"/>
    <s v="film &amp; video/shorts"/>
    <x v="5"/>
    <x v="13"/>
    <n v="86.67"/>
    <n v="173"/>
    <x v="671"/>
    <d v="2013-07-08T00:26:21"/>
    <n v="30"/>
    <n v="0.7333333333333332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s v="USD"/>
    <n v="1339074857"/>
    <n v="1336482857"/>
    <b v="1"/>
    <n v="50"/>
    <b v="1"/>
    <s v="music/indie rock"/>
    <x v="4"/>
    <x v="21"/>
    <n v="37.67"/>
    <n v="157"/>
    <x v="672"/>
    <d v="2012-06-07T13:14:17"/>
    <n v="30"/>
    <n v="0.569700000000000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s v="USD"/>
    <n v="1445921940"/>
    <n v="1444699549"/>
    <b v="0"/>
    <n v="35"/>
    <b v="1"/>
    <s v="music/indie rock"/>
    <x v="4"/>
    <x v="21"/>
    <n v="50.66"/>
    <n v="148"/>
    <x v="673"/>
    <d v="2015-10-27T04:59:00"/>
    <n v="14.148043981484079"/>
    <n v="0.47749999999999998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s v="GBP"/>
    <n v="1429138740"/>
    <n v="1426528418"/>
    <b v="0"/>
    <n v="76"/>
    <b v="1"/>
    <s v="music/metal"/>
    <x v="4"/>
    <x v="6"/>
    <n v="22.74"/>
    <n v="144"/>
    <x v="674"/>
    <d v="2015-04-15T22:59:00"/>
    <n v="30.212060185185692"/>
    <n v="0.44005833333333327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s v="USD"/>
    <n v="1453179540"/>
    <n v="1452030730"/>
    <b v="0"/>
    <n v="18"/>
    <b v="1"/>
    <s v="theater/plays"/>
    <x v="2"/>
    <x v="2"/>
    <n v="89.79"/>
    <n v="135"/>
    <x v="675"/>
    <d v="2016-01-19T04:59:00"/>
    <n v="13.296412037037953"/>
    <n v="0.3467833333333334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x v="2"/>
    <s v="CAD"/>
    <n v="1484110800"/>
    <n v="1482281094"/>
    <b v="0"/>
    <n v="18"/>
    <b v="1"/>
    <s v="theater/plays"/>
    <x v="2"/>
    <x v="2"/>
    <n v="86.94"/>
    <n v="130"/>
    <x v="676"/>
    <d v="2017-01-11T05:00:00"/>
    <n v="21.177152777774609"/>
    <n v="0.3041666666666666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s v="GBP"/>
    <n v="1465672979"/>
    <n v="1463080979"/>
    <b v="0"/>
    <n v="64"/>
    <b v="1"/>
    <s v="publishing/nonfiction"/>
    <x v="7"/>
    <x v="12"/>
    <n v="24.42"/>
    <n v="130"/>
    <x v="677"/>
    <d v="2016-06-11T19:22:59"/>
    <n v="30"/>
    <n v="0.3024999999999999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s v="USD"/>
    <n v="1458057600"/>
    <n v="1455938520"/>
    <b v="0"/>
    <n v="24"/>
    <b v="1"/>
    <s v="theater/musical"/>
    <x v="2"/>
    <x v="18"/>
    <n v="64.459999999999994"/>
    <n v="129"/>
    <x v="678"/>
    <d v="2016-03-15T16:00:00"/>
    <n v="24.526388888894871"/>
    <n v="0.2891666666666666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s v="USD"/>
    <n v="1316746837"/>
    <n v="1314154837"/>
    <b v="0"/>
    <n v="21"/>
    <b v="1"/>
    <s v="film &amp; video/shorts"/>
    <x v="5"/>
    <x v="13"/>
    <n v="71.709999999999994"/>
    <n v="126"/>
    <x v="679"/>
    <d v="2011-09-23T03:00:37"/>
    <n v="30"/>
    <n v="0.25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s v="USD"/>
    <n v="1359240856"/>
    <n v="1356648856"/>
    <b v="0"/>
    <n v="34"/>
    <b v="1"/>
    <s v="music/rock"/>
    <x v="4"/>
    <x v="5"/>
    <n v="44.21"/>
    <n v="125"/>
    <x v="680"/>
    <d v="2013-01-26T22:54:16"/>
    <n v="30"/>
    <n v="0.2525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s v="GBP"/>
    <n v="1484687436"/>
    <n v="1482095436"/>
    <b v="0"/>
    <n v="30"/>
    <b v="1"/>
    <s v="theater/plays"/>
    <x v="2"/>
    <x v="2"/>
    <n v="50"/>
    <n v="125"/>
    <x v="681"/>
    <d v="2017-01-17T21:10:36"/>
    <n v="30"/>
    <n v="0.25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s v="GBP"/>
    <n v="1403258049"/>
    <n v="1400666049"/>
    <b v="1"/>
    <n v="45"/>
    <b v="1"/>
    <s v="theater/plays"/>
    <x v="2"/>
    <x v="2"/>
    <n v="31.93"/>
    <n v="120"/>
    <x v="682"/>
    <d v="2014-06-20T09:54:09"/>
    <n v="30"/>
    <n v="0.1975000000000000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x v="2"/>
    <s v="CAD"/>
    <n v="1417460940"/>
    <n v="1416516972"/>
    <b v="0"/>
    <n v="20"/>
    <b v="1"/>
    <s v="theater/plays"/>
    <x v="2"/>
    <x v="2"/>
    <n v="70"/>
    <n v="117"/>
    <x v="683"/>
    <d v="2014-12-01T19:09:00"/>
    <n v="10.925555555557366"/>
    <n v="0.16666666666666666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s v="USD"/>
    <n v="1383318226"/>
    <n v="1380726226"/>
    <b v="0"/>
    <n v="17"/>
    <b v="1"/>
    <s v="music/rock"/>
    <x v="4"/>
    <x v="5"/>
    <n v="80.59"/>
    <n v="114"/>
    <x v="684"/>
    <d v="2013-11-01T15:03:46"/>
    <n v="30"/>
    <n v="0.1416666666666666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s v="USD"/>
    <n v="1297160329"/>
    <n v="1295000329"/>
    <b v="0"/>
    <n v="47"/>
    <b v="1"/>
    <s v="music/indie rock"/>
    <x v="4"/>
    <x v="21"/>
    <n v="29.02"/>
    <n v="114"/>
    <x v="685"/>
    <d v="2011-02-08T10:18:49"/>
    <n v="25"/>
    <n v="0.13666666666666666"/>
    <x v="5"/>
  </r>
  <r>
    <n v="1741"/>
    <s v="Caught off Guard"/>
    <s v="A photo journal documenting my experiences and travels across New Zealand"/>
    <n v="1200"/>
    <n v="1330"/>
    <x v="0"/>
    <x v="1"/>
    <x v="1"/>
    <s v="GBP"/>
    <n v="1433948671"/>
    <n v="1430060671"/>
    <b v="0"/>
    <n v="52"/>
    <b v="1"/>
    <s v="photography/photobooks"/>
    <x v="6"/>
    <x v="9"/>
    <n v="25.58"/>
    <n v="111"/>
    <x v="686"/>
    <d v="2015-06-10T15:04:31"/>
    <n v="45"/>
    <n v="0.10833333333333334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s v="GBP"/>
    <n v="1441042275"/>
    <n v="1438882275"/>
    <b v="0"/>
    <n v="32"/>
    <b v="1"/>
    <s v="theater/plays"/>
    <x v="2"/>
    <x v="2"/>
    <n v="39.380000000000003"/>
    <n v="105"/>
    <x v="687"/>
    <d v="2015-08-31T17:31:15"/>
    <n v="25"/>
    <n v="0.0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s v="USD"/>
    <n v="1455936335"/>
    <n v="1452048335"/>
    <b v="0"/>
    <n v="9"/>
    <b v="1"/>
    <s v="theater/plays"/>
    <x v="2"/>
    <x v="2"/>
    <n v="139.56"/>
    <n v="105"/>
    <x v="688"/>
    <d v="2016-02-20T02:45:35"/>
    <n v="45"/>
    <n v="4.6666666666666669E-2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s v="GBP"/>
    <n v="1446213612"/>
    <n v="1443621612"/>
    <b v="1"/>
    <n v="21"/>
    <b v="1"/>
    <s v="theater/plays"/>
    <x v="2"/>
    <x v="2"/>
    <n v="59.52"/>
    <n v="104"/>
    <x v="689"/>
    <d v="2015-10-30T14:00:12"/>
    <n v="30"/>
    <n v="4.1666666666666664E-2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s v="GBP"/>
    <n v="1424556325"/>
    <n v="1421964325"/>
    <b v="0"/>
    <n v="46"/>
    <b v="1"/>
    <s v="theater/plays"/>
    <x v="2"/>
    <x v="2"/>
    <n v="27.07"/>
    <n v="104"/>
    <x v="690"/>
    <d v="2015-02-21T22:05:25"/>
    <n v="30"/>
    <n v="3.7499999999999999E-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s v="USD"/>
    <n v="1415832338"/>
    <n v="1413236738"/>
    <b v="0"/>
    <n v="29"/>
    <b v="1"/>
    <s v="music/indie rock"/>
    <x v="4"/>
    <x v="21"/>
    <n v="42.24"/>
    <n v="102"/>
    <x v="691"/>
    <d v="2014-11-12T22:45:38"/>
    <n v="30.041666666664241"/>
    <n v="2.0833333333333332E-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s v="USD"/>
    <n v="1388553960"/>
    <n v="1385754986"/>
    <b v="0"/>
    <n v="23"/>
    <b v="1"/>
    <s v="music/rock"/>
    <x v="4"/>
    <x v="5"/>
    <n v="52.83"/>
    <n v="101"/>
    <x v="692"/>
    <d v="2014-01-01T05:26:00"/>
    <n v="32.395532407412247"/>
    <n v="1.2500000000000001E-2"/>
    <x v="4"/>
  </r>
  <r>
    <n v="857"/>
    <s v="A Reason To Breathe - DEBUT ALBUM"/>
    <s v="Modern Post-Hardcore/Electro music (Hardstyle, EDM, Trap, Dubstep, Dembow, House)."/>
    <n v="1200"/>
    <n v="1200"/>
    <x v="0"/>
    <x v="8"/>
    <x v="8"/>
    <s v="EUR"/>
    <n v="1448463431"/>
    <n v="1444831031"/>
    <b v="0"/>
    <n v="24"/>
    <b v="1"/>
    <s v="music/metal"/>
    <x v="4"/>
    <x v="6"/>
    <n v="50"/>
    <n v="100"/>
    <x v="693"/>
    <d v="2015-11-25T14:57:11"/>
    <n v="42.041666666671517"/>
    <n v="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s v="USD"/>
    <n v="1308011727"/>
    <n v="1306283727"/>
    <b v="0"/>
    <n v="28"/>
    <b v="1"/>
    <s v="music/pop"/>
    <x v="4"/>
    <x v="17"/>
    <n v="42.86"/>
    <n v="100"/>
    <x v="694"/>
    <d v="2011-06-14T00:35:27"/>
    <n v="20"/>
    <n v="0"/>
    <x v="5"/>
  </r>
  <r>
    <n v="3666"/>
    <s v="Israel LÃ³pez @ Ojai Playwrights Conference"/>
    <s v="Artistic Internship @ Ojai Playwrights Conference"/>
    <n v="1200"/>
    <n v="1200"/>
    <x v="0"/>
    <x v="0"/>
    <x v="0"/>
    <s v="USD"/>
    <n v="1406185200"/>
    <n v="1404337382"/>
    <b v="0"/>
    <n v="38"/>
    <b v="1"/>
    <s v="theater/plays"/>
    <x v="2"/>
    <x v="2"/>
    <n v="31.58"/>
    <n v="100"/>
    <x v="695"/>
    <d v="2014-07-24T07:00:00"/>
    <n v="21.386782407404098"/>
    <n v="0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s v="USD"/>
    <n v="1434476849"/>
    <n v="1431884849"/>
    <b v="0"/>
    <n v="11"/>
    <b v="0"/>
    <s v="theater/spaces"/>
    <x v="2"/>
    <x v="24"/>
    <n v="65"/>
    <n v="60"/>
    <x v="696"/>
    <d v="2015-06-16T17:47:29"/>
    <n v="30"/>
    <n v="-0.40416666666666667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s v="GBP"/>
    <n v="1488394800"/>
    <n v="1486681708"/>
    <b v="0"/>
    <n v="14"/>
    <b v="0"/>
    <s v="theater/plays"/>
    <x v="2"/>
    <x v="2"/>
    <n v="32.36"/>
    <n v="38"/>
    <x v="697"/>
    <d v="2017-03-01T19:00:00"/>
    <n v="19.827453703706851"/>
    <n v="-0.6225000000000000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s v="GBP"/>
    <n v="1428951600"/>
    <n v="1425512843"/>
    <b v="0"/>
    <n v="13"/>
    <b v="0"/>
    <s v="film &amp; video/drama"/>
    <x v="5"/>
    <x v="25"/>
    <n v="30.85"/>
    <n v="33"/>
    <x v="698"/>
    <d v="2015-04-13T19:00:00"/>
    <n v="39.80042824074917"/>
    <n v="-0.6658333333333333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s v="USD"/>
    <n v="1411930556"/>
    <n v="1409338556"/>
    <b v="0"/>
    <n v="12"/>
    <b v="0"/>
    <s v="theater/plays"/>
    <x v="2"/>
    <x v="2"/>
    <n v="24.33"/>
    <n v="24"/>
    <x v="699"/>
    <d v="2014-09-28T18:55:56"/>
    <n v="30"/>
    <n v="-0.7566666666666667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s v="GBP"/>
    <n v="1459368658"/>
    <n v="1454188258"/>
    <b v="0"/>
    <n v="12"/>
    <b v="0"/>
    <s v="food/food trucks"/>
    <x v="3"/>
    <x v="3"/>
    <n v="16.829999999999998"/>
    <n v="17"/>
    <x v="700"/>
    <d v="2016-03-30T20:10:58"/>
    <n v="59.958333333335759"/>
    <n v="-0.83166666666666667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s v="USD"/>
    <n v="1424014680"/>
    <n v="1418922443"/>
    <b v="0"/>
    <n v="1"/>
    <b v="0"/>
    <s v="publishing/fiction"/>
    <x v="7"/>
    <x v="31"/>
    <n v="100"/>
    <n v="8"/>
    <x v="701"/>
    <d v="2015-02-15T15:38:00"/>
    <n v="58.937928240738984"/>
    <n v="-0.91666666666666663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s v="USD"/>
    <n v="1406743396"/>
    <n v="1404151396"/>
    <b v="0"/>
    <n v="4"/>
    <b v="0"/>
    <s v="photography/photobooks"/>
    <x v="6"/>
    <x v="9"/>
    <n v="6.25"/>
    <n v="2"/>
    <x v="702"/>
    <d v="2014-07-30T18:03:16"/>
    <n v="30"/>
    <n v="-0.97916666666666663"/>
    <x v="2"/>
  </r>
  <r>
    <n v="131"/>
    <s v="I (Canceled)"/>
    <s v="I"/>
    <n v="1200"/>
    <n v="0"/>
    <x v="2"/>
    <x v="0"/>
    <x v="0"/>
    <s v="USD"/>
    <n v="1467763200"/>
    <n v="1466453161"/>
    <b v="0"/>
    <n v="0"/>
    <b v="0"/>
    <s v="film &amp; video/science fiction"/>
    <x v="5"/>
    <x v="30"/>
    <n v="0"/>
    <n v="0"/>
    <x v="703"/>
    <d v="2016-07-06T00:00:00"/>
    <n v="15.162488425921765"/>
    <n v="-1"/>
    <x v="0"/>
  </r>
  <r>
    <n v="710"/>
    <s v="Hate York Shirt 2.0"/>
    <s v="Shirts, so technologically advanced, they connect mentally to their audience upon sight."/>
    <n v="1200"/>
    <n v="0"/>
    <x v="1"/>
    <x v="2"/>
    <x v="2"/>
    <s v="CAD"/>
    <n v="1408495440"/>
    <n v="1405640302"/>
    <b v="0"/>
    <n v="0"/>
    <b v="0"/>
    <s v="technology/wearables"/>
    <x v="0"/>
    <x v="16"/>
    <n v="0"/>
    <n v="0"/>
    <x v="704"/>
    <d v="2014-08-20T00:44:00"/>
    <n v="33.045578703698993"/>
    <n v="-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s v="USD"/>
    <n v="1401464101"/>
    <n v="1400600101"/>
    <b v="0"/>
    <n v="0"/>
    <b v="0"/>
    <s v="photography/places"/>
    <x v="6"/>
    <x v="11"/>
    <n v="0"/>
    <n v="0"/>
    <x v="705"/>
    <d v="2014-05-30T15:35:01"/>
    <n v="10"/>
    <n v="-1"/>
    <x v="2"/>
  </r>
  <r>
    <n v="1589"/>
    <s v="A Side Of The World In Canvas"/>
    <s v="I want to be able to have my own photography inside a canvas and have it be displayed everywhere."/>
    <n v="1200"/>
    <n v="0"/>
    <x v="1"/>
    <x v="0"/>
    <x v="0"/>
    <s v="USD"/>
    <n v="1444433886"/>
    <n v="1441841886"/>
    <b v="0"/>
    <n v="0"/>
    <b v="0"/>
    <s v="photography/places"/>
    <x v="6"/>
    <x v="11"/>
    <n v="0"/>
    <n v="0"/>
    <x v="706"/>
    <d v="2015-10-09T23:38:06"/>
    <n v="30"/>
    <n v="-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s v="USD"/>
    <n v="1465790400"/>
    <n v="1462210950"/>
    <b v="0"/>
    <n v="0"/>
    <b v="0"/>
    <s v="theater/plays"/>
    <x v="2"/>
    <x v="2"/>
    <n v="0"/>
    <n v="0"/>
    <x v="707"/>
    <d v="2016-06-13T04:00:00"/>
    <n v="41.428819444452529"/>
    <n v="-1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s v="USD"/>
    <n v="1404532740"/>
    <n v="1401823952"/>
    <b v="0"/>
    <n v="0"/>
    <b v="0"/>
    <s v="theater/plays"/>
    <x v="2"/>
    <x v="2"/>
    <n v="0"/>
    <n v="0"/>
    <x v="708"/>
    <d v="2014-07-05T03:59:00"/>
    <n v="31.351712962961756"/>
    <n v="-1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s v="USD"/>
    <n v="1434490914"/>
    <n v="1429306914"/>
    <b v="0"/>
    <n v="0"/>
    <b v="0"/>
    <s v="theater/plays"/>
    <x v="2"/>
    <x v="2"/>
    <n v="0"/>
    <n v="0"/>
    <x v="709"/>
    <d v="2015-06-16T21:41:54"/>
    <n v="60"/>
    <n v="-1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s v="USD"/>
    <n v="1408278144"/>
    <n v="1404822144"/>
    <b v="0"/>
    <n v="19"/>
    <b v="1"/>
    <s v="film &amp; video/television"/>
    <x v="5"/>
    <x v="7"/>
    <n v="102.11"/>
    <n v="155"/>
    <x v="710"/>
    <d v="2014-08-17T12:22:24"/>
    <n v="40"/>
    <n v="0.55200000000000005"/>
    <x v="2"/>
  </r>
  <r>
    <n v="2558"/>
    <s v="Hopkins Sinfonia 2015 Season"/>
    <s v="The Hopkins Sinfonia is looking for your support to run our 2015 Season made up of five concerts."/>
    <n v="1250"/>
    <n v="1361"/>
    <x v="0"/>
    <x v="7"/>
    <x v="7"/>
    <s v="AUD"/>
    <n v="1430488740"/>
    <n v="1427747906"/>
    <b v="0"/>
    <n v="18"/>
    <b v="1"/>
    <s v="music/classical music"/>
    <x v="4"/>
    <x v="10"/>
    <n v="75.61"/>
    <n v="109"/>
    <x v="711"/>
    <d v="2015-05-01T13:59:00"/>
    <n v="31.722615740734909"/>
    <n v="8.8800000000000004E-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s v="GBP"/>
    <n v="1438543889"/>
    <n v="1436383889"/>
    <b v="0"/>
    <n v="28"/>
    <b v="1"/>
    <s v="theater/musical"/>
    <x v="2"/>
    <x v="18"/>
    <n v="47.43"/>
    <n v="106"/>
    <x v="712"/>
    <d v="2015-08-02T19:31:29"/>
    <n v="25"/>
    <n v="6.2399999999999997E-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s v="USD"/>
    <n v="1423724400"/>
    <n v="1421274954"/>
    <b v="0"/>
    <n v="28"/>
    <b v="1"/>
    <s v="theater/plays"/>
    <x v="2"/>
    <x v="2"/>
    <n v="47"/>
    <n v="105"/>
    <x v="713"/>
    <d v="2015-02-12T07:00:00"/>
    <n v="28.350069444451947"/>
    <n v="5.28E-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s v="USD"/>
    <n v="1354845600"/>
    <n v="1352766300"/>
    <b v="1"/>
    <n v="25"/>
    <b v="1"/>
    <s v="theater/plays"/>
    <x v="2"/>
    <x v="2"/>
    <n v="52"/>
    <n v="104"/>
    <x v="714"/>
    <d v="2012-12-07T02:00:00"/>
    <n v="24.065972222226264"/>
    <n v="0.04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s v="USD"/>
    <n v="1403964574"/>
    <n v="1401372574"/>
    <b v="0"/>
    <n v="20"/>
    <b v="1"/>
    <s v="theater/plays"/>
    <x v="2"/>
    <x v="2"/>
    <n v="62.5"/>
    <n v="100"/>
    <x v="715"/>
    <d v="2014-06-28T14:09:34"/>
    <n v="30"/>
    <n v="0"/>
    <x v="2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s v="USD"/>
    <n v="1445439674"/>
    <n v="1442847674"/>
    <b v="0"/>
    <n v="7"/>
    <b v="0"/>
    <s v="music/faith"/>
    <x v="4"/>
    <x v="28"/>
    <n v="122.14"/>
    <n v="68"/>
    <x v="716"/>
    <d v="2015-10-21T15:01:14"/>
    <n v="30"/>
    <n v="-0.316"/>
    <x v="3"/>
  </r>
  <r>
    <n v="3998"/>
    <s v="Forsaken Angels-A New Play"/>
    <s v="Forsaken Angels, a powerful new play by William Leary, author of DCMTA's Best Of 2014 Play Masquerade."/>
    <n v="1250"/>
    <n v="715"/>
    <x v="1"/>
    <x v="0"/>
    <x v="0"/>
    <s v="USD"/>
    <n v="1427580426"/>
    <n v="1424992026"/>
    <b v="0"/>
    <n v="12"/>
    <b v="0"/>
    <s v="theater/plays"/>
    <x v="2"/>
    <x v="2"/>
    <n v="59.58"/>
    <n v="57"/>
    <x v="717"/>
    <d v="2015-03-28T22:07:06"/>
    <n v="29.958333333335759"/>
    <n v="-0.42799999999999999"/>
    <x v="3"/>
  </r>
  <r>
    <n v="4069"/>
    <s v="The Pendulum Swings"/>
    <s v="'The Pendulum Swings' is a three-act dark comedy that sees Frank and Michael await their execution on Death Row."/>
    <n v="1250"/>
    <n v="430"/>
    <x v="1"/>
    <x v="1"/>
    <x v="1"/>
    <s v="GBP"/>
    <n v="1425124800"/>
    <n v="1421596356"/>
    <b v="0"/>
    <n v="13"/>
    <b v="0"/>
    <s v="theater/plays"/>
    <x v="2"/>
    <x v="2"/>
    <n v="33.08"/>
    <n v="34"/>
    <x v="718"/>
    <d v="2015-02-28T12:00:00"/>
    <n v="40.838472222225391"/>
    <n v="-0.6560000000000000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s v="USD"/>
    <n v="1411779761"/>
    <n v="1409187761"/>
    <b v="0"/>
    <n v="4"/>
    <b v="0"/>
    <s v="theater/plays"/>
    <x v="2"/>
    <x v="2"/>
    <n v="5.75"/>
    <n v="2"/>
    <x v="719"/>
    <d v="2014-09-27T01:02:41"/>
    <n v="30"/>
    <n v="-0.9816000000000000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s v="USD"/>
    <n v="1492542819"/>
    <n v="1489090419"/>
    <b v="0"/>
    <n v="1"/>
    <b v="0"/>
    <s v="theater/plays"/>
    <x v="2"/>
    <x v="2"/>
    <n v="10"/>
    <n v="1"/>
    <x v="720"/>
    <d v="2017-04-18T19:13:39"/>
    <n v="39.958333333335759"/>
    <n v="-0.99199999999999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s v="USD"/>
    <n v="1428068988"/>
    <n v="1425908988"/>
    <b v="0"/>
    <n v="27"/>
    <b v="1"/>
    <s v="theater/plays"/>
    <x v="2"/>
    <x v="2"/>
    <n v="67.959999999999994"/>
    <n v="141"/>
    <x v="721"/>
    <d v="2015-04-03T13:49:48"/>
    <n v="25"/>
    <n v="0.41153846153846152"/>
    <x v="3"/>
  </r>
  <r>
    <n v="110"/>
    <s v="Earlids"/>
    <s v="Lee, an awkward teenager with sound-blocking earlids, must confront his self-isolation after a girl moves in next door."/>
    <n v="1300"/>
    <n v="1700"/>
    <x v="0"/>
    <x v="0"/>
    <x v="0"/>
    <s v="USD"/>
    <n v="1384408740"/>
    <n v="1381445253"/>
    <b v="0"/>
    <n v="26"/>
    <b v="1"/>
    <s v="film &amp; video/shorts"/>
    <x v="5"/>
    <x v="13"/>
    <n v="65.38"/>
    <n v="131"/>
    <x v="722"/>
    <d v="2013-11-14T05:59:00"/>
    <n v="34.299618055549217"/>
    <n v="0.3076923076923077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s v="GBP"/>
    <n v="1398451093"/>
    <n v="1395859093"/>
    <b v="0"/>
    <n v="41"/>
    <b v="1"/>
    <s v="film &amp; video/shorts"/>
    <x v="5"/>
    <x v="13"/>
    <n v="40.270000000000003"/>
    <n v="127"/>
    <x v="723"/>
    <d v="2014-04-25T18:38:13"/>
    <n v="30"/>
    <n v="0.2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s v="USD"/>
    <n v="1486095060"/>
    <n v="1484198170"/>
    <b v="0"/>
    <n v="31"/>
    <b v="1"/>
    <s v="music/rock"/>
    <x v="4"/>
    <x v="5"/>
    <n v="48.71"/>
    <n v="116"/>
    <x v="724"/>
    <d v="2017-02-03T04:11:00"/>
    <n v="21.954745370370802"/>
    <n v="0.1615384615384615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s v="USD"/>
    <n v="1340641440"/>
    <n v="1339549982"/>
    <b v="0"/>
    <n v="38"/>
    <b v="1"/>
    <s v="music/rock"/>
    <x v="4"/>
    <x v="5"/>
    <n v="36.61"/>
    <n v="107"/>
    <x v="725"/>
    <d v="2012-06-25T16:24:00"/>
    <n v="12.632615740738402"/>
    <n v="7.0000000000000007E-2"/>
    <x v="6"/>
  </r>
  <r>
    <n v="103"/>
    <s v="I'M TWENTY SOMETHING"/>
    <s v="Three friends in their twenties are trying to do the impossible - have fun on a casual Friday night."/>
    <n v="1300"/>
    <n v="1367"/>
    <x v="0"/>
    <x v="1"/>
    <x v="1"/>
    <s v="GBP"/>
    <n v="1394220030"/>
    <n v="1392232830"/>
    <b v="0"/>
    <n v="49"/>
    <b v="1"/>
    <s v="film &amp; video/shorts"/>
    <x v="5"/>
    <x v="13"/>
    <n v="27.9"/>
    <n v="105"/>
    <x v="726"/>
    <d v="2014-03-07T19:20:30"/>
    <n v="23"/>
    <n v="5.153846153846154E-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s v="USD"/>
    <n v="1406509200"/>
    <n v="1404769538"/>
    <b v="0"/>
    <n v="26"/>
    <b v="1"/>
    <s v="music/rock"/>
    <x v="4"/>
    <x v="5"/>
    <n v="50.04"/>
    <n v="100"/>
    <x v="727"/>
    <d v="2014-07-28T01:00:00"/>
    <n v="20.134976851848478"/>
    <n v="7.6923076923076923E-4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s v="USD"/>
    <n v="1406876400"/>
    <n v="1405024561"/>
    <b v="0"/>
    <n v="10"/>
    <b v="0"/>
    <s v="theater/plays"/>
    <x v="2"/>
    <x v="2"/>
    <n v="62"/>
    <n v="48"/>
    <x v="728"/>
    <d v="2014-08-01T07:00:00"/>
    <n v="21.433321759257524"/>
    <n v="-0.5230769230769231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s v="GBP"/>
    <n v="1481564080"/>
    <n v="1479144880"/>
    <b v="0"/>
    <n v="27"/>
    <b v="1"/>
    <s v="music/electronic music"/>
    <x v="4"/>
    <x v="4"/>
    <n v="50.59"/>
    <n v="103"/>
    <x v="729"/>
    <d v="2016-12-12T17:34:40"/>
    <n v="28"/>
    <n v="2.86144578313253E-2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s v="USD"/>
    <n v="1488333600"/>
    <n v="1487094360"/>
    <b v="0"/>
    <n v="20"/>
    <b v="1"/>
    <s v="theater/spaces"/>
    <x v="2"/>
    <x v="24"/>
    <n v="80.25"/>
    <n v="119"/>
    <x v="730"/>
    <d v="2017-03-01T02:00:00"/>
    <n v="14.343055555553292"/>
    <n v="0.18888888888888888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s v="USD"/>
    <n v="1481432340"/>
    <n v="1476764077"/>
    <b v="0"/>
    <n v="193"/>
    <b v="1"/>
    <s v="technology/hardware"/>
    <x v="0"/>
    <x v="0"/>
    <n v="36.33"/>
    <n v="506"/>
    <x v="731"/>
    <d v="2016-12-11T04:59:00"/>
    <n v="54.030821759261016"/>
    <n v="4.0620938628158845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s v="GBP"/>
    <n v="1442311560"/>
    <n v="1439924246"/>
    <b v="0"/>
    <n v="34"/>
    <b v="1"/>
    <s v="theater/plays"/>
    <x v="2"/>
    <x v="2"/>
    <n v="41.03"/>
    <n v="100"/>
    <x v="732"/>
    <d v="2015-09-15T10:06:00"/>
    <n v="27.630949074082309"/>
    <n v="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s v="USD"/>
    <n v="1395435712"/>
    <n v="1392847312"/>
    <b v="0"/>
    <n v="23"/>
    <b v="1"/>
    <s v="publishing/nonfiction"/>
    <x v="7"/>
    <x v="12"/>
    <n v="67.39"/>
    <n v="111"/>
    <x v="733"/>
    <d v="2014-03-21T21:01:52"/>
    <n v="29.958333333328483"/>
    <n v="0.1071428571428571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x v="2"/>
    <s v="CAD"/>
    <n v="1413547200"/>
    <n v="1411417602"/>
    <b v="0"/>
    <n v="21"/>
    <b v="1"/>
    <s v="film &amp; video/documentary"/>
    <x v="5"/>
    <x v="27"/>
    <n v="68.099999999999994"/>
    <n v="102"/>
    <x v="734"/>
    <d v="2014-10-17T12:00:00"/>
    <n v="24.648124999999709"/>
    <n v="2.1471428571428534E-2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s v="GBP"/>
    <n v="1448722494"/>
    <n v="1446562494"/>
    <b v="0"/>
    <n v="3"/>
    <b v="0"/>
    <s v="theater/plays"/>
    <x v="2"/>
    <x v="2"/>
    <n v="15"/>
    <n v="3"/>
    <x v="735"/>
    <d v="2015-11-28T14:54:54"/>
    <n v="25"/>
    <n v="-0.96785714285714286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s v="USD"/>
    <n v="1326916800"/>
    <n v="1323131689"/>
    <b v="0"/>
    <n v="0"/>
    <b v="0"/>
    <s v="music/jazz"/>
    <x v="4"/>
    <x v="34"/>
    <n v="0"/>
    <n v="0"/>
    <x v="736"/>
    <d v="2012-01-18T20:00:00"/>
    <n v="43.809155092596484"/>
    <n v="-1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s v="USD"/>
    <n v="1469329217"/>
    <n v="1466737217"/>
    <b v="0"/>
    <n v="47"/>
    <b v="1"/>
    <s v="music/metal"/>
    <x v="4"/>
    <x v="6"/>
    <n v="31.91"/>
    <n v="103"/>
    <x v="737"/>
    <d v="2016-07-24T03:00:17"/>
    <n v="30"/>
    <n v="3.4482758620689655E-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x v="2"/>
    <s v="CAD"/>
    <n v="1467313039"/>
    <n v="1464807439"/>
    <b v="0"/>
    <n v="139"/>
    <b v="1"/>
    <s v="publishing/nonfiction"/>
    <x v="7"/>
    <x v="12"/>
    <n v="40.76"/>
    <n v="378"/>
    <x v="738"/>
    <d v="2016-06-30T18:57:19"/>
    <n v="29"/>
    <n v="2.7773333333333334"/>
    <x v="0"/>
  </r>
  <r>
    <n v="2266"/>
    <s v="GOAT LORDS."/>
    <s v="Want to be LORD OF THE GOATS? Start building your herd using thievery, magic, bombs and mostly goats."/>
    <n v="1500"/>
    <n v="4804"/>
    <x v="0"/>
    <x v="0"/>
    <x v="0"/>
    <s v="USD"/>
    <n v="1461722400"/>
    <n v="1460235592"/>
    <b v="0"/>
    <n v="194"/>
    <b v="1"/>
    <s v="games/tabletop games"/>
    <x v="1"/>
    <x v="1"/>
    <n v="24.76"/>
    <n v="320"/>
    <x v="739"/>
    <d v="2016-04-27T02:00:00"/>
    <n v="17.208425925920892"/>
    <n v="2.2026666666666666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s v="USD"/>
    <n v="1370011370"/>
    <n v="1364827370"/>
    <b v="0"/>
    <n v="47"/>
    <b v="1"/>
    <s v="film &amp; video/shorts"/>
    <x v="5"/>
    <x v="13"/>
    <n v="78.72"/>
    <n v="247"/>
    <x v="740"/>
    <d v="2013-05-31T14:42:50"/>
    <n v="60"/>
    <n v="1.4666666666666666"/>
    <x v="4"/>
  </r>
  <r>
    <n v="831"/>
    <s v="Let The 7Horse Run!"/>
    <s v="7Horse is a new band with a self-funded album and a show they want to rock in your town!"/>
    <n v="1500"/>
    <n v="3500"/>
    <x v="0"/>
    <x v="0"/>
    <x v="0"/>
    <s v="USD"/>
    <n v="1335540694"/>
    <n v="1332948694"/>
    <b v="0"/>
    <n v="20"/>
    <b v="1"/>
    <s v="music/rock"/>
    <x v="4"/>
    <x v="5"/>
    <n v="175"/>
    <n v="233"/>
    <x v="741"/>
    <d v="2012-04-27T15:31:34"/>
    <n v="30"/>
    <n v="1.3333333333333333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s v="USD"/>
    <n v="1298167001"/>
    <n v="1295575001"/>
    <b v="0"/>
    <n v="36"/>
    <b v="1"/>
    <s v="music/indie rock"/>
    <x v="4"/>
    <x v="21"/>
    <n v="94.03"/>
    <n v="226"/>
    <x v="742"/>
    <d v="2011-02-20T01:56:41"/>
    <n v="30"/>
    <n v="1.2566666666666666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s v="USD"/>
    <n v="1288657560"/>
    <n v="1286319256"/>
    <b v="0"/>
    <n v="107"/>
    <b v="1"/>
    <s v="music/indie rock"/>
    <x v="4"/>
    <x v="21"/>
    <n v="27.39"/>
    <n v="195"/>
    <x v="743"/>
    <d v="2010-11-02T00:26:00"/>
    <n v="27.063703703708597"/>
    <n v="0.95379333333333338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s v="USD"/>
    <n v="1400108640"/>
    <n v="1396923624"/>
    <b v="1"/>
    <n v="122"/>
    <b v="1"/>
    <s v="technology/hardware"/>
    <x v="0"/>
    <x v="0"/>
    <n v="23.65"/>
    <n v="192"/>
    <x v="744"/>
    <d v="2014-05-14T23:04:00"/>
    <n v="36.863611111111823"/>
    <n v="0.9233333333333333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s v="USD"/>
    <n v="1458874388"/>
    <n v="1456285988"/>
    <b v="0"/>
    <n v="66"/>
    <b v="1"/>
    <s v="music/rock"/>
    <x v="4"/>
    <x v="5"/>
    <n v="43.06"/>
    <n v="189"/>
    <x v="745"/>
    <d v="2016-03-25T02:53:08"/>
    <n v="29.958333333335759"/>
    <n v="0.89466666666666672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s v="USD"/>
    <n v="1488063839"/>
    <n v="1485471839"/>
    <b v="0"/>
    <n v="67"/>
    <b v="1"/>
    <s v="food/small batch"/>
    <x v="3"/>
    <x v="26"/>
    <n v="40.49"/>
    <n v="181"/>
    <x v="746"/>
    <d v="2017-02-25T23:03:59"/>
    <n v="30"/>
    <n v="0.80866666666666664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s v="USD"/>
    <n v="1465527600"/>
    <n v="1462252542"/>
    <b v="0"/>
    <n v="54"/>
    <b v="1"/>
    <s v="theater/plays"/>
    <x v="2"/>
    <x v="2"/>
    <n v="48.7"/>
    <n v="175"/>
    <x v="747"/>
    <d v="2016-06-10T03:00:00"/>
    <n v="37.90576388889167"/>
    <n v="0.75333333333333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s v="GBP"/>
    <n v="1459702800"/>
    <n v="1457690386"/>
    <b v="0"/>
    <n v="38"/>
    <b v="1"/>
    <s v="theater/plays"/>
    <x v="2"/>
    <x v="2"/>
    <n v="68.84"/>
    <n v="174"/>
    <x v="748"/>
    <d v="2016-04-03T17:00:00"/>
    <n v="23.291828703702777"/>
    <n v="0.74399999999999999"/>
    <x v="0"/>
  </r>
  <r>
    <n v="1360"/>
    <s v="So Bad, It's Good! - A Book of Bad Movies"/>
    <s v="So Bad, It's Good! is a guide to finding the best films for your bad movie night."/>
    <n v="1500"/>
    <n v="2598"/>
    <x v="0"/>
    <x v="0"/>
    <x v="0"/>
    <s v="USD"/>
    <n v="1343943420"/>
    <n v="1341524220"/>
    <b v="0"/>
    <n v="81"/>
    <b v="1"/>
    <s v="publishing/nonfiction"/>
    <x v="7"/>
    <x v="12"/>
    <n v="32.07"/>
    <n v="173"/>
    <x v="749"/>
    <d v="2012-08-02T21:37:00"/>
    <n v="28"/>
    <n v="0.73199999999999998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s v="GBP"/>
    <n v="1405521075"/>
    <n v="1402929075"/>
    <b v="1"/>
    <n v="78"/>
    <b v="1"/>
    <s v="theater/plays"/>
    <x v="2"/>
    <x v="2"/>
    <n v="33.03"/>
    <n v="172"/>
    <x v="750"/>
    <d v="2014-07-16T14:31:15"/>
    <n v="30"/>
    <n v="0.7173333333333333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s v="USD"/>
    <n v="1446759880"/>
    <n v="1444164280"/>
    <b v="0"/>
    <n v="57"/>
    <b v="1"/>
    <s v="theater/plays"/>
    <x v="2"/>
    <x v="2"/>
    <n v="44.91"/>
    <n v="171"/>
    <x v="751"/>
    <d v="2015-11-05T21:44:40"/>
    <n v="30.041666666671517"/>
    <n v="0.7066666666666666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s v="USD"/>
    <n v="1295647200"/>
    <n v="1291428371"/>
    <b v="0"/>
    <n v="33"/>
    <b v="1"/>
    <s v="music/rock"/>
    <x v="4"/>
    <x v="5"/>
    <n v="75.77"/>
    <n v="167"/>
    <x v="752"/>
    <d v="2011-01-21T22:00:00"/>
    <n v="48.829039351847314"/>
    <n v="0.66683333333333328"/>
    <x v="7"/>
  </r>
  <r>
    <n v="813"/>
    <s v="Rules of Civility and Decent Behavior"/>
    <s v="A pre order campaign to fund the pressing of our second full length vinyl LP"/>
    <n v="1500"/>
    <n v="2399.94"/>
    <x v="0"/>
    <x v="0"/>
    <x v="0"/>
    <s v="USD"/>
    <n v="1342825365"/>
    <n v="1340233365"/>
    <b v="0"/>
    <n v="96"/>
    <b v="1"/>
    <s v="music/rock"/>
    <x v="4"/>
    <x v="5"/>
    <n v="25"/>
    <n v="160"/>
    <x v="753"/>
    <d v="2012-07-20T23:02:45"/>
    <n v="30"/>
    <n v="0.59996000000000005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s v="USD"/>
    <n v="1424548719"/>
    <n v="1419364719"/>
    <b v="0"/>
    <n v="15"/>
    <b v="1"/>
    <s v="theater/spaces"/>
    <x v="2"/>
    <x v="24"/>
    <n v="158"/>
    <n v="158"/>
    <x v="754"/>
    <d v="2015-02-21T19:58:39"/>
    <n v="60"/>
    <n v="0.57999999999999996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s v="USD"/>
    <n v="1348202807"/>
    <n v="1343018807"/>
    <b v="0"/>
    <n v="60"/>
    <b v="1"/>
    <s v="music/classical music"/>
    <x v="4"/>
    <x v="10"/>
    <n v="38.880000000000003"/>
    <n v="156"/>
    <x v="755"/>
    <d v="2012-09-21T04:46:47"/>
    <n v="60"/>
    <n v="0.55533333333333335"/>
    <x v="6"/>
  </r>
  <r>
    <n v="800"/>
    <s v="LF4 WildFire"/>
    <s v="Scotland's premier classic rock and metal festival, 3 days, 3-4 stages, family friendly,  for people of all ages"/>
    <n v="1500"/>
    <n v="2282"/>
    <x v="0"/>
    <x v="1"/>
    <x v="1"/>
    <s v="GBP"/>
    <n v="1410431054"/>
    <n v="1407839054"/>
    <b v="0"/>
    <n v="56"/>
    <b v="1"/>
    <s v="music/rock"/>
    <x v="4"/>
    <x v="5"/>
    <n v="40.75"/>
    <n v="152"/>
    <x v="756"/>
    <d v="2014-09-11T10:24:14"/>
    <n v="30"/>
    <n v="0.5213333333333333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s v="USD"/>
    <n v="1335564000"/>
    <n v="1332182049"/>
    <b v="0"/>
    <n v="35"/>
    <b v="1"/>
    <s v="music/rock"/>
    <x v="4"/>
    <x v="5"/>
    <n v="63.49"/>
    <n v="148"/>
    <x v="757"/>
    <d v="2012-04-27T22:00:00"/>
    <n v="39.142951388887013"/>
    <n v="0.4813333333333333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s v="USD"/>
    <n v="1458362023"/>
    <n v="1455773623"/>
    <b v="0"/>
    <n v="61"/>
    <b v="1"/>
    <s v="music/electronic music"/>
    <x v="4"/>
    <x v="4"/>
    <n v="35.74"/>
    <n v="145"/>
    <x v="758"/>
    <d v="2016-03-19T04:33:43"/>
    <n v="29.958333333328483"/>
    <n v="0.4533333333333333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s v="GBP"/>
    <n v="1448229600"/>
    <n v="1446401372"/>
    <b v="0"/>
    <n v="47"/>
    <b v="1"/>
    <s v="theater/plays"/>
    <x v="2"/>
    <x v="2"/>
    <n v="45.98"/>
    <n v="144"/>
    <x v="759"/>
    <d v="2015-11-22T22:00:00"/>
    <n v="21.160046296296059"/>
    <n v="0.44066666666666665"/>
    <x v="3"/>
  </r>
  <r>
    <n v="1655"/>
    <s v="Meg Porter Debut EP!"/>
    <s v="Berklee College of Music student, Meg Porter needs YOUR help to fund her very first EP!"/>
    <n v="1500"/>
    <n v="2143"/>
    <x v="0"/>
    <x v="0"/>
    <x v="0"/>
    <s v="USD"/>
    <n v="1333648820"/>
    <n v="1331060420"/>
    <b v="0"/>
    <n v="48"/>
    <b v="1"/>
    <s v="music/pop"/>
    <x v="4"/>
    <x v="17"/>
    <n v="44.65"/>
    <n v="143"/>
    <x v="760"/>
    <d v="2012-04-05T18:00:20"/>
    <n v="29.958333333328483"/>
    <n v="0.42866666666666664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s v="USD"/>
    <n v="1436562000"/>
    <n v="1434440227"/>
    <b v="0"/>
    <n v="13"/>
    <b v="1"/>
    <s v="theater/plays"/>
    <x v="2"/>
    <x v="2"/>
    <n v="164.62"/>
    <n v="143"/>
    <x v="761"/>
    <d v="2015-07-10T21:00:00"/>
    <n v="24.557557870371966"/>
    <n v="0.42666666666666669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s v="USD"/>
    <n v="1427860740"/>
    <n v="1424727712"/>
    <b v="0"/>
    <n v="34"/>
    <b v="1"/>
    <s v="theater/plays"/>
    <x v="2"/>
    <x v="2"/>
    <n v="61.82"/>
    <n v="140"/>
    <x v="762"/>
    <d v="2015-04-01T03:59:00"/>
    <n v="36.261898148150067"/>
    <n v="0.40133333333333332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s v="USD"/>
    <n v="1331441940"/>
    <n v="1326810211"/>
    <b v="0"/>
    <n v="23"/>
    <b v="1"/>
    <s v="music/rock"/>
    <x v="4"/>
    <x v="5"/>
    <n v="89.42"/>
    <n v="137"/>
    <x v="763"/>
    <d v="2012-03-11T04:59:00"/>
    <n v="53.60797453703708"/>
    <n v="0.37110666666666658"/>
    <x v="6"/>
  </r>
  <r>
    <n v="1921"/>
    <s v="The Fine Spirits are making an album!"/>
    <s v="The Fine Spirits are making an album, but we need your help!"/>
    <n v="1500"/>
    <n v="2052"/>
    <x v="0"/>
    <x v="0"/>
    <x v="0"/>
    <s v="USD"/>
    <n v="1342243143"/>
    <n v="1339651143"/>
    <b v="0"/>
    <n v="38"/>
    <b v="1"/>
    <s v="music/indie rock"/>
    <x v="4"/>
    <x v="21"/>
    <n v="54"/>
    <n v="137"/>
    <x v="764"/>
    <d v="2012-07-14T05:19:03"/>
    <n v="30"/>
    <n v="0.36799999999999999"/>
    <x v="6"/>
  </r>
  <r>
    <n v="3159"/>
    <s v="Waxwing: A New Play"/>
    <s v="WAXWING is an exciting new world premiere of mythic (perhaps even apocalyptic!) proportions."/>
    <n v="1500"/>
    <n v="2002.22"/>
    <x v="0"/>
    <x v="0"/>
    <x v="0"/>
    <s v="USD"/>
    <n v="1326927600"/>
    <n v="1323221761"/>
    <b v="1"/>
    <n v="52"/>
    <b v="1"/>
    <s v="theater/plays"/>
    <x v="2"/>
    <x v="2"/>
    <n v="38.5"/>
    <n v="133"/>
    <x v="765"/>
    <d v="2012-01-18T23:00:00"/>
    <n v="42.891655092593282"/>
    <n v="0.3348133333333333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s v="USD"/>
    <n v="1410755286"/>
    <n v="1408940886"/>
    <b v="0"/>
    <n v="23"/>
    <b v="1"/>
    <s v="music/rock"/>
    <x v="4"/>
    <x v="5"/>
    <n v="86.96"/>
    <n v="133"/>
    <x v="766"/>
    <d v="2014-09-15T04:28:06"/>
    <n v="21"/>
    <n v="0.33333333333333331"/>
    <x v="2"/>
  </r>
  <r>
    <n v="2937"/>
    <s v="UCAS"/>
    <s v="UCAS is a new British musical premiering at the Edinburgh Fringe Festival 2014."/>
    <n v="1500"/>
    <n v="2000"/>
    <x v="0"/>
    <x v="1"/>
    <x v="1"/>
    <s v="GBP"/>
    <n v="1405249113"/>
    <n v="1402657113"/>
    <b v="0"/>
    <n v="55"/>
    <b v="1"/>
    <s v="theater/musical"/>
    <x v="2"/>
    <x v="18"/>
    <n v="36.36"/>
    <n v="133"/>
    <x v="767"/>
    <d v="2014-07-13T10:58:33"/>
    <n v="30"/>
    <n v="0.33333333333333331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s v="USD"/>
    <n v="1362814119"/>
    <n v="1360222119"/>
    <b v="0"/>
    <n v="73"/>
    <b v="1"/>
    <s v="music/electronic music"/>
    <x v="4"/>
    <x v="4"/>
    <n v="27.3"/>
    <n v="133"/>
    <x v="768"/>
    <d v="2013-03-09T07:28:39"/>
    <n v="30"/>
    <n v="0.32866666666666666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x v="4"/>
    <s v="EUR"/>
    <n v="1483120216"/>
    <n v="1479232216"/>
    <b v="0"/>
    <n v="74"/>
    <b v="1"/>
    <s v="technology/space exploration"/>
    <x v="0"/>
    <x v="23"/>
    <n v="26.59"/>
    <n v="131"/>
    <x v="769"/>
    <d v="2016-12-30T17:50:16"/>
    <n v="45"/>
    <n v="0.31184000000000001"/>
    <x v="0"/>
  </r>
  <r>
    <n v="3271"/>
    <s v="Saxon Court at Southwark Playhouse"/>
    <s v="A razor sharp satire to darken your Christmas."/>
    <n v="1500"/>
    <n v="1950"/>
    <x v="0"/>
    <x v="1"/>
    <x v="1"/>
    <s v="GBP"/>
    <n v="1414927775"/>
    <n v="1412332175"/>
    <b v="1"/>
    <n v="51"/>
    <b v="1"/>
    <s v="theater/plays"/>
    <x v="2"/>
    <x v="2"/>
    <n v="38.24"/>
    <n v="130"/>
    <x v="770"/>
    <d v="2014-11-02T11:29:35"/>
    <n v="30.041666666671517"/>
    <n v="0.3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s v="GBP"/>
    <n v="1444149047"/>
    <n v="1441557047"/>
    <b v="0"/>
    <n v="37"/>
    <b v="1"/>
    <s v="theater/spaces"/>
    <x v="2"/>
    <x v="24"/>
    <n v="51.89"/>
    <n v="128"/>
    <x v="771"/>
    <d v="2015-10-06T16:30:47"/>
    <n v="30"/>
    <n v="0.28000000000000003"/>
    <x v="3"/>
  </r>
  <r>
    <n v="3479"/>
    <s v="Civil Rogues"/>
    <s v="A new comedy about what happened to a band of foolhardy actors when the Puritans closed the theatres in the 1640s."/>
    <n v="1500"/>
    <n v="1918"/>
    <x v="0"/>
    <x v="1"/>
    <x v="1"/>
    <s v="GBP"/>
    <n v="1403382680"/>
    <n v="1400790680"/>
    <b v="0"/>
    <n v="56"/>
    <b v="1"/>
    <s v="theater/plays"/>
    <x v="2"/>
    <x v="2"/>
    <n v="34.25"/>
    <n v="128"/>
    <x v="772"/>
    <d v="2014-06-21T20:31:20"/>
    <n v="30"/>
    <n v="0.27866666666666667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s v="USD"/>
    <n v="1339022575"/>
    <n v="1336430575"/>
    <b v="0"/>
    <n v="42"/>
    <b v="1"/>
    <s v="music/indie rock"/>
    <x v="4"/>
    <x v="21"/>
    <n v="45.55"/>
    <n v="128"/>
    <x v="773"/>
    <d v="2012-06-06T22:42:55"/>
    <n v="30"/>
    <n v="0.27536666666666665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s v="USD"/>
    <n v="1356724263"/>
    <n v="1354909863"/>
    <b v="1"/>
    <n v="81"/>
    <b v="1"/>
    <s v="publishing/radio &amp; podcasts"/>
    <x v="7"/>
    <x v="35"/>
    <n v="23.17"/>
    <n v="125"/>
    <x v="774"/>
    <d v="2012-12-28T19:51:03"/>
    <n v="21"/>
    <n v="0.25133333333333335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s v="USD"/>
    <n v="1483499645"/>
    <n v="1480907645"/>
    <b v="0"/>
    <n v="52"/>
    <b v="1"/>
    <s v="theater/plays"/>
    <x v="2"/>
    <x v="2"/>
    <n v="36.08"/>
    <n v="125"/>
    <x v="775"/>
    <d v="2017-01-04T03:14:05"/>
    <n v="30"/>
    <n v="0.2506666666666666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s v="GBP"/>
    <n v="1414701413"/>
    <n v="1412109413"/>
    <b v="0"/>
    <n v="25"/>
    <b v="1"/>
    <s v="theater/plays"/>
    <x v="2"/>
    <x v="2"/>
    <n v="73.239999999999995"/>
    <n v="122"/>
    <x v="776"/>
    <d v="2014-10-30T20:36:53"/>
    <n v="30"/>
    <n v="0.22066666666666668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s v="USD"/>
    <n v="1426965758"/>
    <n v="1424377358"/>
    <b v="0"/>
    <n v="26"/>
    <b v="1"/>
    <s v="theater/plays"/>
    <x v="2"/>
    <x v="2"/>
    <n v="70.23"/>
    <n v="122"/>
    <x v="777"/>
    <d v="2015-03-21T19:22:38"/>
    <n v="29.958333333328483"/>
    <n v="0.21733333333333332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s v="USD"/>
    <n v="1410558949"/>
    <n v="1409262949"/>
    <b v="0"/>
    <n v="13"/>
    <b v="1"/>
    <s v="theater/plays"/>
    <x v="2"/>
    <x v="2"/>
    <n v="140"/>
    <n v="121"/>
    <x v="778"/>
    <d v="2014-09-12T21:55:49"/>
    <n v="15"/>
    <n v="0.21333333333333335"/>
    <x v="2"/>
  </r>
  <r>
    <n v="1473"/>
    <s v="ONE LOVES ONLY FORM"/>
    <s v="Public Radio Project"/>
    <n v="1500"/>
    <n v="1807.74"/>
    <x v="0"/>
    <x v="0"/>
    <x v="0"/>
    <s v="USD"/>
    <n v="1330644639"/>
    <n v="1328052639"/>
    <b v="1"/>
    <n v="47"/>
    <b v="1"/>
    <s v="publishing/radio &amp; podcasts"/>
    <x v="7"/>
    <x v="35"/>
    <n v="38.46"/>
    <n v="121"/>
    <x v="779"/>
    <d v="2012-03-01T23:30:39"/>
    <n v="30"/>
    <n v="0.2051600000000000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s v="USD"/>
    <n v="1417101683"/>
    <n v="1414506083"/>
    <b v="0"/>
    <n v="31"/>
    <b v="1"/>
    <s v="theater/plays"/>
    <x v="2"/>
    <x v="2"/>
    <n v="58.06"/>
    <n v="120"/>
    <x v="780"/>
    <d v="2014-11-27T15:21:23"/>
    <n v="30.041666666664241"/>
    <n v="0.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s v="USD"/>
    <n v="1405614823"/>
    <n v="1403022823"/>
    <b v="0"/>
    <n v="37"/>
    <b v="1"/>
    <s v="theater/plays"/>
    <x v="2"/>
    <x v="2"/>
    <n v="48.34"/>
    <n v="119"/>
    <x v="781"/>
    <d v="2014-07-17T16:33:43"/>
    <n v="30"/>
    <n v="0.19237999999999997"/>
    <x v="2"/>
  </r>
  <r>
    <n v="1263"/>
    <s v="New Tropic Bombs EP ~ &quot;Return to Bomber Bay&quot;"/>
    <s v="A fresh batch of chaos from Toledo, Ohio's reggae-rockers, Tropic Bombs!"/>
    <n v="1500"/>
    <n v="1785"/>
    <x v="0"/>
    <x v="0"/>
    <x v="0"/>
    <s v="USD"/>
    <n v="1396054800"/>
    <n v="1393034470"/>
    <b v="1"/>
    <n v="41"/>
    <b v="1"/>
    <s v="music/rock"/>
    <x v="4"/>
    <x v="5"/>
    <n v="43.54"/>
    <n v="119"/>
    <x v="782"/>
    <d v="2014-03-29T01:00:00"/>
    <n v="34.957523148143082"/>
    <n v="0.1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s v="USD"/>
    <n v="1391718671"/>
    <n v="1390509071"/>
    <b v="0"/>
    <n v="49"/>
    <b v="1"/>
    <s v="music/pop"/>
    <x v="4"/>
    <x v="17"/>
    <n v="36.24"/>
    <n v="118"/>
    <x v="783"/>
    <d v="2014-02-06T20:31:11"/>
    <n v="14"/>
    <n v="0.18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s v="USD"/>
    <n v="1320220800"/>
    <n v="1315612909"/>
    <b v="0"/>
    <n v="4"/>
    <b v="1"/>
    <s v="music/rock"/>
    <x v="4"/>
    <x v="5"/>
    <n v="443.75"/>
    <n v="118"/>
    <x v="784"/>
    <d v="2011-11-02T08:00:00"/>
    <n v="53.332071759265091"/>
    <n v="0.18333333333333332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s v="USD"/>
    <n v="1481961600"/>
    <n v="1479283285"/>
    <b v="0"/>
    <n v="26"/>
    <b v="1"/>
    <s v="theater/plays"/>
    <x v="2"/>
    <x v="2"/>
    <n v="67.92"/>
    <n v="118"/>
    <x v="785"/>
    <d v="2016-12-17T08:00:00"/>
    <n v="30.999016203699284"/>
    <n v="0.1773333333333333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s v="USD"/>
    <n v="1280631600"/>
    <n v="1274889241"/>
    <b v="0"/>
    <n v="34"/>
    <b v="1"/>
    <s v="film &amp; video/shorts"/>
    <x v="5"/>
    <x v="13"/>
    <n v="50.59"/>
    <n v="115"/>
    <x v="786"/>
    <d v="2010-08-01T03:00:00"/>
    <n v="66.462488425924676"/>
    <n v="0.14666666666666667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s v="GBP"/>
    <n v="1438966800"/>
    <n v="1436278344"/>
    <b v="0"/>
    <n v="23"/>
    <b v="1"/>
    <s v="theater/plays"/>
    <x v="2"/>
    <x v="2"/>
    <n v="74.349999999999994"/>
    <n v="114"/>
    <x v="787"/>
    <d v="2015-08-07T17:00:00"/>
    <n v="31.116388888884103"/>
    <n v="0.1400000000000000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s v="USD"/>
    <n v="1418953984"/>
    <n v="1413766384"/>
    <b v="0"/>
    <n v="48"/>
    <b v="1"/>
    <s v="technology/wearables"/>
    <x v="0"/>
    <x v="16"/>
    <n v="35.130000000000003"/>
    <n v="112"/>
    <x v="788"/>
    <d v="2014-12-19T01:53:04"/>
    <n v="60.041666666671517"/>
    <n v="0.12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s v="GBP"/>
    <n v="1406227904"/>
    <n v="1403635904"/>
    <b v="1"/>
    <n v="43"/>
    <b v="1"/>
    <s v="photography/photobooks"/>
    <x v="6"/>
    <x v="9"/>
    <n v="38.86"/>
    <n v="111"/>
    <x v="789"/>
    <d v="2014-07-24T18:51:44"/>
    <n v="30"/>
    <n v="0.11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x v="2"/>
    <s v="CAD"/>
    <n v="1455231540"/>
    <n v="1452614847"/>
    <b v="0"/>
    <n v="35"/>
    <b v="1"/>
    <s v="theater/plays"/>
    <x v="2"/>
    <x v="2"/>
    <n v="47.66"/>
    <n v="111"/>
    <x v="790"/>
    <d v="2016-02-11T22:59:00"/>
    <n v="30.285798611112114"/>
    <n v="0.1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s v="USD"/>
    <n v="1322106796"/>
    <n v="1316919196"/>
    <b v="0"/>
    <n v="38"/>
    <b v="1"/>
    <s v="music/indie rock"/>
    <x v="4"/>
    <x v="21"/>
    <n v="43.71"/>
    <n v="111"/>
    <x v="791"/>
    <d v="2011-11-24T03:53:16"/>
    <n v="60.041666666664241"/>
    <n v="0.10733333333333334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s v="USD"/>
    <n v="1434907966"/>
    <n v="1432315966"/>
    <b v="1"/>
    <n v="20"/>
    <b v="1"/>
    <s v="theater/plays"/>
    <x v="2"/>
    <x v="2"/>
    <n v="83.05"/>
    <n v="111"/>
    <x v="792"/>
    <d v="2015-06-21T17:32:46"/>
    <n v="30"/>
    <n v="0.10733333333333334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s v="USD"/>
    <n v="1455142416"/>
    <n v="1452550416"/>
    <b v="0"/>
    <n v="18"/>
    <b v="1"/>
    <s v="technology/makerspaces"/>
    <x v="0"/>
    <x v="36"/>
    <n v="92.22"/>
    <n v="111"/>
    <x v="793"/>
    <d v="2016-02-10T22:13:36"/>
    <n v="30"/>
    <n v="0.10666666666666667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s v="USD"/>
    <n v="1381449600"/>
    <n v="1379540288"/>
    <b v="0"/>
    <n v="52"/>
    <b v="1"/>
    <s v="music/indie rock"/>
    <x v="4"/>
    <x v="21"/>
    <n v="31.83"/>
    <n v="110"/>
    <x v="794"/>
    <d v="2013-10-11T00:00:00"/>
    <n v="22.098518518519995"/>
    <n v="0.1033333333333333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s v="USD"/>
    <n v="1412259660"/>
    <n v="1410461299"/>
    <b v="0"/>
    <n v="33"/>
    <b v="1"/>
    <s v="theater/plays"/>
    <x v="2"/>
    <x v="2"/>
    <n v="50.02"/>
    <n v="110"/>
    <x v="795"/>
    <d v="2014-10-02T14:21:00"/>
    <n v="20.814363425924967"/>
    <n v="0.10046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s v="USD"/>
    <n v="1424910910"/>
    <n v="1424306110"/>
    <b v="0"/>
    <n v="18"/>
    <b v="1"/>
    <s v="theater/plays"/>
    <x v="2"/>
    <x v="2"/>
    <n v="91.67"/>
    <n v="110"/>
    <x v="796"/>
    <d v="2015-02-26T00:35:10"/>
    <n v="7"/>
    <n v="0.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s v="USD"/>
    <n v="1436290233"/>
    <n v="1433698233"/>
    <b v="0"/>
    <n v="39"/>
    <b v="1"/>
    <s v="theater/plays"/>
    <x v="2"/>
    <x v="2"/>
    <n v="41.92"/>
    <n v="109"/>
    <x v="797"/>
    <d v="2015-07-07T17:30:33"/>
    <n v="30"/>
    <n v="0.09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s v="GBP"/>
    <n v="1424181600"/>
    <n v="1423041227"/>
    <b v="0"/>
    <n v="20"/>
    <b v="1"/>
    <s v="theater/plays"/>
    <x v="2"/>
    <x v="2"/>
    <n v="81.25"/>
    <n v="108"/>
    <x v="798"/>
    <d v="2015-02-17T14:00:00"/>
    <n v="13.198761574065429"/>
    <n v="8.3333333333333329E-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s v="GBP"/>
    <n v="1431164115"/>
    <n v="1428572115"/>
    <b v="0"/>
    <n v="64"/>
    <b v="1"/>
    <s v="theater/plays"/>
    <x v="2"/>
    <x v="2"/>
    <n v="25.25"/>
    <n v="108"/>
    <x v="799"/>
    <d v="2015-05-09T09:35:15"/>
    <n v="30"/>
    <n v="7.7333333333333337E-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s v="USD"/>
    <n v="1386372120"/>
    <n v="1382659060"/>
    <b v="0"/>
    <n v="25"/>
    <b v="1"/>
    <s v="music/rock"/>
    <x v="4"/>
    <x v="5"/>
    <n v="64.44"/>
    <n v="107"/>
    <x v="800"/>
    <d v="2013-12-06T23:22:00"/>
    <n v="42.975231481483206"/>
    <n v="7.3999999999999996E-2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s v="USD"/>
    <n v="1417409940"/>
    <n v="1414765794"/>
    <b v="0"/>
    <n v="41"/>
    <b v="1"/>
    <s v="publishing/nonfiction"/>
    <x v="7"/>
    <x v="12"/>
    <n v="39.049999999999997"/>
    <n v="107"/>
    <x v="801"/>
    <d v="2014-12-01T04:59:00"/>
    <n v="30.603541666670935"/>
    <n v="6.7333333333333328E-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s v="GBP"/>
    <n v="1427919468"/>
    <n v="1425331068"/>
    <b v="0"/>
    <n v="69"/>
    <b v="1"/>
    <s v="theater/plays"/>
    <x v="2"/>
    <x v="2"/>
    <n v="23.1"/>
    <n v="106"/>
    <x v="802"/>
    <d v="2015-04-01T20:17:48"/>
    <n v="29.958333333335759"/>
    <n v="6.2666666666666662E-2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s v="USD"/>
    <n v="1390426799"/>
    <n v="1387834799"/>
    <b v="0"/>
    <n v="39"/>
    <b v="1"/>
    <s v="film &amp; video/shorts"/>
    <x v="5"/>
    <x v="13"/>
    <n v="40.78"/>
    <n v="106"/>
    <x v="803"/>
    <d v="2014-01-22T21:39:59"/>
    <n v="30"/>
    <n v="6.0193333333333307E-2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s v="USD"/>
    <n v="1415234760"/>
    <n v="1413065230"/>
    <b v="0"/>
    <n v="44"/>
    <b v="1"/>
    <s v="theater/plays"/>
    <x v="2"/>
    <x v="2"/>
    <n v="36.07"/>
    <n v="106"/>
    <x v="804"/>
    <d v="2014-11-06T00:46:00"/>
    <n v="25.110300925924093"/>
    <n v="5.8000000000000003E-2"/>
    <x v="2"/>
  </r>
  <r>
    <n v="1618"/>
    <s v="Janus Word Album"/>
    <s v="Janus Word combines hard rock with melodic acoustic music for a unique and awesome sound."/>
    <n v="1500"/>
    <n v="1576"/>
    <x v="0"/>
    <x v="0"/>
    <x v="0"/>
    <s v="USD"/>
    <n v="1362757335"/>
    <n v="1359301335"/>
    <b v="0"/>
    <n v="27"/>
    <b v="1"/>
    <s v="music/rock"/>
    <x v="4"/>
    <x v="5"/>
    <n v="58.37"/>
    <n v="105"/>
    <x v="805"/>
    <d v="2013-03-08T15:42:15"/>
    <n v="40"/>
    <n v="5.0666666666666665E-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s v="USD"/>
    <n v="1346462462"/>
    <n v="1343870462"/>
    <b v="0"/>
    <n v="27"/>
    <b v="1"/>
    <s v="music/rock"/>
    <x v="4"/>
    <x v="5"/>
    <n v="58.33"/>
    <n v="105"/>
    <x v="806"/>
    <d v="2012-09-01T01:21:02"/>
    <n v="30"/>
    <n v="0.05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x v="6"/>
    <s v="EUR"/>
    <n v="1435255659"/>
    <n v="1432663659"/>
    <b v="0"/>
    <n v="29"/>
    <b v="1"/>
    <s v="theater/plays"/>
    <x v="2"/>
    <x v="2"/>
    <n v="54.14"/>
    <n v="105"/>
    <x v="807"/>
    <d v="2015-06-25T18:07:39"/>
    <n v="30"/>
    <n v="4.6666666666666669E-2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s v="USD"/>
    <n v="1401595140"/>
    <n v="1399286589"/>
    <b v="0"/>
    <n v="28"/>
    <b v="1"/>
    <s v="theater/plays"/>
    <x v="2"/>
    <x v="2"/>
    <n v="55.89"/>
    <n v="104"/>
    <x v="808"/>
    <d v="2014-06-01T03:59:00"/>
    <n v="26.719340277784795"/>
    <n v="4.3333333333333335E-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s v="USD"/>
    <n v="1259686800"/>
    <n v="1252908330"/>
    <b v="0"/>
    <n v="29"/>
    <b v="1"/>
    <s v="music/rock"/>
    <x v="4"/>
    <x v="5"/>
    <n v="53.83"/>
    <n v="104"/>
    <x v="809"/>
    <d v="2009-12-01T17:00:00"/>
    <n v="78.454513888893416"/>
    <n v="4.0666666666666663E-2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s v="GBP"/>
    <n v="1434625441"/>
    <n v="1432033441"/>
    <b v="0"/>
    <n v="45"/>
    <b v="1"/>
    <s v="theater/plays"/>
    <x v="2"/>
    <x v="2"/>
    <n v="34.6"/>
    <n v="104"/>
    <x v="810"/>
    <d v="2015-06-18T11:04:01"/>
    <n v="30"/>
    <n v="3.7999999999999999E-2"/>
    <x v="3"/>
  </r>
  <r>
    <n v="1370"/>
    <s v="Food On You presents Baby's First Parental Advisory"/>
    <s v="Songs about the first year of parenthood, often inappropriate for children"/>
    <n v="1500"/>
    <n v="1555"/>
    <x v="0"/>
    <x v="0"/>
    <x v="0"/>
    <s v="USD"/>
    <n v="1381881890"/>
    <n v="1380585890"/>
    <b v="0"/>
    <n v="20"/>
    <b v="1"/>
    <s v="music/rock"/>
    <x v="4"/>
    <x v="5"/>
    <n v="77.75"/>
    <n v="104"/>
    <x v="811"/>
    <d v="2013-10-16T00:04:50"/>
    <n v="15"/>
    <n v="3.6666666666666667E-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s v="USD"/>
    <n v="1315457658"/>
    <n v="1312865658"/>
    <b v="0"/>
    <n v="25"/>
    <b v="1"/>
    <s v="music/indie rock"/>
    <x v="4"/>
    <x v="21"/>
    <n v="62.12"/>
    <n v="104"/>
    <x v="812"/>
    <d v="2011-09-08T04:54:18"/>
    <n v="30"/>
    <n v="3.5333333333333335E-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s v="USD"/>
    <n v="1356211832"/>
    <n v="1351024232"/>
    <b v="0"/>
    <n v="23"/>
    <b v="1"/>
    <s v="music/indie rock"/>
    <x v="4"/>
    <x v="21"/>
    <n v="66.83"/>
    <n v="102"/>
    <x v="813"/>
    <d v="2012-12-22T21:30:32"/>
    <n v="60.041666666664241"/>
    <n v="2.4666666666666667E-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s v="USD"/>
    <n v="1405017345"/>
    <n v="1403721345"/>
    <b v="0"/>
    <n v="22"/>
    <b v="1"/>
    <s v="theater/plays"/>
    <x v="2"/>
    <x v="2"/>
    <n v="69.819999999999993"/>
    <n v="102"/>
    <x v="814"/>
    <d v="2014-07-10T18:35:45"/>
    <n v="15"/>
    <n v="2.4E-2"/>
    <x v="2"/>
  </r>
  <r>
    <n v="3758"/>
    <s v="Luigi's Ladies"/>
    <s v="LUIGI'S LADIES: an original one-woman musical comedy"/>
    <n v="1500"/>
    <n v="1535"/>
    <x v="0"/>
    <x v="0"/>
    <x v="0"/>
    <s v="USD"/>
    <n v="1400475600"/>
    <n v="1397819938"/>
    <b v="0"/>
    <n v="26"/>
    <b v="1"/>
    <s v="theater/musical"/>
    <x v="2"/>
    <x v="18"/>
    <n v="59.04"/>
    <n v="102"/>
    <x v="815"/>
    <d v="2014-05-19T05:00:00"/>
    <n v="30.736828703709762"/>
    <n v="2.3333333333333334E-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s v="USD"/>
    <n v="1400796420"/>
    <n v="1398342170"/>
    <b v="0"/>
    <n v="25"/>
    <b v="1"/>
    <s v="theater/plays"/>
    <x v="2"/>
    <x v="2"/>
    <n v="61.1"/>
    <n v="102"/>
    <x v="816"/>
    <d v="2014-05-22T22:07:00"/>
    <n v="28.405671296299261"/>
    <n v="1.8333333333333333E-2"/>
    <x v="2"/>
  </r>
  <r>
    <n v="3324"/>
    <s v="At Swim, Two Boys"/>
    <s v="The play tells the story of Jim and Doyler and their friendship on the brink of Irish independence."/>
    <n v="1500"/>
    <n v="1525"/>
    <x v="0"/>
    <x v="9"/>
    <x v="9"/>
    <s v="EUR"/>
    <n v="1465135190"/>
    <n v="1463925590"/>
    <b v="0"/>
    <n v="10"/>
    <b v="1"/>
    <s v="theater/plays"/>
    <x v="2"/>
    <x v="2"/>
    <n v="152.5"/>
    <n v="102"/>
    <x v="817"/>
    <d v="2016-06-05T13:59:50"/>
    <n v="14"/>
    <n v="1.6666666666666666E-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s v="USD"/>
    <n v="1307761200"/>
    <n v="1304464914"/>
    <b v="0"/>
    <n v="20"/>
    <b v="1"/>
    <s v="music/rock"/>
    <x v="4"/>
    <x v="5"/>
    <n v="76.05"/>
    <n v="101"/>
    <x v="818"/>
    <d v="2011-06-11T03:00:00"/>
    <n v="38.151458333333721"/>
    <n v="1.4E-2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s v="GBP"/>
    <n v="1468611272"/>
    <n v="1466019272"/>
    <b v="0"/>
    <n v="27"/>
    <b v="1"/>
    <s v="theater/plays"/>
    <x v="2"/>
    <x v="2"/>
    <n v="56.33"/>
    <n v="101"/>
    <x v="819"/>
    <d v="2016-07-15T19:34:32"/>
    <n v="30"/>
    <n v="1.4E-2"/>
    <x v="0"/>
  </r>
  <r>
    <n v="3511"/>
    <s v="Silent Planet"/>
    <s v="The world premiere of the first full-length play by Eve Leigh, at the intimate Finborough Theatre in London."/>
    <n v="1500"/>
    <n v="1518"/>
    <x v="0"/>
    <x v="1"/>
    <x v="1"/>
    <s v="GBP"/>
    <n v="1415385000"/>
    <n v="1413406695"/>
    <b v="0"/>
    <n v="19"/>
    <b v="1"/>
    <s v="theater/plays"/>
    <x v="2"/>
    <x v="2"/>
    <n v="79.89"/>
    <n v="101"/>
    <x v="820"/>
    <d v="2014-11-07T18:30:00"/>
    <n v="22.89704861111386"/>
    <n v="1.2E-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s v="USD"/>
    <n v="1337786944"/>
    <n v="1335194944"/>
    <b v="0"/>
    <n v="39"/>
    <b v="1"/>
    <s v="music/indie rock"/>
    <x v="4"/>
    <x v="21"/>
    <n v="38.85"/>
    <n v="101"/>
    <x v="821"/>
    <d v="2012-05-23T15:29:04"/>
    <n v="30"/>
    <n v="1.0053333333333286E-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s v="USD"/>
    <n v="1329320235"/>
    <n v="1326728235"/>
    <b v="1"/>
    <n v="7"/>
    <b v="1"/>
    <s v="film &amp; video/documentary"/>
    <x v="5"/>
    <x v="27"/>
    <n v="215.86"/>
    <n v="101"/>
    <x v="822"/>
    <d v="2012-02-15T15:37:15"/>
    <n v="30"/>
    <n v="7.3333333333333332E-3"/>
    <x v="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s v="GBP"/>
    <n v="1415126022"/>
    <n v="1412530422"/>
    <b v="0"/>
    <n v="36"/>
    <b v="1"/>
    <s v="film &amp; video/television"/>
    <x v="5"/>
    <x v="7"/>
    <n v="41.94"/>
    <n v="101"/>
    <x v="823"/>
    <d v="2014-11-04T18:33:42"/>
    <n v="30.041666666664241"/>
    <n v="6.6666666666666671E-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s v="GBP"/>
    <n v="1441995595"/>
    <n v="1439835595"/>
    <b v="0"/>
    <n v="42"/>
    <b v="1"/>
    <s v="theater/plays"/>
    <x v="2"/>
    <x v="2"/>
    <n v="35.950000000000003"/>
    <n v="101"/>
    <x v="824"/>
    <d v="2015-09-11T18:19:55"/>
    <n v="25"/>
    <n v="6.6666666666666671E-3"/>
    <x v="3"/>
  </r>
  <r>
    <n v="3658"/>
    <s v="Mr. Marmalade"/>
    <s v="Life is hard when your own imaginary friend can't make time for you."/>
    <n v="1500"/>
    <n v="1510"/>
    <x v="0"/>
    <x v="0"/>
    <x v="0"/>
    <s v="USD"/>
    <n v="1404273540"/>
    <n v="1400272580"/>
    <b v="0"/>
    <n v="20"/>
    <b v="1"/>
    <s v="theater/plays"/>
    <x v="2"/>
    <x v="2"/>
    <n v="75.5"/>
    <n v="101"/>
    <x v="825"/>
    <d v="2014-07-02T03:59:00"/>
    <n v="46.30740740741021"/>
    <n v="6.6666666666666671E-3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s v="GBP"/>
    <n v="1433422793"/>
    <n v="1430830793"/>
    <b v="0"/>
    <n v="39"/>
    <b v="1"/>
    <s v="theater/plays"/>
    <x v="2"/>
    <x v="2"/>
    <n v="38.590000000000003"/>
    <n v="100"/>
    <x v="826"/>
    <d v="2015-06-04T12:59:53"/>
    <n v="30"/>
    <n v="3.3333333333333335E-3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s v="USD"/>
    <n v="1318633200"/>
    <n v="1314947317"/>
    <b v="0"/>
    <n v="32"/>
    <b v="1"/>
    <s v="music/rock"/>
    <x v="4"/>
    <x v="5"/>
    <n v="46.95"/>
    <n v="100"/>
    <x v="827"/>
    <d v="2011-10-14T23:00:00"/>
    <n v="42.660682870373421"/>
    <n v="1.6666666666666668E-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s v="USD"/>
    <n v="1378439940"/>
    <n v="1376003254"/>
    <b v="0"/>
    <n v="14"/>
    <b v="1"/>
    <s v="music/rock"/>
    <x v="4"/>
    <x v="5"/>
    <n v="107.21"/>
    <n v="100"/>
    <x v="828"/>
    <d v="2013-09-06T03:59:00"/>
    <n v="28.202384259260725"/>
    <n v="6.6666666666666664E-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s v="USD"/>
    <n v="1338083997"/>
    <n v="1335491997"/>
    <b v="0"/>
    <n v="38"/>
    <b v="1"/>
    <s v="music/indie rock"/>
    <x v="4"/>
    <x v="21"/>
    <n v="39.49"/>
    <n v="100"/>
    <x v="829"/>
    <d v="2012-05-27T01:59:57"/>
    <n v="30"/>
    <n v="5.0666666666666059E-4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s v="GBP"/>
    <n v="1462037777"/>
    <n v="1459445777"/>
    <b v="0"/>
    <n v="37"/>
    <b v="1"/>
    <s v="theater/plays"/>
    <x v="2"/>
    <x v="2"/>
    <n v="40.549999999999997"/>
    <n v="100"/>
    <x v="830"/>
    <d v="2016-04-30T17:36:17"/>
    <n v="30"/>
    <n v="1.3333333333336364E-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s v="USD"/>
    <n v="1476479447"/>
    <n v="1471295447"/>
    <b v="0"/>
    <n v="29"/>
    <b v="1"/>
    <s v="theater/spaces"/>
    <x v="2"/>
    <x v="24"/>
    <n v="51.72"/>
    <n v="100"/>
    <x v="831"/>
    <d v="2016-10-14T21:10:47"/>
    <n v="60"/>
    <n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s v="GBP"/>
    <n v="1404314952"/>
    <n v="1401722952"/>
    <b v="0"/>
    <n v="29"/>
    <b v="1"/>
    <s v="theater/plays"/>
    <x v="2"/>
    <x v="2"/>
    <n v="51.72"/>
    <n v="100"/>
    <x v="832"/>
    <d v="2014-07-02T15:29:12"/>
    <n v="30"/>
    <n v="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s v="USD"/>
    <n v="1408252260"/>
    <n v="1406580436"/>
    <b v="0"/>
    <n v="29"/>
    <b v="1"/>
    <s v="theater/plays"/>
    <x v="2"/>
    <x v="2"/>
    <n v="51.72"/>
    <n v="100"/>
    <x v="833"/>
    <d v="2014-08-17T05:11:00"/>
    <n v="19.349814814813726"/>
    <n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s v="GBP"/>
    <n v="1406719110"/>
    <n v="1405509510"/>
    <b v="0"/>
    <n v="45"/>
    <b v="1"/>
    <s v="theater/plays"/>
    <x v="2"/>
    <x v="2"/>
    <n v="33.33"/>
    <n v="100"/>
    <x v="834"/>
    <d v="2014-07-30T11:18:30"/>
    <n v="14"/>
    <n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s v="USD"/>
    <n v="1464482160"/>
    <n v="1462824832"/>
    <b v="0"/>
    <n v="27"/>
    <b v="1"/>
    <s v="theater/musical"/>
    <x v="2"/>
    <x v="18"/>
    <n v="55.56"/>
    <n v="100"/>
    <x v="835"/>
    <d v="2016-05-29T00:36:00"/>
    <n v="19.182037037026021"/>
    <n v="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s v="GBP"/>
    <n v="1435325100"/>
    <n v="1432072893"/>
    <b v="0"/>
    <n v="16"/>
    <b v="0"/>
    <s v="theater/plays"/>
    <x v="2"/>
    <x v="2"/>
    <n v="63.13"/>
    <n v="67"/>
    <x v="836"/>
    <d v="2015-06-26T13:25:00"/>
    <n v="37.641284722223645"/>
    <n v="-0.32666666666666666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s v="USD"/>
    <n v="1467575940"/>
    <n v="1465856639"/>
    <b v="0"/>
    <n v="9"/>
    <b v="0"/>
    <s v="theater/plays"/>
    <x v="2"/>
    <x v="2"/>
    <n v="88.33"/>
    <n v="53"/>
    <x v="837"/>
    <d v="2016-07-03T19:59:00"/>
    <n v="19.899317129624251"/>
    <n v="-0.47"/>
    <x v="0"/>
  </r>
  <r>
    <n v="1556"/>
    <s v="West Canada - A Coffee Table Book"/>
    <s v="To gather a collection of photographs for a coffee table book that displays the beauty of Canada's west."/>
    <n v="1500"/>
    <n v="677"/>
    <x v="1"/>
    <x v="2"/>
    <x v="2"/>
    <s v="CAD"/>
    <n v="1467603624"/>
    <n v="1465011624"/>
    <b v="0"/>
    <n v="12"/>
    <b v="0"/>
    <s v="photography/nature"/>
    <x v="6"/>
    <x v="8"/>
    <n v="56.42"/>
    <n v="45"/>
    <x v="838"/>
    <d v="2016-07-04T03:40:24"/>
    <n v="30"/>
    <n v="-0.5486666666666666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s v="USD"/>
    <n v="1428097739"/>
    <n v="1427492939"/>
    <b v="0"/>
    <n v="9"/>
    <b v="0"/>
    <s v="theater/musical"/>
    <x v="2"/>
    <x v="18"/>
    <n v="50.56"/>
    <n v="30"/>
    <x v="839"/>
    <d v="2015-04-03T21:48:59"/>
    <n v="7"/>
    <n v="-0.69666666666666666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s v="USD"/>
    <n v="1432589896"/>
    <n v="1427405896"/>
    <b v="0"/>
    <n v="7"/>
    <b v="0"/>
    <s v="theater/plays"/>
    <x v="2"/>
    <x v="2"/>
    <n v="61"/>
    <n v="28"/>
    <x v="840"/>
    <d v="2015-05-25T21:38:16"/>
    <n v="60"/>
    <n v="-0.71533333333333338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s v="USD"/>
    <n v="1315341550"/>
    <n v="1312490350"/>
    <b v="0"/>
    <n v="14"/>
    <b v="0"/>
    <s v="music/indie rock"/>
    <x v="4"/>
    <x v="21"/>
    <n v="21.57"/>
    <n v="20"/>
    <x v="841"/>
    <d v="2011-09-06T20:39:10"/>
    <n v="33"/>
    <n v="-0.79866666666666664"/>
    <x v="5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s v="GBP"/>
    <n v="1405461600"/>
    <n v="1403562705"/>
    <b v="0"/>
    <n v="6"/>
    <b v="0"/>
    <s v="theater/plays"/>
    <x v="2"/>
    <x v="2"/>
    <n v="45"/>
    <n v="18"/>
    <x v="842"/>
    <d v="2014-07-15T22:00:00"/>
    <n v="21.97795138888614"/>
    <n v="-0.8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s v="GBP"/>
    <n v="1434063600"/>
    <n v="1430405903"/>
    <b v="0"/>
    <n v="7"/>
    <b v="0"/>
    <s v="theater/plays"/>
    <x v="2"/>
    <x v="2"/>
    <n v="24.71"/>
    <n v="12"/>
    <x v="843"/>
    <d v="2015-06-11T23:00:00"/>
    <n v="42.334456018514175"/>
    <n v="-0.88466666666666671"/>
    <x v="3"/>
  </r>
  <r>
    <n v="4018"/>
    <s v="Time Please Fringe"/>
    <s v="Funding for a production of Time Please at the Brighton Fringe 2017... and beyond."/>
    <n v="1500"/>
    <n v="130"/>
    <x v="1"/>
    <x v="1"/>
    <x v="1"/>
    <s v="GBP"/>
    <n v="1475877108"/>
    <n v="1473285108"/>
    <b v="0"/>
    <n v="4"/>
    <b v="0"/>
    <s v="theater/plays"/>
    <x v="2"/>
    <x v="2"/>
    <n v="32.5"/>
    <n v="9"/>
    <x v="844"/>
    <d v="2016-10-07T21:51:48"/>
    <n v="30"/>
    <n v="-0.9133333333333333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s v="GBP"/>
    <n v="1415404800"/>
    <n v="1412809644"/>
    <b v="0"/>
    <n v="10"/>
    <b v="0"/>
    <s v="theater/plays"/>
    <x v="2"/>
    <x v="2"/>
    <n v="9.5"/>
    <n v="6"/>
    <x v="845"/>
    <d v="2014-11-08T00:00:00"/>
    <n v="30.036527777781885"/>
    <n v="-0.93666666666666665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s v="GBP"/>
    <n v="1466323917"/>
    <n v="1463731917"/>
    <b v="0"/>
    <n v="7"/>
    <b v="0"/>
    <s v="food/food trucks"/>
    <x v="3"/>
    <x v="3"/>
    <n v="12.14"/>
    <n v="6"/>
    <x v="846"/>
    <d v="2016-06-19T08:11:57"/>
    <n v="30"/>
    <n v="-0.94333333333333336"/>
    <x v="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s v="GBP"/>
    <n v="1415534400"/>
    <n v="1414538031"/>
    <b v="0"/>
    <n v="4"/>
    <b v="0"/>
    <s v="theater/plays"/>
    <x v="2"/>
    <x v="2"/>
    <n v="18.75"/>
    <n v="5"/>
    <x v="847"/>
    <d v="2014-11-09T12:00:00"/>
    <n v="11.532048611108621"/>
    <n v="-0.95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x v="2"/>
    <s v="CAD"/>
    <n v="1409543940"/>
    <n v="1404586762"/>
    <b v="0"/>
    <n v="2"/>
    <b v="0"/>
    <s v="film &amp; video/drama"/>
    <x v="5"/>
    <x v="25"/>
    <n v="25.5"/>
    <n v="3"/>
    <x v="848"/>
    <d v="2014-09-01T03:59:00"/>
    <n v="57.374745370369055"/>
    <n v="-0.96599999999999997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2"/>
    <x v="2"/>
    <s v="CAD"/>
    <n v="1407595447"/>
    <n v="1405003447"/>
    <b v="0"/>
    <n v="3"/>
    <b v="0"/>
    <s v="film &amp; video/animation"/>
    <x v="5"/>
    <x v="29"/>
    <n v="16.670000000000002"/>
    <n v="3"/>
    <x v="849"/>
    <d v="2014-08-09T14:44:07"/>
    <n v="30"/>
    <n v="-0.9666666666666666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s v="USD"/>
    <n v="1257047940"/>
    <n v="1252718519"/>
    <b v="0"/>
    <n v="1"/>
    <b v="0"/>
    <s v="publishing/fiction"/>
    <x v="7"/>
    <x v="31"/>
    <n v="50"/>
    <n v="3"/>
    <x v="850"/>
    <d v="2009-11-01T03:59:00"/>
    <n v="50.109039351853426"/>
    <n v="-0.96666666666666667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s v="USD"/>
    <n v="1493838720"/>
    <n v="1489439669"/>
    <b v="0"/>
    <n v="1"/>
    <b v="0"/>
    <s v="theater/plays"/>
    <x v="2"/>
    <x v="2"/>
    <n v="50"/>
    <n v="3"/>
    <x v="851"/>
    <d v="2017-05-03T19:12:00"/>
    <n v="50.914942129631527"/>
    <n v="-0.96666666666666667"/>
    <x v="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s v="USD"/>
    <n v="1433336895"/>
    <n v="1429621695"/>
    <b v="0"/>
    <n v="3"/>
    <b v="0"/>
    <s v="film &amp; video/science fiction"/>
    <x v="5"/>
    <x v="30"/>
    <n v="13.33"/>
    <n v="3"/>
    <x v="852"/>
    <d v="2015-06-03T13:08:15"/>
    <n v="43"/>
    <n v="-0.97333333333333338"/>
    <x v="3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s v="USD"/>
    <n v="1490809450"/>
    <n v="1485629050"/>
    <b v="0"/>
    <n v="3"/>
    <b v="0"/>
    <s v="theater/musical"/>
    <x v="2"/>
    <x v="18"/>
    <n v="13.33"/>
    <n v="3"/>
    <x v="853"/>
    <d v="2017-03-29T17:44:10"/>
    <n v="59.958333333343035"/>
    <n v="-0.97333333333333338"/>
    <x v="1"/>
  </r>
  <r>
    <n v="3988"/>
    <s v="Folk-Tales: What Stories Do Your Folks Tell?"/>
    <s v="An evening of of stories based both in myth and truth."/>
    <n v="1500"/>
    <n v="32"/>
    <x v="1"/>
    <x v="0"/>
    <x v="0"/>
    <s v="USD"/>
    <n v="1440813413"/>
    <n v="1439517413"/>
    <b v="0"/>
    <n v="4"/>
    <b v="0"/>
    <s v="theater/plays"/>
    <x v="2"/>
    <x v="2"/>
    <n v="8"/>
    <n v="2"/>
    <x v="854"/>
    <d v="2015-08-29T01:56:53"/>
    <n v="15"/>
    <n v="-0.97866666666666668"/>
    <x v="3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s v="USD"/>
    <n v="1457901924"/>
    <n v="1452721524"/>
    <b v="0"/>
    <n v="2"/>
    <b v="0"/>
    <s v="food/food trucks"/>
    <x v="3"/>
    <x v="3"/>
    <n v="13"/>
    <n v="2"/>
    <x v="855"/>
    <d v="2016-03-13T20:45:24"/>
    <n v="59.958333333335759"/>
    <n v="-0.9826666666666666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s v="USD"/>
    <n v="1488773332"/>
    <n v="1486613332"/>
    <b v="0"/>
    <n v="1"/>
    <b v="0"/>
    <s v="journalism/audio"/>
    <x v="8"/>
    <x v="14"/>
    <n v="15"/>
    <n v="1"/>
    <x v="856"/>
    <d v="2017-03-06T04:08:52"/>
    <n v="25"/>
    <n v="-0.99"/>
    <x v="1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s v="USD"/>
    <n v="1410811740"/>
    <n v="1409341863"/>
    <b v="0"/>
    <n v="1"/>
    <b v="0"/>
    <s v="technology/space exploration"/>
    <x v="0"/>
    <x v="23"/>
    <n v="15"/>
    <n v="1"/>
    <x v="857"/>
    <d v="2014-09-15T20:09:00"/>
    <n v="17.012465277781303"/>
    <n v="-0.99"/>
    <x v="2"/>
  </r>
  <r>
    <n v="2757"/>
    <s v="C is for Crooked"/>
    <s v="A children's letter book that Lampoons Hillary Clinton"/>
    <n v="1500"/>
    <n v="10"/>
    <x v="1"/>
    <x v="0"/>
    <x v="0"/>
    <s v="USD"/>
    <n v="1470498332"/>
    <n v="1469202332"/>
    <b v="0"/>
    <n v="2"/>
    <b v="0"/>
    <s v="publishing/children's books"/>
    <x v="7"/>
    <x v="32"/>
    <n v="5"/>
    <n v="1"/>
    <x v="858"/>
    <d v="2016-08-06T15:45:32"/>
    <n v="15"/>
    <n v="-0.99333333333333329"/>
    <x v="0"/>
  </r>
  <r>
    <n v="3121"/>
    <s v="Ant Farm Theatre Project (Canceled)"/>
    <s v="I going to build a theatre for a local ant farm so that Ants can put on their theatre productions."/>
    <n v="1500"/>
    <n v="10"/>
    <x v="2"/>
    <x v="2"/>
    <x v="2"/>
    <s v="CAD"/>
    <n v="1411748335"/>
    <n v="1406564335"/>
    <b v="0"/>
    <n v="1"/>
    <b v="0"/>
    <s v="theater/spaces"/>
    <x v="2"/>
    <x v="24"/>
    <n v="10"/>
    <n v="1"/>
    <x v="859"/>
    <d v="2014-09-26T16:18:55"/>
    <n v="60"/>
    <n v="-0.9933333333333332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s v="GBP"/>
    <n v="1427133600"/>
    <n v="1423847093"/>
    <b v="0"/>
    <n v="1"/>
    <b v="0"/>
    <s v="theater/plays"/>
    <x v="2"/>
    <x v="2"/>
    <n v="10"/>
    <n v="1"/>
    <x v="860"/>
    <d v="2015-03-23T18:00:00"/>
    <n v="38.038275462968159"/>
    <n v="-0.99333333333333329"/>
    <x v="3"/>
  </r>
  <r>
    <n v="3915"/>
    <s v="Hardcross"/>
    <s v="Following the enormous success of Hardcross, we are looking for new ways to bring this wonderful play to a wider audience."/>
    <n v="1500"/>
    <n v="5"/>
    <x v="1"/>
    <x v="1"/>
    <x v="1"/>
    <s v="GBP"/>
    <n v="1464824309"/>
    <n v="1462232309"/>
    <b v="0"/>
    <n v="1"/>
    <b v="0"/>
    <s v="theater/plays"/>
    <x v="2"/>
    <x v="2"/>
    <n v="5"/>
    <n v="0"/>
    <x v="861"/>
    <d v="2016-06-01T23:38:29"/>
    <n v="30"/>
    <n v="-0.996666666666666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s v="USD"/>
    <n v="1452234840"/>
    <n v="1450619123"/>
    <b v="0"/>
    <n v="3"/>
    <b v="0"/>
    <s v="theater/plays"/>
    <x v="2"/>
    <x v="2"/>
    <n v="1"/>
    <n v="0"/>
    <x v="862"/>
    <d v="2016-01-08T06:34:00"/>
    <n v="18.700428240743349"/>
    <n v="-0.998"/>
    <x v="3"/>
  </r>
  <r>
    <n v="1992"/>
    <s v="The Wonderful World of Princes &amp; Princesses"/>
    <s v="A complete revamp of all the Disney Princes &amp; Princesses!"/>
    <n v="1500"/>
    <n v="2"/>
    <x v="1"/>
    <x v="0"/>
    <x v="0"/>
    <s v="USD"/>
    <n v="1424229991"/>
    <n v="1421637991"/>
    <b v="0"/>
    <n v="2"/>
    <b v="0"/>
    <s v="photography/people"/>
    <x v="6"/>
    <x v="38"/>
    <n v="1"/>
    <n v="0"/>
    <x v="863"/>
    <d v="2015-02-18T03:26:31"/>
    <n v="30"/>
    <n v="-0.9986666666666667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s v="USD"/>
    <n v="1414077391"/>
    <n v="1411485391"/>
    <b v="0"/>
    <n v="1"/>
    <b v="0"/>
    <s v="theater/plays"/>
    <x v="2"/>
    <x v="2"/>
    <n v="1"/>
    <n v="0"/>
    <x v="864"/>
    <d v="2014-10-23T15:16:31"/>
    <n v="30"/>
    <n v="-0.9993333333333333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s v="USD"/>
    <n v="1438803999"/>
    <n v="1436211999"/>
    <b v="0"/>
    <n v="0"/>
    <b v="0"/>
    <s v="film &amp; video/drama"/>
    <x v="5"/>
    <x v="25"/>
    <n v="0"/>
    <n v="0"/>
    <x v="865"/>
    <d v="2015-08-05T19:46:39"/>
    <n v="30"/>
    <n v="-1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s v="USD"/>
    <n v="1409891015"/>
    <n v="1407299015"/>
    <b v="0"/>
    <n v="0"/>
    <b v="0"/>
    <s v="film &amp; video/drama"/>
    <x v="5"/>
    <x v="25"/>
    <n v="0"/>
    <n v="0"/>
    <x v="866"/>
    <d v="2014-09-05T04:23:35"/>
    <n v="30"/>
    <n v="-1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s v="USD"/>
    <n v="1337371334"/>
    <n v="1332187334"/>
    <b v="0"/>
    <n v="0"/>
    <b v="0"/>
    <s v="film &amp; video/animation"/>
    <x v="5"/>
    <x v="29"/>
    <n v="0"/>
    <n v="0"/>
    <x v="867"/>
    <d v="2012-05-18T20:02:14"/>
    <n v="60"/>
    <n v="-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s v="USD"/>
    <n v="1409187056"/>
    <n v="1406595056"/>
    <b v="0"/>
    <n v="0"/>
    <b v="0"/>
    <s v="technology/web"/>
    <x v="0"/>
    <x v="22"/>
    <n v="0"/>
    <n v="0"/>
    <x v="868"/>
    <d v="2014-08-28T00:50:56"/>
    <n v="30"/>
    <n v="-1"/>
    <x v="2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s v="USD"/>
    <n v="1345918747"/>
    <n v="1343326747"/>
    <b v="0"/>
    <n v="0"/>
    <b v="0"/>
    <s v="music/jazz"/>
    <x v="4"/>
    <x v="34"/>
    <n v="0"/>
    <n v="0"/>
    <x v="869"/>
    <d v="2012-08-25T18:19:07"/>
    <n v="30"/>
    <n v="-1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s v="USD"/>
    <n v="1464190158"/>
    <n v="1461598158"/>
    <b v="0"/>
    <n v="0"/>
    <b v="0"/>
    <s v="publishing/translations"/>
    <x v="7"/>
    <x v="20"/>
    <n v="0"/>
    <n v="0"/>
    <x v="870"/>
    <d v="2016-05-25T15:29:18"/>
    <n v="30"/>
    <n v="-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s v="USD"/>
    <n v="1410866659"/>
    <n v="1405682659"/>
    <b v="0"/>
    <n v="0"/>
    <b v="0"/>
    <s v="publishing/fiction"/>
    <x v="7"/>
    <x v="31"/>
    <n v="0"/>
    <n v="0"/>
    <x v="871"/>
    <d v="2014-09-16T11:24:19"/>
    <n v="60"/>
    <n v="-1"/>
    <x v="2"/>
  </r>
  <r>
    <n v="1586"/>
    <s v="Missouri In Pictures"/>
    <s v="Show the world the beauty that is in all of our back yards!"/>
    <n v="1500"/>
    <n v="0"/>
    <x v="1"/>
    <x v="0"/>
    <x v="0"/>
    <s v="USD"/>
    <n v="1428197422"/>
    <n v="1425609022"/>
    <b v="0"/>
    <n v="0"/>
    <b v="0"/>
    <s v="photography/places"/>
    <x v="6"/>
    <x v="11"/>
    <n v="0"/>
    <n v="0"/>
    <x v="872"/>
    <d v="2015-04-05T01:30:22"/>
    <n v="29.958333333328483"/>
    <n v="-1"/>
    <x v="3"/>
  </r>
  <r>
    <n v="1766"/>
    <s v="Photographic book on Melbourne's music scene"/>
    <s v="I want to create a beautiful book which documents the Melbourne music scene."/>
    <n v="1500"/>
    <n v="0"/>
    <x v="1"/>
    <x v="7"/>
    <x v="7"/>
    <s v="AUD"/>
    <n v="1408999088"/>
    <n v="1407184688"/>
    <b v="1"/>
    <n v="0"/>
    <b v="0"/>
    <s v="photography/photobooks"/>
    <x v="6"/>
    <x v="9"/>
    <n v="0"/>
    <n v="0"/>
    <x v="873"/>
    <d v="2014-08-25T20:38:08"/>
    <n v="21"/>
    <n v="-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s v="GBP"/>
    <n v="1422664740"/>
    <n v="1417818036"/>
    <b v="0"/>
    <n v="0"/>
    <b v="0"/>
    <s v="technology/web"/>
    <x v="0"/>
    <x v="22"/>
    <n v="0"/>
    <n v="0"/>
    <x v="874"/>
    <d v="2015-01-31T00:39:00"/>
    <n v="56.096111111110076"/>
    <n v="-1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s v="GBP"/>
    <n v="1403348400"/>
    <n v="1401058295"/>
    <b v="0"/>
    <n v="0"/>
    <b v="0"/>
    <s v="theater/plays"/>
    <x v="2"/>
    <x v="2"/>
    <n v="0"/>
    <n v="0"/>
    <x v="875"/>
    <d v="2014-06-21T11:00:00"/>
    <n v="26.50584490741312"/>
    <n v="-1"/>
    <x v="2"/>
  </r>
  <r>
    <n v="3733"/>
    <s v="laughter in the hood"/>
    <s v="want to donate tickets to residents who live in the community that cant afford the 35.00 price of ticket"/>
    <n v="1500"/>
    <n v="0"/>
    <x v="1"/>
    <x v="0"/>
    <x v="0"/>
    <s v="USD"/>
    <n v="1429396200"/>
    <n v="1428539708"/>
    <b v="0"/>
    <n v="0"/>
    <b v="0"/>
    <s v="theater/plays"/>
    <x v="2"/>
    <x v="2"/>
    <n v="0"/>
    <n v="0"/>
    <x v="876"/>
    <d v="2015-04-18T22:30:00"/>
    <n v="9.9131018518528435"/>
    <n v="-1"/>
    <x v="3"/>
  </r>
  <r>
    <n v="3791"/>
    <s v="Spin! at The Cumming Playhouse"/>
    <s v="Spin! is an original musical comedy-drama presented by Blue Palm Productions."/>
    <n v="1500"/>
    <n v="0"/>
    <x v="1"/>
    <x v="0"/>
    <x v="0"/>
    <s v="USD"/>
    <n v="1404664592"/>
    <n v="1399480592"/>
    <b v="0"/>
    <n v="0"/>
    <b v="0"/>
    <s v="theater/musical"/>
    <x v="2"/>
    <x v="18"/>
    <n v="0"/>
    <n v="0"/>
    <x v="877"/>
    <d v="2014-07-06T16:36:32"/>
    <n v="60"/>
    <n v="-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s v="USD"/>
    <n v="1439581080"/>
    <n v="1435709765"/>
    <b v="0"/>
    <n v="0"/>
    <b v="0"/>
    <s v="theater/plays"/>
    <x v="2"/>
    <x v="2"/>
    <n v="0"/>
    <n v="0"/>
    <x v="878"/>
    <d v="2015-08-14T19:38:00"/>
    <n v="44.806886574078817"/>
    <n v="-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x v="2"/>
    <s v="CAD"/>
    <n v="1433206020"/>
    <n v="1430617209"/>
    <b v="0"/>
    <n v="30"/>
    <b v="1"/>
    <s v="music/electronic music"/>
    <x v="4"/>
    <x v="4"/>
    <n v="106.2"/>
    <n v="206"/>
    <x v="879"/>
    <d v="2015-06-02T00:47:00"/>
    <n v="29.96309027778625"/>
    <n v="1.0554838709677419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s v="USD"/>
    <n v="1464904800"/>
    <n v="1463852904"/>
    <b v="0"/>
    <n v="49"/>
    <b v="1"/>
    <s v="theater/plays"/>
    <x v="2"/>
    <x v="2"/>
    <n v="34.409999999999997"/>
    <n v="109"/>
    <x v="880"/>
    <d v="2016-06-02T22:00:00"/>
    <n v="12.174722222232958"/>
    <n v="8.7040618955512572E-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s v="GBP"/>
    <n v="1370019600"/>
    <n v="1366999870"/>
    <b v="0"/>
    <n v="37"/>
    <b v="1"/>
    <s v="music/classical music"/>
    <x v="4"/>
    <x v="10"/>
    <n v="43.62"/>
    <n v="103"/>
    <x v="881"/>
    <d v="2013-05-31T17:00:00"/>
    <n v="34.950578703705105"/>
    <n v="2.802547770700637E-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s v="USD"/>
    <n v="1316442622"/>
    <n v="1312641022"/>
    <b v="1"/>
    <n v="41"/>
    <b v="1"/>
    <s v="technology/hardware"/>
    <x v="0"/>
    <x v="0"/>
    <n v="44.85"/>
    <n v="117"/>
    <x v="882"/>
    <d v="2011-09-19T14:30:22"/>
    <n v="44"/>
    <n v="0.17074847688105987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s v="USD"/>
    <n v="1399694340"/>
    <n v="1398448389"/>
    <b v="1"/>
    <n v="71"/>
    <b v="1"/>
    <s v="publishing/radio &amp; podcasts"/>
    <x v="7"/>
    <x v="35"/>
    <n v="30.96"/>
    <n v="137"/>
    <x v="883"/>
    <d v="2014-05-10T03:59:00"/>
    <n v="14.420729166668025"/>
    <n v="0.3737500000000000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s v="USD"/>
    <n v="1271573940"/>
    <n v="1268459318"/>
    <b v="0"/>
    <n v="54"/>
    <b v="1"/>
    <s v="music/rock"/>
    <x v="4"/>
    <x v="5"/>
    <n v="39.82"/>
    <n v="134"/>
    <x v="884"/>
    <d v="2010-04-18T06:59:00"/>
    <n v="36.048865740740439"/>
    <n v="0.34381249999999997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s v="USD"/>
    <n v="1472952982"/>
    <n v="1470792982"/>
    <b v="0"/>
    <n v="36"/>
    <b v="1"/>
    <s v="theater/plays"/>
    <x v="2"/>
    <x v="2"/>
    <n v="55.97"/>
    <n v="126"/>
    <x v="885"/>
    <d v="2016-09-04T01:36:22"/>
    <n v="25"/>
    <n v="0.2593750000000000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s v="GBP"/>
    <n v="1480613982"/>
    <n v="1478018382"/>
    <b v="0"/>
    <n v="69"/>
    <b v="1"/>
    <s v="theater/plays"/>
    <x v="2"/>
    <x v="2"/>
    <n v="23.87"/>
    <n v="103"/>
    <x v="886"/>
    <d v="2016-12-01T17:39:42"/>
    <n v="30.041666666664241"/>
    <n v="2.9374999999999998E-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s v="USD"/>
    <n v="1421410151"/>
    <n v="1418818151"/>
    <b v="0"/>
    <n v="8"/>
    <b v="0"/>
    <s v="theater/plays"/>
    <x v="2"/>
    <x v="2"/>
    <n v="25.5"/>
    <n v="13"/>
    <x v="887"/>
    <d v="2015-01-16T12:09:11"/>
    <n v="30"/>
    <n v="-0.87250000000000005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s v="USD"/>
    <n v="1402979778"/>
    <n v="1401770178"/>
    <b v="0"/>
    <n v="4"/>
    <b v="0"/>
    <s v="theater/plays"/>
    <x v="2"/>
    <x v="2"/>
    <n v="42.5"/>
    <n v="11"/>
    <x v="888"/>
    <d v="2014-06-17T04:36:18"/>
    <n v="14"/>
    <n v="-0.89375000000000004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s v="GBP"/>
    <n v="1470178800"/>
    <n v="1467650771"/>
    <b v="0"/>
    <n v="4"/>
    <b v="0"/>
    <s v="photography/people"/>
    <x v="6"/>
    <x v="38"/>
    <n v="12.75"/>
    <n v="3"/>
    <x v="889"/>
    <d v="2016-08-02T23:00:00"/>
    <n v="29.259594907402061"/>
    <n v="-0.9681250000000000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x v="2"/>
    <s v="CAD"/>
    <n v="1464471840"/>
    <n v="1459309704"/>
    <b v="0"/>
    <n v="42"/>
    <b v="1"/>
    <s v="theater/plays"/>
    <x v="2"/>
    <x v="2"/>
    <n v="40.24"/>
    <n v="102"/>
    <x v="890"/>
    <d v="2016-05-28T21:44:00"/>
    <n v="59.746944444443216"/>
    <n v="2.4242424242424242E-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s v="GBP"/>
    <n v="1484740918"/>
    <n v="1483012918"/>
    <b v="0"/>
    <n v="37"/>
    <b v="1"/>
    <s v="theater/plays"/>
    <x v="2"/>
    <x v="2"/>
    <n v="45.11"/>
    <n v="101"/>
    <x v="891"/>
    <d v="2017-01-18T12:01:58"/>
    <n v="20"/>
    <n v="1.1515151515151515E-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s v="USD"/>
    <n v="1454431080"/>
    <n v="1451839080"/>
    <b v="0"/>
    <n v="30"/>
    <b v="1"/>
    <s v="theater/plays"/>
    <x v="2"/>
    <x v="2"/>
    <n v="55.33"/>
    <n v="101"/>
    <x v="892"/>
    <d v="2016-02-02T16:38:00"/>
    <n v="30"/>
    <n v="6.0606060606060606E-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s v="GBP"/>
    <n v="1456934893"/>
    <n v="1454342893"/>
    <b v="0"/>
    <n v="3"/>
    <b v="0"/>
    <s v="theater/plays"/>
    <x v="2"/>
    <x v="2"/>
    <n v="23"/>
    <n v="4"/>
    <x v="893"/>
    <d v="2016-03-02T16:08:13"/>
    <n v="30"/>
    <n v="-0.95818181818181813"/>
    <x v="0"/>
  </r>
  <r>
    <n v="1340"/>
    <s v="Glass Designs (Canceled)"/>
    <s v="I would like to make nicer, more stylish looking frames for the Google Glass using 3D printing technology."/>
    <n v="1680"/>
    <n v="0"/>
    <x v="2"/>
    <x v="0"/>
    <x v="0"/>
    <s v="USD"/>
    <n v="1408112253"/>
    <n v="1405520253"/>
    <b v="0"/>
    <n v="0"/>
    <b v="0"/>
    <s v="technology/wearables"/>
    <x v="0"/>
    <x v="16"/>
    <n v="0"/>
    <n v="0"/>
    <x v="894"/>
    <d v="2014-08-15T14:17:33"/>
    <n v="30"/>
    <n v="-1"/>
    <x v="2"/>
  </r>
  <r>
    <n v="1672"/>
    <s v="High Altotude Debut Album"/>
    <s v="Sweet, sweet harmonies from Portland Oregon's premiere high school women's a cappella group."/>
    <n v="1700"/>
    <n v="1920"/>
    <x v="0"/>
    <x v="0"/>
    <x v="0"/>
    <s v="USD"/>
    <n v="1338824730"/>
    <n v="1336232730"/>
    <b v="0"/>
    <n v="49"/>
    <b v="1"/>
    <s v="music/pop"/>
    <x v="4"/>
    <x v="17"/>
    <n v="39.18"/>
    <n v="113"/>
    <x v="895"/>
    <d v="2012-06-04T15:45:30"/>
    <n v="30"/>
    <n v="0.1294117647058823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s v="GBP"/>
    <n v="1444172340"/>
    <n v="1441822828"/>
    <b v="0"/>
    <n v="52"/>
    <b v="1"/>
    <s v="theater/plays"/>
    <x v="2"/>
    <x v="2"/>
    <n v="35.96"/>
    <n v="110"/>
    <x v="896"/>
    <d v="2015-10-06T22:59:00"/>
    <n v="27.193425925921474"/>
    <n v="0.1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s v="USD"/>
    <n v="1358755140"/>
    <n v="1357187280"/>
    <b v="0"/>
    <n v="14"/>
    <b v="1"/>
    <s v="music/rock"/>
    <x v="4"/>
    <x v="5"/>
    <n v="132.86000000000001"/>
    <n v="109"/>
    <x v="897"/>
    <d v="2013-01-21T07:59:00"/>
    <n v="18.146527777775191"/>
    <n v="9.4117647058823528E-2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s v="USD"/>
    <n v="1414284180"/>
    <n v="1410558948"/>
    <b v="0"/>
    <n v="45"/>
    <b v="1"/>
    <s v="theater/plays"/>
    <x v="2"/>
    <x v="2"/>
    <n v="37.78"/>
    <n v="100"/>
    <x v="898"/>
    <d v="2014-10-26T00:43:00"/>
    <n v="43.116111111114151"/>
    <n v="5.8823529411711202E-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s v="USD"/>
    <n v="1488783507"/>
    <n v="1486191507"/>
    <b v="0"/>
    <n v="10"/>
    <b v="0"/>
    <s v="theater/plays"/>
    <x v="2"/>
    <x v="2"/>
    <n v="41"/>
    <n v="24"/>
    <x v="899"/>
    <d v="2017-03-06T06:58:27"/>
    <n v="30"/>
    <n v="-0.75882352941176467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s v="GBP"/>
    <n v="1462879020"/>
    <n v="1461941527"/>
    <b v="0"/>
    <n v="15"/>
    <b v="1"/>
    <s v="theater/plays"/>
    <x v="2"/>
    <x v="2"/>
    <n v="147.33000000000001"/>
    <n v="126"/>
    <x v="900"/>
    <d v="2016-05-10T11:17:00"/>
    <n v="10.850613425929623"/>
    <n v="0.2628571428571428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s v="USD"/>
    <n v="1466707620"/>
    <n v="1464979620"/>
    <b v="0"/>
    <n v="30"/>
    <b v="1"/>
    <s v="theater/plays"/>
    <x v="2"/>
    <x v="2"/>
    <n v="65.17"/>
    <n v="112"/>
    <x v="901"/>
    <d v="2016-06-23T18:47:00"/>
    <n v="20"/>
    <n v="0.1171428571428571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s v="USD"/>
    <n v="1442426171"/>
    <n v="1439834171"/>
    <b v="0"/>
    <n v="41"/>
    <b v="1"/>
    <s v="theater/spaces"/>
    <x v="2"/>
    <x v="24"/>
    <n v="45.54"/>
    <n v="107"/>
    <x v="902"/>
    <d v="2015-09-16T17:56:11"/>
    <n v="30"/>
    <n v="6.6857142857142851E-2"/>
    <x v="3"/>
  </r>
  <r>
    <n v="2603"/>
    <s v="Manned Mock Mars Mission"/>
    <s v="I will be building a mock space station and simulate living on Mars for two weeks."/>
    <n v="1750"/>
    <n v="1776"/>
    <x v="0"/>
    <x v="0"/>
    <x v="0"/>
    <s v="USD"/>
    <n v="1387835654"/>
    <n v="1386626054"/>
    <b v="1"/>
    <n v="50"/>
    <b v="1"/>
    <s v="technology/space exploration"/>
    <x v="0"/>
    <x v="23"/>
    <n v="35.520000000000003"/>
    <n v="101"/>
    <x v="903"/>
    <d v="2013-12-23T21:54:14"/>
    <n v="14"/>
    <n v="1.4857142857142857E-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s v="USD"/>
    <n v="1448745741"/>
    <n v="1446150141"/>
    <b v="0"/>
    <n v="8"/>
    <b v="0"/>
    <s v="theater/plays"/>
    <x v="2"/>
    <x v="2"/>
    <n v="53.13"/>
    <n v="24"/>
    <x v="904"/>
    <d v="2015-11-28T21:22:21"/>
    <n v="30.041666666664241"/>
    <n v="-0.75714285714285712"/>
    <x v="3"/>
  </r>
  <r>
    <n v="1709"/>
    <s v="Psalms"/>
    <s v="A project to set psalms to music. The psalms are taken from the English Standard Version (ESV) of the Bible."/>
    <n v="1750"/>
    <n v="85"/>
    <x v="1"/>
    <x v="0"/>
    <x v="0"/>
    <s v="USD"/>
    <n v="1409513940"/>
    <n v="1405949514"/>
    <b v="0"/>
    <n v="4"/>
    <b v="0"/>
    <s v="music/faith"/>
    <x v="4"/>
    <x v="28"/>
    <n v="21.25"/>
    <n v="5"/>
    <x v="905"/>
    <d v="2014-08-31T19:39:00"/>
    <n v="41.254930555558531"/>
    <n v="-0.9514285714285714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x v="8"/>
    <s v="EUR"/>
    <n v="1461535140"/>
    <n v="1459716480"/>
    <b v="0"/>
    <n v="1"/>
    <b v="0"/>
    <s v="publishing/translations"/>
    <x v="7"/>
    <x v="20"/>
    <n v="15"/>
    <n v="1"/>
    <x v="906"/>
    <d v="2016-04-24T21:59:00"/>
    <n v="21.049305555556202"/>
    <n v="-0.9914285714285714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s v="USD"/>
    <n v="1337562726"/>
    <n v="1332378726"/>
    <b v="0"/>
    <n v="0"/>
    <b v="0"/>
    <s v="publishing/art books"/>
    <x v="7"/>
    <x v="40"/>
    <n v="0"/>
    <n v="0"/>
    <x v="907"/>
    <d v="2012-05-21T01:12:06"/>
    <n v="60"/>
    <n v="-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s v="USD"/>
    <n v="1486616400"/>
    <n v="1484037977"/>
    <b v="0"/>
    <n v="279"/>
    <b v="1"/>
    <s v="games/tabletop games"/>
    <x v="1"/>
    <x v="1"/>
    <n v="31.57"/>
    <n v="489"/>
    <x v="908"/>
    <d v="2017-02-09T05:00:00"/>
    <n v="29.842858796284418"/>
    <n v="3.8927777777777779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s v="USD"/>
    <n v="1404522000"/>
    <n v="1404308883"/>
    <b v="0"/>
    <n v="9"/>
    <b v="1"/>
    <s v="theater/plays"/>
    <x v="2"/>
    <x v="2"/>
    <n v="292.77999999999997"/>
    <n v="146"/>
    <x v="909"/>
    <d v="2014-07-05T01:00:00"/>
    <n v="2.4666319444440887"/>
    <n v="0.46388888888888891"/>
    <x v="2"/>
  </r>
  <r>
    <n v="3148"/>
    <s v="The Aurora Project: A Sci-Fi Epic by Bella Poynton"/>
    <s v="Help fund The Aurora Project, an immersive science fiction epic."/>
    <n v="1800"/>
    <n v="2361"/>
    <x v="0"/>
    <x v="0"/>
    <x v="0"/>
    <s v="USD"/>
    <n v="1412136000"/>
    <n v="1410278284"/>
    <b v="1"/>
    <n v="57"/>
    <b v="1"/>
    <s v="theater/plays"/>
    <x v="2"/>
    <x v="2"/>
    <n v="41.42"/>
    <n v="131"/>
    <x v="910"/>
    <d v="2014-10-01T04:00:00"/>
    <n v="21.501342592593573"/>
    <n v="0.3116666666666666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s v="USD"/>
    <n v="1405400400"/>
    <n v="1402934629"/>
    <b v="0"/>
    <n v="21"/>
    <b v="1"/>
    <s v="theater/musical"/>
    <x v="2"/>
    <x v="18"/>
    <n v="112.14"/>
    <n v="131"/>
    <x v="911"/>
    <d v="2014-07-15T05:00:00"/>
    <n v="28.539016203707433"/>
    <n v="0.3083333333333333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s v="USD"/>
    <n v="1338186657"/>
    <n v="1333002657"/>
    <b v="0"/>
    <n v="32"/>
    <b v="1"/>
    <s v="film &amp; video/shorts"/>
    <x v="5"/>
    <x v="13"/>
    <n v="69.72"/>
    <n v="124"/>
    <x v="912"/>
    <d v="2012-05-28T06:30:57"/>
    <n v="60"/>
    <n v="0.2394444444444444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s v="USD"/>
    <n v="1427553484"/>
    <n v="1424533084"/>
    <b v="0"/>
    <n v="35"/>
    <b v="1"/>
    <s v="theater/plays"/>
    <x v="2"/>
    <x v="2"/>
    <n v="59.6"/>
    <n v="116"/>
    <x v="913"/>
    <d v="2015-03-28T14:38:04"/>
    <n v="34.958333333343035"/>
    <n v="0.1588888888888888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s v="USD"/>
    <n v="1431831600"/>
    <n v="1430761243"/>
    <b v="0"/>
    <n v="39"/>
    <b v="1"/>
    <s v="theater/plays"/>
    <x v="2"/>
    <x v="2"/>
    <n v="53.23"/>
    <n v="115"/>
    <x v="914"/>
    <d v="2015-05-17T03:00:00"/>
    <n v="12.388391203705396"/>
    <n v="0.15333333333333332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s v="USD"/>
    <n v="1363952225"/>
    <n v="1361363825"/>
    <b v="0"/>
    <n v="32"/>
    <b v="1"/>
    <s v="music/rock"/>
    <x v="4"/>
    <x v="5"/>
    <n v="60.66"/>
    <n v="108"/>
    <x v="915"/>
    <d v="2013-03-22T11:37:05"/>
    <n v="29.958333333328483"/>
    <n v="7.8333333333333338E-2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s v="GBP"/>
    <n v="1436705265"/>
    <n v="1434113265"/>
    <b v="1"/>
    <n v="30"/>
    <b v="1"/>
    <s v="theater/plays"/>
    <x v="2"/>
    <x v="2"/>
    <n v="61"/>
    <n v="102"/>
    <x v="916"/>
    <d v="2015-07-12T12:47:45"/>
    <n v="30"/>
    <n v="1.6666666666666666E-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s v="USD"/>
    <n v="1423456200"/>
    <n v="1421183271"/>
    <b v="1"/>
    <n v="12"/>
    <b v="1"/>
    <s v="theater/plays"/>
    <x v="2"/>
    <x v="2"/>
    <n v="150.41999999999999"/>
    <n v="100"/>
    <x v="917"/>
    <d v="2015-02-09T04:30:00"/>
    <n v="26.307048611110076"/>
    <n v="2.7777777777777779E-3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s v="USD"/>
    <n v="1330789165"/>
    <n v="1328197165"/>
    <b v="0"/>
    <n v="19"/>
    <b v="1"/>
    <s v="music/rock"/>
    <x v="4"/>
    <x v="5"/>
    <n v="94.74"/>
    <n v="100"/>
    <x v="918"/>
    <d v="2012-03-03T15:39:25"/>
    <n v="30"/>
    <n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s v="USD"/>
    <n v="1435429626"/>
    <n v="1431973626"/>
    <b v="0"/>
    <n v="14"/>
    <b v="0"/>
    <s v="theater/plays"/>
    <x v="2"/>
    <x v="2"/>
    <n v="46.93"/>
    <n v="37"/>
    <x v="919"/>
    <d v="2015-06-27T18:27:06"/>
    <n v="40"/>
    <n v="-0.6350000000000000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s v="GBP"/>
    <n v="1400498789"/>
    <n v="1398511589"/>
    <b v="0"/>
    <n v="7"/>
    <b v="0"/>
    <s v="theater/plays"/>
    <x v="2"/>
    <x v="2"/>
    <n v="20.71"/>
    <n v="8"/>
    <x v="920"/>
    <d v="2014-05-19T11:26:29"/>
    <n v="23"/>
    <n v="-0.92162162162162165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s v="USD"/>
    <n v="1283392800"/>
    <n v="1281317691"/>
    <b v="0"/>
    <n v="4"/>
    <b v="0"/>
    <s v="publishing/art books"/>
    <x v="7"/>
    <x v="40"/>
    <n v="51.25"/>
    <n v="11"/>
    <x v="921"/>
    <d v="2010-09-02T02:00:00"/>
    <n v="24.017465277778683"/>
    <n v="-0.89193463363205061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s v="USD"/>
    <n v="1327851291"/>
    <n v="1325432091"/>
    <b v="0"/>
    <n v="41"/>
    <b v="1"/>
    <s v="publishing/nonfiction"/>
    <x v="7"/>
    <x v="12"/>
    <n v="66.709999999999994"/>
    <n v="144"/>
    <x v="922"/>
    <d v="2012-01-29T15:34:51"/>
    <n v="28"/>
    <n v="0.43947368421052629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s v="USD"/>
    <n v="1376838000"/>
    <n v="1374531631"/>
    <b v="1"/>
    <n v="55"/>
    <b v="1"/>
    <s v="theater/plays"/>
    <x v="2"/>
    <x v="2"/>
    <n v="39.67"/>
    <n v="115"/>
    <x v="923"/>
    <d v="2013-08-18T15:00:00"/>
    <n v="26.694085648152395"/>
    <n v="0.14842105263157895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x v="10"/>
    <s v="EUR"/>
    <n v="1418649177"/>
    <n v="1416057177"/>
    <b v="1"/>
    <n v="29"/>
    <b v="0"/>
    <s v="photography/photobooks"/>
    <x v="6"/>
    <x v="9"/>
    <n v="31.21"/>
    <n v="48"/>
    <x v="924"/>
    <d v="2014-12-15T13:12:57"/>
    <n v="30"/>
    <n v="-0.52368421052631575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s v="GBP"/>
    <n v="1410281360"/>
    <n v="1406825360"/>
    <b v="0"/>
    <n v="3"/>
    <b v="0"/>
    <s v="theater/plays"/>
    <x v="2"/>
    <x v="2"/>
    <n v="25"/>
    <n v="4"/>
    <x v="925"/>
    <d v="2014-09-09T16:49:20"/>
    <n v="40"/>
    <n v="-0.96113989637305697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s v="GBP"/>
    <n v="1459378085"/>
    <n v="1456789685"/>
    <b v="0"/>
    <n v="21"/>
    <b v="1"/>
    <s v="theater/plays"/>
    <x v="2"/>
    <x v="2"/>
    <n v="143.1"/>
    <n v="153"/>
    <x v="926"/>
    <d v="2016-03-30T22:48:05"/>
    <n v="29.958333333343035"/>
    <n v="0.533163265306122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s v="USD"/>
    <n v="1336245328"/>
    <n v="1333653333"/>
    <b v="1"/>
    <n v="75"/>
    <b v="1"/>
    <s v="music/indie rock"/>
    <x v="4"/>
    <x v="21"/>
    <n v="27.94"/>
    <n v="107"/>
    <x v="927"/>
    <d v="2012-05-05T19:15:28"/>
    <n v="29.999942129630654"/>
    <n v="6.6577753796189396E-2"/>
    <x v="6"/>
  </r>
  <r>
    <n v="2750"/>
    <s v="My Child, My Blessing"/>
    <s v="This is a journal where parents daily write something positive about their child.  Places for pictures, too."/>
    <n v="1999"/>
    <n v="0"/>
    <x v="1"/>
    <x v="0"/>
    <x v="0"/>
    <s v="USD"/>
    <n v="1341086400"/>
    <n v="1340055345"/>
    <b v="0"/>
    <n v="0"/>
    <b v="0"/>
    <s v="publishing/children's books"/>
    <x v="7"/>
    <x v="32"/>
    <n v="0"/>
    <n v="0"/>
    <x v="928"/>
    <d v="2012-06-30T20:00:00"/>
    <n v="11.933506944449618"/>
    <n v="-1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s v="GBP"/>
    <n v="1436151600"/>
    <n v="1433775668"/>
    <b v="0"/>
    <n v="263"/>
    <b v="1"/>
    <s v="games/tabletop games"/>
    <x v="1"/>
    <x v="1"/>
    <n v="41.23"/>
    <n v="542"/>
    <x v="929"/>
    <d v="2015-07-06T03:00:00"/>
    <n v="27.499212962968159"/>
    <n v="4.4215"/>
    <x v="3"/>
  </r>
  <r>
    <n v="1030"/>
    <s v="The Gothsicles - I FEEL SICLE"/>
    <s v="Help fund the latest Gothsicles mega-album, I FEEL SICLE!"/>
    <n v="2000"/>
    <n v="6842"/>
    <x v="0"/>
    <x v="0"/>
    <x v="0"/>
    <s v="USD"/>
    <n v="1473680149"/>
    <n v="1472470549"/>
    <b v="0"/>
    <n v="159"/>
    <b v="1"/>
    <s v="music/electronic music"/>
    <x v="4"/>
    <x v="4"/>
    <n v="43.03"/>
    <n v="342"/>
    <x v="930"/>
    <d v="2016-09-12T11:35:49"/>
    <n v="14"/>
    <n v="2.4209999999999998"/>
    <x v="0"/>
  </r>
  <r>
    <n v="645"/>
    <s v="Carbon Fiber Collar Stays"/>
    <s v="Ever wanted to own something made out of carbon fiber? Now you can!"/>
    <n v="2000"/>
    <n v="5574"/>
    <x v="0"/>
    <x v="0"/>
    <x v="0"/>
    <s v="USD"/>
    <n v="1470962274"/>
    <n v="1468370274"/>
    <b v="0"/>
    <n v="237"/>
    <b v="1"/>
    <s v="technology/wearables"/>
    <x v="0"/>
    <x v="16"/>
    <n v="23.52"/>
    <n v="279"/>
    <x v="931"/>
    <d v="2016-08-12T00:37:54"/>
    <n v="30"/>
    <n v="1.7869999999999999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s v="USD"/>
    <n v="1355609510"/>
    <n v="1353017510"/>
    <b v="0"/>
    <n v="112"/>
    <b v="1"/>
    <s v="music/rock"/>
    <x v="4"/>
    <x v="5"/>
    <n v="48.54"/>
    <n v="272"/>
    <x v="932"/>
    <d v="2012-12-15T22:11:50"/>
    <n v="30"/>
    <n v="1.7184999999999999"/>
    <x v="6"/>
  </r>
  <r>
    <n v="2278"/>
    <s v="Eternity Dice - Regular and D6 Charms Edition"/>
    <s v="Dice forged from stone one by one entirely by hand for demanding Gamers and Collectors."/>
    <n v="2000"/>
    <n v="5414"/>
    <x v="0"/>
    <x v="4"/>
    <x v="4"/>
    <s v="EUR"/>
    <n v="1451861940"/>
    <n v="1448902867"/>
    <b v="0"/>
    <n v="102"/>
    <b v="1"/>
    <s v="games/tabletop games"/>
    <x v="1"/>
    <x v="1"/>
    <n v="53.08"/>
    <n v="271"/>
    <x v="933"/>
    <d v="2016-01-03T22:59:00"/>
    <n v="34.24853009259823"/>
    <n v="1.707000000000000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s v="USD"/>
    <n v="1416542400"/>
    <n v="1415472953"/>
    <b v="0"/>
    <n v="99"/>
    <b v="1"/>
    <s v="music/indie rock"/>
    <x v="4"/>
    <x v="21"/>
    <n v="51.31"/>
    <n v="254"/>
    <x v="934"/>
    <d v="2014-11-21T04:00:00"/>
    <n v="12.377858796302462"/>
    <n v="1.54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s v="GBP"/>
    <n v="1434837861"/>
    <n v="1432245861"/>
    <b v="0"/>
    <n v="131"/>
    <b v="1"/>
    <s v="music/electronic music"/>
    <x v="4"/>
    <x v="4"/>
    <n v="36.21"/>
    <n v="237"/>
    <x v="935"/>
    <d v="2015-06-20T22:04:21"/>
    <n v="30"/>
    <n v="1.371499999999999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s v="USD"/>
    <n v="1408818683"/>
    <n v="1406226683"/>
    <b v="0"/>
    <n v="65"/>
    <b v="1"/>
    <s v="technology/hardware"/>
    <x v="0"/>
    <x v="0"/>
    <n v="67.260000000000005"/>
    <n v="219"/>
    <x v="936"/>
    <d v="2014-08-23T18:31:23"/>
    <n v="30"/>
    <n v="1.1859999999999999"/>
    <x v="2"/>
  </r>
  <r>
    <n v="1378"/>
    <s v="SIX BY SEVEN"/>
    <s v="A psychedelic post rock masterpiece!"/>
    <n v="2000"/>
    <n v="4067"/>
    <x v="0"/>
    <x v="1"/>
    <x v="1"/>
    <s v="GBP"/>
    <n v="1470075210"/>
    <n v="1468779210"/>
    <b v="0"/>
    <n v="133"/>
    <b v="1"/>
    <s v="music/rock"/>
    <x v="4"/>
    <x v="5"/>
    <n v="30.58"/>
    <n v="203"/>
    <x v="937"/>
    <d v="2016-08-01T18:13:30"/>
    <n v="15"/>
    <n v="1.033500000000000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s v="USD"/>
    <n v="1424997000"/>
    <n v="1421983138"/>
    <b v="0"/>
    <n v="61"/>
    <b v="1"/>
    <s v="music/classical music"/>
    <x v="4"/>
    <x v="10"/>
    <n v="64.03"/>
    <n v="195"/>
    <x v="938"/>
    <d v="2015-02-27T00:30:00"/>
    <n v="34.882662037038244"/>
    <n v="0.9529999999999999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s v="USD"/>
    <n v="1311298745"/>
    <n v="1309311545"/>
    <b v="0"/>
    <n v="56"/>
    <b v="1"/>
    <s v="music/pop"/>
    <x v="4"/>
    <x v="17"/>
    <n v="62.5"/>
    <n v="175"/>
    <x v="939"/>
    <d v="2011-07-22T01:39:05"/>
    <n v="23"/>
    <n v="0.75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s v="USD"/>
    <n v="1425955189"/>
    <n v="1423366789"/>
    <b v="0"/>
    <n v="70"/>
    <b v="1"/>
    <s v="music/indie rock"/>
    <x v="4"/>
    <x v="21"/>
    <n v="49.34"/>
    <n v="173"/>
    <x v="940"/>
    <d v="2015-03-10T02:39:49"/>
    <n v="29.958333333343035"/>
    <n v="0.72684500000000007"/>
    <x v="3"/>
  </r>
  <r>
    <n v="1188"/>
    <s v="Because Dance."/>
    <s v="A photobook of young dancers and their inspiring stories, photographed in beautiful and unique locations."/>
    <n v="2000"/>
    <n v="3211"/>
    <x v="0"/>
    <x v="2"/>
    <x v="2"/>
    <s v="CAD"/>
    <n v="1482943740"/>
    <n v="1481129340"/>
    <b v="0"/>
    <n v="85"/>
    <b v="1"/>
    <s v="photography/photobooks"/>
    <x v="6"/>
    <x v="9"/>
    <n v="37.78"/>
    <n v="161"/>
    <x v="941"/>
    <d v="2016-12-28T16:49:00"/>
    <n v="21"/>
    <n v="0.6055000000000000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x v="7"/>
    <s v="AUD"/>
    <n v="1467280800"/>
    <n v="1464921112"/>
    <b v="0"/>
    <n v="81"/>
    <b v="1"/>
    <s v="technology/space exploration"/>
    <x v="0"/>
    <x v="23"/>
    <n v="38.99"/>
    <n v="158"/>
    <x v="942"/>
    <d v="2016-06-30T10:00:00"/>
    <n v="27.311203703706269"/>
    <n v="0.5789999999999999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s v="GBP"/>
    <n v="1423838916"/>
    <n v="1418654916"/>
    <b v="0"/>
    <n v="78"/>
    <b v="1"/>
    <s v="theater/plays"/>
    <x v="2"/>
    <x v="2"/>
    <n v="39.74"/>
    <n v="155"/>
    <x v="943"/>
    <d v="2015-02-13T14:48:36"/>
    <n v="60"/>
    <n v="0.55000000000000004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s v="USD"/>
    <n v="1487635653"/>
    <n v="1486426053"/>
    <b v="0"/>
    <n v="53"/>
    <b v="1"/>
    <s v="games/tabletop games"/>
    <x v="1"/>
    <x v="1"/>
    <n v="57.77"/>
    <n v="153"/>
    <x v="944"/>
    <d v="2017-02-21T00:07:33"/>
    <n v="14"/>
    <n v="0.53100000000000003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s v="GBP"/>
    <n v="1470132180"/>
    <n v="1467040769"/>
    <b v="0"/>
    <n v="30"/>
    <b v="1"/>
    <s v="theater/musical"/>
    <x v="2"/>
    <x v="18"/>
    <n v="100.5"/>
    <n v="151"/>
    <x v="945"/>
    <d v="2016-08-02T10:03:00"/>
    <n v="35.780219907406718"/>
    <n v="0.5074999999999999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s v="USD"/>
    <n v="1417813618"/>
    <n v="1413922018"/>
    <b v="0"/>
    <n v="32"/>
    <b v="1"/>
    <s v="music/rock"/>
    <x v="4"/>
    <x v="5"/>
    <n v="91.63"/>
    <n v="147"/>
    <x v="946"/>
    <d v="2014-12-05T21:06:58"/>
    <n v="45.041666666664241"/>
    <n v="0.46600000000000003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s v="USD"/>
    <n v="1326835985"/>
    <n v="1324243985"/>
    <b v="0"/>
    <n v="61"/>
    <b v="1"/>
    <s v="music/rock"/>
    <x v="4"/>
    <x v="5"/>
    <n v="47.67"/>
    <n v="145"/>
    <x v="947"/>
    <d v="2012-01-17T21:33:05"/>
    <n v="30"/>
    <n v="0.45400000000000001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s v="USD"/>
    <n v="1411790400"/>
    <n v="1409884821"/>
    <b v="0"/>
    <n v="59"/>
    <b v="1"/>
    <s v="theater/musical"/>
    <x v="2"/>
    <x v="18"/>
    <n v="48.54"/>
    <n v="143"/>
    <x v="948"/>
    <d v="2014-09-27T04:00:00"/>
    <n v="22.055312499993306"/>
    <n v="0.432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s v="USD"/>
    <n v="1446731817"/>
    <n v="1444913817"/>
    <b v="0"/>
    <n v="43"/>
    <b v="1"/>
    <s v="film &amp; video/documentary"/>
    <x v="5"/>
    <x v="27"/>
    <n v="65.88"/>
    <n v="142"/>
    <x v="949"/>
    <d v="2015-11-05T13:56:57"/>
    <n v="21.041666666671517"/>
    <n v="0.41649999999999998"/>
    <x v="3"/>
  </r>
  <r>
    <n v="1650"/>
    <s v="The Psalm Praise Project, Vol. 2"/>
    <s v="Help me record a CD that uses pop styling to give a fresh sound to ancient wisdom from scripture!"/>
    <n v="2000"/>
    <n v="2831"/>
    <x v="0"/>
    <x v="0"/>
    <x v="0"/>
    <s v="USD"/>
    <n v="1381314437"/>
    <n v="1378722437"/>
    <b v="0"/>
    <n v="32"/>
    <b v="1"/>
    <s v="music/pop"/>
    <x v="4"/>
    <x v="17"/>
    <n v="88.47"/>
    <n v="142"/>
    <x v="950"/>
    <d v="2013-10-09T10:27:17"/>
    <n v="30"/>
    <n v="0.41549999999999998"/>
    <x v="4"/>
  </r>
  <r>
    <n v="3457"/>
    <s v="The Impossible Adventures Of Supernova Jones"/>
    <s v="Robots, Space Battles, Mystery, and Intrigue. Nothing is Impossible..."/>
    <n v="2000"/>
    <n v="2804"/>
    <x v="0"/>
    <x v="0"/>
    <x v="0"/>
    <s v="USD"/>
    <n v="1423720740"/>
    <n v="1421081857"/>
    <b v="0"/>
    <n v="55"/>
    <b v="1"/>
    <s v="theater/plays"/>
    <x v="2"/>
    <x v="2"/>
    <n v="50.98"/>
    <n v="140"/>
    <x v="951"/>
    <d v="2015-02-12T05:59:00"/>
    <n v="30.542627314811398"/>
    <n v="0.40200000000000002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s v="USD"/>
    <n v="1464729276"/>
    <n v="1459545276"/>
    <b v="0"/>
    <n v="52"/>
    <b v="1"/>
    <s v="music/pop"/>
    <x v="4"/>
    <x v="17"/>
    <n v="53.75"/>
    <n v="140"/>
    <x v="952"/>
    <d v="2016-05-31T21:14:36"/>
    <n v="60"/>
    <n v="0.39750000000000002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s v="USD"/>
    <n v="1402290000"/>
    <n v="1399666342"/>
    <b v="0"/>
    <n v="38"/>
    <b v="1"/>
    <s v="music/rock"/>
    <x v="4"/>
    <x v="5"/>
    <n v="70.55"/>
    <n v="134"/>
    <x v="953"/>
    <d v="2014-06-09T05:00:00"/>
    <n v="30.366412037037662"/>
    <n v="0.3405000000000000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s v="USD"/>
    <n v="1433880605"/>
    <n v="1428696605"/>
    <b v="0"/>
    <n v="25"/>
    <b v="1"/>
    <s v="photography/photobooks"/>
    <x v="6"/>
    <x v="9"/>
    <n v="105.44"/>
    <n v="132"/>
    <x v="954"/>
    <d v="2015-06-09T20:10:05"/>
    <n v="60"/>
    <n v="0.318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x v="3"/>
    <s v="EUR"/>
    <n v="1469994300"/>
    <n v="1464815253"/>
    <b v="0"/>
    <n v="70"/>
    <b v="1"/>
    <s v="music/metal"/>
    <x v="4"/>
    <x v="6"/>
    <n v="37.270000000000003"/>
    <n v="130"/>
    <x v="955"/>
    <d v="2016-07-31T19:45:00"/>
    <n v="59.942673611119972"/>
    <n v="0.3044999999999999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s v="GBP"/>
    <n v="1471428340"/>
    <n v="1469009140"/>
    <b v="0"/>
    <n v="83"/>
    <b v="1"/>
    <s v="theater/plays"/>
    <x v="2"/>
    <x v="2"/>
    <n v="30.95"/>
    <n v="128"/>
    <x v="956"/>
    <d v="2016-08-17T10:05:40"/>
    <n v="28"/>
    <n v="0.2844999999999999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s v="USD"/>
    <n v="1472074928"/>
    <n v="1470692528"/>
    <b v="1"/>
    <n v="42"/>
    <b v="1"/>
    <s v="theater/plays"/>
    <x v="2"/>
    <x v="2"/>
    <n v="60.95"/>
    <n v="128"/>
    <x v="957"/>
    <d v="2016-08-24T21:42:08"/>
    <n v="16"/>
    <n v="0.28000000000000003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s v="GBP"/>
    <n v="1435185252"/>
    <n v="1432593252"/>
    <b v="0"/>
    <n v="66"/>
    <b v="1"/>
    <s v="theater/plays"/>
    <x v="2"/>
    <x v="2"/>
    <n v="38.71"/>
    <n v="128"/>
    <x v="958"/>
    <d v="2015-06-24T22:34:12"/>
    <n v="30"/>
    <n v="0.2775000000000000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s v="USD"/>
    <n v="1423630740"/>
    <n v="1418673307"/>
    <b v="0"/>
    <n v="35"/>
    <b v="1"/>
    <s v="theater/plays"/>
    <x v="2"/>
    <x v="2"/>
    <n v="72.709999999999994"/>
    <n v="127"/>
    <x v="959"/>
    <d v="2015-02-11T04:59:00"/>
    <n v="57.377696759263927"/>
    <n v="0.27250000000000002"/>
    <x v="2"/>
  </r>
  <r>
    <n v="3318"/>
    <s v="ROOMIES - Atlantic Canada Tour 2016-17"/>
    <s v="Help us strengthen and inspire disability arts in Atlantic Canada"/>
    <n v="2000"/>
    <n v="2512"/>
    <x v="0"/>
    <x v="2"/>
    <x v="2"/>
    <s v="CAD"/>
    <n v="1460341800"/>
    <n v="1456902893"/>
    <b v="0"/>
    <n v="32"/>
    <b v="1"/>
    <s v="theater/plays"/>
    <x v="2"/>
    <x v="2"/>
    <n v="78.5"/>
    <n v="126"/>
    <x v="960"/>
    <d v="2016-04-11T02:30:00"/>
    <n v="39.802164351858664"/>
    <n v="0.25600000000000001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s v="USD"/>
    <n v="1362117540"/>
    <n v="1359587137"/>
    <b v="0"/>
    <n v="65"/>
    <b v="1"/>
    <s v="publishing/nonfiction"/>
    <x v="7"/>
    <x v="12"/>
    <n v="38.549999999999997"/>
    <n v="125"/>
    <x v="961"/>
    <d v="2013-03-01T05:59:00"/>
    <n v="29.287071759259561"/>
    <n v="0.253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s v="USD"/>
    <n v="1468270261"/>
    <n v="1463086261"/>
    <b v="0"/>
    <n v="37"/>
    <b v="1"/>
    <s v="music/rock"/>
    <x v="4"/>
    <x v="5"/>
    <n v="67.73"/>
    <n v="125"/>
    <x v="962"/>
    <d v="2016-07-11T20:51:01"/>
    <n v="60"/>
    <n v="0.25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s v="USD"/>
    <n v="1425275940"/>
    <n v="1422371381"/>
    <b v="0"/>
    <n v="21"/>
    <b v="1"/>
    <s v="music/rock"/>
    <x v="4"/>
    <x v="5"/>
    <n v="119.29"/>
    <n v="125"/>
    <x v="963"/>
    <d v="2015-03-02T05:59:00"/>
    <n v="33.617581018515921"/>
    <n v="0.2525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s v="USD"/>
    <n v="1346198400"/>
    <n v="1344281383"/>
    <b v="0"/>
    <n v="76"/>
    <b v="1"/>
    <s v="music/electronic music"/>
    <x v="4"/>
    <x v="4"/>
    <n v="32.32"/>
    <n v="123"/>
    <x v="964"/>
    <d v="2012-08-29T00:00:00"/>
    <n v="22.187696759261598"/>
    <n v="0.22832999999999992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s v="GBP"/>
    <n v="1489234891"/>
    <n v="1486642891"/>
    <b v="0"/>
    <n v="72"/>
    <b v="1"/>
    <s v="theater/plays"/>
    <x v="2"/>
    <x v="2"/>
    <n v="33.67"/>
    <n v="121"/>
    <x v="965"/>
    <d v="2017-03-11T12:21:31"/>
    <n v="30"/>
    <n v="0.21199999999999999"/>
    <x v="1"/>
  </r>
  <r>
    <n v="1931"/>
    <s v="New Lions After Dark EP!"/>
    <s v="We're an indie rock band from Clearwater, FL headed back into the studio to finish our latest EP."/>
    <n v="2000"/>
    <n v="2412.02"/>
    <x v="0"/>
    <x v="0"/>
    <x v="0"/>
    <s v="USD"/>
    <n v="1337657400"/>
    <n v="1336512309"/>
    <b v="0"/>
    <n v="50"/>
    <b v="1"/>
    <s v="music/indie rock"/>
    <x v="4"/>
    <x v="21"/>
    <n v="48.24"/>
    <n v="121"/>
    <x v="966"/>
    <d v="2012-05-22T03:30:00"/>
    <n v="13.253368055557075"/>
    <n v="0.2060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s v="USD"/>
    <n v="1446665191"/>
    <n v="1444069591"/>
    <b v="0"/>
    <n v="59"/>
    <b v="1"/>
    <s v="theater/plays"/>
    <x v="2"/>
    <x v="2"/>
    <n v="40.85"/>
    <n v="121"/>
    <x v="967"/>
    <d v="2015-11-04T19:26:31"/>
    <n v="30.041666666656965"/>
    <n v="0.20499999999999999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s v="USD"/>
    <n v="1402755834"/>
    <n v="1400163834"/>
    <b v="1"/>
    <n v="17"/>
    <b v="1"/>
    <s v="music/rock"/>
    <x v="4"/>
    <x v="5"/>
    <n v="141.47"/>
    <n v="120"/>
    <x v="968"/>
    <d v="2014-06-14T14:23:54"/>
    <n v="30"/>
    <n v="0.2025000000000000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s v="USD"/>
    <n v="1464971400"/>
    <n v="1462379066"/>
    <b v="0"/>
    <n v="23"/>
    <b v="1"/>
    <s v="theater/plays"/>
    <x v="2"/>
    <x v="2"/>
    <n v="104.57"/>
    <n v="120"/>
    <x v="969"/>
    <d v="2016-06-03T16:30:00"/>
    <n v="30.003865740742185"/>
    <n v="0.2025000000000000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s v="USD"/>
    <n v="1407967200"/>
    <n v="1406039696"/>
    <b v="0"/>
    <n v="54"/>
    <b v="1"/>
    <s v="theater/plays"/>
    <x v="2"/>
    <x v="2"/>
    <n v="44.54"/>
    <n v="120"/>
    <x v="970"/>
    <d v="2014-08-13T22:00:00"/>
    <n v="22.309074074073578"/>
    <n v="0.20250000000000001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s v="GBP"/>
    <n v="1462741200"/>
    <n v="1461503654"/>
    <b v="0"/>
    <n v="22"/>
    <b v="1"/>
    <s v="theater/plays"/>
    <x v="2"/>
    <x v="2"/>
    <n v="108.59"/>
    <n v="119"/>
    <x v="971"/>
    <d v="2016-05-08T21:00:00"/>
    <n v="14.323449074072414"/>
    <n v="0.19450000000000001"/>
    <x v="0"/>
  </r>
  <r>
    <n v="66"/>
    <s v="A Stagnant Fever: Short Film"/>
    <s v="A dark comedy set in the '60s about clinical depression and one night stands."/>
    <n v="2000"/>
    <n v="2372"/>
    <x v="0"/>
    <x v="0"/>
    <x v="0"/>
    <s v="USD"/>
    <n v="1468873420"/>
    <n v="1466281420"/>
    <b v="0"/>
    <n v="26"/>
    <b v="1"/>
    <s v="film &amp; video/shorts"/>
    <x v="5"/>
    <x v="13"/>
    <n v="91.23"/>
    <n v="119"/>
    <x v="972"/>
    <d v="2016-07-18T20:23:40"/>
    <n v="30"/>
    <n v="0.18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s v="USD"/>
    <n v="1430407200"/>
    <n v="1428086501"/>
    <b v="0"/>
    <n v="23"/>
    <b v="1"/>
    <s v="film &amp; video/television"/>
    <x v="5"/>
    <x v="7"/>
    <n v="103.04"/>
    <n v="119"/>
    <x v="973"/>
    <d v="2015-04-30T15:20:00"/>
    <n v="26.859942129631236"/>
    <n v="0.185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s v="USD"/>
    <n v="1337396400"/>
    <n v="1333709958"/>
    <b v="0"/>
    <n v="40"/>
    <b v="1"/>
    <s v="music/rock"/>
    <x v="4"/>
    <x v="5"/>
    <n v="58.63"/>
    <n v="117"/>
    <x v="974"/>
    <d v="2012-05-19T03:00:00"/>
    <n v="42.667152777779847"/>
    <n v="0.17249999999999999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s v="USD"/>
    <n v="1323136949"/>
    <n v="1319245349"/>
    <b v="1"/>
    <n v="31"/>
    <b v="1"/>
    <s v="music/rock"/>
    <x v="4"/>
    <x v="5"/>
    <n v="75.48"/>
    <n v="117"/>
    <x v="975"/>
    <d v="2011-12-06T02:02:29"/>
    <n v="45.041666666664241"/>
    <n v="0.1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s v="USD"/>
    <n v="1353905940"/>
    <n v="1351011489"/>
    <b v="0"/>
    <n v="38"/>
    <b v="1"/>
    <s v="music/rock"/>
    <x v="4"/>
    <x v="5"/>
    <n v="61.58"/>
    <n v="117"/>
    <x v="976"/>
    <d v="2012-11-26T04:59:00"/>
    <n v="33.500590277777519"/>
    <n v="0.17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s v="USD"/>
    <n v="1425185940"/>
    <n v="1423960097"/>
    <b v="0"/>
    <n v="56"/>
    <b v="1"/>
    <s v="theater/musical"/>
    <x v="2"/>
    <x v="18"/>
    <n v="41.7"/>
    <n v="117"/>
    <x v="977"/>
    <d v="2015-03-01T04:59:00"/>
    <n v="14.18799768518511"/>
    <n v="0.1675000000000000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s v="USD"/>
    <n v="1342360804"/>
    <n v="1339768804"/>
    <b v="0"/>
    <n v="20"/>
    <b v="1"/>
    <s v="film &amp; video/shorts"/>
    <x v="5"/>
    <x v="13"/>
    <n v="116.25"/>
    <n v="116"/>
    <x v="978"/>
    <d v="2012-07-15T14:00:04"/>
    <n v="30"/>
    <n v="0.16250000000000001"/>
    <x v="6"/>
  </r>
  <r>
    <n v="2463"/>
    <s v="Emma Ate the Lion &quot;Songs Two Count Too&quot;"/>
    <s v="Emma Ate The Lion's debut full length album"/>
    <n v="2000"/>
    <n v="2325"/>
    <x v="0"/>
    <x v="0"/>
    <x v="0"/>
    <s v="USD"/>
    <n v="1366138800"/>
    <n v="1362710425"/>
    <b v="0"/>
    <n v="75"/>
    <b v="1"/>
    <s v="music/indie rock"/>
    <x v="4"/>
    <x v="21"/>
    <n v="31"/>
    <n v="116"/>
    <x v="979"/>
    <d v="2013-04-16T19:00:00"/>
    <n v="39.680266203700739"/>
    <n v="0.16250000000000001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s v="USD"/>
    <n v="1453856400"/>
    <n v="1452664317"/>
    <b v="0"/>
    <n v="29"/>
    <b v="1"/>
    <s v="theater/plays"/>
    <x v="2"/>
    <x v="2"/>
    <n v="80.03"/>
    <n v="116"/>
    <x v="980"/>
    <d v="2016-01-27T01:00:00"/>
    <n v="13.797256944453693"/>
    <n v="0.160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s v="USD"/>
    <n v="1386828507"/>
    <n v="1384236507"/>
    <b v="0"/>
    <n v="64"/>
    <b v="1"/>
    <s v="music/indie rock"/>
    <x v="4"/>
    <x v="21"/>
    <n v="36.11"/>
    <n v="116"/>
    <x v="981"/>
    <d v="2013-12-12T06:08:27"/>
    <n v="30"/>
    <n v="0.1555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s v="USD"/>
    <n v="1329240668"/>
    <n v="1326648668"/>
    <b v="1"/>
    <n v="29"/>
    <b v="1"/>
    <s v="theater/plays"/>
    <x v="2"/>
    <x v="2"/>
    <n v="79.31"/>
    <n v="115"/>
    <x v="982"/>
    <d v="2012-02-14T17:31:08"/>
    <n v="30"/>
    <n v="0.15"/>
    <x v="6"/>
  </r>
  <r>
    <n v="1022"/>
    <s v="Sammy Bananas - Bootlegs Vol. 2!!"/>
    <s v="Help get four new bootlegs onto vinyl in the second installment of my series!"/>
    <n v="2000"/>
    <n v="2298"/>
    <x v="0"/>
    <x v="0"/>
    <x v="0"/>
    <s v="USD"/>
    <n v="1431876677"/>
    <n v="1429284677"/>
    <b v="1"/>
    <n v="74"/>
    <b v="1"/>
    <s v="music/electronic music"/>
    <x v="4"/>
    <x v="4"/>
    <n v="31.05"/>
    <n v="115"/>
    <x v="983"/>
    <d v="2015-05-17T15:31:17"/>
    <n v="30"/>
    <n v="0.14899999999999999"/>
    <x v="3"/>
  </r>
  <r>
    <n v="3570"/>
    <s v="The Lower Depths"/>
    <s v="Theatre Machine presents an all-new adaptation of Maxim Gorky's classic of Russian theatre, The Lower Depths."/>
    <n v="2000"/>
    <n v="2287"/>
    <x v="0"/>
    <x v="0"/>
    <x v="0"/>
    <s v="USD"/>
    <n v="1420009200"/>
    <n v="1417593483"/>
    <b v="0"/>
    <n v="26"/>
    <b v="1"/>
    <s v="theater/plays"/>
    <x v="2"/>
    <x v="2"/>
    <n v="87.96"/>
    <n v="114"/>
    <x v="984"/>
    <d v="2014-12-31T07:00:00"/>
    <n v="27.959687499998836"/>
    <n v="0.1434999999999999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s v="USD"/>
    <n v="1480658966"/>
    <n v="1479449366"/>
    <b v="0"/>
    <n v="62"/>
    <b v="1"/>
    <s v="technology/space exploration"/>
    <x v="0"/>
    <x v="23"/>
    <n v="36.770000000000003"/>
    <n v="114"/>
    <x v="985"/>
    <d v="2016-12-02T06:09:26"/>
    <n v="14"/>
    <n v="0.1400000000000000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s v="USD"/>
    <n v="1388206740"/>
    <n v="1386194013"/>
    <b v="0"/>
    <n v="64"/>
    <b v="1"/>
    <s v="film &amp; video/shorts"/>
    <x v="5"/>
    <x v="13"/>
    <n v="35.47"/>
    <n v="114"/>
    <x v="986"/>
    <d v="2013-12-28T04:59:00"/>
    <n v="23.295451388890797"/>
    <n v="0.1351849999999999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s v="USD"/>
    <n v="1329104114"/>
    <n v="1323920114"/>
    <b v="0"/>
    <n v="44"/>
    <b v="1"/>
    <s v="music/indie rock"/>
    <x v="4"/>
    <x v="21"/>
    <n v="51.48"/>
    <n v="113"/>
    <x v="987"/>
    <d v="2012-02-13T03:35:14"/>
    <n v="60"/>
    <n v="0.13250000000000001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s v="USD"/>
    <n v="1426539600"/>
    <n v="1424296822"/>
    <b v="0"/>
    <n v="57"/>
    <b v="1"/>
    <s v="theater/plays"/>
    <x v="2"/>
    <x v="2"/>
    <n v="39.6"/>
    <n v="113"/>
    <x v="988"/>
    <d v="2015-03-16T21:00:00"/>
    <n v="25.958078703697538"/>
    <n v="0.1285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s v="USD"/>
    <n v="1404273600"/>
    <n v="1401414944"/>
    <b v="1"/>
    <n v="71"/>
    <b v="1"/>
    <s v="theater/plays"/>
    <x v="2"/>
    <x v="2"/>
    <n v="31.62"/>
    <n v="112"/>
    <x v="989"/>
    <d v="2014-07-02T04:00:00"/>
    <n v="33.086296296292858"/>
    <n v="0.1225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s v="USD"/>
    <n v="1309547120"/>
    <n v="1306955120"/>
    <b v="0"/>
    <n v="51"/>
    <b v="1"/>
    <s v="music/rock"/>
    <x v="4"/>
    <x v="5"/>
    <n v="43.73"/>
    <n v="112"/>
    <x v="990"/>
    <d v="2011-07-01T19:05:20"/>
    <n v="30"/>
    <n v="0.11521499999999991"/>
    <x v="5"/>
  </r>
  <r>
    <n v="2464"/>
    <s v="The Enemy Feathers NEW EP"/>
    <s v="The Enemy Feathers are passing the proverbial hat to see if we can raise enough money to complete Our NEW EP"/>
    <n v="2000"/>
    <n v="2222"/>
    <x v="0"/>
    <x v="2"/>
    <x v="2"/>
    <s v="CAD"/>
    <n v="1443641340"/>
    <n v="1441143397"/>
    <b v="0"/>
    <n v="43"/>
    <b v="1"/>
    <s v="music/indie rock"/>
    <x v="4"/>
    <x v="21"/>
    <n v="51.67"/>
    <n v="111"/>
    <x v="991"/>
    <d v="2015-09-30T19:29:00"/>
    <n v="28.911377314812853"/>
    <n v="0.11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x v="13"/>
    <s v="DKK"/>
    <n v="1464817320"/>
    <n v="1462806419"/>
    <b v="0"/>
    <n v="20"/>
    <b v="1"/>
    <s v="theater/plays"/>
    <x v="2"/>
    <x v="2"/>
    <n v="110.75"/>
    <n v="111"/>
    <x v="992"/>
    <d v="2016-06-01T21:42:00"/>
    <n v="23.274317129624251"/>
    <n v="0.107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s v="GBP"/>
    <n v="1408039860"/>
    <n v="1405248503"/>
    <b v="0"/>
    <n v="83"/>
    <b v="1"/>
    <s v="music/pop"/>
    <x v="4"/>
    <x v="17"/>
    <n v="26.55"/>
    <n v="110"/>
    <x v="993"/>
    <d v="2014-08-14T18:11:00"/>
    <n v="32.307372685187147"/>
    <n v="0.1019999999999999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s v="USD"/>
    <n v="1404190740"/>
    <n v="1401214581"/>
    <b v="0"/>
    <n v="30"/>
    <b v="1"/>
    <s v="theater/plays"/>
    <x v="2"/>
    <x v="2"/>
    <n v="73.400000000000006"/>
    <n v="110"/>
    <x v="994"/>
    <d v="2014-07-01T04:59:00"/>
    <n v="34.446284722223936"/>
    <n v="0.10100000000000001"/>
    <x v="2"/>
  </r>
  <r>
    <n v="3432"/>
    <s v="Love Letters"/>
    <s v="Bare Theatre stages A.R. Gurney's Pulitzer Finalist script about a relationship spanning a lifetime and long distance."/>
    <n v="2000"/>
    <n v="2193"/>
    <x v="0"/>
    <x v="0"/>
    <x v="0"/>
    <s v="USD"/>
    <n v="1454709600"/>
    <n v="1452520614"/>
    <b v="0"/>
    <n v="42"/>
    <b v="1"/>
    <s v="theater/plays"/>
    <x v="2"/>
    <x v="2"/>
    <n v="52.21"/>
    <n v="110"/>
    <x v="995"/>
    <d v="2016-02-05T22:00:00"/>
    <n v="25.335486111114733"/>
    <n v="9.6500000000000002E-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x v="2"/>
    <s v="CAD"/>
    <n v="1443127082"/>
    <n v="1440535082"/>
    <b v="0"/>
    <n v="50"/>
    <b v="1"/>
    <s v="music/electronic music"/>
    <x v="4"/>
    <x v="4"/>
    <n v="43.82"/>
    <n v="110"/>
    <x v="996"/>
    <d v="2015-09-24T20:38:02"/>
    <n v="30"/>
    <n v="9.5500000000000002E-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x v="2"/>
    <s v="CAD"/>
    <n v="1433131140"/>
    <n v="1429120908"/>
    <b v="0"/>
    <n v="11"/>
    <b v="1"/>
    <s v="theater/plays"/>
    <x v="2"/>
    <x v="2"/>
    <n v="199.18"/>
    <n v="110"/>
    <x v="997"/>
    <d v="2015-06-01T03:59:00"/>
    <n v="46.414722222223645"/>
    <n v="9.5500000000000002E-2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s v="USD"/>
    <n v="1483822800"/>
    <n v="1481058170"/>
    <b v="0"/>
    <n v="34"/>
    <b v="1"/>
    <s v="photography/photobooks"/>
    <x v="6"/>
    <x v="9"/>
    <n v="63.97"/>
    <n v="109"/>
    <x v="998"/>
    <d v="2017-01-07T21:00:00"/>
    <n v="31.99803240741312"/>
    <n v="8.7499999999999994E-2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s v="GBP"/>
    <n v="1406760101"/>
    <n v="1404168101"/>
    <b v="0"/>
    <n v="72"/>
    <b v="1"/>
    <s v="theater/plays"/>
    <x v="2"/>
    <x v="2"/>
    <n v="30.15"/>
    <n v="109"/>
    <x v="999"/>
    <d v="2014-07-30T22:41:41"/>
    <n v="30"/>
    <n v="8.5494999999999891E-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s v="GBP"/>
    <n v="1462878648"/>
    <n v="1461064248"/>
    <b v="0"/>
    <n v="30"/>
    <b v="1"/>
    <s v="theater/plays"/>
    <x v="2"/>
    <x v="2"/>
    <n v="72"/>
    <n v="108"/>
    <x v="1000"/>
    <d v="2016-05-10T11:10:48"/>
    <n v="21"/>
    <n v="0.0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s v="GBP"/>
    <n v="1425211200"/>
    <n v="1422534260"/>
    <b v="0"/>
    <n v="38"/>
    <b v="1"/>
    <s v="film &amp; video/television"/>
    <x v="5"/>
    <x v="7"/>
    <n v="56.82"/>
    <n v="108"/>
    <x v="1001"/>
    <d v="2015-03-01T12:00:00"/>
    <n v="30.983101851852552"/>
    <n v="7.9500000000000001E-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s v="USD"/>
    <n v="1436511600"/>
    <n v="1434415812"/>
    <b v="0"/>
    <n v="19"/>
    <b v="1"/>
    <s v="theater/plays"/>
    <x v="2"/>
    <x v="2"/>
    <n v="113.42"/>
    <n v="108"/>
    <x v="1002"/>
    <d v="2015-07-10T07:00:00"/>
    <n v="24.256805555560277"/>
    <n v="7.7499999999999999E-2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s v="USD"/>
    <n v="1415815393"/>
    <n v="1413997393"/>
    <b v="0"/>
    <n v="58"/>
    <b v="1"/>
    <s v="music/indie rock"/>
    <x v="4"/>
    <x v="21"/>
    <n v="37.15"/>
    <n v="108"/>
    <x v="1003"/>
    <d v="2014-11-12T18:03:13"/>
    <n v="21.041666666664241"/>
    <n v="7.7329999999999927E-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s v="USD"/>
    <n v="1439357559"/>
    <n v="1435469559"/>
    <b v="0"/>
    <n v="24"/>
    <b v="1"/>
    <s v="theater/plays"/>
    <x v="2"/>
    <x v="2"/>
    <n v="89.67"/>
    <n v="108"/>
    <x v="1004"/>
    <d v="2015-08-12T05:32:39"/>
    <n v="45"/>
    <n v="7.5999999999999998E-2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s v="USD"/>
    <n v="1338219793"/>
    <n v="1335541393"/>
    <b v="0"/>
    <n v="35"/>
    <b v="1"/>
    <s v="music/classical music"/>
    <x v="4"/>
    <x v="10"/>
    <n v="61.34"/>
    <n v="107"/>
    <x v="1005"/>
    <d v="2012-05-28T15:43:13"/>
    <n v="31"/>
    <n v="7.3499999999999996E-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s v="USD"/>
    <n v="1334767476"/>
    <n v="1332175476"/>
    <b v="0"/>
    <n v="46"/>
    <b v="1"/>
    <s v="music/rock"/>
    <x v="4"/>
    <x v="5"/>
    <n v="46.63"/>
    <n v="107"/>
    <x v="1006"/>
    <d v="2012-04-18T16:44:36"/>
    <n v="30"/>
    <n v="7.2505000000000111E-2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s v="USD"/>
    <n v="1445659140"/>
    <n v="1444236216"/>
    <b v="0"/>
    <n v="20"/>
    <b v="1"/>
    <s v="theater/plays"/>
    <x v="2"/>
    <x v="2"/>
    <n v="107.25"/>
    <n v="107"/>
    <x v="1007"/>
    <d v="2015-10-24T03:59:00"/>
    <n v="16.469027777784504"/>
    <n v="7.2499999999999995E-2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s v="USD"/>
    <n v="1351400400"/>
    <n v="1348285321"/>
    <b v="0"/>
    <n v="58"/>
    <b v="1"/>
    <s v="music/indie rock"/>
    <x v="4"/>
    <x v="21"/>
    <n v="36.97"/>
    <n v="107"/>
    <x v="1008"/>
    <d v="2012-10-28T05:00:00"/>
    <n v="36.054155092599103"/>
    <n v="7.2170000000000067E-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s v="GBP"/>
    <n v="1404641289"/>
    <n v="1402049289"/>
    <b v="0"/>
    <n v="67"/>
    <b v="1"/>
    <s v="theater/plays"/>
    <x v="2"/>
    <x v="2"/>
    <n v="31.97"/>
    <n v="107"/>
    <x v="1009"/>
    <d v="2014-07-06T10:08:09"/>
    <n v="30"/>
    <n v="7.0999999999999994E-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x v="2"/>
    <s v="CAD"/>
    <n v="1458235549"/>
    <n v="1455647149"/>
    <b v="0"/>
    <n v="17"/>
    <b v="1"/>
    <s v="technology/wearables"/>
    <x v="0"/>
    <x v="16"/>
    <n v="125.94"/>
    <n v="107"/>
    <x v="1010"/>
    <d v="2016-03-17T17:25:49"/>
    <n v="29.958333333335759"/>
    <n v="7.0499999999999993E-2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8"/>
    <x v="8"/>
    <s v="EUR"/>
    <n v="1443384840"/>
    <n v="1441790658"/>
    <b v="0"/>
    <n v="98"/>
    <b v="1"/>
    <s v="film &amp; video/television"/>
    <x v="5"/>
    <x v="7"/>
    <n v="21.76"/>
    <n v="107"/>
    <x v="1011"/>
    <d v="2015-09-27T20:14:00"/>
    <n v="18.451180555552128"/>
    <n v="6.6000000000000003E-2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s v="USD"/>
    <n v="1363024946"/>
    <n v="1359140546"/>
    <b v="0"/>
    <n v="44"/>
    <b v="1"/>
    <s v="music/indie rock"/>
    <x v="4"/>
    <x v="21"/>
    <n v="48.45"/>
    <n v="107"/>
    <x v="1012"/>
    <d v="2013-03-11T18:02:26"/>
    <n v="44.958333333335759"/>
    <n v="6.6000000000000003E-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s v="USD"/>
    <n v="1313370000"/>
    <n v="1307594625"/>
    <b v="0"/>
    <n v="39"/>
    <b v="1"/>
    <s v="music/indie rock"/>
    <x v="4"/>
    <x v="21"/>
    <n v="54.62"/>
    <n v="107"/>
    <x v="1013"/>
    <d v="2011-08-15T01:00:00"/>
    <n v="66.844618055554747"/>
    <n v="6.5000000000000002E-2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s v="GBP"/>
    <n v="1487769952"/>
    <n v="1485177952"/>
    <b v="0"/>
    <n v="41"/>
    <b v="1"/>
    <s v="theater/plays"/>
    <x v="2"/>
    <x v="2"/>
    <n v="51.85"/>
    <n v="106"/>
    <x v="1014"/>
    <d v="2017-02-22T13:25:52"/>
    <n v="30"/>
    <n v="6.2994999999999884E-2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s v="USD"/>
    <n v="1435733940"/>
    <n v="1431046325"/>
    <b v="0"/>
    <n v="35"/>
    <b v="1"/>
    <s v="theater/plays"/>
    <x v="2"/>
    <x v="2"/>
    <n v="60.29"/>
    <n v="106"/>
    <x v="1015"/>
    <d v="2015-07-01T06:59:00"/>
    <n v="54.254803240743058"/>
    <n v="5.5E-2"/>
    <x v="3"/>
  </r>
  <r>
    <n v="2972"/>
    <s v="A Bad Plan"/>
    <s v="A group of artists. A mythical art piece. A harrowing quest. And some margaritas."/>
    <n v="2000"/>
    <n v="2107"/>
    <x v="0"/>
    <x v="0"/>
    <x v="0"/>
    <s v="USD"/>
    <n v="1480899600"/>
    <n v="1479609520"/>
    <b v="0"/>
    <n v="17"/>
    <b v="1"/>
    <s v="theater/plays"/>
    <x v="2"/>
    <x v="2"/>
    <n v="123.94"/>
    <n v="105"/>
    <x v="1016"/>
    <d v="2016-12-05T01:00:00"/>
    <n v="14.931481481486117"/>
    <n v="5.3499999999999999E-2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s v="GBP"/>
    <n v="1413377522"/>
    <n v="1410785522"/>
    <b v="1"/>
    <n v="74"/>
    <b v="1"/>
    <s v="theater/plays"/>
    <x v="2"/>
    <x v="2"/>
    <n v="28.41"/>
    <n v="105"/>
    <x v="1017"/>
    <d v="2014-10-15T12:52:02"/>
    <n v="30"/>
    <n v="5.0999999999999997E-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s v="USD"/>
    <n v="1373572903"/>
    <n v="1371585703"/>
    <b v="0"/>
    <n v="50"/>
    <b v="1"/>
    <s v="music/rock"/>
    <x v="4"/>
    <x v="5"/>
    <n v="42.02"/>
    <n v="105"/>
    <x v="1018"/>
    <d v="2013-07-11T20:01:43"/>
    <n v="23"/>
    <n v="5.0500000000000003E-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s v="USD"/>
    <n v="1262325600"/>
    <n v="1257871712"/>
    <b v="0"/>
    <n v="14"/>
    <b v="1"/>
    <s v="music/classical music"/>
    <x v="4"/>
    <x v="10"/>
    <n v="150"/>
    <n v="105"/>
    <x v="1019"/>
    <d v="2010-01-01T06:00:00"/>
    <n v="51.549629629625997"/>
    <n v="0.05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s v="USD"/>
    <n v="1417620506"/>
    <n v="1415028506"/>
    <b v="0"/>
    <n v="41"/>
    <b v="1"/>
    <s v="theater/plays"/>
    <x v="2"/>
    <x v="2"/>
    <n v="51.22"/>
    <n v="105"/>
    <x v="1020"/>
    <d v="2014-12-03T15:28:26"/>
    <n v="30"/>
    <n v="0.05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s v="GBP"/>
    <n v="1422015083"/>
    <n v="1419423083"/>
    <b v="0"/>
    <n v="38"/>
    <b v="1"/>
    <s v="theater/plays"/>
    <x v="2"/>
    <x v="2"/>
    <n v="55.13"/>
    <n v="105"/>
    <x v="1021"/>
    <d v="2015-01-23T12:11:23"/>
    <n v="30"/>
    <n v="4.7500000000000001E-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s v="GBP"/>
    <n v="1461860432"/>
    <n v="1459268432"/>
    <b v="0"/>
    <n v="33"/>
    <b v="1"/>
    <s v="theater/plays"/>
    <x v="2"/>
    <x v="2"/>
    <n v="63.42"/>
    <n v="105"/>
    <x v="1022"/>
    <d v="2016-04-28T16:20:32"/>
    <n v="30"/>
    <n v="4.65E-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s v="GBP"/>
    <n v="1421452682"/>
    <n v="1418860682"/>
    <b v="0"/>
    <n v="53"/>
    <b v="1"/>
    <s v="theater/plays"/>
    <x v="2"/>
    <x v="2"/>
    <n v="39.380000000000003"/>
    <n v="104"/>
    <x v="1023"/>
    <d v="2015-01-16T23:58:02"/>
    <n v="30"/>
    <n v="4.3499999999999997E-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s v="USD"/>
    <n v="1366664400"/>
    <n v="1363981723"/>
    <b v="1"/>
    <n v="45"/>
    <b v="1"/>
    <s v="music/rock"/>
    <x v="4"/>
    <x v="5"/>
    <n v="46.13"/>
    <n v="104"/>
    <x v="1024"/>
    <d v="2013-04-22T21:00:00"/>
    <n v="31.049502314817801"/>
    <n v="3.7999999999999999E-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s v="USD"/>
    <n v="1357408721"/>
    <n v="1354816721"/>
    <b v="0"/>
    <n v="49"/>
    <b v="1"/>
    <s v="publishing/nonfiction"/>
    <x v="7"/>
    <x v="12"/>
    <n v="42.35"/>
    <n v="104"/>
    <x v="1025"/>
    <d v="2013-01-05T17:58:41"/>
    <n v="30"/>
    <n v="3.7499999999999999E-2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s v="GBP"/>
    <n v="1440630000"/>
    <n v="1439122800"/>
    <b v="0"/>
    <n v="38"/>
    <b v="1"/>
    <s v="theater/plays"/>
    <x v="2"/>
    <x v="2"/>
    <n v="54.55"/>
    <n v="104"/>
    <x v="1026"/>
    <d v="2015-08-26T23:00:00"/>
    <n v="17.444444444437977"/>
    <n v="3.6499999999999998E-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s v="USD"/>
    <n v="1318463879"/>
    <n v="1315439879"/>
    <b v="0"/>
    <n v="41"/>
    <b v="1"/>
    <s v="music/indie rock"/>
    <x v="4"/>
    <x v="21"/>
    <n v="50.37"/>
    <n v="103"/>
    <x v="1027"/>
    <d v="2011-10-12T23:57:59"/>
    <n v="35"/>
    <n v="3.2500000000000001E-2"/>
    <x v="5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s v="GBP"/>
    <n v="1443808800"/>
    <n v="1441120910"/>
    <b v="0"/>
    <n v="46"/>
    <b v="1"/>
    <s v="theater/plays"/>
    <x v="2"/>
    <x v="2"/>
    <n v="44.85"/>
    <n v="103"/>
    <x v="1028"/>
    <d v="2015-10-02T18:00:00"/>
    <n v="31.109837962969323"/>
    <n v="3.15E-2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s v="USD"/>
    <n v="1433134800"/>
    <n v="1430158198"/>
    <b v="0"/>
    <n v="30"/>
    <b v="1"/>
    <s v="theater/plays"/>
    <x v="2"/>
    <x v="2"/>
    <n v="68.67"/>
    <n v="103"/>
    <x v="1029"/>
    <d v="2015-06-01T05:00:00"/>
    <n v="34.451412037029513"/>
    <n v="0.0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s v="GBP"/>
    <n v="1439136000"/>
    <n v="1436972472"/>
    <b v="0"/>
    <n v="36"/>
    <b v="1"/>
    <s v="theater/plays"/>
    <x v="2"/>
    <x v="2"/>
    <n v="57.22"/>
    <n v="103"/>
    <x v="1030"/>
    <d v="2015-08-09T16:00:00"/>
    <n v="25.040833333339833"/>
    <n v="0.03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s v="USD"/>
    <n v="1437447600"/>
    <n v="1436551178"/>
    <b v="0"/>
    <n v="29"/>
    <b v="1"/>
    <s v="theater/plays"/>
    <x v="2"/>
    <x v="2"/>
    <n v="70.86"/>
    <n v="103"/>
    <x v="1031"/>
    <d v="2015-07-21T03:00:00"/>
    <n v="10.375254629630945"/>
    <n v="2.75E-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s v="GBP"/>
    <n v="1425142800"/>
    <n v="1422983847"/>
    <b v="0"/>
    <n v="51"/>
    <b v="1"/>
    <s v="theater/plays"/>
    <x v="2"/>
    <x v="2"/>
    <n v="40.29"/>
    <n v="103"/>
    <x v="1032"/>
    <d v="2015-02-28T17:00:00"/>
    <n v="24.987881944442051"/>
    <n v="2.75E-2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s v="GBP"/>
    <n v="1483707905"/>
    <n v="1481115905"/>
    <b v="0"/>
    <n v="59"/>
    <b v="1"/>
    <s v="theater/plays"/>
    <x v="2"/>
    <x v="2"/>
    <n v="34.75"/>
    <n v="103"/>
    <x v="1033"/>
    <d v="2017-01-06T13:05:05"/>
    <n v="30"/>
    <n v="2.5000000000000001E-2"/>
    <x v="0"/>
  </r>
  <r>
    <n v="2788"/>
    <s v="ACT Underground Theatre, TLDC"/>
    <s v="MOVING FORWARD! WE HAVE REACHED GOAL BUT HAVE MORE TIME!! PLEASE CONSIDER PLEDGING."/>
    <n v="2000"/>
    <n v="2050"/>
    <x v="0"/>
    <x v="0"/>
    <x v="0"/>
    <s v="USD"/>
    <n v="1469811043"/>
    <n v="1467219043"/>
    <b v="0"/>
    <n v="20"/>
    <b v="1"/>
    <s v="theater/plays"/>
    <x v="2"/>
    <x v="2"/>
    <n v="102.5"/>
    <n v="103"/>
    <x v="1034"/>
    <d v="2016-07-29T16:50:43"/>
    <n v="30"/>
    <n v="2.5000000000000001E-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s v="USD"/>
    <n v="1473393600"/>
    <n v="1470778559"/>
    <b v="0"/>
    <n v="28"/>
    <b v="1"/>
    <s v="theater/plays"/>
    <x v="2"/>
    <x v="2"/>
    <n v="73.209999999999994"/>
    <n v="103"/>
    <x v="1035"/>
    <d v="2016-09-09T04:00:00"/>
    <n v="30.266678240746842"/>
    <n v="2.5000000000000001E-2"/>
    <x v="0"/>
  </r>
  <r>
    <n v="3678"/>
    <s v="Some big Some bang"/>
    <s v="The Ugly Collective takes Some big Some bang to the Underbelly Venues at the Edinburgh Fringe!"/>
    <n v="2000"/>
    <n v="2050"/>
    <x v="0"/>
    <x v="1"/>
    <x v="1"/>
    <s v="GBP"/>
    <n v="1433076298"/>
    <n v="1430052298"/>
    <b v="0"/>
    <n v="31"/>
    <b v="1"/>
    <s v="theater/plays"/>
    <x v="2"/>
    <x v="2"/>
    <n v="66.13"/>
    <n v="103"/>
    <x v="1036"/>
    <d v="2015-05-31T12:44:58"/>
    <n v="35"/>
    <n v="2.5000000000000001E-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s v="USD"/>
    <n v="1464987600"/>
    <n v="1463145938"/>
    <b v="1"/>
    <n v="39"/>
    <b v="1"/>
    <s v="theater/plays"/>
    <x v="2"/>
    <x v="2"/>
    <n v="52.49"/>
    <n v="102"/>
    <x v="1037"/>
    <d v="2016-06-03T21:00:00"/>
    <n v="21.315532407403225"/>
    <n v="2.35E-2"/>
    <x v="0"/>
  </r>
  <r>
    <n v="3837"/>
    <s v="Farcical Elements Presents Boeing-Boeing"/>
    <s v="A high-flying French farce with the thrust of a well-tuned jet engine"/>
    <n v="2000"/>
    <n v="2042"/>
    <x v="0"/>
    <x v="1"/>
    <x v="1"/>
    <s v="GBP"/>
    <n v="1435947758"/>
    <n v="1432837358"/>
    <b v="0"/>
    <n v="17"/>
    <b v="1"/>
    <s v="theater/plays"/>
    <x v="2"/>
    <x v="2"/>
    <n v="120.12"/>
    <n v="102"/>
    <x v="1038"/>
    <d v="2015-07-03T18:22:38"/>
    <n v="36"/>
    <n v="2.1000000000000001E-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s v="USD"/>
    <n v="1415253540"/>
    <n v="1413432331"/>
    <b v="0"/>
    <n v="23"/>
    <b v="1"/>
    <s v="theater/plays"/>
    <x v="2"/>
    <x v="2"/>
    <n v="88.74"/>
    <n v="102"/>
    <x v="1039"/>
    <d v="2014-11-06T05:59:00"/>
    <n v="21.078807870369928"/>
    <n v="2.0500000000000001E-2"/>
    <x v="2"/>
  </r>
  <r>
    <n v="1841"/>
    <s v="Hydra Effect Debut EP"/>
    <s v="Hard Rock with a Positive Message. Help us fund, release and promote our debut EP!"/>
    <n v="2000"/>
    <n v="2035"/>
    <x v="0"/>
    <x v="0"/>
    <x v="0"/>
    <s v="USD"/>
    <n v="1400561940"/>
    <n v="1397679445"/>
    <b v="0"/>
    <n v="40"/>
    <b v="1"/>
    <s v="music/rock"/>
    <x v="4"/>
    <x v="5"/>
    <n v="50.88"/>
    <n v="102"/>
    <x v="1040"/>
    <d v="2014-05-20T04:59:00"/>
    <n v="33.362210648148903"/>
    <n v="1.7500000000000002E-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s v="GBP"/>
    <n v="1469401200"/>
    <n v="1466887297"/>
    <b v="0"/>
    <n v="27"/>
    <b v="1"/>
    <s v="theater/musical"/>
    <x v="2"/>
    <x v="18"/>
    <n v="75.37"/>
    <n v="102"/>
    <x v="1041"/>
    <d v="2016-07-24T23:00:00"/>
    <n v="29.096099537026021"/>
    <n v="1.7500000000000002E-2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s v="GBP"/>
    <n v="1434808775"/>
    <n v="1433512775"/>
    <b v="0"/>
    <n v="63"/>
    <b v="1"/>
    <s v="theater/plays"/>
    <x v="2"/>
    <x v="2"/>
    <n v="32.270000000000003"/>
    <n v="102"/>
    <x v="1042"/>
    <d v="2015-06-20T13:59:35"/>
    <n v="15"/>
    <n v="1.6500000000000001E-2"/>
    <x v="3"/>
  </r>
  <r>
    <n v="407"/>
    <s v="Haymarket Documentary"/>
    <s v="The story of the 1886 Haymarket Riot explored through the history of the Haymarket Police Memorial Statue."/>
    <n v="2000"/>
    <n v="2031"/>
    <x v="0"/>
    <x v="0"/>
    <x v="0"/>
    <s v="USD"/>
    <n v="1321739650"/>
    <n v="1316552050"/>
    <b v="0"/>
    <n v="22"/>
    <b v="1"/>
    <s v="film &amp; video/documentary"/>
    <x v="5"/>
    <x v="27"/>
    <n v="92.32"/>
    <n v="102"/>
    <x v="1043"/>
    <d v="2011-11-19T21:54:10"/>
    <n v="60.041666666671517"/>
    <n v="1.55E-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s v="USD"/>
    <n v="1465062166"/>
    <n v="1463334166"/>
    <b v="0"/>
    <n v="19"/>
    <b v="1"/>
    <s v="theater/plays"/>
    <x v="2"/>
    <x v="2"/>
    <n v="106.84"/>
    <n v="102"/>
    <x v="1044"/>
    <d v="2016-06-04T17:42:46"/>
    <n v="20"/>
    <n v="1.4999999999999999E-2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s v="USD"/>
    <n v="1403150400"/>
    <n v="1401426488"/>
    <b v="0"/>
    <n v="16"/>
    <b v="1"/>
    <s v="film &amp; video/television"/>
    <x v="5"/>
    <x v="7"/>
    <n v="126.69"/>
    <n v="101"/>
    <x v="1045"/>
    <d v="2014-06-19T04:00:00"/>
    <n v="19.952685185184237"/>
    <n v="1.35E-2"/>
    <x v="2"/>
  </r>
  <r>
    <n v="3519"/>
    <s v="Bookstory"/>
    <s v="Bookstory is a tiny puppet musical with some very big ideas that tells the story of the story in the digital age"/>
    <n v="2000"/>
    <n v="2027"/>
    <x v="0"/>
    <x v="1"/>
    <x v="1"/>
    <s v="GBP"/>
    <n v="1425478950"/>
    <n v="1422886950"/>
    <b v="0"/>
    <n v="28"/>
    <b v="1"/>
    <s v="theater/plays"/>
    <x v="2"/>
    <x v="2"/>
    <n v="72.39"/>
    <n v="101"/>
    <x v="1046"/>
    <d v="2015-03-04T14:22:30"/>
    <n v="30"/>
    <n v="1.35E-2"/>
    <x v="3"/>
  </r>
  <r>
    <n v="1261"/>
    <s v="The Puget EP's Vinyl Release"/>
    <s v="We just recorded a stellar EP and we're trying to put it out on vinyl.  Can you help these punx out?"/>
    <n v="2000"/>
    <n v="2025"/>
    <x v="0"/>
    <x v="0"/>
    <x v="0"/>
    <s v="USD"/>
    <n v="1390983227"/>
    <n v="1388391227"/>
    <b v="1"/>
    <n v="52"/>
    <b v="1"/>
    <s v="music/rock"/>
    <x v="4"/>
    <x v="5"/>
    <n v="38.94"/>
    <n v="101"/>
    <x v="1047"/>
    <d v="2014-01-29T08:13:47"/>
    <n v="30"/>
    <n v="1.2500000000000001E-2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s v="USD"/>
    <n v="1405715472"/>
    <n v="1403901072"/>
    <b v="0"/>
    <n v="38"/>
    <b v="1"/>
    <s v="music/rock"/>
    <x v="4"/>
    <x v="5"/>
    <n v="53.29"/>
    <n v="101"/>
    <x v="1048"/>
    <d v="2014-07-18T20:31:12"/>
    <n v="21"/>
    <n v="1.2500000000000001E-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s v="GBP"/>
    <n v="1406761200"/>
    <n v="1402403907"/>
    <b v="0"/>
    <n v="38"/>
    <b v="1"/>
    <s v="theater/plays"/>
    <x v="2"/>
    <x v="2"/>
    <n v="53.29"/>
    <n v="101"/>
    <x v="1049"/>
    <d v="2014-07-30T23:00:00"/>
    <n v="50.431631944447872"/>
    <n v="1.2500000000000001E-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s v="USD"/>
    <n v="1438226724"/>
    <n v="1433042724"/>
    <b v="0"/>
    <n v="32"/>
    <b v="1"/>
    <s v="theater/plays"/>
    <x v="2"/>
    <x v="2"/>
    <n v="63.28"/>
    <n v="101"/>
    <x v="1050"/>
    <d v="2015-07-30T03:25:24"/>
    <n v="60"/>
    <n v="1.2500000000000001E-2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s v="USD"/>
    <n v="1483203540"/>
    <n v="1481175482"/>
    <b v="0"/>
    <n v="31"/>
    <b v="1"/>
    <s v="theater/plays"/>
    <x v="2"/>
    <x v="2"/>
    <n v="65.16"/>
    <n v="101"/>
    <x v="1051"/>
    <d v="2016-12-31T16:59:00"/>
    <n v="23.472893518519413"/>
    <n v="0.01"/>
    <x v="0"/>
  </r>
  <r>
    <n v="1826"/>
    <s v="BEAR GHOST! Professional Recording! Yay!"/>
    <s v="Hear your favorite Bear Ghost in eargasmic quality!"/>
    <n v="2000"/>
    <n v="2020"/>
    <x v="0"/>
    <x v="0"/>
    <x v="0"/>
    <s v="USD"/>
    <n v="1392675017"/>
    <n v="1390083017"/>
    <b v="0"/>
    <n v="38"/>
    <b v="1"/>
    <s v="music/rock"/>
    <x v="4"/>
    <x v="5"/>
    <n v="53.16"/>
    <n v="101"/>
    <x v="1052"/>
    <d v="2014-02-17T22:10:17"/>
    <n v="30"/>
    <n v="0.0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s v="GBP"/>
    <n v="1406887310"/>
    <n v="1404295310"/>
    <b v="0"/>
    <n v="21"/>
    <b v="1"/>
    <s v="theater/plays"/>
    <x v="2"/>
    <x v="2"/>
    <n v="96.19"/>
    <n v="101"/>
    <x v="1053"/>
    <d v="2014-08-01T10:01:50"/>
    <n v="30"/>
    <n v="0.01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s v="GBP"/>
    <n v="1469016131"/>
    <n v="1466424131"/>
    <b v="0"/>
    <n v="39"/>
    <b v="1"/>
    <s v="theater/plays"/>
    <x v="2"/>
    <x v="2"/>
    <n v="51.79"/>
    <n v="101"/>
    <x v="1054"/>
    <d v="2016-07-20T12:02:11"/>
    <n v="30"/>
    <n v="0.0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s v="GBP"/>
    <n v="1433343850"/>
    <n v="1430751850"/>
    <b v="0"/>
    <n v="56"/>
    <b v="1"/>
    <s v="theater/plays"/>
    <x v="2"/>
    <x v="2"/>
    <n v="36.07"/>
    <n v="101"/>
    <x v="1055"/>
    <d v="2015-06-03T15:04:10"/>
    <n v="30"/>
    <n v="0.0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s v="USD"/>
    <n v="1303801140"/>
    <n v="1300916220"/>
    <b v="0"/>
    <n v="20"/>
    <b v="1"/>
    <s v="music/pop"/>
    <x v="4"/>
    <x v="17"/>
    <n v="100.75"/>
    <n v="101"/>
    <x v="1056"/>
    <d v="2011-04-26T06:59:00"/>
    <n v="33.390277777783922"/>
    <n v="7.4999999999999997E-3"/>
    <x v="5"/>
  </r>
  <r>
    <n v="2119"/>
    <s v="Big Long Now's Debut Album"/>
    <s v="big long now is recording our debut album and we are looking for help mastering and pressing it to vinyl"/>
    <n v="2000"/>
    <n v="2015"/>
    <x v="0"/>
    <x v="0"/>
    <x v="0"/>
    <s v="USD"/>
    <n v="1345086445"/>
    <n v="1342494445"/>
    <b v="0"/>
    <n v="22"/>
    <b v="1"/>
    <s v="music/indie rock"/>
    <x v="4"/>
    <x v="21"/>
    <n v="91.59"/>
    <n v="101"/>
    <x v="1057"/>
    <d v="2012-08-16T03:07:25"/>
    <n v="30"/>
    <n v="7.4999999999999997E-3"/>
    <x v="6"/>
  </r>
  <r>
    <n v="3520"/>
    <s v="Protocols"/>
    <s v="Help us to bring &quot;Protocols&quot; at the 2015 Camden Fringe. The most controversial play of the year."/>
    <n v="2000"/>
    <n v="2015"/>
    <x v="0"/>
    <x v="1"/>
    <x v="1"/>
    <s v="GBP"/>
    <n v="1441547220"/>
    <n v="1439322412"/>
    <b v="0"/>
    <n v="21"/>
    <b v="1"/>
    <s v="theater/plays"/>
    <x v="2"/>
    <x v="2"/>
    <n v="95.95"/>
    <n v="101"/>
    <x v="1058"/>
    <d v="2015-09-06T13:47:00"/>
    <n v="25.750092592585133"/>
    <n v="7.4999999999999997E-3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s v="USD"/>
    <n v="1476939300"/>
    <n v="1474273294"/>
    <b v="0"/>
    <n v="33"/>
    <b v="1"/>
    <s v="theater/plays"/>
    <x v="2"/>
    <x v="2"/>
    <n v="61.06"/>
    <n v="101"/>
    <x v="1059"/>
    <d v="2016-10-20T04:55:00"/>
    <n v="30.856550925920601"/>
    <n v="7.4999999999999997E-3"/>
    <x v="0"/>
  </r>
  <r>
    <n v="1671"/>
    <s v="Luke O'Brien's Kickstarter"/>
    <s v="I am seeking funding in order to help take my music from a hobby to a career."/>
    <n v="2000"/>
    <n v="2013.47"/>
    <x v="0"/>
    <x v="0"/>
    <x v="0"/>
    <s v="USD"/>
    <n v="1470056614"/>
    <n v="1467464614"/>
    <b v="0"/>
    <n v="77"/>
    <b v="1"/>
    <s v="music/pop"/>
    <x v="4"/>
    <x v="17"/>
    <n v="26.15"/>
    <n v="101"/>
    <x v="1060"/>
    <d v="2016-08-01T13:03:34"/>
    <n v="30"/>
    <n v="6.7350000000000135E-3"/>
    <x v="0"/>
  </r>
  <r>
    <n v="1634"/>
    <s v="RUBEDO: Debut Full Length Album"/>
    <s v="Recording Debut  Album w/ Producer Ikey Owens from Free Moral Agents/ The Mars Volta"/>
    <n v="2000"/>
    <n v="2010"/>
    <x v="0"/>
    <x v="0"/>
    <x v="0"/>
    <s v="USD"/>
    <n v="1306994340"/>
    <n v="1303706001"/>
    <b v="0"/>
    <n v="32"/>
    <b v="1"/>
    <s v="music/rock"/>
    <x v="4"/>
    <x v="5"/>
    <n v="62.81"/>
    <n v="101"/>
    <x v="1061"/>
    <d v="2011-06-02T05:59:00"/>
    <n v="38.059479166666279"/>
    <n v="5.0000000000000001E-3"/>
    <x v="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s v="GBP"/>
    <n v="1438764207"/>
    <n v="1436172207"/>
    <b v="0"/>
    <n v="33"/>
    <b v="1"/>
    <s v="theater/plays"/>
    <x v="2"/>
    <x v="2"/>
    <n v="60.91"/>
    <n v="101"/>
    <x v="1062"/>
    <d v="2015-08-05T08:43:27"/>
    <n v="30"/>
    <n v="5.0000000000000001E-3"/>
    <x v="3"/>
  </r>
  <r>
    <n v="2110"/>
    <s v="&quot;Vision&quot; - New Album - Brent Brown"/>
    <s v="Brent Brown's breakout new album! Requires help from the record label... You!"/>
    <n v="2000"/>
    <n v="2007"/>
    <x v="0"/>
    <x v="0"/>
    <x v="0"/>
    <s v="USD"/>
    <n v="1401253140"/>
    <n v="1398873969"/>
    <b v="0"/>
    <n v="38"/>
    <b v="1"/>
    <s v="music/indie rock"/>
    <x v="4"/>
    <x v="21"/>
    <n v="52.82"/>
    <n v="100"/>
    <x v="1063"/>
    <d v="2014-05-28T04:59:00"/>
    <n v="27.536701388889924"/>
    <n v="3.5000000000000001E-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s v="USD"/>
    <n v="1407701966"/>
    <n v="1405109966"/>
    <b v="0"/>
    <n v="44"/>
    <b v="1"/>
    <s v="publishing/nonfiction"/>
    <x v="7"/>
    <x v="12"/>
    <n v="45.57"/>
    <n v="100"/>
    <x v="1064"/>
    <d v="2014-08-10T20:19:26"/>
    <n v="30"/>
    <n v="2.5000000000000001E-3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s v="GBP"/>
    <n v="1437235200"/>
    <n v="1435177840"/>
    <b v="0"/>
    <n v="30"/>
    <b v="1"/>
    <s v="theater/plays"/>
    <x v="2"/>
    <x v="2"/>
    <n v="66.83"/>
    <n v="100"/>
    <x v="1065"/>
    <d v="2015-07-18T16:00:00"/>
    <n v="23.812037037045229"/>
    <n v="2.5000000000000001E-3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s v="USD"/>
    <n v="1428552000"/>
    <n v="1426199843"/>
    <b v="0"/>
    <n v="14"/>
    <b v="1"/>
    <s v="theater/musical"/>
    <x v="2"/>
    <x v="18"/>
    <n v="143.21"/>
    <n v="100"/>
    <x v="1066"/>
    <d v="2015-04-09T04:00:00"/>
    <n v="27.224039351858664"/>
    <n v="2.5000000000000001E-3"/>
    <x v="3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s v="USD"/>
    <n v="1442167912"/>
    <n v="1436983912"/>
    <b v="0"/>
    <n v="25"/>
    <b v="1"/>
    <s v="film &amp; video/television"/>
    <x v="5"/>
    <x v="7"/>
    <n v="80.16"/>
    <n v="100"/>
    <x v="1067"/>
    <d v="2015-09-13T18:11:52"/>
    <n v="60"/>
    <n v="2E-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s v="GBP"/>
    <n v="1463394365"/>
    <n v="1461320765"/>
    <b v="0"/>
    <n v="17"/>
    <b v="1"/>
    <s v="theater/plays"/>
    <x v="2"/>
    <x v="2"/>
    <n v="117.88"/>
    <n v="100"/>
    <x v="1068"/>
    <d v="2016-05-16T10:26:05"/>
    <n v="24"/>
    <n v="2E-3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s v="GBP"/>
    <n v="1436625000"/>
    <n v="1433934371"/>
    <b v="1"/>
    <n v="35"/>
    <b v="1"/>
    <s v="theater/plays"/>
    <x v="2"/>
    <x v="2"/>
    <n v="57.17"/>
    <n v="100"/>
    <x v="1069"/>
    <d v="2015-07-11T14:30:00"/>
    <n v="31.14153935185459"/>
    <n v="5.0000000000000001E-4"/>
    <x v="3"/>
  </r>
  <r>
    <n v="1603"/>
    <s v="Max's First Solo Album!"/>
    <s v="An exercise in the wild and dangerous world of solo musicianship by Maxwell D Feinstein."/>
    <n v="2000"/>
    <n v="2000.66"/>
    <x v="0"/>
    <x v="0"/>
    <x v="0"/>
    <s v="USD"/>
    <n v="1327723459"/>
    <n v="1322539459"/>
    <b v="0"/>
    <n v="30"/>
    <b v="1"/>
    <s v="music/rock"/>
    <x v="4"/>
    <x v="5"/>
    <n v="66.69"/>
    <n v="100"/>
    <x v="1070"/>
    <d v="2012-01-28T04:04:19"/>
    <n v="60"/>
    <n v="3.3000000000004093E-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s v="USD"/>
    <n v="1412516354"/>
    <n v="1409924354"/>
    <b v="0"/>
    <n v="19"/>
    <b v="1"/>
    <s v="film &amp; video/television"/>
    <x v="5"/>
    <x v="7"/>
    <n v="105.26"/>
    <n v="100"/>
    <x v="1071"/>
    <d v="2014-10-05T13:39:14"/>
    <n v="30"/>
    <n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s v="USD"/>
    <n v="1412648537"/>
    <n v="1408760537"/>
    <b v="0"/>
    <n v="15"/>
    <b v="1"/>
    <s v="film &amp; video/television"/>
    <x v="5"/>
    <x v="7"/>
    <n v="133.33000000000001"/>
    <n v="100"/>
    <x v="1072"/>
    <d v="2014-10-07T02:22:17"/>
    <n v="45"/>
    <n v="0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s v="USD"/>
    <n v="1384580373"/>
    <n v="1381984773"/>
    <b v="0"/>
    <n v="7"/>
    <b v="1"/>
    <s v="music/electronic music"/>
    <x v="4"/>
    <x v="4"/>
    <n v="285.70999999999998"/>
    <n v="100"/>
    <x v="1073"/>
    <d v="2013-11-16T05:39:33"/>
    <n v="30.041666666664241"/>
    <n v="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s v="USD"/>
    <n v="1352573869"/>
    <n v="1349978269"/>
    <b v="0"/>
    <n v="47"/>
    <b v="1"/>
    <s v="music/indie rock"/>
    <x v="4"/>
    <x v="21"/>
    <n v="42.55"/>
    <n v="100"/>
    <x v="1074"/>
    <d v="2012-11-10T18:57:49"/>
    <n v="30.041666666664241"/>
    <n v="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s v="USD"/>
    <n v="1444516084"/>
    <n v="1439332084"/>
    <b v="0"/>
    <n v="8"/>
    <b v="1"/>
    <s v="music/indie rock"/>
    <x v="4"/>
    <x v="21"/>
    <n v="250"/>
    <n v="100"/>
    <x v="1075"/>
    <d v="2015-10-10T22:28:04"/>
    <n v="60"/>
    <n v="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s v="USD"/>
    <n v="1418244552"/>
    <n v="1415652552"/>
    <b v="0"/>
    <n v="15"/>
    <b v="1"/>
    <s v="theater/plays"/>
    <x v="2"/>
    <x v="2"/>
    <n v="133.33000000000001"/>
    <n v="100"/>
    <x v="1076"/>
    <d v="2014-12-10T20:49:12"/>
    <n v="30"/>
    <n v="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s v="GBP"/>
    <n v="1435230324"/>
    <n v="1432638324"/>
    <b v="0"/>
    <n v="17"/>
    <b v="1"/>
    <s v="theater/plays"/>
    <x v="2"/>
    <x v="2"/>
    <n v="117.65"/>
    <n v="100"/>
    <x v="1077"/>
    <d v="2015-06-25T11:05:24"/>
    <n v="30"/>
    <n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s v="USD"/>
    <n v="1408383153"/>
    <n v="1405791153"/>
    <b v="0"/>
    <n v="21"/>
    <b v="1"/>
    <s v="theater/plays"/>
    <x v="2"/>
    <x v="2"/>
    <n v="95.24"/>
    <n v="100"/>
    <x v="1078"/>
    <d v="2014-08-18T17:32:33"/>
    <n v="30"/>
    <n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s v="GBP"/>
    <n v="1445604236"/>
    <n v="1443185036"/>
    <b v="0"/>
    <n v="31"/>
    <b v="1"/>
    <s v="theater/plays"/>
    <x v="2"/>
    <x v="2"/>
    <n v="64.52"/>
    <n v="100"/>
    <x v="1079"/>
    <d v="2015-10-23T12:43:56"/>
    <n v="28"/>
    <n v="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s v="USD"/>
    <n v="1463803140"/>
    <n v="1459446487"/>
    <b v="0"/>
    <n v="29"/>
    <b v="1"/>
    <s v="theater/plays"/>
    <x v="2"/>
    <x v="2"/>
    <n v="68.97"/>
    <n v="100"/>
    <x v="1080"/>
    <d v="2016-05-21T03:59:00"/>
    <n v="50.424224537040573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s v="GBP"/>
    <n v="1434234010"/>
    <n v="1431642010"/>
    <b v="0"/>
    <n v="20"/>
    <b v="1"/>
    <s v="theater/musical"/>
    <x v="2"/>
    <x v="18"/>
    <n v="100"/>
    <n v="100"/>
    <x v="1081"/>
    <d v="2015-06-13T22:20:10"/>
    <n v="30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x v="2"/>
    <s v="CAD"/>
    <n v="1482663600"/>
    <n v="1480800568"/>
    <b v="0"/>
    <n v="12"/>
    <b v="0"/>
    <s v="photography/places"/>
    <x v="6"/>
    <x v="11"/>
    <n v="131.66999999999999"/>
    <n v="79"/>
    <x v="1082"/>
    <d v="2016-12-25T11:00:00"/>
    <n v="21.562870370369637"/>
    <n v="-0.2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s v="USD"/>
    <n v="1387479360"/>
    <n v="1384887360"/>
    <b v="0"/>
    <n v="29"/>
    <b v="0"/>
    <s v="music/jazz"/>
    <x v="4"/>
    <x v="34"/>
    <n v="46.59"/>
    <n v="68"/>
    <x v="1083"/>
    <d v="2013-12-19T18:56:00"/>
    <n v="30"/>
    <n v="-0.32450000000000001"/>
    <x v="4"/>
  </r>
  <r>
    <n v="1704"/>
    <s v="Jericho Down Worship Album"/>
    <s v="We want to record an album of popular praise &amp; worship songs with our own influence and style."/>
    <n v="2000"/>
    <n v="1302"/>
    <x v="1"/>
    <x v="0"/>
    <x v="0"/>
    <s v="USD"/>
    <n v="1424056873"/>
    <n v="1421464873"/>
    <b v="0"/>
    <n v="11"/>
    <b v="0"/>
    <s v="music/faith"/>
    <x v="4"/>
    <x v="28"/>
    <n v="118.36"/>
    <n v="65"/>
    <x v="1084"/>
    <d v="2015-02-16T03:21:13"/>
    <n v="30"/>
    <n v="-0.34899999999999998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s v="USD"/>
    <n v="1413953940"/>
    <n v="1410141900"/>
    <b v="0"/>
    <n v="8"/>
    <b v="0"/>
    <s v="theater/plays"/>
    <x v="2"/>
    <x v="2"/>
    <n v="91.25"/>
    <n v="37"/>
    <x v="1085"/>
    <d v="2014-10-22T04:59:00"/>
    <n v="44.120833333334303"/>
    <n v="-0.63500000000000001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s v="USD"/>
    <n v="1406988000"/>
    <n v="1403822912"/>
    <b v="0"/>
    <n v="16"/>
    <b v="0"/>
    <s v="theater/plays"/>
    <x v="2"/>
    <x v="2"/>
    <n v="40.06"/>
    <n v="32"/>
    <x v="1086"/>
    <d v="2014-08-02T14:00:00"/>
    <n v="36.632962962961756"/>
    <n v="-0.67949999999999999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s v="USD"/>
    <n v="1456002300"/>
    <n v="1454173120"/>
    <b v="0"/>
    <n v="19"/>
    <b v="0"/>
    <s v="theater/plays"/>
    <x v="2"/>
    <x v="2"/>
    <n v="33.74"/>
    <n v="32"/>
    <x v="1087"/>
    <d v="2016-02-20T21:05:00"/>
    <n v="21.171064814814599"/>
    <n v="-0.6794999999999999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s v="GBP"/>
    <n v="1404149280"/>
    <n v="1400547969"/>
    <b v="0"/>
    <n v="13"/>
    <b v="0"/>
    <s v="theater/plays"/>
    <x v="2"/>
    <x v="2"/>
    <n v="44.31"/>
    <n v="29"/>
    <x v="1088"/>
    <d v="2014-06-30T17:28:00"/>
    <n v="41.681840277778974"/>
    <n v="-0.7119999999999999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s v="USD"/>
    <n v="1402007500"/>
    <n v="1399415500"/>
    <b v="0"/>
    <n v="11"/>
    <b v="0"/>
    <s v="theater/plays"/>
    <x v="2"/>
    <x v="2"/>
    <n v="51"/>
    <n v="28"/>
    <x v="1089"/>
    <d v="2014-06-05T22:31:40"/>
    <n v="30"/>
    <n v="-0.7195000000000000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s v="USD"/>
    <n v="1421095672"/>
    <n v="1417207672"/>
    <b v="0"/>
    <n v="10"/>
    <b v="0"/>
    <s v="technology/wearables"/>
    <x v="0"/>
    <x v="16"/>
    <n v="55.3"/>
    <n v="28"/>
    <x v="1090"/>
    <d v="2015-01-12T20:47:52"/>
    <n v="45"/>
    <n v="-0.7235000000000000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s v="GBP"/>
    <n v="1488114358"/>
    <n v="1485522358"/>
    <b v="0"/>
    <n v="14"/>
    <b v="0"/>
    <s v="theater/plays"/>
    <x v="2"/>
    <x v="2"/>
    <n v="38.71"/>
    <n v="27"/>
    <x v="1091"/>
    <d v="2017-02-26T13:05:58"/>
    <n v="30"/>
    <n v="-0.72899999999999998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s v="USD"/>
    <n v="1442381847"/>
    <n v="1440826647"/>
    <b v="0"/>
    <n v="9"/>
    <b v="0"/>
    <s v="theater/plays"/>
    <x v="2"/>
    <x v="2"/>
    <n v="48.56"/>
    <n v="22"/>
    <x v="1092"/>
    <d v="2015-09-16T05:37:27"/>
    <n v="18"/>
    <n v="-0.78149999999999997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x v="7"/>
    <s v="AUD"/>
    <n v="1430316426"/>
    <n v="1427724426"/>
    <b v="0"/>
    <n v="6"/>
    <b v="0"/>
    <s v="theater/plays"/>
    <x v="2"/>
    <x v="2"/>
    <n v="64.17"/>
    <n v="19"/>
    <x v="1093"/>
    <d v="2015-04-29T14:07:06"/>
    <n v="30"/>
    <n v="-0.807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s v="USD"/>
    <n v="1346017023"/>
    <n v="1343425023"/>
    <b v="0"/>
    <n v="8"/>
    <b v="0"/>
    <s v="publishing/children's books"/>
    <x v="7"/>
    <x v="32"/>
    <n v="47.5"/>
    <n v="19"/>
    <x v="1094"/>
    <d v="2012-08-26T21:37:03"/>
    <n v="30"/>
    <n v="-0.8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s v="USD"/>
    <n v="1407808438"/>
    <n v="1405217355"/>
    <b v="0"/>
    <n v="14"/>
    <b v="0"/>
    <s v="theater/plays"/>
    <x v="2"/>
    <x v="2"/>
    <n v="25.57"/>
    <n v="18"/>
    <x v="1095"/>
    <d v="2014-08-12T01:53:58"/>
    <n v="29.98938657407416"/>
    <n v="-0.82099999999999995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s v="USD"/>
    <n v="1460608780"/>
    <n v="1455428380"/>
    <b v="0"/>
    <n v="4"/>
    <b v="0"/>
    <s v="theater/plays"/>
    <x v="2"/>
    <x v="2"/>
    <n v="71.25"/>
    <n v="14"/>
    <x v="1096"/>
    <d v="2016-04-14T04:39:40"/>
    <n v="59.958333333328483"/>
    <n v="-0.857500000000000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s v="USD"/>
    <n v="1455251591"/>
    <n v="1452659591"/>
    <b v="0"/>
    <n v="5"/>
    <b v="0"/>
    <s v="theater/spaces"/>
    <x v="2"/>
    <x v="24"/>
    <n v="55.6"/>
    <n v="14"/>
    <x v="1097"/>
    <d v="2016-02-12T04:33:11"/>
    <n v="30"/>
    <n v="-0.8609999999999999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s v="USD"/>
    <n v="1466278339"/>
    <n v="1463686339"/>
    <b v="0"/>
    <n v="5"/>
    <b v="0"/>
    <s v="theater/plays"/>
    <x v="2"/>
    <x v="2"/>
    <n v="50.2"/>
    <n v="13"/>
    <x v="1098"/>
    <d v="2016-06-18T19:32:19"/>
    <n v="30"/>
    <n v="-0.87450000000000006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s v="USD"/>
    <n v="1457570100"/>
    <n v="1454978100"/>
    <b v="0"/>
    <n v="12"/>
    <b v="0"/>
    <s v="games/video games"/>
    <x v="1"/>
    <x v="19"/>
    <n v="19.670000000000002"/>
    <n v="12"/>
    <x v="1099"/>
    <d v="2016-03-10T00:35:00"/>
    <n v="30"/>
    <n v="-0.8820000000000000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x v="7"/>
    <s v="AUD"/>
    <n v="1476095783"/>
    <n v="1474886183"/>
    <b v="0"/>
    <n v="6"/>
    <b v="0"/>
    <s v="publishing/children's books"/>
    <x v="7"/>
    <x v="32"/>
    <n v="39"/>
    <n v="12"/>
    <x v="1100"/>
    <d v="2016-10-10T10:36:23"/>
    <n v="14"/>
    <n v="-0.8830000000000000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s v="USD"/>
    <n v="1279738800"/>
    <n v="1275599812"/>
    <b v="0"/>
    <n v="5"/>
    <b v="0"/>
    <s v="games/video games"/>
    <x v="1"/>
    <x v="19"/>
    <n v="45"/>
    <n v="11"/>
    <x v="1101"/>
    <d v="2010-07-21T19:00:00"/>
    <n v="47.904953703698993"/>
    <n v="-0.88749999999999996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s v="GBP"/>
    <n v="1421403960"/>
    <n v="1418827324"/>
    <b v="0"/>
    <n v="3"/>
    <b v="0"/>
    <s v="theater/plays"/>
    <x v="2"/>
    <x v="2"/>
    <n v="72"/>
    <n v="11"/>
    <x v="1102"/>
    <d v="2015-01-16T10:26:00"/>
    <n v="29.822175925932243"/>
    <n v="-0.8920000000000000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s v="USD"/>
    <n v="1422717953"/>
    <n v="1417533953"/>
    <b v="0"/>
    <n v="8"/>
    <b v="0"/>
    <s v="theater/plays"/>
    <x v="2"/>
    <x v="2"/>
    <n v="26.75"/>
    <n v="11"/>
    <x v="1103"/>
    <d v="2015-01-31T15:25:53"/>
    <n v="60"/>
    <n v="-0.8930000000000000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s v="USD"/>
    <n v="1424009147"/>
    <n v="1421417147"/>
    <b v="0"/>
    <n v="2"/>
    <b v="0"/>
    <s v="theater/plays"/>
    <x v="2"/>
    <x v="2"/>
    <n v="100.5"/>
    <n v="10"/>
    <x v="1104"/>
    <d v="2015-02-15T14:05:47"/>
    <n v="30"/>
    <n v="-0.89949999999999997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s v="USD"/>
    <n v="1427920363"/>
    <n v="1425331963"/>
    <b v="0"/>
    <n v="5"/>
    <b v="0"/>
    <s v="music/indie rock"/>
    <x v="4"/>
    <x v="21"/>
    <n v="40"/>
    <n v="10"/>
    <x v="1105"/>
    <d v="2015-04-01T20:32:43"/>
    <n v="29.958333333335759"/>
    <n v="-0.9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s v="USD"/>
    <n v="1481295099"/>
    <n v="1477835499"/>
    <b v="0"/>
    <n v="3"/>
    <b v="0"/>
    <s v="music/faith"/>
    <x v="4"/>
    <x v="28"/>
    <n v="50"/>
    <n v="8"/>
    <x v="1106"/>
    <d v="2016-12-09T14:51:39"/>
    <n v="40.041666666664241"/>
    <n v="-0.92500000000000004"/>
    <x v="0"/>
  </r>
  <r>
    <n v="1991"/>
    <s v="Portraits of Resilience"/>
    <s v="Taking (and giving) professional portraits of survivors of human trafficking in Myanmar."/>
    <n v="2000"/>
    <n v="140"/>
    <x v="1"/>
    <x v="0"/>
    <x v="0"/>
    <s v="USD"/>
    <n v="1435958786"/>
    <n v="1434144386"/>
    <b v="0"/>
    <n v="3"/>
    <b v="0"/>
    <s v="photography/people"/>
    <x v="6"/>
    <x v="38"/>
    <n v="46.67"/>
    <n v="7"/>
    <x v="1107"/>
    <d v="2015-07-03T21:26:26"/>
    <n v="21"/>
    <n v="-0.93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s v="GBP"/>
    <n v="1395007200"/>
    <n v="1392021502"/>
    <b v="0"/>
    <n v="7"/>
    <b v="0"/>
    <s v="music/jazz"/>
    <x v="4"/>
    <x v="34"/>
    <n v="18.71"/>
    <n v="7"/>
    <x v="1108"/>
    <d v="2014-03-16T22:00:00"/>
    <n v="34.556689814809943"/>
    <n v="-0.9345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s v="USD"/>
    <n v="1429460386"/>
    <n v="1424279986"/>
    <b v="0"/>
    <n v="3"/>
    <b v="0"/>
    <s v="theater/plays"/>
    <x v="2"/>
    <x v="2"/>
    <n v="42"/>
    <n v="6"/>
    <x v="1109"/>
    <d v="2015-04-19T16:19:46"/>
    <n v="59.958333333328483"/>
    <n v="-0.93700000000000006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s v="USD"/>
    <n v="1399867409"/>
    <n v="1394683409"/>
    <b v="0"/>
    <n v="2"/>
    <b v="0"/>
    <s v="music/jazz"/>
    <x v="4"/>
    <x v="34"/>
    <n v="60"/>
    <n v="6"/>
    <x v="1110"/>
    <d v="2014-05-12T04:03:29"/>
    <n v="60"/>
    <n v="-0.94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x v="4"/>
    <s v="EUR"/>
    <n v="1455964170"/>
    <n v="1450780170"/>
    <b v="0"/>
    <n v="1"/>
    <b v="0"/>
    <s v="publishing/translations"/>
    <x v="7"/>
    <x v="20"/>
    <n v="100"/>
    <n v="5"/>
    <x v="1111"/>
    <d v="2016-02-20T10:29:30"/>
    <n v="60"/>
    <n v="-0.95"/>
    <x v="3"/>
  </r>
  <r>
    <n v="3861"/>
    <s v="READY OR NOT HERE I COME"/>
    <s v="THE COMING OF THE LORD!"/>
    <n v="2000"/>
    <n v="100"/>
    <x v="1"/>
    <x v="0"/>
    <x v="0"/>
    <s v="USD"/>
    <n v="1415828820"/>
    <n v="1412258977"/>
    <b v="0"/>
    <n v="1"/>
    <b v="0"/>
    <s v="theater/plays"/>
    <x v="2"/>
    <x v="2"/>
    <n v="100"/>
    <n v="5"/>
    <x v="1112"/>
    <d v="2014-11-12T21:47:00"/>
    <n v="41.317627314820129"/>
    <n v="-0.95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s v="USD"/>
    <n v="1329014966"/>
    <n v="1326422966"/>
    <b v="0"/>
    <n v="5"/>
    <b v="0"/>
    <s v="music/jazz"/>
    <x v="4"/>
    <x v="34"/>
    <n v="18"/>
    <n v="5"/>
    <x v="1113"/>
    <d v="2012-02-12T02:49:26"/>
    <n v="30"/>
    <n v="-0.95499999999999996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s v="GBP"/>
    <n v="1431072843"/>
    <n v="1427184843"/>
    <b v="0"/>
    <n v="3"/>
    <b v="0"/>
    <s v="technology/web"/>
    <x v="0"/>
    <x v="22"/>
    <n v="20"/>
    <n v="3"/>
    <x v="1114"/>
    <d v="2015-05-08T08:14:03"/>
    <n v="45"/>
    <n v="-0.97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s v="GBP"/>
    <n v="1382017085"/>
    <n v="1379425085"/>
    <b v="0"/>
    <n v="5"/>
    <b v="0"/>
    <s v="film &amp; video/animation"/>
    <x v="5"/>
    <x v="29"/>
    <n v="9"/>
    <n v="2"/>
    <x v="1115"/>
    <d v="2013-10-17T13:38:05"/>
    <n v="30"/>
    <n v="-0.97750000000000004"/>
    <x v="4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s v="USD"/>
    <n v="1411596001"/>
    <n v="1409608801"/>
    <b v="0"/>
    <n v="4"/>
    <b v="0"/>
    <s v="theater/plays"/>
    <x v="2"/>
    <x v="2"/>
    <n v="10.25"/>
    <n v="2"/>
    <x v="1116"/>
    <d v="2014-09-24T22:00:01"/>
    <n v="23"/>
    <n v="-0.97950000000000004"/>
    <x v="2"/>
  </r>
  <r>
    <n v="2859"/>
    <s v="Grover Theatre Company (GTC)"/>
    <s v="A theatre company that will create works to inspire young people and get everyone involved."/>
    <n v="2000"/>
    <n v="35"/>
    <x v="1"/>
    <x v="7"/>
    <x v="7"/>
    <s v="AUD"/>
    <n v="1444984904"/>
    <n v="1439800904"/>
    <b v="0"/>
    <n v="1"/>
    <b v="0"/>
    <s v="theater/plays"/>
    <x v="2"/>
    <x v="2"/>
    <n v="35"/>
    <n v="2"/>
    <x v="1117"/>
    <d v="2015-10-16T08:41:44"/>
    <n v="60"/>
    <n v="-0.9825000000000000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s v="USD"/>
    <n v="1430517600"/>
    <n v="1426538129"/>
    <b v="0"/>
    <n v="2"/>
    <b v="0"/>
    <s v="theater/musical"/>
    <x v="2"/>
    <x v="18"/>
    <n v="17.5"/>
    <n v="2"/>
    <x v="1118"/>
    <d v="2015-05-01T22:00:00"/>
    <n v="46.058692129634437"/>
    <n v="-0.98250000000000004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s v="USD"/>
    <n v="1424070823"/>
    <n v="1421478823"/>
    <b v="0"/>
    <n v="2"/>
    <b v="0"/>
    <s v="theater/plays"/>
    <x v="2"/>
    <x v="2"/>
    <n v="13"/>
    <n v="1"/>
    <x v="1119"/>
    <d v="2015-02-16T07:13:43"/>
    <n v="30"/>
    <n v="-0.98699999999999999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s v="GBP"/>
    <n v="1409509477"/>
    <n v="1407695077"/>
    <b v="0"/>
    <n v="2"/>
    <b v="0"/>
    <s v="theater/musical"/>
    <x v="2"/>
    <x v="18"/>
    <n v="12.5"/>
    <n v="1"/>
    <x v="1120"/>
    <d v="2014-08-31T18:24:37"/>
    <n v="21"/>
    <n v="-0.98750000000000004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s v="USD"/>
    <n v="1357432638"/>
    <n v="1354840638"/>
    <b v="0"/>
    <n v="7"/>
    <b v="0"/>
    <s v="games/video games"/>
    <x v="1"/>
    <x v="19"/>
    <n v="3"/>
    <n v="1"/>
    <x v="1121"/>
    <d v="2013-01-06T00:37:18"/>
    <n v="30"/>
    <n v="-0.98950000000000005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s v="USD"/>
    <n v="1407553200"/>
    <n v="1405100992"/>
    <b v="0"/>
    <n v="3"/>
    <b v="0"/>
    <s v="theater/plays"/>
    <x v="2"/>
    <x v="2"/>
    <n v="7"/>
    <n v="1"/>
    <x v="1122"/>
    <d v="2014-08-09T03:00:00"/>
    <n v="28.382037037037662"/>
    <n v="-0.98950000000000005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s v="USD"/>
    <n v="1336789860"/>
    <n v="1331666146"/>
    <b v="0"/>
    <n v="2"/>
    <b v="0"/>
    <s v="music/indie rock"/>
    <x v="4"/>
    <x v="21"/>
    <n v="10"/>
    <n v="1"/>
    <x v="1123"/>
    <d v="2012-05-12T02:31:00"/>
    <n v="59.302245370374294"/>
    <n v="-0.99"/>
    <x v="6"/>
  </r>
  <r>
    <n v="3866"/>
    <s v="a feminine ending, brought to you by the East End Theatre Co"/>
    <s v="A funny, moving, witty piece about a girl, her oboe, and her dreams."/>
    <n v="2000"/>
    <n v="11"/>
    <x v="1"/>
    <x v="0"/>
    <x v="0"/>
    <s v="USD"/>
    <n v="1458703740"/>
    <n v="1454453021"/>
    <b v="0"/>
    <n v="2"/>
    <b v="0"/>
    <s v="theater/plays"/>
    <x v="2"/>
    <x v="2"/>
    <n v="5.5"/>
    <n v="1"/>
    <x v="1124"/>
    <d v="2016-03-23T03:29:00"/>
    <n v="49.198136574072123"/>
    <n v="-0.99450000000000005"/>
    <x v="0"/>
  </r>
  <r>
    <n v="1126"/>
    <s v="GAMING TO LEARN"/>
    <s v="Imagine a science class where the teacher walks in a says &quot;Take out your cell phone and play a game.&quot;"/>
    <n v="2000"/>
    <n v="10"/>
    <x v="1"/>
    <x v="0"/>
    <x v="0"/>
    <s v="USD"/>
    <n v="1468482694"/>
    <n v="1465890694"/>
    <b v="0"/>
    <n v="2"/>
    <b v="0"/>
    <s v="games/mobile games"/>
    <x v="1"/>
    <x v="15"/>
    <n v="5"/>
    <n v="1"/>
    <x v="1125"/>
    <d v="2016-07-14T07:51:34"/>
    <n v="30"/>
    <n v="-0.995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s v="USD"/>
    <n v="1470355833"/>
    <n v="1465171833"/>
    <b v="0"/>
    <n v="1"/>
    <b v="0"/>
    <s v="publishing/fiction"/>
    <x v="7"/>
    <x v="31"/>
    <n v="5"/>
    <n v="0"/>
    <x v="1126"/>
    <d v="2016-08-05T00:10:33"/>
    <n v="60"/>
    <n v="-0.9975000000000000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s v="USD"/>
    <n v="1431717268"/>
    <n v="1429125268"/>
    <b v="0"/>
    <n v="1"/>
    <b v="0"/>
    <s v="theater/plays"/>
    <x v="2"/>
    <x v="2"/>
    <n v="5"/>
    <n v="0"/>
    <x v="1127"/>
    <d v="2015-05-15T19:14:28"/>
    <n v="30"/>
    <n v="-0.99750000000000005"/>
    <x v="3"/>
  </r>
  <r>
    <n v="3994"/>
    <s v="Poles Apart - A Play in 2 Acts"/>
    <s v="Is Henson willing to dare risk a theatrical speaking tour of his North Pole adventures...and more?"/>
    <n v="2000"/>
    <n v="5"/>
    <x v="1"/>
    <x v="0"/>
    <x v="0"/>
    <s v="USD"/>
    <n v="1405761690"/>
    <n v="1403169690"/>
    <b v="0"/>
    <n v="1"/>
    <b v="0"/>
    <s v="theater/plays"/>
    <x v="2"/>
    <x v="2"/>
    <n v="5"/>
    <n v="0"/>
    <x v="1128"/>
    <d v="2014-07-19T09:21:30"/>
    <n v="30"/>
    <n v="-0.99750000000000005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s v="USD"/>
    <n v="1409070480"/>
    <n v="1406572381"/>
    <b v="0"/>
    <n v="1"/>
    <b v="0"/>
    <s v="theater/plays"/>
    <x v="2"/>
    <x v="2"/>
    <n v="5"/>
    <n v="0"/>
    <x v="1129"/>
    <d v="2014-08-26T16:28:00"/>
    <n v="28.913182870375749"/>
    <n v="-0.99750000000000005"/>
    <x v="2"/>
  </r>
  <r>
    <n v="636"/>
    <s v="Keto Advice (Canceled)"/>
    <s v="With no central location for keto knowledge, keto advice will be a community run knowledge base."/>
    <n v="2000"/>
    <n v="4"/>
    <x v="2"/>
    <x v="1"/>
    <x v="1"/>
    <s v="GBP"/>
    <n v="1433587620"/>
    <n v="1430996150"/>
    <b v="0"/>
    <n v="1"/>
    <b v="0"/>
    <s v="technology/web"/>
    <x v="0"/>
    <x v="22"/>
    <n v="4"/>
    <n v="0"/>
    <x v="1130"/>
    <d v="2015-06-06T10:47:00"/>
    <n v="29.993865740732872"/>
    <n v="-0.998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s v="GBP"/>
    <n v="1471265092"/>
    <n v="1468673092"/>
    <b v="0"/>
    <n v="2"/>
    <b v="0"/>
    <s v="theater/spaces"/>
    <x v="2"/>
    <x v="24"/>
    <n v="1"/>
    <n v="0"/>
    <x v="1131"/>
    <d v="2016-08-15T12:44:52"/>
    <n v="30"/>
    <n v="-0.999"/>
    <x v="0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s v="USD"/>
    <n v="1415219915"/>
    <n v="1412624315"/>
    <b v="0"/>
    <n v="1"/>
    <b v="0"/>
    <s v="journalism/audio"/>
    <x v="8"/>
    <x v="14"/>
    <n v="1"/>
    <n v="0"/>
    <x v="1132"/>
    <d v="2014-11-05T20:38:35"/>
    <n v="30.041666666671517"/>
    <n v="-0.9995000000000000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s v="GBP"/>
    <n v="1457947483"/>
    <n v="1455359083"/>
    <b v="0"/>
    <n v="1"/>
    <b v="0"/>
    <s v="photography/people"/>
    <x v="6"/>
    <x v="38"/>
    <n v="1"/>
    <n v="0"/>
    <x v="1133"/>
    <d v="2016-03-14T09:24:43"/>
    <n v="29.958333333343035"/>
    <n v="-0.99950000000000006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s v="USD"/>
    <n v="1430877843"/>
    <n v="1428285843"/>
    <b v="0"/>
    <n v="0"/>
    <b v="0"/>
    <s v="film &amp; video/animation"/>
    <x v="5"/>
    <x v="29"/>
    <n v="0"/>
    <n v="0"/>
    <x v="1134"/>
    <d v="2015-05-06T02:04:03"/>
    <n v="30"/>
    <n v="-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s v="USD"/>
    <n v="1407394800"/>
    <n v="1404770616"/>
    <b v="0"/>
    <n v="0"/>
    <b v="0"/>
    <s v="music/world music"/>
    <x v="4"/>
    <x v="37"/>
    <n v="0"/>
    <n v="0"/>
    <x v="1135"/>
    <d v="2014-08-07T07:00:00"/>
    <n v="30.372499999997672"/>
    <n v="-1"/>
    <x v="2"/>
  </r>
  <r>
    <n v="1484"/>
    <s v="a book called filtered down thru the stars"/>
    <s v="The mussings of an old wizard"/>
    <n v="2000"/>
    <n v="0"/>
    <x v="1"/>
    <x v="0"/>
    <x v="0"/>
    <s v="USD"/>
    <n v="1342882260"/>
    <n v="1337834963"/>
    <b v="0"/>
    <n v="0"/>
    <b v="0"/>
    <s v="publishing/fiction"/>
    <x v="7"/>
    <x v="31"/>
    <n v="0"/>
    <n v="0"/>
    <x v="1136"/>
    <d v="2012-07-21T14:51:00"/>
    <n v="58.417789351857209"/>
    <n v="-1"/>
    <x v="6"/>
  </r>
  <r>
    <n v="1495"/>
    <s v="A Magical Bildungsroman with a Female Heroine"/>
    <s v="The Adventures of Penelope Hawthorne. Part One: The Spellbook of Dracone."/>
    <n v="2000"/>
    <n v="0"/>
    <x v="1"/>
    <x v="0"/>
    <x v="0"/>
    <s v="USD"/>
    <n v="1314471431"/>
    <n v="1311879431"/>
    <b v="0"/>
    <n v="0"/>
    <b v="0"/>
    <s v="publishing/fiction"/>
    <x v="7"/>
    <x v="31"/>
    <n v="0"/>
    <n v="0"/>
    <x v="1137"/>
    <d v="2011-08-27T18:57:11"/>
    <n v="30"/>
    <n v="-1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s v="USD"/>
    <n v="1441814400"/>
    <n v="1440807846"/>
    <b v="0"/>
    <n v="0"/>
    <b v="0"/>
    <s v="music/faith"/>
    <x v="4"/>
    <x v="28"/>
    <n v="0"/>
    <n v="0"/>
    <x v="1138"/>
    <d v="2015-09-09T16:00:00"/>
    <n v="11.649930555562605"/>
    <n v="-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s v="GBP"/>
    <n v="1450706837"/>
    <n v="1448114837"/>
    <b v="0"/>
    <n v="0"/>
    <b v="0"/>
    <s v="photography/people"/>
    <x v="6"/>
    <x v="38"/>
    <n v="0"/>
    <n v="0"/>
    <x v="1139"/>
    <d v="2015-12-21T14:07:17"/>
    <n v="30"/>
    <n v="-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s v="USD"/>
    <n v="1280534400"/>
    <n v="1277512556"/>
    <b v="0"/>
    <n v="0"/>
    <b v="0"/>
    <s v="games/video games"/>
    <x v="1"/>
    <x v="19"/>
    <n v="0"/>
    <n v="0"/>
    <x v="1140"/>
    <d v="2010-07-31T00:00:00"/>
    <n v="34.975046296298387"/>
    <n v="-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s v="USD"/>
    <n v="1433603552"/>
    <n v="1428419552"/>
    <b v="0"/>
    <n v="0"/>
    <b v="0"/>
    <s v="technology/web"/>
    <x v="0"/>
    <x v="22"/>
    <n v="0"/>
    <n v="0"/>
    <x v="1141"/>
    <d v="2015-06-06T15:12:32"/>
    <n v="60"/>
    <n v="-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s v="USD"/>
    <n v="1435257596"/>
    <n v="1432665596"/>
    <b v="0"/>
    <n v="0"/>
    <b v="0"/>
    <s v="technology/web"/>
    <x v="0"/>
    <x v="22"/>
    <n v="0"/>
    <n v="0"/>
    <x v="1142"/>
    <d v="2015-06-25T18:39:56"/>
    <n v="30"/>
    <n v="-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s v="USD"/>
    <n v="1464031265"/>
    <n v="1458847265"/>
    <b v="0"/>
    <n v="0"/>
    <b v="0"/>
    <s v="theater/plays"/>
    <x v="2"/>
    <x v="2"/>
    <n v="0"/>
    <n v="0"/>
    <x v="1143"/>
    <d v="2016-05-23T19:21:05"/>
    <n v="60"/>
    <n v="-1"/>
    <x v="0"/>
  </r>
  <r>
    <n v="3916"/>
    <s v="Final exam"/>
    <s v="We're a small group of University students who need a little help making our final exam production the best product possible."/>
    <n v="2000"/>
    <n v="0"/>
    <x v="1"/>
    <x v="13"/>
    <x v="13"/>
    <s v="DKK"/>
    <n v="1464952752"/>
    <n v="1462360752"/>
    <b v="0"/>
    <n v="0"/>
    <b v="0"/>
    <s v="theater/plays"/>
    <x v="2"/>
    <x v="2"/>
    <n v="0"/>
    <n v="0"/>
    <x v="1144"/>
    <d v="2016-06-03T11:19:12"/>
    <n v="30"/>
    <n v="-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s v="GBP"/>
    <n v="1462017600"/>
    <n v="1458820564"/>
    <b v="0"/>
    <n v="72"/>
    <b v="1"/>
    <s v="technology/space exploration"/>
    <x v="0"/>
    <x v="23"/>
    <n v="47.18"/>
    <n v="170"/>
    <x v="1145"/>
    <d v="2016-04-30T12:00:00"/>
    <n v="37.002731481479714"/>
    <n v="0.6976511744127935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s v="USD"/>
    <n v="1425675892"/>
    <n v="1423083892"/>
    <b v="0"/>
    <n v="59"/>
    <b v="1"/>
    <s v="music/pop"/>
    <x v="4"/>
    <x v="17"/>
    <n v="45.59"/>
    <n v="128"/>
    <x v="1146"/>
    <d v="2015-03-06T21:04:52"/>
    <n v="30"/>
    <n v="0.28095238095238095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s v="USD"/>
    <n v="1418784689"/>
    <n v="1416192689"/>
    <b v="0"/>
    <n v="45"/>
    <b v="1"/>
    <s v="theater/plays"/>
    <x v="2"/>
    <x v="2"/>
    <n v="51.22"/>
    <n v="110"/>
    <x v="1147"/>
    <d v="2014-12-17T02:51:29"/>
    <n v="30"/>
    <n v="9.7619047619047619E-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s v="USD"/>
    <n v="1457139600"/>
    <n v="1455230214"/>
    <b v="0"/>
    <n v="13"/>
    <b v="1"/>
    <s v="theater/plays"/>
    <x v="2"/>
    <x v="2"/>
    <n v="164.62"/>
    <n v="102"/>
    <x v="1148"/>
    <d v="2016-03-05T01:00:00"/>
    <n v="22.099375000005239"/>
    <n v="1.9047619047619049E-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s v="USD"/>
    <n v="1465940580"/>
    <n v="1462603021"/>
    <b v="0"/>
    <n v="27"/>
    <b v="1"/>
    <s v="theater/plays"/>
    <x v="2"/>
    <x v="2"/>
    <n v="78.52"/>
    <n v="101"/>
    <x v="1149"/>
    <d v="2016-06-14T21:43:00"/>
    <n v="38.629155092588917"/>
    <n v="9.5190476190475156E-3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x v="2"/>
    <s v="CAD"/>
    <n v="1463929174"/>
    <n v="1461337174"/>
    <b v="0"/>
    <n v="9"/>
    <b v="0"/>
    <s v="technology/makerspaces"/>
    <x v="0"/>
    <x v="36"/>
    <n v="117.56"/>
    <n v="50"/>
    <x v="1150"/>
    <d v="2016-05-22T14:59:34"/>
    <n v="30"/>
    <n v="-0.4961904761904761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s v="USD"/>
    <n v="1338321305"/>
    <n v="1336506905"/>
    <b v="0"/>
    <n v="30"/>
    <b v="0"/>
    <s v="music/jazz"/>
    <x v="4"/>
    <x v="34"/>
    <n v="21.47"/>
    <n v="31"/>
    <x v="1151"/>
    <d v="2012-05-29T19:55:05"/>
    <n v="21"/>
    <n v="-0.69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s v="USD"/>
    <n v="1396810864"/>
    <n v="1395687664"/>
    <b v="0"/>
    <n v="1"/>
    <b v="0"/>
    <s v="games/video games"/>
    <x v="1"/>
    <x v="19"/>
    <n v="5"/>
    <n v="0"/>
    <x v="1152"/>
    <d v="2014-04-06T19:01:04"/>
    <n v="13"/>
    <n v="-0.99761904761904763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x v="2"/>
    <s v="CAD"/>
    <n v="1482457678"/>
    <n v="1480729678"/>
    <b v="0"/>
    <n v="93"/>
    <b v="1"/>
    <s v="music/rock"/>
    <x v="4"/>
    <x v="5"/>
    <n v="50.25"/>
    <n v="212"/>
    <x v="1153"/>
    <d v="2016-12-23T01:47:58"/>
    <n v="20"/>
    <n v="1.124090909090909"/>
    <x v="0"/>
  </r>
  <r>
    <n v="2258"/>
    <s v="A Sundered World"/>
    <s v="A Dungeon World campaign setting that takes place after the end of the worlds."/>
    <n v="2200"/>
    <n v="3223"/>
    <x v="0"/>
    <x v="0"/>
    <x v="0"/>
    <s v="USD"/>
    <n v="1434045687"/>
    <n v="1431453687"/>
    <b v="0"/>
    <n v="205"/>
    <b v="1"/>
    <s v="games/tabletop games"/>
    <x v="1"/>
    <x v="1"/>
    <n v="15.72"/>
    <n v="147"/>
    <x v="1154"/>
    <d v="2015-06-11T18:01:27"/>
    <n v="30"/>
    <n v="0.4650000000000000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s v="GBP"/>
    <n v="1480809600"/>
    <n v="1478431488"/>
    <b v="0"/>
    <n v="103"/>
    <b v="1"/>
    <s v="photography/photobooks"/>
    <x v="6"/>
    <x v="9"/>
    <n v="23.8"/>
    <n v="111"/>
    <x v="1155"/>
    <d v="2016-12-04T00:00:00"/>
    <n v="27.524444444439723"/>
    <n v="0.11409545454545464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s v="USD"/>
    <n v="1352937600"/>
    <n v="1351210481"/>
    <b v="0"/>
    <n v="41"/>
    <b v="1"/>
    <s v="film &amp; video/shorts"/>
    <x v="5"/>
    <x v="13"/>
    <n v="58.17"/>
    <n v="108"/>
    <x v="1156"/>
    <d v="2012-11-15T00:00:00"/>
    <n v="19.98980324074364"/>
    <n v="8.4090909090909091E-2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s v="USD"/>
    <n v="1463184000"/>
    <n v="1461605020"/>
    <b v="0"/>
    <n v="60"/>
    <b v="1"/>
    <s v="film &amp; video/shorts"/>
    <x v="5"/>
    <x v="13"/>
    <n v="39.380000000000003"/>
    <n v="107"/>
    <x v="1157"/>
    <d v="2016-05-14T00:00:00"/>
    <n v="18.275231481486117"/>
    <n v="7.4090909090909096E-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s v="USD"/>
    <n v="1359176974"/>
    <n v="1356584974"/>
    <b v="0"/>
    <n v="44"/>
    <b v="1"/>
    <s v="music/indie rock"/>
    <x v="4"/>
    <x v="21"/>
    <n v="53.52"/>
    <n v="107"/>
    <x v="1158"/>
    <d v="2013-01-26T05:09:34"/>
    <n v="30"/>
    <n v="7.045454545454545E-2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s v="GBP"/>
    <n v="1383425367"/>
    <n v="1380833367"/>
    <b v="1"/>
    <n v="67"/>
    <b v="1"/>
    <s v="theater/plays"/>
    <x v="2"/>
    <x v="2"/>
    <n v="34.79"/>
    <n v="106"/>
    <x v="1159"/>
    <d v="2013-11-02T20:49:27"/>
    <n v="30"/>
    <n v="5.9545454545454547E-2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s v="GBP"/>
    <n v="1408289724"/>
    <n v="1403105724"/>
    <b v="0"/>
    <n v="20"/>
    <b v="1"/>
    <s v="theater/plays"/>
    <x v="2"/>
    <x v="2"/>
    <n v="110.5"/>
    <n v="100"/>
    <x v="1160"/>
    <d v="2014-08-17T15:35:24"/>
    <n v="60"/>
    <n v="4.5454545454545452E-3"/>
    <x v="2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s v="USD"/>
    <n v="1385447459"/>
    <n v="1382679059"/>
    <b v="0"/>
    <n v="21"/>
    <b v="0"/>
    <s v="games/video games"/>
    <x v="1"/>
    <x v="19"/>
    <n v="40.479999999999997"/>
    <n v="39"/>
    <x v="1161"/>
    <d v="2013-11-26T06:30:59"/>
    <n v="32.041666666671517"/>
    <n v="-0.6136363636363636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s v="USD"/>
    <n v="1358361197"/>
    <n v="1353177197"/>
    <b v="0"/>
    <n v="2"/>
    <b v="0"/>
    <s v="music/jazz"/>
    <x v="4"/>
    <x v="34"/>
    <n v="22.5"/>
    <n v="2"/>
    <x v="1162"/>
    <d v="2013-01-16T18:33:17"/>
    <n v="60"/>
    <n v="-0.979545454545454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s v="USD"/>
    <n v="1480188013"/>
    <n v="1477592413"/>
    <b v="0"/>
    <n v="0"/>
    <b v="0"/>
    <s v="publishing/fiction"/>
    <x v="7"/>
    <x v="31"/>
    <n v="0"/>
    <n v="0"/>
    <x v="1163"/>
    <d v="2016-11-26T19:20:13"/>
    <n v="30.041666666664241"/>
    <n v="-1"/>
    <x v="0"/>
  </r>
  <r>
    <n v="3743"/>
    <s v="Down the Mississippi"/>
    <s v="I'm taking the Adventures of Huckleberry Finn puppet show down the Mississippi River!"/>
    <n v="2200"/>
    <n v="0"/>
    <x v="1"/>
    <x v="0"/>
    <x v="0"/>
    <s v="USD"/>
    <n v="1404406964"/>
    <n v="1401814964"/>
    <b v="0"/>
    <n v="0"/>
    <b v="0"/>
    <s v="theater/plays"/>
    <x v="2"/>
    <x v="2"/>
    <n v="0"/>
    <n v="0"/>
    <x v="1164"/>
    <d v="2014-07-03T17:02:44"/>
    <n v="30"/>
    <n v="-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s v="USD"/>
    <n v="1367588645"/>
    <n v="1364996645"/>
    <b v="0"/>
    <n v="74"/>
    <b v="1"/>
    <s v="publishing/nonfiction"/>
    <x v="7"/>
    <x v="12"/>
    <n v="53.73"/>
    <n v="179"/>
    <x v="1165"/>
    <d v="2013-05-03T13:44:05"/>
    <n v="30"/>
    <n v="0.79099099099099102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s v="USD"/>
    <n v="1425819425"/>
    <n v="1423231025"/>
    <b v="0"/>
    <n v="12"/>
    <b v="0"/>
    <s v="theater/plays"/>
    <x v="2"/>
    <x v="2"/>
    <n v="29.17"/>
    <n v="16"/>
    <x v="1166"/>
    <d v="2015-03-08T12:57:05"/>
    <n v="29.958333333343035"/>
    <n v="-0.84262589928057552"/>
    <x v="3"/>
  </r>
  <r>
    <n v="3252"/>
    <s v="Modern Love"/>
    <s v="How do we navigate the boundaries between friendship, sexual intimacy and obsessive desire?"/>
    <n v="2250"/>
    <n v="2876"/>
    <x v="0"/>
    <x v="1"/>
    <x v="1"/>
    <s v="GBP"/>
    <n v="1473247240"/>
    <n v="1470655240"/>
    <b v="1"/>
    <n v="50"/>
    <b v="1"/>
    <s v="theater/plays"/>
    <x v="2"/>
    <x v="2"/>
    <n v="57.52"/>
    <n v="128"/>
    <x v="1167"/>
    <d v="2016-09-07T11:20:40"/>
    <n v="30"/>
    <n v="0.2782222222222222"/>
    <x v="0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s v="USD"/>
    <n v="1416662034"/>
    <n v="1414066434"/>
    <b v="0"/>
    <n v="1"/>
    <b v="0"/>
    <s v="photography/nature"/>
    <x v="6"/>
    <x v="8"/>
    <n v="10"/>
    <n v="0"/>
    <x v="1168"/>
    <d v="2014-11-22T13:13:54"/>
    <n v="30.041666666664241"/>
    <n v="-0.9955555555555555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s v="USD"/>
    <n v="1388473200"/>
    <n v="1385585434"/>
    <b v="1"/>
    <n v="85"/>
    <b v="1"/>
    <s v="music/indie rock"/>
    <x v="4"/>
    <x v="21"/>
    <n v="46.18"/>
    <n v="171"/>
    <x v="1169"/>
    <d v="2013-12-31T07:00:00"/>
    <n v="33.423217592593573"/>
    <n v="0.7065217391304348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s v="USD"/>
    <n v="1306296000"/>
    <n v="1301950070"/>
    <b v="1"/>
    <n v="61"/>
    <b v="1"/>
    <s v="film &amp; video/documentary"/>
    <x v="5"/>
    <x v="27"/>
    <n v="57.54"/>
    <n v="153"/>
    <x v="1170"/>
    <d v="2011-05-25T04:00:00"/>
    <n v="50.300115740741603"/>
    <n v="0.52608695652173909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s v="USD"/>
    <n v="1300636482"/>
    <n v="1298048082"/>
    <b v="0"/>
    <n v="90"/>
    <b v="1"/>
    <s v="music/pop"/>
    <x v="4"/>
    <x v="17"/>
    <n v="32.01"/>
    <n v="125"/>
    <x v="1171"/>
    <d v="2011-03-20T15:54:42"/>
    <n v="29.958333333335759"/>
    <n v="0.2526086956521739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s v="USD"/>
    <n v="1306630800"/>
    <n v="1304376478"/>
    <b v="0"/>
    <n v="38"/>
    <b v="1"/>
    <s v="music/rock"/>
    <x v="4"/>
    <x v="5"/>
    <n v="74.61"/>
    <n v="123"/>
    <x v="1172"/>
    <d v="2011-05-29T01:00:00"/>
    <n v="26.091689814813435"/>
    <n v="0.232608695652173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s v="USD"/>
    <n v="1417402800"/>
    <n v="1414610126"/>
    <b v="1"/>
    <n v="73"/>
    <b v="1"/>
    <s v="photography/photobooks"/>
    <x v="6"/>
    <x v="9"/>
    <n v="56.64"/>
    <n v="176"/>
    <x v="1173"/>
    <d v="2014-12-01T03:00:00"/>
    <n v="32.32261574074073"/>
    <n v="0.75957446808510642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s v="GBP"/>
    <n v="1462100406"/>
    <n v="1456920006"/>
    <b v="0"/>
    <n v="56"/>
    <b v="1"/>
    <s v="theater/spaces"/>
    <x v="2"/>
    <x v="24"/>
    <n v="45.21"/>
    <n v="106"/>
    <x v="1174"/>
    <d v="2016-05-01T11:00:06"/>
    <n v="59.958333333328483"/>
    <n v="5.5E-2"/>
    <x v="0"/>
  </r>
  <r>
    <n v="3778"/>
    <s v="Give a Puppet a Hand"/>
    <s v="Sponsor an AVENUE Q puppet for The Barn Players April 2015 production."/>
    <n v="2400"/>
    <n v="2521"/>
    <x v="0"/>
    <x v="0"/>
    <x v="0"/>
    <s v="USD"/>
    <n v="1423942780"/>
    <n v="1418758780"/>
    <b v="0"/>
    <n v="36"/>
    <b v="1"/>
    <s v="theater/musical"/>
    <x v="2"/>
    <x v="18"/>
    <n v="70.03"/>
    <n v="105"/>
    <x v="1175"/>
    <d v="2015-02-14T19:39:40"/>
    <n v="60"/>
    <n v="5.0416666666666665E-2"/>
    <x v="2"/>
  </r>
  <r>
    <n v="1689"/>
    <s v="Fly Away"/>
    <s v="Praising the Living God in the second half of life."/>
    <n v="2400"/>
    <n v="2400"/>
    <x v="3"/>
    <x v="0"/>
    <x v="0"/>
    <s v="USD"/>
    <n v="1489700230"/>
    <n v="1487111830"/>
    <b v="0"/>
    <n v="14"/>
    <b v="0"/>
    <s v="music/faith"/>
    <x v="4"/>
    <x v="28"/>
    <n v="171.43"/>
    <n v="100"/>
    <x v="1176"/>
    <d v="2017-03-16T21:37:10"/>
    <n v="29.958333333335759"/>
    <n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x v="4"/>
    <s v="EUR"/>
    <n v="1479382594"/>
    <n v="1476786994"/>
    <b v="0"/>
    <n v="14"/>
    <b v="1"/>
    <s v="theater/plays"/>
    <x v="2"/>
    <x v="2"/>
    <n v="171.43"/>
    <n v="100"/>
    <x v="1177"/>
    <d v="2016-11-17T11:36:34"/>
    <n v="30.041666666656965"/>
    <n v="0"/>
    <x v="0"/>
  </r>
  <r>
    <n v="1493"/>
    <s v="The Great Grand Zeppelin Chase"/>
    <s v="Help illustrate the sequel to the bestselling _x000a_The Transylvania Flying Squad of Detectives"/>
    <n v="2400"/>
    <n v="0"/>
    <x v="1"/>
    <x v="0"/>
    <x v="0"/>
    <s v="USD"/>
    <n v="1371415675"/>
    <n v="1368823675"/>
    <b v="0"/>
    <n v="0"/>
    <b v="0"/>
    <s v="publishing/fiction"/>
    <x v="7"/>
    <x v="31"/>
    <n v="0"/>
    <n v="0"/>
    <x v="1178"/>
    <d v="2013-06-16T20:47:55"/>
    <n v="30"/>
    <n v="-1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x v="2"/>
    <s v="CAD"/>
    <n v="1409376600"/>
    <n v="1405957098"/>
    <b v="0"/>
    <n v="14"/>
    <b v="0"/>
    <s v="theater/plays"/>
    <x v="2"/>
    <x v="2"/>
    <n v="46.43"/>
    <n v="27"/>
    <x v="1179"/>
    <d v="2014-08-30T05:30:00"/>
    <n v="39.577569444438268"/>
    <n v="-0.73062577704102771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s v="GBP"/>
    <n v="1472122316"/>
    <n v="1469443916"/>
    <b v="0"/>
    <n v="48"/>
    <b v="1"/>
    <s v="film &amp; video/documentary"/>
    <x v="5"/>
    <x v="27"/>
    <n v="54.08"/>
    <n v="106"/>
    <x v="1180"/>
    <d v="2016-08-25T10:51:56"/>
    <n v="31"/>
    <n v="5.9591836734693877E-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s v="GBP"/>
    <n v="1439625059"/>
    <n v="1436860259"/>
    <b v="0"/>
    <n v="1019"/>
    <b v="1"/>
    <s v="technology/hardware"/>
    <x v="0"/>
    <x v="0"/>
    <n v="7.19"/>
    <n v="297"/>
    <x v="1181"/>
    <d v="2015-08-15T07:50:59"/>
    <n v="32"/>
    <n v="1.9687520259319287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s v="USD"/>
    <n v="1488862800"/>
    <n v="1486745663"/>
    <b v="0"/>
    <n v="902"/>
    <b v="1"/>
    <s v="games/tabletop games"/>
    <x v="1"/>
    <x v="1"/>
    <n v="49.93"/>
    <n v="1802"/>
    <x v="1182"/>
    <d v="2017-03-07T05:00:00"/>
    <n v="24.503900462957972"/>
    <n v="17.01640000000000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s v="USD"/>
    <n v="1372136400"/>
    <n v="1369864301"/>
    <b v="0"/>
    <n v="1113"/>
    <b v="1"/>
    <s v="games/tabletop games"/>
    <x v="1"/>
    <x v="1"/>
    <n v="27.23"/>
    <n v="1212"/>
    <x v="1183"/>
    <d v="2013-06-25T05:00:00"/>
    <n v="26.297442129631236"/>
    <n v="11.1212960000000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s v="USD"/>
    <n v="1353201444"/>
    <n v="1350605844"/>
    <b v="1"/>
    <n v="238"/>
    <b v="1"/>
    <s v="technology/hardware"/>
    <x v="0"/>
    <x v="0"/>
    <n v="70.849999999999994"/>
    <n v="674"/>
    <x v="1184"/>
    <d v="2012-11-18T01:17:24"/>
    <n v="30.041666666664241"/>
    <n v="5.744799999999999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s v="GBP"/>
    <n v="1466377200"/>
    <n v="1463351329"/>
    <b v="0"/>
    <n v="169"/>
    <b v="1"/>
    <s v="games/tabletop games"/>
    <x v="1"/>
    <x v="1"/>
    <n v="94.1"/>
    <n v="636"/>
    <x v="1185"/>
    <d v="2016-06-19T23:00:00"/>
    <n v="35.021655092583387"/>
    <n v="5.3613999999999997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s v="USD"/>
    <n v="1369612474"/>
    <n v="1367798074"/>
    <b v="0"/>
    <n v="240"/>
    <b v="1"/>
    <s v="music/rock"/>
    <x v="4"/>
    <x v="5"/>
    <n v="51.72"/>
    <n v="497"/>
    <x v="1186"/>
    <d v="2013-05-26T23:54:34"/>
    <n v="21"/>
    <n v="3.9651999999999998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s v="USD"/>
    <n v="1478923200"/>
    <n v="1476184593"/>
    <b v="0"/>
    <n v="337"/>
    <b v="1"/>
    <s v="food/small batch"/>
    <x v="3"/>
    <x v="26"/>
    <n v="31.69"/>
    <n v="427"/>
    <x v="1187"/>
    <d v="2016-11-12T04:00:00"/>
    <n v="31.696840277785668"/>
    <n v="3.2719999999999998"/>
    <x v="0"/>
  </r>
  <r>
    <n v="2029"/>
    <s v="Lumin8 Pro"/>
    <s v="Lumin8 Pro is a fun and easy to use light controller that makes light dance to your favorite music."/>
    <n v="2500"/>
    <n v="9030"/>
    <x v="0"/>
    <x v="0"/>
    <x v="0"/>
    <s v="USD"/>
    <n v="1409099481"/>
    <n v="1406507481"/>
    <b v="1"/>
    <n v="94"/>
    <b v="1"/>
    <s v="technology/hardware"/>
    <x v="0"/>
    <x v="0"/>
    <n v="96.06"/>
    <n v="361"/>
    <x v="1188"/>
    <d v="2014-08-27T00:31:21"/>
    <n v="30"/>
    <n v="2.6120000000000001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s v="GBP"/>
    <n v="1450051200"/>
    <n v="1448269539"/>
    <b v="0"/>
    <n v="391"/>
    <b v="1"/>
    <s v="games/tabletop games"/>
    <x v="1"/>
    <x v="1"/>
    <n v="21.23"/>
    <n v="332"/>
    <x v="1189"/>
    <d v="2015-12-14T00:00:00"/>
    <n v="20.621076388895744"/>
    <n v="2.3203999999999998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s v="USD"/>
    <n v="1395876250"/>
    <n v="1393287850"/>
    <b v="0"/>
    <n v="84"/>
    <b v="1"/>
    <s v="games/tabletop games"/>
    <x v="1"/>
    <x v="1"/>
    <n v="97.3"/>
    <n v="327"/>
    <x v="1190"/>
    <d v="2014-03-26T23:24:10"/>
    <n v="29.958333333335759"/>
    <n v="2.2692000000000001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s v="GBP"/>
    <n v="1401465600"/>
    <n v="1399032813"/>
    <b v="0"/>
    <n v="145"/>
    <b v="1"/>
    <s v="theater/spaces"/>
    <x v="2"/>
    <x v="24"/>
    <n v="52.1"/>
    <n v="302"/>
    <x v="1191"/>
    <d v="2014-05-30T16:00:00"/>
    <n v="28.157256944439723"/>
    <n v="2.0219999999999998"/>
    <x v="2"/>
  </r>
  <r>
    <n v="262"/>
    <s v="The Last Cosmonaut"/>
    <s v="He can never die. He will live forever. He is the last cosmonaut, and this is his story."/>
    <n v="2500"/>
    <n v="6000"/>
    <x v="0"/>
    <x v="0"/>
    <x v="0"/>
    <s v="USD"/>
    <n v="1298699828"/>
    <n v="1294811828"/>
    <b v="1"/>
    <n v="145"/>
    <b v="1"/>
    <s v="film &amp; video/documentary"/>
    <x v="5"/>
    <x v="27"/>
    <n v="41.38"/>
    <n v="240"/>
    <x v="1192"/>
    <d v="2011-02-26T05:57:08"/>
    <n v="45"/>
    <n v="1.4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x v="2"/>
    <s v="CAD"/>
    <n v="1489320642"/>
    <n v="1487164242"/>
    <b v="0"/>
    <n v="147"/>
    <b v="1"/>
    <s v="games/tabletop games"/>
    <x v="1"/>
    <x v="1"/>
    <n v="37.479999999999997"/>
    <n v="220"/>
    <x v="1193"/>
    <d v="2017-03-12T12:10:42"/>
    <n v="24.958333333343035"/>
    <n v="1.2036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s v="USD"/>
    <n v="1397113140"/>
    <n v="1395168625"/>
    <b v="0"/>
    <n v="120"/>
    <b v="1"/>
    <s v="music/electronic music"/>
    <x v="4"/>
    <x v="4"/>
    <n v="40.75"/>
    <n v="196"/>
    <x v="1194"/>
    <d v="2014-04-10T06:59:00"/>
    <n v="22.505960648151813"/>
    <n v="0.95599999999999996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s v="USD"/>
    <n v="1335153600"/>
    <n v="1332199618"/>
    <b v="0"/>
    <n v="43"/>
    <b v="1"/>
    <s v="music/rock"/>
    <x v="4"/>
    <x v="5"/>
    <n v="100.47"/>
    <n v="173"/>
    <x v="1195"/>
    <d v="2012-04-23T04:00:00"/>
    <n v="34.189606481479132"/>
    <n v="0.72799999999999998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s v="USD"/>
    <n v="1275368340"/>
    <n v="1272692732"/>
    <b v="0"/>
    <n v="89"/>
    <b v="1"/>
    <s v="music/indie rock"/>
    <x v="4"/>
    <x v="21"/>
    <n v="46.65"/>
    <n v="166"/>
    <x v="1196"/>
    <d v="2010-06-01T04:59:00"/>
    <n v="30.967685185183655"/>
    <n v="0.66080000000000005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s v="USD"/>
    <n v="1364447073"/>
    <n v="1361858673"/>
    <b v="0"/>
    <n v="98"/>
    <b v="1"/>
    <s v="music/pop"/>
    <x v="4"/>
    <x v="17"/>
    <n v="41.04"/>
    <n v="161"/>
    <x v="1197"/>
    <d v="2013-03-28T05:04:33"/>
    <n v="29.958333333328483"/>
    <n v="0.6088000000000000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s v="USD"/>
    <n v="1402642740"/>
    <n v="1399563953"/>
    <b v="1"/>
    <n v="59"/>
    <b v="1"/>
    <s v="music/rock"/>
    <x v="4"/>
    <x v="5"/>
    <n v="64.25"/>
    <n v="152"/>
    <x v="1198"/>
    <d v="2014-06-13T06:59:00"/>
    <n v="35.634108796301007"/>
    <n v="0.51639999999999997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s v="USD"/>
    <n v="1410904413"/>
    <n v="1409090013"/>
    <b v="0"/>
    <n v="82"/>
    <b v="1"/>
    <s v="technology/wearables"/>
    <x v="0"/>
    <x v="16"/>
    <n v="42.67"/>
    <n v="140"/>
    <x v="1199"/>
    <d v="2014-09-16T21:53:33"/>
    <n v="21"/>
    <n v="0.3996000000000000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x v="3"/>
    <s v="EUR"/>
    <n v="1460127635"/>
    <n v="1457539235"/>
    <b v="0"/>
    <n v="117"/>
    <b v="1"/>
    <s v="music/rock"/>
    <x v="4"/>
    <x v="5"/>
    <n v="29.62"/>
    <n v="139"/>
    <x v="1200"/>
    <d v="2016-04-08T15:00:35"/>
    <n v="29.958333333328483"/>
    <n v="0.386400000000000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s v="GBP"/>
    <n v="1428483201"/>
    <n v="1425891201"/>
    <b v="0"/>
    <n v="51"/>
    <b v="1"/>
    <s v="theater/plays"/>
    <x v="2"/>
    <x v="2"/>
    <n v="66.67"/>
    <n v="136"/>
    <x v="1201"/>
    <d v="2015-04-08T08:53:21"/>
    <n v="30"/>
    <n v="0.36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s v="USD"/>
    <n v="1330760367"/>
    <n v="1326872367"/>
    <b v="0"/>
    <n v="57"/>
    <b v="1"/>
    <s v="music/rock"/>
    <x v="4"/>
    <x v="5"/>
    <n v="59.16"/>
    <n v="135"/>
    <x v="1202"/>
    <d v="2012-03-03T07:39:27"/>
    <n v="45"/>
    <n v="0.3488999999999999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s v="USD"/>
    <n v="1433735400"/>
    <n v="1429306520"/>
    <b v="0"/>
    <n v="44"/>
    <b v="1"/>
    <s v="music/rock"/>
    <x v="4"/>
    <x v="5"/>
    <n v="75.11"/>
    <n v="132"/>
    <x v="1203"/>
    <d v="2015-06-08T03:50:00"/>
    <n v="51.26018518517958"/>
    <n v="0.3220000000000000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s v="USD"/>
    <n v="1448586000"/>
    <n v="1447195695"/>
    <b v="0"/>
    <n v="83"/>
    <b v="1"/>
    <s v="photography/photobooks"/>
    <x v="6"/>
    <x v="9"/>
    <n v="38.869999999999997"/>
    <n v="129"/>
    <x v="1204"/>
    <d v="2015-11-27T01:00:00"/>
    <n v="16.091493055559113"/>
    <n v="0.2903999999999999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s v="USD"/>
    <n v="1343238578"/>
    <n v="1341856178"/>
    <b v="0"/>
    <n v="55"/>
    <b v="1"/>
    <s v="film &amp; video/documentary"/>
    <x v="5"/>
    <x v="27"/>
    <n v="57.65"/>
    <n v="127"/>
    <x v="1205"/>
    <d v="2012-07-25T17:49:38"/>
    <n v="16"/>
    <n v="0.26840000000000003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s v="USD"/>
    <n v="1445722140"/>
    <n v="1443016697"/>
    <b v="1"/>
    <n v="84"/>
    <b v="1"/>
    <s v="theater/plays"/>
    <x v="2"/>
    <x v="2"/>
    <n v="37.14"/>
    <n v="125"/>
    <x v="1206"/>
    <d v="2015-10-24T21:29:00"/>
    <n v="31.31299768518511"/>
    <n v="0.248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s v="GBP"/>
    <n v="1426801664"/>
    <n v="1424213264"/>
    <b v="0"/>
    <n v="45"/>
    <b v="1"/>
    <s v="theater/plays"/>
    <x v="2"/>
    <x v="2"/>
    <n v="69.33"/>
    <n v="125"/>
    <x v="1207"/>
    <d v="2015-03-19T21:47:44"/>
    <n v="29.958333333335759"/>
    <n v="0.248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s v="USD"/>
    <n v="1402696800"/>
    <n v="1399948353"/>
    <b v="1"/>
    <n v="61"/>
    <b v="1"/>
    <s v="theater/plays"/>
    <x v="2"/>
    <x v="2"/>
    <n v="50.9"/>
    <n v="124"/>
    <x v="1208"/>
    <d v="2014-06-13T22:00:00"/>
    <n v="31.810729166660167"/>
    <n v="0.2419999999999999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s v="GBP"/>
    <n v="1354269600"/>
    <n v="1351663605"/>
    <b v="0"/>
    <n v="121"/>
    <b v="1"/>
    <s v="publishing/nonfiction"/>
    <x v="7"/>
    <x v="12"/>
    <n v="25.35"/>
    <n v="123"/>
    <x v="1209"/>
    <d v="2012-11-30T10:00:00"/>
    <n v="30.161979166667152"/>
    <n v="0.2268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s v="USD"/>
    <n v="1331870340"/>
    <n v="1328033818"/>
    <b v="0"/>
    <n v="89"/>
    <b v="1"/>
    <s v="music/pop"/>
    <x v="4"/>
    <x v="17"/>
    <n v="34.380000000000003"/>
    <n v="122"/>
    <x v="1210"/>
    <d v="2012-03-16T03:59:00"/>
    <n v="44.404189814820711"/>
    <n v="0.22408799999999993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s v="USD"/>
    <n v="1398988662"/>
    <n v="1396396662"/>
    <b v="0"/>
    <n v="62"/>
    <b v="1"/>
    <s v="music/rock"/>
    <x v="4"/>
    <x v="5"/>
    <n v="49.11"/>
    <n v="122"/>
    <x v="1211"/>
    <d v="2014-05-01T23:57:42"/>
    <n v="30"/>
    <n v="0.218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s v="USD"/>
    <n v="1429594832"/>
    <n v="1427780432"/>
    <b v="0"/>
    <n v="38"/>
    <b v="1"/>
    <s v="music/rock"/>
    <x v="4"/>
    <x v="5"/>
    <n v="79.53"/>
    <n v="121"/>
    <x v="1212"/>
    <d v="2015-04-21T05:40:32"/>
    <n v="21"/>
    <n v="0.208800000000000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s v="GBP"/>
    <n v="1387533892"/>
    <n v="1384941892"/>
    <b v="0"/>
    <n v="169"/>
    <b v="1"/>
    <s v="publishing/nonfiction"/>
    <x v="7"/>
    <x v="12"/>
    <n v="17.82"/>
    <n v="120"/>
    <x v="1213"/>
    <d v="2013-12-20T10:04:52"/>
    <n v="30"/>
    <n v="0.20480000000000001"/>
    <x v="4"/>
  </r>
  <r>
    <n v="2089"/>
    <s v="Little Moses EP"/>
    <s v="Little Moses is trying to record their first EP, and we can't do it without your help!"/>
    <n v="2500"/>
    <n v="3010.01"/>
    <x v="0"/>
    <x v="0"/>
    <x v="0"/>
    <s v="USD"/>
    <n v="1375408194"/>
    <n v="1372384194"/>
    <b v="0"/>
    <n v="62"/>
    <b v="1"/>
    <s v="music/indie rock"/>
    <x v="4"/>
    <x v="21"/>
    <n v="48.55"/>
    <n v="120"/>
    <x v="1214"/>
    <d v="2013-08-02T01:49:54"/>
    <n v="35"/>
    <n v="0.20400400000000007"/>
    <x v="4"/>
  </r>
  <r>
    <n v="3623"/>
    <s v="Since I've Been Here"/>
    <s v="An original play exploring the complications of romantic relationships in all forms."/>
    <n v="2500"/>
    <n v="3000"/>
    <x v="0"/>
    <x v="0"/>
    <x v="0"/>
    <s v="USD"/>
    <n v="1406358000"/>
    <n v="1404841270"/>
    <b v="0"/>
    <n v="34"/>
    <b v="1"/>
    <s v="theater/plays"/>
    <x v="2"/>
    <x v="2"/>
    <n v="88.24"/>
    <n v="120"/>
    <x v="1215"/>
    <d v="2014-07-26T07:00:00"/>
    <n v="17.554745370369346"/>
    <n v="0.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s v="USD"/>
    <n v="1406350740"/>
    <n v="1403125737"/>
    <b v="0"/>
    <n v="27"/>
    <b v="1"/>
    <s v="theater/musical"/>
    <x v="2"/>
    <x v="18"/>
    <n v="111.11"/>
    <n v="120"/>
    <x v="1216"/>
    <d v="2014-07-26T04:59:00"/>
    <n v="37.326423611113569"/>
    <n v="0.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s v="USD"/>
    <n v="1436817960"/>
    <n v="1433999785"/>
    <b v="0"/>
    <n v="30"/>
    <b v="1"/>
    <s v="theater/musical"/>
    <x v="2"/>
    <x v="18"/>
    <n v="100"/>
    <n v="120"/>
    <x v="1217"/>
    <d v="2015-07-13T20:06:00"/>
    <n v="32.617766203693463"/>
    <n v="0.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s v="USD"/>
    <n v="1393156857"/>
    <n v="1390564857"/>
    <b v="0"/>
    <n v="99"/>
    <b v="1"/>
    <s v="games/tabletop games"/>
    <x v="1"/>
    <x v="1"/>
    <n v="30.2"/>
    <n v="120"/>
    <x v="1218"/>
    <d v="2014-02-23T12:00:57"/>
    <n v="30"/>
    <n v="0.19600000000000001"/>
    <x v="2"/>
  </r>
  <r>
    <n v="2786"/>
    <s v="Fierce"/>
    <s v="A heart-melting farce about sex, art and the lovelorn lay-abouts of London-town."/>
    <n v="2500"/>
    <n v="2946"/>
    <x v="0"/>
    <x v="1"/>
    <x v="1"/>
    <s v="GBP"/>
    <n v="1404913180"/>
    <n v="1403703580"/>
    <b v="0"/>
    <n v="74"/>
    <b v="1"/>
    <s v="theater/plays"/>
    <x v="2"/>
    <x v="2"/>
    <n v="39.81"/>
    <n v="118"/>
    <x v="1219"/>
    <d v="2014-07-09T13:39:40"/>
    <n v="14"/>
    <n v="0.178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s v="USD"/>
    <n v="1403366409"/>
    <n v="1400774409"/>
    <b v="1"/>
    <n v="51"/>
    <b v="1"/>
    <s v="theater/plays"/>
    <x v="2"/>
    <x v="2"/>
    <n v="57.55"/>
    <n v="117"/>
    <x v="1220"/>
    <d v="2014-06-21T16:00:09"/>
    <n v="30"/>
    <n v="0.1739999999999999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s v="GBP"/>
    <n v="1416780000"/>
    <n v="1414342894"/>
    <b v="0"/>
    <n v="95"/>
    <b v="1"/>
    <s v="theater/plays"/>
    <x v="2"/>
    <x v="2"/>
    <n v="30.19"/>
    <n v="115"/>
    <x v="1221"/>
    <d v="2014-11-23T22:00:00"/>
    <n v="28.20724537037313"/>
    <n v="0.147195999999999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s v="USD"/>
    <n v="1466014499"/>
    <n v="1463422499"/>
    <b v="0"/>
    <n v="44"/>
    <b v="1"/>
    <s v="theater/plays"/>
    <x v="2"/>
    <x v="2"/>
    <n v="64.91"/>
    <n v="114"/>
    <x v="1222"/>
    <d v="2016-06-15T18:14:59"/>
    <n v="30"/>
    <n v="0.1424"/>
    <x v="0"/>
  </r>
  <r>
    <n v="1392"/>
    <s v="Telesomniac's Debut Album"/>
    <s v="Telesomniac is a rock band from Provo, UT releasing their debut album Thirty-One Flashes in the Dark."/>
    <n v="2500"/>
    <n v="2841"/>
    <x v="0"/>
    <x v="0"/>
    <x v="0"/>
    <s v="USD"/>
    <n v="1456976586"/>
    <n v="1454298186"/>
    <b v="0"/>
    <n v="104"/>
    <b v="1"/>
    <s v="music/rock"/>
    <x v="4"/>
    <x v="5"/>
    <n v="27.32"/>
    <n v="114"/>
    <x v="1223"/>
    <d v="2016-03-03T03:43:06"/>
    <n v="31"/>
    <n v="0.13639999999999999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s v="USD"/>
    <n v="1446238800"/>
    <n v="1444220588"/>
    <b v="1"/>
    <n v="68"/>
    <b v="1"/>
    <s v="theater/plays"/>
    <x v="2"/>
    <x v="2"/>
    <n v="41.24"/>
    <n v="112"/>
    <x v="1224"/>
    <d v="2015-10-30T21:00:00"/>
    <n v="23.358935185184237"/>
    <n v="0.12166399999999994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s v="USD"/>
    <n v="1433343869"/>
    <n v="1430751869"/>
    <b v="0"/>
    <n v="50"/>
    <b v="1"/>
    <s v="technology/space exploration"/>
    <x v="0"/>
    <x v="23"/>
    <n v="56"/>
    <n v="112"/>
    <x v="1225"/>
    <d v="2015-06-03T15:04:29"/>
    <n v="30"/>
    <n v="0.12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s v="GBP"/>
    <n v="1412974800"/>
    <n v="1411109167"/>
    <b v="0"/>
    <n v="34"/>
    <b v="1"/>
    <s v="theater/plays"/>
    <x v="2"/>
    <x v="2"/>
    <n v="81.03"/>
    <n v="110"/>
    <x v="1226"/>
    <d v="2014-10-10T21:00:00"/>
    <n v="21.592974537037662"/>
    <n v="0.10199999999999999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s v="USD"/>
    <n v="1368235344"/>
    <n v="1365643344"/>
    <b v="0"/>
    <n v="66"/>
    <b v="1"/>
    <s v="film &amp; video/television"/>
    <x v="5"/>
    <x v="7"/>
    <n v="41.68"/>
    <n v="110"/>
    <x v="1227"/>
    <d v="2013-05-11T01:22:24"/>
    <n v="30"/>
    <n v="0.100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s v="USD"/>
    <n v="1445065210"/>
    <n v="1442473210"/>
    <b v="0"/>
    <n v="45"/>
    <b v="1"/>
    <s v="theater/plays"/>
    <x v="2"/>
    <x v="2"/>
    <n v="61.02"/>
    <n v="110"/>
    <x v="1228"/>
    <d v="2015-10-17T07:00:10"/>
    <n v="30"/>
    <n v="9.8400000000000001E-2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s v="USD"/>
    <n v="1349517540"/>
    <n v="1347137731"/>
    <b v="0"/>
    <n v="54"/>
    <b v="1"/>
    <s v="music/indie rock"/>
    <x v="4"/>
    <x v="21"/>
    <n v="50.63"/>
    <n v="109"/>
    <x v="1229"/>
    <d v="2012-10-06T09:59:00"/>
    <n v="27.54408564815094"/>
    <n v="9.3644000000000047E-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s v="GBP"/>
    <n v="1430439411"/>
    <n v="1425259011"/>
    <b v="0"/>
    <n v="113"/>
    <b v="1"/>
    <s v="music/rock"/>
    <x v="4"/>
    <x v="5"/>
    <n v="24.15"/>
    <n v="109"/>
    <x v="1230"/>
    <d v="2015-05-01T00:16:51"/>
    <n v="59.958333333343035"/>
    <n v="9.1600000000000001E-2"/>
    <x v="3"/>
  </r>
  <r>
    <n v="3183"/>
    <s v="The Seagull on The River"/>
    <s v="Anton Chekhov's The Seagull. An outdoor Amphitheater in Manhattan. Trees. A River. Daybreak."/>
    <n v="2500"/>
    <n v="2725"/>
    <x v="0"/>
    <x v="0"/>
    <x v="0"/>
    <s v="USD"/>
    <n v="1377284669"/>
    <n v="1375729469"/>
    <b v="1"/>
    <n v="68"/>
    <b v="1"/>
    <s v="theater/plays"/>
    <x v="2"/>
    <x v="2"/>
    <n v="40.07"/>
    <n v="109"/>
    <x v="1231"/>
    <d v="2013-08-23T19:04:29"/>
    <n v="18"/>
    <n v="0.0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s v="USD"/>
    <n v="1403326740"/>
    <n v="1400106171"/>
    <b v="0"/>
    <n v="50"/>
    <b v="1"/>
    <s v="music/indie rock"/>
    <x v="4"/>
    <x v="21"/>
    <n v="54.2"/>
    <n v="108"/>
    <x v="1232"/>
    <d v="2014-06-21T04:59:00"/>
    <n v="37.275104166663368"/>
    <n v="8.4000000000000005E-2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s v="USD"/>
    <n v="1304561633"/>
    <n v="1301969633"/>
    <b v="0"/>
    <n v="56"/>
    <b v="1"/>
    <s v="music/rock"/>
    <x v="4"/>
    <x v="5"/>
    <n v="48.33"/>
    <n v="108"/>
    <x v="1233"/>
    <d v="2011-05-05T02:13:53"/>
    <n v="30"/>
    <n v="8.249200000000001E-2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s v="USD"/>
    <n v="1401595140"/>
    <n v="1398828064"/>
    <b v="0"/>
    <n v="57"/>
    <b v="1"/>
    <s v="theater/plays"/>
    <x v="2"/>
    <x v="2"/>
    <n v="47.46"/>
    <n v="108"/>
    <x v="1234"/>
    <d v="2014-06-01T03:59:00"/>
    <n v="32.026342592595029"/>
    <n v="8.2000000000000003E-2"/>
    <x v="2"/>
  </r>
  <r>
    <n v="2934"/>
    <s v="Songs for a New World"/>
    <s v="Powerful community theatre production of Jason Robert Brown's &quot;Songs for a New World&quot; in London, Ontario."/>
    <n v="2500"/>
    <n v="2700"/>
    <x v="0"/>
    <x v="2"/>
    <x v="2"/>
    <s v="CAD"/>
    <n v="1402845364"/>
    <n v="1400253364"/>
    <b v="0"/>
    <n v="37"/>
    <b v="1"/>
    <s v="theater/musical"/>
    <x v="2"/>
    <x v="18"/>
    <n v="72.97"/>
    <n v="108"/>
    <x v="1235"/>
    <d v="2014-06-15T15:16:04"/>
    <n v="30"/>
    <n v="0.08"/>
    <x v="2"/>
  </r>
  <r>
    <n v="3503"/>
    <s v="Tarantella"/>
    <s v="A group of Sicilian immigrants in New York struggle to deal with conflict from both within the family and from without."/>
    <n v="2500"/>
    <n v="2689"/>
    <x v="0"/>
    <x v="1"/>
    <x v="1"/>
    <s v="GBP"/>
    <n v="1469359728"/>
    <n v="1466767728"/>
    <b v="0"/>
    <n v="38"/>
    <b v="1"/>
    <s v="theater/plays"/>
    <x v="2"/>
    <x v="2"/>
    <n v="70.760000000000005"/>
    <n v="108"/>
    <x v="1236"/>
    <d v="2016-07-24T11:28:48"/>
    <n v="30"/>
    <n v="7.5600000000000001E-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s v="USD"/>
    <n v="1421606018"/>
    <n v="1418150018"/>
    <b v="0"/>
    <n v="33"/>
    <b v="1"/>
    <s v="theater/musical"/>
    <x v="2"/>
    <x v="18"/>
    <n v="81.239999999999995"/>
    <n v="107"/>
    <x v="1237"/>
    <d v="2015-01-18T18:33:38"/>
    <n v="40"/>
    <n v="7.2400000000000006E-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s v="GBP"/>
    <n v="1449756896"/>
    <n v="1447164896"/>
    <b v="0"/>
    <n v="72"/>
    <b v="1"/>
    <s v="theater/plays"/>
    <x v="2"/>
    <x v="2"/>
    <n v="37.08"/>
    <n v="107"/>
    <x v="1238"/>
    <d v="2015-12-10T14:14:56"/>
    <n v="30"/>
    <n v="6.8000000000000005E-2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s v="USD"/>
    <n v="1402341615"/>
    <n v="1399490415"/>
    <b v="1"/>
    <n v="71"/>
    <b v="1"/>
    <s v="theater/plays"/>
    <x v="2"/>
    <x v="2"/>
    <n v="37.590000000000003"/>
    <n v="107"/>
    <x v="1239"/>
    <d v="2014-06-09T19:20:15"/>
    <n v="33"/>
    <n v="6.7599999999999993E-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s v="GBP"/>
    <n v="1464863118"/>
    <n v="1462443918"/>
    <b v="0"/>
    <n v="76"/>
    <b v="1"/>
    <s v="theater/plays"/>
    <x v="2"/>
    <x v="2"/>
    <n v="35.04"/>
    <n v="107"/>
    <x v="1240"/>
    <d v="2016-06-02T10:25:18"/>
    <n v="28"/>
    <n v="6.5199999999999994E-2"/>
    <x v="0"/>
  </r>
  <r>
    <n v="3823"/>
    <s v="FEED"/>
    <s v="Feed, a new play by Garrett Markgraf (based on the novel by M.T. Anderson), Directed by Anna Marck at Oakland University."/>
    <n v="2500"/>
    <n v="2650"/>
    <x v="0"/>
    <x v="0"/>
    <x v="0"/>
    <s v="USD"/>
    <n v="1437364740"/>
    <n v="1434405044"/>
    <b v="0"/>
    <n v="41"/>
    <b v="1"/>
    <s v="theater/plays"/>
    <x v="2"/>
    <x v="2"/>
    <n v="64.63"/>
    <n v="106"/>
    <x v="1241"/>
    <d v="2015-07-20T03:59:00"/>
    <n v="34.255740740743931"/>
    <n v="0.06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s v="GBP"/>
    <n v="1436696712"/>
    <n v="1434104712"/>
    <b v="1"/>
    <n v="57"/>
    <b v="1"/>
    <s v="theater/plays"/>
    <x v="2"/>
    <x v="2"/>
    <n v="46.43"/>
    <n v="106"/>
    <x v="1242"/>
    <d v="2015-07-12T10:25:12"/>
    <n v="30"/>
    <n v="5.8599999999999999E-2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s v="GBP"/>
    <n v="1462224398"/>
    <n v="1459632398"/>
    <b v="0"/>
    <n v="64"/>
    <b v="1"/>
    <s v="theater/plays"/>
    <x v="2"/>
    <x v="2"/>
    <n v="40.94"/>
    <n v="105"/>
    <x v="1243"/>
    <d v="2016-05-02T21:26:38"/>
    <n v="30"/>
    <n v="4.8000000000000001E-2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s v="USD"/>
    <n v="1278799200"/>
    <n v="1273647255"/>
    <b v="0"/>
    <n v="81"/>
    <b v="1"/>
    <s v="music/indie rock"/>
    <x v="4"/>
    <x v="21"/>
    <n v="32.32"/>
    <n v="105"/>
    <x v="1244"/>
    <d v="2010-07-10T22:00:00"/>
    <n v="59.628993055550382"/>
    <n v="4.7199999999999999E-2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s v="USD"/>
    <n v="1275529260"/>
    <n v="1274705803"/>
    <b v="0"/>
    <n v="25"/>
    <b v="1"/>
    <s v="film &amp; video/shorts"/>
    <x v="5"/>
    <x v="13"/>
    <n v="104.6"/>
    <n v="105"/>
    <x v="1245"/>
    <d v="2010-06-03T01:41:00"/>
    <n v="9.5307523148221662"/>
    <n v="4.5999999999999999E-2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x v="2"/>
    <s v="CAD"/>
    <n v="1381723140"/>
    <n v="1378735983"/>
    <b v="1"/>
    <n v="39"/>
    <b v="1"/>
    <s v="music/metal"/>
    <x v="4"/>
    <x v="6"/>
    <n v="66.87"/>
    <n v="104"/>
    <x v="1246"/>
    <d v="2013-10-14T03:59:00"/>
    <n v="34.573576388887886"/>
    <n v="4.3200000000000002E-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s v="USD"/>
    <n v="1402286340"/>
    <n v="1399504664"/>
    <b v="1"/>
    <n v="96"/>
    <b v="1"/>
    <s v="music/rock"/>
    <x v="4"/>
    <x v="5"/>
    <n v="27.15"/>
    <n v="104"/>
    <x v="1247"/>
    <d v="2014-06-09T03:59:00"/>
    <n v="32.19532407407678"/>
    <n v="4.24E-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s v="GBP"/>
    <n v="1430600400"/>
    <n v="1428358567"/>
    <b v="0"/>
    <n v="14"/>
    <b v="1"/>
    <s v="theater/plays"/>
    <x v="2"/>
    <x v="2"/>
    <n v="186.07"/>
    <n v="104"/>
    <x v="1248"/>
    <d v="2015-05-02T21:00:00"/>
    <n v="25.94714120370918"/>
    <n v="4.2000000000000003E-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s v="USD"/>
    <n v="1302926340"/>
    <n v="1301524585"/>
    <b v="0"/>
    <n v="45"/>
    <b v="1"/>
    <s v="music/indie rock"/>
    <x v="4"/>
    <x v="21"/>
    <n v="57.78"/>
    <n v="104"/>
    <x v="1249"/>
    <d v="2011-04-16T03:59:00"/>
    <n v="16.224016203705105"/>
    <n v="0.04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s v="GBP"/>
    <n v="1426698000"/>
    <n v="1424825479"/>
    <b v="0"/>
    <n v="132"/>
    <b v="1"/>
    <s v="theater/plays"/>
    <x v="2"/>
    <x v="2"/>
    <n v="19.7"/>
    <n v="104"/>
    <x v="1250"/>
    <d v="2015-03-18T17:00:00"/>
    <n v="21.672696759254904"/>
    <n v="0.04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s v="USD"/>
    <n v="1449973592"/>
    <n v="1447381592"/>
    <b v="0"/>
    <n v="3"/>
    <b v="1"/>
    <s v="theater/plays"/>
    <x v="2"/>
    <x v="2"/>
    <n v="866.67"/>
    <n v="104"/>
    <x v="1251"/>
    <d v="2015-12-13T02:26:32"/>
    <n v="30"/>
    <n v="0.04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s v="USD"/>
    <n v="1399953600"/>
    <n v="1398983245"/>
    <b v="0"/>
    <n v="39"/>
    <b v="1"/>
    <s v="theater/plays"/>
    <x v="2"/>
    <x v="2"/>
    <n v="66.510000000000005"/>
    <n v="104"/>
    <x v="1252"/>
    <d v="2014-05-13T04:00:00"/>
    <n v="11.230960648143082"/>
    <n v="3.7600000000000001E-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s v="USD"/>
    <n v="1319904721"/>
    <n v="1314720721"/>
    <b v="0"/>
    <n v="27"/>
    <b v="1"/>
    <s v="music/classical music"/>
    <x v="4"/>
    <x v="10"/>
    <n v="95.74"/>
    <n v="103"/>
    <x v="1253"/>
    <d v="2011-10-29T16:12:01"/>
    <n v="60"/>
    <n v="3.4000000000000002E-2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s v="GBP"/>
    <n v="1433017303"/>
    <n v="1430425303"/>
    <b v="1"/>
    <n v="34"/>
    <b v="1"/>
    <s v="theater/plays"/>
    <x v="2"/>
    <x v="2"/>
    <n v="76.03"/>
    <n v="103"/>
    <x v="1254"/>
    <d v="2015-05-30T20:21:43"/>
    <n v="30"/>
    <n v="3.4000000000000002E-2"/>
    <x v="3"/>
  </r>
  <r>
    <n v="3264"/>
    <s v="Kapow-i GoGo at The PIT"/>
    <s v="The three part comedic saga of Kapow-i GoGo, who saves the world.  Again.  And again."/>
    <n v="2500"/>
    <n v="2575"/>
    <x v="0"/>
    <x v="0"/>
    <x v="0"/>
    <s v="USD"/>
    <n v="1422482400"/>
    <n v="1421089938"/>
    <b v="1"/>
    <n v="49"/>
    <b v="1"/>
    <s v="theater/plays"/>
    <x v="2"/>
    <x v="2"/>
    <n v="52.55"/>
    <n v="103"/>
    <x v="1255"/>
    <d v="2015-01-28T22:00:00"/>
    <n v="16.116458333337505"/>
    <n v="0.03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s v="USD"/>
    <n v="1465081053"/>
    <n v="1462489053"/>
    <b v="0"/>
    <n v="54"/>
    <b v="1"/>
    <s v="theater/musical"/>
    <x v="2"/>
    <x v="18"/>
    <n v="47.57"/>
    <n v="103"/>
    <x v="1256"/>
    <d v="2016-06-04T22:57:33"/>
    <n v="30"/>
    <n v="2.76E-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s v="USD"/>
    <n v="1336238743"/>
    <n v="1333646743"/>
    <b v="1"/>
    <n v="64"/>
    <b v="1"/>
    <s v="music/indie rock"/>
    <x v="4"/>
    <x v="21"/>
    <n v="40.08"/>
    <n v="103"/>
    <x v="1257"/>
    <d v="2012-05-05T17:25:43"/>
    <n v="30"/>
    <n v="2.5999999999999999E-2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s v="USD"/>
    <n v="1447445820"/>
    <n v="1445077121"/>
    <b v="0"/>
    <n v="43"/>
    <b v="1"/>
    <s v="theater/plays"/>
    <x v="2"/>
    <x v="2"/>
    <n v="59.65"/>
    <n v="103"/>
    <x v="1258"/>
    <d v="2015-11-13T20:17:00"/>
    <n v="27.415497685185983"/>
    <n v="2.5999999999999999E-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s v="USD"/>
    <n v="1456984740"/>
    <n v="1455717790"/>
    <b v="0"/>
    <n v="33"/>
    <b v="1"/>
    <s v="theater/plays"/>
    <x v="2"/>
    <x v="2"/>
    <n v="77.73"/>
    <n v="103"/>
    <x v="1259"/>
    <d v="2016-03-03T05:59:00"/>
    <n v="14.663773148145992"/>
    <n v="2.5999999999999999E-2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s v="USD"/>
    <n v="1459348740"/>
    <n v="1458647725"/>
    <b v="0"/>
    <n v="21"/>
    <b v="1"/>
    <s v="theater/plays"/>
    <x v="2"/>
    <x v="2"/>
    <n v="121.9"/>
    <n v="102"/>
    <x v="1260"/>
    <d v="2016-03-30T14:39:00"/>
    <n v="8.1135995370277669"/>
    <n v="2.4E-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s v="USD"/>
    <n v="1438799760"/>
    <n v="1437236378"/>
    <b v="0"/>
    <n v="54"/>
    <b v="1"/>
    <s v="theater/plays"/>
    <x v="2"/>
    <x v="2"/>
    <n v="47.41"/>
    <n v="102"/>
    <x v="1261"/>
    <d v="2015-08-05T18:36:00"/>
    <n v="18.094699074063101"/>
    <n v="2.4E-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s v="USD"/>
    <n v="1425741525"/>
    <n v="1423149525"/>
    <b v="0"/>
    <n v="31"/>
    <b v="1"/>
    <s v="publishing/nonfiction"/>
    <x v="7"/>
    <x v="12"/>
    <n v="82.42"/>
    <n v="102"/>
    <x v="1262"/>
    <d v="2015-03-07T15:18:45"/>
    <n v="30"/>
    <n v="2.1999999999999999E-2"/>
    <x v="3"/>
  </r>
  <r>
    <n v="758"/>
    <s v="Publish Waiting On Humanity"/>
    <s v="I am publishing my book, Waiting on Humanity and need some finishing funds to do so."/>
    <n v="2500"/>
    <n v="2550"/>
    <x v="0"/>
    <x v="0"/>
    <x v="0"/>
    <s v="USD"/>
    <n v="1286568268"/>
    <n v="1283976268"/>
    <b v="0"/>
    <n v="19"/>
    <b v="1"/>
    <s v="publishing/nonfiction"/>
    <x v="7"/>
    <x v="12"/>
    <n v="134.21"/>
    <n v="102"/>
    <x v="1263"/>
    <d v="2010-10-08T20:04:28"/>
    <n v="30"/>
    <n v="0.0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s v="GBP"/>
    <n v="1438189200"/>
    <n v="1435585497"/>
    <b v="0"/>
    <n v="64"/>
    <b v="1"/>
    <s v="theater/plays"/>
    <x v="2"/>
    <x v="2"/>
    <n v="39.83"/>
    <n v="102"/>
    <x v="1264"/>
    <d v="2015-07-29T17:00:00"/>
    <n v="30.135451388880028"/>
    <n v="1.9599999999999999E-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s v="USD"/>
    <n v="1369010460"/>
    <n v="1366381877"/>
    <b v="0"/>
    <n v="68"/>
    <b v="1"/>
    <s v="publishing/nonfiction"/>
    <x v="7"/>
    <x v="12"/>
    <n v="37.47"/>
    <n v="102"/>
    <x v="1265"/>
    <d v="2013-05-20T00:41:00"/>
    <n v="30.423414351847896"/>
    <n v="1.9076000000000023E-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s v="USD"/>
    <n v="1365728487"/>
    <n v="1363136487"/>
    <b v="0"/>
    <n v="35"/>
    <b v="1"/>
    <s v="publishing/nonfiction"/>
    <x v="7"/>
    <x v="12"/>
    <n v="72.430000000000007"/>
    <n v="101"/>
    <x v="1266"/>
    <d v="2013-04-12T01:01:27"/>
    <n v="30"/>
    <n v="1.4E-2"/>
    <x v="4"/>
  </r>
  <r>
    <n v="1641"/>
    <s v="Tanya Dartson- Run for Your Life music video"/>
    <s v="Music Video For Upbeat and Inspiring Song - Run For Your Life"/>
    <n v="2500"/>
    <n v="2535"/>
    <x v="0"/>
    <x v="0"/>
    <x v="0"/>
    <s v="USD"/>
    <n v="1418998744"/>
    <n v="1416406744"/>
    <b v="0"/>
    <n v="26"/>
    <b v="1"/>
    <s v="music/pop"/>
    <x v="4"/>
    <x v="17"/>
    <n v="97.5"/>
    <n v="101"/>
    <x v="1267"/>
    <d v="2014-12-19T14:19:04"/>
    <n v="30"/>
    <n v="1.4E-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s v="USD"/>
    <n v="1466557557"/>
    <n v="1463965557"/>
    <b v="0"/>
    <n v="38"/>
    <b v="1"/>
    <s v="theater/plays"/>
    <x v="2"/>
    <x v="2"/>
    <n v="66.45"/>
    <n v="101"/>
    <x v="1268"/>
    <d v="2016-06-22T01:05:57"/>
    <n v="30"/>
    <n v="0.0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s v="USD"/>
    <n v="1434675616"/>
    <n v="1432083616"/>
    <b v="0"/>
    <n v="71"/>
    <b v="1"/>
    <s v="theater/plays"/>
    <x v="2"/>
    <x v="2"/>
    <n v="35.49"/>
    <n v="101"/>
    <x v="1269"/>
    <d v="2015-06-19T01:00:16"/>
    <n v="30"/>
    <n v="8.0000000000000002E-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s v="USD"/>
    <n v="1413383216"/>
    <n v="1410791216"/>
    <b v="0"/>
    <n v="40"/>
    <b v="1"/>
    <s v="theater/plays"/>
    <x v="2"/>
    <x v="2"/>
    <n v="63"/>
    <n v="101"/>
    <x v="1270"/>
    <d v="2014-10-15T14:26:56"/>
    <n v="30"/>
    <n v="8.0000000000000002E-3"/>
    <x v="2"/>
  </r>
  <r>
    <n v="792"/>
    <s v="&quot;Believable Lies&quot; - The Album"/>
    <s v="Rock n' Roll about the intersection of lies and belief: the Believable Lie."/>
    <n v="2500"/>
    <n v="2511.11"/>
    <x v="0"/>
    <x v="0"/>
    <x v="0"/>
    <s v="USD"/>
    <n v="1383861483"/>
    <n v="1381265883"/>
    <b v="0"/>
    <n v="60"/>
    <b v="1"/>
    <s v="music/rock"/>
    <x v="4"/>
    <x v="5"/>
    <n v="41.85"/>
    <n v="100"/>
    <x v="1271"/>
    <d v="2013-11-07T21:58:03"/>
    <n v="30.041666666664241"/>
    <n v="4.4440000000000512E-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s v="USD"/>
    <n v="1465192867"/>
    <n v="1463032867"/>
    <b v="0"/>
    <n v="38"/>
    <b v="1"/>
    <s v="music/rock"/>
    <x v="4"/>
    <x v="5"/>
    <n v="65.87"/>
    <n v="100"/>
    <x v="1272"/>
    <d v="2016-06-06T06:01:07"/>
    <n v="25"/>
    <n v="1.1999999999999999E-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s v="GBP"/>
    <n v="1441393210"/>
    <n v="1438801210"/>
    <b v="0"/>
    <n v="57"/>
    <b v="1"/>
    <s v="games/tabletop games"/>
    <x v="1"/>
    <x v="1"/>
    <n v="43.91"/>
    <n v="100"/>
    <x v="1273"/>
    <d v="2015-09-04T19:00:10"/>
    <n v="30"/>
    <n v="1.1999999999999999E-3"/>
    <x v="3"/>
  </r>
  <r>
    <n v="3312"/>
    <s v="Richard III"/>
    <s v="Bare Theatre presents one of Shakespeare's most notorious characters in the final chapter of the War of the Roses saga."/>
    <n v="2500"/>
    <n v="2501"/>
    <x v="0"/>
    <x v="0"/>
    <x v="0"/>
    <s v="USD"/>
    <n v="1478901600"/>
    <n v="1477077946"/>
    <b v="0"/>
    <n v="41"/>
    <b v="1"/>
    <s v="theater/plays"/>
    <x v="2"/>
    <x v="2"/>
    <n v="61"/>
    <n v="100"/>
    <x v="1274"/>
    <d v="2016-11-11T22:00:00"/>
    <n v="21.107106481489609"/>
    <n v="4.0000000000000002E-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s v="USD"/>
    <n v="1480559011"/>
    <n v="1477963411"/>
    <b v="0"/>
    <n v="50"/>
    <b v="1"/>
    <s v="theater/plays"/>
    <x v="2"/>
    <x v="2"/>
    <n v="50"/>
    <n v="100"/>
    <x v="1275"/>
    <d v="2016-12-01T02:23:31"/>
    <n v="30.041666666664241"/>
    <n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s v="USD"/>
    <n v="1317576973"/>
    <n v="1312392973"/>
    <b v="0"/>
    <n v="22"/>
    <b v="1"/>
    <s v="music/indie rock"/>
    <x v="4"/>
    <x v="21"/>
    <n v="113.64"/>
    <n v="100"/>
    <x v="1276"/>
    <d v="2011-10-02T17:36:13"/>
    <n v="60"/>
    <n v="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s v="USD"/>
    <n v="1368066453"/>
    <n v="1365474453"/>
    <b v="0"/>
    <n v="52"/>
    <b v="1"/>
    <s v="music/indie rock"/>
    <x v="4"/>
    <x v="21"/>
    <n v="48.08"/>
    <n v="100"/>
    <x v="1277"/>
    <d v="2013-05-09T02:27:33"/>
    <n v="30"/>
    <n v="0"/>
    <x v="4"/>
  </r>
  <r>
    <n v="3287"/>
    <s v="Three Things: Stories About Life"/>
    <s v="An inspirational one-man play about crisis, community, and the search for wholeness."/>
    <n v="2500"/>
    <n v="2500"/>
    <x v="0"/>
    <x v="2"/>
    <x v="2"/>
    <s v="CAD"/>
    <n v="1448733628"/>
    <n v="1446573628"/>
    <b v="0"/>
    <n v="34"/>
    <b v="1"/>
    <s v="theater/plays"/>
    <x v="2"/>
    <x v="2"/>
    <n v="73.53"/>
    <n v="100"/>
    <x v="1278"/>
    <d v="2015-11-28T18:00:28"/>
    <n v="25"/>
    <n v="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s v="USD"/>
    <n v="1410145200"/>
    <n v="1407197670"/>
    <b v="0"/>
    <n v="11"/>
    <b v="1"/>
    <s v="theater/plays"/>
    <x v="2"/>
    <x v="2"/>
    <n v="227.27"/>
    <n v="100"/>
    <x v="1279"/>
    <d v="2014-09-08T03:00:00"/>
    <n v="34.114930555559113"/>
    <n v="0"/>
    <x v="2"/>
  </r>
  <r>
    <n v="3544"/>
    <s v="Gruoch, or Lady Macbeth"/>
    <s v="Death &amp; Pretzels presents the world premiere of Paul Pasulka's Gruoch, or Lady Macbeth"/>
    <n v="2500"/>
    <n v="2500"/>
    <x v="0"/>
    <x v="0"/>
    <x v="0"/>
    <s v="USD"/>
    <n v="1425758257"/>
    <n v="1423166257"/>
    <b v="0"/>
    <n v="24"/>
    <b v="1"/>
    <s v="theater/plays"/>
    <x v="2"/>
    <x v="2"/>
    <n v="104.17"/>
    <n v="100"/>
    <x v="1280"/>
    <d v="2015-03-07T19:57:37"/>
    <n v="30"/>
    <n v="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x v="2"/>
    <s v="CAD"/>
    <n v="1428606055"/>
    <n v="1427223655"/>
    <b v="0"/>
    <n v="25"/>
    <b v="1"/>
    <s v="theater/musical"/>
    <x v="2"/>
    <x v="18"/>
    <n v="100"/>
    <n v="100"/>
    <x v="1281"/>
    <d v="2015-04-09T19:00:55"/>
    <n v="16"/>
    <n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s v="USD"/>
    <n v="1417273140"/>
    <n v="1413609292"/>
    <b v="1"/>
    <n v="13"/>
    <b v="0"/>
    <s v="photography/photobooks"/>
    <x v="6"/>
    <x v="9"/>
    <n v="88.31"/>
    <n v="46"/>
    <x v="1282"/>
    <d v="2014-11-29T14:59:00"/>
    <n v="42.405648148145701"/>
    <n v="-0.54079999999999995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s v="USD"/>
    <n v="1422473831"/>
    <n v="1419881831"/>
    <b v="0"/>
    <n v="8"/>
    <b v="0"/>
    <s v="theater/plays"/>
    <x v="2"/>
    <x v="2"/>
    <n v="119.13"/>
    <n v="38"/>
    <x v="1283"/>
    <d v="2015-01-28T19:37:11"/>
    <n v="30"/>
    <n v="-0.6188000000000000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s v="GBP"/>
    <n v="1431298740"/>
    <n v="1429558756"/>
    <b v="0"/>
    <n v="27"/>
    <b v="0"/>
    <s v="theater/plays"/>
    <x v="2"/>
    <x v="2"/>
    <n v="33.67"/>
    <n v="36"/>
    <x v="1284"/>
    <d v="2015-05-10T22:59:00"/>
    <n v="20.138703703705687"/>
    <n v="-0.63639999999999997"/>
    <x v="3"/>
  </r>
  <r>
    <n v="3851"/>
    <s v="Waving Goodbye"/>
    <s v="A play about the horrible choices we have to make every day. Should we take a risk, or take the road most travelled?"/>
    <n v="2500"/>
    <n v="852"/>
    <x v="1"/>
    <x v="1"/>
    <x v="1"/>
    <s v="GBP"/>
    <n v="1437129179"/>
    <n v="1434537179"/>
    <b v="1"/>
    <n v="24"/>
    <b v="0"/>
    <s v="theater/plays"/>
    <x v="2"/>
    <x v="2"/>
    <n v="35.5"/>
    <n v="34"/>
    <x v="1285"/>
    <d v="2015-07-17T10:32:59"/>
    <n v="30"/>
    <n v="-0.65920000000000001"/>
    <x v="3"/>
  </r>
  <r>
    <n v="598"/>
    <s v="Goals not creeds"/>
    <s v="This is a project to create a crowd-funding site for Urantia Book readers worldwide."/>
    <n v="2500"/>
    <n v="850"/>
    <x v="1"/>
    <x v="0"/>
    <x v="0"/>
    <s v="USD"/>
    <n v="1417737781"/>
    <n v="1415145781"/>
    <b v="0"/>
    <n v="7"/>
    <b v="0"/>
    <s v="technology/web"/>
    <x v="0"/>
    <x v="22"/>
    <n v="121.43"/>
    <n v="34"/>
    <x v="1286"/>
    <d v="2014-12-05T00:03:01"/>
    <n v="30"/>
    <n v="-0.66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s v="GBP"/>
    <n v="1439827200"/>
    <n v="1436355270"/>
    <b v="0"/>
    <n v="16"/>
    <b v="0"/>
    <s v="theater/plays"/>
    <x v="2"/>
    <x v="2"/>
    <n v="50.88"/>
    <n v="33"/>
    <x v="1287"/>
    <d v="2015-08-17T16:00:00"/>
    <n v="40.184375000004366"/>
    <n v="-0.6744"/>
    <x v="3"/>
  </r>
  <r>
    <n v="203"/>
    <s v="TheM"/>
    <s v="We are aiming to make a Web Series based on Youth Culture and the misrepresentation of socially stereotyped people."/>
    <n v="2500"/>
    <n v="746"/>
    <x v="1"/>
    <x v="1"/>
    <x v="1"/>
    <s v="GBP"/>
    <n v="1422562864"/>
    <n v="1417378864"/>
    <b v="0"/>
    <n v="8"/>
    <b v="0"/>
    <s v="film &amp; video/drama"/>
    <x v="5"/>
    <x v="25"/>
    <n v="93.25"/>
    <n v="30"/>
    <x v="1288"/>
    <d v="2015-01-29T20:21:04"/>
    <n v="60"/>
    <n v="-0.7016"/>
    <x v="2"/>
  </r>
  <r>
    <n v="2742"/>
    <s v="What a Zoo!"/>
    <s v="The pachyderms at the Denver Zoo are moving. Follow along on the convoluted journey to their new home."/>
    <n v="2500"/>
    <n v="731"/>
    <x v="1"/>
    <x v="0"/>
    <x v="0"/>
    <s v="USD"/>
    <n v="1337102187"/>
    <n v="1335892587"/>
    <b v="0"/>
    <n v="18"/>
    <b v="0"/>
    <s v="publishing/children's books"/>
    <x v="7"/>
    <x v="32"/>
    <n v="40.61"/>
    <n v="29"/>
    <x v="1289"/>
    <d v="2012-05-15T17:16:27"/>
    <n v="14"/>
    <n v="-0.7076000000000000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s v="USD"/>
    <n v="1455210353"/>
    <n v="1451927153"/>
    <b v="0"/>
    <n v="37"/>
    <b v="0"/>
    <s v="technology/wearables"/>
    <x v="0"/>
    <x v="16"/>
    <n v="19.239999999999998"/>
    <n v="28"/>
    <x v="1290"/>
    <d v="2016-02-11T17:05:53"/>
    <n v="38"/>
    <n v="-0.7151999999999999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x v="2"/>
    <s v="CAD"/>
    <n v="1427306470"/>
    <n v="1424718070"/>
    <b v="0"/>
    <n v="13"/>
    <b v="0"/>
    <s v="theater/plays"/>
    <x v="2"/>
    <x v="2"/>
    <n v="51.62"/>
    <n v="27"/>
    <x v="1291"/>
    <d v="2015-03-25T18:01:10"/>
    <n v="29.958333333328483"/>
    <n v="-0.73160000000000003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s v="USD"/>
    <n v="1406861438"/>
    <n v="1402973438"/>
    <b v="0"/>
    <n v="3"/>
    <b v="0"/>
    <s v="photography/people"/>
    <x v="6"/>
    <x v="38"/>
    <n v="218.33"/>
    <n v="26"/>
    <x v="1292"/>
    <d v="2014-08-01T02:50:38"/>
    <n v="45"/>
    <n v="-0.7379999999999999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s v="USD"/>
    <n v="1491470442"/>
    <n v="1488882042"/>
    <b v="0"/>
    <n v="11"/>
    <b v="0"/>
    <s v="music/faith"/>
    <x v="4"/>
    <x v="28"/>
    <n v="57.73"/>
    <n v="25"/>
    <x v="1293"/>
    <d v="2017-04-06T09:20:42"/>
    <n v="29.958333333328483"/>
    <n v="-0.746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s v="GBP"/>
    <n v="1413634059"/>
    <n v="1411042059"/>
    <b v="0"/>
    <n v="10"/>
    <b v="0"/>
    <s v="film &amp; video/drama"/>
    <x v="5"/>
    <x v="25"/>
    <n v="56"/>
    <n v="22"/>
    <x v="1294"/>
    <d v="2014-10-18T12:07:39"/>
    <n v="30"/>
    <n v="-0.7760000000000000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s v="USD"/>
    <n v="1467604800"/>
    <n v="1465533672"/>
    <b v="0"/>
    <n v="10"/>
    <b v="0"/>
    <s v="theater/plays"/>
    <x v="2"/>
    <x v="2"/>
    <n v="50.4"/>
    <n v="20"/>
    <x v="1295"/>
    <d v="2016-07-04T04:00:00"/>
    <n v="23.97138888889458"/>
    <n v="-0.798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s v="USD"/>
    <n v="1404570147"/>
    <n v="1401978147"/>
    <b v="0"/>
    <n v="7"/>
    <b v="0"/>
    <s v="theater/plays"/>
    <x v="2"/>
    <x v="2"/>
    <n v="64.290000000000006"/>
    <n v="18"/>
    <x v="1296"/>
    <d v="2014-07-05T14:22:27"/>
    <n v="30"/>
    <n v="-0.8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x v="11"/>
    <s v="NZD"/>
    <n v="1420750683"/>
    <n v="1418158683"/>
    <b v="0"/>
    <n v="10"/>
    <b v="0"/>
    <s v="theater/plays"/>
    <x v="2"/>
    <x v="2"/>
    <n v="44"/>
    <n v="18"/>
    <x v="1297"/>
    <d v="2015-01-08T20:58:03"/>
    <n v="30"/>
    <n v="-0.82399999999999995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s v="USD"/>
    <n v="1454525340"/>
    <n v="1452008599"/>
    <b v="0"/>
    <n v="6"/>
    <b v="0"/>
    <s v="theater/plays"/>
    <x v="2"/>
    <x v="2"/>
    <n v="66.67"/>
    <n v="16"/>
    <x v="1298"/>
    <d v="2016-02-03T18:49:00"/>
    <n v="29.128946759257815"/>
    <n v="-0.8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s v="USD"/>
    <n v="1413573010"/>
    <n v="1408389010"/>
    <b v="0"/>
    <n v="4"/>
    <b v="0"/>
    <s v="theater/plays"/>
    <x v="2"/>
    <x v="2"/>
    <n v="75.25"/>
    <n v="12"/>
    <x v="1299"/>
    <d v="2014-10-17T19:10:10"/>
    <n v="60"/>
    <n v="-0.8796000000000000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x v="3"/>
    <s v="EUR"/>
    <n v="1437033360"/>
    <n v="1434445937"/>
    <b v="0"/>
    <n v="12"/>
    <b v="0"/>
    <s v="theater/spaces"/>
    <x v="2"/>
    <x v="24"/>
    <n v="25"/>
    <n v="12"/>
    <x v="1300"/>
    <d v="2015-07-16T07:56:00"/>
    <n v="29.947025462963211"/>
    <n v="-0.88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s v="GBP"/>
    <n v="1487365200"/>
    <n v="1483734100"/>
    <b v="0"/>
    <n v="8"/>
    <b v="0"/>
    <s v="film &amp; video/drama"/>
    <x v="5"/>
    <x v="25"/>
    <n v="32.75"/>
    <n v="10"/>
    <x v="1301"/>
    <d v="2017-02-17T21:00:00"/>
    <n v="42.026620370364981"/>
    <n v="-0.8952"/>
    <x v="1"/>
  </r>
  <r>
    <n v="1150"/>
    <s v="Chef Po's Food Truck"/>
    <s v="Bringing delicious authentic and fusion Taiwanese Food to the West Coast."/>
    <n v="2500"/>
    <n v="252"/>
    <x v="1"/>
    <x v="0"/>
    <x v="0"/>
    <s v="USD"/>
    <n v="1452293675"/>
    <n v="1447109675"/>
    <b v="0"/>
    <n v="6"/>
    <b v="0"/>
    <s v="food/food trucks"/>
    <x v="3"/>
    <x v="3"/>
    <n v="42"/>
    <n v="10"/>
    <x v="1302"/>
    <d v="2016-01-08T22:54:35"/>
    <n v="60"/>
    <n v="-0.8992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s v="USD"/>
    <n v="1433988791"/>
    <n v="1431396791"/>
    <b v="0"/>
    <n v="5"/>
    <b v="0"/>
    <s v="theater/plays"/>
    <x v="2"/>
    <x v="2"/>
    <n v="27"/>
    <n v="5"/>
    <x v="1303"/>
    <d v="2015-06-11T02:13:11"/>
    <n v="30"/>
    <n v="-0.94599999999999995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s v="GBP"/>
    <n v="1479032260"/>
    <n v="1476436660"/>
    <b v="0"/>
    <n v="3"/>
    <b v="0"/>
    <s v="theater/plays"/>
    <x v="2"/>
    <x v="2"/>
    <n v="45"/>
    <n v="5"/>
    <x v="1304"/>
    <d v="2016-11-13T10:17:40"/>
    <n v="30.041666666671517"/>
    <n v="-0.9459999999999999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s v="USD"/>
    <n v="1385931702"/>
    <n v="1383076902"/>
    <b v="0"/>
    <n v="2"/>
    <b v="0"/>
    <s v="film &amp; video/animation"/>
    <x v="5"/>
    <x v="29"/>
    <n v="62.5"/>
    <n v="5"/>
    <x v="1305"/>
    <d v="2013-12-01T21:01:42"/>
    <n v="33.041666666664241"/>
    <n v="-0.95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s v="GBP"/>
    <n v="1456703940"/>
    <n v="1454546859"/>
    <b v="0"/>
    <n v="3"/>
    <b v="0"/>
    <s v="publishing/art books"/>
    <x v="7"/>
    <x v="40"/>
    <n v="41.67"/>
    <n v="5"/>
    <x v="1306"/>
    <d v="2016-02-28T23:59:00"/>
    <n v="24.966215277774609"/>
    <n v="-0.9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s v="USD"/>
    <n v="1478059140"/>
    <n v="1476391223"/>
    <b v="0"/>
    <n v="3"/>
    <b v="0"/>
    <s v="food/food trucks"/>
    <x v="3"/>
    <x v="3"/>
    <n v="33.33"/>
    <n v="4"/>
    <x v="1307"/>
    <d v="2016-11-02T03:59:00"/>
    <n v="19.304594907414867"/>
    <n v="-0.96"/>
    <x v="0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s v="USD"/>
    <n v="1411227633"/>
    <n v="1408549233"/>
    <b v="0"/>
    <n v="1"/>
    <b v="0"/>
    <s v="photography/nature"/>
    <x v="6"/>
    <x v="8"/>
    <n v="100"/>
    <n v="4"/>
    <x v="1308"/>
    <d v="2014-09-20T15:40:33"/>
    <n v="31"/>
    <n v="-0.96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s v="USD"/>
    <n v="1415842193"/>
    <n v="1414110593"/>
    <b v="0"/>
    <n v="4"/>
    <b v="0"/>
    <s v="photography/nature"/>
    <x v="6"/>
    <x v="8"/>
    <n v="23.5"/>
    <n v="4"/>
    <x v="1309"/>
    <d v="2014-11-13T01:29:53"/>
    <n v="20.041666666671517"/>
    <n v="-0.96240000000000003"/>
    <x v="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s v="USD"/>
    <n v="1400091095"/>
    <n v="1398363095"/>
    <b v="0"/>
    <n v="4"/>
    <b v="0"/>
    <s v="film &amp; video/animation"/>
    <x v="5"/>
    <x v="29"/>
    <n v="20.5"/>
    <n v="3"/>
    <x v="1310"/>
    <d v="2014-05-14T18:11:35"/>
    <n v="20"/>
    <n v="-0.96719599999999994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s v="USD"/>
    <n v="1326651110"/>
    <n v="1322763110"/>
    <b v="0"/>
    <n v="2"/>
    <b v="0"/>
    <s v="music/indie rock"/>
    <x v="4"/>
    <x v="21"/>
    <n v="35"/>
    <n v="3"/>
    <x v="1311"/>
    <d v="2012-01-15T18:11:50"/>
    <n v="45"/>
    <n v="-0.97199999999999998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s v="GBP"/>
    <n v="1436368622"/>
    <n v="1433776622"/>
    <b v="0"/>
    <n v="8"/>
    <b v="0"/>
    <s v="technology/web"/>
    <x v="0"/>
    <x v="22"/>
    <n v="8.5"/>
    <n v="3"/>
    <x v="1312"/>
    <d v="2015-07-08T15:17:02"/>
    <n v="30"/>
    <n v="-0.9728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s v="GBP"/>
    <n v="1440272093"/>
    <n v="1435088093"/>
    <b v="0"/>
    <n v="4"/>
    <b v="0"/>
    <s v="theater/plays"/>
    <x v="2"/>
    <x v="2"/>
    <n v="15"/>
    <n v="2"/>
    <x v="1313"/>
    <d v="2015-08-22T19:34:53"/>
    <n v="60"/>
    <n v="-0.9759999999999999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s v="USD"/>
    <n v="1448204621"/>
    <n v="1445609021"/>
    <b v="0"/>
    <n v="1"/>
    <b v="0"/>
    <s v="publishing/children's books"/>
    <x v="7"/>
    <x v="32"/>
    <n v="53"/>
    <n v="2"/>
    <x v="1314"/>
    <d v="2015-11-22T15:03:41"/>
    <n v="30.041666666664241"/>
    <n v="-0.9788"/>
    <x v="3"/>
  </r>
  <r>
    <n v="2864"/>
    <s v="'Haunting Julia' by Alan Ayckbourn"/>
    <s v="Accessible, original theatre for all!"/>
    <n v="2500"/>
    <n v="40"/>
    <x v="1"/>
    <x v="1"/>
    <x v="1"/>
    <s v="GBP"/>
    <n v="1437139080"/>
    <n v="1434552207"/>
    <b v="0"/>
    <n v="3"/>
    <b v="0"/>
    <s v="theater/plays"/>
    <x v="2"/>
    <x v="2"/>
    <n v="13.33"/>
    <n v="2"/>
    <x v="1315"/>
    <d v="2015-07-17T13:18:00"/>
    <n v="29.940659722225973"/>
    <n v="-0.9839999999999999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x v="2"/>
    <s v="CAD"/>
    <n v="1439533019"/>
    <n v="1436941019"/>
    <b v="0"/>
    <n v="3"/>
    <b v="0"/>
    <s v="technology/space exploration"/>
    <x v="0"/>
    <x v="23"/>
    <n v="12"/>
    <n v="1"/>
    <x v="1316"/>
    <d v="2015-08-14T06:16:59"/>
    <n v="30"/>
    <n v="-0.98560000000000003"/>
    <x v="3"/>
  </r>
  <r>
    <n v="3747"/>
    <s v="Counting Stars"/>
    <s v="The world premiere of an astonishing new play by acclaimed writer Atiha Sen Gupta."/>
    <n v="2500"/>
    <n v="25"/>
    <x v="1"/>
    <x v="1"/>
    <x v="1"/>
    <s v="GBP"/>
    <n v="1436137140"/>
    <n v="1433833896"/>
    <b v="0"/>
    <n v="1"/>
    <b v="0"/>
    <s v="theater/plays"/>
    <x v="2"/>
    <x v="2"/>
    <n v="25"/>
    <n v="1"/>
    <x v="1317"/>
    <d v="2015-07-05T22:59:00"/>
    <n v="26.657916666670644"/>
    <n v="-0.9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s v="GBP"/>
    <n v="1407565504"/>
    <n v="1404973504"/>
    <b v="0"/>
    <n v="2"/>
    <b v="0"/>
    <s v="theater/plays"/>
    <x v="2"/>
    <x v="2"/>
    <n v="12.5"/>
    <n v="1"/>
    <x v="1318"/>
    <d v="2014-08-09T06:25:04"/>
    <n v="30"/>
    <n v="-0.99"/>
    <x v="2"/>
  </r>
  <r>
    <n v="569"/>
    <s v="Mioti"/>
    <s v="Mioti is an indie game marketplace that doubles as a community for developers to join networks and discuss projects."/>
    <n v="2500"/>
    <n v="20"/>
    <x v="1"/>
    <x v="2"/>
    <x v="2"/>
    <s v="CAD"/>
    <n v="1451679612"/>
    <n v="1449087612"/>
    <b v="0"/>
    <n v="1"/>
    <b v="0"/>
    <s v="technology/web"/>
    <x v="0"/>
    <x v="22"/>
    <n v="20"/>
    <n v="1"/>
    <x v="1319"/>
    <d v="2016-01-01T20:20:12"/>
    <n v="30"/>
    <n v="-0.99199999999999999"/>
    <x v="3"/>
  </r>
  <r>
    <n v="1863"/>
    <s v="Project: 20M813"/>
    <s v="This is an Android game where you take control of the zombies and try to eat your way to world domination!"/>
    <n v="2500"/>
    <n v="10"/>
    <x v="1"/>
    <x v="0"/>
    <x v="0"/>
    <s v="USD"/>
    <n v="1402600085"/>
    <n v="1400008085"/>
    <b v="0"/>
    <n v="2"/>
    <b v="0"/>
    <s v="games/mobile games"/>
    <x v="1"/>
    <x v="15"/>
    <n v="5"/>
    <n v="0"/>
    <x v="1320"/>
    <d v="2014-06-12T19:08:05"/>
    <n v="30"/>
    <n v="-0.996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s v="GBP"/>
    <n v="1457308531"/>
    <n v="1452124531"/>
    <b v="0"/>
    <n v="3"/>
    <b v="0"/>
    <s v="film &amp; video/drama"/>
    <x v="5"/>
    <x v="25"/>
    <n v="1"/>
    <n v="0"/>
    <x v="1321"/>
    <d v="2016-03-06T23:55:31"/>
    <n v="60"/>
    <n v="-0.998800000000000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s v="USD"/>
    <n v="1463259837"/>
    <n v="1458075837"/>
    <b v="0"/>
    <n v="2"/>
    <b v="0"/>
    <s v="theater/plays"/>
    <x v="2"/>
    <x v="2"/>
    <n v="1"/>
    <n v="0"/>
    <x v="1322"/>
    <d v="2016-05-14T21:03:57"/>
    <n v="60"/>
    <n v="-0.9991999999999999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s v="USD"/>
    <n v="1477509604"/>
    <n v="1474917604"/>
    <b v="0"/>
    <n v="1"/>
    <b v="0"/>
    <s v="technology/wearables"/>
    <x v="0"/>
    <x v="16"/>
    <n v="1"/>
    <n v="0"/>
    <x v="1323"/>
    <d v="2016-10-26T19:20:04"/>
    <n v="30"/>
    <n v="-0.999600000000000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s v="USD"/>
    <n v="1452228790"/>
    <n v="1449636790"/>
    <b v="0"/>
    <n v="1"/>
    <b v="0"/>
    <s v="games/video games"/>
    <x v="1"/>
    <x v="19"/>
    <n v="1"/>
    <n v="0"/>
    <x v="1324"/>
    <d v="2016-01-08T04:53:10"/>
    <n v="30"/>
    <n v="-0.99960000000000004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s v="USD"/>
    <n v="1403730000"/>
    <n v="1401485207"/>
    <b v="0"/>
    <n v="1"/>
    <b v="0"/>
    <s v="theater/plays"/>
    <x v="2"/>
    <x v="2"/>
    <n v="1"/>
    <n v="0"/>
    <x v="1325"/>
    <d v="2014-06-25T21:00:00"/>
    <n v="25.981400462958845"/>
    <n v="-0.99960000000000004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x v="9"/>
    <s v="EUR"/>
    <n v="1456617600"/>
    <n v="1454280186"/>
    <b v="0"/>
    <n v="1"/>
    <b v="0"/>
    <s v="theater/plays"/>
    <x v="2"/>
    <x v="2"/>
    <n v="1"/>
    <n v="0"/>
    <x v="1326"/>
    <d v="2016-02-28T00:00:00"/>
    <n v="27.053402777775773"/>
    <n v="-0.9996000000000000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s v="USD"/>
    <n v="1446660688"/>
    <n v="1444065088"/>
    <b v="0"/>
    <n v="0"/>
    <b v="0"/>
    <s v="technology/web"/>
    <x v="0"/>
    <x v="22"/>
    <n v="0"/>
    <n v="0"/>
    <x v="1327"/>
    <d v="2015-11-04T18:11:28"/>
    <n v="30.041666666671517"/>
    <n v="-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s v="USD"/>
    <n v="1387169890"/>
    <n v="1384577890"/>
    <b v="0"/>
    <n v="0"/>
    <b v="0"/>
    <s v="publishing/fiction"/>
    <x v="7"/>
    <x v="31"/>
    <n v="0"/>
    <n v="0"/>
    <x v="1328"/>
    <d v="2013-12-16T04:58:10"/>
    <n v="30"/>
    <n v="-1"/>
    <x v="4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s v="USD"/>
    <n v="1280206740"/>
    <n v="1276283655"/>
    <b v="0"/>
    <n v="0"/>
    <b v="0"/>
    <s v="music/jazz"/>
    <x v="4"/>
    <x v="34"/>
    <n v="0"/>
    <n v="0"/>
    <x v="1329"/>
    <d v="2010-07-27T04:59:00"/>
    <n v="45.406076388891961"/>
    <n v="-1"/>
    <x v="7"/>
  </r>
  <r>
    <n v="1050"/>
    <s v="The (Secular) Barbershop Podcast (Canceled)"/>
    <s v="Secularism is on the rise and I hear you.Talk to me."/>
    <n v="2500"/>
    <n v="0"/>
    <x v="2"/>
    <x v="0"/>
    <x v="0"/>
    <s v="USD"/>
    <n v="1442257677"/>
    <n v="1439665677"/>
    <b v="0"/>
    <n v="0"/>
    <b v="0"/>
    <s v="journalism/audio"/>
    <x v="8"/>
    <x v="14"/>
    <n v="0"/>
    <n v="0"/>
    <x v="1330"/>
    <d v="2015-09-14T19:07:57"/>
    <n v="30"/>
    <n v="-1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s v="USD"/>
    <n v="1407708000"/>
    <n v="1405110399"/>
    <b v="0"/>
    <n v="0"/>
    <b v="0"/>
    <s v="journalism/audio"/>
    <x v="8"/>
    <x v="14"/>
    <n v="0"/>
    <n v="0"/>
    <x v="1331"/>
    <d v="2014-08-10T22:00:00"/>
    <n v="30.064826388887013"/>
    <n v="-1"/>
    <x v="2"/>
  </r>
  <r>
    <n v="1236"/>
    <s v="&quot;Volando&quot; CD Release (Canceled)"/>
    <s v="Raising money to give the musicians their due."/>
    <n v="2500"/>
    <n v="0"/>
    <x v="2"/>
    <x v="0"/>
    <x v="0"/>
    <s v="USD"/>
    <n v="1343491200"/>
    <n v="1342801164"/>
    <b v="0"/>
    <n v="0"/>
    <b v="0"/>
    <s v="music/world music"/>
    <x v="4"/>
    <x v="37"/>
    <n v="0"/>
    <n v="0"/>
    <x v="1332"/>
    <d v="2012-07-28T16:00:00"/>
    <n v="7.9865277777789743"/>
    <n v="-1"/>
    <x v="6"/>
  </r>
  <r>
    <n v="1239"/>
    <s v="Help Calmenco! finance new CD and Tour (Canceled)"/>
    <s v="Please consider helping us with our new CD and Riverdance Tour"/>
    <n v="2500"/>
    <n v="0"/>
    <x v="2"/>
    <x v="0"/>
    <x v="0"/>
    <s v="USD"/>
    <n v="1325804767"/>
    <n v="1323212767"/>
    <b v="0"/>
    <n v="0"/>
    <b v="0"/>
    <s v="music/world music"/>
    <x v="4"/>
    <x v="37"/>
    <n v="0"/>
    <n v="0"/>
    <x v="1333"/>
    <d v="2012-01-05T23:06:07"/>
    <n v="30"/>
    <n v="-1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x v="7"/>
    <s v="AUD"/>
    <n v="1405478025"/>
    <n v="1402886025"/>
    <b v="0"/>
    <n v="0"/>
    <b v="0"/>
    <s v="technology/wearables"/>
    <x v="0"/>
    <x v="16"/>
    <n v="0"/>
    <n v="0"/>
    <x v="1334"/>
    <d v="2014-07-16T02:33:45"/>
    <n v="30"/>
    <n v="-1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x v="2"/>
    <s v="CAD"/>
    <n v="1480110783"/>
    <n v="1477515183"/>
    <b v="0"/>
    <n v="0"/>
    <b v="0"/>
    <s v="technology/web"/>
    <x v="0"/>
    <x v="22"/>
    <n v="0"/>
    <n v="0"/>
    <x v="1335"/>
    <d v="2016-11-25T21:53:03"/>
    <n v="30.041666666671517"/>
    <n v="-1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s v="USD"/>
    <n v="1367940794"/>
    <n v="1365348794"/>
    <b v="0"/>
    <n v="34"/>
    <b v="1"/>
    <s v="music/indie rock"/>
    <x v="4"/>
    <x v="21"/>
    <n v="77.349999999999994"/>
    <n v="103"/>
    <x v="1336"/>
    <d v="2013-05-07T15:33:14"/>
    <n v="30"/>
    <n v="3.1372549019607843E-2"/>
    <x v="4"/>
  </r>
  <r>
    <n v="2058"/>
    <s v="Raspberry Pi Debug Clip"/>
    <s v="Making using the serial terminal on the Raspberry Pi as easy as Pi!"/>
    <n v="2560"/>
    <n v="4308"/>
    <x v="0"/>
    <x v="1"/>
    <x v="1"/>
    <s v="GBP"/>
    <n v="1425326400"/>
    <n v="1421916830"/>
    <b v="0"/>
    <n v="410"/>
    <b v="1"/>
    <s v="technology/hardware"/>
    <x v="0"/>
    <x v="0"/>
    <n v="10.51"/>
    <n v="168"/>
    <x v="1337"/>
    <d v="2015-03-02T20:00:00"/>
    <n v="39.462615740732872"/>
    <n v="0.68281250000000004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s v="USD"/>
    <n v="1471539138"/>
    <n v="1468947138"/>
    <b v="1"/>
    <n v="140"/>
    <b v="1"/>
    <s v="photography/photobooks"/>
    <x v="6"/>
    <x v="9"/>
    <n v="32.32"/>
    <n v="174"/>
    <x v="1338"/>
    <d v="2016-08-18T16:52:18"/>
    <n v="30"/>
    <n v="0.7400576923076921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s v="USD"/>
    <n v="1407224601"/>
    <n v="1405928601"/>
    <b v="0"/>
    <n v="68"/>
    <b v="1"/>
    <s v="film &amp; video/television"/>
    <x v="5"/>
    <x v="7"/>
    <n v="49.88"/>
    <n v="130"/>
    <x v="1339"/>
    <d v="2014-08-05T07:43:21"/>
    <n v="15"/>
    <n v="0.30461538461538462"/>
    <x v="2"/>
  </r>
  <r>
    <n v="3595"/>
    <s v="The Flu Season"/>
    <s v="A new theatre company staging Will Eno's The Flu Season in Seattle"/>
    <n v="2600"/>
    <n v="3081"/>
    <x v="0"/>
    <x v="0"/>
    <x v="0"/>
    <s v="USD"/>
    <n v="1426229940"/>
    <n v="1423959123"/>
    <b v="0"/>
    <n v="62"/>
    <b v="1"/>
    <s v="theater/plays"/>
    <x v="2"/>
    <x v="2"/>
    <n v="49.69"/>
    <n v="119"/>
    <x v="1340"/>
    <d v="2015-03-13T06:59:00"/>
    <n v="26.282604166670353"/>
    <n v="0.18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s v="USD"/>
    <n v="1412135940"/>
    <n v="1410840126"/>
    <b v="1"/>
    <n v="37"/>
    <b v="1"/>
    <s v="theater/plays"/>
    <x v="2"/>
    <x v="2"/>
    <n v="77.22"/>
    <n v="110"/>
    <x v="1341"/>
    <d v="2014-10-01T03:59:00"/>
    <n v="14.997847222221026"/>
    <n v="9.8846153846153847E-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s v="GBP"/>
    <n v="1436380200"/>
    <n v="1433615400"/>
    <b v="0"/>
    <n v="9"/>
    <b v="1"/>
    <s v="photography/photobooks"/>
    <x v="6"/>
    <x v="9"/>
    <n v="299.22000000000003"/>
    <n v="101"/>
    <x v="1342"/>
    <d v="2015-07-08T18:30:00"/>
    <n v="32"/>
    <n v="1.3167795334838224E-2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9"/>
    <s v="EUR"/>
    <n v="1449162000"/>
    <n v="1446570315"/>
    <b v="1"/>
    <n v="63"/>
    <b v="1"/>
    <s v="theater/plays"/>
    <x v="2"/>
    <x v="2"/>
    <n v="70.290000000000006"/>
    <n v="164"/>
    <x v="1343"/>
    <d v="2015-12-03T17:00:00"/>
    <n v="29.996354166665697"/>
    <n v="0.6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s v="USD"/>
    <n v="1458480560"/>
    <n v="1455892160"/>
    <b v="0"/>
    <n v="33"/>
    <b v="1"/>
    <s v="photography/photobooks"/>
    <x v="6"/>
    <x v="9"/>
    <n v="89.24"/>
    <n v="109"/>
    <x v="1344"/>
    <d v="2016-03-20T13:29:20"/>
    <n v="29.958333333328483"/>
    <n v="9.0740740740740747E-2"/>
    <x v="0"/>
  </r>
  <r>
    <n v="2833"/>
    <s v="Star Man Rocket Man"/>
    <s v="A new play about exploring outer space"/>
    <n v="2700"/>
    <n v="2923"/>
    <x v="0"/>
    <x v="0"/>
    <x v="0"/>
    <s v="USD"/>
    <n v="1444528800"/>
    <n v="1442804633"/>
    <b v="0"/>
    <n v="35"/>
    <b v="1"/>
    <s v="theater/plays"/>
    <x v="2"/>
    <x v="2"/>
    <n v="83.51"/>
    <n v="108"/>
    <x v="1345"/>
    <d v="2015-10-11T02:00:00"/>
    <n v="19.955636574071832"/>
    <n v="8.2592592592592592E-2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x v="12"/>
    <s v="EUR"/>
    <n v="1456094197"/>
    <n v="1453502197"/>
    <b v="0"/>
    <n v="12"/>
    <b v="0"/>
    <s v="technology/wearables"/>
    <x v="0"/>
    <x v="16"/>
    <n v="75.75"/>
    <n v="34"/>
    <x v="1346"/>
    <d v="2016-02-21T22:36:37"/>
    <n v="30"/>
    <n v="-0.663333333333333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s v="USD"/>
    <n v="1491769769"/>
    <n v="1489181369"/>
    <b v="0"/>
    <n v="4"/>
    <b v="0"/>
    <s v="food/small batch"/>
    <x v="3"/>
    <x v="26"/>
    <n v="21.25"/>
    <n v="3"/>
    <x v="1347"/>
    <d v="2017-04-09T20:29:29"/>
    <n v="29.958333333328483"/>
    <n v="-0.9685185185185185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x v="2"/>
    <s v="CAD"/>
    <n v="1425758101"/>
    <n v="1423166101"/>
    <b v="0"/>
    <n v="6"/>
    <b v="0"/>
    <s v="publishing/translations"/>
    <x v="7"/>
    <x v="20"/>
    <n v="30"/>
    <n v="7"/>
    <x v="1348"/>
    <d v="2015-03-07T19:55:01"/>
    <n v="30"/>
    <n v="-0.9339449541284403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9"/>
    <s v="EUR"/>
    <n v="1459978200"/>
    <n v="1458416585"/>
    <b v="0"/>
    <n v="46"/>
    <b v="1"/>
    <s v="theater/plays"/>
    <x v="2"/>
    <x v="2"/>
    <n v="63.7"/>
    <n v="107"/>
    <x v="1349"/>
    <d v="2016-04-06T21:30:00"/>
    <n v="18.074247685181035"/>
    <n v="6.545454545454546E-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s v="USD"/>
    <n v="1372827540"/>
    <n v="1371491244"/>
    <b v="0"/>
    <n v="32"/>
    <b v="1"/>
    <s v="music/rock"/>
    <x v="4"/>
    <x v="5"/>
    <n v="88.33"/>
    <n v="103"/>
    <x v="1350"/>
    <d v="2013-07-03T04:59:00"/>
    <n v="15.466388888889924"/>
    <n v="2.7792727272727212E-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s v="GBP"/>
    <n v="1460318400"/>
    <n v="1457881057"/>
    <b v="0"/>
    <n v="22"/>
    <b v="1"/>
    <s v="theater/plays"/>
    <x v="2"/>
    <x v="2"/>
    <n v="125"/>
    <n v="100"/>
    <x v="1351"/>
    <d v="2016-04-10T20:00:00"/>
    <n v="28.209988425922347"/>
    <n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s v="GBP"/>
    <n v="1446732975"/>
    <n v="1444137375"/>
    <b v="0"/>
    <n v="21"/>
    <b v="0"/>
    <s v="theater/plays"/>
    <x v="2"/>
    <x v="2"/>
    <n v="35"/>
    <n v="27"/>
    <x v="1352"/>
    <d v="2015-11-05T14:16:15"/>
    <n v="30.041666666664241"/>
    <n v="-0.73272727272727278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s v="GBP"/>
    <n v="1489922339"/>
    <n v="1487333939"/>
    <b v="0"/>
    <n v="3"/>
    <b v="0"/>
    <s v="theater/plays"/>
    <x v="2"/>
    <x v="2"/>
    <n v="15"/>
    <n v="2"/>
    <x v="1353"/>
    <d v="2017-03-19T11:18:59"/>
    <n v="29.958333333328483"/>
    <n v="-0.98363636363636364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s v="USD"/>
    <n v="1372622280"/>
    <n v="1369246738"/>
    <b v="0"/>
    <n v="2"/>
    <b v="0"/>
    <s v="music/jazz"/>
    <x v="4"/>
    <x v="34"/>
    <n v="20"/>
    <n v="1"/>
    <x v="1354"/>
    <d v="2013-06-30T19:58:00"/>
    <n v="39.068773148144828"/>
    <n v="-0.985454545454545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s v="USD"/>
    <n v="1334592000"/>
    <n v="1331982127"/>
    <b v="0"/>
    <n v="1"/>
    <b v="0"/>
    <s v="music/world music"/>
    <x v="4"/>
    <x v="37"/>
    <n v="25"/>
    <n v="1"/>
    <x v="1355"/>
    <d v="2012-04-16T16:00:00"/>
    <n v="30.206863425926713"/>
    <n v="-0.99090909090909096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s v="USD"/>
    <n v="1454338123"/>
    <n v="1451746123"/>
    <b v="0"/>
    <n v="680"/>
    <b v="1"/>
    <s v="games/tabletop games"/>
    <x v="1"/>
    <x v="1"/>
    <n v="22.12"/>
    <n v="537"/>
    <x v="1356"/>
    <d v="2016-02-01T14:48:43"/>
    <n v="30"/>
    <n v="4.371071428571428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s v="USD"/>
    <n v="1481737761"/>
    <n v="1479577761"/>
    <b v="0"/>
    <n v="96"/>
    <b v="1"/>
    <s v="theater/plays"/>
    <x v="2"/>
    <x v="2"/>
    <n v="37.21"/>
    <n v="128"/>
    <x v="1357"/>
    <d v="2016-12-14T17:49:21"/>
    <n v="25"/>
    <n v="0.2757571428571428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s v="USD"/>
    <n v="1332011835"/>
    <n v="1328559435"/>
    <b v="0"/>
    <n v="70"/>
    <b v="1"/>
    <s v="music/rock"/>
    <x v="4"/>
    <x v="5"/>
    <n v="48.84"/>
    <n v="122"/>
    <x v="1358"/>
    <d v="2012-03-17T19:17:15"/>
    <n v="39.958333333328483"/>
    <n v="0.2210714285714285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s v="USD"/>
    <n v="1401857940"/>
    <n v="1400725112"/>
    <b v="0"/>
    <n v="44"/>
    <b v="1"/>
    <s v="theater/plays"/>
    <x v="2"/>
    <x v="2"/>
    <n v="75.34"/>
    <n v="118"/>
    <x v="1359"/>
    <d v="2014-06-04T04:59:00"/>
    <n v="13.111435185186565"/>
    <n v="0.18392857142857144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s v="USD"/>
    <n v="1461857045"/>
    <n v="1459265045"/>
    <b v="0"/>
    <n v="63"/>
    <b v="1"/>
    <s v="theater/plays"/>
    <x v="2"/>
    <x v="2"/>
    <n v="50.4"/>
    <n v="113"/>
    <x v="1360"/>
    <d v="2016-04-28T15:24:05"/>
    <n v="30"/>
    <n v="0.133928571428571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s v="GBP"/>
    <n v="1435752898"/>
    <n v="1433160898"/>
    <b v="1"/>
    <n v="79"/>
    <b v="1"/>
    <s v="theater/plays"/>
    <x v="2"/>
    <x v="2"/>
    <n v="39.81"/>
    <n v="112"/>
    <x v="1361"/>
    <d v="2015-07-01T12:14:58"/>
    <n v="30"/>
    <n v="0.1232142857142857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s v="USD"/>
    <n v="1430154720"/>
    <n v="1427224606"/>
    <b v="0"/>
    <n v="19"/>
    <b v="1"/>
    <s v="music/rock"/>
    <x v="4"/>
    <x v="5"/>
    <n v="160.79"/>
    <n v="109"/>
    <x v="1362"/>
    <d v="2015-04-27T17:12:00"/>
    <n v="33.913356481483788"/>
    <n v="9.1071428571428567E-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s v="USD"/>
    <n v="1304920740"/>
    <n v="1301975637"/>
    <b v="0"/>
    <n v="35"/>
    <b v="1"/>
    <s v="film &amp; video/documentary"/>
    <x v="5"/>
    <x v="27"/>
    <n v="86.16"/>
    <n v="108"/>
    <x v="1363"/>
    <d v="2011-05-09T05:59:00"/>
    <n v="34.08684027777781"/>
    <n v="7.7046428571428571E-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s v="USD"/>
    <n v="1367444557"/>
    <n v="1364852557"/>
    <b v="0"/>
    <n v="15"/>
    <b v="0"/>
    <s v="publishing/fiction"/>
    <x v="7"/>
    <x v="31"/>
    <n v="46.73"/>
    <n v="25"/>
    <x v="1364"/>
    <d v="2013-05-01T21:42:37"/>
    <n v="30"/>
    <n v="-0.74964285714285717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s v="USD"/>
    <n v="1408232520"/>
    <n v="1405393356"/>
    <b v="0"/>
    <n v="10"/>
    <b v="0"/>
    <s v="film &amp; video/drama"/>
    <x v="5"/>
    <x v="25"/>
    <n v="43.5"/>
    <n v="16"/>
    <x v="1365"/>
    <d v="2014-08-16T23:42:00"/>
    <n v="32.86069444444729"/>
    <n v="-0.84464285714285714"/>
    <x v="2"/>
  </r>
  <r>
    <n v="405"/>
    <s v="The Healing Effect Movie"/>
    <s v="Come, join our movie movement.  A new documentary about the healing power of food."/>
    <n v="2820"/>
    <n v="3036"/>
    <x v="0"/>
    <x v="0"/>
    <x v="0"/>
    <s v="USD"/>
    <n v="1394071339"/>
    <n v="1391479339"/>
    <b v="0"/>
    <n v="55"/>
    <b v="1"/>
    <s v="film &amp; video/documentary"/>
    <x v="5"/>
    <x v="27"/>
    <n v="55.2"/>
    <n v="108"/>
    <x v="1366"/>
    <d v="2014-03-06T02:02:19"/>
    <n v="30"/>
    <n v="7.6595744680851063E-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s v="USD"/>
    <n v="1472442900"/>
    <n v="1471638646"/>
    <b v="0"/>
    <n v="6"/>
    <b v="0"/>
    <s v="theater/plays"/>
    <x v="2"/>
    <x v="2"/>
    <n v="35.17"/>
    <n v="7"/>
    <x v="1367"/>
    <d v="2016-08-29T03:55:00"/>
    <n v="9.3084953703728388"/>
    <n v="-0.9253097345132743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s v="USD"/>
    <n v="1403546400"/>
    <n v="1401714114"/>
    <b v="0"/>
    <n v="35"/>
    <b v="1"/>
    <s v="theater/plays"/>
    <x v="2"/>
    <x v="2"/>
    <n v="83.57"/>
    <n v="103"/>
    <x v="1368"/>
    <d v="2014-06-23T18:00:00"/>
    <n v="21.207013888888469"/>
    <n v="3.4665723381676686E-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s v="USD"/>
    <n v="1459642200"/>
    <n v="1456441429"/>
    <b v="0"/>
    <n v="1"/>
    <b v="0"/>
    <s v="music/faith"/>
    <x v="4"/>
    <x v="28"/>
    <n v="1"/>
    <n v="0"/>
    <x v="1369"/>
    <d v="2016-04-03T00:10:00"/>
    <n v="37.045960648152686"/>
    <n v="-0.9996527777777777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s v="USD"/>
    <n v="1468249760"/>
    <n v="1465830560"/>
    <b v="0"/>
    <n v="10"/>
    <b v="0"/>
    <s v="theater/plays"/>
    <x v="2"/>
    <x v="2"/>
    <n v="248.5"/>
    <n v="86"/>
    <x v="1370"/>
    <d v="2016-07-11T15:09:20"/>
    <n v="28"/>
    <n v="-0.13864818024263431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s v="USD"/>
    <n v="1420512259"/>
    <n v="1415328259"/>
    <b v="0"/>
    <n v="0"/>
    <b v="0"/>
    <s v="theater/plays"/>
    <x v="2"/>
    <x v="2"/>
    <n v="0"/>
    <n v="0"/>
    <x v="1371"/>
    <d v="2015-01-06T02:44:19"/>
    <n v="60"/>
    <n v="-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s v="GBP"/>
    <n v="1438968146"/>
    <n v="1436376146"/>
    <b v="0"/>
    <n v="66"/>
    <b v="1"/>
    <s v="theater/plays"/>
    <x v="2"/>
    <x v="2"/>
    <n v="44.76"/>
    <n v="102"/>
    <x v="1372"/>
    <d v="2015-08-07T17:22:26"/>
    <n v="30"/>
    <n v="1.8620689655172412E-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s v="USD"/>
    <n v="1380720474"/>
    <n v="1378214874"/>
    <b v="0"/>
    <n v="19"/>
    <b v="0"/>
    <s v="publishing/fiction"/>
    <x v="7"/>
    <x v="31"/>
    <n v="47.11"/>
    <n v="31"/>
    <x v="1373"/>
    <d v="2013-10-02T13:27:54"/>
    <n v="29"/>
    <n v="-0.69137931034482758"/>
    <x v="4"/>
  </r>
  <r>
    <n v="907"/>
    <s v="Greg Chambers Saxophone CD"/>
    <s v="Greg Chambers' self-titled CD needs support for post production, replication, and promotion."/>
    <n v="2900"/>
    <n v="0"/>
    <x v="1"/>
    <x v="0"/>
    <x v="0"/>
    <s v="USD"/>
    <n v="1315715823"/>
    <n v="1313123823"/>
    <b v="0"/>
    <n v="0"/>
    <b v="0"/>
    <s v="music/jazz"/>
    <x v="4"/>
    <x v="34"/>
    <n v="0"/>
    <n v="0"/>
    <x v="1374"/>
    <d v="2011-09-11T04:37:03"/>
    <n v="30"/>
    <n v="-1"/>
    <x v="5"/>
  </r>
  <r>
    <n v="746"/>
    <s v="Attention: People With Body Parts"/>
    <s v="This is a book of letters. Letters to our body parts."/>
    <n v="2987"/>
    <n v="3318"/>
    <x v="0"/>
    <x v="0"/>
    <x v="0"/>
    <s v="USD"/>
    <n v="1348372740"/>
    <n v="1346806909"/>
    <b v="0"/>
    <n v="97"/>
    <b v="1"/>
    <s v="publishing/nonfiction"/>
    <x v="7"/>
    <x v="12"/>
    <n v="34.21"/>
    <n v="111"/>
    <x v="1375"/>
    <d v="2012-09-23T03:59:00"/>
    <n v="18.123043981482624"/>
    <n v="0.11081352527619685"/>
    <x v="6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s v="USD"/>
    <n v="1456523572"/>
    <n v="1453931572"/>
    <b v="0"/>
    <n v="2"/>
    <b v="0"/>
    <s v="film &amp; video/science fiction"/>
    <x v="5"/>
    <x v="30"/>
    <n v="4"/>
    <n v="0"/>
    <x v="1376"/>
    <d v="2016-02-26T21:52:52"/>
    <n v="30"/>
    <n v="-0.99732888146911525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2"/>
    <x v="2"/>
    <s v="CAD"/>
    <n v="1412285825"/>
    <n v="1409261825"/>
    <b v="0"/>
    <n v="356"/>
    <b v="1"/>
    <s v="games/tabletop games"/>
    <x v="1"/>
    <x v="1"/>
    <n v="44.17"/>
    <n v="524"/>
    <x v="1377"/>
    <d v="2014-10-02T21:37:05"/>
    <n v="35"/>
    <n v="4.2416666666666663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s v="USD"/>
    <n v="1445054400"/>
    <n v="1443074571"/>
    <b v="1"/>
    <n v="478"/>
    <b v="1"/>
    <s v="music/electronic music"/>
    <x v="4"/>
    <x v="4"/>
    <n v="22.08"/>
    <n v="352"/>
    <x v="1378"/>
    <d v="2015-10-17T04:00:00"/>
    <n v="22.914687500000582"/>
    <n v="2.5180366666666667"/>
    <x v="3"/>
  </r>
  <r>
    <n v="3153"/>
    <s v="Terminator the Second"/>
    <s v="A stage production of Terminator 2: Judgment Day, composed entirely of the words of William Shakespeare"/>
    <n v="3000"/>
    <n v="10067.5"/>
    <x v="0"/>
    <x v="0"/>
    <x v="0"/>
    <s v="USD"/>
    <n v="1304225940"/>
    <n v="1301542937"/>
    <b v="1"/>
    <n v="241"/>
    <b v="1"/>
    <s v="theater/plays"/>
    <x v="2"/>
    <x v="2"/>
    <n v="41.77"/>
    <n v="336"/>
    <x v="1379"/>
    <d v="2011-05-01T04:59:00"/>
    <n v="31.053275462960301"/>
    <n v="2.3558333333333334"/>
    <x v="5"/>
  </r>
  <r>
    <n v="1528"/>
    <s v="Don't Go Outside: Tokyo Street Photos"/>
    <s v="A book of street photos from around Shibuya that I've made between 2011-2016."/>
    <n v="3000"/>
    <n v="8447"/>
    <x v="0"/>
    <x v="0"/>
    <x v="0"/>
    <s v="USD"/>
    <n v="1485907200"/>
    <n v="1483292122"/>
    <b v="1"/>
    <n v="160"/>
    <b v="1"/>
    <s v="photography/photobooks"/>
    <x v="6"/>
    <x v="9"/>
    <n v="52.79"/>
    <n v="282"/>
    <x v="1380"/>
    <d v="2017-02-01T00:00:00"/>
    <n v="30.26710648147855"/>
    <n v="1.8156666666666668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s v="USD"/>
    <n v="1481184000"/>
    <n v="1479708680"/>
    <b v="0"/>
    <n v="127"/>
    <b v="1"/>
    <s v="music/metal"/>
    <x v="4"/>
    <x v="6"/>
    <n v="63.1"/>
    <n v="267"/>
    <x v="1381"/>
    <d v="2016-12-08T08:00:00"/>
    <n v="17.075462962959136"/>
    <n v="1.6713333333333333"/>
    <x v="0"/>
  </r>
  <r>
    <n v="2040"/>
    <s v="Programmable Capacitor"/>
    <s v="4.29 Billion+ Capacitor Combinations._x000a_No Coding Required."/>
    <n v="3000"/>
    <n v="7445.14"/>
    <x v="0"/>
    <x v="0"/>
    <x v="0"/>
    <s v="USD"/>
    <n v="1384557303"/>
    <n v="1383257703"/>
    <b v="1"/>
    <n v="271"/>
    <b v="1"/>
    <s v="technology/hardware"/>
    <x v="0"/>
    <x v="0"/>
    <n v="27.47"/>
    <n v="248"/>
    <x v="1382"/>
    <d v="2013-11-15T23:15:03"/>
    <n v="15.041666666664241"/>
    <n v="1.481713333333333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4"/>
    <x v="14"/>
    <s v="SEK"/>
    <n v="1487592090"/>
    <n v="1485000090"/>
    <b v="1"/>
    <n v="28"/>
    <b v="1"/>
    <s v="photography/photobooks"/>
    <x v="6"/>
    <x v="9"/>
    <n v="221.79"/>
    <n v="207"/>
    <x v="1383"/>
    <d v="2017-02-20T12:01:30"/>
    <n v="30"/>
    <n v="1.07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s v="USD"/>
    <n v="1385932652"/>
    <n v="1383337052"/>
    <b v="1"/>
    <n v="109"/>
    <b v="1"/>
    <s v="music/rock"/>
    <x v="4"/>
    <x v="5"/>
    <n v="55.7"/>
    <n v="202"/>
    <x v="1384"/>
    <d v="2013-12-01T21:17:32"/>
    <n v="30.041666666664241"/>
    <n v="1.02366666666666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s v="USD"/>
    <n v="1414817940"/>
    <n v="1411489552"/>
    <b v="1"/>
    <n v="159"/>
    <b v="1"/>
    <s v="music/metal"/>
    <x v="4"/>
    <x v="6"/>
    <n v="36.630000000000003"/>
    <n v="194"/>
    <x v="1385"/>
    <d v="2014-11-01T04:59:00"/>
    <n v="38.523009259261016"/>
    <n v="0.9413333333333333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s v="USD"/>
    <n v="1406876340"/>
    <n v="1404190567"/>
    <b v="0"/>
    <n v="16"/>
    <b v="1"/>
    <s v="theater/plays"/>
    <x v="2"/>
    <x v="2"/>
    <n v="358.69"/>
    <n v="191"/>
    <x v="1386"/>
    <d v="2014-08-01T06:59:00"/>
    <n v="31.085335648152977"/>
    <n v="0.9130000000000000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s v="USD"/>
    <n v="1272480540"/>
    <n v="1267220191"/>
    <b v="1"/>
    <n v="65"/>
    <b v="1"/>
    <s v="film &amp; video/documentary"/>
    <x v="5"/>
    <x v="27"/>
    <n v="81.89"/>
    <n v="177"/>
    <x v="1387"/>
    <d v="2010-04-28T18:49:00"/>
    <n v="60.883668981485243"/>
    <n v="0.77433666666666678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s v="USD"/>
    <n v="1433314740"/>
    <n v="1430600401"/>
    <b v="0"/>
    <n v="56"/>
    <b v="1"/>
    <s v="theater/plays"/>
    <x v="2"/>
    <x v="2"/>
    <n v="83.14"/>
    <n v="155"/>
    <x v="1388"/>
    <d v="2015-06-03T06:59:00"/>
    <n v="31.415960648155306"/>
    <n v="0.55200000000000005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s v="USD"/>
    <n v="1362337878"/>
    <n v="1360177878"/>
    <b v="0"/>
    <n v="48"/>
    <b v="1"/>
    <s v="film &amp; video/shorts"/>
    <x v="5"/>
    <x v="13"/>
    <n v="96.71"/>
    <n v="155"/>
    <x v="1389"/>
    <d v="2013-03-03T19:11:18"/>
    <n v="25"/>
    <n v="0.5473333333333333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s v="USD"/>
    <n v="1486053409"/>
    <n v="1483461409"/>
    <b v="0"/>
    <n v="67"/>
    <b v="1"/>
    <s v="food/small batch"/>
    <x v="3"/>
    <x v="26"/>
    <n v="69.27"/>
    <n v="155"/>
    <x v="1390"/>
    <d v="2017-02-02T16:36:49"/>
    <n v="30"/>
    <n v="0.5470000000000000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s v="GBP"/>
    <n v="1427414400"/>
    <n v="1422656201"/>
    <b v="0"/>
    <n v="65"/>
    <b v="1"/>
    <s v="theater/plays"/>
    <x v="2"/>
    <x v="2"/>
    <n v="70.459999999999994"/>
    <n v="153"/>
    <x v="1391"/>
    <d v="2015-03-27T00:00:00"/>
    <n v="55.071747685185983"/>
    <n v="0.52666666666666662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s v="USD"/>
    <n v="1471487925"/>
    <n v="1468895925"/>
    <b v="0"/>
    <n v="23"/>
    <b v="1"/>
    <s v="theater/spaces"/>
    <x v="2"/>
    <x v="24"/>
    <n v="191.13"/>
    <n v="147"/>
    <x v="1392"/>
    <d v="2016-08-18T02:38:45"/>
    <n v="30"/>
    <n v="0.4653333333333333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s v="USD"/>
    <n v="1428390000"/>
    <n v="1425224391"/>
    <b v="0"/>
    <n v="42"/>
    <b v="1"/>
    <s v="theater/plays"/>
    <x v="2"/>
    <x v="2"/>
    <n v="104.07"/>
    <n v="146"/>
    <x v="1393"/>
    <d v="2015-04-07T07:00:00"/>
    <n v="36.638993055559695"/>
    <n v="0.4570000000000000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s v="GBP"/>
    <n v="1438531200"/>
    <n v="1435921992"/>
    <b v="0"/>
    <n v="169"/>
    <b v="1"/>
    <s v="theater/plays"/>
    <x v="2"/>
    <x v="2"/>
    <n v="25.13"/>
    <n v="142"/>
    <x v="1394"/>
    <d v="2015-08-02T16:00:00"/>
    <n v="30.199166666672681"/>
    <n v="0.41566666666666668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s v="USD"/>
    <n v="1402901940"/>
    <n v="1399998418"/>
    <b v="0"/>
    <n v="67"/>
    <b v="1"/>
    <s v="theater/plays"/>
    <x v="2"/>
    <x v="2"/>
    <n v="62.33"/>
    <n v="139"/>
    <x v="1395"/>
    <d v="2014-06-16T06:59:00"/>
    <n v="33.605578703703941"/>
    <n v="0.3920000000000000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s v="GBP"/>
    <n v="1404671466"/>
    <n v="1402079466"/>
    <b v="0"/>
    <n v="80"/>
    <b v="1"/>
    <s v="theater/plays"/>
    <x v="2"/>
    <x v="2"/>
    <n v="51.88"/>
    <n v="138"/>
    <x v="1396"/>
    <d v="2014-07-06T18:31:06"/>
    <n v="30"/>
    <n v="0.3833333333333333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s v="USD"/>
    <n v="1481066554"/>
    <n v="1478906554"/>
    <b v="0"/>
    <n v="38"/>
    <b v="1"/>
    <s v="theater/plays"/>
    <x v="2"/>
    <x v="2"/>
    <n v="109.08"/>
    <n v="138"/>
    <x v="1397"/>
    <d v="2016-12-06T23:22:34"/>
    <n v="25"/>
    <n v="0.3816666666666666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s v="USD"/>
    <n v="1338601346"/>
    <n v="1336009346"/>
    <b v="1"/>
    <n v="82"/>
    <b v="1"/>
    <s v="film &amp; video/documentary"/>
    <x v="5"/>
    <x v="27"/>
    <n v="50.29"/>
    <n v="137"/>
    <x v="1398"/>
    <d v="2012-06-02T01:42:26"/>
    <n v="30"/>
    <n v="0.37466666666666665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s v="USD"/>
    <n v="1430329862"/>
    <n v="1428515462"/>
    <b v="0"/>
    <n v="88"/>
    <b v="1"/>
    <s v="theater/plays"/>
    <x v="2"/>
    <x v="2"/>
    <n v="46.42"/>
    <n v="136"/>
    <x v="1399"/>
    <d v="2015-04-29T17:51:02"/>
    <n v="21"/>
    <n v="0.36166666666666669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s v="USD"/>
    <n v="1464807420"/>
    <n v="1461427938"/>
    <b v="0"/>
    <n v="24"/>
    <b v="1"/>
    <s v="theater/plays"/>
    <x v="2"/>
    <x v="2"/>
    <n v="168.75"/>
    <n v="135"/>
    <x v="1400"/>
    <d v="2016-06-01T18:57:00"/>
    <n v="39.114374999997381"/>
    <n v="0.3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s v="USD"/>
    <n v="1470034740"/>
    <n v="1466185176"/>
    <b v="0"/>
    <n v="70"/>
    <b v="1"/>
    <s v="theater/plays"/>
    <x v="2"/>
    <x v="2"/>
    <n v="57.2"/>
    <n v="133"/>
    <x v="1401"/>
    <d v="2016-08-01T06:59:00"/>
    <n v="44.555138888885267"/>
    <n v="0.33466666666666667"/>
    <x v="0"/>
  </r>
  <r>
    <n v="2099"/>
    <s v="Roosevelt Died."/>
    <s v="Our tour van died, we need help!"/>
    <n v="3000"/>
    <n v="3971"/>
    <x v="0"/>
    <x v="0"/>
    <x v="0"/>
    <s v="USD"/>
    <n v="1435808400"/>
    <n v="1434650084"/>
    <b v="0"/>
    <n v="63"/>
    <b v="1"/>
    <s v="music/indie rock"/>
    <x v="4"/>
    <x v="21"/>
    <n v="63.03"/>
    <n v="132"/>
    <x v="1402"/>
    <d v="2015-07-02T03:40:00"/>
    <n v="13.406435185184819"/>
    <n v="0.32366666666666666"/>
    <x v="3"/>
  </r>
  <r>
    <n v="1859"/>
    <s v="Queen Kwong Tour to London and Paris"/>
    <s v="Queen Kwong is going ON TOUR to London and Paris!"/>
    <n v="3000"/>
    <n v="3955"/>
    <x v="0"/>
    <x v="0"/>
    <x v="0"/>
    <s v="USD"/>
    <n v="1316716129"/>
    <n v="1314124129"/>
    <b v="0"/>
    <n v="56"/>
    <b v="1"/>
    <s v="music/rock"/>
    <x v="4"/>
    <x v="5"/>
    <n v="70.63"/>
    <n v="132"/>
    <x v="1403"/>
    <d v="2011-09-22T18:28:49"/>
    <n v="30"/>
    <n v="0.31833333333333336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s v="GBP"/>
    <n v="1471185057"/>
    <n v="1468593057"/>
    <b v="0"/>
    <n v="64"/>
    <b v="1"/>
    <s v="theater/plays"/>
    <x v="2"/>
    <x v="2"/>
    <n v="61.06"/>
    <n v="130"/>
    <x v="1404"/>
    <d v="2016-08-14T14:30:57"/>
    <n v="30"/>
    <n v="0.30266666666666664"/>
    <x v="0"/>
  </r>
  <r>
    <n v="2028"/>
    <s v="Building the Open Source Bussard Fusion Reactor "/>
    <s v="Building an open source Bussard fusion reactor, aka the Polywell."/>
    <n v="3000"/>
    <n v="3785"/>
    <x v="0"/>
    <x v="0"/>
    <x v="0"/>
    <s v="USD"/>
    <n v="1268690100"/>
    <n v="1265493806"/>
    <b v="1"/>
    <n v="79"/>
    <b v="1"/>
    <s v="technology/hardware"/>
    <x v="0"/>
    <x v="0"/>
    <n v="47.91"/>
    <n v="126"/>
    <x v="1405"/>
    <d v="2010-03-15T21:55:00"/>
    <n v="36.994143518517376"/>
    <n v="0.26166666666666666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s v="USD"/>
    <n v="1338523140"/>
    <n v="1334442519"/>
    <b v="1"/>
    <n v="60"/>
    <b v="1"/>
    <s v="theater/plays"/>
    <x v="2"/>
    <x v="2"/>
    <n v="62.88"/>
    <n v="126"/>
    <x v="1406"/>
    <d v="2012-06-01T03:59:00"/>
    <n v="47.229409722225682"/>
    <n v="0.2576666666666666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s v="USD"/>
    <n v="1424715779"/>
    <n v="1423506179"/>
    <b v="0"/>
    <n v="50"/>
    <b v="1"/>
    <s v="theater/musical"/>
    <x v="2"/>
    <x v="18"/>
    <n v="75"/>
    <n v="125"/>
    <x v="1407"/>
    <d v="2015-02-23T18:22:59"/>
    <n v="14"/>
    <n v="0.2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s v="USD"/>
    <n v="1473625166"/>
    <n v="1470169166"/>
    <b v="0"/>
    <n v="78"/>
    <b v="1"/>
    <s v="theater/plays"/>
    <x v="2"/>
    <x v="2"/>
    <n v="47.85"/>
    <n v="124"/>
    <x v="1408"/>
    <d v="2016-09-11T20:19:26"/>
    <n v="40"/>
    <n v="0.2439999999999999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s v="GBP"/>
    <n v="1406045368"/>
    <n v="1403453368"/>
    <b v="0"/>
    <n v="117"/>
    <b v="1"/>
    <s v="film &amp; video/television"/>
    <x v="5"/>
    <x v="7"/>
    <n v="31.62"/>
    <n v="123"/>
    <x v="1409"/>
    <d v="2014-07-22T16:09:28"/>
    <n v="30"/>
    <n v="0.23333333333333334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s v="USD"/>
    <n v="1433131140"/>
    <n v="1430445163"/>
    <b v="0"/>
    <n v="67"/>
    <b v="1"/>
    <s v="music/classical music"/>
    <x v="4"/>
    <x v="10"/>
    <n v="54.99"/>
    <n v="123"/>
    <x v="1410"/>
    <d v="2015-06-01T03:59:00"/>
    <n v="31.087696759263054"/>
    <n v="0.2280000000000000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s v="USD"/>
    <n v="1340944043"/>
    <n v="1338352043"/>
    <b v="0"/>
    <n v="79"/>
    <b v="1"/>
    <s v="music/rock"/>
    <x v="4"/>
    <x v="5"/>
    <n v="46.09"/>
    <n v="121"/>
    <x v="1411"/>
    <d v="2012-06-29T04:27:23"/>
    <n v="30"/>
    <n v="0.21366666666666667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s v="USD"/>
    <n v="1429286400"/>
    <n v="1427221560"/>
    <b v="0"/>
    <n v="29"/>
    <b v="1"/>
    <s v="theater/plays"/>
    <x v="2"/>
    <x v="2"/>
    <n v="125.38"/>
    <n v="121"/>
    <x v="1412"/>
    <d v="2015-04-17T16:00:00"/>
    <n v="23.898611111115315"/>
    <n v="0.21199999999999999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s v="USD"/>
    <n v="1305625164"/>
    <n v="1300354764"/>
    <b v="0"/>
    <n v="46"/>
    <b v="1"/>
    <s v="film &amp; video/shorts"/>
    <x v="5"/>
    <x v="13"/>
    <n v="78.260000000000005"/>
    <n v="120"/>
    <x v="1413"/>
    <d v="2011-05-17T09:39:24"/>
    <n v="61"/>
    <n v="0.2"/>
    <x v="5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s v="USD"/>
    <n v="1349477050"/>
    <n v="1346885050"/>
    <b v="0"/>
    <n v="69"/>
    <b v="1"/>
    <s v="music/rock"/>
    <x v="4"/>
    <x v="5"/>
    <n v="51.81"/>
    <n v="119"/>
    <x v="1414"/>
    <d v="2012-10-05T22:44:10"/>
    <n v="30"/>
    <n v="0.19166666666666668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s v="USD"/>
    <n v="1312470475"/>
    <n v="1308496075"/>
    <b v="0"/>
    <n v="62"/>
    <b v="1"/>
    <s v="publishing/nonfiction"/>
    <x v="7"/>
    <x v="12"/>
    <n v="57.34"/>
    <n v="119"/>
    <x v="1415"/>
    <d v="2011-08-04T15:07:55"/>
    <n v="46"/>
    <n v="0.185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s v="USD"/>
    <n v="1434925500"/>
    <n v="1432410639"/>
    <b v="0"/>
    <n v="62"/>
    <b v="1"/>
    <s v="theater/plays"/>
    <x v="2"/>
    <x v="2"/>
    <n v="57.26"/>
    <n v="118"/>
    <x v="1416"/>
    <d v="2015-06-21T22:25:00"/>
    <n v="29.107187500005239"/>
    <n v="0.1833333333333333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s v="USD"/>
    <n v="1418581088"/>
    <n v="1415125088"/>
    <b v="0"/>
    <n v="35"/>
    <b v="1"/>
    <s v="theater/plays"/>
    <x v="2"/>
    <x v="2"/>
    <n v="100.17"/>
    <n v="117"/>
    <x v="1417"/>
    <d v="2014-12-14T18:18:08"/>
    <n v="40.000000000007276"/>
    <n v="0.16866666666666666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s v="USD"/>
    <n v="1444860063"/>
    <n v="1442268063"/>
    <b v="0"/>
    <n v="63"/>
    <b v="1"/>
    <s v="theater/plays"/>
    <x v="2"/>
    <x v="2"/>
    <n v="55.33"/>
    <n v="116"/>
    <x v="1418"/>
    <d v="2015-10-14T22:01:03"/>
    <n v="30"/>
    <n v="0.16200000000000001"/>
    <x v="3"/>
  </r>
  <r>
    <n v="3167"/>
    <s v="Destiny is Judd Nelson: a new play at FringeNYC"/>
    <s v="What is destiny? Explore it with us this August at FringeNYC."/>
    <n v="3000"/>
    <n v="3485"/>
    <x v="0"/>
    <x v="0"/>
    <x v="0"/>
    <s v="USD"/>
    <n v="1406952781"/>
    <n v="1405743181"/>
    <b v="1"/>
    <n v="55"/>
    <b v="1"/>
    <s v="theater/plays"/>
    <x v="2"/>
    <x v="2"/>
    <n v="63.36"/>
    <n v="116"/>
    <x v="1419"/>
    <d v="2014-08-02T04:13:01"/>
    <n v="14"/>
    <n v="0.16166666666666665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s v="USD"/>
    <n v="1284177540"/>
    <n v="1281028152"/>
    <b v="0"/>
    <n v="75"/>
    <b v="1"/>
    <s v="music/indie rock"/>
    <x v="4"/>
    <x v="21"/>
    <n v="46.2"/>
    <n v="116"/>
    <x v="1420"/>
    <d v="2010-09-11T03:59:00"/>
    <n v="36.45125000000553"/>
    <n v="0.1551066666666667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s v="GBP"/>
    <n v="1436772944"/>
    <n v="1434180944"/>
    <b v="0"/>
    <n v="112"/>
    <b v="1"/>
    <s v="theater/plays"/>
    <x v="2"/>
    <x v="2"/>
    <n v="30.94"/>
    <n v="116"/>
    <x v="1421"/>
    <d v="2015-07-13T07:35:44"/>
    <n v="30"/>
    <n v="0.155"/>
    <x v="3"/>
  </r>
  <r>
    <n v="1676"/>
    <s v="Bridge 19 CD Release Tour"/>
    <s v="Help fund Bridge 19's tour in support of their first duo record, to be released in May 2012."/>
    <n v="3000"/>
    <n v="3460"/>
    <x v="0"/>
    <x v="0"/>
    <x v="0"/>
    <s v="USD"/>
    <n v="1334980740"/>
    <n v="1330968347"/>
    <b v="0"/>
    <n v="42"/>
    <b v="1"/>
    <s v="music/pop"/>
    <x v="4"/>
    <x v="17"/>
    <n v="82.38"/>
    <n v="115"/>
    <x v="1422"/>
    <d v="2012-04-21T03:59:00"/>
    <n v="46.439733796294604"/>
    <n v="0.15333333333333332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s v="USD"/>
    <n v="1458518325"/>
    <n v="1456793925"/>
    <b v="0"/>
    <n v="31"/>
    <b v="1"/>
    <s v="theater/plays"/>
    <x v="2"/>
    <x v="2"/>
    <n v="110.97"/>
    <n v="115"/>
    <x v="1423"/>
    <d v="2016-03-20T23:58:45"/>
    <n v="19.958333333335759"/>
    <n v="0.146666666666666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s v="USD"/>
    <n v="1389814380"/>
    <n v="1387390555"/>
    <b v="0"/>
    <n v="33"/>
    <b v="1"/>
    <s v="music/indie rock"/>
    <x v="4"/>
    <x v="21"/>
    <n v="104"/>
    <n v="114"/>
    <x v="1424"/>
    <d v="2014-01-15T19:33:00"/>
    <n v="28.053530092591245"/>
    <n v="0.14399999999999999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s v="USD"/>
    <n v="1427076840"/>
    <n v="1421960934"/>
    <b v="0"/>
    <n v="30"/>
    <b v="1"/>
    <s v="theater/plays"/>
    <x v="2"/>
    <x v="2"/>
    <n v="113.57"/>
    <n v="114"/>
    <x v="1425"/>
    <d v="2015-03-23T02:14:00"/>
    <n v="59.211874999993597"/>
    <n v="0.13566666666666666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s v="USD"/>
    <n v="1461913140"/>
    <n v="1461370956"/>
    <b v="0"/>
    <n v="69"/>
    <b v="1"/>
    <s v="theater/plays"/>
    <x v="2"/>
    <x v="2"/>
    <n v="49.06"/>
    <n v="113"/>
    <x v="1426"/>
    <d v="2016-04-29T06:59:00"/>
    <n v="6.2752777777786832"/>
    <n v="0.1283333333333333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s v="USD"/>
    <n v="1475664834"/>
    <n v="1473850434"/>
    <b v="0"/>
    <n v="34"/>
    <b v="1"/>
    <s v="theater/plays"/>
    <x v="2"/>
    <x v="2"/>
    <n v="99.5"/>
    <n v="113"/>
    <x v="1427"/>
    <d v="2016-10-05T10:53:54"/>
    <n v="21"/>
    <n v="0.1276666666666666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s v="USD"/>
    <n v="1379093292"/>
    <n v="1376501292"/>
    <b v="1"/>
    <n v="76"/>
    <b v="1"/>
    <s v="publishing/radio &amp; podcasts"/>
    <x v="7"/>
    <x v="35"/>
    <n v="44.32"/>
    <n v="112"/>
    <x v="1428"/>
    <d v="2013-09-13T17:28:12"/>
    <n v="30"/>
    <n v="0.12266666666666666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s v="GBP"/>
    <n v="1438772400"/>
    <n v="1435645490"/>
    <b v="0"/>
    <n v="76"/>
    <b v="1"/>
    <s v="theater/plays"/>
    <x v="2"/>
    <x v="2"/>
    <n v="44.25"/>
    <n v="112"/>
    <x v="1429"/>
    <d v="2015-08-05T11:00:00"/>
    <n v="36.191087962957681"/>
    <n v="0.121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x v="2"/>
    <s v="CAD"/>
    <n v="1453765920"/>
    <n v="1451655808"/>
    <b v="0"/>
    <n v="83"/>
    <b v="1"/>
    <s v="film &amp; video/documentary"/>
    <x v="5"/>
    <x v="27"/>
    <n v="40.4"/>
    <n v="112"/>
    <x v="1430"/>
    <d v="2016-01-25T23:52:00"/>
    <n v="24.422592592585715"/>
    <n v="0.1176666666666666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s v="USD"/>
    <n v="1309009323"/>
    <n v="1306417323"/>
    <b v="0"/>
    <n v="49"/>
    <b v="1"/>
    <s v="publishing/nonfiction"/>
    <x v="7"/>
    <x v="12"/>
    <n v="68.37"/>
    <n v="112"/>
    <x v="1431"/>
    <d v="2011-06-25T13:42:03"/>
    <n v="30"/>
    <n v="0.11666666666666667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x v="8"/>
    <s v="EUR"/>
    <n v="1449178200"/>
    <n v="1447614732"/>
    <b v="0"/>
    <n v="8"/>
    <b v="1"/>
    <s v="music/indie rock"/>
    <x v="4"/>
    <x v="21"/>
    <n v="416.88"/>
    <n v="111"/>
    <x v="1432"/>
    <d v="2015-12-03T21:30:00"/>
    <n v="18.095694444440596"/>
    <n v="0.1116666666666666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s v="USD"/>
    <n v="1460260800"/>
    <n v="1458336672"/>
    <b v="0"/>
    <n v="36"/>
    <b v="1"/>
    <s v="theater/plays"/>
    <x v="2"/>
    <x v="2"/>
    <n v="92.5"/>
    <n v="111"/>
    <x v="1433"/>
    <d v="2016-04-10T04:00:00"/>
    <n v="22.270000000004075"/>
    <n v="0.1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s v="USD"/>
    <n v="1342672096"/>
    <n v="1340944096"/>
    <b v="0"/>
    <n v="115"/>
    <b v="1"/>
    <s v="music/indie rock"/>
    <x v="4"/>
    <x v="21"/>
    <n v="28.88"/>
    <n v="111"/>
    <x v="1434"/>
    <d v="2012-07-19T04:28:16"/>
    <n v="20"/>
    <n v="0.10708333333333334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s v="USD"/>
    <n v="1437076070"/>
    <n v="1434484070"/>
    <b v="0"/>
    <n v="52"/>
    <b v="1"/>
    <s v="theater/plays"/>
    <x v="2"/>
    <x v="2"/>
    <n v="63.85"/>
    <n v="111"/>
    <x v="1435"/>
    <d v="2015-07-16T19:47:50"/>
    <n v="30"/>
    <n v="0.1066666666666666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s v="USD"/>
    <n v="1420489560"/>
    <n v="1417469639"/>
    <b v="0"/>
    <n v="43"/>
    <b v="1"/>
    <s v="theater/plays"/>
    <x v="2"/>
    <x v="2"/>
    <n v="77.19"/>
    <n v="111"/>
    <x v="1436"/>
    <d v="2015-01-05T20:26:00"/>
    <n v="34.95278935184615"/>
    <n v="0.10633333333333334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s v="USD"/>
    <n v="1475269200"/>
    <n v="1473200844"/>
    <b v="0"/>
    <n v="70"/>
    <b v="1"/>
    <s v="theater/plays"/>
    <x v="2"/>
    <x v="2"/>
    <n v="47.03"/>
    <n v="110"/>
    <x v="1437"/>
    <d v="2016-09-30T21:00:00"/>
    <n v="23.93930555555562"/>
    <n v="9.7333333333333327E-2"/>
    <x v="0"/>
  </r>
  <r>
    <n v="53"/>
    <s v="Rolling out Vegan Mashup's Season 2"/>
    <s v="Delicious TV's Vegan Mashup launching season two on public television"/>
    <n v="3000"/>
    <n v="3289"/>
    <x v="0"/>
    <x v="0"/>
    <x v="0"/>
    <s v="USD"/>
    <n v="1396648800"/>
    <n v="1395407445"/>
    <b v="0"/>
    <n v="117"/>
    <b v="1"/>
    <s v="film &amp; video/television"/>
    <x v="5"/>
    <x v="7"/>
    <n v="28.11"/>
    <n v="110"/>
    <x v="1438"/>
    <d v="2014-04-04T22:00:00"/>
    <n v="14.367534722223354"/>
    <n v="9.633333333333334E-2"/>
    <x v="2"/>
  </r>
  <r>
    <n v="2980"/>
    <s v="INDEPENDENCE NYC"/>
    <s v="1 director, 4 actors, and a whole lotta determination. Help us bring this brilliant story to the heart of NYC!"/>
    <n v="3000"/>
    <n v="3275"/>
    <x v="0"/>
    <x v="0"/>
    <x v="0"/>
    <s v="USD"/>
    <n v="1440381600"/>
    <n v="1438639130"/>
    <b v="0"/>
    <n v="24"/>
    <b v="1"/>
    <s v="theater/plays"/>
    <x v="2"/>
    <x v="2"/>
    <n v="136.46"/>
    <n v="109"/>
    <x v="1439"/>
    <d v="2015-08-24T02:00:00"/>
    <n v="20.167476851842366"/>
    <n v="9.166666666666666E-2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s v="GBP"/>
    <n v="1407524004"/>
    <n v="1404932004"/>
    <b v="0"/>
    <n v="39"/>
    <b v="1"/>
    <s v="theater/plays"/>
    <x v="2"/>
    <x v="2"/>
    <n v="83.97"/>
    <n v="109"/>
    <x v="1440"/>
    <d v="2014-08-08T18:53:24"/>
    <n v="30"/>
    <n v="9.166666666666666E-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s v="GBP"/>
    <n v="1468191540"/>
    <n v="1464958484"/>
    <b v="0"/>
    <n v="21"/>
    <b v="1"/>
    <s v="theater/plays"/>
    <x v="2"/>
    <x v="2"/>
    <n v="155.94999999999999"/>
    <n v="109"/>
    <x v="1441"/>
    <d v="2016-07-10T22:59:00"/>
    <n v="37.419629629628616"/>
    <n v="9.166666666666666E-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s v="GBP"/>
    <n v="1450051200"/>
    <n v="1447594176"/>
    <b v="0"/>
    <n v="46"/>
    <b v="1"/>
    <s v="theater/plays"/>
    <x v="2"/>
    <x v="2"/>
    <n v="71.150000000000006"/>
    <n v="109"/>
    <x v="1442"/>
    <d v="2015-12-14T00:00:00"/>
    <n v="28.437777777777228"/>
    <n v="9.0999999999999998E-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s v="GBP"/>
    <n v="1434624067"/>
    <n v="1432032067"/>
    <b v="0"/>
    <n v="57"/>
    <b v="1"/>
    <s v="theater/plays"/>
    <x v="2"/>
    <x v="2"/>
    <n v="57.39"/>
    <n v="109"/>
    <x v="1443"/>
    <d v="2015-06-18T10:41:07"/>
    <n v="30"/>
    <n v="9.0333333333333335E-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s v="USD"/>
    <n v="1464199591"/>
    <n v="1461607591"/>
    <b v="0"/>
    <n v="61"/>
    <b v="1"/>
    <s v="food/small batch"/>
    <x v="3"/>
    <x v="26"/>
    <n v="53.41"/>
    <n v="109"/>
    <x v="1444"/>
    <d v="2016-05-25T18:06:31"/>
    <n v="30"/>
    <n v="8.5999999999999993E-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s v="USD"/>
    <n v="1465196400"/>
    <n v="1462841990"/>
    <b v="0"/>
    <n v="40"/>
    <b v="1"/>
    <s v="theater/plays"/>
    <x v="2"/>
    <x v="2"/>
    <n v="81.38"/>
    <n v="109"/>
    <x v="1445"/>
    <d v="2016-06-06T07:00:00"/>
    <n v="27.250115740745969"/>
    <n v="8.5000000000000006E-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s v="USD"/>
    <n v="1460970805"/>
    <n v="1455790405"/>
    <b v="0"/>
    <n v="24"/>
    <b v="1"/>
    <s v="theater/plays"/>
    <x v="2"/>
    <x v="2"/>
    <n v="135.63"/>
    <n v="109"/>
    <x v="1446"/>
    <d v="2016-04-18T09:13:25"/>
    <n v="59.958333333335759"/>
    <n v="8.5000000000000006E-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s v="USD"/>
    <n v="1399186740"/>
    <n v="1396468782"/>
    <b v="0"/>
    <n v="46"/>
    <b v="1"/>
    <s v="music/indie rock"/>
    <x v="4"/>
    <x v="21"/>
    <n v="70.650000000000006"/>
    <n v="108"/>
    <x v="1447"/>
    <d v="2014-05-04T06:59:00"/>
    <n v="31.457847222227429"/>
    <n v="8.3333333333333329E-2"/>
    <x v="2"/>
  </r>
  <r>
    <n v="2312"/>
    <s v="DINOWALRUS: 3RD RECORD ON VINYL"/>
    <s v="Help Brooklyn psychedelic synth rockers DINOWALRUS release their 3rd Record, COMPLEXION, on vinyl!"/>
    <n v="3000"/>
    <n v="3236"/>
    <x v="0"/>
    <x v="0"/>
    <x v="0"/>
    <s v="USD"/>
    <n v="1397862000"/>
    <n v="1395155478"/>
    <b v="1"/>
    <n v="79"/>
    <b v="1"/>
    <s v="music/indie rock"/>
    <x v="4"/>
    <x v="21"/>
    <n v="40.96"/>
    <n v="108"/>
    <x v="1448"/>
    <d v="2014-04-18T23:00:00"/>
    <n v="31.325486111112696"/>
    <n v="7.8666666666666663E-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s v="USD"/>
    <n v="1387072685"/>
    <n v="1384480685"/>
    <b v="1"/>
    <n v="77"/>
    <b v="1"/>
    <s v="music/indie rock"/>
    <x v="4"/>
    <x v="21"/>
    <n v="41.96"/>
    <n v="108"/>
    <x v="1449"/>
    <d v="2013-12-15T01:58:05"/>
    <n v="30"/>
    <n v="7.6999999999999999E-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s v="USD"/>
    <n v="1335672000"/>
    <n v="1332978688"/>
    <b v="0"/>
    <n v="71"/>
    <b v="1"/>
    <s v="music/rock"/>
    <x v="4"/>
    <x v="5"/>
    <n v="45.44"/>
    <n v="108"/>
    <x v="1450"/>
    <d v="2012-04-29T04:00:00"/>
    <n v="31.172592592592991"/>
    <n v="7.5333333333333335E-2"/>
    <x v="6"/>
  </r>
  <r>
    <n v="3040"/>
    <s v="Jayhawk Makeover"/>
    <s v="48 hours of deck screws, dry wall, hard hats and needed renovation to help the Jayhawk rise from the ashes."/>
    <n v="3000"/>
    <n v="3225"/>
    <x v="0"/>
    <x v="0"/>
    <x v="0"/>
    <s v="USD"/>
    <n v="1435359600"/>
    <n v="1434999621"/>
    <b v="0"/>
    <n v="42"/>
    <b v="1"/>
    <s v="theater/spaces"/>
    <x v="2"/>
    <x v="24"/>
    <n v="76.790000000000006"/>
    <n v="108"/>
    <x v="1451"/>
    <d v="2015-06-26T23:00:00"/>
    <n v="4.1664236111100763"/>
    <n v="7.4999999999999997E-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s v="USD"/>
    <n v="1434857482"/>
    <n v="1433647882"/>
    <b v="0"/>
    <n v="19"/>
    <b v="1"/>
    <s v="publishing/nonfiction"/>
    <x v="7"/>
    <x v="12"/>
    <n v="169.58"/>
    <n v="107"/>
    <x v="1452"/>
    <d v="2015-06-21T03:31:22"/>
    <n v="14"/>
    <n v="7.3999999999999996E-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s v="USD"/>
    <n v="1312095540"/>
    <n v="1306608888"/>
    <b v="0"/>
    <n v="24"/>
    <b v="1"/>
    <s v="music/rock"/>
    <x v="4"/>
    <x v="5"/>
    <n v="134.21"/>
    <n v="107"/>
    <x v="1453"/>
    <d v="2011-07-31T06:59:00"/>
    <n v="63.502916666671808"/>
    <n v="7.3666666666666672E-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s v="USD"/>
    <n v="1321459908"/>
    <n v="1318864308"/>
    <b v="0"/>
    <n v="65"/>
    <b v="1"/>
    <s v="music/indie rock"/>
    <x v="4"/>
    <x v="21"/>
    <n v="49.25"/>
    <n v="107"/>
    <x v="1454"/>
    <d v="2011-11-16T16:11:48"/>
    <n v="30.041666666664241"/>
    <n v="6.7000000000000004E-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s v="USD"/>
    <n v="1488741981"/>
    <n v="1486149981"/>
    <b v="0"/>
    <n v="18"/>
    <b v="1"/>
    <s v="music/classical music"/>
    <x v="4"/>
    <x v="10"/>
    <n v="177.5"/>
    <n v="107"/>
    <x v="1455"/>
    <d v="2017-03-05T19:26:21"/>
    <n v="30"/>
    <n v="6.5000000000000002E-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s v="USD"/>
    <n v="1416545700"/>
    <n v="1415392666"/>
    <b v="0"/>
    <n v="33"/>
    <b v="1"/>
    <s v="theater/plays"/>
    <x v="2"/>
    <x v="2"/>
    <n v="96.67"/>
    <n v="106"/>
    <x v="1456"/>
    <d v="2014-11-21T04:55:00"/>
    <n v="13.345300925924676"/>
    <n v="6.3333333333333339E-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s v="GBP"/>
    <n v="1458075600"/>
    <n v="1456183649"/>
    <b v="0"/>
    <n v="72"/>
    <b v="1"/>
    <s v="theater/plays"/>
    <x v="2"/>
    <x v="2"/>
    <n v="44.14"/>
    <n v="106"/>
    <x v="1457"/>
    <d v="2016-03-15T21:00:00"/>
    <n v="21.897581018522033"/>
    <n v="5.9333333333333335E-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s v="USD"/>
    <n v="1433735474"/>
    <n v="1428551474"/>
    <b v="0"/>
    <n v="69"/>
    <b v="1"/>
    <s v="technology/space exploration"/>
    <x v="0"/>
    <x v="23"/>
    <n v="45.94"/>
    <n v="106"/>
    <x v="1458"/>
    <d v="2015-06-08T03:51:14"/>
    <n v="60"/>
    <n v="5.6666666666666664E-2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s v="USD"/>
    <n v="1423693903"/>
    <n v="1421101903"/>
    <b v="0"/>
    <n v="66"/>
    <b v="1"/>
    <s v="theater/plays"/>
    <x v="2"/>
    <x v="2"/>
    <n v="47.88"/>
    <n v="105"/>
    <x v="1459"/>
    <d v="2015-02-11T22:31:43"/>
    <n v="30"/>
    <n v="5.3333333333333337E-2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s v="USD"/>
    <n v="1310857200"/>
    <n v="1306525512"/>
    <b v="0"/>
    <n v="54"/>
    <b v="1"/>
    <s v="music/rock"/>
    <x v="4"/>
    <x v="5"/>
    <n v="58.33"/>
    <n v="105"/>
    <x v="1460"/>
    <d v="2011-07-16T23:00:00"/>
    <n v="50.135277777779265"/>
    <n v="0.05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s v="USD"/>
    <n v="1471977290"/>
    <n v="1466793290"/>
    <b v="0"/>
    <n v="39"/>
    <b v="1"/>
    <s v="theater/plays"/>
    <x v="2"/>
    <x v="2"/>
    <n v="80.72"/>
    <n v="105"/>
    <x v="1461"/>
    <d v="2016-08-23T18:34:50"/>
    <n v="60"/>
    <n v="4.9333333333333333E-2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s v="USD"/>
    <n v="1476037510"/>
    <n v="1473445510"/>
    <b v="0"/>
    <n v="64"/>
    <b v="1"/>
    <s v="theater/spaces"/>
    <x v="2"/>
    <x v="24"/>
    <n v="48.98"/>
    <n v="105"/>
    <x v="1462"/>
    <d v="2016-10-09T18:25:10"/>
    <n v="30"/>
    <n v="4.4999999999999998E-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s v="USD"/>
    <n v="1417305178"/>
    <n v="1414277578"/>
    <b v="0"/>
    <n v="28"/>
    <b v="1"/>
    <s v="theater/plays"/>
    <x v="2"/>
    <x v="2"/>
    <n v="111.89"/>
    <n v="104"/>
    <x v="1463"/>
    <d v="2014-11-29T23:52:58"/>
    <n v="35.041666666664241"/>
    <n v="4.4333333333333336E-2"/>
    <x v="2"/>
  </r>
  <r>
    <n v="1276"/>
    <s v="MR. DREAM GOES TO JAIL"/>
    <s v="Sponsor this Brooklyn punk band's debut seven-inch, MR. DREAM GOES TO JAIL."/>
    <n v="3000"/>
    <n v="3132.63"/>
    <x v="0"/>
    <x v="0"/>
    <x v="0"/>
    <s v="USD"/>
    <n v="1251777600"/>
    <n v="1247504047"/>
    <b v="1"/>
    <n v="68"/>
    <b v="1"/>
    <s v="music/rock"/>
    <x v="4"/>
    <x v="5"/>
    <n v="46.07"/>
    <n v="104"/>
    <x v="1464"/>
    <d v="2009-09-01T04:00:00"/>
    <n v="49.46241898147855"/>
    <n v="4.4210000000000034E-2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s v="USD"/>
    <n v="1480579140"/>
    <n v="1478030325"/>
    <b v="0"/>
    <n v="44"/>
    <b v="1"/>
    <s v="theater/plays"/>
    <x v="2"/>
    <x v="2"/>
    <n v="70.569999999999993"/>
    <n v="104"/>
    <x v="1465"/>
    <d v="2016-12-01T07:59:00"/>
    <n v="29.500173611108039"/>
    <n v="3.5000000000000003E-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s v="USD"/>
    <n v="1326436488"/>
    <n v="1321252488"/>
    <b v="0"/>
    <n v="35"/>
    <b v="1"/>
    <s v="film &amp; video/shorts"/>
    <x v="5"/>
    <x v="13"/>
    <n v="88.57"/>
    <n v="103"/>
    <x v="1466"/>
    <d v="2012-01-13T06:34:48"/>
    <n v="60"/>
    <n v="3.3333333333333333E-2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s v="GBP"/>
    <n v="1449255686"/>
    <n v="1446663686"/>
    <b v="0"/>
    <n v="51"/>
    <b v="1"/>
    <s v="theater/plays"/>
    <x v="2"/>
    <x v="2"/>
    <n v="60.78"/>
    <n v="103"/>
    <x v="1467"/>
    <d v="2015-12-04T19:01:26"/>
    <n v="30"/>
    <n v="3.3333333333333333E-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s v="GBP"/>
    <n v="1437261419"/>
    <n v="1434669419"/>
    <b v="0"/>
    <n v="58"/>
    <b v="1"/>
    <s v="theater/plays"/>
    <x v="2"/>
    <x v="2"/>
    <n v="53.36"/>
    <n v="103"/>
    <x v="1468"/>
    <d v="2015-07-18T23:16:59"/>
    <n v="30"/>
    <n v="3.1703333333333375E-2"/>
    <x v="3"/>
  </r>
  <r>
    <n v="3573"/>
    <s v="Licensed To Ill"/>
    <s v="London based theatre makers collaborating to create a new show about the history of HipHop."/>
    <n v="3000"/>
    <n v="3084"/>
    <x v="0"/>
    <x v="1"/>
    <x v="1"/>
    <s v="GBP"/>
    <n v="1415440846"/>
    <n v="1412845246"/>
    <b v="0"/>
    <n v="78"/>
    <b v="1"/>
    <s v="theater/plays"/>
    <x v="2"/>
    <x v="2"/>
    <n v="39.54"/>
    <n v="103"/>
    <x v="1469"/>
    <d v="2014-11-08T10:00:46"/>
    <n v="30.041666666664241"/>
    <n v="2.8000000000000001E-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s v="USD"/>
    <n v="1433097171"/>
    <n v="1430505171"/>
    <b v="0"/>
    <n v="46"/>
    <b v="1"/>
    <s v="theater/plays"/>
    <x v="2"/>
    <x v="2"/>
    <n v="66.959999999999994"/>
    <n v="103"/>
    <x v="1470"/>
    <d v="2015-05-31T18:32:51"/>
    <n v="30"/>
    <n v="2.6666666666666668E-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s v="GBP"/>
    <n v="1435851577"/>
    <n v="1433259577"/>
    <b v="0"/>
    <n v="78"/>
    <b v="1"/>
    <s v="theater/plays"/>
    <x v="2"/>
    <x v="2"/>
    <n v="39.49"/>
    <n v="103"/>
    <x v="1471"/>
    <d v="2015-07-02T15:39:37"/>
    <n v="30"/>
    <n v="2.6666666666666668E-2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s v="USD"/>
    <n v="1426775940"/>
    <n v="1424414350"/>
    <b v="0"/>
    <n v="13"/>
    <b v="1"/>
    <s v="theater/plays"/>
    <x v="2"/>
    <x v="2"/>
    <n v="235.46"/>
    <n v="102"/>
    <x v="1472"/>
    <d v="2015-03-19T14:39:00"/>
    <n v="27.33321759258979"/>
    <n v="2.0333333333333332E-2"/>
    <x v="3"/>
  </r>
  <r>
    <n v="3354"/>
    <s v="Strangeloop Theatre - A Focus on New Works"/>
    <s v="Help Strangeloop Theatre create and support new work by sponsoring our 2015-2016 season."/>
    <n v="3000"/>
    <n v="3058"/>
    <x v="0"/>
    <x v="0"/>
    <x v="0"/>
    <s v="USD"/>
    <n v="1446091260"/>
    <n v="1443029206"/>
    <b v="0"/>
    <n v="55"/>
    <b v="1"/>
    <s v="theater/plays"/>
    <x v="2"/>
    <x v="2"/>
    <n v="55.6"/>
    <n v="102"/>
    <x v="1473"/>
    <d v="2015-10-29T04:01:00"/>
    <n v="35.440439814810816"/>
    <n v="1.9333333333333334E-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s v="GBP"/>
    <n v="1438875107"/>
    <n v="1436283107"/>
    <b v="0"/>
    <n v="90"/>
    <b v="1"/>
    <s v="theater/plays"/>
    <x v="2"/>
    <x v="2"/>
    <n v="33.94"/>
    <n v="102"/>
    <x v="1474"/>
    <d v="2015-08-06T15:31:47"/>
    <n v="30"/>
    <n v="1.8333333333333333E-2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s v="USD"/>
    <n v="1454047140"/>
    <n v="1452546853"/>
    <b v="0"/>
    <n v="15"/>
    <b v="1"/>
    <s v="theater/plays"/>
    <x v="2"/>
    <x v="2"/>
    <n v="203.2"/>
    <n v="102"/>
    <x v="1475"/>
    <d v="2016-01-29T05:59:00"/>
    <n v="17.364432870366727"/>
    <n v="1.6E-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s v="GBP"/>
    <n v="1411771384"/>
    <n v="1409179384"/>
    <b v="0"/>
    <n v="57"/>
    <b v="1"/>
    <s v="theater/plays"/>
    <x v="2"/>
    <x v="2"/>
    <n v="53.44"/>
    <n v="102"/>
    <x v="1476"/>
    <d v="2014-09-26T22:43:04"/>
    <n v="30"/>
    <n v="1.5333333333333332E-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s v="USD"/>
    <n v="1408815440"/>
    <n v="1404927440"/>
    <b v="0"/>
    <n v="29"/>
    <b v="1"/>
    <s v="theater/plays"/>
    <x v="2"/>
    <x v="2"/>
    <n v="105"/>
    <n v="102"/>
    <x v="1477"/>
    <d v="2014-08-23T17:37:20"/>
    <n v="45"/>
    <n v="1.4999999999999999E-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s v="USD"/>
    <n v="1426298708"/>
    <n v="1423710308"/>
    <b v="1"/>
    <n v="31"/>
    <b v="1"/>
    <s v="film &amp; video/documentary"/>
    <x v="5"/>
    <x v="27"/>
    <n v="97.9"/>
    <n v="101"/>
    <x v="1478"/>
    <d v="2015-03-14T02:05:08"/>
    <n v="29.958333333328483"/>
    <n v="1.1683333333333394E-2"/>
    <x v="3"/>
  </r>
  <r>
    <n v="2789"/>
    <s v="The Adventurers Club"/>
    <s v="BNT's Biggest Adventure So Far: Our 2015 full length production!"/>
    <n v="3000"/>
    <n v="3035"/>
    <x v="0"/>
    <x v="0"/>
    <x v="0"/>
    <s v="USD"/>
    <n v="1426132800"/>
    <n v="1424477934"/>
    <b v="0"/>
    <n v="24"/>
    <b v="1"/>
    <s v="theater/plays"/>
    <x v="2"/>
    <x v="2"/>
    <n v="126.46"/>
    <n v="101"/>
    <x v="1479"/>
    <d v="2015-03-12T04:00:00"/>
    <n v="19.153541666673846"/>
    <n v="1.1666666666666667E-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s v="USD"/>
    <n v="1456811940"/>
    <n v="1454098976"/>
    <b v="0"/>
    <n v="17"/>
    <b v="1"/>
    <s v="theater/spaces"/>
    <x v="2"/>
    <x v="24"/>
    <n v="178.53"/>
    <n v="101"/>
    <x v="1480"/>
    <d v="2016-03-01T05:59:00"/>
    <n v="31.400046296294022"/>
    <n v="1.1666666666666667E-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s v="USD"/>
    <n v="1453352719"/>
    <n v="1450760719"/>
    <b v="0"/>
    <n v="26"/>
    <b v="1"/>
    <s v="theater/spaces"/>
    <x v="2"/>
    <x v="24"/>
    <n v="116.73"/>
    <n v="101"/>
    <x v="1481"/>
    <d v="2016-01-21T05:05:19"/>
    <n v="30"/>
    <n v="1.1666666666666667E-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s v="USD"/>
    <n v="1408999508"/>
    <n v="1407789908"/>
    <b v="1"/>
    <n v="23"/>
    <b v="1"/>
    <s v="theater/plays"/>
    <x v="2"/>
    <x v="2"/>
    <n v="131.91"/>
    <n v="101"/>
    <x v="1482"/>
    <d v="2014-08-25T20:45:08"/>
    <n v="14"/>
    <n v="1.1333333333333334E-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s v="USD"/>
    <n v="1440003820"/>
    <n v="1437411820"/>
    <b v="0"/>
    <n v="36"/>
    <b v="1"/>
    <s v="theater/plays"/>
    <x v="2"/>
    <x v="2"/>
    <n v="84.17"/>
    <n v="101"/>
    <x v="1483"/>
    <d v="2015-08-19T17:03:40"/>
    <n v="30"/>
    <n v="0.01"/>
    <x v="3"/>
  </r>
  <r>
    <n v="3467"/>
    <s v="Venus in Fur, Los Angeles."/>
    <s v="Venus in Fur, By David Ives."/>
    <n v="3000"/>
    <n v="3030"/>
    <x v="0"/>
    <x v="0"/>
    <x v="0"/>
    <s v="USD"/>
    <n v="1426864032"/>
    <n v="1424275632"/>
    <b v="0"/>
    <n v="47"/>
    <b v="1"/>
    <s v="theater/plays"/>
    <x v="2"/>
    <x v="2"/>
    <n v="64.47"/>
    <n v="101"/>
    <x v="1484"/>
    <d v="2015-03-20T15:07:12"/>
    <n v="29.958333333343035"/>
    <n v="0.0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s v="USD"/>
    <n v="1336528804"/>
    <n v="1331348404"/>
    <b v="0"/>
    <n v="48"/>
    <b v="1"/>
    <s v="music/rock"/>
    <x v="4"/>
    <x v="5"/>
    <n v="63.03"/>
    <n v="101"/>
    <x v="1485"/>
    <d v="2012-05-09T02:00:04"/>
    <n v="59.958333333335759"/>
    <n v="8.5533333333332844E-3"/>
    <x v="6"/>
  </r>
  <r>
    <n v="659"/>
    <s v="Lulu Watch Designs - Apple Watch"/>
    <s v="Sync up your lifestyle"/>
    <n v="3000"/>
    <n v="3017"/>
    <x v="0"/>
    <x v="0"/>
    <x v="0"/>
    <s v="USD"/>
    <n v="1440339295"/>
    <n v="1437747295"/>
    <b v="0"/>
    <n v="21"/>
    <b v="1"/>
    <s v="technology/wearables"/>
    <x v="0"/>
    <x v="16"/>
    <n v="143.66999999999999"/>
    <n v="101"/>
    <x v="1486"/>
    <d v="2015-08-23T14:14:55"/>
    <n v="30"/>
    <n v="5.6666666666666671E-3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s v="GBP"/>
    <n v="1487286000"/>
    <n v="1484843948"/>
    <b v="0"/>
    <n v="34"/>
    <b v="1"/>
    <s v="theater/plays"/>
    <x v="2"/>
    <x v="2"/>
    <n v="88.74"/>
    <n v="101"/>
    <x v="1487"/>
    <d v="2017-02-16T23:00:00"/>
    <n v="28.264490740737529"/>
    <n v="5.6666666666666671E-3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s v="USD"/>
    <n v="1403660279"/>
    <n v="1400636279"/>
    <b v="0"/>
    <n v="19"/>
    <b v="1"/>
    <s v="film &amp; video/television"/>
    <x v="5"/>
    <x v="7"/>
    <n v="158.68"/>
    <n v="101"/>
    <x v="1488"/>
    <d v="2014-06-25T01:37:59"/>
    <n v="35"/>
    <n v="5.0000000000000001E-3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s v="USD"/>
    <n v="1480613650"/>
    <n v="1478018050"/>
    <b v="0"/>
    <n v="28"/>
    <b v="1"/>
    <s v="technology/wearables"/>
    <x v="0"/>
    <x v="16"/>
    <n v="107.64"/>
    <n v="100"/>
    <x v="1489"/>
    <d v="2016-12-01T17:34:10"/>
    <n v="30.041666666664241"/>
    <n v="4.6666666666666671E-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s v="GBP"/>
    <n v="1425682174"/>
    <n v="1423090174"/>
    <b v="0"/>
    <n v="21"/>
    <b v="1"/>
    <s v="music/classical music"/>
    <x v="4"/>
    <x v="10"/>
    <n v="143"/>
    <n v="100"/>
    <x v="1490"/>
    <d v="2015-03-06T22:49:34"/>
    <n v="30"/>
    <n v="1E-3"/>
    <x v="3"/>
  </r>
  <r>
    <n v="1824"/>
    <s v="Tin Man's Broken Wisdom Fund"/>
    <s v="cd fund raiser"/>
    <n v="3000"/>
    <n v="3002"/>
    <x v="0"/>
    <x v="0"/>
    <x v="0"/>
    <s v="USD"/>
    <n v="1389146880"/>
    <n v="1387403967"/>
    <b v="0"/>
    <n v="40"/>
    <b v="1"/>
    <s v="music/rock"/>
    <x v="4"/>
    <x v="5"/>
    <n v="75.05"/>
    <n v="100"/>
    <x v="1491"/>
    <d v="2014-01-08T02:08:00"/>
    <n v="20.172604166662495"/>
    <n v="6.6666666666666664E-4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s v="USD"/>
    <n v="1410546413"/>
    <n v="1407954413"/>
    <b v="0"/>
    <n v="22"/>
    <b v="1"/>
    <s v="music/rock"/>
    <x v="4"/>
    <x v="5"/>
    <n v="136.36000000000001"/>
    <n v="100"/>
    <x v="1492"/>
    <d v="2014-09-12T18:26:53"/>
    <n v="30"/>
    <n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s v="USD"/>
    <n v="1322751735"/>
    <n v="1317564135"/>
    <b v="0"/>
    <n v="38"/>
    <b v="1"/>
    <s v="music/indie rock"/>
    <x v="4"/>
    <x v="21"/>
    <n v="78.95"/>
    <n v="100"/>
    <x v="1493"/>
    <d v="2011-12-01T15:02:15"/>
    <n v="60.041666666671517"/>
    <n v="0"/>
    <x v="5"/>
  </r>
  <r>
    <n v="2830"/>
    <s v="Nakhtik and Avalon"/>
    <s v="Avalon is a new South African Township play and Nakhtik is a  danced political lecture."/>
    <n v="3000"/>
    <n v="3000"/>
    <x v="0"/>
    <x v="0"/>
    <x v="0"/>
    <s v="USD"/>
    <n v="1399867140"/>
    <n v="1398802148"/>
    <b v="0"/>
    <n v="11"/>
    <b v="1"/>
    <s v="theater/plays"/>
    <x v="2"/>
    <x v="2"/>
    <n v="272.73"/>
    <n v="100"/>
    <x v="1494"/>
    <d v="2014-05-12T03:59:00"/>
    <n v="12.326296296298096"/>
    <n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s v="GBP"/>
    <n v="1400423973"/>
    <n v="1399387173"/>
    <b v="0"/>
    <n v="17"/>
    <b v="1"/>
    <s v="theater/plays"/>
    <x v="2"/>
    <x v="2"/>
    <n v="176.47"/>
    <n v="100"/>
    <x v="1495"/>
    <d v="2014-05-18T14:39:33"/>
    <n v="12"/>
    <n v="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s v="GBP"/>
    <n v="1411858862"/>
    <n v="1409266862"/>
    <b v="0"/>
    <n v="26"/>
    <b v="1"/>
    <s v="theater/plays"/>
    <x v="2"/>
    <x v="2"/>
    <n v="115.38"/>
    <n v="100"/>
    <x v="1496"/>
    <d v="2014-09-27T23:01:02"/>
    <n v="30"/>
    <n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s v="GBP"/>
    <n v="1479125642"/>
    <n v="1476962042"/>
    <b v="0"/>
    <n v="31"/>
    <b v="0"/>
    <s v="theater/plays"/>
    <x v="2"/>
    <x v="2"/>
    <n v="47.26"/>
    <n v="49"/>
    <x v="1497"/>
    <d v="2016-11-14T12:14:02"/>
    <n v="25.041666666664241"/>
    <n v="-0.51166666666666671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s v="USD"/>
    <n v="1485541791"/>
    <n v="1480357791"/>
    <b v="0"/>
    <n v="41"/>
    <b v="0"/>
    <s v="technology/gadgets"/>
    <x v="0"/>
    <x v="33"/>
    <n v="34.1"/>
    <n v="47"/>
    <x v="1498"/>
    <d v="2017-01-27T18:29:51"/>
    <n v="60"/>
    <n v="-0.5340000000000000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s v="GBP"/>
    <n v="1443973546"/>
    <n v="1438789546"/>
    <b v="0"/>
    <n v="23"/>
    <b v="0"/>
    <s v="theater/plays"/>
    <x v="2"/>
    <x v="2"/>
    <n v="57.17"/>
    <n v="44"/>
    <x v="1499"/>
    <d v="2015-10-04T15:45:46"/>
    <n v="60"/>
    <n v="-0.56166666666666665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s v="USD"/>
    <n v="1443039001"/>
    <n v="1440447001"/>
    <b v="0"/>
    <n v="14"/>
    <b v="0"/>
    <s v="food/food trucks"/>
    <x v="3"/>
    <x v="3"/>
    <n v="83.57"/>
    <n v="39"/>
    <x v="1500"/>
    <d v="2015-09-23T20:10:01"/>
    <n v="30"/>
    <n v="-0.6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s v="USD"/>
    <n v="1409344985"/>
    <n v="1406752985"/>
    <b v="0"/>
    <n v="14"/>
    <b v="0"/>
    <s v="theater/plays"/>
    <x v="2"/>
    <x v="2"/>
    <n v="81.569999999999993"/>
    <n v="38"/>
    <x v="1501"/>
    <d v="2014-08-29T20:43:05"/>
    <n v="30"/>
    <n v="-0.61933333333333329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s v="USD"/>
    <n v="1413234316"/>
    <n v="1408050316"/>
    <b v="0"/>
    <n v="13"/>
    <b v="0"/>
    <s v="theater/plays"/>
    <x v="2"/>
    <x v="2"/>
    <n v="86.62"/>
    <n v="38"/>
    <x v="1502"/>
    <d v="2014-10-13T21:05:16"/>
    <n v="60"/>
    <n v="-0.624666666666666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s v="USD"/>
    <n v="1420130935"/>
    <n v="1417538935"/>
    <b v="0"/>
    <n v="14"/>
    <b v="0"/>
    <s v="theater/musical"/>
    <x v="2"/>
    <x v="18"/>
    <n v="66.14"/>
    <n v="31"/>
    <x v="1503"/>
    <d v="2015-01-01T16:48:55"/>
    <n v="30"/>
    <n v="-0.691333333333333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s v="USD"/>
    <n v="1405227540"/>
    <n v="1402058739"/>
    <b v="0"/>
    <n v="22"/>
    <b v="0"/>
    <s v="publishing/translations"/>
    <x v="7"/>
    <x v="20"/>
    <n v="36.68"/>
    <n v="27"/>
    <x v="1504"/>
    <d v="2014-07-13T04:59:00"/>
    <n v="36.675937500003783"/>
    <n v="-0.7309999999999999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s v="USD"/>
    <n v="1409337911"/>
    <n v="1406745911"/>
    <b v="0"/>
    <n v="19"/>
    <b v="0"/>
    <s v="publishing/children's books"/>
    <x v="7"/>
    <x v="32"/>
    <n v="42.16"/>
    <n v="27"/>
    <x v="1505"/>
    <d v="2014-08-29T18:45:11"/>
    <n v="30"/>
    <n v="-0.73299999999999998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s v="USD"/>
    <n v="1367676034"/>
    <n v="1365084034"/>
    <b v="0"/>
    <n v="21"/>
    <b v="0"/>
    <s v="music/jazz"/>
    <x v="4"/>
    <x v="34"/>
    <n v="34.76"/>
    <n v="24"/>
    <x v="1506"/>
    <d v="2013-05-04T14:00:34"/>
    <n v="30"/>
    <n v="-0.75666666666666671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x v="7"/>
    <s v="AUD"/>
    <n v="1477550434"/>
    <n v="1474958434"/>
    <b v="0"/>
    <n v="14"/>
    <b v="0"/>
    <s v="theater/plays"/>
    <x v="2"/>
    <x v="2"/>
    <n v="45.79"/>
    <n v="21"/>
    <x v="1507"/>
    <d v="2016-10-27T06:40:34"/>
    <n v="30"/>
    <n v="-0.7863333333333333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s v="USD"/>
    <n v="1481522400"/>
    <n v="1480283321"/>
    <b v="0"/>
    <n v="12"/>
    <b v="0"/>
    <s v="theater/plays"/>
    <x v="2"/>
    <x v="2"/>
    <n v="52.08"/>
    <n v="21"/>
    <x v="1508"/>
    <d v="2016-12-12T06:00:00"/>
    <n v="14.341192129628325"/>
    <n v="-0.79166666666666663"/>
    <x v="0"/>
  </r>
  <r>
    <n v="3063"/>
    <s v="Spec Haus"/>
    <s v="Members of the local Miami music scene are putting together a venue/creative space in Kendall!"/>
    <n v="3000"/>
    <n v="587"/>
    <x v="1"/>
    <x v="0"/>
    <x v="0"/>
    <s v="USD"/>
    <n v="1477174138"/>
    <n v="1474150138"/>
    <b v="0"/>
    <n v="23"/>
    <b v="0"/>
    <s v="theater/spaces"/>
    <x v="2"/>
    <x v="24"/>
    <n v="25.52"/>
    <n v="20"/>
    <x v="1509"/>
    <d v="2016-10-22T22:08:58"/>
    <n v="35"/>
    <n v="-0.80433333333333334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s v="USD"/>
    <n v="1455338532"/>
    <n v="1454042532"/>
    <b v="0"/>
    <n v="5"/>
    <b v="0"/>
    <s v="photography/people"/>
    <x v="6"/>
    <x v="38"/>
    <n v="101.8"/>
    <n v="17"/>
    <x v="1510"/>
    <d v="2016-02-13T04:42:12"/>
    <n v="15"/>
    <n v="-0.830333333333333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s v="USD"/>
    <n v="1416499440"/>
    <n v="1415341464"/>
    <b v="0"/>
    <n v="17"/>
    <b v="0"/>
    <s v="theater/plays"/>
    <x v="2"/>
    <x v="2"/>
    <n v="29.24"/>
    <n v="17"/>
    <x v="1511"/>
    <d v="2014-11-20T16:04:00"/>
    <n v="13.402500000003783"/>
    <n v="-0.8343333333333333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s v="GBP"/>
    <n v="1467752083"/>
    <n v="1465160083"/>
    <b v="0"/>
    <n v="8"/>
    <b v="0"/>
    <s v="film &amp; video/animation"/>
    <x v="5"/>
    <x v="29"/>
    <n v="51.88"/>
    <n v="14"/>
    <x v="1512"/>
    <d v="2016-07-05T20:54:43"/>
    <n v="30"/>
    <n v="-0.8616666666666666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s v="USD"/>
    <n v="1404241200"/>
    <n v="1401354597"/>
    <b v="0"/>
    <n v="5"/>
    <b v="0"/>
    <s v="film &amp; video/science fiction"/>
    <x v="5"/>
    <x v="30"/>
    <n v="80.599999999999994"/>
    <n v="13"/>
    <x v="1513"/>
    <d v="2014-07-01T19:00:00"/>
    <n v="33.409756944442051"/>
    <n v="-0.8656666666666667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s v="USD"/>
    <n v="1360795069"/>
    <n v="1358203069"/>
    <b v="0"/>
    <n v="15"/>
    <b v="0"/>
    <s v="music/jazz"/>
    <x v="4"/>
    <x v="34"/>
    <n v="21.8"/>
    <n v="11"/>
    <x v="1514"/>
    <d v="2013-02-13T22:37:49"/>
    <n v="30"/>
    <n v="-0.89100000000000001"/>
    <x v="4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s v="USD"/>
    <n v="1449785566"/>
    <n v="1447193566"/>
    <b v="0"/>
    <n v="4"/>
    <b v="0"/>
    <s v="technology/web"/>
    <x v="0"/>
    <x v="22"/>
    <n v="81.58"/>
    <n v="11"/>
    <x v="1515"/>
    <d v="2015-12-10T22:12:46"/>
    <n v="30"/>
    <n v="-0.89122333333333337"/>
    <x v="3"/>
  </r>
  <r>
    <n v="943"/>
    <s v="SleepMode"/>
    <s v="A mask for home or travel that will give you the best, undisturbed sleep of your life."/>
    <n v="3000"/>
    <n v="289"/>
    <x v="1"/>
    <x v="0"/>
    <x v="0"/>
    <s v="USD"/>
    <n v="1480438905"/>
    <n v="1477843305"/>
    <b v="0"/>
    <n v="12"/>
    <b v="0"/>
    <s v="technology/wearables"/>
    <x v="0"/>
    <x v="16"/>
    <n v="24.08"/>
    <n v="10"/>
    <x v="1516"/>
    <d v="2016-11-29T17:01:45"/>
    <n v="30.041666666656965"/>
    <n v="-0.9036666666666666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s v="GBP"/>
    <n v="1491768000"/>
    <n v="1489097112"/>
    <b v="0"/>
    <n v="8"/>
    <b v="0"/>
    <s v="music/faith"/>
    <x v="4"/>
    <x v="28"/>
    <n v="35"/>
    <n v="9"/>
    <x v="1517"/>
    <d v="2017-04-09T20:00:00"/>
    <n v="30.913055555545725"/>
    <n v="-0.9066666666666666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s v="USD"/>
    <n v="1487811600"/>
    <n v="1486077481"/>
    <b v="0"/>
    <n v="7"/>
    <b v="0"/>
    <s v="theater/plays"/>
    <x v="2"/>
    <x v="2"/>
    <n v="30.71"/>
    <n v="7"/>
    <x v="1518"/>
    <d v="2017-02-23T01:00:00"/>
    <n v="20.070821759261889"/>
    <n v="-0.92833333333333334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s v="USD"/>
    <n v="1332748899"/>
    <n v="1327568499"/>
    <b v="0"/>
    <n v="5"/>
    <b v="0"/>
    <s v="film &amp; video/animation"/>
    <x v="5"/>
    <x v="29"/>
    <n v="40.78"/>
    <n v="7"/>
    <x v="1519"/>
    <d v="2012-03-26T08:01:39"/>
    <n v="59.958333333335759"/>
    <n v="-0.9320333333333332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s v="USD"/>
    <n v="1439069640"/>
    <n v="1433897647"/>
    <b v="0"/>
    <n v="6"/>
    <b v="0"/>
    <s v="theater/plays"/>
    <x v="2"/>
    <x v="2"/>
    <n v="24.33"/>
    <n v="5"/>
    <x v="1520"/>
    <d v="2015-08-08T21:34:00"/>
    <n v="59.861030092593865"/>
    <n v="-0.9513333333333333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s v="USD"/>
    <n v="1382478278"/>
    <n v="1377294278"/>
    <b v="0"/>
    <n v="3"/>
    <b v="0"/>
    <s v="music/world music"/>
    <x v="4"/>
    <x v="37"/>
    <n v="44"/>
    <n v="4"/>
    <x v="1521"/>
    <d v="2013-10-22T21:44:38"/>
    <n v="60"/>
    <n v="-0.95599999999999996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s v="USD"/>
    <n v="1385055979"/>
    <n v="1382460379"/>
    <b v="0"/>
    <n v="4"/>
    <b v="0"/>
    <s v="music/indie rock"/>
    <x v="4"/>
    <x v="21"/>
    <n v="31.25"/>
    <n v="4"/>
    <x v="1522"/>
    <d v="2013-11-21T17:46:19"/>
    <n v="30.041666666664241"/>
    <n v="-0.95833333333333337"/>
    <x v="4"/>
  </r>
  <r>
    <n v="1791"/>
    <s v="disCover: Napoli"/>
    <s v="For the love of street photography and the beauty of traditional cultures in southern Italy."/>
    <n v="3000"/>
    <n v="107"/>
    <x v="1"/>
    <x v="1"/>
    <x v="1"/>
    <s v="GBP"/>
    <n v="1422553565"/>
    <n v="1417369565"/>
    <b v="1"/>
    <n v="4"/>
    <b v="0"/>
    <s v="photography/photobooks"/>
    <x v="6"/>
    <x v="9"/>
    <n v="26.75"/>
    <n v="4"/>
    <x v="1523"/>
    <d v="2015-01-29T17:46:05"/>
    <n v="60"/>
    <n v="-0.96433333333333338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s v="USD"/>
    <n v="1475378744"/>
    <n v="1472786744"/>
    <b v="0"/>
    <n v="2"/>
    <b v="0"/>
    <s v="theater/plays"/>
    <x v="2"/>
    <x v="2"/>
    <n v="50.5"/>
    <n v="3"/>
    <x v="1524"/>
    <d v="2016-10-02T03:25:44"/>
    <n v="30"/>
    <n v="-0.96633333333333338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s v="USD"/>
    <n v="1424747740"/>
    <n v="1422155740"/>
    <b v="0"/>
    <n v="6"/>
    <b v="0"/>
    <s v="theater/plays"/>
    <x v="2"/>
    <x v="2"/>
    <n v="15.67"/>
    <n v="3"/>
    <x v="1525"/>
    <d v="2015-02-24T03:15:40"/>
    <n v="30"/>
    <n v="-0.96866666666666668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x v="7"/>
    <s v="AUD"/>
    <n v="1392800922"/>
    <n v="1390381722"/>
    <b v="0"/>
    <n v="5"/>
    <b v="0"/>
    <s v="games/video games"/>
    <x v="1"/>
    <x v="19"/>
    <n v="16.2"/>
    <n v="3"/>
    <x v="1526"/>
    <d v="2014-02-19T09:08:42"/>
    <n v="28"/>
    <n v="-0.972999999999999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s v="USD"/>
    <n v="1438662603"/>
    <n v="1436502603"/>
    <b v="0"/>
    <n v="2"/>
    <b v="0"/>
    <s v="technology/web"/>
    <x v="0"/>
    <x v="22"/>
    <n v="37.5"/>
    <n v="3"/>
    <x v="1527"/>
    <d v="2015-08-04T04:30:03"/>
    <n v="25"/>
    <n v="-0.97499999999999998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s v="GBP"/>
    <n v="1435934795"/>
    <n v="1430750795"/>
    <b v="0"/>
    <n v="4"/>
    <b v="0"/>
    <s v="theater/plays"/>
    <x v="2"/>
    <x v="2"/>
    <n v="15.75"/>
    <n v="2"/>
    <x v="1528"/>
    <d v="2015-07-03T14:46:35"/>
    <n v="60"/>
    <n v="-0.9789999999999999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s v="USD"/>
    <n v="1488517200"/>
    <n v="1485909937"/>
    <b v="0"/>
    <n v="1"/>
    <b v="0"/>
    <s v="theater/plays"/>
    <x v="2"/>
    <x v="2"/>
    <n v="59"/>
    <n v="2"/>
    <x v="1529"/>
    <d v="2017-03-03T05:00:00"/>
    <n v="30.176655092582223"/>
    <n v="-0.9803333333333332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s v="USD"/>
    <n v="1409787378"/>
    <n v="1405899378"/>
    <b v="0"/>
    <n v="3"/>
    <b v="0"/>
    <s v="publishing/fiction"/>
    <x v="7"/>
    <x v="31"/>
    <n v="19"/>
    <n v="2"/>
    <x v="1530"/>
    <d v="2014-09-03T23:36:18"/>
    <n v="45"/>
    <n v="-0.9809999999999999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s v="USD"/>
    <n v="1412536412"/>
    <n v="1409944412"/>
    <b v="0"/>
    <n v="1"/>
    <b v="0"/>
    <s v="music/faith"/>
    <x v="4"/>
    <x v="28"/>
    <n v="50"/>
    <n v="2"/>
    <x v="1531"/>
    <d v="2014-10-05T19:13:32"/>
    <n v="30"/>
    <n v="-0.98333333333333328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s v="USD"/>
    <n v="1451852256"/>
    <n v="1449260256"/>
    <b v="0"/>
    <n v="4"/>
    <b v="0"/>
    <s v="theater/plays"/>
    <x v="2"/>
    <x v="2"/>
    <n v="11.25"/>
    <n v="2"/>
    <x v="1532"/>
    <d v="2016-01-03T20:17:36"/>
    <n v="30"/>
    <n v="-0.98499999999999999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x v="7"/>
    <s v="AUD"/>
    <n v="1417127040"/>
    <n v="1414531440"/>
    <b v="1"/>
    <n v="2"/>
    <b v="0"/>
    <s v="photography/photobooks"/>
    <x v="6"/>
    <x v="9"/>
    <n v="20"/>
    <n v="1"/>
    <x v="1533"/>
    <d v="2014-11-27T22:24:00"/>
    <n v="30.041666666664241"/>
    <n v="-0.98666666666666669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s v="USD"/>
    <n v="1413832985"/>
    <n v="1408648985"/>
    <b v="0"/>
    <n v="2"/>
    <b v="0"/>
    <s v="theater/plays"/>
    <x v="2"/>
    <x v="2"/>
    <n v="20"/>
    <n v="1"/>
    <x v="1534"/>
    <d v="2014-10-20T19:23:05"/>
    <n v="60"/>
    <n v="-0.98666666666666669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s v="USD"/>
    <n v="1401579000"/>
    <n v="1398911882"/>
    <b v="0"/>
    <n v="3"/>
    <b v="0"/>
    <s v="food/food trucks"/>
    <x v="3"/>
    <x v="3"/>
    <n v="8.33"/>
    <n v="1"/>
    <x v="1535"/>
    <d v="2014-05-31T23:30:00"/>
    <n v="30.869421296294604"/>
    <n v="-0.991666666666666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s v="USD"/>
    <n v="1450554599"/>
    <n v="1447098599"/>
    <b v="0"/>
    <n v="1"/>
    <b v="0"/>
    <s v="theater/plays"/>
    <x v="2"/>
    <x v="2"/>
    <n v="25"/>
    <n v="1"/>
    <x v="1536"/>
    <d v="2015-12-19T19:49:59"/>
    <n v="40"/>
    <n v="-0.9916666666666667"/>
    <x v="3"/>
  </r>
  <r>
    <n v="1736"/>
    <s v="In His Presence"/>
    <s v="A unique meditative album reflecting on the life of Christ, inviting Him into your presence"/>
    <n v="3000"/>
    <n v="22"/>
    <x v="1"/>
    <x v="0"/>
    <x v="0"/>
    <s v="USD"/>
    <n v="1447018833"/>
    <n v="1444423233"/>
    <b v="0"/>
    <n v="1"/>
    <b v="0"/>
    <s v="music/faith"/>
    <x v="4"/>
    <x v="28"/>
    <n v="22"/>
    <n v="1"/>
    <x v="1537"/>
    <d v="2015-11-08T21:40:33"/>
    <n v="30.041666666664241"/>
    <n v="-0.9926666666666667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s v="USD"/>
    <n v="1375313577"/>
    <n v="1372721577"/>
    <b v="0"/>
    <n v="3"/>
    <b v="0"/>
    <s v="publishing/fiction"/>
    <x v="7"/>
    <x v="31"/>
    <n v="7"/>
    <n v="1"/>
    <x v="1538"/>
    <d v="2013-07-31T23:32:57"/>
    <n v="30"/>
    <n v="-0.99299999999999999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s v="USD"/>
    <n v="1455246504"/>
    <n v="1452654504"/>
    <b v="0"/>
    <n v="2"/>
    <b v="0"/>
    <s v="food/food trucks"/>
    <x v="3"/>
    <x v="3"/>
    <n v="10.5"/>
    <n v="1"/>
    <x v="1539"/>
    <d v="2016-02-12T03:08:24"/>
    <n v="30"/>
    <n v="-0.99299999999999999"/>
    <x v="0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s v="GBP"/>
    <n v="1406799981"/>
    <n v="1404207981"/>
    <b v="0"/>
    <n v="1"/>
    <b v="0"/>
    <s v="games/mobile games"/>
    <x v="1"/>
    <x v="15"/>
    <n v="20"/>
    <n v="1"/>
    <x v="1540"/>
    <d v="2014-07-31T09:46:21"/>
    <n v="30"/>
    <n v="-0.99333333333333329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s v="USD"/>
    <n v="1407847978"/>
    <n v="1405687978"/>
    <b v="0"/>
    <n v="2"/>
    <b v="0"/>
    <s v="publishing/translations"/>
    <x v="7"/>
    <x v="20"/>
    <n v="7.5"/>
    <n v="1"/>
    <x v="1541"/>
    <d v="2014-08-12T12:52:58"/>
    <n v="25"/>
    <n v="-0.995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s v="USD"/>
    <n v="1416176778"/>
    <n v="1414358778"/>
    <b v="0"/>
    <n v="1"/>
    <b v="0"/>
    <s v="film &amp; video/science fiction"/>
    <x v="5"/>
    <x v="30"/>
    <n v="10"/>
    <n v="0"/>
    <x v="1542"/>
    <d v="2014-11-16T22:26:18"/>
    <n v="21.041666666664241"/>
    <n v="-0.9966666666666667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s v="USD"/>
    <n v="1437149004"/>
    <n v="1434557004"/>
    <b v="0"/>
    <n v="1"/>
    <b v="0"/>
    <s v="publishing/children's books"/>
    <x v="7"/>
    <x v="32"/>
    <n v="10"/>
    <n v="0"/>
    <x v="1543"/>
    <d v="2015-07-17T16:03:24"/>
    <n v="30"/>
    <n v="-0.9966666666666667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x v="4"/>
    <s v="EUR"/>
    <n v="1476008906"/>
    <n v="1473416906"/>
    <b v="0"/>
    <n v="1"/>
    <b v="0"/>
    <s v="theater/plays"/>
    <x v="2"/>
    <x v="2"/>
    <n v="10"/>
    <n v="0"/>
    <x v="1544"/>
    <d v="2016-10-09T10:28:26"/>
    <n v="30"/>
    <n v="-0.996666666666666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s v="GBP"/>
    <n v="1423185900"/>
    <n v="1420766700"/>
    <b v="0"/>
    <n v="3"/>
    <b v="0"/>
    <s v="publishing/translations"/>
    <x v="7"/>
    <x v="20"/>
    <n v="2.33"/>
    <n v="0"/>
    <x v="1545"/>
    <d v="2015-02-06T01:25:00"/>
    <n v="28"/>
    <n v="-0.9976666666666667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x v="8"/>
    <s v="EUR"/>
    <n v="1456397834"/>
    <n v="1453805834"/>
    <b v="0"/>
    <n v="1"/>
    <b v="0"/>
    <s v="publishing/translations"/>
    <x v="7"/>
    <x v="20"/>
    <n v="6"/>
    <n v="0"/>
    <x v="1546"/>
    <d v="2016-02-25T10:57:14"/>
    <n v="30"/>
    <n v="-0.998"/>
    <x v="0"/>
  </r>
  <r>
    <n v="2586"/>
    <s v="Inspire Healthy Eating"/>
    <s v="I would like to bring fresh salad and food to the streets of London at a reasonable price."/>
    <n v="3000"/>
    <n v="5"/>
    <x v="1"/>
    <x v="1"/>
    <x v="1"/>
    <s v="GBP"/>
    <n v="1451030136"/>
    <n v="1448438136"/>
    <b v="0"/>
    <n v="1"/>
    <b v="0"/>
    <s v="food/food trucks"/>
    <x v="3"/>
    <x v="3"/>
    <n v="5"/>
    <n v="0"/>
    <x v="1547"/>
    <d v="2015-12-25T07:55:36"/>
    <n v="30"/>
    <n v="-0.99833333333333329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s v="USD"/>
    <n v="1420971324"/>
    <n v="1418379324"/>
    <b v="0"/>
    <n v="1"/>
    <b v="0"/>
    <s v="theater/plays"/>
    <x v="2"/>
    <x v="2"/>
    <n v="5"/>
    <n v="0"/>
    <x v="1548"/>
    <d v="2015-01-11T10:15:24"/>
    <n v="30"/>
    <n v="-0.99833333333333329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s v="USD"/>
    <n v="1466375521"/>
    <n v="1463783521"/>
    <b v="0"/>
    <n v="1"/>
    <b v="0"/>
    <s v="theater/plays"/>
    <x v="2"/>
    <x v="2"/>
    <n v="5"/>
    <n v="0"/>
    <x v="1549"/>
    <d v="2016-06-19T22:32:01"/>
    <n v="30"/>
    <n v="-0.99833333333333329"/>
    <x v="0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s v="USD"/>
    <n v="1429352160"/>
    <n v="1427993710"/>
    <b v="0"/>
    <n v="1"/>
    <b v="0"/>
    <s v="film &amp; video/science fiction"/>
    <x v="5"/>
    <x v="30"/>
    <n v="1"/>
    <n v="0"/>
    <x v="1550"/>
    <d v="2015-04-18T10:16:00"/>
    <n v="15.722800925927004"/>
    <n v="-0.9996666666666667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s v="USD"/>
    <n v="1474580867"/>
    <n v="1471988867"/>
    <b v="0"/>
    <n v="1"/>
    <b v="0"/>
    <s v="technology/web"/>
    <x v="0"/>
    <x v="22"/>
    <n v="1"/>
    <n v="0"/>
    <x v="1551"/>
    <d v="2016-09-22T21:47:47"/>
    <n v="30"/>
    <n v="-0.9996666666666667"/>
    <x v="0"/>
  </r>
  <r>
    <n v="1545"/>
    <s v="Nevada County Hearts"/>
    <s v="&quot;He will not be a wise man who does not study human hearts!&quot;_x000a_Hope in natural art, creation!"/>
    <n v="3000"/>
    <n v="1"/>
    <x v="1"/>
    <x v="0"/>
    <x v="0"/>
    <s v="USD"/>
    <n v="1425330960"/>
    <n v="1422393234"/>
    <b v="0"/>
    <n v="1"/>
    <b v="0"/>
    <s v="photography/nature"/>
    <x v="6"/>
    <x v="8"/>
    <n v="1"/>
    <n v="0"/>
    <x v="1552"/>
    <d v="2015-03-02T21:16:00"/>
    <n v="34.001458333332266"/>
    <n v="-0.999666666666666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s v="GBP"/>
    <n v="1428231600"/>
    <n v="1423520177"/>
    <b v="0"/>
    <n v="1"/>
    <b v="0"/>
    <s v="music/faith"/>
    <x v="4"/>
    <x v="28"/>
    <n v="1"/>
    <n v="0"/>
    <x v="1553"/>
    <d v="2015-04-05T11:00:00"/>
    <n v="54.530358796284418"/>
    <n v="-0.9996666666666667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s v="GBP"/>
    <n v="1417295990"/>
    <n v="1414700390"/>
    <b v="0"/>
    <n v="1"/>
    <b v="0"/>
    <s v="theater/musical"/>
    <x v="2"/>
    <x v="18"/>
    <n v="1"/>
    <n v="0"/>
    <x v="1554"/>
    <d v="2014-11-29T21:19:50"/>
    <n v="30.041666666671517"/>
    <n v="-0.9996666666666667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s v="USD"/>
    <n v="1431771360"/>
    <n v="1427968234"/>
    <b v="0"/>
    <n v="0"/>
    <b v="0"/>
    <s v="film &amp; video/science fiction"/>
    <x v="5"/>
    <x v="30"/>
    <n v="0"/>
    <n v="0"/>
    <x v="1555"/>
    <d v="2015-05-16T10:16:00"/>
    <n v="44.017662037033006"/>
    <n v="-1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x v="6"/>
    <s v="EUR"/>
    <n v="1455402297"/>
    <n v="1452810297"/>
    <b v="0"/>
    <n v="0"/>
    <b v="0"/>
    <s v="film &amp; video/drama"/>
    <x v="5"/>
    <x v="25"/>
    <n v="0"/>
    <n v="0"/>
    <x v="1556"/>
    <d v="2016-02-13T22:24:57"/>
    <n v="30"/>
    <n v="-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s v="USD"/>
    <n v="1444576022"/>
    <n v="1439392022"/>
    <b v="0"/>
    <n v="0"/>
    <b v="0"/>
    <s v="film &amp; video/animation"/>
    <x v="5"/>
    <x v="29"/>
    <n v="0"/>
    <n v="0"/>
    <x v="1557"/>
    <d v="2015-10-11T15:07:02"/>
    <n v="60"/>
    <n v="-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s v="USD"/>
    <n v="1354123908"/>
    <n v="1351528308"/>
    <b v="0"/>
    <n v="0"/>
    <b v="0"/>
    <s v="music/indie rock"/>
    <x v="4"/>
    <x v="21"/>
    <n v="0"/>
    <n v="0"/>
    <x v="1558"/>
    <d v="2012-11-28T17:31:48"/>
    <n v="30.041666666664241"/>
    <n v="-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x v="6"/>
    <s v="EUR"/>
    <n v="1451161560"/>
    <n v="1447273560"/>
    <b v="0"/>
    <n v="0"/>
    <b v="0"/>
    <s v="journalism/audio"/>
    <x v="8"/>
    <x v="14"/>
    <n v="0"/>
    <n v="0"/>
    <x v="1559"/>
    <d v="2015-12-26T20:26:00"/>
    <n v="45"/>
    <n v="-1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s v="GBP"/>
    <n v="1443193130"/>
    <n v="1438009130"/>
    <b v="0"/>
    <n v="0"/>
    <b v="0"/>
    <s v="games/mobile games"/>
    <x v="1"/>
    <x v="15"/>
    <n v="0"/>
    <n v="0"/>
    <x v="1560"/>
    <d v="2015-09-25T14:58:50"/>
    <n v="60"/>
    <n v="-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s v="USD"/>
    <n v="1445738783"/>
    <n v="1443146783"/>
    <b v="0"/>
    <n v="0"/>
    <b v="0"/>
    <s v="music/faith"/>
    <x v="4"/>
    <x v="28"/>
    <n v="0"/>
    <n v="0"/>
    <x v="1561"/>
    <d v="2015-10-25T02:06:23"/>
    <n v="30"/>
    <n v="-1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s v="USD"/>
    <n v="1437075422"/>
    <n v="1434483422"/>
    <b v="0"/>
    <n v="0"/>
    <b v="0"/>
    <s v="music/faith"/>
    <x v="4"/>
    <x v="28"/>
    <n v="0"/>
    <n v="0"/>
    <x v="1562"/>
    <d v="2015-07-16T19:37:02"/>
    <n v="30"/>
    <n v="-1"/>
    <x v="3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s v="USD"/>
    <n v="1435787137"/>
    <n v="1434577537"/>
    <b v="0"/>
    <n v="0"/>
    <b v="0"/>
    <s v="photography/photobooks"/>
    <x v="6"/>
    <x v="9"/>
    <n v="0"/>
    <n v="0"/>
    <x v="1563"/>
    <d v="2015-07-01T21:45:37"/>
    <n v="14"/>
    <n v="-1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s v="USD"/>
    <n v="1427845140"/>
    <n v="1424822556"/>
    <b v="0"/>
    <n v="0"/>
    <b v="0"/>
    <s v="technology/web"/>
    <x v="0"/>
    <x v="22"/>
    <n v="0"/>
    <n v="0"/>
    <x v="1564"/>
    <d v="2015-03-31T23:39:00"/>
    <n v="34.983611111107166"/>
    <n v="-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s v="USD"/>
    <n v="1424281389"/>
    <n v="1419097389"/>
    <b v="0"/>
    <n v="0"/>
    <b v="0"/>
    <s v="food/food trucks"/>
    <x v="3"/>
    <x v="3"/>
    <n v="0"/>
    <n v="0"/>
    <x v="1565"/>
    <d v="2015-02-18T17:43:09"/>
    <n v="60"/>
    <n v="-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x v="7"/>
    <s v="AUD"/>
    <n v="1453817297"/>
    <n v="1453212497"/>
    <b v="0"/>
    <n v="0"/>
    <b v="0"/>
    <s v="food/food trucks"/>
    <x v="3"/>
    <x v="3"/>
    <n v="0"/>
    <n v="0"/>
    <x v="1566"/>
    <d v="2016-01-26T14:08:17"/>
    <n v="7"/>
    <n v="-1"/>
    <x v="0"/>
  </r>
  <r>
    <n v="2872"/>
    <s v="Loud Arts"/>
    <s v="Local Theatre group in Loudoun County, Virginia. Looking for funds to start producing shows!"/>
    <n v="3000"/>
    <n v="0"/>
    <x v="1"/>
    <x v="0"/>
    <x v="0"/>
    <s v="USD"/>
    <n v="1434768438"/>
    <n v="1429584438"/>
    <b v="0"/>
    <n v="0"/>
    <b v="0"/>
    <s v="theater/plays"/>
    <x v="2"/>
    <x v="2"/>
    <n v="0"/>
    <n v="0"/>
    <x v="1567"/>
    <d v="2015-06-20T02:47:18"/>
    <n v="60"/>
    <n v="-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s v="USD"/>
    <n v="1428894380"/>
    <n v="1426302380"/>
    <b v="0"/>
    <n v="0"/>
    <b v="0"/>
    <s v="theater/spaces"/>
    <x v="2"/>
    <x v="24"/>
    <n v="0"/>
    <n v="0"/>
    <x v="1568"/>
    <d v="2015-04-13T03:06:20"/>
    <n v="30"/>
    <n v="-1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s v="USD"/>
    <n v="1412485200"/>
    <n v="1410966179"/>
    <b v="0"/>
    <n v="0"/>
    <b v="0"/>
    <s v="theater/musical"/>
    <x v="2"/>
    <x v="18"/>
    <n v="0"/>
    <n v="0"/>
    <x v="1569"/>
    <d v="2014-10-05T05:00:00"/>
    <n v="17.581261574072414"/>
    <n v="-1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s v="USD"/>
    <n v="1445482906"/>
    <n v="1442890906"/>
    <b v="0"/>
    <n v="0"/>
    <b v="0"/>
    <s v="theater/musical"/>
    <x v="2"/>
    <x v="18"/>
    <n v="0"/>
    <n v="0"/>
    <x v="1570"/>
    <d v="2015-10-22T03:01:46"/>
    <n v="30"/>
    <n v="-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s v="GBP"/>
    <n v="1414346400"/>
    <n v="1413291655"/>
    <b v="0"/>
    <n v="0"/>
    <b v="0"/>
    <s v="theater/plays"/>
    <x v="2"/>
    <x v="2"/>
    <n v="0"/>
    <n v="0"/>
    <x v="1571"/>
    <d v="2014-10-26T18:00:00"/>
    <n v="12.207696759258397"/>
    <n v="-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s v="USD"/>
    <n v="1447009181"/>
    <n v="1444413581"/>
    <b v="0"/>
    <n v="0"/>
    <b v="0"/>
    <s v="theater/plays"/>
    <x v="2"/>
    <x v="2"/>
    <n v="0"/>
    <n v="0"/>
    <x v="1572"/>
    <d v="2015-11-08T18:59:41"/>
    <n v="30.041666666671517"/>
    <n v="-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s v="GBP"/>
    <n v="1428222221"/>
    <n v="1425633821"/>
    <b v="0"/>
    <n v="0"/>
    <b v="0"/>
    <s v="theater/plays"/>
    <x v="2"/>
    <x v="2"/>
    <n v="0"/>
    <n v="0"/>
    <x v="1573"/>
    <d v="2015-04-05T08:23:41"/>
    <n v="29.958333333343035"/>
    <n v="-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s v="USD"/>
    <n v="1465930440"/>
    <n v="1463849116"/>
    <b v="0"/>
    <n v="0"/>
    <b v="0"/>
    <s v="theater/plays"/>
    <x v="2"/>
    <x v="2"/>
    <n v="0"/>
    <n v="0"/>
    <x v="1574"/>
    <d v="2016-06-14T18:54:00"/>
    <n v="24.089398148149485"/>
    <n v="-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s v="USD"/>
    <n v="1440100976"/>
    <n v="1437508976"/>
    <b v="1"/>
    <n v="74"/>
    <b v="1"/>
    <s v="theater/plays"/>
    <x v="2"/>
    <x v="2"/>
    <n v="45.88"/>
    <n v="110"/>
    <x v="1575"/>
    <d v="2015-08-20T20:02:56"/>
    <n v="30"/>
    <n v="9.5161290322580638E-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x v="7"/>
    <s v="AUD"/>
    <n v="1424516400"/>
    <n v="1421812637"/>
    <b v="0"/>
    <n v="38"/>
    <b v="1"/>
    <s v="theater/musical"/>
    <x v="2"/>
    <x v="18"/>
    <n v="85.74"/>
    <n v="105"/>
    <x v="1576"/>
    <d v="2015-02-21T11:00:00"/>
    <n v="31.293553240735491"/>
    <n v="5.0967741935483868E-2"/>
    <x v="3"/>
  </r>
  <r>
    <n v="876"/>
    <s v="Sound Of Dobells"/>
    <s v="What was the greatest record shop ever?  DOBELLS!"/>
    <n v="3152"/>
    <n v="1286"/>
    <x v="1"/>
    <x v="1"/>
    <x v="1"/>
    <s v="GBP"/>
    <n v="1359978927"/>
    <n v="1357127727"/>
    <b v="0"/>
    <n v="45"/>
    <b v="0"/>
    <s v="music/jazz"/>
    <x v="4"/>
    <x v="34"/>
    <n v="28.58"/>
    <n v="41"/>
    <x v="1577"/>
    <d v="2013-02-04T11:55:27"/>
    <n v="33"/>
    <n v="-0.59200507614213194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x v="2"/>
    <s v="CAD"/>
    <n v="1432694700"/>
    <n v="1429651266"/>
    <b v="0"/>
    <n v="74"/>
    <b v="1"/>
    <s v="theater/plays"/>
    <x v="2"/>
    <x v="2"/>
    <n v="46.89"/>
    <n v="108"/>
    <x v="1578"/>
    <d v="2015-05-27T02:45:00"/>
    <n v="35.224930555545143"/>
    <n v="8.4375000000000006E-2"/>
    <x v="3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s v="USD"/>
    <n v="1354923000"/>
    <n v="1351796674"/>
    <b v="0"/>
    <n v="60"/>
    <b v="1"/>
    <s v="film &amp; video/shorts"/>
    <x v="5"/>
    <x v="13"/>
    <n v="56.67"/>
    <n v="106"/>
    <x v="1579"/>
    <d v="2012-12-07T23:30:00"/>
    <n v="36.184328703704523"/>
    <n v="6.25E-2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s v="USD"/>
    <n v="1415004770"/>
    <n v="1412149970"/>
    <b v="0"/>
    <n v="55"/>
    <b v="1"/>
    <s v="music/indie rock"/>
    <x v="4"/>
    <x v="21"/>
    <n v="61.1"/>
    <n v="105"/>
    <x v="1580"/>
    <d v="2014-11-03T08:52:50"/>
    <n v="33.041666666671517"/>
    <n v="5.0224999999999936E-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s v="GBP"/>
    <n v="1410901200"/>
    <n v="1408313438"/>
    <b v="1"/>
    <n v="70"/>
    <b v="1"/>
    <s v="theater/plays"/>
    <x v="2"/>
    <x v="2"/>
    <n v="46.71"/>
    <n v="102"/>
    <x v="1581"/>
    <d v="2014-09-16T21:00:00"/>
    <n v="29.950949074074742"/>
    <n v="2.1874999999999999E-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s v="USD"/>
    <n v="1309825866"/>
    <n v="1306197066"/>
    <b v="0"/>
    <n v="75"/>
    <b v="1"/>
    <s v="music/indie rock"/>
    <x v="4"/>
    <x v="21"/>
    <n v="42.8"/>
    <n v="100"/>
    <x v="1582"/>
    <d v="2011-07-05T00:31:06"/>
    <n v="42"/>
    <n v="3.1250000000000002E-3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s v="USD"/>
    <n v="1409500078"/>
    <n v="1406908078"/>
    <b v="0"/>
    <n v="43"/>
    <b v="1"/>
    <s v="theater/plays"/>
    <x v="2"/>
    <x v="2"/>
    <n v="74.53"/>
    <n v="100"/>
    <x v="1583"/>
    <d v="2014-08-31T15:47:58"/>
    <n v="30"/>
    <n v="1.5625000000000001E-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s v="GBP"/>
    <n v="1369932825"/>
    <n v="1368723225"/>
    <b v="0"/>
    <n v="0"/>
    <b v="0"/>
    <s v="games/video games"/>
    <x v="1"/>
    <x v="19"/>
    <n v="0"/>
    <n v="0"/>
    <x v="1584"/>
    <d v="2013-05-30T16:53:45"/>
    <n v="14"/>
    <n v="-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s v="USD"/>
    <n v="1481072942"/>
    <n v="1475885342"/>
    <b v="0"/>
    <n v="0"/>
    <b v="0"/>
    <s v="photography/people"/>
    <x v="6"/>
    <x v="38"/>
    <n v="0"/>
    <n v="0"/>
    <x v="1585"/>
    <d v="2016-12-07T01:09:02"/>
    <n v="60.041666666671517"/>
    <n v="-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s v="USD"/>
    <n v="1313276400"/>
    <n v="1310693986"/>
    <b v="0"/>
    <n v="37"/>
    <b v="1"/>
    <s v="film &amp; video/shorts"/>
    <x v="5"/>
    <x v="13"/>
    <n v="91.84"/>
    <n v="105"/>
    <x v="1586"/>
    <d v="2011-08-13T23:00:00"/>
    <n v="29.889050925929041"/>
    <n v="4.5569230769230744E-2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s v="USD"/>
    <n v="1421635190"/>
    <n v="1418179190"/>
    <b v="0"/>
    <n v="16"/>
    <b v="0"/>
    <s v="food/food trucks"/>
    <x v="3"/>
    <x v="3"/>
    <n v="84.06"/>
    <n v="41"/>
    <x v="1587"/>
    <d v="2015-01-19T02:39:50"/>
    <n v="40"/>
    <n v="-0.58615384615384614"/>
    <x v="2"/>
  </r>
  <r>
    <n v="1596"/>
    <s v="The Town We Live In"/>
    <s v="London is beautiful. I want to create a book of stunning images from in and around our great city"/>
    <n v="3250"/>
    <n v="75"/>
    <x v="1"/>
    <x v="1"/>
    <x v="1"/>
    <s v="GBP"/>
    <n v="1418469569"/>
    <n v="1414577969"/>
    <b v="0"/>
    <n v="3"/>
    <b v="0"/>
    <s v="photography/places"/>
    <x v="6"/>
    <x v="11"/>
    <n v="25"/>
    <n v="2"/>
    <x v="1588"/>
    <d v="2014-12-13T11:19:29"/>
    <n v="45.041666666664241"/>
    <n v="-0.9769230769230768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s v="USD"/>
    <n v="1332114795"/>
    <n v="1326934395"/>
    <b v="0"/>
    <n v="1"/>
    <b v="0"/>
    <s v="publishing/children's books"/>
    <x v="7"/>
    <x v="32"/>
    <n v="25"/>
    <n v="1"/>
    <x v="1589"/>
    <d v="2012-03-18T23:53:15"/>
    <n v="59.958333333335759"/>
    <n v="-0.99230769230769234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s v="USD"/>
    <n v="1435441454"/>
    <n v="1432763054"/>
    <b v="0"/>
    <n v="5"/>
    <b v="0"/>
    <s v="theater/plays"/>
    <x v="2"/>
    <x v="2"/>
    <n v="79.400000000000006"/>
    <n v="12"/>
    <x v="1590"/>
    <d v="2015-06-27T21:44:14"/>
    <n v="31"/>
    <n v="-0.87803379416282645"/>
    <x v="3"/>
  </r>
  <r>
    <n v="1717"/>
    <s v="Shift Records A New EP!"/>
    <s v="Our first record created to reach, inspire, and ultimately express the love of Jesus to our generation."/>
    <n v="3265"/>
    <n v="1395"/>
    <x v="1"/>
    <x v="0"/>
    <x v="0"/>
    <s v="USD"/>
    <n v="1461211200"/>
    <n v="1459467238"/>
    <b v="0"/>
    <n v="41"/>
    <b v="0"/>
    <s v="music/faith"/>
    <x v="4"/>
    <x v="28"/>
    <n v="34.020000000000003"/>
    <n v="43"/>
    <x v="1591"/>
    <d v="2016-04-21T04:00:00"/>
    <n v="20.184745370381279"/>
    <n v="-0.5727411944869831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s v="USD"/>
    <n v="1403039842"/>
    <n v="1397855842"/>
    <b v="0"/>
    <n v="0"/>
    <b v="0"/>
    <s v="publishing/children's books"/>
    <x v="7"/>
    <x v="32"/>
    <n v="0"/>
    <n v="0"/>
    <x v="1592"/>
    <d v="2014-06-17T21:17:22"/>
    <n v="60"/>
    <n v="-1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s v="USD"/>
    <n v="1416268800"/>
    <n v="1413295358"/>
    <b v="0"/>
    <n v="181"/>
    <b v="1"/>
    <s v="games/tabletop games"/>
    <x v="1"/>
    <x v="1"/>
    <n v="28.1"/>
    <n v="154"/>
    <x v="1593"/>
    <d v="2014-11-18T00:00:00"/>
    <n v="34.414837962962338"/>
    <n v="0.541515151515151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s v="GBP"/>
    <n v="1438624800"/>
    <n v="1435133807"/>
    <b v="0"/>
    <n v="39"/>
    <b v="1"/>
    <s v="theater/plays"/>
    <x v="2"/>
    <x v="2"/>
    <n v="100.06"/>
    <n v="118"/>
    <x v="1594"/>
    <d v="2015-08-03T18:00:00"/>
    <n v="40.40501157406834"/>
    <n v="0.182575757575757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s v="USD"/>
    <n v="1393445620"/>
    <n v="1390853620"/>
    <b v="1"/>
    <n v="74"/>
    <b v="1"/>
    <s v="music/rock"/>
    <x v="4"/>
    <x v="5"/>
    <n v="50.69"/>
    <n v="114"/>
    <x v="1595"/>
    <d v="2014-02-26T20:13:40"/>
    <n v="30"/>
    <n v="0.13666666666666666"/>
    <x v="2"/>
  </r>
  <r>
    <n v="3720"/>
    <s v="Lakotas and the American Theatre"/>
    <s v="Breaking the American Indian stereotype in the American Theatre."/>
    <n v="3300"/>
    <n v="3449"/>
    <x v="0"/>
    <x v="0"/>
    <x v="0"/>
    <s v="USD"/>
    <n v="1435881006"/>
    <n v="1433980206"/>
    <b v="0"/>
    <n v="40"/>
    <b v="1"/>
    <s v="theater/plays"/>
    <x v="2"/>
    <x v="2"/>
    <n v="86.23"/>
    <n v="105"/>
    <x v="1596"/>
    <d v="2015-07-02T23:50:06"/>
    <n v="22"/>
    <n v="4.5151515151515151E-2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s v="USD"/>
    <n v="1461823140"/>
    <n v="1459411371"/>
    <b v="0"/>
    <n v="34"/>
    <b v="1"/>
    <s v="theater/plays"/>
    <x v="2"/>
    <x v="2"/>
    <n v="99"/>
    <n v="102"/>
    <x v="1597"/>
    <d v="2016-04-28T05:59:00"/>
    <n v="27.913993055553874"/>
    <n v="0.02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s v="USD"/>
    <n v="1466567700"/>
    <n v="1464653696"/>
    <b v="0"/>
    <n v="23"/>
    <b v="1"/>
    <s v="theater/plays"/>
    <x v="2"/>
    <x v="2"/>
    <n v="145.65"/>
    <n v="102"/>
    <x v="1598"/>
    <d v="2016-06-22T03:55:00"/>
    <n v="22.152824074073578"/>
    <n v="1.5151515151515152E-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s v="USD"/>
    <n v="1437067476"/>
    <n v="1434475476"/>
    <b v="1"/>
    <n v="49"/>
    <b v="1"/>
    <s v="theater/plays"/>
    <x v="2"/>
    <x v="2"/>
    <n v="67.650000000000006"/>
    <n v="100"/>
    <x v="1599"/>
    <d v="2015-07-16T17:24:36"/>
    <n v="30"/>
    <n v="4.5454545454545452E-3"/>
    <x v="3"/>
  </r>
  <r>
    <n v="3638"/>
    <s v="Project Hedwig and the Angry Inch"/>
    <s v="A rock and roll journey that explores love, loss, redemption, duality and ascension."/>
    <n v="3300"/>
    <n v="216"/>
    <x v="1"/>
    <x v="2"/>
    <x v="2"/>
    <s v="CAD"/>
    <n v="1429456132"/>
    <n v="1424275732"/>
    <b v="0"/>
    <n v="2"/>
    <b v="0"/>
    <s v="theater/musical"/>
    <x v="2"/>
    <x v="18"/>
    <n v="108"/>
    <n v="7"/>
    <x v="1600"/>
    <d v="2015-04-19T15:08:52"/>
    <n v="59.958333333328483"/>
    <n v="-0.9345454545454545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s v="USD"/>
    <n v="1394772031"/>
    <n v="1392183631"/>
    <b v="0"/>
    <n v="3"/>
    <b v="0"/>
    <s v="film &amp; video/animation"/>
    <x v="5"/>
    <x v="29"/>
    <n v="4.83"/>
    <n v="0"/>
    <x v="1601"/>
    <d v="2014-03-14T04:40:31"/>
    <n v="29.958333333328483"/>
    <n v="-0.99560606060606061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s v="USD"/>
    <n v="1487318029"/>
    <n v="1484726029"/>
    <b v="0"/>
    <n v="1"/>
    <b v="0"/>
    <s v="film &amp; video/animation"/>
    <x v="5"/>
    <x v="29"/>
    <n v="1"/>
    <n v="0"/>
    <x v="1602"/>
    <d v="2017-02-17T07:53:49"/>
    <n v="30"/>
    <n v="-0.9996969696969697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s v="USD"/>
    <n v="1287723600"/>
    <n v="1284409734"/>
    <b v="0"/>
    <n v="0"/>
    <b v="0"/>
    <s v="music/jazz"/>
    <x v="4"/>
    <x v="34"/>
    <n v="0"/>
    <n v="0"/>
    <x v="1603"/>
    <d v="2010-10-22T05:00:00"/>
    <n v="38.354930555557075"/>
    <n v="-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s v="USD"/>
    <n v="1377734091"/>
    <n v="1374882891"/>
    <b v="0"/>
    <n v="2"/>
    <b v="0"/>
    <s v="publishing/art books"/>
    <x v="7"/>
    <x v="40"/>
    <n v="14"/>
    <n v="1"/>
    <x v="1604"/>
    <d v="2013-08-28T23:54:51"/>
    <n v="33"/>
    <n v="-0.99159915991599157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s v="USD"/>
    <n v="1404403381"/>
    <n v="1401811381"/>
    <b v="0"/>
    <n v="133"/>
    <b v="1"/>
    <s v="theater/plays"/>
    <x v="2"/>
    <x v="2"/>
    <n v="40.29"/>
    <n v="160"/>
    <x v="1605"/>
    <d v="2014-07-03T16:03:01"/>
    <n v="30"/>
    <n v="0.5994029850746268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s v="USD"/>
    <n v="1341964080"/>
    <n v="1339109212"/>
    <b v="0"/>
    <n v="81"/>
    <b v="1"/>
    <s v="music/indie rock"/>
    <x v="4"/>
    <x v="21"/>
    <n v="41.73"/>
    <n v="101"/>
    <x v="1606"/>
    <d v="2012-07-10T23:48:00"/>
    <n v="33.042453703703359"/>
    <n v="8.9552238805970154E-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s v="GBP"/>
    <n v="1465750800"/>
    <n v="1463771421"/>
    <b v="0"/>
    <n v="28"/>
    <b v="1"/>
    <s v="theater/plays"/>
    <x v="2"/>
    <x v="2"/>
    <n v="119.64"/>
    <n v="100"/>
    <x v="1607"/>
    <d v="2016-06-12T17:00:00"/>
    <n v="22.909479166657547"/>
    <n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s v="USD"/>
    <n v="1346464800"/>
    <n v="1343096197"/>
    <b v="1"/>
    <n v="74"/>
    <b v="1"/>
    <s v="film &amp; video/documentary"/>
    <x v="5"/>
    <x v="27"/>
    <n v="106.43"/>
    <n v="232"/>
    <x v="1608"/>
    <d v="2012-09-01T02:00:00"/>
    <n v="38.988460648150067"/>
    <n v="1.3164705882352941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s v="USD"/>
    <n v="1372985760"/>
    <n v="1370393760"/>
    <b v="0"/>
    <n v="87"/>
    <b v="1"/>
    <s v="publishing/nonfiction"/>
    <x v="7"/>
    <x v="12"/>
    <n v="71.44"/>
    <n v="183"/>
    <x v="1609"/>
    <d v="2013-07-05T00:56:00"/>
    <n v="30"/>
    <n v="0.8281058823529412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s v="USD"/>
    <n v="1394521140"/>
    <n v="1392169298"/>
    <b v="0"/>
    <n v="82"/>
    <b v="1"/>
    <s v="music/pop"/>
    <x v="4"/>
    <x v="17"/>
    <n v="52.6"/>
    <n v="127"/>
    <x v="1610"/>
    <d v="2014-03-11T06:59:00"/>
    <n v="27.220393518524361"/>
    <n v="0.26852941176470591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s v="USD"/>
    <n v="1419181890"/>
    <n v="1416589890"/>
    <b v="0"/>
    <n v="23"/>
    <b v="1"/>
    <s v="theater/plays"/>
    <x v="2"/>
    <x v="2"/>
    <n v="176.09"/>
    <n v="119"/>
    <x v="1611"/>
    <d v="2014-12-21T17:11:30"/>
    <n v="30"/>
    <n v="0.19117647058823528"/>
    <x v="2"/>
  </r>
  <r>
    <n v="3015"/>
    <s v="A Sign for 34 West"/>
    <s v="We're turning an old yogurt shop into a live theater in downtown Charleston.   Please help us hang our sign!"/>
    <n v="3400"/>
    <n v="3508"/>
    <x v="0"/>
    <x v="0"/>
    <x v="0"/>
    <s v="USD"/>
    <n v="1402459200"/>
    <n v="1401125238"/>
    <b v="0"/>
    <n v="40"/>
    <b v="1"/>
    <s v="theater/spaces"/>
    <x v="2"/>
    <x v="24"/>
    <n v="87.7"/>
    <n v="103"/>
    <x v="1612"/>
    <d v="2014-06-11T04:00:00"/>
    <n v="15.43937499999447"/>
    <n v="3.1764705882352938E-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x v="9"/>
    <s v="EUR"/>
    <n v="1491586534"/>
    <n v="1488911734"/>
    <b v="0"/>
    <n v="46"/>
    <b v="0"/>
    <s v="theater/spaces"/>
    <x v="2"/>
    <x v="24"/>
    <n v="34.130000000000003"/>
    <n v="46"/>
    <x v="1613"/>
    <d v="2017-04-07T17:35:34"/>
    <n v="30.958333333335759"/>
    <n v="-0.5382352941176470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s v="USD"/>
    <n v="1435111200"/>
    <n v="1433254268"/>
    <b v="0"/>
    <n v="29"/>
    <b v="1"/>
    <s v="theater/plays"/>
    <x v="2"/>
    <x v="2"/>
    <n v="126.55"/>
    <n v="108"/>
    <x v="1614"/>
    <d v="2015-06-24T02:00:00"/>
    <n v="21.49226851851563"/>
    <n v="7.7826725403817909E-2"/>
    <x v="3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s v="GBP"/>
    <n v="1434995295"/>
    <n v="1432403295"/>
    <b v="0"/>
    <n v="4"/>
    <b v="0"/>
    <s v="film &amp; video/drama"/>
    <x v="5"/>
    <x v="25"/>
    <n v="180.5"/>
    <n v="21"/>
    <x v="1615"/>
    <d v="2015-06-22T17:48:15"/>
    <n v="30"/>
    <n v="-0.78907391177329833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s v="USD"/>
    <n v="1484348700"/>
    <n v="1481756855"/>
    <b v="0"/>
    <n v="1"/>
    <b v="0"/>
    <s v="theater/plays"/>
    <x v="2"/>
    <x v="2"/>
    <n v="34.950000000000003"/>
    <n v="1"/>
    <x v="1616"/>
    <d v="2017-01-13T23:05:00"/>
    <n v="29.998206018521159"/>
    <n v="-0.99000000000000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s v="USD"/>
    <n v="1486311939"/>
    <n v="1483719939"/>
    <b v="1"/>
    <n v="335"/>
    <b v="1"/>
    <s v="photography/photobooks"/>
    <x v="6"/>
    <x v="9"/>
    <n v="58.38"/>
    <n v="559"/>
    <x v="1617"/>
    <d v="2017-02-05T16:25:39"/>
    <n v="30"/>
    <n v="4.587714285714286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s v="USD"/>
    <n v="1451530800"/>
    <n v="1448463086"/>
    <b v="0"/>
    <n v="167"/>
    <b v="1"/>
    <s v="photography/photobooks"/>
    <x v="6"/>
    <x v="9"/>
    <n v="54.62"/>
    <n v="261"/>
    <x v="1618"/>
    <d v="2015-12-31T03:00:00"/>
    <n v="35.505949074075033"/>
    <n v="1.606000000000000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x v="0"/>
    <s v="USD"/>
    <n v="1364917965"/>
    <n v="1362329565"/>
    <b v="0"/>
    <n v="180"/>
    <b v="1"/>
    <s v="games/tabletop games"/>
    <x v="1"/>
    <x v="1"/>
    <n v="32.82"/>
    <n v="169"/>
    <x v="1619"/>
    <d v="2013-04-02T15:52:45"/>
    <n v="29.958333333335759"/>
    <n v="0.68771428571428572"/>
    <x v="4"/>
  </r>
  <r>
    <n v="13"/>
    <s v="Can't Go Home"/>
    <s v="A travel series hosted by touring musicians that profiles a different American city in each episode."/>
    <n v="3500"/>
    <n v="5599"/>
    <x v="0"/>
    <x v="0"/>
    <x v="0"/>
    <s v="USD"/>
    <n v="1466713620"/>
    <n v="1463588109"/>
    <b v="0"/>
    <n v="51"/>
    <b v="1"/>
    <s v="film &amp; video/television"/>
    <x v="5"/>
    <x v="7"/>
    <n v="109.78"/>
    <n v="160"/>
    <x v="1620"/>
    <d v="2016-06-23T20:27:00"/>
    <n v="36.174895833333721"/>
    <n v="0.5997142857142857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s v="USD"/>
    <n v="1358198400"/>
    <n v="1354580949"/>
    <b v="0"/>
    <n v="149"/>
    <b v="1"/>
    <s v="publishing/nonfiction"/>
    <x v="7"/>
    <x v="12"/>
    <n v="36.53"/>
    <n v="156"/>
    <x v="1621"/>
    <d v="2013-01-14T21:20:00"/>
    <n v="41.868645833339542"/>
    <n v="0.55514285714285716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7"/>
    <x v="7"/>
    <s v="AUD"/>
    <n v="1433059187"/>
    <n v="1430467187"/>
    <b v="0"/>
    <n v="53"/>
    <b v="1"/>
    <s v="film &amp; video/shorts"/>
    <x v="5"/>
    <x v="13"/>
    <n v="102.08"/>
    <n v="155"/>
    <x v="1622"/>
    <d v="2015-05-31T07:59:47"/>
    <n v="30"/>
    <n v="0.5457142857142857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s v="USD"/>
    <n v="1382658169"/>
    <n v="1380238969"/>
    <b v="1"/>
    <n v="141"/>
    <b v="1"/>
    <s v="music/rock"/>
    <x v="4"/>
    <x v="5"/>
    <n v="34.17"/>
    <n v="138"/>
    <x v="1623"/>
    <d v="2013-10-24T23:42:49"/>
    <n v="28"/>
    <n v="0.3765714285714285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s v="USD"/>
    <n v="1368117239"/>
    <n v="1365525239"/>
    <b v="0"/>
    <n v="75"/>
    <b v="1"/>
    <s v="music/indie rock"/>
    <x v="4"/>
    <x v="21"/>
    <n v="62.38"/>
    <n v="134"/>
    <x v="1624"/>
    <d v="2013-05-09T16:33:59"/>
    <n v="30"/>
    <n v="0.33671428571428569"/>
    <x v="4"/>
  </r>
  <r>
    <n v="1303"/>
    <s v="Forward Arena Theatre Company: Summer Season"/>
    <s v="Groundbreaking queer theatre."/>
    <n v="3500"/>
    <n v="4559.13"/>
    <x v="0"/>
    <x v="1"/>
    <x v="1"/>
    <s v="GBP"/>
    <n v="1469962800"/>
    <n v="1468578920"/>
    <b v="0"/>
    <n v="108"/>
    <b v="1"/>
    <s v="theater/plays"/>
    <x v="2"/>
    <x v="2"/>
    <n v="42.21"/>
    <n v="130"/>
    <x v="1625"/>
    <d v="2016-07-31T11:00:00"/>
    <n v="16.017129629624833"/>
    <n v="0.3026085714285714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s v="USD"/>
    <n v="1461108450"/>
    <n v="1455928050"/>
    <b v="0"/>
    <n v="61"/>
    <b v="1"/>
    <s v="theater/plays"/>
    <x v="2"/>
    <x v="2"/>
    <n v="72.95"/>
    <n v="127"/>
    <x v="1626"/>
    <d v="2016-04-19T23:27:30"/>
    <n v="59.958333333335759"/>
    <n v="0.2714285714285714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s v="USD"/>
    <n v="1337194800"/>
    <n v="1334429646"/>
    <b v="1"/>
    <n v="77"/>
    <b v="1"/>
    <s v="film &amp; video/documentary"/>
    <x v="5"/>
    <x v="27"/>
    <n v="57.08"/>
    <n v="126"/>
    <x v="1627"/>
    <d v="2012-05-16T19:00:00"/>
    <n v="32.004097222219571"/>
    <n v="0.25571428571428573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s v="USD"/>
    <n v="1436117922"/>
    <n v="1433525922"/>
    <b v="0"/>
    <n v="63"/>
    <b v="1"/>
    <s v="music/rock"/>
    <x v="4"/>
    <x v="5"/>
    <n v="68.94"/>
    <n v="124"/>
    <x v="1628"/>
    <d v="2015-07-05T17:38:42"/>
    <n v="30"/>
    <n v="0.24085714285714285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s v="USD"/>
    <n v="1436902359"/>
    <n v="1434310359"/>
    <b v="0"/>
    <n v="32"/>
    <b v="1"/>
    <s v="theater/plays"/>
    <x v="2"/>
    <x v="2"/>
    <n v="135.63"/>
    <n v="124"/>
    <x v="1629"/>
    <d v="2015-07-14T19:32:39"/>
    <n v="30"/>
    <n v="0.24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s v="USD"/>
    <n v="1430774974"/>
    <n v="1426886974"/>
    <b v="0"/>
    <n v="46"/>
    <b v="1"/>
    <s v="technology/makerspaces"/>
    <x v="0"/>
    <x v="36"/>
    <n v="93.7"/>
    <n v="123"/>
    <x v="1630"/>
    <d v="2015-05-04T21:29:34"/>
    <n v="45"/>
    <n v="0.23142857142857143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s v="USD"/>
    <n v="1460581365"/>
    <n v="1458766965"/>
    <b v="0"/>
    <n v="57"/>
    <b v="1"/>
    <s v="theater/plays"/>
    <x v="2"/>
    <x v="2"/>
    <n v="75.09"/>
    <n v="122"/>
    <x v="1631"/>
    <d v="2016-04-13T21:02:45"/>
    <n v="21"/>
    <n v="0.22285714285714286"/>
    <x v="0"/>
  </r>
  <r>
    <n v="1247"/>
    <s v="BRAIN DEAD to record debut EP with SLAYER producer!"/>
    <s v="BRAIN DEAD is going to record their debut EP and they need your help, Bozos!"/>
    <n v="3500"/>
    <n v="4275"/>
    <x v="0"/>
    <x v="0"/>
    <x v="0"/>
    <s v="USD"/>
    <n v="1367823655"/>
    <n v="1365231655"/>
    <b v="1"/>
    <n v="50"/>
    <b v="1"/>
    <s v="music/rock"/>
    <x v="4"/>
    <x v="5"/>
    <n v="85.5"/>
    <n v="122"/>
    <x v="1632"/>
    <d v="2013-05-06T07:00:55"/>
    <n v="30"/>
    <n v="0.2214285714285714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s v="USD"/>
    <n v="1330916400"/>
    <n v="1327969730"/>
    <b v="0"/>
    <n v="72"/>
    <b v="1"/>
    <s v="music/indie rock"/>
    <x v="4"/>
    <x v="21"/>
    <n v="58.6"/>
    <n v="121"/>
    <x v="1633"/>
    <d v="2012-03-05T03:00:00"/>
    <n v="34.104976851849642"/>
    <n v="0.2054285714285714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s v="USD"/>
    <n v="1298343600"/>
    <n v="1295624113"/>
    <b v="0"/>
    <n v="93"/>
    <b v="1"/>
    <s v="music/pop"/>
    <x v="4"/>
    <x v="17"/>
    <n v="44.96"/>
    <n v="119"/>
    <x v="1634"/>
    <d v="2011-02-22T03:00:00"/>
    <n v="31.475543981483497"/>
    <n v="0.19457142857142856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s v="USD"/>
    <n v="1316124003"/>
    <n v="1313532003"/>
    <b v="0"/>
    <n v="90"/>
    <b v="1"/>
    <s v="music/indie rock"/>
    <x v="4"/>
    <x v="21"/>
    <n v="46.4"/>
    <n v="119"/>
    <x v="1635"/>
    <d v="2011-09-15T22:00:03"/>
    <n v="30"/>
    <n v="0.1931742857142856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s v="USD"/>
    <n v="1291131815"/>
    <n v="1287071015"/>
    <b v="1"/>
    <n v="66"/>
    <b v="1"/>
    <s v="music/rock"/>
    <x v="4"/>
    <x v="5"/>
    <n v="63.18"/>
    <n v="119"/>
    <x v="1636"/>
    <d v="2010-11-30T15:43:35"/>
    <n v="47"/>
    <n v="0.19147714285714287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s v="USD"/>
    <n v="1366693272"/>
    <n v="1364101272"/>
    <b v="0"/>
    <n v="47"/>
    <b v="1"/>
    <s v="film &amp; video/shorts"/>
    <x v="5"/>
    <x v="13"/>
    <n v="85.96"/>
    <n v="115"/>
    <x v="1637"/>
    <d v="2013-04-23T05:01:12"/>
    <n v="30"/>
    <n v="0.15428571428571428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s v="USD"/>
    <n v="1412086187"/>
    <n v="1409494187"/>
    <b v="0"/>
    <n v="87"/>
    <b v="1"/>
    <s v="music/rock"/>
    <x v="4"/>
    <x v="5"/>
    <n v="46.22"/>
    <n v="115"/>
    <x v="1638"/>
    <d v="2014-09-30T14:09:47"/>
    <n v="30"/>
    <n v="0.14885714285714285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s v="USD"/>
    <n v="1337144340"/>
    <n v="1333597555"/>
    <b v="0"/>
    <n v="55"/>
    <b v="1"/>
    <s v="music/indie rock"/>
    <x v="4"/>
    <x v="21"/>
    <n v="72.91"/>
    <n v="115"/>
    <x v="1639"/>
    <d v="2012-05-16T04:59:00"/>
    <n v="41.050752314811689"/>
    <n v="0.14571428571428571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s v="USD"/>
    <n v="1268723160"/>
    <n v="1265269559"/>
    <b v="1"/>
    <n v="84"/>
    <b v="1"/>
    <s v="film &amp; video/documentary"/>
    <x v="5"/>
    <x v="27"/>
    <n v="47.4"/>
    <n v="114"/>
    <x v="1640"/>
    <d v="2010-03-16T07:06:00"/>
    <n v="39.972233796295768"/>
    <n v="0.13757142857142857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s v="USD"/>
    <n v="1302260155"/>
    <n v="1298289355"/>
    <b v="0"/>
    <n v="57"/>
    <b v="1"/>
    <s v="film &amp; video/shorts"/>
    <x v="5"/>
    <x v="13"/>
    <n v="69.790000000000006"/>
    <n v="114"/>
    <x v="1641"/>
    <d v="2011-04-08T10:55:55"/>
    <n v="45.958333333335759"/>
    <n v="0.13657142857142857"/>
    <x v="5"/>
  </r>
  <r>
    <n v="1395"/>
    <s v="Quiet Oaks Full Length Album"/>
    <s v="Help Quiet Oaks record their debut album!!!"/>
    <n v="3500"/>
    <n v="3916"/>
    <x v="0"/>
    <x v="0"/>
    <x v="0"/>
    <s v="USD"/>
    <n v="1484430481"/>
    <n v="1481838481"/>
    <b v="0"/>
    <n v="82"/>
    <b v="1"/>
    <s v="music/rock"/>
    <x v="4"/>
    <x v="5"/>
    <n v="47.76"/>
    <n v="112"/>
    <x v="1642"/>
    <d v="2017-01-14T21:48:01"/>
    <n v="30"/>
    <n v="0.1188571428571428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s v="USD"/>
    <n v="1380949200"/>
    <n v="1378586179"/>
    <b v="0"/>
    <n v="65"/>
    <b v="1"/>
    <s v="music/classical music"/>
    <x v="4"/>
    <x v="10"/>
    <n v="60.15"/>
    <n v="112"/>
    <x v="1643"/>
    <d v="2013-10-05T05:00:00"/>
    <n v="27.349780092597939"/>
    <n v="0.1171428571428571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s v="USD"/>
    <n v="1408942740"/>
    <n v="1406958354"/>
    <b v="0"/>
    <n v="31"/>
    <b v="1"/>
    <s v="theater/plays"/>
    <x v="2"/>
    <x v="2"/>
    <n v="125.81"/>
    <n v="111"/>
    <x v="1644"/>
    <d v="2014-08-25T04:59:00"/>
    <n v="22.967430555559986"/>
    <n v="0.11428571428571428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s v="USD"/>
    <n v="1476931696"/>
    <n v="1474339696"/>
    <b v="0"/>
    <n v="66"/>
    <b v="1"/>
    <s v="theater/plays"/>
    <x v="2"/>
    <x v="2"/>
    <n v="58.79"/>
    <n v="111"/>
    <x v="1645"/>
    <d v="2016-10-20T02:48:16"/>
    <n v="30"/>
    <n v="0.1085714285714285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s v="USD"/>
    <n v="1489497886"/>
    <n v="1487082286"/>
    <b v="1"/>
    <n v="70"/>
    <b v="1"/>
    <s v="photography/photobooks"/>
    <x v="6"/>
    <x v="9"/>
    <n v="55.22"/>
    <n v="110"/>
    <x v="1646"/>
    <d v="2017-03-14T13:24:46"/>
    <n v="27.958333333328483"/>
    <n v="0.104442857142857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s v="GBP"/>
    <n v="1464801169"/>
    <n v="1462209169"/>
    <b v="0"/>
    <n v="130"/>
    <b v="1"/>
    <s v="theater/plays"/>
    <x v="2"/>
    <x v="2"/>
    <n v="29.26"/>
    <n v="109"/>
    <x v="1647"/>
    <d v="2016-06-01T17:12:49"/>
    <n v="30"/>
    <n v="8.6728571428571474E-2"/>
    <x v="0"/>
  </r>
  <r>
    <n v="1290"/>
    <s v="I Died... I Came Back, ... Whatever"/>
    <s v="Sometimes your Heart has to STOP for your Life to START."/>
    <n v="3500"/>
    <n v="3800"/>
    <x v="0"/>
    <x v="0"/>
    <x v="0"/>
    <s v="USD"/>
    <n v="1429772340"/>
    <n v="1427121931"/>
    <b v="0"/>
    <n v="86"/>
    <b v="1"/>
    <s v="theater/plays"/>
    <x v="2"/>
    <x v="2"/>
    <n v="44.19"/>
    <n v="109"/>
    <x v="1648"/>
    <d v="2015-04-23T06:59:00"/>
    <n v="30.676030092596193"/>
    <n v="8.5714285714285715E-2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s v="USD"/>
    <n v="1417465515"/>
    <n v="1415737515"/>
    <b v="0"/>
    <n v="50"/>
    <b v="1"/>
    <s v="theater/musical"/>
    <x v="2"/>
    <x v="18"/>
    <n v="75.959999999999994"/>
    <n v="109"/>
    <x v="1649"/>
    <d v="2014-12-01T20:25:15"/>
    <n v="20"/>
    <n v="8.5142857142857145E-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s v="USD"/>
    <n v="1465178400"/>
    <n v="1461985967"/>
    <b v="0"/>
    <n v="60"/>
    <b v="1"/>
    <s v="theater/plays"/>
    <x v="2"/>
    <x v="2"/>
    <n v="62.67"/>
    <n v="107"/>
    <x v="1650"/>
    <d v="2016-06-06T02:00:00"/>
    <n v="36.949456018512137"/>
    <n v="7.4285714285714288E-2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s v="GBP"/>
    <n v="1380192418"/>
    <n v="1375008418"/>
    <b v="0"/>
    <n v="63"/>
    <b v="1"/>
    <s v="music/classical music"/>
    <x v="4"/>
    <x v="10"/>
    <n v="59.46"/>
    <n v="107"/>
    <x v="1651"/>
    <d v="2013-09-26T10:46:58"/>
    <n v="60"/>
    <n v="7.0285714285714285E-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s v="USD"/>
    <n v="1331352129"/>
    <n v="1328760129"/>
    <b v="1"/>
    <n v="73"/>
    <b v="1"/>
    <s v="music/indie rock"/>
    <x v="4"/>
    <x v="21"/>
    <n v="51.19"/>
    <n v="107"/>
    <x v="1652"/>
    <d v="2012-03-10T04:02:09"/>
    <n v="30"/>
    <n v="6.7585714285714332E-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s v="USD"/>
    <n v="1412135940"/>
    <n v="1410555998"/>
    <b v="1"/>
    <n v="55"/>
    <b v="1"/>
    <s v="film &amp; video/documentary"/>
    <x v="5"/>
    <x v="27"/>
    <n v="67.91"/>
    <n v="107"/>
    <x v="1653"/>
    <d v="2014-10-01T03:59:00"/>
    <n v="18.286365740743349"/>
    <n v="6.7142857142857143E-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x v="2"/>
    <s v="CAD"/>
    <n v="1446053616"/>
    <n v="1443461616"/>
    <b v="0"/>
    <n v="52"/>
    <b v="1"/>
    <s v="theater/plays"/>
    <x v="2"/>
    <x v="2"/>
    <n v="71.73"/>
    <n v="107"/>
    <x v="1654"/>
    <d v="2015-10-28T17:33:36"/>
    <n v="30"/>
    <n v="6.5714285714285711E-2"/>
    <x v="3"/>
  </r>
  <r>
    <n v="2968"/>
    <s v="The Curse of the Babywoman @ FringeNYC"/>
    <s v="The Curse of the Babywoman is real â€” and it is coming to FringeNYC this August."/>
    <n v="3500"/>
    <n v="3710"/>
    <x v="0"/>
    <x v="0"/>
    <x v="0"/>
    <s v="USD"/>
    <n v="1471406340"/>
    <n v="1470227660"/>
    <b v="0"/>
    <n v="47"/>
    <b v="1"/>
    <s v="theater/plays"/>
    <x v="2"/>
    <x v="2"/>
    <n v="78.94"/>
    <n v="106"/>
    <x v="1655"/>
    <d v="2016-08-17T03:59:00"/>
    <n v="13.642129629632109"/>
    <n v="0.06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s v="USD"/>
    <n v="1477342800"/>
    <n v="1476386395"/>
    <b v="0"/>
    <n v="62"/>
    <b v="1"/>
    <s v="music/metal"/>
    <x v="4"/>
    <x v="6"/>
    <n v="59.26"/>
    <n v="105"/>
    <x v="1656"/>
    <d v="2016-10-24T21:00:00"/>
    <n v="11.069502314814599"/>
    <n v="4.9714285714285711E-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s v="USD"/>
    <n v="1434384880"/>
    <n v="1432484080"/>
    <b v="0"/>
    <n v="111"/>
    <b v="1"/>
    <s v="theater/plays"/>
    <x v="2"/>
    <x v="2"/>
    <n v="32.97"/>
    <n v="105"/>
    <x v="1657"/>
    <d v="2015-06-15T16:14:40"/>
    <n v="22"/>
    <n v="4.5714285714285714E-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s v="USD"/>
    <n v="1451881207"/>
    <n v="1449116407"/>
    <b v="0"/>
    <n v="46"/>
    <b v="1"/>
    <s v="theater/plays"/>
    <x v="2"/>
    <x v="2"/>
    <n v="79.540000000000006"/>
    <n v="105"/>
    <x v="1658"/>
    <d v="2016-01-04T04:20:07"/>
    <n v="32"/>
    <n v="4.5428571428571429E-2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x v="15"/>
    <s v="EUR"/>
    <n v="1448838000"/>
    <n v="1445791811"/>
    <b v="0"/>
    <n v="51"/>
    <b v="1"/>
    <s v="theater/plays"/>
    <x v="2"/>
    <x v="2"/>
    <n v="71.67"/>
    <n v="104"/>
    <x v="1659"/>
    <d v="2015-11-29T23:00:00"/>
    <n v="35.256817129629781"/>
    <n v="4.4285714285714282E-2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s v="USD"/>
    <n v="1460141521"/>
    <n v="1457553121"/>
    <b v="1"/>
    <n v="29"/>
    <b v="1"/>
    <s v="film &amp; video/documentary"/>
    <x v="5"/>
    <x v="27"/>
    <n v="125.45"/>
    <n v="104"/>
    <x v="1660"/>
    <d v="2016-04-08T18:52:01"/>
    <n v="29.958333333328483"/>
    <n v="3.9428571428571431E-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s v="USD"/>
    <n v="1403452131"/>
    <n v="1401205731"/>
    <b v="0"/>
    <n v="60"/>
    <b v="1"/>
    <s v="film &amp; video/shorts"/>
    <x v="5"/>
    <x v="13"/>
    <n v="60"/>
    <n v="103"/>
    <x v="1661"/>
    <d v="2014-06-22T15:48:51"/>
    <n v="26"/>
    <n v="2.8571428571428571E-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s v="GBP"/>
    <n v="1427806320"/>
    <n v="1422834819"/>
    <b v="0"/>
    <n v="27"/>
    <b v="1"/>
    <s v="theater/plays"/>
    <x v="2"/>
    <x v="2"/>
    <n v="132.96"/>
    <n v="103"/>
    <x v="1662"/>
    <d v="2015-03-31T12:52:00"/>
    <n v="57.540520833339542"/>
    <n v="2.5714285714285714E-2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s v="USD"/>
    <n v="1374888436"/>
    <n v="1372296436"/>
    <b v="0"/>
    <n v="69"/>
    <b v="1"/>
    <s v="music/electronic music"/>
    <x v="4"/>
    <x v="4"/>
    <n v="51.3"/>
    <n v="101"/>
    <x v="1663"/>
    <d v="2013-07-27T01:27:16"/>
    <n v="30"/>
    <n v="1.1428571428571429E-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s v="USD"/>
    <n v="1295928000"/>
    <n v="1288160403"/>
    <b v="1"/>
    <n v="104"/>
    <b v="1"/>
    <s v="theater/plays"/>
    <x v="2"/>
    <x v="2"/>
    <n v="33.99"/>
    <n v="101"/>
    <x v="1664"/>
    <d v="2011-01-25T04:00:00"/>
    <n v="89.902743055550673"/>
    <n v="0.0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s v="USD"/>
    <n v="1472490000"/>
    <n v="1467468008"/>
    <b v="0"/>
    <n v="39"/>
    <b v="1"/>
    <s v="theater/musical"/>
    <x v="2"/>
    <x v="18"/>
    <n v="90.54"/>
    <n v="101"/>
    <x v="1665"/>
    <d v="2016-08-29T17:00:00"/>
    <n v="58.124907407400315"/>
    <n v="8.8571428571428568E-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s v="USD"/>
    <n v="1405915140"/>
    <n v="1404140667"/>
    <b v="0"/>
    <n v="40"/>
    <b v="1"/>
    <s v="theater/plays"/>
    <x v="2"/>
    <x v="2"/>
    <n v="88.25"/>
    <n v="101"/>
    <x v="1666"/>
    <d v="2014-07-21T03:59:00"/>
    <n v="20.537881944444962"/>
    <n v="8.5714285714285719E-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s v="GBP"/>
    <n v="1470092340"/>
    <n v="1467973256"/>
    <b v="0"/>
    <n v="46"/>
    <b v="1"/>
    <s v="theater/plays"/>
    <x v="2"/>
    <x v="2"/>
    <n v="76.650000000000006"/>
    <n v="101"/>
    <x v="1667"/>
    <d v="2016-08-01T22:59:00"/>
    <n v="24.526435185187438"/>
    <n v="7.4285714285714285E-3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s v="USD"/>
    <n v="1410379774"/>
    <n v="1407787774"/>
    <b v="1"/>
    <n v="34"/>
    <b v="1"/>
    <s v="theater/plays"/>
    <x v="2"/>
    <x v="2"/>
    <n v="103.35"/>
    <n v="100"/>
    <x v="1668"/>
    <d v="2014-09-10T20:09:34"/>
    <n v="30"/>
    <n v="4.0000000000000001E-3"/>
    <x v="2"/>
  </r>
  <r>
    <n v="8"/>
    <s v="Sizzling in the Kitchen Flynn Style"/>
    <s v="Help us raise the funds to film our pilot episode!"/>
    <n v="3500"/>
    <n v="3501.52"/>
    <x v="0"/>
    <x v="0"/>
    <x v="0"/>
    <s v="USD"/>
    <n v="1460754000"/>
    <n v="1460155212"/>
    <b v="0"/>
    <n v="12"/>
    <b v="1"/>
    <s v="film &amp; video/television"/>
    <x v="5"/>
    <x v="7"/>
    <n v="291.79000000000002"/>
    <n v="100"/>
    <x v="1669"/>
    <d v="2016-04-15T21:00:00"/>
    <n v="6.9304166666697711"/>
    <n v="4.3428571428570911E-4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s v="USD"/>
    <n v="1359052710"/>
    <n v="1356979110"/>
    <b v="0"/>
    <n v="35"/>
    <b v="1"/>
    <s v="film &amp; video/shorts"/>
    <x v="5"/>
    <x v="13"/>
    <n v="100"/>
    <n v="100"/>
    <x v="1670"/>
    <d v="2013-01-24T18:38:30"/>
    <n v="24"/>
    <n v="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s v="USD"/>
    <n v="1423750542"/>
    <n v="1421158542"/>
    <b v="0"/>
    <n v="39"/>
    <b v="0"/>
    <s v="theater/musical"/>
    <x v="2"/>
    <x v="18"/>
    <n v="53.08"/>
    <n v="59"/>
    <x v="1671"/>
    <d v="2015-02-12T14:15:42"/>
    <n v="30"/>
    <n v="-0.40857142857142859"/>
    <x v="3"/>
  </r>
  <r>
    <n v="1802"/>
    <s v="Out Of The Dark"/>
    <s v="Inner Darkness turned into a photobook. Personal work i shot during my recovery...in Berlin."/>
    <n v="3500"/>
    <n v="1697"/>
    <x v="1"/>
    <x v="6"/>
    <x v="6"/>
    <s v="EUR"/>
    <n v="1435442340"/>
    <n v="1433416830"/>
    <b v="1"/>
    <n v="18"/>
    <b v="0"/>
    <s v="photography/photobooks"/>
    <x v="6"/>
    <x v="9"/>
    <n v="94.28"/>
    <n v="48"/>
    <x v="1672"/>
    <d v="2015-06-27T21:59:00"/>
    <n v="23.443402777775191"/>
    <n v="-0.51514285714285712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s v="GBP"/>
    <n v="1444510800"/>
    <n v="1442062898"/>
    <b v="0"/>
    <n v="19"/>
    <b v="0"/>
    <s v="film &amp; video/drama"/>
    <x v="5"/>
    <x v="25"/>
    <n v="77.11"/>
    <n v="42"/>
    <x v="1673"/>
    <d v="2015-10-10T21:00:00"/>
    <n v="28.332199074073287"/>
    <n v="-0.58142857142857141"/>
    <x v="3"/>
  </r>
  <r>
    <n v="3635"/>
    <s v="Mary's Son"/>
    <s v="Mary's Son is a pop opera about Jesus and the hope he brings to all people."/>
    <n v="3500"/>
    <n v="1276"/>
    <x v="1"/>
    <x v="0"/>
    <x v="0"/>
    <s v="USD"/>
    <n v="1461186676"/>
    <n v="1458594676"/>
    <b v="0"/>
    <n v="10"/>
    <b v="0"/>
    <s v="theater/musical"/>
    <x v="2"/>
    <x v="18"/>
    <n v="127.6"/>
    <n v="36"/>
    <x v="1674"/>
    <d v="2016-04-20T21:11:16"/>
    <n v="30"/>
    <n v="-0.63542857142857145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s v="GBP"/>
    <n v="1486547945"/>
    <n v="1483955945"/>
    <b v="1"/>
    <n v="35"/>
    <b v="0"/>
    <s v="theater/spaces"/>
    <x v="2"/>
    <x v="24"/>
    <n v="23.63"/>
    <n v="24"/>
    <x v="1675"/>
    <d v="2017-02-08T09:59:05"/>
    <n v="30"/>
    <n v="-0.76371428571428568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s v="GBP"/>
    <n v="1448492400"/>
    <n v="1446506080"/>
    <b v="0"/>
    <n v="6"/>
    <b v="0"/>
    <s v="theater/plays"/>
    <x v="2"/>
    <x v="2"/>
    <n v="129.16999999999999"/>
    <n v="22"/>
    <x v="1676"/>
    <d v="2015-11-25T23:00:00"/>
    <n v="22.989814814805868"/>
    <n v="-0.77857142857142858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x v="3"/>
    <s v="EUR"/>
    <n v="1491590738"/>
    <n v="1489517138"/>
    <b v="0"/>
    <n v="10"/>
    <b v="0"/>
    <s v="music/faith"/>
    <x v="4"/>
    <x v="28"/>
    <n v="76"/>
    <n v="22"/>
    <x v="1677"/>
    <d v="2017-04-07T18:45:38"/>
    <n v="24"/>
    <n v="-0.7828571428571428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s v="USD"/>
    <n v="1452795416"/>
    <n v="1450203416"/>
    <b v="0"/>
    <n v="6"/>
    <b v="0"/>
    <s v="theater/plays"/>
    <x v="2"/>
    <x v="2"/>
    <n v="126.5"/>
    <n v="22"/>
    <x v="1678"/>
    <d v="2016-01-14T18:16:56"/>
    <n v="30"/>
    <n v="-0.78314285714285714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s v="USD"/>
    <n v="1425136200"/>
    <n v="1421853518"/>
    <b v="0"/>
    <n v="11"/>
    <b v="0"/>
    <s v="music/jazz"/>
    <x v="4"/>
    <x v="34"/>
    <n v="58.18"/>
    <n v="18"/>
    <x v="1679"/>
    <d v="2015-02-28T15:10:00"/>
    <n v="37.9940046296324"/>
    <n v="-0.8171428571428571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s v="USD"/>
    <n v="1473211313"/>
    <n v="1472001713"/>
    <b v="0"/>
    <n v="17"/>
    <b v="0"/>
    <s v="theater/plays"/>
    <x v="2"/>
    <x v="2"/>
    <n v="36.590000000000003"/>
    <n v="18"/>
    <x v="1680"/>
    <d v="2016-09-07T01:21:53"/>
    <n v="14"/>
    <n v="-0.82228571428571429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s v="GBP"/>
    <n v="1488271860"/>
    <n v="1484484219"/>
    <b v="0"/>
    <n v="5"/>
    <b v="0"/>
    <s v="theater/plays"/>
    <x v="2"/>
    <x v="2"/>
    <n v="80"/>
    <n v="11"/>
    <x v="1681"/>
    <d v="2017-02-28T08:51:00"/>
    <n v="43.838437499995052"/>
    <n v="-0.88571428571428568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x v="2"/>
    <s v="CAD"/>
    <n v="1425246439"/>
    <n v="1422222439"/>
    <b v="1"/>
    <n v="9"/>
    <b v="0"/>
    <s v="photography/photobooks"/>
    <x v="6"/>
    <x v="9"/>
    <n v="42.22"/>
    <n v="11"/>
    <x v="1682"/>
    <d v="2015-03-01T21:47:19"/>
    <n v="35"/>
    <n v="-0.89142857142857146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s v="USD"/>
    <n v="1454213820"/>
    <n v="1451723535"/>
    <b v="0"/>
    <n v="11"/>
    <b v="0"/>
    <s v="games/mobile games"/>
    <x v="1"/>
    <x v="15"/>
    <n v="32.82"/>
    <n v="10"/>
    <x v="1683"/>
    <d v="2016-01-31T04:17:00"/>
    <n v="28.822743055556202"/>
    <n v="-0.89685714285714291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s v="USD"/>
    <n v="1454054429"/>
    <n v="1451462429"/>
    <b v="0"/>
    <n v="2"/>
    <b v="0"/>
    <s v="music/jazz"/>
    <x v="4"/>
    <x v="34"/>
    <n v="25"/>
    <n v="1"/>
    <x v="1684"/>
    <d v="2016-01-29T08:00:29"/>
    <n v="30"/>
    <n v="-0.98571428571428577"/>
    <x v="3"/>
  </r>
  <r>
    <n v="873"/>
    <s v="The Dreamer-An Original Jazz CD"/>
    <s v="Fall in love with &quot;The Dreamer&quot;, new original music from trumpeter Freddie Dunn!"/>
    <n v="3500"/>
    <n v="45"/>
    <x v="1"/>
    <x v="0"/>
    <x v="0"/>
    <s v="USD"/>
    <n v="1352610040"/>
    <n v="1349150440"/>
    <b v="0"/>
    <n v="5"/>
    <b v="0"/>
    <s v="music/jazz"/>
    <x v="4"/>
    <x v="34"/>
    <n v="9"/>
    <n v="1"/>
    <x v="1685"/>
    <d v="2012-11-11T05:00:40"/>
    <n v="40.041666666664241"/>
    <n v="-0.987142857142857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s v="USD"/>
    <n v="1383509357"/>
    <n v="1380913757"/>
    <b v="0"/>
    <n v="2"/>
    <b v="0"/>
    <s v="music/jazz"/>
    <x v="4"/>
    <x v="34"/>
    <n v="20"/>
    <n v="1"/>
    <x v="1686"/>
    <d v="2013-11-03T20:09:17"/>
    <n v="30.041666666671517"/>
    <n v="-0.98857142857142855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s v="USD"/>
    <n v="1431144000"/>
    <n v="1426407426"/>
    <b v="0"/>
    <n v="2"/>
    <b v="0"/>
    <s v="theater/plays"/>
    <x v="2"/>
    <x v="2"/>
    <n v="18.5"/>
    <n v="1"/>
    <x v="1687"/>
    <d v="2015-05-09T04:00:00"/>
    <n v="54.821458333331975"/>
    <n v="-0.98942857142857144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s v="USD"/>
    <n v="1355197047"/>
    <n v="1350009447"/>
    <b v="0"/>
    <n v="2"/>
    <b v="0"/>
    <s v="music/jazz"/>
    <x v="4"/>
    <x v="34"/>
    <n v="15"/>
    <n v="1"/>
    <x v="1688"/>
    <d v="2012-12-11T03:37:27"/>
    <n v="60.041666666664241"/>
    <n v="-0.99142857142857144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s v="USD"/>
    <n v="1460737680"/>
    <n v="1455725596"/>
    <b v="0"/>
    <n v="4"/>
    <b v="0"/>
    <s v="theater/plays"/>
    <x v="2"/>
    <x v="2"/>
    <n v="7.25"/>
    <n v="1"/>
    <x v="1689"/>
    <d v="2016-04-15T16:28:00"/>
    <n v="58.010231481472147"/>
    <n v="-0.9917142857142856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s v="USD"/>
    <n v="1427266860"/>
    <n v="1424678460"/>
    <b v="0"/>
    <n v="1"/>
    <b v="0"/>
    <s v="food/food trucks"/>
    <x v="3"/>
    <x v="3"/>
    <n v="25"/>
    <n v="1"/>
    <x v="1690"/>
    <d v="2015-03-25T07:01:00"/>
    <n v="29.958333333335759"/>
    <n v="-0.99285714285714288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s v="GBP"/>
    <n v="1410439161"/>
    <n v="1407847161"/>
    <b v="0"/>
    <n v="1"/>
    <b v="0"/>
    <s v="theater/plays"/>
    <x v="2"/>
    <x v="2"/>
    <n v="10"/>
    <n v="0"/>
    <x v="1691"/>
    <d v="2014-09-11T12:39:21"/>
    <n v="30"/>
    <n v="-0.9971428571428571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s v="USD"/>
    <n v="1427169540"/>
    <n v="1424701775"/>
    <b v="0"/>
    <n v="1"/>
    <b v="0"/>
    <s v="theater/plays"/>
    <x v="2"/>
    <x v="2"/>
    <n v="10"/>
    <n v="0"/>
    <x v="1692"/>
    <d v="2015-03-24T03:59:00"/>
    <n v="28.5620949074073"/>
    <n v="-0.9971428571428571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s v="USD"/>
    <n v="1464386640"/>
    <n v="1463090149"/>
    <b v="0"/>
    <n v="1"/>
    <b v="0"/>
    <s v="food/food trucks"/>
    <x v="3"/>
    <x v="3"/>
    <n v="1"/>
    <n v="0"/>
    <x v="1693"/>
    <d v="2016-05-27T22:04:00"/>
    <n v="15.005682870367309"/>
    <n v="-0.99971428571428567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6"/>
    <x v="16"/>
    <s v="MXN"/>
    <n v="1480831200"/>
    <n v="1479328570"/>
    <b v="0"/>
    <n v="0"/>
    <b v="0"/>
    <s v="publishing/fiction"/>
    <x v="7"/>
    <x v="31"/>
    <n v="0"/>
    <n v="0"/>
    <x v="1694"/>
    <d v="2016-12-04T06:00:00"/>
    <n v="17.391550925924093"/>
    <n v="-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s v="USD"/>
    <n v="1457394545"/>
    <n v="1454802545"/>
    <b v="0"/>
    <n v="0"/>
    <b v="0"/>
    <s v="journalism/audio"/>
    <x v="8"/>
    <x v="14"/>
    <n v="0"/>
    <n v="0"/>
    <x v="1695"/>
    <d v="2016-03-07T23:49:05"/>
    <n v="30"/>
    <n v="-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s v="USD"/>
    <n v="1432756039"/>
    <n v="1430164039"/>
    <b v="0"/>
    <n v="0"/>
    <b v="0"/>
    <s v="photography/nature"/>
    <x v="6"/>
    <x v="8"/>
    <n v="0"/>
    <n v="0"/>
    <x v="1696"/>
    <d v="2015-05-27T19:47:19"/>
    <n v="30"/>
    <n v="-1"/>
    <x v="3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s v="GBP"/>
    <n v="1434395418"/>
    <n v="1431630618"/>
    <b v="0"/>
    <n v="4"/>
    <b v="0"/>
    <s v="theater/musical"/>
    <x v="2"/>
    <x v="18"/>
    <n v="29"/>
    <n v="3"/>
    <x v="1697"/>
    <d v="2015-06-15T19:10:18"/>
    <n v="32"/>
    <n v="-0.9673239436619718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s v="USD"/>
    <n v="1385009940"/>
    <n v="1383327440"/>
    <b v="0"/>
    <n v="108"/>
    <b v="1"/>
    <s v="publishing/nonfiction"/>
    <x v="7"/>
    <x v="12"/>
    <n v="105.05"/>
    <n v="315"/>
    <x v="1698"/>
    <d v="2013-11-21T04:59:00"/>
    <n v="19.473379629627743"/>
    <n v="2.151388888888889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s v="USD"/>
    <n v="1310837574"/>
    <n v="1308245574"/>
    <b v="0"/>
    <n v="2"/>
    <b v="0"/>
    <s v="games/video games"/>
    <x v="1"/>
    <x v="19"/>
    <n v="13"/>
    <n v="1"/>
    <x v="1699"/>
    <d v="2011-07-16T17:32:54"/>
    <n v="30"/>
    <n v="-0.99277777777777776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s v="USD"/>
    <n v="1332362880"/>
    <n v="1329890585"/>
    <b v="0"/>
    <n v="56"/>
    <b v="1"/>
    <s v="music/classical music"/>
    <x v="4"/>
    <x v="10"/>
    <n v="67.42"/>
    <n v="103"/>
    <x v="1700"/>
    <d v="2012-03-21T20:48:00"/>
    <n v="28.614525462966412"/>
    <n v="2.7346938775510202E-2"/>
    <x v="6"/>
  </r>
  <r>
    <n v="1376"/>
    <s v="Dead Pirates / HIGHMARE LP 2nd pressing"/>
    <s v="Dead Pirates are planning a second pressing of HIGHMARE LP, who wants one ?"/>
    <n v="3700"/>
    <n v="9342"/>
    <x v="0"/>
    <x v="1"/>
    <x v="1"/>
    <s v="GBP"/>
    <n v="1480784606"/>
    <n v="1478189006"/>
    <b v="0"/>
    <n v="168"/>
    <b v="1"/>
    <s v="music/rock"/>
    <x v="4"/>
    <x v="5"/>
    <n v="55.61"/>
    <n v="252"/>
    <x v="1701"/>
    <d v="2016-12-03T17:03:26"/>
    <n v="30.041666666671517"/>
    <n v="1.5248648648648648"/>
    <x v="0"/>
  </r>
  <r>
    <n v="3426"/>
    <s v="Holocene"/>
    <s v="Part ghost story, part cautionary tale, Holocene is a play about the end of our world, and the beginning of another."/>
    <n v="3750"/>
    <n v="4055"/>
    <x v="0"/>
    <x v="0"/>
    <x v="0"/>
    <s v="USD"/>
    <n v="1411264800"/>
    <n v="1409620903"/>
    <b v="0"/>
    <n v="87"/>
    <b v="1"/>
    <s v="theater/plays"/>
    <x v="2"/>
    <x v="2"/>
    <n v="46.61"/>
    <n v="108"/>
    <x v="1702"/>
    <d v="2014-09-21T02:00:00"/>
    <n v="19.026585648149194"/>
    <n v="8.1333333333333327E-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x v="17"/>
    <s v="EUR"/>
    <n v="1477210801"/>
    <n v="1472026801"/>
    <b v="1"/>
    <n v="71"/>
    <b v="1"/>
    <s v="photography/photobooks"/>
    <x v="6"/>
    <x v="9"/>
    <n v="56.98"/>
    <n v="108"/>
    <x v="1703"/>
    <d v="2016-10-23T08:20:01"/>
    <n v="60"/>
    <n v="7.8914666666666619E-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s v="USD"/>
    <n v="1434241255"/>
    <n v="1431649255"/>
    <b v="0"/>
    <n v="54"/>
    <b v="1"/>
    <s v="theater/spaces"/>
    <x v="2"/>
    <x v="24"/>
    <n v="74.069999999999993"/>
    <n v="107"/>
    <x v="1704"/>
    <d v="2015-06-14T00:20:55"/>
    <n v="30"/>
    <n v="6.6666666666666666E-2"/>
    <x v="3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s v="USD"/>
    <n v="1471370869"/>
    <n v="1466186869"/>
    <b v="0"/>
    <n v="4"/>
    <b v="0"/>
    <s v="theater/musical"/>
    <x v="2"/>
    <x v="18"/>
    <n v="37.75"/>
    <n v="4"/>
    <x v="1705"/>
    <d v="2016-08-16T18:07:49"/>
    <n v="60"/>
    <n v="-0.9597333333333333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s v="USD"/>
    <n v="1459483140"/>
    <n v="1458178044"/>
    <b v="0"/>
    <n v="4"/>
    <b v="0"/>
    <s v="theater/plays"/>
    <x v="2"/>
    <x v="2"/>
    <n v="23.75"/>
    <n v="3"/>
    <x v="1706"/>
    <d v="2016-04-01T03:59:00"/>
    <n v="15.105277777780429"/>
    <n v="-0.9746666666666666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s v="USD"/>
    <n v="1326520886"/>
    <n v="1322632886"/>
    <b v="0"/>
    <n v="1"/>
    <b v="0"/>
    <s v="music/indie rock"/>
    <x v="4"/>
    <x v="21"/>
    <n v="30"/>
    <n v="1"/>
    <x v="1707"/>
    <d v="2012-01-14T06:01:26"/>
    <n v="45"/>
    <n v="-0.99199999999999999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s v="GBP"/>
    <n v="1431298860"/>
    <n v="1428341985"/>
    <b v="0"/>
    <n v="2"/>
    <b v="0"/>
    <s v="publishing/fiction"/>
    <x v="7"/>
    <x v="31"/>
    <n v="16"/>
    <n v="1"/>
    <x v="1708"/>
    <d v="2015-05-10T23:01:00"/>
    <n v="34.223090277781012"/>
    <n v="-0.99148709763234899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s v="USD"/>
    <n v="1351582938"/>
    <n v="1348731738"/>
    <b v="0"/>
    <n v="8"/>
    <b v="0"/>
    <s v="music/indie rock"/>
    <x v="4"/>
    <x v="21"/>
    <n v="14.13"/>
    <n v="3"/>
    <x v="1709"/>
    <d v="2012-10-30T07:42:18"/>
    <n v="33"/>
    <n v="-0.9701058201058201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s v="USD"/>
    <n v="1445818397"/>
    <n v="1442794397"/>
    <b v="0"/>
    <n v="35"/>
    <b v="1"/>
    <s v="theater/plays"/>
    <x v="2"/>
    <x v="2"/>
    <n v="114.29"/>
    <n v="105"/>
    <x v="1710"/>
    <d v="2015-10-26T00:13:17"/>
    <n v="35"/>
    <n v="5.2689473684210474E-2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s v="USD"/>
    <n v="1400862355"/>
    <n v="1396974355"/>
    <b v="0"/>
    <n v="81"/>
    <b v="1"/>
    <s v="music/pop"/>
    <x v="4"/>
    <x v="17"/>
    <n v="47.19"/>
    <n v="101"/>
    <x v="1711"/>
    <d v="2014-05-23T16:25:55"/>
    <n v="45"/>
    <n v="5.8763157894736653E-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s v="USD"/>
    <n v="1413735972"/>
    <n v="1411143972"/>
    <b v="0"/>
    <n v="22"/>
    <b v="0"/>
    <s v="technology/web"/>
    <x v="0"/>
    <x v="22"/>
    <n v="64.36"/>
    <n v="37"/>
    <x v="1712"/>
    <d v="2014-10-19T16:26:12"/>
    <n v="30"/>
    <n v="-0.6341085271317829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s v="USD"/>
    <n v="1438259422"/>
    <n v="1435667422"/>
    <b v="0"/>
    <n v="46"/>
    <b v="1"/>
    <s v="theater/plays"/>
    <x v="2"/>
    <x v="2"/>
    <n v="116.65"/>
    <n v="139"/>
    <x v="1713"/>
    <d v="2015-07-30T12:30:22"/>
    <n v="30"/>
    <n v="0.38620511495737536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s v="GBP"/>
    <n v="1454425128"/>
    <n v="1451833128"/>
    <b v="0"/>
    <n v="46"/>
    <b v="0"/>
    <s v="theater/musical"/>
    <x v="2"/>
    <x v="18"/>
    <n v="44.76"/>
    <n v="53"/>
    <x v="1714"/>
    <d v="2016-02-02T14:58:48"/>
    <n v="30"/>
    <n v="-0.4720512820512820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s v="GBP"/>
    <n v="1417474761"/>
    <n v="1414879161"/>
    <b v="0"/>
    <n v="10"/>
    <b v="0"/>
    <s v="music/jazz"/>
    <x v="4"/>
    <x v="34"/>
    <n v="19.600000000000001"/>
    <n v="5"/>
    <x v="1715"/>
    <d v="2014-12-01T22:59:21"/>
    <n v="30.041666666664241"/>
    <n v="-0.94974358974358974"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s v="GBP"/>
    <n v="1403301660"/>
    <n v="1400694790"/>
    <b v="1"/>
    <n v="73"/>
    <b v="1"/>
    <s v="theater/spaces"/>
    <x v="2"/>
    <x v="24"/>
    <n v="53.95"/>
    <n v="101"/>
    <x v="1716"/>
    <d v="2014-06-20T22:01:00"/>
    <n v="30.172106481477385"/>
    <n v="7.1611253196930949E-3"/>
    <x v="2"/>
  </r>
  <r>
    <n v="2255"/>
    <s v="Jumbo Jets - Jet Set Expansion Set #2"/>
    <s v="This is the second set of 5 expansions for our route-building game, Jet Set!"/>
    <n v="3950"/>
    <n v="11323"/>
    <x v="0"/>
    <x v="0"/>
    <x v="0"/>
    <s v="USD"/>
    <n v="1462661451"/>
    <n v="1460069451"/>
    <b v="0"/>
    <n v="271"/>
    <b v="1"/>
    <s v="games/tabletop games"/>
    <x v="1"/>
    <x v="1"/>
    <n v="41.78"/>
    <n v="287"/>
    <x v="1717"/>
    <d v="2016-05-07T22:50:51"/>
    <n v="30"/>
    <n v="1.866582278481012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s v="USD"/>
    <n v="1469770500"/>
    <n v="1468362207"/>
    <b v="0"/>
    <n v="47"/>
    <b v="1"/>
    <s v="film &amp; video/television"/>
    <x v="5"/>
    <x v="7"/>
    <n v="93.4"/>
    <n v="110"/>
    <x v="1718"/>
    <d v="2016-07-29T05:35:00"/>
    <n v="16.299687500002619"/>
    <n v="9.777444361090272E-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s v="USD"/>
    <n v="1393005600"/>
    <n v="1390323617"/>
    <b v="0"/>
    <n v="1980"/>
    <b v="1"/>
    <s v="games/tabletop games"/>
    <x v="1"/>
    <x v="1"/>
    <n v="53.48"/>
    <n v="2647"/>
    <x v="1719"/>
    <d v="2014-02-21T18:00:00"/>
    <n v="31.041469907402643"/>
    <n v="25.470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s v="USD"/>
    <n v="1351801368"/>
    <n v="1349209368"/>
    <b v="0"/>
    <n v="721"/>
    <b v="1"/>
    <s v="music/electronic music"/>
    <x v="4"/>
    <x v="4"/>
    <n v="39.07"/>
    <n v="704"/>
    <x v="1720"/>
    <d v="2012-11-01T20:22:48"/>
    <n v="30"/>
    <n v="6.0418124999999998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s v="USD"/>
    <n v="1344826800"/>
    <n v="1341875544"/>
    <b v="1"/>
    <n v="105"/>
    <b v="1"/>
    <s v="technology/hardware"/>
    <x v="0"/>
    <x v="0"/>
    <n v="222.99"/>
    <n v="585"/>
    <x v="1721"/>
    <d v="2012-08-13T03:00:00"/>
    <n v="34.15805555555562"/>
    <n v="4.8535000000000004"/>
    <x v="6"/>
  </r>
  <r>
    <n v="1976"/>
    <s v="Pi Lite white - Bright white LED display for Raspberry Pi"/>
    <s v="Can you help us make an ultra bright white one a reality?"/>
    <n v="4000"/>
    <n v="13864"/>
    <x v="0"/>
    <x v="1"/>
    <x v="1"/>
    <s v="GBP"/>
    <n v="1373751325"/>
    <n v="1371159325"/>
    <b v="1"/>
    <n v="473"/>
    <b v="1"/>
    <s v="technology/hardware"/>
    <x v="0"/>
    <x v="0"/>
    <n v="29.31"/>
    <n v="347"/>
    <x v="1722"/>
    <d v="2013-07-13T21:35:25"/>
    <n v="30"/>
    <n v="2.4660000000000002"/>
    <x v="4"/>
  </r>
  <r>
    <n v="1222"/>
    <s v="Project Pilgrim"/>
    <s v="Project Pilgrim is my effort to work towards normalizing mental health."/>
    <n v="4000"/>
    <n v="11215"/>
    <x v="0"/>
    <x v="2"/>
    <x v="2"/>
    <s v="CAD"/>
    <n v="1459483200"/>
    <n v="1456852647"/>
    <b v="0"/>
    <n v="138"/>
    <b v="1"/>
    <s v="photography/photobooks"/>
    <x v="6"/>
    <x v="9"/>
    <n v="81.27"/>
    <n v="280"/>
    <x v="1723"/>
    <d v="2016-04-01T04:00:00"/>
    <n v="30.446215277785086"/>
    <n v="1.8037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s v="USD"/>
    <n v="1330671540"/>
    <n v="1328040375"/>
    <b v="0"/>
    <n v="126"/>
    <b v="1"/>
    <s v="music/rock"/>
    <x v="4"/>
    <x v="5"/>
    <n v="84.21"/>
    <n v="265"/>
    <x v="1724"/>
    <d v="2012-03-02T06:59:00"/>
    <n v="30.453298611115315"/>
    <n v="1.6525000000000001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s v="USD"/>
    <n v="1356976800"/>
    <n v="1352820837"/>
    <b v="0"/>
    <n v="170"/>
    <b v="1"/>
    <s v="music/indie rock"/>
    <x v="4"/>
    <x v="21"/>
    <n v="47.68"/>
    <n v="203"/>
    <x v="1725"/>
    <d v="2012-12-31T18:00:00"/>
    <n v="48.101423611115024"/>
    <n v="1.0262500000000001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x v="3"/>
    <s v="EUR"/>
    <n v="1484444119"/>
    <n v="1481852119"/>
    <b v="0"/>
    <n v="109"/>
    <b v="1"/>
    <s v="music/rock"/>
    <x v="4"/>
    <x v="5"/>
    <n v="62.87"/>
    <n v="171"/>
    <x v="1726"/>
    <d v="2017-01-15T01:35:19"/>
    <n v="30"/>
    <n v="0.7132500000000000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s v="USD"/>
    <n v="1333609140"/>
    <n v="1330638829"/>
    <b v="1"/>
    <n v="113"/>
    <b v="1"/>
    <s v="film &amp; video/documentary"/>
    <x v="5"/>
    <x v="27"/>
    <n v="55.22"/>
    <n v="156"/>
    <x v="1727"/>
    <d v="2012-04-05T06:59:00"/>
    <n v="34.378599537041737"/>
    <n v="0.56000000000000005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s v="USD"/>
    <n v="1461560340"/>
    <n v="1458762717"/>
    <b v="0"/>
    <n v="133"/>
    <b v="1"/>
    <s v="music/metal"/>
    <x v="4"/>
    <x v="6"/>
    <n v="46.67"/>
    <n v="155"/>
    <x v="1728"/>
    <d v="2016-04-25T04:59:00"/>
    <n v="32.379895833328192"/>
    <n v="0.55174999999999996"/>
    <x v="0"/>
  </r>
  <r>
    <n v="2063"/>
    <s v="Up to 4 axis Beaglebone black based CNC control"/>
    <s v="Build a professional grade Linux CNC control with Beaglebone black and our CNC cape."/>
    <n v="4000"/>
    <n v="5922"/>
    <x v="0"/>
    <x v="6"/>
    <x v="6"/>
    <s v="EUR"/>
    <n v="1463333701"/>
    <n v="1460482501"/>
    <b v="0"/>
    <n v="49"/>
    <b v="1"/>
    <s v="technology/hardware"/>
    <x v="0"/>
    <x v="0"/>
    <n v="120.86"/>
    <n v="148"/>
    <x v="1729"/>
    <d v="2016-05-15T17:35:01"/>
    <n v="33"/>
    <n v="0.48049999999999998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s v="USD"/>
    <n v="1335574674"/>
    <n v="1330394274"/>
    <b v="1"/>
    <n v="62"/>
    <b v="1"/>
    <s v="film &amp; video/documentary"/>
    <x v="5"/>
    <x v="27"/>
    <n v="95.23"/>
    <n v="148"/>
    <x v="1730"/>
    <d v="2012-04-28T00:57:54"/>
    <n v="59.958333333335759"/>
    <n v="0.47599999999999998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s v="USD"/>
    <n v="1453569392"/>
    <n v="1451409392"/>
    <b v="0"/>
    <n v="49"/>
    <b v="1"/>
    <s v="film &amp; video/documentary"/>
    <x v="5"/>
    <x v="27"/>
    <n v="115.51"/>
    <n v="142"/>
    <x v="1731"/>
    <d v="2016-01-23T17:16:32"/>
    <n v="25"/>
    <n v="0.41499999999999998"/>
    <x v="3"/>
  </r>
  <r>
    <n v="2238"/>
    <s v="28mm Fantasy Miniature range Feral Orcs!"/>
    <s v="28mm Fantasy Miniature Range in leadfree white metal: Orcs, wolves and more."/>
    <n v="4000"/>
    <n v="5496"/>
    <x v="0"/>
    <x v="6"/>
    <x v="6"/>
    <s v="EUR"/>
    <n v="1489157716"/>
    <n v="1486565716"/>
    <b v="0"/>
    <n v="79"/>
    <b v="1"/>
    <s v="games/tabletop games"/>
    <x v="1"/>
    <x v="1"/>
    <n v="69.569999999999993"/>
    <n v="137"/>
    <x v="1732"/>
    <d v="2017-03-10T14:55:16"/>
    <n v="30"/>
    <n v="0.374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s v="USD"/>
    <n v="1433305800"/>
    <n v="1430604395"/>
    <b v="0"/>
    <n v="78"/>
    <b v="1"/>
    <s v="music/rock"/>
    <x v="4"/>
    <x v="5"/>
    <n v="70.06"/>
    <n v="137"/>
    <x v="1733"/>
    <d v="2015-06-03T04:30:00"/>
    <n v="31.266261574070086"/>
    <n v="0.36625000000000002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s v="USD"/>
    <n v="1427011200"/>
    <n v="1424669929"/>
    <b v="1"/>
    <n v="34"/>
    <b v="1"/>
    <s v="film &amp; video/documentary"/>
    <x v="5"/>
    <x v="27"/>
    <n v="160.47"/>
    <n v="136"/>
    <x v="1734"/>
    <d v="2015-03-22T08:00:00"/>
    <n v="27.098043981473893"/>
    <n v="0.3639999999999999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s v="USD"/>
    <n v="1408679055"/>
    <n v="1406087055"/>
    <b v="0"/>
    <n v="64"/>
    <b v="1"/>
    <s v="theater/spaces"/>
    <x v="2"/>
    <x v="24"/>
    <n v="82.94"/>
    <n v="133"/>
    <x v="1735"/>
    <d v="2014-08-22T03:44:15"/>
    <n v="30"/>
    <n v="0.3270650000000000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s v="USD"/>
    <n v="1464040800"/>
    <n v="1461527631"/>
    <b v="1"/>
    <n v="110"/>
    <b v="1"/>
    <s v="photography/photobooks"/>
    <x v="6"/>
    <x v="9"/>
    <n v="48.15"/>
    <n v="132"/>
    <x v="1736"/>
    <d v="2016-05-23T22:00:00"/>
    <n v="29.087604166670644"/>
    <n v="0.3242499999999999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s v="USD"/>
    <n v="1348028861"/>
    <n v="1342844861"/>
    <b v="0"/>
    <n v="120"/>
    <b v="1"/>
    <s v="publishing/nonfiction"/>
    <x v="7"/>
    <x v="12"/>
    <n v="43.55"/>
    <n v="131"/>
    <x v="1737"/>
    <d v="2012-09-19T04:27:41"/>
    <n v="60"/>
    <n v="0.30649999999999999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9"/>
    <s v="EUR"/>
    <n v="1443014756"/>
    <n v="1439126756"/>
    <b v="1"/>
    <n v="97"/>
    <b v="1"/>
    <s v="theater/spaces"/>
    <x v="2"/>
    <x v="24"/>
    <n v="53.16"/>
    <n v="129"/>
    <x v="1738"/>
    <d v="2015-09-23T13:25:56"/>
    <n v="45"/>
    <n v="0.2892500000000000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s v="USD"/>
    <n v="1432654347"/>
    <n v="1430494347"/>
    <b v="0"/>
    <n v="62"/>
    <b v="1"/>
    <s v="theater/plays"/>
    <x v="2"/>
    <x v="2"/>
    <n v="82.26"/>
    <n v="128"/>
    <x v="1739"/>
    <d v="2015-05-26T15:32:27"/>
    <n v="25"/>
    <n v="0.275000000000000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s v="USD"/>
    <n v="1404698400"/>
    <n v="1402331262"/>
    <b v="1"/>
    <n v="63"/>
    <b v="1"/>
    <s v="theater/plays"/>
    <x v="2"/>
    <x v="2"/>
    <n v="80.73"/>
    <n v="127"/>
    <x v="1740"/>
    <d v="2014-07-07T02:00:00"/>
    <n v="27.397430555560277"/>
    <n v="0.27150000000000002"/>
    <x v="2"/>
  </r>
  <r>
    <n v="3212"/>
    <s v="Campo Maldito"/>
    <s v="Help us bring our production of Campo Maldito to New York AND San Francisco!"/>
    <n v="4000"/>
    <n v="5050"/>
    <x v="0"/>
    <x v="0"/>
    <x v="0"/>
    <s v="USD"/>
    <n v="1407524751"/>
    <n v="1404932751"/>
    <b v="1"/>
    <n v="94"/>
    <b v="1"/>
    <s v="theater/plays"/>
    <x v="2"/>
    <x v="2"/>
    <n v="53.72"/>
    <n v="126"/>
    <x v="1741"/>
    <d v="2014-08-08T19:05:51"/>
    <n v="30"/>
    <n v="0.2625000000000000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s v="USD"/>
    <n v="1345148566"/>
    <n v="1342556566"/>
    <b v="0"/>
    <n v="60"/>
    <b v="1"/>
    <s v="music/classical music"/>
    <x v="4"/>
    <x v="10"/>
    <n v="84.08"/>
    <n v="126"/>
    <x v="1742"/>
    <d v="2012-08-16T20:22:46"/>
    <n v="30"/>
    <n v="0.2612499999999999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s v="USD"/>
    <n v="1426473264"/>
    <n v="1424057664"/>
    <b v="0"/>
    <n v="115"/>
    <b v="1"/>
    <s v="music/metal"/>
    <x v="4"/>
    <x v="6"/>
    <n v="41.7"/>
    <n v="120"/>
    <x v="1743"/>
    <d v="2015-03-16T02:34:24"/>
    <n v="27.958333333335759"/>
    <n v="0.1990000000000000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s v="GBP"/>
    <n v="1429813800"/>
    <n v="1427363645"/>
    <b v="0"/>
    <n v="30"/>
    <b v="1"/>
    <s v="theater/plays"/>
    <x v="2"/>
    <x v="2"/>
    <n v="159.47"/>
    <n v="120"/>
    <x v="1744"/>
    <d v="2015-04-23T18:30:00"/>
    <n v="28.358275462960592"/>
    <n v="0.1960000000000000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s v="USD"/>
    <n v="1423587130"/>
    <n v="1421772730"/>
    <b v="0"/>
    <n v="55"/>
    <b v="1"/>
    <s v="theater/spaces"/>
    <x v="2"/>
    <x v="24"/>
    <n v="85.18"/>
    <n v="117"/>
    <x v="1745"/>
    <d v="2015-02-10T16:52:10"/>
    <n v="21"/>
    <n v="0.1712500000000000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s v="GBP"/>
    <n v="1474844400"/>
    <n v="1469871148"/>
    <b v="0"/>
    <n v="80"/>
    <b v="1"/>
    <s v="theater/plays"/>
    <x v="2"/>
    <x v="2"/>
    <n v="56.83"/>
    <n v="114"/>
    <x v="1746"/>
    <d v="2016-09-25T23:00:00"/>
    <n v="57.560787037029513"/>
    <n v="0.13650000000000001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s v="GBP"/>
    <n v="1415191920"/>
    <n v="1412233497"/>
    <b v="0"/>
    <n v="114"/>
    <b v="1"/>
    <s v="theater/plays"/>
    <x v="2"/>
    <x v="2"/>
    <n v="39.869999999999997"/>
    <n v="114"/>
    <x v="1747"/>
    <d v="2014-11-05T12:52:00"/>
    <n v="34.241006944444962"/>
    <n v="0.13625000000000001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s v="USD"/>
    <n v="1418014740"/>
    <n v="1415585474"/>
    <b v="0"/>
    <n v="33"/>
    <b v="1"/>
    <s v="music/classical music"/>
    <x v="4"/>
    <x v="10"/>
    <n v="136.91"/>
    <n v="113"/>
    <x v="1748"/>
    <d v="2014-12-08T04:59:00"/>
    <n v="28.116504629630072"/>
    <n v="0.1295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s v="USD"/>
    <n v="1335799808"/>
    <n v="1333207808"/>
    <b v="0"/>
    <n v="95"/>
    <b v="1"/>
    <s v="music/indie rock"/>
    <x v="4"/>
    <x v="21"/>
    <n v="47.54"/>
    <n v="113"/>
    <x v="1749"/>
    <d v="2012-04-30T15:30:08"/>
    <n v="30"/>
    <n v="0.1291099999999998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s v="USD"/>
    <n v="1312578338"/>
    <n v="1309986338"/>
    <b v="0"/>
    <n v="56"/>
    <b v="1"/>
    <s v="music/indie rock"/>
    <x v="4"/>
    <x v="21"/>
    <n v="80.55"/>
    <n v="113"/>
    <x v="1750"/>
    <d v="2011-08-05T21:05:38"/>
    <n v="30"/>
    <n v="0.12771499999999991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s v="USD"/>
    <n v="1334424960"/>
    <n v="1329442510"/>
    <b v="0"/>
    <n v="72"/>
    <b v="1"/>
    <s v="music/electronic music"/>
    <x v="4"/>
    <x v="4"/>
    <n v="61.9"/>
    <n v="111"/>
    <x v="1751"/>
    <d v="2012-04-14T17:36:00"/>
    <n v="57.667245370364981"/>
    <n v="0.1142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s v="USD"/>
    <n v="1416589200"/>
    <n v="1414605776"/>
    <b v="0"/>
    <n v="65"/>
    <b v="1"/>
    <s v="theater/plays"/>
    <x v="2"/>
    <x v="2"/>
    <n v="68.349999999999994"/>
    <n v="111"/>
    <x v="1752"/>
    <d v="2014-11-21T17:00:00"/>
    <n v="22.956296296288201"/>
    <n v="0.11075"/>
    <x v="2"/>
  </r>
  <r>
    <n v="3759"/>
    <s v="Pared Down Productions"/>
    <s v="A production company specializing in small-scale musicals"/>
    <n v="4000"/>
    <n v="4409.7700000000004"/>
    <x v="0"/>
    <x v="0"/>
    <x v="0"/>
    <s v="USD"/>
    <n v="1440556553"/>
    <n v="1435372553"/>
    <b v="0"/>
    <n v="88"/>
    <b v="1"/>
    <s v="theater/musical"/>
    <x v="2"/>
    <x v="18"/>
    <n v="50.11"/>
    <n v="110"/>
    <x v="1753"/>
    <d v="2015-08-26T02:35:53"/>
    <n v="60"/>
    <n v="0.102442500000000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s v="GBP"/>
    <n v="1462519041"/>
    <n v="1459927041"/>
    <b v="0"/>
    <n v="89"/>
    <b v="1"/>
    <s v="theater/plays"/>
    <x v="2"/>
    <x v="2"/>
    <n v="49.44"/>
    <n v="110"/>
    <x v="1754"/>
    <d v="2016-05-06T07:17:21"/>
    <n v="30"/>
    <n v="0.1"/>
    <x v="0"/>
  </r>
  <r>
    <n v="1462"/>
    <s v="Unbound: Fiction on the Radio"/>
    <s v="A new radio show focused on short fiction produced by Louisville Public Media"/>
    <n v="4000"/>
    <n v="4340.7"/>
    <x v="0"/>
    <x v="0"/>
    <x v="0"/>
    <s v="USD"/>
    <n v="1365609271"/>
    <n v="1363017271"/>
    <b v="1"/>
    <n v="150"/>
    <b v="1"/>
    <s v="publishing/radio &amp; podcasts"/>
    <x v="7"/>
    <x v="35"/>
    <n v="28.94"/>
    <n v="109"/>
    <x v="1755"/>
    <d v="2013-04-10T15:54:31"/>
    <n v="30"/>
    <n v="8.5174999999999959E-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s v="USD"/>
    <n v="1402594090"/>
    <n v="1400002090"/>
    <b v="0"/>
    <n v="58"/>
    <b v="1"/>
    <s v="theater/musical"/>
    <x v="2"/>
    <x v="18"/>
    <n v="74.239999999999995"/>
    <n v="108"/>
    <x v="1756"/>
    <d v="2014-06-12T17:28:10"/>
    <n v="30"/>
    <n v="7.6527499999999915E-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s v="USD"/>
    <n v="1473879600"/>
    <n v="1472498042"/>
    <b v="1"/>
    <n v="21"/>
    <b v="1"/>
    <s v="theater/plays"/>
    <x v="2"/>
    <x v="2"/>
    <n v="204.57"/>
    <n v="107"/>
    <x v="1757"/>
    <d v="2016-09-14T19:00:00"/>
    <n v="15.990254629636183"/>
    <n v="7.3999999999999996E-2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s v="GBP"/>
    <n v="1440068400"/>
    <n v="1438459303"/>
    <b v="0"/>
    <n v="81"/>
    <b v="1"/>
    <s v="music/classical music"/>
    <x v="4"/>
    <x v="10"/>
    <n v="52.96"/>
    <n v="107"/>
    <x v="1758"/>
    <d v="2015-08-20T11:00:00"/>
    <n v="18.623807870360906"/>
    <n v="7.2497499999999951E-2"/>
    <x v="3"/>
  </r>
  <r>
    <n v="815"/>
    <s v="Some Late Help for The Early Reset"/>
    <s v="Be a part of helping The Early Reset finish their new 7 song EP."/>
    <n v="4000"/>
    <n v="4280"/>
    <x v="0"/>
    <x v="0"/>
    <x v="0"/>
    <s v="USD"/>
    <n v="1414879303"/>
    <n v="1412287303"/>
    <b v="0"/>
    <n v="43"/>
    <b v="1"/>
    <s v="music/rock"/>
    <x v="4"/>
    <x v="5"/>
    <n v="99.53"/>
    <n v="107"/>
    <x v="1759"/>
    <d v="2014-11-01T22:01:43"/>
    <n v="30"/>
    <n v="7.0000000000000007E-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s v="USD"/>
    <n v="1436115617"/>
    <n v="1433523617"/>
    <b v="0"/>
    <n v="40"/>
    <b v="1"/>
    <s v="music/indie rock"/>
    <x v="4"/>
    <x v="21"/>
    <n v="106.53"/>
    <n v="107"/>
    <x v="1760"/>
    <d v="2015-07-05T17:00:17"/>
    <n v="30"/>
    <n v="6.5250000000000002E-2"/>
    <x v="3"/>
  </r>
  <r>
    <n v="3359"/>
    <s v="BEIRUT, LADY OF LEBANON"/>
    <s v="A Theatrical Production Celebrating the Lebanese Culture and the Human Spirit in Time of War."/>
    <n v="4000"/>
    <n v="4250"/>
    <x v="0"/>
    <x v="0"/>
    <x v="0"/>
    <s v="USD"/>
    <n v="1487985734"/>
    <n v="1484097734"/>
    <b v="0"/>
    <n v="23"/>
    <b v="1"/>
    <s v="theater/plays"/>
    <x v="2"/>
    <x v="2"/>
    <n v="184.78"/>
    <n v="106"/>
    <x v="1761"/>
    <d v="2017-02-25T01:22:14"/>
    <n v="45"/>
    <n v="6.25E-2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s v="USD"/>
    <n v="1434949200"/>
    <n v="1431903495"/>
    <b v="0"/>
    <n v="47"/>
    <b v="1"/>
    <s v="music/rock"/>
    <x v="4"/>
    <x v="5"/>
    <n v="90.28"/>
    <n v="106"/>
    <x v="1762"/>
    <d v="2015-06-22T05:00:00"/>
    <n v="35.251215277778101"/>
    <n v="6.0749999999999998E-2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s v="USD"/>
    <n v="1458100740"/>
    <n v="1456862924"/>
    <b v="0"/>
    <n v="31"/>
    <b v="1"/>
    <s v="theater/plays"/>
    <x v="2"/>
    <x v="2"/>
    <n v="136"/>
    <n v="105"/>
    <x v="1763"/>
    <d v="2016-03-16T03:59:00"/>
    <n v="14.326574074075324"/>
    <n v="5.3999999999999999E-2"/>
    <x v="0"/>
  </r>
  <r>
    <n v="807"/>
    <s v="Sic Vita - New EP Release - 2017"/>
    <s v="Join the Sic Vita family and lend a hand as we create a new album!"/>
    <n v="4000"/>
    <n v="4205"/>
    <x v="0"/>
    <x v="0"/>
    <x v="0"/>
    <s v="USD"/>
    <n v="1488333600"/>
    <n v="1485270311"/>
    <b v="0"/>
    <n v="57"/>
    <b v="1"/>
    <s v="music/rock"/>
    <x v="4"/>
    <x v="5"/>
    <n v="73.77"/>
    <n v="105"/>
    <x v="1764"/>
    <d v="2017-03-01T02:00:00"/>
    <n v="35.454733796286746"/>
    <n v="5.1249999999999997E-2"/>
    <x v="1"/>
  </r>
  <r>
    <n v="859"/>
    <s v="Rise With Us Campaign"/>
    <s v="We are heading to the studio to create our second album and we want you to be right there with us!"/>
    <n v="4000"/>
    <n v="4187"/>
    <x v="0"/>
    <x v="0"/>
    <x v="0"/>
    <s v="USD"/>
    <n v="1433376000"/>
    <n v="1430768468"/>
    <b v="0"/>
    <n v="98"/>
    <b v="1"/>
    <s v="music/metal"/>
    <x v="4"/>
    <x v="6"/>
    <n v="42.72"/>
    <n v="105"/>
    <x v="1765"/>
    <d v="2015-06-04T00:00:00"/>
    <n v="30.17976851851563"/>
    <n v="4.675E-2"/>
    <x v="3"/>
  </r>
  <r>
    <n v="809"/>
    <s v="Peter's New Album!!"/>
    <s v="Acknowledged songwriter looking to record album of new songs to secure a Publishing Contract"/>
    <n v="4000"/>
    <n v="4151"/>
    <x v="0"/>
    <x v="0"/>
    <x v="0"/>
    <s v="USD"/>
    <n v="1390161630"/>
    <n v="1387569630"/>
    <b v="0"/>
    <n v="52"/>
    <b v="1"/>
    <s v="music/rock"/>
    <x v="4"/>
    <x v="5"/>
    <n v="79.83"/>
    <n v="104"/>
    <x v="1766"/>
    <d v="2014-01-19T20:00:30"/>
    <n v="30"/>
    <n v="3.7749999999999999E-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x v="2"/>
    <s v="CAD"/>
    <n v="1409506291"/>
    <n v="1406914291"/>
    <b v="1"/>
    <n v="54"/>
    <b v="1"/>
    <s v="music/rock"/>
    <x v="4"/>
    <x v="5"/>
    <n v="76.67"/>
    <n v="104"/>
    <x v="1767"/>
    <d v="2014-08-31T17:31:31"/>
    <n v="30"/>
    <n v="3.5000000000000003E-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s v="GBP"/>
    <n v="1436114603"/>
    <n v="1433090603"/>
    <b v="1"/>
    <n v="113"/>
    <b v="1"/>
    <s v="theater/plays"/>
    <x v="2"/>
    <x v="2"/>
    <n v="36.61"/>
    <n v="103"/>
    <x v="1768"/>
    <d v="2015-07-05T16:43:23"/>
    <n v="35"/>
    <n v="3.4250000000000003E-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s v="GBP"/>
    <n v="1462453307"/>
    <n v="1459861307"/>
    <b v="0"/>
    <n v="63"/>
    <b v="1"/>
    <s v="music/rock"/>
    <x v="4"/>
    <x v="5"/>
    <n v="65.38"/>
    <n v="103"/>
    <x v="1769"/>
    <d v="2016-05-05T13:01:47"/>
    <n v="30"/>
    <n v="2.9749999999999999E-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s v="USD"/>
    <n v="1374802235"/>
    <n v="1372210235"/>
    <b v="0"/>
    <n v="66"/>
    <b v="1"/>
    <s v="music/rock"/>
    <x v="4"/>
    <x v="5"/>
    <n v="62.17"/>
    <n v="103"/>
    <x v="1770"/>
    <d v="2013-07-26T01:30:35"/>
    <n v="30"/>
    <n v="2.5749999999999999E-2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s v="USD"/>
    <n v="1426044383"/>
    <n v="1423455983"/>
    <b v="0"/>
    <n v="48"/>
    <b v="1"/>
    <s v="theater/plays"/>
    <x v="2"/>
    <x v="2"/>
    <n v="85.21"/>
    <n v="102"/>
    <x v="1771"/>
    <d v="2015-03-11T03:26:23"/>
    <n v="29.958333333328483"/>
    <n v="2.2499999999999999E-2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s v="USD"/>
    <n v="1382068740"/>
    <n v="1380477691"/>
    <b v="0"/>
    <n v="71"/>
    <b v="1"/>
    <s v="music/classical music"/>
    <x v="4"/>
    <x v="10"/>
    <n v="57.54"/>
    <n v="102"/>
    <x v="1772"/>
    <d v="2013-10-18T03:59:00"/>
    <n v="18.414918981485243"/>
    <n v="2.1250000000000002E-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s v="USD"/>
    <n v="1438374748"/>
    <n v="1435782748"/>
    <b v="0"/>
    <n v="20"/>
    <b v="1"/>
    <s v="theater/plays"/>
    <x v="2"/>
    <x v="2"/>
    <n v="204.05"/>
    <n v="102"/>
    <x v="1773"/>
    <d v="2015-07-31T20:32:28"/>
    <n v="30"/>
    <n v="2.0250000000000001E-2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s v="USD"/>
    <n v="1415208840"/>
    <n v="1412611498"/>
    <b v="1"/>
    <n v="67"/>
    <b v="1"/>
    <s v="food/small batch"/>
    <x v="3"/>
    <x v="26"/>
    <n v="60.87"/>
    <n v="102"/>
    <x v="1774"/>
    <d v="2014-11-05T17:34:00"/>
    <n v="30.061828703706851"/>
    <n v="1.95E-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s v="GBP"/>
    <n v="1408204857"/>
    <n v="1406390457"/>
    <b v="0"/>
    <n v="48"/>
    <b v="1"/>
    <s v="theater/plays"/>
    <x v="2"/>
    <x v="2"/>
    <n v="84.85"/>
    <n v="102"/>
    <x v="1775"/>
    <d v="2014-08-16T16:00:57"/>
    <n v="21"/>
    <n v="1.8249999999999999E-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s v="USD"/>
    <n v="1316851854"/>
    <n v="1311667854"/>
    <b v="0"/>
    <n v="47"/>
    <b v="1"/>
    <s v="music/rock"/>
    <x v="4"/>
    <x v="5"/>
    <n v="86.49"/>
    <n v="102"/>
    <x v="1776"/>
    <d v="2011-09-24T08:10:54"/>
    <n v="60"/>
    <n v="1.6250000000000001E-2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s v="USD"/>
    <n v="1422636814"/>
    <n v="1420044814"/>
    <b v="0"/>
    <n v="32"/>
    <b v="1"/>
    <s v="theater/musical"/>
    <x v="2"/>
    <x v="18"/>
    <n v="126.72"/>
    <n v="101"/>
    <x v="1777"/>
    <d v="2015-01-30T16:53:34"/>
    <n v="30"/>
    <n v="1.375E-2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s v="USD"/>
    <n v="1408604515"/>
    <n v="1406012515"/>
    <b v="0"/>
    <n v="53"/>
    <b v="1"/>
    <s v="film &amp; video/television"/>
    <x v="5"/>
    <x v="7"/>
    <n v="76.45"/>
    <n v="101"/>
    <x v="1778"/>
    <d v="2014-08-21T07:01:55"/>
    <n v="30"/>
    <n v="1.2997499999999945E-2"/>
    <x v="2"/>
  </r>
  <r>
    <n v="3157"/>
    <s v="Summer FourPlay"/>
    <s v="Four Directors.  Four One Acts.  Four Genres.  For You."/>
    <n v="4000"/>
    <n v="4040"/>
    <x v="0"/>
    <x v="0"/>
    <x v="0"/>
    <s v="USD"/>
    <n v="1405746000"/>
    <n v="1404932105"/>
    <b v="1"/>
    <n v="41"/>
    <b v="1"/>
    <s v="theater/plays"/>
    <x v="2"/>
    <x v="2"/>
    <n v="98.54"/>
    <n v="101"/>
    <x v="1779"/>
    <d v="2014-07-19T05:00:00"/>
    <n v="9.4200810185211594"/>
    <n v="0.01"/>
    <x v="2"/>
  </r>
  <r>
    <n v="1628"/>
    <s v="&quot;Songs for Tsippora&quot; Byronâ€™s DEBUT EP"/>
    <s v="Original Jewish rock music on human relationships and identity"/>
    <n v="4000"/>
    <n v="4037"/>
    <x v="0"/>
    <x v="0"/>
    <x v="0"/>
    <s v="USD"/>
    <n v="1403026882"/>
    <n v="1400175682"/>
    <b v="0"/>
    <n v="88"/>
    <b v="1"/>
    <s v="music/rock"/>
    <x v="4"/>
    <x v="5"/>
    <n v="45.88"/>
    <n v="101"/>
    <x v="1780"/>
    <d v="2014-06-17T17:41:22"/>
    <n v="33"/>
    <n v="9.2499999999999995E-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s v="USD"/>
    <n v="1400875307"/>
    <n v="1398283307"/>
    <b v="0"/>
    <n v="56"/>
    <b v="1"/>
    <s v="theater/plays"/>
    <x v="2"/>
    <x v="2"/>
    <n v="72.05"/>
    <n v="101"/>
    <x v="1781"/>
    <d v="2014-05-23T20:01:47"/>
    <n v="30"/>
    <n v="8.7500000000000008E-3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s v="GBP"/>
    <n v="1431204449"/>
    <n v="1428526049"/>
    <b v="0"/>
    <n v="13"/>
    <b v="1"/>
    <s v="theater/plays"/>
    <x v="2"/>
    <x v="2"/>
    <n v="310"/>
    <n v="101"/>
    <x v="1782"/>
    <d v="2015-05-09T20:47:29"/>
    <n v="31"/>
    <n v="7.4999999999999997E-3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s v="USD"/>
    <n v="1323838740"/>
    <n v="1321200332"/>
    <b v="0"/>
    <n v="35"/>
    <b v="1"/>
    <s v="music/indie rock"/>
    <x v="4"/>
    <x v="21"/>
    <n v="115.09"/>
    <n v="101"/>
    <x v="1783"/>
    <d v="2011-12-14T04:59:00"/>
    <n v="30.537129629628907"/>
    <n v="7.0000000000000001E-3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s v="USD"/>
    <n v="1470801600"/>
    <n v="1468122163"/>
    <b v="0"/>
    <n v="61"/>
    <b v="1"/>
    <s v="theater/plays"/>
    <x v="2"/>
    <x v="2"/>
    <n v="65.87"/>
    <n v="100"/>
    <x v="1784"/>
    <d v="2016-08-10T04:00:00"/>
    <n v="31.012002314819256"/>
    <n v="4.4999999999999997E-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s v="GBP"/>
    <n v="1485991860"/>
    <n v="1483124208"/>
    <b v="0"/>
    <n v="115"/>
    <b v="1"/>
    <s v="theater/plays"/>
    <x v="2"/>
    <x v="2"/>
    <n v="34.92"/>
    <n v="100"/>
    <x v="1785"/>
    <d v="2017-02-01T23:31:00"/>
    <n v="33.190416666671808"/>
    <n v="3.9275000000000091E-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s v="USD"/>
    <n v="1421009610"/>
    <n v="1419281610"/>
    <b v="0"/>
    <n v="33"/>
    <b v="1"/>
    <s v="theater/plays"/>
    <x v="2"/>
    <x v="2"/>
    <n v="121.36"/>
    <n v="100"/>
    <x v="1786"/>
    <d v="2015-01-11T20:53:30"/>
    <n v="20"/>
    <n v="1.25E-3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s v="USD"/>
    <n v="1463520479"/>
    <n v="1458336479"/>
    <b v="0"/>
    <n v="49"/>
    <b v="1"/>
    <s v="theater/plays"/>
    <x v="2"/>
    <x v="2"/>
    <n v="81.67"/>
    <n v="100"/>
    <x v="1787"/>
    <d v="2016-05-17T21:27:59"/>
    <n v="60"/>
    <n v="5.0000000000000001E-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s v="USD"/>
    <n v="1318189261"/>
    <n v="1315597261"/>
    <b v="0"/>
    <n v="100"/>
    <b v="1"/>
    <s v="film &amp; video/shorts"/>
    <x v="5"/>
    <x v="13"/>
    <n v="40.01"/>
    <n v="100"/>
    <x v="1788"/>
    <d v="2011-10-09T19:41:01"/>
    <n v="30"/>
    <n v="1.25E-4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s v="USD"/>
    <n v="1481957940"/>
    <n v="1478050429"/>
    <b v="0"/>
    <n v="31"/>
    <b v="1"/>
    <s v="theater/plays"/>
    <x v="2"/>
    <x v="2"/>
    <n v="129.03"/>
    <n v="100"/>
    <x v="1789"/>
    <d v="2016-12-17T06:59:00"/>
    <n v="45.225821759260725"/>
    <n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s v="GBP"/>
    <n v="1404471600"/>
    <n v="1401910634"/>
    <b v="0"/>
    <n v="13"/>
    <b v="1"/>
    <s v="theater/plays"/>
    <x v="2"/>
    <x v="2"/>
    <n v="307.69"/>
    <n v="100"/>
    <x v="1790"/>
    <d v="2014-07-04T11:00:00"/>
    <n v="29.640810185184819"/>
    <n v="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s v="USD"/>
    <n v="1491738594"/>
    <n v="1489150194"/>
    <b v="0"/>
    <n v="7"/>
    <b v="0"/>
    <s v="music/faith"/>
    <x v="4"/>
    <x v="28"/>
    <n v="253.14"/>
    <n v="44"/>
    <x v="1791"/>
    <d v="2017-04-09T11:49:54"/>
    <n v="29.958333333343035"/>
    <n v="-0.55700000000000005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s v="USD"/>
    <n v="1388102094"/>
    <n v="1385510094"/>
    <b v="0"/>
    <n v="52"/>
    <b v="0"/>
    <s v="publishing/fiction"/>
    <x v="7"/>
    <x v="31"/>
    <n v="31.85"/>
    <n v="41"/>
    <x v="1792"/>
    <d v="2013-12-26T23:54:54"/>
    <n v="30"/>
    <n v="-0.58599999999999997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x v="7"/>
    <s v="AUD"/>
    <n v="1422928800"/>
    <n v="1420235311"/>
    <b v="0"/>
    <n v="5"/>
    <b v="0"/>
    <s v="theater/spaces"/>
    <x v="2"/>
    <x v="24"/>
    <n v="237"/>
    <n v="30"/>
    <x v="1793"/>
    <d v="2015-02-03T02:00:00"/>
    <n v="31.174641203702777"/>
    <n v="-0.70374999999999999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x v="2"/>
    <s v="CAD"/>
    <n v="1401595140"/>
    <n v="1398980941"/>
    <b v="0"/>
    <n v="17"/>
    <b v="0"/>
    <s v="theater/spaces"/>
    <x v="2"/>
    <x v="24"/>
    <n v="53.53"/>
    <n v="23"/>
    <x v="1794"/>
    <d v="2014-06-01T03:59:00"/>
    <n v="30.256932870375749"/>
    <n v="-0.77249999999999996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s v="USD"/>
    <n v="1437432392"/>
    <n v="1434840392"/>
    <b v="0"/>
    <n v="15"/>
    <b v="0"/>
    <s v="music/faith"/>
    <x v="4"/>
    <x v="28"/>
    <n v="56.67"/>
    <n v="21"/>
    <x v="1795"/>
    <d v="2015-07-20T22:46:32"/>
    <n v="30"/>
    <n v="-0.7874999999999999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s v="GBP"/>
    <n v="1468752468"/>
    <n v="1467024468"/>
    <b v="0"/>
    <n v="8"/>
    <b v="0"/>
    <s v="theater/plays"/>
    <x v="2"/>
    <x v="2"/>
    <n v="100.63"/>
    <n v="20"/>
    <x v="1796"/>
    <d v="2016-07-17T10:47:48"/>
    <n v="20"/>
    <n v="-0.79874999999999996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s v="USD"/>
    <n v="1362711728"/>
    <n v="1360119728"/>
    <b v="0"/>
    <n v="13"/>
    <b v="0"/>
    <s v="publishing/children's books"/>
    <x v="7"/>
    <x v="32"/>
    <n v="43.85"/>
    <n v="14"/>
    <x v="1797"/>
    <d v="2013-03-08T03:02:08"/>
    <n v="30"/>
    <n v="-0.85750000000000004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10"/>
    <x v="10"/>
    <s v="EUR"/>
    <n v="1457812364"/>
    <n v="1455220364"/>
    <b v="0"/>
    <n v="8"/>
    <b v="0"/>
    <s v="technology/wearables"/>
    <x v="0"/>
    <x v="16"/>
    <n v="60"/>
    <n v="12"/>
    <x v="1798"/>
    <d v="2016-03-12T19:52:44"/>
    <n v="30"/>
    <n v="-0.8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s v="USD"/>
    <n v="1466363576"/>
    <n v="1461179576"/>
    <b v="0"/>
    <n v="9"/>
    <b v="0"/>
    <s v="theater/plays"/>
    <x v="2"/>
    <x v="2"/>
    <n v="29.56"/>
    <n v="7"/>
    <x v="1799"/>
    <d v="2016-06-19T19:12:56"/>
    <n v="60"/>
    <n v="-0.933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s v="USD"/>
    <n v="1418368260"/>
    <n v="1417654672"/>
    <b v="0"/>
    <n v="8"/>
    <b v="0"/>
    <s v="technology/wearables"/>
    <x v="0"/>
    <x v="16"/>
    <n v="29.25"/>
    <n v="6"/>
    <x v="1800"/>
    <d v="2014-12-12T07:11:00"/>
    <n v="8.2591203703705105"/>
    <n v="-0.9415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s v="USD"/>
    <n v="1415562471"/>
    <n v="1412966871"/>
    <b v="0"/>
    <n v="8"/>
    <b v="0"/>
    <s v="music/faith"/>
    <x v="4"/>
    <x v="28"/>
    <n v="28.13"/>
    <n v="6"/>
    <x v="1801"/>
    <d v="2014-11-09T19:47:51"/>
    <n v="30.041666666664241"/>
    <n v="-0.94374999999999998"/>
    <x v="2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s v="GBP"/>
    <n v="1425066546"/>
    <n v="1422474546"/>
    <b v="0"/>
    <n v="7"/>
    <b v="0"/>
    <s v="film &amp; video/drama"/>
    <x v="5"/>
    <x v="25"/>
    <n v="15.71"/>
    <n v="3"/>
    <x v="1802"/>
    <d v="2015-02-27T19:49:06"/>
    <n v="30"/>
    <n v="-0.97250000000000003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x v="6"/>
    <s v="EUR"/>
    <n v="1455417571"/>
    <n v="1452825571"/>
    <b v="0"/>
    <n v="10"/>
    <b v="0"/>
    <s v="games/video games"/>
    <x v="1"/>
    <x v="19"/>
    <n v="10"/>
    <n v="3"/>
    <x v="1803"/>
    <d v="2016-02-14T02:39:31"/>
    <n v="30"/>
    <n v="-0.97499999999999998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s v="USD"/>
    <n v="1307554261"/>
    <n v="1304962261"/>
    <b v="0"/>
    <n v="1"/>
    <b v="0"/>
    <s v="publishing/art books"/>
    <x v="7"/>
    <x v="40"/>
    <n v="100"/>
    <n v="3"/>
    <x v="1804"/>
    <d v="2011-06-08T17:31:01"/>
    <n v="30"/>
    <n v="-0.97499999999999998"/>
    <x v="5"/>
  </r>
  <r>
    <n v="1799"/>
    <s v="The UnDiscovered Image"/>
    <s v="The UnDiscovered Image, a monthly publication dedicated to photographers."/>
    <n v="4000"/>
    <n v="69.83"/>
    <x v="1"/>
    <x v="1"/>
    <x v="1"/>
    <s v="GBP"/>
    <n v="1415740408"/>
    <n v="1414008808"/>
    <b v="1"/>
    <n v="6"/>
    <b v="0"/>
    <s v="photography/photobooks"/>
    <x v="6"/>
    <x v="9"/>
    <n v="11.64"/>
    <n v="2"/>
    <x v="1805"/>
    <d v="2014-11-11T21:13:28"/>
    <n v="20.041666666671517"/>
    <n v="-0.98254249999999999"/>
    <x v="2"/>
  </r>
  <r>
    <n v="996"/>
    <s v="Social behavior in technical communities"/>
    <s v="Study the behaviour of technical communities by tracking their movement  through wearables"/>
    <n v="4000"/>
    <n v="65"/>
    <x v="1"/>
    <x v="0"/>
    <x v="0"/>
    <s v="USD"/>
    <n v="1406474820"/>
    <n v="1403902060"/>
    <b v="0"/>
    <n v="5"/>
    <b v="0"/>
    <s v="technology/wearables"/>
    <x v="0"/>
    <x v="16"/>
    <n v="13"/>
    <n v="2"/>
    <x v="1806"/>
    <d v="2014-07-27T15:27:00"/>
    <n v="29.777314814818965"/>
    <n v="-0.98375000000000001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s v="USD"/>
    <n v="1338404400"/>
    <n v="1335855631"/>
    <b v="0"/>
    <n v="4"/>
    <b v="0"/>
    <s v="publishing/children's books"/>
    <x v="7"/>
    <x v="32"/>
    <n v="11.25"/>
    <n v="1"/>
    <x v="1807"/>
    <d v="2012-05-30T19:00:00"/>
    <n v="29.499641203699866"/>
    <n v="-0.98875000000000002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s v="USD"/>
    <n v="1410958191"/>
    <n v="1408366191"/>
    <b v="0"/>
    <n v="3"/>
    <b v="0"/>
    <s v="music/faith"/>
    <x v="4"/>
    <x v="28"/>
    <n v="11.67"/>
    <n v="1"/>
    <x v="1808"/>
    <d v="2014-09-17T12:49:51"/>
    <n v="30"/>
    <n v="-0.99124999999999996"/>
    <x v="2"/>
  </r>
  <r>
    <n v="2767"/>
    <s v="the Giant Turnip"/>
    <s v="An animated bedtime story with Dedka, Babka and the rest of the family working together on a BIG problem"/>
    <n v="4000"/>
    <n v="34"/>
    <x v="1"/>
    <x v="2"/>
    <x v="2"/>
    <s v="CAD"/>
    <n v="1439766050"/>
    <n v="1434582050"/>
    <b v="0"/>
    <n v="3"/>
    <b v="0"/>
    <s v="publishing/children's books"/>
    <x v="7"/>
    <x v="32"/>
    <n v="11.33"/>
    <n v="1"/>
    <x v="1809"/>
    <d v="2015-08-16T23:00:50"/>
    <n v="60"/>
    <n v="-0.9915000000000000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s v="USD"/>
    <n v="1308431646"/>
    <n v="1305839646"/>
    <b v="0"/>
    <n v="2"/>
    <b v="0"/>
    <s v="publishing/fiction"/>
    <x v="7"/>
    <x v="31"/>
    <n v="15"/>
    <n v="1"/>
    <x v="1810"/>
    <d v="2011-06-18T21:14:06"/>
    <n v="30"/>
    <n v="-0.99250000000000005"/>
    <x v="5"/>
  </r>
  <r>
    <n v="4065"/>
    <s v="A Midsummer's Night's Dream"/>
    <s v="A classical/ fantasy version of midsummers done by professionally trained actors in Tulsa!"/>
    <n v="4000"/>
    <n v="27"/>
    <x v="1"/>
    <x v="0"/>
    <x v="0"/>
    <s v="USD"/>
    <n v="1407883811"/>
    <n v="1405291811"/>
    <b v="0"/>
    <n v="4"/>
    <b v="0"/>
    <s v="theater/plays"/>
    <x v="2"/>
    <x v="2"/>
    <n v="6.75"/>
    <n v="1"/>
    <x v="1811"/>
    <d v="2014-08-12T22:50:11"/>
    <n v="30"/>
    <n v="-0.99324999999999997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s v="USD"/>
    <n v="1460140500"/>
    <n v="1457628680"/>
    <b v="0"/>
    <n v="1"/>
    <b v="0"/>
    <s v="theater/plays"/>
    <x v="2"/>
    <x v="2"/>
    <n v="25"/>
    <n v="1"/>
    <x v="1812"/>
    <d v="2016-04-08T18:35:00"/>
    <n v="29.071990740740148"/>
    <n v="-0.99375000000000002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s v="USD"/>
    <n v="1431728242"/>
    <n v="1429568242"/>
    <b v="0"/>
    <n v="0"/>
    <b v="0"/>
    <s v="film &amp; video/science fiction"/>
    <x v="5"/>
    <x v="30"/>
    <n v="0"/>
    <n v="0"/>
    <x v="1813"/>
    <d v="2015-05-15T22:17:22"/>
    <n v="25"/>
    <n v="-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x v="2"/>
    <s v="CAD"/>
    <n v="1424112483"/>
    <n v="1421520483"/>
    <b v="0"/>
    <n v="0"/>
    <b v="0"/>
    <s v="publishing/fiction"/>
    <x v="7"/>
    <x v="31"/>
    <n v="0"/>
    <n v="0"/>
    <x v="1814"/>
    <d v="2015-02-16T18:48:03"/>
    <n v="30"/>
    <n v="-1"/>
    <x v="3"/>
  </r>
  <r>
    <n v="1061"/>
    <s v="Chat Box 23 (Canceled)"/>
    <s v="T.O., Adi &amp; Mercedes discuss their point of views, women's issues &amp; Hollywood Hotties."/>
    <n v="4000"/>
    <n v="0"/>
    <x v="2"/>
    <x v="0"/>
    <x v="0"/>
    <s v="USD"/>
    <n v="1462150800"/>
    <n v="1456987108"/>
    <b v="0"/>
    <n v="0"/>
    <b v="0"/>
    <s v="journalism/audio"/>
    <x v="8"/>
    <x v="14"/>
    <n v="0"/>
    <n v="0"/>
    <x v="1815"/>
    <d v="2016-05-02T01:00:00"/>
    <n v="59.764953703706851"/>
    <n v="-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s v="USD"/>
    <n v="1424131727"/>
    <n v="1421539727"/>
    <b v="0"/>
    <n v="0"/>
    <b v="0"/>
    <s v="games/mobile games"/>
    <x v="1"/>
    <x v="15"/>
    <n v="0"/>
    <n v="0"/>
    <x v="1816"/>
    <d v="2015-02-17T00:08:47"/>
    <n v="30"/>
    <n v="-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s v="USD"/>
    <n v="1420085535"/>
    <n v="1414897935"/>
    <b v="0"/>
    <n v="0"/>
    <b v="0"/>
    <s v="publishing/translations"/>
    <x v="7"/>
    <x v="20"/>
    <n v="0"/>
    <n v="0"/>
    <x v="1817"/>
    <d v="2015-01-01T04:12:15"/>
    <n v="60.041666666664241"/>
    <n v="-1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s v="USD"/>
    <n v="1259715000"/>
    <n v="1253712916"/>
    <b v="0"/>
    <n v="0"/>
    <b v="0"/>
    <s v="publishing/art books"/>
    <x v="7"/>
    <x v="40"/>
    <n v="0"/>
    <n v="0"/>
    <x v="1818"/>
    <d v="2009-12-02T00:50:00"/>
    <n v="69.468564814815181"/>
    <n v="-1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s v="USD"/>
    <n v="1452920400"/>
    <n v="1447777481"/>
    <b v="0"/>
    <n v="0"/>
    <b v="0"/>
    <s v="music/faith"/>
    <x v="4"/>
    <x v="28"/>
    <n v="0"/>
    <n v="0"/>
    <x v="1819"/>
    <d v="2016-01-16T05:00:00"/>
    <n v="59.524525462955353"/>
    <n v="-1"/>
    <x v="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s v="USD"/>
    <n v="1435874384"/>
    <n v="1433282384"/>
    <b v="0"/>
    <n v="0"/>
    <b v="0"/>
    <s v="technology/web"/>
    <x v="0"/>
    <x v="22"/>
    <n v="0"/>
    <n v="0"/>
    <x v="1820"/>
    <d v="2015-07-02T21:59:44"/>
    <n v="30"/>
    <n v="-1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s v="USD"/>
    <n v="1351432428"/>
    <n v="1350050028"/>
    <b v="0"/>
    <n v="0"/>
    <b v="0"/>
    <s v="publishing/children's books"/>
    <x v="7"/>
    <x v="32"/>
    <n v="0"/>
    <n v="0"/>
    <x v="1821"/>
    <d v="2012-10-28T13:53:48"/>
    <n v="16"/>
    <n v="-1"/>
    <x v="6"/>
  </r>
  <r>
    <n v="3190"/>
    <s v="Call It A Day Productions - THE LIFE"/>
    <s v="Call It A Day Productions is putting on their first full production in December and every little bit helps!"/>
    <n v="4000"/>
    <n v="0"/>
    <x v="1"/>
    <x v="2"/>
    <x v="2"/>
    <s v="CAD"/>
    <n v="1481258275"/>
    <n v="1478662675"/>
    <b v="0"/>
    <n v="0"/>
    <b v="0"/>
    <s v="theater/musical"/>
    <x v="2"/>
    <x v="18"/>
    <n v="0"/>
    <n v="0"/>
    <x v="1822"/>
    <d v="2016-12-09T04:37:55"/>
    <n v="30.041666666664241"/>
    <n v="-1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s v="USD"/>
    <n v="1449247439"/>
    <n v="1444059839"/>
    <b v="0"/>
    <n v="0"/>
    <b v="0"/>
    <s v="theater/plays"/>
    <x v="2"/>
    <x v="2"/>
    <n v="0"/>
    <n v="0"/>
    <x v="1823"/>
    <d v="2015-12-04T16:43:59"/>
    <n v="60.041666666664241"/>
    <n v="-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s v="USD"/>
    <n v="1430851680"/>
    <n v="1428340931"/>
    <b v="0"/>
    <n v="6"/>
    <b v="0"/>
    <s v="theater/spaces"/>
    <x v="2"/>
    <x v="24"/>
    <n v="78.33"/>
    <n v="12"/>
    <x v="1824"/>
    <d v="2015-05-05T18:48:00"/>
    <n v="29.059594907412247"/>
    <n v="-0.88420793298842082"/>
    <x v="3"/>
  </r>
  <r>
    <n v="3131"/>
    <s v="SNAKE EYES"/>
    <s v="A Staged Reading of &quot;Snake Eyes,&quot; a new play by Alex Rafala"/>
    <n v="4100"/>
    <n v="645"/>
    <x v="3"/>
    <x v="0"/>
    <x v="0"/>
    <s v="USD"/>
    <n v="1491656045"/>
    <n v="1489067645"/>
    <b v="0"/>
    <n v="12"/>
    <b v="0"/>
    <s v="theater/plays"/>
    <x v="2"/>
    <x v="2"/>
    <n v="53.75"/>
    <n v="16"/>
    <x v="1825"/>
    <d v="2017-04-08T12:54:05"/>
    <n v="29.958333333328483"/>
    <n v="-0.84268292682926826"/>
    <x v="1"/>
  </r>
  <r>
    <n v="3103"/>
    <s v="Professional Venue for local artists!!"/>
    <s v="Creating a place for local artists to perform, at substantially less cost for them"/>
    <n v="4100"/>
    <n v="11"/>
    <x v="1"/>
    <x v="0"/>
    <x v="0"/>
    <s v="USD"/>
    <n v="1434080706"/>
    <n v="1428896706"/>
    <b v="0"/>
    <n v="2"/>
    <b v="0"/>
    <s v="theater/spaces"/>
    <x v="2"/>
    <x v="24"/>
    <n v="5.5"/>
    <n v="0"/>
    <x v="1826"/>
    <d v="2015-06-12T03:45:06"/>
    <n v="60"/>
    <n v="-0.997317073170731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x v="3"/>
    <s v="EUR"/>
    <n v="1450541229"/>
    <n v="1447949229"/>
    <b v="0"/>
    <n v="6"/>
    <b v="0"/>
    <s v="games/mobile games"/>
    <x v="1"/>
    <x v="15"/>
    <n v="45"/>
    <n v="6"/>
    <x v="1827"/>
    <d v="2015-12-19T16:07:09"/>
    <n v="30"/>
    <n v="-0.93556085918854415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s v="USD"/>
    <n v="1378785540"/>
    <n v="1376066243"/>
    <b v="0"/>
    <n v="90"/>
    <b v="1"/>
    <s v="music/rock"/>
    <x v="4"/>
    <x v="5"/>
    <n v="59.23"/>
    <n v="127"/>
    <x v="1828"/>
    <d v="2013-09-10T03:59:00"/>
    <n v="31.473344907411956"/>
    <n v="0.26928571428571429"/>
    <x v="4"/>
  </r>
  <r>
    <n v="3179"/>
    <s v="I Do Wonder"/>
    <s v="A Sci-fi play in several vignettes that will narrate an alternate history in the mid-20th century."/>
    <n v="4200"/>
    <n v="4794.82"/>
    <x v="0"/>
    <x v="0"/>
    <x v="0"/>
    <s v="USD"/>
    <n v="1367859071"/>
    <n v="1365699071"/>
    <b v="1"/>
    <n v="62"/>
    <b v="1"/>
    <s v="theater/plays"/>
    <x v="2"/>
    <x v="2"/>
    <n v="77.34"/>
    <n v="114"/>
    <x v="1829"/>
    <d v="2013-05-06T16:51:11"/>
    <n v="25"/>
    <n v="0.14162380952380946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x v="3"/>
    <s v="EUR"/>
    <n v="1437429600"/>
    <n v="1433747376"/>
    <b v="0"/>
    <n v="41"/>
    <b v="1"/>
    <s v="theater/spaces"/>
    <x v="2"/>
    <x v="24"/>
    <n v="103.17"/>
    <n v="101"/>
    <x v="1830"/>
    <d v="2015-07-20T22:00:00"/>
    <n v="42.618333333331975"/>
    <n v="7.1428571428571426E-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s v="GBP"/>
    <n v="1414107040"/>
    <n v="1411515040"/>
    <b v="1"/>
    <n v="25"/>
    <b v="0"/>
    <s v="photography/photobooks"/>
    <x v="6"/>
    <x v="9"/>
    <n v="35.799999999999997"/>
    <n v="21"/>
    <x v="1831"/>
    <d v="2014-10-23T23:30:40"/>
    <n v="30"/>
    <n v="-0.78690476190476188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s v="USD"/>
    <n v="1446087223"/>
    <n v="1443495223"/>
    <b v="0"/>
    <n v="0"/>
    <b v="0"/>
    <s v="technology/web"/>
    <x v="0"/>
    <x v="22"/>
    <n v="0"/>
    <n v="0"/>
    <x v="1832"/>
    <d v="2015-10-29T02:53:43"/>
    <n v="30"/>
    <n v="-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s v="GBP"/>
    <n v="1376563408"/>
    <n v="1373971408"/>
    <b v="0"/>
    <n v="1"/>
    <b v="0"/>
    <s v="publishing/fiction"/>
    <x v="7"/>
    <x v="31"/>
    <n v="5"/>
    <n v="0"/>
    <x v="1833"/>
    <d v="2013-08-15T10:43:28"/>
    <n v="30"/>
    <n v="-0.99883449883449882"/>
    <x v="4"/>
  </r>
  <r>
    <n v="3184"/>
    <s v="Equus at Frenetic Theatre"/>
    <s v="Equus is the story of a psychiatrist treating a teenaged boy who blinds six horses with a metal spike."/>
    <n v="4300"/>
    <n v="4610"/>
    <x v="0"/>
    <x v="0"/>
    <x v="0"/>
    <s v="USD"/>
    <n v="1404258631"/>
    <n v="1401666631"/>
    <b v="1"/>
    <n v="46"/>
    <b v="1"/>
    <s v="theater/plays"/>
    <x v="2"/>
    <x v="2"/>
    <n v="100.22"/>
    <n v="107"/>
    <x v="1834"/>
    <d v="2014-07-01T23:50:31"/>
    <n v="30"/>
    <n v="7.2093023255813959E-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s v="GBP"/>
    <n v="1462402800"/>
    <n v="1459856860"/>
    <b v="0"/>
    <n v="89"/>
    <b v="1"/>
    <s v="theater/plays"/>
    <x v="2"/>
    <x v="2"/>
    <n v="49.55"/>
    <n v="103"/>
    <x v="1835"/>
    <d v="2016-05-04T23:00:00"/>
    <n v="29.466898148137261"/>
    <n v="2.5476744186046552E-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s v="USD"/>
    <n v="1412135940"/>
    <n v="1410366708"/>
    <b v="0"/>
    <n v="16"/>
    <b v="0"/>
    <s v="photography/nature"/>
    <x v="6"/>
    <x v="8"/>
    <n v="132.19"/>
    <n v="49"/>
    <x v="1836"/>
    <d v="2014-10-01T03:59:00"/>
    <n v="20.477222222223645"/>
    <n v="-0.5081395348837208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s v="USD"/>
    <n v="1465243740"/>
    <n v="1461438495"/>
    <b v="0"/>
    <n v="0"/>
    <b v="0"/>
    <s v="journalism/audio"/>
    <x v="8"/>
    <x v="14"/>
    <n v="0"/>
    <n v="0"/>
    <x v="1837"/>
    <d v="2016-06-06T20:09:00"/>
    <n v="44.04218750000291"/>
    <n v="-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s v="USD"/>
    <n v="1467752334"/>
    <n v="1465160334"/>
    <b v="0"/>
    <n v="65"/>
    <b v="1"/>
    <s v="music/rock"/>
    <x v="4"/>
    <x v="5"/>
    <n v="74.25"/>
    <n v="110"/>
    <x v="1838"/>
    <d v="2016-07-05T20:58:54"/>
    <n v="30"/>
    <n v="9.6818181818181817E-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s v="USD"/>
    <n v="1439741591"/>
    <n v="1436285591"/>
    <b v="0"/>
    <n v="9"/>
    <b v="0"/>
    <s v="publishing/translations"/>
    <x v="7"/>
    <x v="20"/>
    <n v="88.89"/>
    <n v="18"/>
    <x v="1839"/>
    <d v="2015-08-16T16:13:11"/>
    <n v="40"/>
    <n v="-0.81818181818181823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s v="GBP"/>
    <n v="1455753540"/>
    <n v="1452058282"/>
    <b v="0"/>
    <n v="1"/>
    <b v="0"/>
    <s v="film &amp; video/drama"/>
    <x v="5"/>
    <x v="25"/>
    <n v="10"/>
    <n v="0"/>
    <x v="1840"/>
    <d v="2016-02-17T23:59:00"/>
    <n v="42.769189814811398"/>
    <n v="-0.99772727272727268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s v="USD"/>
    <n v="1361739872"/>
    <n v="1359147872"/>
    <b v="0"/>
    <n v="59"/>
    <b v="1"/>
    <s v="publishing/nonfiction"/>
    <x v="7"/>
    <x v="12"/>
    <n v="77.27"/>
    <n v="103"/>
    <x v="1841"/>
    <d v="2013-02-24T21:04:32"/>
    <n v="30"/>
    <n v="2.5877587758775876E-2"/>
    <x v="4"/>
  </r>
  <r>
    <n v="497"/>
    <s v="Galaxy Probe Kids"/>
    <s v="live-action/animated series pilot."/>
    <n v="4480"/>
    <n v="30"/>
    <x v="1"/>
    <x v="0"/>
    <x v="0"/>
    <s v="USD"/>
    <n v="1419483600"/>
    <n v="1414889665"/>
    <b v="0"/>
    <n v="3"/>
    <b v="0"/>
    <s v="film &amp; video/animation"/>
    <x v="5"/>
    <x v="29"/>
    <n v="10"/>
    <n v="1"/>
    <x v="1842"/>
    <d v="2014-12-25T05:00:00"/>
    <n v="53.17054398147593"/>
    <n v="-0.9933035714285714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x v="11"/>
    <s v="NZD"/>
    <n v="1488622352"/>
    <n v="1486030352"/>
    <b v="0"/>
    <n v="91"/>
    <b v="1"/>
    <s v="theater/plays"/>
    <x v="2"/>
    <x v="2"/>
    <n v="84.29"/>
    <n v="170"/>
    <x v="1843"/>
    <d v="2017-03-04T10:12:32"/>
    <n v="30"/>
    <n v="0.7044444444444444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s v="USD"/>
    <n v="1403539260"/>
    <n v="1401724860"/>
    <b v="0"/>
    <n v="106"/>
    <b v="1"/>
    <s v="music/rock"/>
    <x v="4"/>
    <x v="5"/>
    <n v="50.93"/>
    <n v="120"/>
    <x v="1844"/>
    <d v="2014-06-23T16:01:00"/>
    <n v="21"/>
    <n v="0.19977555555555551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x v="2"/>
    <s v="CAD"/>
    <n v="1459483140"/>
    <n v="1456526879"/>
    <b v="1"/>
    <n v="100"/>
    <b v="1"/>
    <s v="theater/plays"/>
    <x v="2"/>
    <x v="2"/>
    <n v="52.58"/>
    <n v="117"/>
    <x v="1845"/>
    <d v="2016-04-01T03:59:00"/>
    <n v="34.215983796297223"/>
    <n v="0.1684444444444444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s v="USD"/>
    <n v="1479794340"/>
    <n v="1476715869"/>
    <b v="0"/>
    <n v="103"/>
    <b v="1"/>
    <s v="theater/spaces"/>
    <x v="2"/>
    <x v="24"/>
    <n v="50.69"/>
    <n v="116"/>
    <x v="1846"/>
    <d v="2016-11-22T05:59:00"/>
    <n v="35.630451388889924"/>
    <n v="0.16022222222222221"/>
    <x v="0"/>
  </r>
  <r>
    <n v="3217"/>
    <s v="Wake Up Call @ IRT Theater"/>
    <s v="Wake Up Call is a comedic play about a group of hotel employees working on Christmas Eve."/>
    <n v="4500"/>
    <n v="5221"/>
    <x v="0"/>
    <x v="0"/>
    <x v="0"/>
    <s v="USD"/>
    <n v="1478264784"/>
    <n v="1475672784"/>
    <b v="1"/>
    <n v="104"/>
    <b v="1"/>
    <s v="theater/plays"/>
    <x v="2"/>
    <x v="2"/>
    <n v="50.2"/>
    <n v="116"/>
    <x v="1847"/>
    <d v="2016-11-04T13:06:24"/>
    <n v="30"/>
    <n v="0.1602222222222222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s v="USD"/>
    <n v="1357545600"/>
    <n v="1354790790"/>
    <b v="0"/>
    <n v="211"/>
    <b v="1"/>
    <s v="music/electronic music"/>
    <x v="4"/>
    <x v="4"/>
    <n v="23.96"/>
    <n v="112"/>
    <x v="1848"/>
    <d v="2013-01-07T08:00:00"/>
    <n v="31.884375000001455"/>
    <n v="0.1236044444444445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s v="USD"/>
    <n v="1406226191"/>
    <n v="1403547791"/>
    <b v="0"/>
    <n v="58"/>
    <b v="1"/>
    <s v="music/rock"/>
    <x v="4"/>
    <x v="5"/>
    <n v="87.1"/>
    <n v="112"/>
    <x v="1849"/>
    <d v="2014-07-24T18:23:11"/>
    <n v="31"/>
    <n v="0.1226666666666666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s v="USD"/>
    <n v="1410210685"/>
    <n v="1408050685"/>
    <b v="0"/>
    <n v="52"/>
    <b v="1"/>
    <s v="theater/musical"/>
    <x v="2"/>
    <x v="18"/>
    <n v="94.9"/>
    <n v="110"/>
    <x v="1850"/>
    <d v="2014-09-08T21:11:25"/>
    <n v="25"/>
    <n v="9.6666666666666665E-2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s v="USD"/>
    <n v="1296633540"/>
    <n v="1292316697"/>
    <b v="1"/>
    <n v="168"/>
    <b v="1"/>
    <s v="film &amp; video/documentary"/>
    <x v="5"/>
    <x v="27"/>
    <n v="28.58"/>
    <n v="107"/>
    <x v="1851"/>
    <d v="2011-02-02T07:59:00"/>
    <n v="49.963460648148612"/>
    <n v="6.6844444444444484E-2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s v="USD"/>
    <n v="1307851200"/>
    <n v="1304129088"/>
    <b v="0"/>
    <n v="87"/>
    <b v="1"/>
    <s v="music/rock"/>
    <x v="4"/>
    <x v="5"/>
    <n v="53.56"/>
    <n v="104"/>
    <x v="1852"/>
    <d v="2011-06-12T04:00:00"/>
    <n v="43.07999999999447"/>
    <n v="3.5555555555555556E-2"/>
    <x v="5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s v="GBP"/>
    <n v="1395532800"/>
    <n v="1393882717"/>
    <b v="0"/>
    <n v="108"/>
    <b v="1"/>
    <s v="film &amp; video/shorts"/>
    <x v="5"/>
    <x v="13"/>
    <n v="43.04"/>
    <n v="103"/>
    <x v="1853"/>
    <d v="2014-03-23T00:00:00"/>
    <n v="19.098182870373421"/>
    <n v="3.2962222222222205E-2"/>
    <x v="2"/>
  </r>
  <r>
    <n v="3723"/>
    <s v="Beauty and the Beast"/>
    <s v="Saltmine Theatre Company present Beauty and the Beast:"/>
    <n v="4500"/>
    <n v="4592"/>
    <x v="0"/>
    <x v="1"/>
    <x v="1"/>
    <s v="GBP"/>
    <n v="1417374262"/>
    <n v="1414778662"/>
    <b v="0"/>
    <n v="63"/>
    <b v="1"/>
    <s v="theater/plays"/>
    <x v="2"/>
    <x v="2"/>
    <n v="72.89"/>
    <n v="102"/>
    <x v="1854"/>
    <d v="2014-11-30T19:04:22"/>
    <n v="30.041666666664241"/>
    <n v="2.0444444444444446E-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s v="USD"/>
    <n v="1407905940"/>
    <n v="1405923687"/>
    <b v="1"/>
    <n v="57"/>
    <b v="1"/>
    <s v="theater/plays"/>
    <x v="2"/>
    <x v="2"/>
    <n v="80.16"/>
    <n v="102"/>
    <x v="1855"/>
    <d v="2014-08-13T04:59:00"/>
    <n v="22.942743055558822"/>
    <n v="1.5333333333333332E-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s v="USD"/>
    <n v="1409374093"/>
    <n v="1406782093"/>
    <b v="0"/>
    <n v="40"/>
    <b v="1"/>
    <s v="theater/plays"/>
    <x v="2"/>
    <x v="2"/>
    <n v="114.13"/>
    <n v="101"/>
    <x v="1856"/>
    <d v="2014-08-30T04:48:13"/>
    <n v="30"/>
    <n v="1.4444444444444444E-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s v="USD"/>
    <n v="1402515198"/>
    <n v="1399923198"/>
    <b v="0"/>
    <n v="17"/>
    <b v="1"/>
    <s v="theater/musical"/>
    <x v="2"/>
    <x v="18"/>
    <n v="267.64999999999998"/>
    <n v="101"/>
    <x v="1857"/>
    <d v="2014-06-11T19:33:18"/>
    <n v="30"/>
    <n v="1.1111111111111112E-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s v="USD"/>
    <n v="1385297393"/>
    <n v="1382701793"/>
    <b v="0"/>
    <n v="70"/>
    <b v="1"/>
    <s v="music/pop"/>
    <x v="4"/>
    <x v="17"/>
    <n v="64.709999999999994"/>
    <n v="101"/>
    <x v="1858"/>
    <d v="2013-11-24T12:49:53"/>
    <n v="30.041666666664241"/>
    <n v="6.6666666666666671E-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s v="USD"/>
    <n v="1276110000"/>
    <n v="1268337744"/>
    <b v="0"/>
    <n v="27"/>
    <b v="1"/>
    <s v="film &amp; video/shorts"/>
    <x v="5"/>
    <x v="13"/>
    <n v="167.49"/>
    <n v="100"/>
    <x v="1859"/>
    <d v="2010-06-09T19:00:00"/>
    <n v="89.956666666665114"/>
    <n v="4.9377777777778343E-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s v="USD"/>
    <n v="1439611140"/>
    <n v="1437668354"/>
    <b v="0"/>
    <n v="61"/>
    <b v="1"/>
    <s v="music/classical music"/>
    <x v="4"/>
    <x v="10"/>
    <n v="74.069999999999993"/>
    <n v="100"/>
    <x v="1860"/>
    <d v="2015-08-15T03:59:00"/>
    <n v="22.485949074078235"/>
    <n v="4.0000000000000001E-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s v="USD"/>
    <n v="1440274735"/>
    <n v="1437682735"/>
    <b v="0"/>
    <n v="69"/>
    <b v="1"/>
    <s v="theater/plays"/>
    <x v="2"/>
    <x v="2"/>
    <n v="65.38"/>
    <n v="100"/>
    <x v="1861"/>
    <d v="2015-08-22T20:18:55"/>
    <n v="30"/>
    <n v="2.4444444444444444E-3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x v="2"/>
    <s v="CAD"/>
    <n v="1419224340"/>
    <n v="1416363886"/>
    <b v="0"/>
    <n v="43"/>
    <b v="1"/>
    <s v="music/rock"/>
    <x v="4"/>
    <x v="5"/>
    <n v="104.65"/>
    <n v="100"/>
    <x v="1862"/>
    <d v="2014-12-22T04:59:00"/>
    <n v="33.107106481482333"/>
    <n v="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x v="6"/>
    <s v="EUR"/>
    <n v="1472936229"/>
    <n v="1467752229"/>
    <b v="0"/>
    <n v="31"/>
    <b v="1"/>
    <s v="theater/plays"/>
    <x v="2"/>
    <x v="2"/>
    <n v="145.16"/>
    <n v="100"/>
    <x v="1863"/>
    <d v="2016-09-03T20:57:09"/>
    <n v="60"/>
    <n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s v="USD"/>
    <n v="1439298052"/>
    <n v="1436965252"/>
    <b v="0"/>
    <n v="9"/>
    <b v="0"/>
    <s v="film &amp; video/science fiction"/>
    <x v="5"/>
    <x v="30"/>
    <n v="37.56"/>
    <n v="8"/>
    <x v="1864"/>
    <d v="2015-08-11T13:00:52"/>
    <n v="27"/>
    <n v="-0.92488888888888887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x v="7"/>
    <s v="AUD"/>
    <n v="1396666779"/>
    <n v="1394078379"/>
    <b v="0"/>
    <n v="3"/>
    <b v="0"/>
    <s v="games/video games"/>
    <x v="1"/>
    <x v="19"/>
    <n v="36.33"/>
    <n v="2"/>
    <x v="1865"/>
    <d v="2014-04-05T02:59:39"/>
    <n v="29.958333333335759"/>
    <n v="-0.9757777777777777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s v="USD"/>
    <n v="1474067404"/>
    <n v="1471475404"/>
    <b v="0"/>
    <n v="2"/>
    <b v="0"/>
    <s v="music/jazz"/>
    <x v="4"/>
    <x v="34"/>
    <n v="50.5"/>
    <n v="2"/>
    <x v="1866"/>
    <d v="2016-09-16T23:10:04"/>
    <n v="30"/>
    <n v="-0.9775555555555555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s v="USD"/>
    <n v="1442315460"/>
    <n v="1439696174"/>
    <b v="0"/>
    <n v="2"/>
    <b v="0"/>
    <s v="publishing/translations"/>
    <x v="7"/>
    <x v="20"/>
    <n v="27.5"/>
    <n v="1"/>
    <x v="1867"/>
    <d v="2015-09-15T11:11:00"/>
    <n v="30.315810185187729"/>
    <n v="-0.98777777777777775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s v="USD"/>
    <n v="1472847873"/>
    <n v="1468959873"/>
    <b v="0"/>
    <n v="1"/>
    <b v="0"/>
    <s v="theater/plays"/>
    <x v="2"/>
    <x v="2"/>
    <n v="50"/>
    <n v="1"/>
    <x v="1868"/>
    <d v="2016-09-02T20:24:33"/>
    <n v="45"/>
    <n v="-0.98888888888888893"/>
    <x v="0"/>
  </r>
  <r>
    <n v="541"/>
    <s v="Deviations"/>
    <s v="A website dedicated to local Kink Communities; to find others with matching interests and bring them together."/>
    <n v="4500"/>
    <n v="25"/>
    <x v="1"/>
    <x v="0"/>
    <x v="0"/>
    <s v="USD"/>
    <n v="1446080834"/>
    <n v="1443488834"/>
    <b v="0"/>
    <n v="1"/>
    <b v="0"/>
    <s v="technology/web"/>
    <x v="0"/>
    <x v="22"/>
    <n v="25"/>
    <n v="1"/>
    <x v="1869"/>
    <d v="2015-10-29T01:07:14"/>
    <n v="30"/>
    <n v="-0.99444444444444446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s v="USD"/>
    <n v="1431046356"/>
    <n v="1428454356"/>
    <b v="0"/>
    <n v="1"/>
    <b v="0"/>
    <s v="music/faith"/>
    <x v="4"/>
    <x v="28"/>
    <n v="1"/>
    <n v="0"/>
    <x v="1870"/>
    <d v="2015-05-08T00:52:36"/>
    <n v="30"/>
    <n v="-0.9997777777777777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x v="9"/>
    <s v="EUR"/>
    <n v="1454109420"/>
    <n v="1453334629"/>
    <b v="0"/>
    <n v="0"/>
    <b v="0"/>
    <s v="theater/plays"/>
    <x v="2"/>
    <x v="2"/>
    <n v="0"/>
    <n v="0"/>
    <x v="1871"/>
    <d v="2016-01-29T23:17:00"/>
    <n v="8.9674884259293322"/>
    <n v="-1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s v="USD"/>
    <n v="1344636000"/>
    <n v="1341800110"/>
    <b v="0"/>
    <n v="105"/>
    <b v="1"/>
    <s v="music/indie rock"/>
    <x v="4"/>
    <x v="21"/>
    <n v="50.69"/>
    <n v="116"/>
    <x v="1872"/>
    <d v="2012-08-10T22:00:00"/>
    <n v="32.822800925925549"/>
    <n v="0.1632786885245901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s v="USD"/>
    <n v="1388936289"/>
    <n v="1386344289"/>
    <b v="0"/>
    <n v="75"/>
    <b v="1"/>
    <s v="games/tabletop games"/>
    <x v="1"/>
    <x v="1"/>
    <n v="64.75"/>
    <n v="106"/>
    <x v="1873"/>
    <d v="2014-01-05T15:38:09"/>
    <n v="30"/>
    <n v="5.8182610590542604E-2"/>
    <x v="4"/>
  </r>
  <r>
    <n v="2195"/>
    <s v="Purgatoria: City of Angels"/>
    <s v="A gritty, noir tabletop RPG with a fast-paced combo-based battle system."/>
    <n v="4600"/>
    <n v="5535"/>
    <x v="0"/>
    <x v="0"/>
    <x v="0"/>
    <s v="USD"/>
    <n v="1439317900"/>
    <n v="1436725900"/>
    <b v="0"/>
    <n v="115"/>
    <b v="1"/>
    <s v="games/tabletop games"/>
    <x v="1"/>
    <x v="1"/>
    <n v="48.13"/>
    <n v="120"/>
    <x v="1874"/>
    <d v="2015-08-11T18:31:40"/>
    <n v="30"/>
    <n v="0.20326086956521738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s v="USD"/>
    <n v="1423668220"/>
    <n v="1421076220"/>
    <b v="0"/>
    <n v="76"/>
    <b v="1"/>
    <s v="music/electronic music"/>
    <x v="4"/>
    <x v="4"/>
    <n v="65.16"/>
    <n v="108"/>
    <x v="1875"/>
    <d v="2015-02-11T15:23:40"/>
    <n v="30"/>
    <n v="7.6521739130434779E-2"/>
    <x v="3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s v="USD"/>
    <n v="1429375922"/>
    <n v="1426783922"/>
    <b v="0"/>
    <n v="1"/>
    <b v="0"/>
    <s v="technology/wearables"/>
    <x v="0"/>
    <x v="16"/>
    <n v="28"/>
    <n v="1"/>
    <x v="1876"/>
    <d v="2015-04-18T16:52:02"/>
    <n v="30"/>
    <n v="-0.9939130434782608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x v="8"/>
    <s v="EUR"/>
    <n v="1460918282"/>
    <n v="1455737882"/>
    <b v="0"/>
    <n v="50"/>
    <b v="1"/>
    <s v="film &amp; video/documentary"/>
    <x v="5"/>
    <x v="27"/>
    <n v="105.18"/>
    <n v="112"/>
    <x v="1877"/>
    <d v="2016-04-17T18:38:02"/>
    <n v="59.958333333335759"/>
    <n v="0.11893617021276595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s v="USD"/>
    <n v="1429183656"/>
    <n v="1427369256"/>
    <b v="0"/>
    <n v="103"/>
    <b v="1"/>
    <s v="photography/photobooks"/>
    <x v="6"/>
    <x v="9"/>
    <n v="58.53"/>
    <n v="126"/>
    <x v="1878"/>
    <d v="2015-04-16T11:27:36"/>
    <n v="21"/>
    <n v="0.25604166666666667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x v="10"/>
    <s v="EUR"/>
    <n v="1424421253"/>
    <n v="1421829253"/>
    <b v="1"/>
    <n v="10"/>
    <b v="0"/>
    <s v="photography/photobooks"/>
    <x v="6"/>
    <x v="9"/>
    <n v="65.099999999999994"/>
    <n v="14"/>
    <x v="1879"/>
    <d v="2015-02-20T08:34:13"/>
    <n v="30"/>
    <n v="-0.86437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s v="USD"/>
    <n v="1324232504"/>
    <n v="1320776504"/>
    <b v="0"/>
    <n v="14"/>
    <b v="0"/>
    <s v="publishing/children's books"/>
    <x v="7"/>
    <x v="32"/>
    <n v="39.29"/>
    <n v="11"/>
    <x v="1880"/>
    <d v="2011-12-18T18:21:44"/>
    <n v="40"/>
    <n v="-0.88541666666666663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s v="USD"/>
    <n v="1341799647"/>
    <n v="1339207647"/>
    <b v="0"/>
    <n v="263"/>
    <b v="1"/>
    <s v="technology/hardware"/>
    <x v="0"/>
    <x v="0"/>
    <n v="152.62"/>
    <n v="819"/>
    <x v="1881"/>
    <d v="2012-07-09T02:07:27"/>
    <n v="30"/>
    <n v="7.1918387755102042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s v="USD"/>
    <n v="1372297751"/>
    <n v="1369705751"/>
    <b v="0"/>
    <n v="149"/>
    <b v="1"/>
    <s v="publishing/nonfiction"/>
    <x v="7"/>
    <x v="12"/>
    <n v="48.45"/>
    <n v="147"/>
    <x v="1882"/>
    <d v="2013-06-27T01:49:11"/>
    <n v="30"/>
    <n v="0.47326530612244899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s v="USD"/>
    <n v="1426883220"/>
    <n v="1425067296"/>
    <b v="0"/>
    <n v="33"/>
    <b v="1"/>
    <s v="theater/plays"/>
    <x v="2"/>
    <x v="2"/>
    <n v="148.47999999999999"/>
    <n v="100"/>
    <x v="1883"/>
    <d v="2015-03-20T20:27:00"/>
    <n v="21.017638888886722"/>
    <n v="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x v="6"/>
    <s v="EUR"/>
    <n v="1442091462"/>
    <n v="1436907462"/>
    <b v="0"/>
    <n v="0"/>
    <b v="0"/>
    <s v="publishing/translations"/>
    <x v="7"/>
    <x v="20"/>
    <n v="0"/>
    <n v="0"/>
    <x v="1884"/>
    <d v="2015-09-12T20:57:42"/>
    <n v="60"/>
    <n v="-1"/>
    <x v="3"/>
  </r>
  <r>
    <n v="3285"/>
    <s v="By Morning"/>
    <s v="A new play by Matthew Gasda"/>
    <n v="4999"/>
    <n v="5604"/>
    <x v="0"/>
    <x v="0"/>
    <x v="0"/>
    <s v="USD"/>
    <n v="1488258000"/>
    <n v="1485556626"/>
    <b v="0"/>
    <n v="81"/>
    <b v="1"/>
    <s v="theater/plays"/>
    <x v="2"/>
    <x v="2"/>
    <n v="69.19"/>
    <n v="112"/>
    <x v="1885"/>
    <d v="2017-02-28T05:00:00"/>
    <n v="31.265902777769952"/>
    <n v="0.1210242048409681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s v="USD"/>
    <n v="1485254052"/>
    <n v="1481366052"/>
    <b v="0"/>
    <n v="775"/>
    <b v="0"/>
    <s v="technology/wearables"/>
    <x v="0"/>
    <x v="16"/>
    <n v="1389.36"/>
    <n v="21535"/>
    <x v="1886"/>
    <d v="2017-01-24T10:34:12"/>
    <n v="45"/>
    <n v="214.3502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s v="GBP"/>
    <n v="1364286239"/>
    <n v="1360830239"/>
    <b v="0"/>
    <n v="623"/>
    <b v="1"/>
    <s v="games/tabletop games"/>
    <x v="1"/>
    <x v="1"/>
    <n v="149.03"/>
    <n v="1857"/>
    <x v="1887"/>
    <d v="2013-03-26T08:23:59"/>
    <n v="40"/>
    <n v="17.569700000000001"/>
    <x v="4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s v="USD"/>
    <n v="1366429101"/>
    <n v="1361248701"/>
    <b v="1"/>
    <n v="701"/>
    <b v="1"/>
    <s v="technology/hardware"/>
    <x v="0"/>
    <x v="0"/>
    <n v="80.73"/>
    <n v="1132"/>
    <x v="1888"/>
    <d v="2013-04-20T03:38:21"/>
    <n v="59.958333333335759"/>
    <n v="10.318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s v="USD"/>
    <n v="1401487756"/>
    <n v="1398895756"/>
    <b v="0"/>
    <n v="549"/>
    <b v="1"/>
    <s v="photography/photobooks"/>
    <x v="6"/>
    <x v="9"/>
    <n v="71.59"/>
    <n v="786"/>
    <x v="1889"/>
    <d v="2014-05-30T22:09:16"/>
    <n v="30"/>
    <n v="6.8608020000000005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s v="USD"/>
    <n v="1405738800"/>
    <n v="1402945408"/>
    <b v="0"/>
    <n v="988"/>
    <b v="1"/>
    <s v="games/tabletop games"/>
    <x v="1"/>
    <x v="1"/>
    <n v="25.09"/>
    <n v="496"/>
    <x v="1890"/>
    <d v="2014-07-19T03:00:00"/>
    <n v="32.33092592592584"/>
    <n v="3.958000000000000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x v="7"/>
    <s v="AUD"/>
    <n v="1455548400"/>
    <n v="1453461865"/>
    <b v="1"/>
    <n v="294"/>
    <b v="1"/>
    <s v="photography/photobooks"/>
    <x v="6"/>
    <x v="9"/>
    <n v="82.32"/>
    <n v="484"/>
    <x v="1891"/>
    <d v="2016-02-15T15:00:00"/>
    <n v="24.149710648147448"/>
    <n v="3.8401999999999998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s v="USD"/>
    <n v="1476649800"/>
    <n v="1475609946"/>
    <b v="0"/>
    <n v="290"/>
    <b v="1"/>
    <s v="games/tabletop games"/>
    <x v="1"/>
    <x v="1"/>
    <n v="65"/>
    <n v="377"/>
    <x v="1892"/>
    <d v="2016-10-16T20:30:00"/>
    <n v="12.035347222226846"/>
    <n v="2.7702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s v="USD"/>
    <n v="1393542000"/>
    <n v="1390938332"/>
    <b v="0"/>
    <n v="199"/>
    <b v="1"/>
    <s v="technology/space exploration"/>
    <x v="0"/>
    <x v="23"/>
    <n v="89.1"/>
    <n v="355"/>
    <x v="1893"/>
    <d v="2014-02-27T23:00:00"/>
    <n v="30.135046296294604"/>
    <n v="2.5461999999999998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s v="USD"/>
    <n v="1292665405"/>
    <n v="1288341805"/>
    <b v="1"/>
    <n v="223"/>
    <b v="1"/>
    <s v="film &amp; video/documentary"/>
    <x v="5"/>
    <x v="27"/>
    <n v="68.489999999999995"/>
    <n v="305"/>
    <x v="1894"/>
    <d v="2010-12-18T09:43:25"/>
    <n v="50.041666666664241"/>
    <n v="2.054600000000000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s v="USD"/>
    <n v="1463166263"/>
    <n v="1460574263"/>
    <b v="0"/>
    <n v="60"/>
    <b v="1"/>
    <s v="theater/plays"/>
    <x v="2"/>
    <x v="2"/>
    <n v="252.02"/>
    <n v="302"/>
    <x v="1895"/>
    <d v="2016-05-13T19:04:23"/>
    <n v="30"/>
    <n v="2.024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s v="USD"/>
    <n v="1364342151"/>
    <n v="1361753751"/>
    <b v="1"/>
    <n v="284"/>
    <b v="1"/>
    <s v="film &amp; video/documentary"/>
    <x v="5"/>
    <x v="27"/>
    <n v="49.88"/>
    <n v="283"/>
    <x v="1896"/>
    <d v="2013-03-26T23:55:51"/>
    <n v="29.958333333335759"/>
    <n v="1.8331999999999999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s v="USD"/>
    <n v="1411522897"/>
    <n v="1407634897"/>
    <b v="1"/>
    <n v="95"/>
    <b v="1"/>
    <s v="technology/hardware"/>
    <x v="0"/>
    <x v="0"/>
    <n v="147.94999999999999"/>
    <n v="281"/>
    <x v="1897"/>
    <d v="2014-09-24T01:41:37"/>
    <n v="45"/>
    <n v="1.8109999999999999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s v="USD"/>
    <n v="1461354544"/>
    <n v="1458762544"/>
    <b v="0"/>
    <n v="96"/>
    <b v="1"/>
    <s v="games/tabletop games"/>
    <x v="1"/>
    <x v="1"/>
    <n v="140.97999999999999"/>
    <n v="271"/>
    <x v="1898"/>
    <d v="2016-04-22T19:49:04"/>
    <n v="30"/>
    <n v="1.706800000000000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s v="USD"/>
    <n v="1326330000"/>
    <n v="1324433310"/>
    <b v="1"/>
    <n v="103"/>
    <b v="1"/>
    <s v="technology/hardware"/>
    <x v="0"/>
    <x v="0"/>
    <n v="127.32"/>
    <n v="262"/>
    <x v="1899"/>
    <d v="2012-01-12T01:00:00"/>
    <n v="21.952430555553292"/>
    <n v="1.6228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s v="USD"/>
    <n v="1485722053"/>
    <n v="1480538053"/>
    <b v="0"/>
    <n v="185"/>
    <b v="1"/>
    <s v="technology/hardware"/>
    <x v="0"/>
    <x v="0"/>
    <n v="68.25"/>
    <n v="253"/>
    <x v="1900"/>
    <d v="2017-01-29T20:34:13"/>
    <n v="60"/>
    <n v="1.525400000000000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s v="USD"/>
    <n v="1349567475"/>
    <n v="1346975475"/>
    <b v="0"/>
    <n v="182"/>
    <b v="1"/>
    <s v="theater/spaces"/>
    <x v="2"/>
    <x v="24"/>
    <n v="67.7"/>
    <n v="246"/>
    <x v="1901"/>
    <d v="2012-10-06T23:51:15"/>
    <n v="30"/>
    <n v="1.4641999999999999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s v="USD"/>
    <n v="1423165441"/>
    <n v="1420573441"/>
    <b v="1"/>
    <n v="183"/>
    <b v="1"/>
    <s v="technology/hardware"/>
    <x v="0"/>
    <x v="0"/>
    <n v="64.180000000000007"/>
    <n v="235"/>
    <x v="1902"/>
    <d v="2015-02-05T19:44:01"/>
    <n v="30"/>
    <n v="1.349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s v="USD"/>
    <n v="1460917119"/>
    <n v="1455736719"/>
    <b v="0"/>
    <n v="87"/>
    <b v="1"/>
    <s v="technology/wearables"/>
    <x v="0"/>
    <x v="16"/>
    <n v="122.74"/>
    <n v="214"/>
    <x v="1903"/>
    <d v="2016-04-17T18:18:39"/>
    <n v="59.958333333328483"/>
    <n v="1.135599999999999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x v="2"/>
    <s v="CAD"/>
    <n v="1450249140"/>
    <n v="1447055935"/>
    <b v="0"/>
    <n v="172"/>
    <b v="1"/>
    <s v="publishing/nonfiction"/>
    <x v="7"/>
    <x v="12"/>
    <n v="59.36"/>
    <n v="204"/>
    <x v="1904"/>
    <d v="2015-12-16T06:59:00"/>
    <n v="36.958391203705105"/>
    <n v="1.04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s v="USD"/>
    <n v="1471503540"/>
    <n v="1468852306"/>
    <b v="0"/>
    <n v="113"/>
    <b v="1"/>
    <s v="music/pop"/>
    <x v="4"/>
    <x v="17"/>
    <n v="89.25"/>
    <n v="202"/>
    <x v="1905"/>
    <d v="2016-08-18T06:59:00"/>
    <n v="30.685578703705687"/>
    <n v="1.01699999999999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s v="USD"/>
    <n v="1461096304"/>
    <n v="1458936304"/>
    <b v="0"/>
    <n v="125"/>
    <b v="1"/>
    <s v="photography/photobooks"/>
    <x v="6"/>
    <x v="9"/>
    <n v="80.650000000000006"/>
    <n v="202"/>
    <x v="1906"/>
    <d v="2016-04-19T20:05:04"/>
    <n v="25"/>
    <n v="1.0162"/>
    <x v="0"/>
  </r>
  <r>
    <n v="1836"/>
    <s v="KICKSTART OUR &lt;+3"/>
    <s v="Help fund our 2013 Sound &amp; Lighting Touring rig!"/>
    <n v="5000"/>
    <n v="10017"/>
    <x v="0"/>
    <x v="0"/>
    <x v="0"/>
    <s v="USD"/>
    <n v="1361129129"/>
    <n v="1359660329"/>
    <b v="0"/>
    <n v="55"/>
    <b v="1"/>
    <s v="music/rock"/>
    <x v="4"/>
    <x v="5"/>
    <n v="182.13"/>
    <n v="200"/>
    <x v="1907"/>
    <d v="2013-02-17T19:25:29"/>
    <n v="17"/>
    <n v="1.003400000000000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s v="GBP"/>
    <n v="1356004725"/>
    <n v="1353412725"/>
    <b v="1"/>
    <n v="302"/>
    <b v="1"/>
    <s v="theater/plays"/>
    <x v="2"/>
    <x v="2"/>
    <n v="31.21"/>
    <n v="189"/>
    <x v="1908"/>
    <d v="2012-12-20T11:58:45"/>
    <n v="30"/>
    <n v="0.88504599999999989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s v="USD"/>
    <n v="1275364740"/>
    <n v="1269878058"/>
    <b v="1"/>
    <n v="108"/>
    <b v="1"/>
    <s v="film &amp; video/documentary"/>
    <x v="5"/>
    <x v="27"/>
    <n v="85.44"/>
    <n v="185"/>
    <x v="1909"/>
    <d v="2010-06-01T03:59:00"/>
    <n v="63.503263888887886"/>
    <n v="0.84560000000000002"/>
    <x v="7"/>
  </r>
  <r>
    <n v="2313"/>
    <s v="A SUNNY DAY IN GLASGOW"/>
    <s v="A Sunny Day in Glasgow are recording a new album and we need your help!"/>
    <n v="5000"/>
    <n v="8792.02"/>
    <x v="0"/>
    <x v="0"/>
    <x v="0"/>
    <s v="USD"/>
    <n v="1336086026"/>
    <n v="1333494026"/>
    <b v="1"/>
    <n v="157"/>
    <b v="1"/>
    <s v="music/indie rock"/>
    <x v="4"/>
    <x v="21"/>
    <n v="56"/>
    <n v="176"/>
    <x v="1910"/>
    <d v="2012-05-03T23:00:26"/>
    <n v="30"/>
    <n v="0.75840400000000008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s v="USD"/>
    <n v="1451620800"/>
    <n v="1449171508"/>
    <b v="0"/>
    <n v="33"/>
    <b v="1"/>
    <s v="theater/plays"/>
    <x v="2"/>
    <x v="2"/>
    <n v="264.85000000000002"/>
    <n v="175"/>
    <x v="1911"/>
    <d v="2016-01-01T04:00:00"/>
    <n v="28.34828703704261"/>
    <n v="0.748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s v="USD"/>
    <n v="1303675296"/>
    <n v="1300996896"/>
    <b v="0"/>
    <n v="168"/>
    <b v="1"/>
    <s v="music/pop"/>
    <x v="4"/>
    <x v="17"/>
    <n v="51.85"/>
    <n v="174"/>
    <x v="1912"/>
    <d v="2011-04-24T20:01:36"/>
    <n v="31"/>
    <n v="0.74230400000000007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s v="USD"/>
    <n v="1443242021"/>
    <n v="1440650021"/>
    <b v="0"/>
    <n v="115"/>
    <b v="1"/>
    <s v="food/small batch"/>
    <x v="3"/>
    <x v="26"/>
    <n v="75.13"/>
    <n v="173"/>
    <x v="1913"/>
    <d v="2015-09-26T04:33:41"/>
    <n v="30"/>
    <n v="0.72799999999999998"/>
    <x v="3"/>
  </r>
  <r>
    <n v="3028"/>
    <s v="A Home for Vegas Theatre Hub"/>
    <s v="We have a space! Help us fill it with a stage, chairs, gear and audiences' laughter!"/>
    <n v="5000"/>
    <n v="8401"/>
    <x v="0"/>
    <x v="0"/>
    <x v="0"/>
    <s v="USD"/>
    <n v="1471242025"/>
    <n v="1468650025"/>
    <b v="0"/>
    <n v="99"/>
    <b v="1"/>
    <s v="theater/spaces"/>
    <x v="2"/>
    <x v="24"/>
    <n v="84.86"/>
    <n v="168"/>
    <x v="1914"/>
    <d v="2016-08-15T06:20:25"/>
    <n v="30"/>
    <n v="0.6802000000000000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s v="USD"/>
    <n v="1480174071"/>
    <n v="1477578471"/>
    <b v="0"/>
    <n v="111"/>
    <b v="1"/>
    <s v="food/small batch"/>
    <x v="3"/>
    <x v="26"/>
    <n v="75.67"/>
    <n v="168"/>
    <x v="1915"/>
    <d v="2016-11-26T15:27:51"/>
    <n v="30.041666666671517"/>
    <n v="0.67979999999999996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s v="USD"/>
    <n v="1420060920"/>
    <n v="1417556262"/>
    <b v="0"/>
    <n v="47"/>
    <b v="1"/>
    <s v="theater/spaces"/>
    <x v="2"/>
    <x v="24"/>
    <n v="177.02"/>
    <n v="166"/>
    <x v="1916"/>
    <d v="2014-12-31T21:22:00"/>
    <n v="28.989097222227429"/>
    <n v="0.66400000000000003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s v="USD"/>
    <n v="1456416513"/>
    <n v="1454688513"/>
    <b v="0"/>
    <n v="102"/>
    <b v="1"/>
    <s v="photography/photobooks"/>
    <x v="6"/>
    <x v="9"/>
    <n v="81.099999999999994"/>
    <n v="165"/>
    <x v="1917"/>
    <d v="2016-02-25T16:08:33"/>
    <n v="20"/>
    <n v="0.65439999999999998"/>
    <x v="0"/>
  </r>
  <r>
    <n v="1464"/>
    <s v="Science Studio"/>
    <s v="The Best Science Media on the Web"/>
    <n v="5000"/>
    <n v="8160"/>
    <x v="0"/>
    <x v="0"/>
    <x v="0"/>
    <s v="USD"/>
    <n v="1361029958"/>
    <n v="1358437958"/>
    <b v="1"/>
    <n v="234"/>
    <b v="1"/>
    <s v="publishing/radio &amp; podcasts"/>
    <x v="7"/>
    <x v="35"/>
    <n v="34.869999999999997"/>
    <n v="163"/>
    <x v="1918"/>
    <d v="2013-02-16T15:52:38"/>
    <n v="30"/>
    <n v="0.63200000000000001"/>
    <x v="4"/>
  </r>
  <r>
    <n v="3534"/>
    <s v="Night of Ashes"/>
    <s v="A Theatrical Prequel to Hell's Rebels, the current Pathfinder Adventure Path from Paizo Publishing"/>
    <n v="5000"/>
    <n v="7810"/>
    <x v="0"/>
    <x v="0"/>
    <x v="0"/>
    <s v="USD"/>
    <n v="1443711623"/>
    <n v="1440687623"/>
    <b v="0"/>
    <n v="204"/>
    <b v="1"/>
    <s v="theater/plays"/>
    <x v="2"/>
    <x v="2"/>
    <n v="38.28"/>
    <n v="156"/>
    <x v="1919"/>
    <d v="2015-10-01T15:00:23"/>
    <n v="35"/>
    <n v="0.56200000000000006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s v="USD"/>
    <n v="1370547157"/>
    <n v="1368646357"/>
    <b v="0"/>
    <n v="23"/>
    <b v="1"/>
    <s v="film &amp; video/shorts"/>
    <x v="5"/>
    <x v="13"/>
    <n v="322.39"/>
    <n v="148"/>
    <x v="1920"/>
    <d v="2013-06-06T19:32:37"/>
    <n v="22"/>
    <n v="0.4829999999999999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s v="USD"/>
    <n v="1478402804"/>
    <n v="1473218804"/>
    <b v="0"/>
    <n v="15"/>
    <b v="1"/>
    <s v="technology/hardware"/>
    <x v="0"/>
    <x v="0"/>
    <n v="493.13"/>
    <n v="148"/>
    <x v="1921"/>
    <d v="2016-11-06T03:26:44"/>
    <n v="60"/>
    <n v="0.4793999999999999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s v="USD"/>
    <n v="1358702480"/>
    <n v="1356110480"/>
    <b v="0"/>
    <n v="112"/>
    <b v="1"/>
    <s v="music/rock"/>
    <x v="4"/>
    <x v="5"/>
    <n v="65.209999999999994"/>
    <n v="146"/>
    <x v="1922"/>
    <d v="2013-01-20T17:21:20"/>
    <n v="30"/>
    <n v="0.460808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x v="2"/>
    <s v="CAD"/>
    <n v="1402334811"/>
    <n v="1401470811"/>
    <b v="0"/>
    <n v="57"/>
    <b v="1"/>
    <s v="theater/plays"/>
    <x v="2"/>
    <x v="2"/>
    <n v="126.67"/>
    <n v="144"/>
    <x v="1923"/>
    <d v="2014-06-09T17:26:51"/>
    <n v="10"/>
    <n v="0.44400000000000001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s v="USD"/>
    <n v="1336751220"/>
    <n v="1331774434"/>
    <b v="0"/>
    <n v="44"/>
    <b v="1"/>
    <s v="music/rock"/>
    <x v="4"/>
    <x v="5"/>
    <n v="162.27000000000001"/>
    <n v="143"/>
    <x v="1924"/>
    <d v="2012-05-11T15:47:00"/>
    <n v="57.601689814815472"/>
    <n v="0.42799999999999999"/>
    <x v="6"/>
  </r>
  <r>
    <n v="113"/>
    <s v="&quot;The First Day&quot; by Julia Othmer- Music Video"/>
    <s v="A living memorial for all those dealing with trauma, grief and loss."/>
    <n v="5000"/>
    <n v="7050"/>
    <x v="0"/>
    <x v="0"/>
    <x v="0"/>
    <s v="USD"/>
    <n v="1312642800"/>
    <n v="1311963128"/>
    <b v="0"/>
    <n v="78"/>
    <b v="1"/>
    <s v="film &amp; video/shorts"/>
    <x v="5"/>
    <x v="13"/>
    <n v="90.38"/>
    <n v="141"/>
    <x v="1925"/>
    <d v="2011-08-06T15:00:00"/>
    <n v="7.8665740740761976"/>
    <n v="0.41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s v="USD"/>
    <n v="1476720840"/>
    <n v="1474469117"/>
    <b v="0"/>
    <n v="112"/>
    <b v="1"/>
    <s v="music/rock"/>
    <x v="4"/>
    <x v="5"/>
    <n v="60.18"/>
    <n v="135"/>
    <x v="1926"/>
    <d v="2016-10-17T16:14:00"/>
    <n v="26.061608796291694"/>
    <n v="0.3480739999999999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s v="USD"/>
    <n v="1287200340"/>
    <n v="1284042614"/>
    <b v="1"/>
    <n v="62"/>
    <b v="1"/>
    <s v="film &amp; video/documentary"/>
    <x v="5"/>
    <x v="27"/>
    <n v="108.15"/>
    <n v="134"/>
    <x v="1927"/>
    <d v="2010-10-16T03:39:00"/>
    <n v="36.547754629631527"/>
    <n v="0.34100000000000003"/>
    <x v="7"/>
  </r>
  <r>
    <n v="2301"/>
    <s v="Time Crash"/>
    <s v="We are America's first trock band, and we're ready to bring you our first album!"/>
    <n v="5000"/>
    <n v="6680.22"/>
    <x v="0"/>
    <x v="0"/>
    <x v="0"/>
    <s v="USD"/>
    <n v="1371785496"/>
    <n v="1369193496"/>
    <b v="1"/>
    <n v="211"/>
    <b v="1"/>
    <s v="music/indie rock"/>
    <x v="4"/>
    <x v="21"/>
    <n v="31.66"/>
    <n v="134"/>
    <x v="1928"/>
    <d v="2013-06-21T03:31:36"/>
    <n v="30"/>
    <n v="0.3360440000000000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s v="USD"/>
    <n v="1470369540"/>
    <n v="1467604804"/>
    <b v="0"/>
    <n v="166"/>
    <b v="1"/>
    <s v="music/electronic music"/>
    <x v="4"/>
    <x v="4"/>
    <n v="39.159999999999997"/>
    <n v="130"/>
    <x v="1929"/>
    <d v="2016-08-05T03:59:00"/>
    <n v="31.999259259260725"/>
    <n v="0.30001800000000001"/>
    <x v="0"/>
  </r>
  <r>
    <n v="2629"/>
    <s v="Project Dragonfly - Sail to the Stars"/>
    <s v="The first international contest to let students shape the future of interstellar travel."/>
    <n v="5000"/>
    <n v="6387"/>
    <x v="0"/>
    <x v="1"/>
    <x v="1"/>
    <s v="GBP"/>
    <n v="1431608122"/>
    <n v="1429016122"/>
    <b v="0"/>
    <n v="100"/>
    <b v="1"/>
    <s v="technology/space exploration"/>
    <x v="0"/>
    <x v="23"/>
    <n v="63.87"/>
    <n v="128"/>
    <x v="1930"/>
    <d v="2015-05-14T12:55:22"/>
    <n v="30"/>
    <n v="0.27739999999999998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s v="USD"/>
    <n v="1469670580"/>
    <n v="1467078580"/>
    <b v="0"/>
    <n v="71"/>
    <b v="1"/>
    <s v="film &amp; video/documentary"/>
    <x v="5"/>
    <x v="27"/>
    <n v="88.85"/>
    <n v="126"/>
    <x v="1931"/>
    <d v="2016-07-28T01:49:40"/>
    <n v="30"/>
    <n v="0.261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s v="USD"/>
    <n v="1430579509"/>
    <n v="1427987509"/>
    <b v="0"/>
    <n v="71"/>
    <b v="1"/>
    <s v="music/rock"/>
    <x v="4"/>
    <x v="5"/>
    <n v="88.75"/>
    <n v="126"/>
    <x v="1932"/>
    <d v="2015-05-02T15:11:49"/>
    <n v="30"/>
    <n v="0.2601999999999999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s v="USD"/>
    <n v="1327212000"/>
    <n v="1322852747"/>
    <b v="0"/>
    <n v="71"/>
    <b v="1"/>
    <s v="publishing/nonfiction"/>
    <x v="7"/>
    <x v="12"/>
    <n v="88.73"/>
    <n v="126"/>
    <x v="1933"/>
    <d v="2012-01-22T06:00:00"/>
    <n v="50.454317129631818"/>
    <n v="0.26"/>
    <x v="5"/>
  </r>
  <r>
    <n v="2807"/>
    <s v="The Commission Theatre Co."/>
    <s v="Bringing Shakespeare back to the Playwrights"/>
    <n v="5000"/>
    <n v="6300"/>
    <x v="0"/>
    <x v="0"/>
    <x v="0"/>
    <s v="USD"/>
    <n v="1435611438"/>
    <n v="1433019438"/>
    <b v="0"/>
    <n v="93"/>
    <b v="1"/>
    <s v="theater/plays"/>
    <x v="2"/>
    <x v="2"/>
    <n v="67.739999999999995"/>
    <n v="126"/>
    <x v="1934"/>
    <d v="2015-06-29T20:57:18"/>
    <n v="30"/>
    <n v="0.26"/>
    <x v="3"/>
  </r>
  <r>
    <n v="1643"/>
    <s v="This Is All Now's Brand New Album!!"/>
    <s v="This Is All Now is putting out a brand new record, and we need YOUR help to do it!"/>
    <n v="5000"/>
    <n v="6235"/>
    <x v="0"/>
    <x v="0"/>
    <x v="0"/>
    <s v="USD"/>
    <n v="1348516012"/>
    <n v="1345924012"/>
    <b v="0"/>
    <n v="37"/>
    <b v="1"/>
    <s v="music/pop"/>
    <x v="4"/>
    <x v="17"/>
    <n v="168.51"/>
    <n v="125"/>
    <x v="1935"/>
    <d v="2012-09-24T19:46:52"/>
    <n v="30"/>
    <n v="0.247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s v="USD"/>
    <n v="1324789200"/>
    <n v="1321649321"/>
    <b v="0"/>
    <n v="77"/>
    <b v="1"/>
    <s v="music/indie rock"/>
    <x v="4"/>
    <x v="21"/>
    <n v="80.27"/>
    <n v="124"/>
    <x v="1936"/>
    <d v="2011-12-25T05:00:00"/>
    <n v="36.341192129628325"/>
    <n v="0.23619999999999999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s v="USD"/>
    <n v="1392408000"/>
    <n v="1390890987"/>
    <b v="0"/>
    <n v="108"/>
    <b v="1"/>
    <s v="publishing/nonfiction"/>
    <x v="7"/>
    <x v="12"/>
    <n v="56.67"/>
    <n v="122"/>
    <x v="1937"/>
    <d v="2014-02-14T20:00:00"/>
    <n v="17.558020833334012"/>
    <n v="0.224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s v="USD"/>
    <n v="1441153705"/>
    <n v="1438561705"/>
    <b v="0"/>
    <n v="47"/>
    <b v="1"/>
    <s v="theater/plays"/>
    <x v="2"/>
    <x v="2"/>
    <n v="129.36000000000001"/>
    <n v="122"/>
    <x v="1938"/>
    <d v="2015-09-02T00:28:25"/>
    <n v="30"/>
    <n v="0.216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s v="USD"/>
    <n v="1338177540"/>
    <n v="1333550015"/>
    <b v="0"/>
    <n v="37"/>
    <b v="1"/>
    <s v="music/rock"/>
    <x v="4"/>
    <x v="5"/>
    <n v="163.78"/>
    <n v="121"/>
    <x v="1939"/>
    <d v="2012-05-28T03:59:00"/>
    <n v="53.559317129635019"/>
    <n v="0.2119999999999999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s v="USD"/>
    <n v="1253937540"/>
    <n v="1251214014"/>
    <b v="1"/>
    <n v="163"/>
    <b v="1"/>
    <s v="music/indie rock"/>
    <x v="4"/>
    <x v="21"/>
    <n v="37.130000000000003"/>
    <n v="121"/>
    <x v="1940"/>
    <d v="2009-09-26T03:59:00"/>
    <n v="31.522291666668025"/>
    <n v="0.21060000000000001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s v="USD"/>
    <n v="1442805076"/>
    <n v="1440213076"/>
    <b v="0"/>
    <n v="84"/>
    <b v="1"/>
    <s v="theater/plays"/>
    <x v="2"/>
    <x v="2"/>
    <n v="71.790000000000006"/>
    <n v="121"/>
    <x v="1941"/>
    <d v="2015-09-21T03:11:16"/>
    <n v="30"/>
    <n v="0.2059999999999999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s v="USD"/>
    <n v="1471834800"/>
    <n v="1469126462"/>
    <b v="0"/>
    <n v="75"/>
    <b v="1"/>
    <s v="film &amp; video/television"/>
    <x v="5"/>
    <x v="7"/>
    <n v="80.33"/>
    <n v="121"/>
    <x v="1942"/>
    <d v="2016-08-22T03:00:00"/>
    <n v="31.346504629633273"/>
    <n v="0.20499999999999999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s v="USD"/>
    <n v="1473047940"/>
    <n v="1469595396"/>
    <b v="0"/>
    <n v="177"/>
    <b v="1"/>
    <s v="music/metal"/>
    <x v="4"/>
    <x v="6"/>
    <n v="34.01"/>
    <n v="120"/>
    <x v="1943"/>
    <d v="2016-09-05T03:59:00"/>
    <n v="39.960000000006403"/>
    <n v="0.2038020000000000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s v="USD"/>
    <n v="1367366460"/>
    <n v="1365791246"/>
    <b v="1"/>
    <n v="128"/>
    <b v="1"/>
    <s v="film &amp; video/documentary"/>
    <x v="5"/>
    <x v="27"/>
    <n v="46.88"/>
    <n v="120"/>
    <x v="1944"/>
    <d v="2013-05-01T00:01:00"/>
    <n v="18.231643518520286"/>
    <n v="0.20019999999999999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s v="USD"/>
    <n v="1461769107"/>
    <n v="1459177107"/>
    <b v="0"/>
    <n v="61"/>
    <b v="1"/>
    <s v="film &amp; video/television"/>
    <x v="5"/>
    <x v="7"/>
    <n v="98.36"/>
    <n v="120"/>
    <x v="1945"/>
    <d v="2016-04-27T14:58:27"/>
    <n v="30"/>
    <n v="0.2"/>
    <x v="0"/>
  </r>
  <r>
    <n v="3233"/>
    <s v="64 Squares"/>
    <s v="64 Squares is an autobiographical one-man exploration of the internal chess game played to reconcile relationships."/>
    <n v="5000"/>
    <n v="5940"/>
    <x v="0"/>
    <x v="0"/>
    <x v="0"/>
    <s v="USD"/>
    <n v="1488482355"/>
    <n v="1485890355"/>
    <b v="0"/>
    <n v="61"/>
    <b v="1"/>
    <s v="theater/plays"/>
    <x v="2"/>
    <x v="2"/>
    <n v="97.38"/>
    <n v="119"/>
    <x v="1946"/>
    <d v="2017-03-02T19:19:15"/>
    <n v="30"/>
    <n v="0.188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s v="USD"/>
    <n v="1336747995"/>
    <n v="1334155995"/>
    <b v="1"/>
    <n v="91"/>
    <b v="1"/>
    <s v="film &amp; video/documentary"/>
    <x v="5"/>
    <x v="27"/>
    <n v="64.95"/>
    <n v="118"/>
    <x v="1947"/>
    <d v="2012-05-11T14:53:15"/>
    <n v="30"/>
    <n v="0.18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s v="GBP"/>
    <n v="1466179200"/>
    <n v="1463466070"/>
    <b v="0"/>
    <n v="130"/>
    <b v="1"/>
    <s v="theater/plays"/>
    <x v="2"/>
    <x v="2"/>
    <n v="44.86"/>
    <n v="117"/>
    <x v="1948"/>
    <d v="2016-06-17T16:00:00"/>
    <n v="31.401967592595611"/>
    <n v="0.16634799999999997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s v="USD"/>
    <n v="1348337956"/>
    <n v="1345745956"/>
    <b v="0"/>
    <n v="96"/>
    <b v="1"/>
    <s v="music/rock"/>
    <x v="4"/>
    <x v="5"/>
    <n v="60.74"/>
    <n v="117"/>
    <x v="1949"/>
    <d v="2012-09-22T18:19:16"/>
    <n v="30"/>
    <n v="0.16616599999999998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s v="USD"/>
    <n v="1437202740"/>
    <n v="1434654998"/>
    <b v="0"/>
    <n v="79"/>
    <b v="1"/>
    <s v="theater/plays"/>
    <x v="2"/>
    <x v="2"/>
    <n v="73.58"/>
    <n v="116"/>
    <x v="1950"/>
    <d v="2015-07-18T06:59:00"/>
    <n v="29.487754629633855"/>
    <n v="0.16259999999999999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s v="USD"/>
    <n v="1485631740"/>
    <n v="1483041083"/>
    <b v="0"/>
    <n v="14"/>
    <b v="1"/>
    <s v="photography/photobooks"/>
    <x v="6"/>
    <x v="9"/>
    <n v="414.29"/>
    <n v="116"/>
    <x v="1951"/>
    <d v="2017-01-28T19:29:00"/>
    <n v="29.98445601851563"/>
    <n v="0.1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s v="USD"/>
    <n v="1447463050"/>
    <n v="1444867450"/>
    <b v="0"/>
    <n v="90"/>
    <b v="1"/>
    <s v="music/rock"/>
    <x v="4"/>
    <x v="5"/>
    <n v="63.48"/>
    <n v="114"/>
    <x v="1952"/>
    <d v="2015-11-14T01:04:10"/>
    <n v="30.041666666664241"/>
    <n v="0.1426"/>
    <x v="3"/>
  </r>
  <r>
    <n v="3158"/>
    <s v="Nursery Crimes"/>
    <s v="A 40s crime-noir play using nursery rhyme characters."/>
    <n v="5000"/>
    <n v="5700"/>
    <x v="0"/>
    <x v="0"/>
    <x v="0"/>
    <s v="USD"/>
    <n v="1374523752"/>
    <n v="1371931752"/>
    <b v="1"/>
    <n v="69"/>
    <b v="1"/>
    <s v="theater/plays"/>
    <x v="2"/>
    <x v="2"/>
    <n v="82.61"/>
    <n v="114"/>
    <x v="1953"/>
    <d v="2013-07-22T20:09:12"/>
    <n v="30"/>
    <n v="0.14000000000000001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s v="USD"/>
    <n v="1425872692"/>
    <n v="1423284292"/>
    <b v="0"/>
    <n v="71"/>
    <b v="1"/>
    <s v="theater/plays"/>
    <x v="2"/>
    <x v="2"/>
    <n v="80.23"/>
    <n v="114"/>
    <x v="1954"/>
    <d v="2015-03-09T03:44:52"/>
    <n v="29.958333333335759"/>
    <n v="0.13919999999999999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s v="USD"/>
    <n v="1409587140"/>
    <n v="1408062990"/>
    <b v="0"/>
    <n v="68"/>
    <b v="1"/>
    <s v="theater/plays"/>
    <x v="2"/>
    <x v="2"/>
    <n v="83.43"/>
    <n v="113"/>
    <x v="1955"/>
    <d v="2014-09-01T15:59:00"/>
    <n v="17.640625"/>
    <n v="0.1346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s v="USD"/>
    <n v="1423674000"/>
    <n v="1421025159"/>
    <b v="0"/>
    <n v="53"/>
    <b v="1"/>
    <s v="theater/plays"/>
    <x v="2"/>
    <x v="2"/>
    <n v="107"/>
    <n v="113"/>
    <x v="1956"/>
    <d v="2015-02-11T17:00:00"/>
    <n v="30.657881944440305"/>
    <n v="0.1342219999999999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x v="2"/>
    <s v="CAD"/>
    <n v="1428292800"/>
    <n v="1424368298"/>
    <b v="0"/>
    <n v="83"/>
    <b v="1"/>
    <s v="theater/plays"/>
    <x v="2"/>
    <x v="2"/>
    <n v="68.25"/>
    <n v="113"/>
    <x v="1957"/>
    <d v="2015-04-06T04:00:00"/>
    <n v="45.422476851861575"/>
    <n v="0.13300000000000001"/>
    <x v="3"/>
  </r>
  <r>
    <n v="118"/>
    <s v="DENOUNCED - A Short Film"/>
    <s v="When a ruthless hit-man is 'denounced' from the mafia, his old enemies declare war."/>
    <n v="5000"/>
    <n v="5651.58"/>
    <x v="0"/>
    <x v="0"/>
    <x v="0"/>
    <s v="USD"/>
    <n v="1311902236"/>
    <n v="1309310236"/>
    <b v="0"/>
    <n v="39"/>
    <b v="1"/>
    <s v="film &amp; video/shorts"/>
    <x v="5"/>
    <x v="13"/>
    <n v="144.91"/>
    <n v="113"/>
    <x v="1958"/>
    <d v="2011-07-29T01:17:16"/>
    <n v="30"/>
    <n v="0.13031599999999999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s v="GBP"/>
    <n v="1400965200"/>
    <n v="1398352531"/>
    <b v="0"/>
    <n v="72"/>
    <b v="1"/>
    <s v="theater/plays"/>
    <x v="2"/>
    <x v="2"/>
    <n v="78.260000000000005"/>
    <n v="113"/>
    <x v="1959"/>
    <d v="2014-05-24T21:00:00"/>
    <n v="30.239224537035625"/>
    <n v="0.12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s v="USD"/>
    <n v="1265097540"/>
    <n v="1257538029"/>
    <b v="1"/>
    <n v="51"/>
    <b v="1"/>
    <s v="film &amp; video/documentary"/>
    <x v="5"/>
    <x v="27"/>
    <n v="110.47"/>
    <n v="113"/>
    <x v="1960"/>
    <d v="2010-02-02T07:59:00"/>
    <n v="87.494340277778974"/>
    <n v="0.1268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x v="7"/>
    <s v="AUD"/>
    <n v="1476615600"/>
    <n v="1474884417"/>
    <b v="0"/>
    <n v="105"/>
    <b v="1"/>
    <s v="publishing/nonfiction"/>
    <x v="7"/>
    <x v="12"/>
    <n v="53.19"/>
    <n v="112"/>
    <x v="1961"/>
    <d v="2016-10-16T11:00:00"/>
    <n v="20.036840277767624"/>
    <n v="0.1170000000000000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s v="USD"/>
    <n v="1320640778"/>
    <n v="1316749178"/>
    <b v="1"/>
    <n v="111"/>
    <b v="1"/>
    <s v="film &amp; video/documentary"/>
    <x v="5"/>
    <x v="27"/>
    <n v="50.18"/>
    <n v="111"/>
    <x v="1962"/>
    <d v="2011-11-07T04:39:38"/>
    <n v="45.041666666664241"/>
    <n v="0.11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s v="USD"/>
    <n v="1273522560"/>
    <n v="1269928430"/>
    <b v="1"/>
    <n v="58"/>
    <b v="1"/>
    <s v="film &amp; video/documentary"/>
    <x v="5"/>
    <x v="27"/>
    <n v="95.78"/>
    <n v="111"/>
    <x v="1963"/>
    <d v="2010-05-10T20:16:00"/>
    <n v="41.598726851858373"/>
    <n v="0.111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s v="USD"/>
    <n v="1379515740"/>
    <n v="1378306140"/>
    <b v="0"/>
    <n v="10"/>
    <b v="1"/>
    <s v="music/pop"/>
    <x v="4"/>
    <x v="17"/>
    <n v="554"/>
    <n v="111"/>
    <x v="1964"/>
    <d v="2013-09-18T14:49:00"/>
    <n v="14"/>
    <n v="0.10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s v="USD"/>
    <n v="1434342894"/>
    <n v="1432269294"/>
    <b v="0"/>
    <n v="87"/>
    <b v="1"/>
    <s v="music/rock"/>
    <x v="4"/>
    <x v="5"/>
    <n v="63.62"/>
    <n v="111"/>
    <x v="1965"/>
    <d v="2015-06-15T04:34:54"/>
    <n v="24"/>
    <n v="0.107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s v="USD"/>
    <n v="1456946487"/>
    <n v="1454354487"/>
    <b v="0"/>
    <n v="136"/>
    <b v="1"/>
    <s v="theater/plays"/>
    <x v="2"/>
    <x v="2"/>
    <n v="40.630000000000003"/>
    <n v="111"/>
    <x v="1966"/>
    <d v="2016-03-02T19:21:27"/>
    <n v="30"/>
    <n v="0.105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s v="USD"/>
    <n v="1480399200"/>
    <n v="1478616506"/>
    <b v="0"/>
    <n v="33"/>
    <b v="1"/>
    <s v="theater/musical"/>
    <x v="2"/>
    <x v="18"/>
    <n v="166.97"/>
    <n v="110"/>
    <x v="1967"/>
    <d v="2016-11-29T06:00:00"/>
    <n v="20.633032407407882"/>
    <n v="0.1019999999999999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s v="USD"/>
    <n v="1465498800"/>
    <n v="1462481718"/>
    <b v="0"/>
    <n v="80"/>
    <b v="1"/>
    <s v="food/small batch"/>
    <x v="3"/>
    <x v="26"/>
    <n v="68.86"/>
    <n v="110"/>
    <x v="1968"/>
    <d v="2016-06-09T19:00:00"/>
    <n v="34.919930555559404"/>
    <n v="0.101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x v="6"/>
    <s v="EUR"/>
    <n v="1453244340"/>
    <n v="1448136417"/>
    <b v="0"/>
    <n v="76"/>
    <b v="1"/>
    <s v="theater/plays"/>
    <x v="2"/>
    <x v="2"/>
    <n v="72.38"/>
    <n v="110"/>
    <x v="1969"/>
    <d v="2016-01-19T22:59:00"/>
    <n v="59.119479166671226"/>
    <n v="0.100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s v="USD"/>
    <n v="1427342400"/>
    <n v="1424927159"/>
    <b v="0"/>
    <n v="108"/>
    <b v="1"/>
    <s v="theater/plays"/>
    <x v="2"/>
    <x v="2"/>
    <n v="50.75"/>
    <n v="110"/>
    <x v="1970"/>
    <d v="2015-03-26T04:00:00"/>
    <n v="27.954178240746842"/>
    <n v="9.6199999999999994E-2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s v="USD"/>
    <n v="1297977427"/>
    <n v="1292793427"/>
    <b v="1"/>
    <n v="60"/>
    <b v="1"/>
    <s v="theater/plays"/>
    <x v="2"/>
    <x v="2"/>
    <n v="91.3"/>
    <n v="110"/>
    <x v="1971"/>
    <d v="2011-02-17T21:17:07"/>
    <n v="60"/>
    <n v="9.5600000000000004E-2"/>
    <x v="7"/>
  </r>
  <r>
    <n v="723"/>
    <s v="The 2015 Pro Football Beast Book"/>
    <s v="The Definitive (and Slightly Ridiculous) Guide to Enjoying the 2015 Pro Football Season"/>
    <n v="5000"/>
    <n v="5469"/>
    <x v="0"/>
    <x v="0"/>
    <x v="0"/>
    <s v="USD"/>
    <n v="1438228740"/>
    <n v="1435606549"/>
    <b v="0"/>
    <n v="100"/>
    <b v="1"/>
    <s v="publishing/nonfiction"/>
    <x v="7"/>
    <x v="12"/>
    <n v="54.69"/>
    <n v="109"/>
    <x v="1972"/>
    <d v="2015-07-30T03:59:00"/>
    <n v="30.349432870367309"/>
    <n v="9.3799999999999994E-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s v="USD"/>
    <n v="1448903318"/>
    <n v="1445875718"/>
    <b v="1"/>
    <n v="73"/>
    <b v="1"/>
    <s v="theater/plays"/>
    <x v="2"/>
    <x v="2"/>
    <n v="74.819999999999993"/>
    <n v="109"/>
    <x v="1973"/>
    <d v="2015-11-30T17:08:38"/>
    <n v="35.041666666671517"/>
    <n v="9.2399999999999996E-2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s v="USD"/>
    <n v="1396463800"/>
    <n v="1393443400"/>
    <b v="1"/>
    <n v="89"/>
    <b v="1"/>
    <s v="music/indie rock"/>
    <x v="4"/>
    <x v="21"/>
    <n v="61.04"/>
    <n v="109"/>
    <x v="1974"/>
    <d v="2014-04-02T18:36:40"/>
    <n v="34.958333333335759"/>
    <n v="8.6599999999999996E-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s v="GBP"/>
    <n v="1416331406"/>
    <n v="1413735806"/>
    <b v="1"/>
    <n v="100"/>
    <b v="1"/>
    <s v="theater/plays"/>
    <x v="2"/>
    <x v="2"/>
    <n v="54.3"/>
    <n v="109"/>
    <x v="1975"/>
    <d v="2014-11-18T17:23:26"/>
    <n v="30.041666666664241"/>
    <n v="8.5999999999999993E-2"/>
    <x v="2"/>
  </r>
  <r>
    <n v="3773"/>
    <s v="Dundee: A Hip-Hopera"/>
    <s v="A dramatic hip-hopera, inspired from monologues written by the performers."/>
    <n v="5000"/>
    <n v="5410"/>
    <x v="0"/>
    <x v="0"/>
    <x v="0"/>
    <s v="USD"/>
    <n v="1479175680"/>
    <n v="1476317247"/>
    <b v="0"/>
    <n v="57"/>
    <b v="1"/>
    <s v="theater/musical"/>
    <x v="2"/>
    <x v="18"/>
    <n v="94.91"/>
    <n v="108"/>
    <x v="1976"/>
    <d v="2016-11-15T02:08:00"/>
    <n v="33.083715277782176"/>
    <n v="8.2000000000000003E-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s v="USD"/>
    <n v="1483208454"/>
    <n v="1480616454"/>
    <b v="0"/>
    <n v="35"/>
    <b v="1"/>
    <s v="technology/hardware"/>
    <x v="0"/>
    <x v="0"/>
    <n v="154.16999999999999"/>
    <n v="108"/>
    <x v="1977"/>
    <d v="2016-12-31T18:20:54"/>
    <n v="30"/>
    <n v="7.9200000000000007E-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s v="USD"/>
    <n v="1309694266"/>
    <n v="1307102266"/>
    <b v="1"/>
    <n v="118"/>
    <b v="1"/>
    <s v="film &amp; video/documentary"/>
    <x v="5"/>
    <x v="27"/>
    <n v="45.67"/>
    <n v="108"/>
    <x v="1978"/>
    <d v="2011-07-03T11:57:46"/>
    <n v="30"/>
    <n v="7.7757999999999994E-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s v="USD"/>
    <n v="1419021607"/>
    <n v="1413834007"/>
    <b v="0"/>
    <n v="70"/>
    <b v="1"/>
    <s v="film &amp; video/television"/>
    <x v="5"/>
    <x v="7"/>
    <n v="76.87"/>
    <n v="108"/>
    <x v="1979"/>
    <d v="2014-12-19T20:40:07"/>
    <n v="60.041666666664241"/>
    <n v="7.6110000000000039E-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s v="GBP"/>
    <n v="1467414000"/>
    <n v="1462492178"/>
    <b v="0"/>
    <n v="70"/>
    <b v="1"/>
    <s v="theater/plays"/>
    <x v="2"/>
    <x v="2"/>
    <n v="76.8"/>
    <n v="108"/>
    <x v="1980"/>
    <d v="2016-07-01T23:00:00"/>
    <n v="56.965532407397404"/>
    <n v="7.5200000000000003E-2"/>
    <x v="0"/>
  </r>
  <r>
    <n v="2180"/>
    <s v="FOUR STAR MARY &quot;PIECES&quot;"/>
    <s v="Help fund the new record by independent alternative rockers FOUR STAR MARY &quot;PIECES&quot;"/>
    <n v="5000"/>
    <n v="5359.21"/>
    <x v="0"/>
    <x v="0"/>
    <x v="0"/>
    <s v="USD"/>
    <n v="1447434268"/>
    <n v="1443801868"/>
    <b v="0"/>
    <n v="78"/>
    <b v="1"/>
    <s v="music/rock"/>
    <x v="4"/>
    <x v="5"/>
    <n v="68.709999999999994"/>
    <n v="107"/>
    <x v="1981"/>
    <d v="2015-11-13T17:04:28"/>
    <n v="42.041666666664241"/>
    <n v="7.1842000000000003E-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s v="USD"/>
    <n v="1482988125"/>
    <n v="1480396125"/>
    <b v="0"/>
    <n v="73"/>
    <b v="1"/>
    <s v="music/rock"/>
    <x v="4"/>
    <x v="5"/>
    <n v="73.36"/>
    <n v="107"/>
    <x v="1982"/>
    <d v="2016-12-29T05:08:45"/>
    <n v="30"/>
    <n v="7.0999999999999994E-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x v="2"/>
    <s v="CAD"/>
    <n v="1414862280"/>
    <n v="1412360309"/>
    <b v="0"/>
    <n v="72"/>
    <b v="1"/>
    <s v="theater/plays"/>
    <x v="2"/>
    <x v="2"/>
    <n v="74.209999999999994"/>
    <n v="107"/>
    <x v="1983"/>
    <d v="2014-11-01T17:18:00"/>
    <n v="28.957997685181908"/>
    <n v="6.8599999999999994E-2"/>
    <x v="2"/>
  </r>
  <r>
    <n v="1759"/>
    <s v="Death Valley"/>
    <s v="Death Valley will be the first photo book of Andi State"/>
    <n v="5000"/>
    <n v="5330"/>
    <x v="0"/>
    <x v="0"/>
    <x v="0"/>
    <s v="USD"/>
    <n v="1427309629"/>
    <n v="1425585229"/>
    <b v="0"/>
    <n v="49"/>
    <b v="1"/>
    <s v="photography/photobooks"/>
    <x v="6"/>
    <x v="9"/>
    <n v="108.78"/>
    <n v="107"/>
    <x v="1984"/>
    <d v="2015-03-25T18:53:49"/>
    <n v="19.958333333328483"/>
    <n v="6.6000000000000003E-2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s v="USD"/>
    <n v="1276574400"/>
    <n v="1270576379"/>
    <b v="1"/>
    <n v="28"/>
    <b v="1"/>
    <s v="music/rock"/>
    <x v="4"/>
    <x v="5"/>
    <n v="189.29"/>
    <n v="106"/>
    <x v="1985"/>
    <d v="2010-06-15T04:00:00"/>
    <n v="69.42153935184615"/>
    <n v="0.06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s v="USD"/>
    <n v="1408638480"/>
    <n v="1406811593"/>
    <b v="0"/>
    <n v="37"/>
    <b v="1"/>
    <s v="theater/plays"/>
    <x v="2"/>
    <x v="2"/>
    <n v="143.11000000000001"/>
    <n v="106"/>
    <x v="1986"/>
    <d v="2014-08-21T16:28:00"/>
    <n v="21.144525462965248"/>
    <n v="5.8999999999999997E-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x v="18"/>
    <s v="CHF"/>
    <n v="1485989940"/>
    <n v="1483393836"/>
    <b v="0"/>
    <n v="46"/>
    <b v="1"/>
    <s v="theater/plays"/>
    <x v="2"/>
    <x v="2"/>
    <n v="115.02"/>
    <n v="106"/>
    <x v="1987"/>
    <d v="2017-02-01T22:59:00"/>
    <n v="30.047499999993306"/>
    <n v="5.8200000000000002E-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s v="USD"/>
    <n v="1400533200"/>
    <n v="1398348859"/>
    <b v="0"/>
    <n v="126"/>
    <b v="1"/>
    <s v="theater/plays"/>
    <x v="2"/>
    <x v="2"/>
    <n v="41.94"/>
    <n v="106"/>
    <x v="1988"/>
    <d v="2014-05-19T21:00:00"/>
    <n v="25.281724537038826"/>
    <n v="5.7000000000000002E-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s v="USD"/>
    <n v="1434505214"/>
    <n v="1432690814"/>
    <b v="0"/>
    <n v="49"/>
    <b v="1"/>
    <s v="theater/plays"/>
    <x v="2"/>
    <x v="2"/>
    <n v="107.57"/>
    <n v="105"/>
    <x v="1989"/>
    <d v="2015-06-17T01:40:14"/>
    <n v="21"/>
    <n v="5.4199999999999998E-2"/>
    <x v="3"/>
  </r>
  <r>
    <n v="403"/>
    <s v="MONDO BANANA"/>
    <s v="A documentary adventure about bananas - and people. Your round-trip ticket into the heart of banana-cultures!!"/>
    <n v="5000"/>
    <n v="5263"/>
    <x v="0"/>
    <x v="0"/>
    <x v="0"/>
    <s v="USD"/>
    <n v="1312960080"/>
    <n v="1308900441"/>
    <b v="0"/>
    <n v="70"/>
    <b v="1"/>
    <s v="film &amp; video/documentary"/>
    <x v="5"/>
    <x v="27"/>
    <n v="75.19"/>
    <n v="105"/>
    <x v="1990"/>
    <d v="2011-08-10T07:08:00"/>
    <n v="46.986562500002037"/>
    <n v="5.2600000000000001E-2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s v="USD"/>
    <n v="1405095300"/>
    <n v="1403146628"/>
    <b v="0"/>
    <n v="82"/>
    <b v="1"/>
    <s v="theater/plays"/>
    <x v="2"/>
    <x v="2"/>
    <n v="64.16"/>
    <n v="105"/>
    <x v="1991"/>
    <d v="2014-07-11T16:15:00"/>
    <n v="22.554074074076198"/>
    <n v="5.2184000000000015E-2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2"/>
    <x v="2"/>
    <s v="CAD"/>
    <n v="1485936000"/>
    <n v="1481949983"/>
    <b v="0"/>
    <n v="43"/>
    <b v="1"/>
    <s v="film &amp; video/shorts"/>
    <x v="5"/>
    <x v="13"/>
    <n v="122.33"/>
    <n v="105"/>
    <x v="1992"/>
    <d v="2017-02-01T08:00:00"/>
    <n v="46.134456018509809"/>
    <n v="5.1999999999999998E-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s v="GBP"/>
    <n v="1434285409"/>
    <n v="1431693409"/>
    <b v="0"/>
    <n v="104"/>
    <b v="1"/>
    <s v="theater/plays"/>
    <x v="2"/>
    <x v="2"/>
    <n v="50.38"/>
    <n v="105"/>
    <x v="1993"/>
    <d v="2015-06-14T12:36:49"/>
    <n v="30"/>
    <n v="4.8000000000000001E-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s v="USD"/>
    <n v="1339235377"/>
    <n v="1336643377"/>
    <b v="0"/>
    <n v="46"/>
    <b v="1"/>
    <s v="music/pop"/>
    <x v="4"/>
    <x v="17"/>
    <n v="113.83"/>
    <n v="105"/>
    <x v="1994"/>
    <d v="2012-06-09T09:49:37"/>
    <n v="30"/>
    <n v="4.7199999999999999E-2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s v="USD"/>
    <n v="1291870740"/>
    <n v="1286480070"/>
    <b v="0"/>
    <n v="147"/>
    <b v="1"/>
    <s v="music/indie rock"/>
    <x v="4"/>
    <x v="21"/>
    <n v="35.61"/>
    <n v="105"/>
    <x v="1995"/>
    <d v="2010-12-09T04:59:00"/>
    <n v="62.39201388888614"/>
    <n v="4.7E-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s v="USD"/>
    <n v="1470430800"/>
    <n v="1467865967"/>
    <b v="0"/>
    <n v="142"/>
    <b v="1"/>
    <s v="theater/plays"/>
    <x v="2"/>
    <x v="2"/>
    <n v="36.86"/>
    <n v="105"/>
    <x v="1996"/>
    <d v="2016-08-05T21:00:00"/>
    <n v="29.685567129628907"/>
    <n v="4.6800000000000001E-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s v="USD"/>
    <n v="1477976340"/>
    <n v="1475460819"/>
    <b v="0"/>
    <n v="56"/>
    <b v="1"/>
    <s v="theater/plays"/>
    <x v="2"/>
    <x v="2"/>
    <n v="93.43"/>
    <n v="105"/>
    <x v="1997"/>
    <d v="2016-11-01T04:59:00"/>
    <n v="29.114826388889924"/>
    <n v="4.6399999999999997E-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s v="USD"/>
    <n v="1444149886"/>
    <n v="1441125886"/>
    <b v="0"/>
    <n v="65"/>
    <b v="1"/>
    <s v="theater/plays"/>
    <x v="2"/>
    <x v="2"/>
    <n v="80.400000000000006"/>
    <n v="105"/>
    <x v="1998"/>
    <d v="2015-10-06T16:44:46"/>
    <n v="35"/>
    <n v="4.5199999999999997E-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s v="USD"/>
    <n v="1341683211"/>
    <n v="1339091211"/>
    <b v="1"/>
    <n v="81"/>
    <b v="1"/>
    <s v="music/rock"/>
    <x v="4"/>
    <x v="5"/>
    <n v="64.47"/>
    <n v="104"/>
    <x v="1999"/>
    <d v="2012-07-07T17:46:51"/>
    <n v="30"/>
    <n v="4.4400000000000002E-2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s v="USD"/>
    <n v="1451089134"/>
    <n v="1448497134"/>
    <b v="0"/>
    <n v="78"/>
    <b v="1"/>
    <s v="publishing/nonfiction"/>
    <x v="7"/>
    <x v="12"/>
    <n v="66.7"/>
    <n v="104"/>
    <x v="2000"/>
    <d v="2015-12-26T00:18:54"/>
    <n v="30"/>
    <n v="4.0500000000000001E-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s v="USD"/>
    <n v="1397354400"/>
    <n v="1395277318"/>
    <b v="0"/>
    <n v="81"/>
    <b v="1"/>
    <s v="film &amp; video/shorts"/>
    <x v="5"/>
    <x v="13"/>
    <n v="64.2"/>
    <n v="104"/>
    <x v="2001"/>
    <d v="2014-04-13T02:00:00"/>
    <n v="24.04030092593166"/>
    <n v="0.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s v="GBP"/>
    <n v="1485796613"/>
    <n v="1481908613"/>
    <b v="0"/>
    <n v="4"/>
    <b v="0"/>
    <s v="technology/wearables"/>
    <x v="0"/>
    <x v="16"/>
    <n v="1300"/>
    <n v="104"/>
    <x v="2002"/>
    <d v="2017-01-30T17:16:53"/>
    <n v="45"/>
    <n v="0.0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9"/>
    <s v="EUR"/>
    <n v="1484441980"/>
    <n v="1479257980"/>
    <b v="0"/>
    <n v="54"/>
    <b v="1"/>
    <s v="theater/plays"/>
    <x v="2"/>
    <x v="2"/>
    <n v="96.2"/>
    <n v="104"/>
    <x v="2003"/>
    <d v="2017-01-15T00:59:40"/>
    <n v="60"/>
    <n v="3.9E-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s v="USD"/>
    <n v="1345079785"/>
    <n v="1342487785"/>
    <b v="1"/>
    <n v="96"/>
    <b v="1"/>
    <s v="film &amp; video/documentary"/>
    <x v="5"/>
    <x v="27"/>
    <n v="54.02"/>
    <n v="104"/>
    <x v="2004"/>
    <d v="2012-08-16T01:16:25"/>
    <n v="30"/>
    <n v="3.7199999999999997E-2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s v="USD"/>
    <n v="1455602340"/>
    <n v="1453827436"/>
    <b v="0"/>
    <n v="52"/>
    <b v="1"/>
    <s v="theater/musical"/>
    <x v="2"/>
    <x v="18"/>
    <n v="99.54"/>
    <n v="104"/>
    <x v="2005"/>
    <d v="2016-02-16T05:59:00"/>
    <n v="20.542870370365563"/>
    <n v="3.5200000000000002E-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s v="USD"/>
    <n v="1406557877"/>
    <n v="1404743477"/>
    <b v="1"/>
    <n v="82"/>
    <b v="1"/>
    <s v="theater/plays"/>
    <x v="2"/>
    <x v="2"/>
    <n v="63.11"/>
    <n v="104"/>
    <x v="2006"/>
    <d v="2014-07-28T14:31:17"/>
    <n v="21"/>
    <n v="3.5000000000000003E-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s v="USD"/>
    <n v="1433289600"/>
    <n v="1430768800"/>
    <b v="0"/>
    <n v="30"/>
    <b v="1"/>
    <s v="theater/musical"/>
    <x v="2"/>
    <x v="18"/>
    <n v="172.23"/>
    <n v="103"/>
    <x v="2007"/>
    <d v="2015-06-03T00:00:00"/>
    <n v="29.175925925927004"/>
    <n v="3.3399999999999999E-2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s v="USD"/>
    <n v="1382742010"/>
    <n v="1380150010"/>
    <b v="0"/>
    <n v="60"/>
    <b v="1"/>
    <s v="technology/makerspaces"/>
    <x v="0"/>
    <x v="36"/>
    <n v="85.75"/>
    <n v="103"/>
    <x v="2008"/>
    <d v="2013-10-25T23:00:10"/>
    <n v="30"/>
    <n v="2.9000000000000001E-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s v="USD"/>
    <n v="1407085200"/>
    <n v="1401924769"/>
    <b v="0"/>
    <n v="77"/>
    <b v="1"/>
    <s v="music/rock"/>
    <x v="4"/>
    <x v="5"/>
    <n v="66.69"/>
    <n v="103"/>
    <x v="2009"/>
    <d v="2014-08-03T17:00:00"/>
    <n v="59.727210648154141"/>
    <n v="2.7E-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s v="USD"/>
    <n v="1471921637"/>
    <n v="1469329637"/>
    <b v="0"/>
    <n v="93"/>
    <b v="1"/>
    <s v="theater/plays"/>
    <x v="2"/>
    <x v="2"/>
    <n v="55.01"/>
    <n v="102"/>
    <x v="2010"/>
    <d v="2016-08-23T03:07:17"/>
    <n v="30"/>
    <n v="2.3236000000000059E-2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s v="USD"/>
    <n v="1355439503"/>
    <n v="1352847503"/>
    <b v="0"/>
    <n v="62"/>
    <b v="1"/>
    <s v="publishing/nonfiction"/>
    <x v="7"/>
    <x v="12"/>
    <n v="82.52"/>
    <n v="102"/>
    <x v="2011"/>
    <d v="2012-12-13T22:58:23"/>
    <n v="30"/>
    <n v="2.3199999999999998E-2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s v="GBP"/>
    <n v="1449766261"/>
    <n v="1447174261"/>
    <b v="0"/>
    <n v="34"/>
    <b v="1"/>
    <s v="theater/plays"/>
    <x v="2"/>
    <x v="2"/>
    <n v="150.15"/>
    <n v="102"/>
    <x v="2012"/>
    <d v="2015-12-10T16:51:01"/>
    <n v="30"/>
    <n v="2.1000000000000001E-2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s v="GBP"/>
    <n v="1455208143"/>
    <n v="1452616143"/>
    <b v="1"/>
    <n v="59"/>
    <b v="1"/>
    <s v="theater/spaces"/>
    <x v="2"/>
    <x v="24"/>
    <n v="86.49"/>
    <n v="102"/>
    <x v="2013"/>
    <d v="2016-02-11T16:29:03"/>
    <n v="30"/>
    <n v="2.06E-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s v="USD"/>
    <n v="1411695300"/>
    <n v="1409275671"/>
    <b v="0"/>
    <n v="87"/>
    <b v="1"/>
    <s v="theater/plays"/>
    <x v="2"/>
    <x v="2"/>
    <n v="58.62"/>
    <n v="102"/>
    <x v="2014"/>
    <d v="2014-09-26T01:35:00"/>
    <n v="28.004965277774318"/>
    <n v="0.02"/>
    <x v="2"/>
  </r>
  <r>
    <n v="759"/>
    <s v="Wild Ruins"/>
    <s v="Help me search for the lost ruins of the UK. A unique guide to  lesser known and somewhat known ruins of Britain."/>
    <n v="5000"/>
    <n v="5096"/>
    <x v="0"/>
    <x v="1"/>
    <x v="1"/>
    <s v="GBP"/>
    <n v="1404892539"/>
    <n v="1401436539"/>
    <b v="0"/>
    <n v="99"/>
    <b v="1"/>
    <s v="publishing/nonfiction"/>
    <x v="7"/>
    <x v="12"/>
    <n v="51.47"/>
    <n v="102"/>
    <x v="2015"/>
    <d v="2014-07-09T07:55:39"/>
    <n v="40"/>
    <n v="1.9199999999999998E-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s v="GBP"/>
    <n v="1438358400"/>
    <n v="1437063121"/>
    <b v="0"/>
    <n v="139"/>
    <b v="1"/>
    <s v="theater/plays"/>
    <x v="2"/>
    <x v="2"/>
    <n v="36.47"/>
    <n v="101"/>
    <x v="2016"/>
    <d v="2015-07-31T16:00:00"/>
    <n v="14.991655092599103"/>
    <n v="1.4E-2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s v="USD"/>
    <n v="1420524000"/>
    <n v="1419104823"/>
    <b v="0"/>
    <n v="46"/>
    <b v="1"/>
    <s v="theater/plays"/>
    <x v="2"/>
    <x v="2"/>
    <n v="110.22"/>
    <n v="101"/>
    <x v="2017"/>
    <d v="2015-01-06T06:00:00"/>
    <n v="16.425659722226555"/>
    <n v="1.4E-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s v="USD"/>
    <n v="1415653663"/>
    <n v="1413058063"/>
    <b v="1"/>
    <n v="94"/>
    <b v="1"/>
    <s v="music/metal"/>
    <x v="4"/>
    <x v="6"/>
    <n v="53.89"/>
    <n v="101"/>
    <x v="2018"/>
    <d v="2014-11-10T21:07:43"/>
    <n v="30.041666666664241"/>
    <n v="1.32E-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s v="GBP"/>
    <n v="1406113200"/>
    <n v="1402910965"/>
    <b v="0"/>
    <n v="54"/>
    <b v="1"/>
    <s v="theater/plays"/>
    <x v="2"/>
    <x v="2"/>
    <n v="93.61"/>
    <n v="101"/>
    <x v="2019"/>
    <d v="2014-07-23T11:00:00"/>
    <n v="37.0629050925927"/>
    <n v="1.0999999999999999E-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s v="USD"/>
    <n v="1448466551"/>
    <n v="1445870951"/>
    <b v="0"/>
    <n v="121"/>
    <b v="1"/>
    <s v="technology/hardware"/>
    <x v="0"/>
    <x v="0"/>
    <n v="41.74"/>
    <n v="101"/>
    <x v="2020"/>
    <d v="2015-11-25T15:49:11"/>
    <n v="30.041666666671517"/>
    <n v="1.0200000000000001E-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s v="USD"/>
    <n v="1399293386"/>
    <n v="1397133386"/>
    <b v="0"/>
    <n v="91"/>
    <b v="1"/>
    <s v="theater/musical"/>
    <x v="2"/>
    <x v="18"/>
    <n v="55.5"/>
    <n v="101"/>
    <x v="2021"/>
    <d v="2014-05-05T12:36:26"/>
    <n v="25"/>
    <n v="1.0154000000000087E-2"/>
    <x v="2"/>
  </r>
  <r>
    <n v="836"/>
    <s v="DESMADRE Full Album + Press Kit"/>
    <s v="An album you can bring home to mom."/>
    <n v="5000"/>
    <n v="5046.5200000000004"/>
    <x v="0"/>
    <x v="0"/>
    <x v="0"/>
    <s v="USD"/>
    <n v="1381108918"/>
    <n v="1378516918"/>
    <b v="0"/>
    <n v="46"/>
    <b v="1"/>
    <s v="music/rock"/>
    <x v="4"/>
    <x v="5"/>
    <n v="109.71"/>
    <n v="101"/>
    <x v="2022"/>
    <d v="2013-10-07T01:21:58"/>
    <n v="30"/>
    <n v="9.3040000000000865E-3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s v="USD"/>
    <n v="1341750569"/>
    <n v="1339158569"/>
    <b v="0"/>
    <n v="57"/>
    <b v="1"/>
    <s v="music/classical music"/>
    <x v="4"/>
    <x v="10"/>
    <n v="88.44"/>
    <n v="101"/>
    <x v="2023"/>
    <d v="2012-07-08T12:29:29"/>
    <n v="30"/>
    <n v="8.2000000000000007E-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s v="USD"/>
    <n v="1415230084"/>
    <n v="1413412084"/>
    <b v="0"/>
    <n v="44"/>
    <b v="1"/>
    <s v="theater/plays"/>
    <x v="2"/>
    <x v="2"/>
    <n v="114.55"/>
    <n v="101"/>
    <x v="2024"/>
    <d v="2014-11-05T23:28:04"/>
    <n v="21.041666666664241"/>
    <n v="8.0000000000000002E-3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s v="USD"/>
    <n v="1407360720"/>
    <n v="1404769819"/>
    <b v="0"/>
    <n v="196"/>
    <b v="1"/>
    <s v="theater/plays"/>
    <x v="2"/>
    <x v="2"/>
    <n v="25.69"/>
    <n v="101"/>
    <x v="2025"/>
    <d v="2014-08-06T21:32:00"/>
    <n v="29.987280092595029"/>
    <n v="7.1379999999999196E-3"/>
    <x v="2"/>
  </r>
  <r>
    <n v="106"/>
    <s v="LOST WEEKEND"/>
    <s v="A Boy. A Girl. A Car. A Serial Killer."/>
    <n v="5000"/>
    <n v="5025"/>
    <x v="0"/>
    <x v="0"/>
    <x v="0"/>
    <s v="USD"/>
    <n v="1333391901"/>
    <n v="1332182301"/>
    <b v="0"/>
    <n v="27"/>
    <b v="1"/>
    <s v="film &amp; video/shorts"/>
    <x v="5"/>
    <x v="13"/>
    <n v="186.11"/>
    <n v="101"/>
    <x v="2026"/>
    <d v="2012-04-02T18:38:21"/>
    <n v="14"/>
    <n v="5.0000000000000001E-3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s v="USD"/>
    <n v="1420734696"/>
    <n v="1418142696"/>
    <b v="0"/>
    <n v="41"/>
    <b v="1"/>
    <s v="theater/plays"/>
    <x v="2"/>
    <x v="2"/>
    <n v="122.54"/>
    <n v="100"/>
    <x v="2027"/>
    <d v="2015-01-08T16:31:36"/>
    <n v="30"/>
    <n v="4.7999999999999996E-3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s v="GBP"/>
    <n v="1407106800"/>
    <n v="1404749446"/>
    <b v="0"/>
    <n v="63"/>
    <b v="1"/>
    <s v="theater/plays"/>
    <x v="2"/>
    <x v="2"/>
    <n v="79.62"/>
    <n v="100"/>
    <x v="2028"/>
    <d v="2014-08-03T23:00:00"/>
    <n v="27.284189814818092"/>
    <n v="3.2000000000000002E-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s v="USD"/>
    <n v="1403846055"/>
    <n v="1401254055"/>
    <b v="0"/>
    <n v="25"/>
    <b v="1"/>
    <s v="theater/plays"/>
    <x v="2"/>
    <x v="2"/>
    <n v="200.49"/>
    <n v="100"/>
    <x v="2029"/>
    <d v="2014-06-27T05:14:15"/>
    <n v="30"/>
    <n v="2.4499999999999999E-3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s v="GBP"/>
    <n v="1413792034"/>
    <n v="1411200034"/>
    <b v="0"/>
    <n v="73"/>
    <b v="1"/>
    <s v="theater/plays"/>
    <x v="2"/>
    <x v="2"/>
    <n v="68.53"/>
    <n v="100"/>
    <x v="2030"/>
    <d v="2014-10-20T08:00:34"/>
    <n v="30"/>
    <n v="5.9999999999999995E-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s v="USD"/>
    <n v="1335542446"/>
    <n v="1332950446"/>
    <b v="0"/>
    <n v="28"/>
    <b v="1"/>
    <s v="music/rock"/>
    <x v="4"/>
    <x v="5"/>
    <n v="178.61"/>
    <n v="100"/>
    <x v="2031"/>
    <d v="2012-04-27T16:00:46"/>
    <n v="30"/>
    <n v="2.0000000000000001E-4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s v="USD"/>
    <n v="1286756176"/>
    <n v="1282868176"/>
    <b v="0"/>
    <n v="38"/>
    <b v="1"/>
    <s v="music/indie rock"/>
    <x v="4"/>
    <x v="21"/>
    <n v="131.58000000000001"/>
    <n v="100"/>
    <x v="2032"/>
    <d v="2010-10-11T00:16:16"/>
    <n v="45"/>
    <n v="3.6000000000058209E-5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s v="USD"/>
    <n v="1352055886"/>
    <n v="1350324286"/>
    <b v="0"/>
    <n v="26"/>
    <b v="1"/>
    <s v="film &amp; video/shorts"/>
    <x v="5"/>
    <x v="13"/>
    <n v="192.31"/>
    <n v="100"/>
    <x v="2033"/>
    <d v="2012-11-04T19:04:46"/>
    <n v="20.041666666664241"/>
    <n v="0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s v="USD"/>
    <n v="1279555200"/>
    <n v="1276480894"/>
    <b v="1"/>
    <n v="50"/>
    <b v="1"/>
    <s v="film &amp; video/documentary"/>
    <x v="5"/>
    <x v="27"/>
    <n v="100"/>
    <n v="100"/>
    <x v="2034"/>
    <d v="2010-07-19T16:00:00"/>
    <n v="35.582245370365854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s v="USD"/>
    <n v="1461336720"/>
    <n v="1459431960"/>
    <b v="0"/>
    <n v="27"/>
    <b v="1"/>
    <s v="music/classical music"/>
    <x v="4"/>
    <x v="10"/>
    <n v="185.19"/>
    <n v="100"/>
    <x v="2035"/>
    <d v="2016-04-22T14:52:00"/>
    <n v="22.045833333329938"/>
    <n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s v="USD"/>
    <n v="1427907626"/>
    <n v="1425319226"/>
    <b v="0"/>
    <n v="77"/>
    <b v="1"/>
    <s v="theater/musical"/>
    <x v="2"/>
    <x v="18"/>
    <n v="64.94"/>
    <n v="100"/>
    <x v="2036"/>
    <d v="2015-04-01T17:00:26"/>
    <n v="29.958333333335759"/>
    <n v="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s v="USD"/>
    <n v="1420033187"/>
    <n v="1414845587"/>
    <b v="0"/>
    <n v="28"/>
    <b v="1"/>
    <s v="theater/plays"/>
    <x v="2"/>
    <x v="2"/>
    <n v="178.57"/>
    <n v="100"/>
    <x v="2037"/>
    <d v="2014-12-31T13:39:47"/>
    <n v="60.041666666664241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s v="USD"/>
    <n v="1462766400"/>
    <n v="1460219110"/>
    <b v="0"/>
    <n v="37"/>
    <b v="0"/>
    <s v="theater/plays"/>
    <x v="2"/>
    <x v="2"/>
    <n v="105.54"/>
    <n v="78"/>
    <x v="2038"/>
    <d v="2016-05-09T04:00:00"/>
    <n v="29.482523148151813"/>
    <n v="-0.21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s v="USD"/>
    <n v="1427936400"/>
    <n v="1424221866"/>
    <b v="0"/>
    <n v="33"/>
    <b v="0"/>
    <s v="theater/plays"/>
    <x v="2"/>
    <x v="2"/>
    <n v="106.97"/>
    <n v="71"/>
    <x v="2039"/>
    <d v="2015-04-02T01:00:00"/>
    <n v="42.992291666669189"/>
    <n v="-0.2939999999999999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s v="USD"/>
    <n v="1443408550"/>
    <n v="1439952550"/>
    <b v="0"/>
    <n v="17"/>
    <b v="0"/>
    <s v="theater/plays"/>
    <x v="2"/>
    <x v="2"/>
    <n v="179.12"/>
    <n v="61"/>
    <x v="2040"/>
    <d v="2015-09-28T02:49:10"/>
    <n v="40"/>
    <n v="-0.39100000000000001"/>
    <x v="3"/>
  </r>
  <r>
    <n v="166"/>
    <s v="Pressure"/>
    <s v="A young teen makes a bad decision after joining gang and the film expresses his choices that led him to that point."/>
    <n v="5000"/>
    <n v="3000"/>
    <x v="1"/>
    <x v="0"/>
    <x v="0"/>
    <s v="USD"/>
    <n v="1484531362"/>
    <n v="1481939362"/>
    <b v="0"/>
    <n v="1"/>
    <b v="0"/>
    <s v="film &amp; video/drama"/>
    <x v="5"/>
    <x v="25"/>
    <n v="3000"/>
    <n v="60"/>
    <x v="2041"/>
    <d v="2017-01-16T01:49:22"/>
    <n v="30"/>
    <n v="-0.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s v="USD"/>
    <n v="1433395560"/>
    <n v="1430803560"/>
    <b v="0"/>
    <n v="42"/>
    <b v="0"/>
    <s v="technology/gadgets"/>
    <x v="0"/>
    <x v="33"/>
    <n v="70.599999999999994"/>
    <n v="59"/>
    <x v="2042"/>
    <d v="2015-06-04T05:26:00"/>
    <n v="30"/>
    <n v="-0.4069999999999999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s v="USD"/>
    <n v="1450072740"/>
    <n v="1445027346"/>
    <b v="0"/>
    <n v="25"/>
    <b v="0"/>
    <s v="theater/musical"/>
    <x v="2"/>
    <x v="18"/>
    <n v="109.04"/>
    <n v="55"/>
    <x v="2043"/>
    <d v="2015-12-14T05:59:00"/>
    <n v="58.395763888882357"/>
    <n v="-0.45479999999999998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s v="USD"/>
    <n v="1410037200"/>
    <n v="1407435418"/>
    <b v="0"/>
    <n v="53"/>
    <b v="0"/>
    <s v="theater/musical"/>
    <x v="2"/>
    <x v="18"/>
    <n v="49.21"/>
    <n v="52"/>
    <x v="2044"/>
    <d v="2014-09-06T21:00:00"/>
    <n v="30.113217592595902"/>
    <n v="-0.47839999999999999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s v="USD"/>
    <n v="1414994340"/>
    <n v="1413057980"/>
    <b v="0"/>
    <n v="34"/>
    <b v="0"/>
    <s v="music/world music"/>
    <x v="4"/>
    <x v="37"/>
    <n v="74.62"/>
    <n v="51"/>
    <x v="2045"/>
    <d v="2014-11-03T05:59:00"/>
    <n v="22.411574074074451"/>
    <n v="-0.49259999999999998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s v="USD"/>
    <n v="1490572740"/>
    <n v="1487734667"/>
    <b v="0"/>
    <n v="15"/>
    <b v="0"/>
    <s v="music/faith"/>
    <x v="4"/>
    <x v="28"/>
    <n v="159.33000000000001"/>
    <n v="48"/>
    <x v="2046"/>
    <d v="2017-03-26T23:59:00"/>
    <n v="32.848067129627452"/>
    <n v="-0.522000000000000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x v="6"/>
    <s v="EUR"/>
    <n v="1454502789"/>
    <n v="1453206789"/>
    <b v="0"/>
    <n v="114"/>
    <b v="0"/>
    <s v="technology/wearables"/>
    <x v="0"/>
    <x v="16"/>
    <n v="20.34"/>
    <n v="46"/>
    <x v="2047"/>
    <d v="2016-02-03T12:33:09"/>
    <n v="15"/>
    <n v="-0.536200000000000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x v="2"/>
    <s v="CAD"/>
    <n v="1485147540"/>
    <n v="1481951853"/>
    <b v="0"/>
    <n v="14"/>
    <b v="0"/>
    <s v="technology/wearables"/>
    <x v="0"/>
    <x v="16"/>
    <n v="164"/>
    <n v="46"/>
    <x v="2048"/>
    <d v="2017-01-23T04:59:00"/>
    <n v="36.987118055556493"/>
    <n v="-0.5407999999999999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s v="USD"/>
    <n v="1407080884"/>
    <n v="1404488884"/>
    <b v="1"/>
    <n v="39"/>
    <b v="0"/>
    <s v="photography/photobooks"/>
    <x v="6"/>
    <x v="9"/>
    <n v="58.62"/>
    <n v="46"/>
    <x v="2049"/>
    <d v="2014-08-03T15:48:04"/>
    <n v="30"/>
    <n v="-0.54279999999999995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s v="USD"/>
    <n v="1442634617"/>
    <n v="1440042617"/>
    <b v="0"/>
    <n v="12"/>
    <b v="0"/>
    <s v="film &amp; video/drama"/>
    <x v="5"/>
    <x v="25"/>
    <n v="185.83"/>
    <n v="45"/>
    <x v="2050"/>
    <d v="2015-09-19T03:50:17"/>
    <n v="30"/>
    <n v="-0.55400000000000005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s v="USD"/>
    <n v="1456957635"/>
    <n v="1451773635"/>
    <b v="0"/>
    <n v="24"/>
    <b v="0"/>
    <s v="music/indie rock"/>
    <x v="4"/>
    <x v="21"/>
    <n v="83.38"/>
    <n v="40"/>
    <x v="2051"/>
    <d v="2016-03-02T22:27:15"/>
    <n v="60"/>
    <n v="-0.599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s v="USD"/>
    <n v="1422674700"/>
    <n v="1419954240"/>
    <b v="1"/>
    <n v="33"/>
    <b v="0"/>
    <s v="photography/photobooks"/>
    <x v="6"/>
    <x v="9"/>
    <n v="60.24"/>
    <n v="40"/>
    <x v="2052"/>
    <d v="2015-01-31T03:25:00"/>
    <n v="31.486805555556202"/>
    <n v="-0.6024000000000000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s v="USD"/>
    <n v="1446483000"/>
    <n v="1443811268"/>
    <b v="0"/>
    <n v="13"/>
    <b v="0"/>
    <s v="theater/plays"/>
    <x v="2"/>
    <x v="2"/>
    <n v="137.08000000000001"/>
    <n v="36"/>
    <x v="2053"/>
    <d v="2015-11-02T16:50:00"/>
    <n v="30.922824074077653"/>
    <n v="-0.64359999999999995"/>
    <x v="3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s v="USD"/>
    <n v="1479517200"/>
    <n v="1475765867"/>
    <b v="0"/>
    <n v="31"/>
    <b v="0"/>
    <s v="theater/musical"/>
    <x v="2"/>
    <x v="18"/>
    <n v="56.84"/>
    <n v="35"/>
    <x v="2054"/>
    <d v="2016-11-19T01:00:00"/>
    <n v="43.418206018526689"/>
    <n v="-0.64759999999999995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x v="2"/>
    <s v="CAD"/>
    <n v="1399183200"/>
    <n v="1396633284"/>
    <b v="0"/>
    <n v="30"/>
    <b v="0"/>
    <s v="music/jazz"/>
    <x v="4"/>
    <x v="34"/>
    <n v="50.67"/>
    <n v="30"/>
    <x v="2055"/>
    <d v="2014-05-04T06:00:00"/>
    <n v="29.51291666666657"/>
    <n v="-0.69599999999999995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s v="USD"/>
    <n v="1317231008"/>
    <n v="1312047008"/>
    <b v="0"/>
    <n v="24"/>
    <b v="0"/>
    <s v="music/world music"/>
    <x v="4"/>
    <x v="37"/>
    <n v="61.04"/>
    <n v="29"/>
    <x v="2056"/>
    <d v="2011-09-28T17:30:08"/>
    <n v="60"/>
    <n v="-0.70699999999999996"/>
    <x v="5"/>
  </r>
  <r>
    <n v="950"/>
    <s v="EZC Smartlight"/>
    <s v="Rider worn tail light brake light. Adheres to virtually any coat, jacket or vest. Stays on even when you get off."/>
    <n v="5000"/>
    <n v="1402"/>
    <x v="1"/>
    <x v="2"/>
    <x v="2"/>
    <s v="CAD"/>
    <n v="1453053661"/>
    <n v="1450461661"/>
    <b v="0"/>
    <n v="24"/>
    <b v="0"/>
    <s v="technology/wearables"/>
    <x v="0"/>
    <x v="16"/>
    <n v="58.42"/>
    <n v="28"/>
    <x v="2057"/>
    <d v="2016-01-17T18:01:01"/>
    <n v="30"/>
    <n v="-0.7196000000000000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s v="USD"/>
    <n v="1446131207"/>
    <n v="1443712007"/>
    <b v="0"/>
    <n v="20"/>
    <b v="0"/>
    <s v="theater/plays"/>
    <x v="2"/>
    <x v="2"/>
    <n v="68.099999999999994"/>
    <n v="27"/>
    <x v="2058"/>
    <d v="2015-10-29T15:06:47"/>
    <n v="28"/>
    <n v="-0.72760000000000002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s v="USD"/>
    <n v="1259643540"/>
    <n v="1254450706"/>
    <b v="0"/>
    <n v="11"/>
    <b v="0"/>
    <s v="music/jazz"/>
    <x v="4"/>
    <x v="34"/>
    <n v="109.18"/>
    <n v="24"/>
    <x v="2059"/>
    <d v="2009-12-01T04:59:00"/>
    <n v="60.102245370369928"/>
    <n v="-0.75980000000000003"/>
    <x v="8"/>
  </r>
  <r>
    <n v="2405"/>
    <s v="JoyShtick Food Truck"/>
    <s v="We are the first gaming-themed food truck, bringing gourmet pub fare to the Jacksonville area."/>
    <n v="5000"/>
    <n v="1126"/>
    <x v="1"/>
    <x v="0"/>
    <x v="0"/>
    <s v="USD"/>
    <n v="1472911375"/>
    <n v="1471096975"/>
    <b v="0"/>
    <n v="20"/>
    <b v="0"/>
    <s v="food/food trucks"/>
    <x v="3"/>
    <x v="3"/>
    <n v="56.3"/>
    <n v="23"/>
    <x v="2060"/>
    <d v="2016-09-03T14:02:55"/>
    <n v="21"/>
    <n v="-0.7748000000000000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s v="GBP"/>
    <n v="1399809052"/>
    <n v="1397217052"/>
    <b v="1"/>
    <n v="23"/>
    <b v="0"/>
    <s v="theater/plays"/>
    <x v="2"/>
    <x v="2"/>
    <n v="47.7"/>
    <n v="22"/>
    <x v="2061"/>
    <d v="2014-05-11T11:50:52"/>
    <n v="30"/>
    <n v="-0.78059999999999996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s v="USD"/>
    <n v="1401587064"/>
    <n v="1399427064"/>
    <b v="1"/>
    <n v="19"/>
    <b v="0"/>
    <s v="theater/plays"/>
    <x v="2"/>
    <x v="2"/>
    <n v="56.05"/>
    <n v="21"/>
    <x v="2062"/>
    <d v="2014-06-01T01:44:24"/>
    <n v="25"/>
    <n v="-0.78700000000000003"/>
    <x v="2"/>
  </r>
  <r>
    <n v="1880"/>
    <s v="Sim Betting Football"/>
    <s v="Sim Betting Football is the only football (soccer) betting simulation  game."/>
    <n v="5000"/>
    <n v="1004"/>
    <x v="1"/>
    <x v="1"/>
    <x v="1"/>
    <s v="GBP"/>
    <n v="1459341380"/>
    <n v="1456839380"/>
    <b v="0"/>
    <n v="24"/>
    <b v="0"/>
    <s v="games/mobile games"/>
    <x v="1"/>
    <x v="15"/>
    <n v="41.83"/>
    <n v="20"/>
    <x v="2063"/>
    <d v="2016-03-30T12:36:20"/>
    <n v="28.958333333343035"/>
    <n v="-0.7992000000000000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s v="USD"/>
    <n v="1424635753"/>
    <n v="1422043753"/>
    <b v="0"/>
    <n v="12"/>
    <b v="0"/>
    <s v="food/restaurants"/>
    <x v="3"/>
    <x v="39"/>
    <n v="77.5"/>
    <n v="19"/>
    <x v="2064"/>
    <d v="2015-02-22T20:09:13"/>
    <n v="30"/>
    <n v="-0.81399999999999995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s v="GBP"/>
    <n v="1403192031"/>
    <n v="1400600031"/>
    <b v="0"/>
    <n v="21"/>
    <b v="0"/>
    <s v="theater/plays"/>
    <x v="2"/>
    <x v="2"/>
    <n v="41.95"/>
    <n v="18"/>
    <x v="2065"/>
    <d v="2014-06-19T15:33:51"/>
    <n v="30"/>
    <n v="-0.82379999999999998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s v="USD"/>
    <n v="1457413140"/>
    <n v="1454996887"/>
    <b v="0"/>
    <n v="12"/>
    <b v="0"/>
    <s v="theater/musical"/>
    <x v="2"/>
    <x v="18"/>
    <n v="68.42"/>
    <n v="16"/>
    <x v="2066"/>
    <d v="2016-03-08T04:59:00"/>
    <n v="27.965891203704814"/>
    <n v="-0.83579999999999999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s v="USD"/>
    <n v="1437461940"/>
    <n v="1435383457"/>
    <b v="0"/>
    <n v="5"/>
    <b v="0"/>
    <s v="film &amp; video/drama"/>
    <x v="5"/>
    <x v="25"/>
    <n v="160"/>
    <n v="16"/>
    <x v="2067"/>
    <d v="2015-07-21T06:59:00"/>
    <n v="24.05651620370918"/>
    <n v="-0.84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s v="USD"/>
    <n v="1471214743"/>
    <n v="1468622743"/>
    <b v="0"/>
    <n v="9"/>
    <b v="0"/>
    <s v="theater/spaces"/>
    <x v="2"/>
    <x v="24"/>
    <n v="88.44"/>
    <n v="16"/>
    <x v="2068"/>
    <d v="2016-08-14T22:45:43"/>
    <n v="30"/>
    <n v="-0.8407999999999999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s v="USD"/>
    <n v="1400301165"/>
    <n v="1397709165"/>
    <b v="0"/>
    <n v="9"/>
    <b v="0"/>
    <s v="theater/plays"/>
    <x v="2"/>
    <x v="2"/>
    <n v="83.33"/>
    <n v="15"/>
    <x v="2069"/>
    <d v="2014-05-17T04:32:45"/>
    <n v="30"/>
    <n v="-0.8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s v="USD"/>
    <n v="1444971540"/>
    <n v="1442593427"/>
    <b v="0"/>
    <n v="7"/>
    <b v="0"/>
    <s v="theater/plays"/>
    <x v="2"/>
    <x v="2"/>
    <n v="93"/>
    <n v="13"/>
    <x v="2070"/>
    <d v="2015-10-16T04:59:00"/>
    <n v="27.524456018516503"/>
    <n v="-0.86980000000000002"/>
    <x v="3"/>
  </r>
  <r>
    <n v="1576"/>
    <s v="The Obsessive Line Collection (Canceled)"/>
    <s v="For the publication of my first 3 books: an Art book, a graphic novel, and a coloring book"/>
    <n v="5000"/>
    <n v="650"/>
    <x v="2"/>
    <x v="0"/>
    <x v="0"/>
    <s v="USD"/>
    <n v="1435698368"/>
    <n v="1431810368"/>
    <b v="0"/>
    <n v="10"/>
    <b v="0"/>
    <s v="publishing/art books"/>
    <x v="7"/>
    <x v="40"/>
    <n v="65"/>
    <n v="13"/>
    <x v="2071"/>
    <d v="2015-06-30T21:06:08"/>
    <n v="45"/>
    <n v="-0.87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x v="2"/>
    <s v="CAD"/>
    <n v="1452120613"/>
    <n v="1449528613"/>
    <b v="0"/>
    <n v="25"/>
    <b v="0"/>
    <s v="photography/people"/>
    <x v="6"/>
    <x v="38"/>
    <n v="25"/>
    <n v="13"/>
    <x v="2072"/>
    <d v="2016-01-06T22:50:13"/>
    <n v="30"/>
    <n v="-0.875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s v="GBP"/>
    <n v="1424474056"/>
    <n v="1420586056"/>
    <b v="0"/>
    <n v="24"/>
    <b v="0"/>
    <s v="theater/musical"/>
    <x v="2"/>
    <x v="18"/>
    <n v="24.46"/>
    <n v="12"/>
    <x v="2073"/>
    <d v="2015-02-20T23:14:16"/>
    <n v="45"/>
    <n v="-0.88260000000000005"/>
    <x v="3"/>
  </r>
  <r>
    <n v="1807"/>
    <s v="Anywhere but Here"/>
    <s v="I want to explore alternative cultures and lifestyles in America."/>
    <n v="5000"/>
    <n v="553"/>
    <x v="1"/>
    <x v="0"/>
    <x v="0"/>
    <s v="USD"/>
    <n v="1411868313"/>
    <n v="1409276313"/>
    <b v="1"/>
    <n v="8"/>
    <b v="0"/>
    <s v="photography/photobooks"/>
    <x v="6"/>
    <x v="9"/>
    <n v="69.13"/>
    <n v="11"/>
    <x v="2074"/>
    <d v="2014-09-28T01:38:33"/>
    <n v="30"/>
    <n v="-0.88939999999999997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s v="USD"/>
    <n v="1443704400"/>
    <n v="1439827639"/>
    <b v="0"/>
    <n v="12"/>
    <b v="0"/>
    <s v="theater/plays"/>
    <x v="2"/>
    <x v="2"/>
    <n v="45.83"/>
    <n v="11"/>
    <x v="2075"/>
    <d v="2015-10-01T13:00:00"/>
    <n v="44.86991898148699"/>
    <n v="-0.89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s v="USD"/>
    <n v="1447689898"/>
    <n v="1445094298"/>
    <b v="0"/>
    <n v="11"/>
    <b v="0"/>
    <s v="food/food trucks"/>
    <x v="3"/>
    <x v="3"/>
    <n v="48.18"/>
    <n v="11"/>
    <x v="2076"/>
    <d v="2015-11-16T16:04:58"/>
    <n v="30.041666666664241"/>
    <n v="-0.8940000000000000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s v="USD"/>
    <n v="1463945673"/>
    <n v="1458761673"/>
    <b v="0"/>
    <n v="11"/>
    <b v="0"/>
    <s v="theater/plays"/>
    <x v="2"/>
    <x v="2"/>
    <n v="47.91"/>
    <n v="11"/>
    <x v="2077"/>
    <d v="2016-05-22T19:34:33"/>
    <n v="60"/>
    <n v="-0.8945999999999999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s v="GBP"/>
    <n v="1462539840"/>
    <n v="1460034594"/>
    <b v="0"/>
    <n v="13"/>
    <b v="0"/>
    <s v="theater/plays"/>
    <x v="2"/>
    <x v="2"/>
    <n v="37.54"/>
    <n v="10"/>
    <x v="2078"/>
    <d v="2016-05-06T13:04:00"/>
    <n v="28.995902777780429"/>
    <n v="-0.9023999999999999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s v="USD"/>
    <n v="1459181895"/>
    <n v="1456593495"/>
    <b v="0"/>
    <n v="9"/>
    <b v="0"/>
    <s v="music/faith"/>
    <x v="4"/>
    <x v="28"/>
    <n v="54.11"/>
    <n v="10"/>
    <x v="2079"/>
    <d v="2016-03-28T16:18:15"/>
    <n v="29.958333333335759"/>
    <n v="-0.90259999999999996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s v="USD"/>
    <n v="1349392033"/>
    <n v="1346800033"/>
    <b v="0"/>
    <n v="22"/>
    <b v="0"/>
    <s v="games/video games"/>
    <x v="1"/>
    <x v="19"/>
    <n v="21.73"/>
    <n v="10"/>
    <x v="2080"/>
    <d v="2012-10-04T23:07:13"/>
    <n v="30"/>
    <n v="-0.90439999999999998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s v="USD"/>
    <n v="1428075480"/>
    <n v="1425489613"/>
    <b v="0"/>
    <n v="11"/>
    <b v="0"/>
    <s v="publishing/fiction"/>
    <x v="7"/>
    <x v="31"/>
    <n v="40.450000000000003"/>
    <n v="9"/>
    <x v="2081"/>
    <d v="2015-04-03T15:38:00"/>
    <n v="29.929016203706851"/>
    <n v="-0.91100000000000003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s v="USD"/>
    <n v="1420215216"/>
    <n v="1417536816"/>
    <b v="0"/>
    <n v="9"/>
    <b v="0"/>
    <s v="theater/musical"/>
    <x v="2"/>
    <x v="18"/>
    <n v="47.33"/>
    <n v="9"/>
    <x v="2082"/>
    <d v="2015-01-02T16:13:36"/>
    <n v="31"/>
    <n v="-0.91479999999999995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x v="6"/>
    <s v="EUR"/>
    <n v="1474230385"/>
    <n v="1471638385"/>
    <b v="0"/>
    <n v="4"/>
    <b v="0"/>
    <s v="publishing/translations"/>
    <x v="7"/>
    <x v="20"/>
    <n v="104.75"/>
    <n v="8"/>
    <x v="2083"/>
    <d v="2016-09-18T20:26:25"/>
    <n v="30"/>
    <n v="-0.91620000000000001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s v="USD"/>
    <n v="1419017488"/>
    <n v="1416339088"/>
    <b v="0"/>
    <n v="5"/>
    <b v="0"/>
    <s v="publishing/translations"/>
    <x v="7"/>
    <x v="20"/>
    <n v="80.599999999999994"/>
    <n v="8"/>
    <x v="2084"/>
    <d v="2014-12-19T19:31:28"/>
    <n v="31"/>
    <n v="-0.9194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s v="USD"/>
    <n v="1405401060"/>
    <n v="1401585752"/>
    <b v="0"/>
    <n v="9"/>
    <b v="0"/>
    <s v="photography/places"/>
    <x v="6"/>
    <x v="11"/>
    <n v="40.78"/>
    <n v="7"/>
    <x v="2085"/>
    <d v="2014-07-15T05:11:00"/>
    <n v="44.158657407402643"/>
    <n v="-0.9265999999999999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s v="USD"/>
    <n v="1427082912"/>
    <n v="1423198512"/>
    <b v="0"/>
    <n v="5"/>
    <b v="0"/>
    <s v="theater/plays"/>
    <x v="2"/>
    <x v="2"/>
    <n v="72.400000000000006"/>
    <n v="7"/>
    <x v="2086"/>
    <d v="2015-03-23T03:55:12"/>
    <n v="44.958333333328483"/>
    <n v="-0.9275999999999999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s v="GBP"/>
    <n v="1414623471"/>
    <n v="1411513071"/>
    <b v="1"/>
    <n v="4"/>
    <b v="0"/>
    <s v="photography/photobooks"/>
    <x v="6"/>
    <x v="9"/>
    <n v="83.75"/>
    <n v="7"/>
    <x v="2087"/>
    <d v="2014-10-29T22:57:51"/>
    <n v="36"/>
    <n v="-0.93300000000000005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s v="USD"/>
    <n v="1441507006"/>
    <n v="1438915006"/>
    <b v="0"/>
    <n v="3"/>
    <b v="0"/>
    <s v="food/food trucks"/>
    <x v="3"/>
    <x v="3"/>
    <n v="108.33"/>
    <n v="7"/>
    <x v="2088"/>
    <d v="2015-09-06T02:36:46"/>
    <n v="30"/>
    <n v="-0.9350000000000000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s v="USD"/>
    <n v="1484684186"/>
    <n v="1482092186"/>
    <b v="0"/>
    <n v="3"/>
    <b v="0"/>
    <s v="theater/plays"/>
    <x v="2"/>
    <x v="2"/>
    <n v="90.33"/>
    <n v="5"/>
    <x v="2089"/>
    <d v="2017-01-17T20:16:26"/>
    <n v="30"/>
    <n v="-0.9457999999999999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s v="USD"/>
    <n v="1406913120"/>
    <n v="1404927690"/>
    <b v="0"/>
    <n v="4"/>
    <b v="0"/>
    <s v="theater/plays"/>
    <x v="2"/>
    <x v="2"/>
    <n v="65"/>
    <n v="5"/>
    <x v="2090"/>
    <d v="2014-08-01T17:12:00"/>
    <n v="22.979513888887595"/>
    <n v="-0.94799999999999995"/>
    <x v="2"/>
  </r>
  <r>
    <n v="191"/>
    <s v="Trillion: Feature Film"/>
    <s v="A young boy passionate about Astronomy and Chemistry tracks down an astroid that scientists said would never hit earth."/>
    <n v="5000"/>
    <n v="250"/>
    <x v="1"/>
    <x v="7"/>
    <x v="7"/>
    <s v="AUD"/>
    <n v="1443782138"/>
    <n v="1440326138"/>
    <b v="0"/>
    <n v="3"/>
    <b v="0"/>
    <s v="film &amp; video/drama"/>
    <x v="5"/>
    <x v="25"/>
    <n v="83.33"/>
    <n v="5"/>
    <x v="2091"/>
    <d v="2015-10-02T10:35:38"/>
    <n v="40"/>
    <n v="-0.9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x v="3"/>
    <s v="EUR"/>
    <n v="1437889336"/>
    <n v="1432705336"/>
    <b v="0"/>
    <n v="4"/>
    <b v="0"/>
    <s v="theater/plays"/>
    <x v="2"/>
    <x v="2"/>
    <n v="62.5"/>
    <n v="5"/>
    <x v="2092"/>
    <d v="2015-07-26T05:42:16"/>
    <n v="60"/>
    <n v="-0.9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s v="USD"/>
    <n v="1433093700"/>
    <n v="1430242488"/>
    <b v="0"/>
    <n v="8"/>
    <b v="0"/>
    <s v="theater/plays"/>
    <x v="2"/>
    <x v="2"/>
    <n v="30"/>
    <n v="5"/>
    <x v="2093"/>
    <d v="2015-05-31T17:35:00"/>
    <n v="33.000138888892252"/>
    <n v="-0.95199999999999996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s v="USD"/>
    <n v="1391364126"/>
    <n v="1388772126"/>
    <b v="0"/>
    <n v="6"/>
    <b v="0"/>
    <s v="publishing/fiction"/>
    <x v="7"/>
    <x v="31"/>
    <n v="39.17"/>
    <n v="5"/>
    <x v="2094"/>
    <d v="2014-02-02T18:02:06"/>
    <n v="30"/>
    <n v="-0.95299999999999996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s v="GBP"/>
    <n v="1454936460"/>
    <n v="1452259131"/>
    <b v="0"/>
    <n v="9"/>
    <b v="0"/>
    <s v="technology/web"/>
    <x v="0"/>
    <x v="22"/>
    <n v="24.78"/>
    <n v="4"/>
    <x v="2095"/>
    <d v="2016-02-08T13:01:00"/>
    <n v="30.987604166664823"/>
    <n v="-0.9554000000000000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s v="GBP"/>
    <n v="1468349460"/>
    <n v="1466186988"/>
    <b v="0"/>
    <n v="7"/>
    <b v="0"/>
    <s v="technology/wearables"/>
    <x v="0"/>
    <x v="16"/>
    <n v="30.29"/>
    <n v="4"/>
    <x v="2096"/>
    <d v="2016-07-12T18:51:00"/>
    <n v="25.02861111110542"/>
    <n v="-0.9576000000000000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s v="USD"/>
    <n v="1411824444"/>
    <n v="1406640444"/>
    <b v="1"/>
    <n v="15"/>
    <b v="0"/>
    <s v="photography/photobooks"/>
    <x v="6"/>
    <x v="9"/>
    <n v="12.47"/>
    <n v="4"/>
    <x v="2097"/>
    <d v="2014-09-27T13:27:24"/>
    <n v="60"/>
    <n v="-0.9626000000000000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s v="USD"/>
    <n v="1432178810"/>
    <n v="1429586810"/>
    <b v="0"/>
    <n v="3"/>
    <b v="0"/>
    <s v="publishing/fiction"/>
    <x v="7"/>
    <x v="31"/>
    <n v="59"/>
    <n v="4"/>
    <x v="2098"/>
    <d v="2015-05-21T03:26:50"/>
    <n v="30"/>
    <n v="-0.96460000000000001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s v="USD"/>
    <n v="1348367100"/>
    <n v="1346180780"/>
    <b v="0"/>
    <n v="4"/>
    <b v="0"/>
    <s v="music/jazz"/>
    <x v="4"/>
    <x v="34"/>
    <n v="40"/>
    <n v="3"/>
    <x v="2099"/>
    <d v="2012-09-23T02:25:00"/>
    <n v="25.304629629630654"/>
    <n v="-0.96799999999999997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s v="USD"/>
    <n v="1365228982"/>
    <n v="1362640582"/>
    <b v="0"/>
    <n v="5"/>
    <b v="0"/>
    <s v="film &amp; video/animation"/>
    <x v="5"/>
    <x v="29"/>
    <n v="30"/>
    <n v="3"/>
    <x v="2100"/>
    <d v="2013-04-06T06:16:22"/>
    <n v="29.958333333335759"/>
    <n v="-0.97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s v="USD"/>
    <n v="1323994754"/>
    <n v="1321402754"/>
    <b v="0"/>
    <n v="2"/>
    <b v="0"/>
    <s v="publishing/children's books"/>
    <x v="7"/>
    <x v="32"/>
    <n v="75"/>
    <n v="3"/>
    <x v="2101"/>
    <d v="2011-12-16T00:19:14"/>
    <n v="30"/>
    <n v="-0.97"/>
    <x v="5"/>
  </r>
  <r>
    <n v="1456"/>
    <s v="Sometimes you don't need love (Canceled)"/>
    <s v="English Version of my auto-published novel"/>
    <n v="5000"/>
    <n v="145"/>
    <x v="2"/>
    <x v="4"/>
    <x v="4"/>
    <s v="EUR"/>
    <n v="1483459365"/>
    <n v="1480867365"/>
    <b v="0"/>
    <n v="3"/>
    <b v="0"/>
    <s v="publishing/translations"/>
    <x v="7"/>
    <x v="20"/>
    <n v="48.33"/>
    <n v="3"/>
    <x v="2102"/>
    <d v="2017-01-03T16:02:45"/>
    <n v="30"/>
    <n v="-0.97099999999999997"/>
    <x v="0"/>
  </r>
  <r>
    <n v="605"/>
    <s v="Teach Your Parents iPad (Canceled)"/>
    <s v="An iPad support care package for your parents / seniors."/>
    <n v="5000"/>
    <n v="131"/>
    <x v="2"/>
    <x v="0"/>
    <x v="0"/>
    <s v="USD"/>
    <n v="1440318908"/>
    <n v="1436430908"/>
    <b v="0"/>
    <n v="8"/>
    <b v="0"/>
    <s v="technology/web"/>
    <x v="0"/>
    <x v="22"/>
    <n v="16.38"/>
    <n v="3"/>
    <x v="2103"/>
    <d v="2015-08-23T08:35:08"/>
    <n v="45"/>
    <n v="-0.9738"/>
    <x v="3"/>
  </r>
  <r>
    <n v="2155"/>
    <s v="VoxelMaze"/>
    <s v="A Level Editor, Turned up to eleven. Infinite creativity in one package, solo or with up to 16 of your friends."/>
    <n v="5000"/>
    <n v="115"/>
    <x v="1"/>
    <x v="1"/>
    <x v="1"/>
    <s v="GBP"/>
    <n v="1459443385"/>
    <n v="1456854985"/>
    <b v="0"/>
    <n v="5"/>
    <b v="0"/>
    <s v="games/video games"/>
    <x v="1"/>
    <x v="19"/>
    <n v="23"/>
    <n v="2"/>
    <x v="2104"/>
    <d v="2016-03-31T16:56:25"/>
    <n v="29.958333333335759"/>
    <n v="-0.97699999999999998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s v="USD"/>
    <n v="1420938000"/>
    <n v="1418862743"/>
    <b v="0"/>
    <n v="4"/>
    <b v="0"/>
    <s v="theater/plays"/>
    <x v="2"/>
    <x v="2"/>
    <n v="27.5"/>
    <n v="2"/>
    <x v="2105"/>
    <d v="2015-01-11T01:00:00"/>
    <n v="24.01917824074917"/>
    <n v="-0.97799999999999998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x v="2"/>
    <s v="CAD"/>
    <n v="1383430145"/>
    <n v="1380838145"/>
    <b v="0"/>
    <n v="6"/>
    <b v="0"/>
    <s v="publishing/fiction"/>
    <x v="7"/>
    <x v="31"/>
    <n v="17.5"/>
    <n v="2"/>
    <x v="2106"/>
    <d v="2013-11-02T22:09:05"/>
    <n v="30"/>
    <n v="-0.9789999999999999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s v="USD"/>
    <n v="1431702289"/>
    <n v="1426518289"/>
    <b v="0"/>
    <n v="1"/>
    <b v="0"/>
    <s v="film &amp; video/drama"/>
    <x v="5"/>
    <x v="25"/>
    <n v="100"/>
    <n v="2"/>
    <x v="2107"/>
    <d v="2015-05-15T15:04:49"/>
    <n v="60"/>
    <n v="-0.98"/>
    <x v="3"/>
  </r>
  <r>
    <n v="600"/>
    <s v="Anaheim California here we come but we need your help."/>
    <s v="Science Technology Engineering and Math + youth = a brighter tomorrow."/>
    <n v="5000"/>
    <n v="100"/>
    <x v="2"/>
    <x v="0"/>
    <x v="0"/>
    <s v="USD"/>
    <n v="1431198562"/>
    <n v="1426014562"/>
    <b v="0"/>
    <n v="1"/>
    <b v="0"/>
    <s v="technology/web"/>
    <x v="0"/>
    <x v="22"/>
    <n v="100"/>
    <n v="2"/>
    <x v="2108"/>
    <d v="2015-05-09T19:09:22"/>
    <n v="60"/>
    <n v="-0.98"/>
    <x v="3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s v="USD"/>
    <n v="1313078518"/>
    <n v="1310486518"/>
    <b v="0"/>
    <n v="4"/>
    <b v="0"/>
    <s v="publishing/children's books"/>
    <x v="7"/>
    <x v="32"/>
    <n v="25"/>
    <n v="2"/>
    <x v="2109"/>
    <d v="2011-08-11T16:01:58"/>
    <n v="30"/>
    <n v="-0.9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s v="USD"/>
    <n v="1409980144"/>
    <n v="1407388144"/>
    <b v="0"/>
    <n v="4"/>
    <b v="0"/>
    <s v="theater/plays"/>
    <x v="2"/>
    <x v="2"/>
    <n v="25"/>
    <n v="2"/>
    <x v="2110"/>
    <d v="2014-09-06T05:09:04"/>
    <n v="30"/>
    <n v="-0.98"/>
    <x v="2"/>
  </r>
  <r>
    <n v="2852"/>
    <s v="Freedom Train"/>
    <s v="Just one time back to the past on the Freedom Train will open your eyes and your lives will never ever be the same!"/>
    <n v="5000"/>
    <n v="95"/>
    <x v="1"/>
    <x v="0"/>
    <x v="0"/>
    <s v="USD"/>
    <n v="1403312703"/>
    <n v="1400720703"/>
    <b v="0"/>
    <n v="6"/>
    <b v="0"/>
    <s v="theater/plays"/>
    <x v="2"/>
    <x v="2"/>
    <n v="15.83"/>
    <n v="2"/>
    <x v="2111"/>
    <d v="2014-06-21T01:05:03"/>
    <n v="30"/>
    <n v="-0.98099999999999998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s v="GBP"/>
    <n v="1453075200"/>
    <n v="1450628773"/>
    <b v="0"/>
    <n v="3"/>
    <b v="0"/>
    <s v="theater/plays"/>
    <x v="2"/>
    <x v="2"/>
    <n v="30"/>
    <n v="2"/>
    <x v="2112"/>
    <d v="2016-01-18T00:00:00"/>
    <n v="28.315127314810525"/>
    <n v="-0.98199999999999998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s v="USD"/>
    <n v="1293082524"/>
    <n v="1290490524"/>
    <b v="0"/>
    <n v="2"/>
    <b v="0"/>
    <s v="music/jazz"/>
    <x v="4"/>
    <x v="34"/>
    <n v="32.5"/>
    <n v="1"/>
    <x v="2113"/>
    <d v="2010-12-23T05:35:24"/>
    <n v="30"/>
    <n v="-0.98699999999999999"/>
    <x v="7"/>
  </r>
  <r>
    <n v="997"/>
    <s v="iPhanny"/>
    <s v="The iPhanny keeps your iPhone 6 safe from bending in those dangerous pants pockets."/>
    <n v="5000"/>
    <n v="65"/>
    <x v="1"/>
    <x v="0"/>
    <x v="0"/>
    <s v="USD"/>
    <n v="1417145297"/>
    <n v="1414549697"/>
    <b v="0"/>
    <n v="8"/>
    <b v="0"/>
    <s v="technology/wearables"/>
    <x v="0"/>
    <x v="16"/>
    <n v="8.1300000000000008"/>
    <n v="1"/>
    <x v="2114"/>
    <d v="2014-11-28T03:28:17"/>
    <n v="30.041666666664241"/>
    <n v="-0.98699999999999999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s v="USD"/>
    <n v="1447799054"/>
    <n v="1445203454"/>
    <b v="0"/>
    <n v="3"/>
    <b v="0"/>
    <s v="theater/plays"/>
    <x v="2"/>
    <x v="2"/>
    <n v="20"/>
    <n v="1"/>
    <x v="2115"/>
    <d v="2015-11-17T22:24:14"/>
    <n v="30.041666666656965"/>
    <n v="-0.98799999999999999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s v="USD"/>
    <n v="1472835802"/>
    <n v="1470243802"/>
    <b v="0"/>
    <n v="4"/>
    <b v="0"/>
    <s v="publishing/children's books"/>
    <x v="7"/>
    <x v="32"/>
    <n v="13.25"/>
    <n v="1"/>
    <x v="2116"/>
    <d v="2016-09-02T17:03:22"/>
    <n v="30"/>
    <n v="-0.9893999999999999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s v="USD"/>
    <n v="1389844800"/>
    <n v="1385524889"/>
    <b v="0"/>
    <n v="2"/>
    <b v="0"/>
    <s v="film &amp; video/animation"/>
    <x v="5"/>
    <x v="29"/>
    <n v="25.5"/>
    <n v="1"/>
    <x v="2117"/>
    <d v="2014-01-16T04:00:00"/>
    <n v="49.998969907406718"/>
    <n v="-0.98980000000000001"/>
    <x v="4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s v="USD"/>
    <n v="1441003537"/>
    <n v="1435819537"/>
    <b v="0"/>
    <n v="2"/>
    <b v="0"/>
    <s v="music/faith"/>
    <x v="4"/>
    <x v="28"/>
    <n v="25.5"/>
    <n v="1"/>
    <x v="2118"/>
    <d v="2015-08-31T06:45:37"/>
    <n v="60"/>
    <n v="-0.98980000000000001"/>
    <x v="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s v="USD"/>
    <n v="1429134893"/>
    <n v="1426542893"/>
    <b v="0"/>
    <n v="1"/>
    <b v="0"/>
    <s v="journalism/audio"/>
    <x v="8"/>
    <x v="14"/>
    <n v="50"/>
    <n v="1"/>
    <x v="2119"/>
    <d v="2015-04-15T21:54:53"/>
    <n v="30"/>
    <n v="-0.99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s v="USD"/>
    <n v="1481473208"/>
    <n v="1478881208"/>
    <b v="0"/>
    <n v="1"/>
    <b v="0"/>
    <s v="photography/people"/>
    <x v="6"/>
    <x v="38"/>
    <n v="50"/>
    <n v="1"/>
    <x v="2120"/>
    <d v="2016-12-11T16:20:08"/>
    <n v="30"/>
    <n v="-0.9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s v="GBP"/>
    <n v="1433685354"/>
    <n v="1431093354"/>
    <b v="0"/>
    <n v="1"/>
    <b v="0"/>
    <s v="theater/musical"/>
    <x v="2"/>
    <x v="18"/>
    <n v="50"/>
    <n v="1"/>
    <x v="2121"/>
    <d v="2015-06-07T13:55:54"/>
    <n v="30"/>
    <n v="-0.9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s v="USD"/>
    <n v="1476482400"/>
    <n v="1473893721"/>
    <b v="0"/>
    <n v="2"/>
    <b v="0"/>
    <s v="theater/plays"/>
    <x v="2"/>
    <x v="2"/>
    <n v="22.5"/>
    <n v="1"/>
    <x v="2122"/>
    <d v="2016-10-14T22:00:00"/>
    <n v="29.961562500000582"/>
    <n v="-0.99099999999999999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s v="USD"/>
    <n v="1381090870"/>
    <n v="1377030070"/>
    <b v="0"/>
    <n v="1"/>
    <b v="0"/>
    <s v="music/world music"/>
    <x v="4"/>
    <x v="37"/>
    <n v="40"/>
    <n v="1"/>
    <x v="2123"/>
    <d v="2013-10-06T20:21:10"/>
    <n v="47"/>
    <n v="-0.99199999999999999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s v="USD"/>
    <n v="1407899966"/>
    <n v="1405307966"/>
    <b v="0"/>
    <n v="3"/>
    <b v="0"/>
    <s v="food/food trucks"/>
    <x v="3"/>
    <x v="3"/>
    <n v="13.33"/>
    <n v="1"/>
    <x v="2124"/>
    <d v="2014-08-13T03:19:26"/>
    <n v="30"/>
    <n v="-0.9919999999999999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s v="USD"/>
    <n v="1441771218"/>
    <n v="1436587218"/>
    <b v="0"/>
    <n v="4"/>
    <b v="0"/>
    <s v="theater/plays"/>
    <x v="2"/>
    <x v="2"/>
    <n v="9.75"/>
    <n v="1"/>
    <x v="2125"/>
    <d v="2015-09-09T04:00:18"/>
    <n v="60"/>
    <n v="-0.99219999999999997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s v="USD"/>
    <n v="1357176693"/>
    <n v="1354584693"/>
    <b v="0"/>
    <n v="4"/>
    <b v="0"/>
    <s v="publishing/children's books"/>
    <x v="7"/>
    <x v="32"/>
    <n v="9"/>
    <n v="1"/>
    <x v="2126"/>
    <d v="2013-01-03T01:31:33"/>
    <n v="30"/>
    <n v="-0.9928000000000000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x v="2"/>
    <s v="CAD"/>
    <n v="1485838800"/>
    <n v="1484756245"/>
    <b v="0"/>
    <n v="4"/>
    <b v="0"/>
    <s v="technology/web"/>
    <x v="0"/>
    <x v="22"/>
    <n v="8.75"/>
    <n v="1"/>
    <x v="2127"/>
    <d v="2017-01-31T05:00:00"/>
    <n v="12.529571759252576"/>
    <n v="-0.99299999999999999"/>
    <x v="1"/>
  </r>
  <r>
    <n v="1710"/>
    <s v="Producing a live album of our upcoming Europe tour"/>
    <s v="We want to create a gospel live album which has never been produced before."/>
    <n v="5000"/>
    <n v="34"/>
    <x v="1"/>
    <x v="6"/>
    <x v="6"/>
    <s v="EUR"/>
    <n v="1453122000"/>
    <n v="1449151888"/>
    <b v="0"/>
    <n v="1"/>
    <b v="0"/>
    <s v="music/faith"/>
    <x v="4"/>
    <x v="28"/>
    <n v="34"/>
    <n v="1"/>
    <x v="2128"/>
    <d v="2016-01-18T13:00:00"/>
    <n v="45.950370370381279"/>
    <n v="-0.9931999999999999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s v="USD"/>
    <n v="1405305000"/>
    <n v="1402612730"/>
    <b v="0"/>
    <n v="1"/>
    <b v="0"/>
    <s v="music/jazz"/>
    <x v="4"/>
    <x v="34"/>
    <n v="30"/>
    <n v="1"/>
    <x v="2129"/>
    <d v="2014-07-14T02:30:00"/>
    <n v="31.160532407404389"/>
    <n v="-0.99399999999999999"/>
    <x v="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s v="GBP"/>
    <n v="1443906000"/>
    <n v="1441955269"/>
    <b v="0"/>
    <n v="2"/>
    <b v="0"/>
    <s v="food/restaurants"/>
    <x v="3"/>
    <x v="39"/>
    <n v="15"/>
    <n v="1"/>
    <x v="2130"/>
    <d v="2015-10-03T21:00:00"/>
    <n v="22.577905092592118"/>
    <n v="-0.99399999999999999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s v="GBP"/>
    <n v="1431547468"/>
    <n v="1428955468"/>
    <b v="0"/>
    <n v="1"/>
    <b v="0"/>
    <s v="games/video games"/>
    <x v="1"/>
    <x v="19"/>
    <n v="25"/>
    <n v="1"/>
    <x v="2131"/>
    <d v="2015-05-13T20:04:28"/>
    <n v="30"/>
    <n v="-0.995"/>
    <x v="3"/>
  </r>
  <r>
    <n v="2893"/>
    <s v="REDISCOVERING KIA THE PLAY"/>
    <s v="Fundraising for REDISCOVERING KIA THE PLAY"/>
    <n v="5000"/>
    <n v="25"/>
    <x v="1"/>
    <x v="0"/>
    <x v="0"/>
    <s v="USD"/>
    <n v="1420768800"/>
    <n v="1415644395"/>
    <b v="0"/>
    <n v="2"/>
    <b v="0"/>
    <s v="theater/plays"/>
    <x v="2"/>
    <x v="2"/>
    <n v="12.5"/>
    <n v="1"/>
    <x v="2132"/>
    <d v="2015-01-09T02:00:00"/>
    <n v="59.310243055551837"/>
    <n v="-0.995"/>
    <x v="2"/>
  </r>
  <r>
    <n v="900"/>
    <s v="Project Revive: Protecting the Creative Impulse"/>
    <s v="With Project Revive, I aim to protect and nurture the creative impulse through music."/>
    <n v="5000"/>
    <n v="21"/>
    <x v="1"/>
    <x v="0"/>
    <x v="0"/>
    <s v="USD"/>
    <n v="1459365802"/>
    <n v="1456777402"/>
    <b v="0"/>
    <n v="2"/>
    <b v="0"/>
    <s v="music/jazz"/>
    <x v="4"/>
    <x v="34"/>
    <n v="10.5"/>
    <n v="0"/>
    <x v="2133"/>
    <d v="2016-03-30T19:23:22"/>
    <n v="29.958333333328483"/>
    <n v="-0.9958000000000000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s v="GBP"/>
    <n v="1399584210"/>
    <n v="1397683410"/>
    <b v="0"/>
    <n v="2"/>
    <b v="0"/>
    <s v="theater/plays"/>
    <x v="2"/>
    <x v="2"/>
    <n v="10.5"/>
    <n v="0"/>
    <x v="2134"/>
    <d v="2014-05-08T21:23:30"/>
    <n v="22"/>
    <n v="-0.99580000000000002"/>
    <x v="2"/>
  </r>
  <r>
    <n v="4041"/>
    <s v="In the Land of Gold"/>
    <s v="A bold, colouful, vibrant play centred around the last remaining monarchy of Africa."/>
    <n v="5000"/>
    <n v="21"/>
    <x v="1"/>
    <x v="1"/>
    <x v="1"/>
    <s v="GBP"/>
    <n v="1473160954"/>
    <n v="1467976954"/>
    <b v="0"/>
    <n v="2"/>
    <b v="0"/>
    <s v="theater/plays"/>
    <x v="2"/>
    <x v="2"/>
    <n v="10.5"/>
    <n v="0"/>
    <x v="2135"/>
    <d v="2016-09-06T11:22:34"/>
    <n v="60"/>
    <n v="-0.99580000000000002"/>
    <x v="0"/>
  </r>
  <r>
    <n v="1738"/>
    <s v="The Flashing Lights"/>
    <s v="Music that inspires and gives hope for overcoming and change. And it is good music."/>
    <n v="5000"/>
    <n v="20"/>
    <x v="1"/>
    <x v="0"/>
    <x v="0"/>
    <s v="USD"/>
    <n v="1412283542"/>
    <n v="1409691542"/>
    <b v="0"/>
    <n v="1"/>
    <b v="0"/>
    <s v="music/faith"/>
    <x v="4"/>
    <x v="28"/>
    <n v="20"/>
    <n v="0"/>
    <x v="2136"/>
    <d v="2014-10-02T20:59:02"/>
    <n v="30"/>
    <n v="-0.996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x v="2"/>
    <s v="CAD"/>
    <n v="1493320519"/>
    <n v="1488140119"/>
    <b v="0"/>
    <n v="1"/>
    <b v="0"/>
    <s v="music/faith"/>
    <x v="4"/>
    <x v="28"/>
    <n v="18"/>
    <n v="0"/>
    <x v="2137"/>
    <d v="2017-04-27T19:15:19"/>
    <n v="59.958333333328483"/>
    <n v="-0.99639999999999995"/>
    <x v="1"/>
  </r>
  <r>
    <n v="3926"/>
    <s v="Caryl Churchill's 'Top Girls' - NSW HSC Text"/>
    <s v="Producing syllabus-relevant theatre targeted to HSC students on the NSW Central Coast"/>
    <n v="5000"/>
    <n v="15"/>
    <x v="1"/>
    <x v="7"/>
    <x v="7"/>
    <s v="AUD"/>
    <n v="1419645748"/>
    <n v="1417053748"/>
    <b v="0"/>
    <n v="1"/>
    <b v="0"/>
    <s v="theater/plays"/>
    <x v="2"/>
    <x v="2"/>
    <n v="15"/>
    <n v="0"/>
    <x v="2138"/>
    <d v="2014-12-27T02:02:28"/>
    <n v="30"/>
    <n v="-0.997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s v="USD"/>
    <n v="1397910848"/>
    <n v="1395318848"/>
    <b v="0"/>
    <n v="3"/>
    <b v="0"/>
    <s v="games/video games"/>
    <x v="1"/>
    <x v="19"/>
    <n v="3.67"/>
    <n v="0"/>
    <x v="2139"/>
    <d v="2014-04-19T12:34:08"/>
    <n v="30"/>
    <n v="-0.9978000000000000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s v="USD"/>
    <n v="1416963300"/>
    <n v="1411775700"/>
    <b v="0"/>
    <n v="3"/>
    <b v="0"/>
    <s v="games/mobile games"/>
    <x v="1"/>
    <x v="15"/>
    <n v="3.67"/>
    <n v="0"/>
    <x v="2140"/>
    <d v="2014-11-26T00:55:00"/>
    <n v="60.041666666664241"/>
    <n v="-0.99780000000000002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s v="USD"/>
    <n v="1427772120"/>
    <n v="1425186785"/>
    <b v="0"/>
    <n v="2"/>
    <b v="0"/>
    <s v="music/faith"/>
    <x v="4"/>
    <x v="28"/>
    <n v="5.5"/>
    <n v="0"/>
    <x v="2141"/>
    <d v="2015-03-31T03:22:00"/>
    <n v="29.92285879629344"/>
    <n v="-0.9978000000000000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s v="USD"/>
    <n v="1420199351"/>
    <n v="1416311351"/>
    <b v="0"/>
    <n v="2"/>
    <b v="0"/>
    <s v="theater/plays"/>
    <x v="2"/>
    <x v="2"/>
    <n v="5.5"/>
    <n v="0"/>
    <x v="2142"/>
    <d v="2015-01-02T11:49:11"/>
    <n v="45"/>
    <n v="-0.99780000000000002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s v="GBP"/>
    <n v="1435504170"/>
    <n v="1432912170"/>
    <b v="0"/>
    <n v="1"/>
    <b v="0"/>
    <s v="film &amp; video/animation"/>
    <x v="5"/>
    <x v="29"/>
    <n v="10"/>
    <n v="0"/>
    <x v="2143"/>
    <d v="2015-06-28T15:09:30"/>
    <n v="30"/>
    <n v="-0.998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s v="USD"/>
    <n v="1463753302"/>
    <n v="1458569302"/>
    <b v="0"/>
    <n v="1"/>
    <b v="0"/>
    <s v="technology/web"/>
    <x v="0"/>
    <x v="22"/>
    <n v="10"/>
    <n v="0"/>
    <x v="2144"/>
    <d v="2016-05-20T14:08:22"/>
    <n v="60"/>
    <n v="-0.99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x v="10"/>
    <s v="EUR"/>
    <n v="1432479600"/>
    <n v="1428507409"/>
    <b v="0"/>
    <n v="1"/>
    <b v="0"/>
    <s v="technology/web"/>
    <x v="0"/>
    <x v="22"/>
    <n v="10"/>
    <n v="0"/>
    <x v="2145"/>
    <d v="2015-05-24T15:00:00"/>
    <n v="45.974432870367309"/>
    <n v="-0.998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x v="18"/>
    <s v="CHF"/>
    <n v="1444940558"/>
    <n v="1442348558"/>
    <b v="0"/>
    <n v="1"/>
    <b v="0"/>
    <s v="technology/web"/>
    <x v="0"/>
    <x v="22"/>
    <n v="10"/>
    <n v="0"/>
    <x v="2146"/>
    <d v="2015-10-15T20:22:38"/>
    <n v="30"/>
    <n v="-0.998"/>
    <x v="3"/>
  </r>
  <r>
    <n v="2440"/>
    <s v="The first green Food Truck in Phnom Penh"/>
    <s v="Starting a entire clean energy food truck and set a new standard for Cambodia"/>
    <n v="5000"/>
    <n v="10"/>
    <x v="1"/>
    <x v="17"/>
    <x v="17"/>
    <s v="EUR"/>
    <n v="1455399313"/>
    <n v="1452807313"/>
    <b v="0"/>
    <n v="2"/>
    <b v="0"/>
    <s v="food/food trucks"/>
    <x v="3"/>
    <x v="3"/>
    <n v="5"/>
    <n v="0"/>
    <x v="2147"/>
    <d v="2016-02-13T21:35:13"/>
    <n v="30"/>
    <n v="-0.998"/>
    <x v="0"/>
  </r>
  <r>
    <n v="3868"/>
    <s v="1000 words (Canceled)"/>
    <s v="New collection of music by Scott Evan Davis!"/>
    <n v="5000"/>
    <n v="10"/>
    <x v="2"/>
    <x v="1"/>
    <x v="1"/>
    <s v="GBP"/>
    <n v="1410191405"/>
    <n v="1408031405"/>
    <b v="0"/>
    <n v="1"/>
    <b v="0"/>
    <s v="theater/musical"/>
    <x v="2"/>
    <x v="18"/>
    <n v="10"/>
    <n v="0"/>
    <x v="2148"/>
    <d v="2014-09-08T15:50:05"/>
    <n v="25"/>
    <n v="-0.998"/>
    <x v="2"/>
  </r>
  <r>
    <n v="1879"/>
    <s v="Alex and More"/>
    <s v="Juego de plataformas con 20 personajes. Cada personaje tiene cuatro habilidades distintas al resto de personajes y sus propias voces."/>
    <n v="5000"/>
    <n v="6"/>
    <x v="1"/>
    <x v="8"/>
    <x v="8"/>
    <s v="EUR"/>
    <n v="1457966129"/>
    <n v="1455377729"/>
    <b v="0"/>
    <n v="2"/>
    <b v="0"/>
    <s v="games/mobile games"/>
    <x v="1"/>
    <x v="15"/>
    <n v="3"/>
    <n v="0"/>
    <x v="2149"/>
    <d v="2016-03-14T14:35:29"/>
    <n v="29.958333333328483"/>
    <n v="-0.99880000000000002"/>
    <x v="0"/>
  </r>
  <r>
    <n v="440"/>
    <s v="Consumed"/>
    <s v="A stop-motion animation made by a one girl team, with a camera, creativity, and a lot of determination."/>
    <n v="5000"/>
    <n v="5"/>
    <x v="1"/>
    <x v="0"/>
    <x v="0"/>
    <s v="USD"/>
    <n v="1458859153"/>
    <n v="1456270753"/>
    <b v="0"/>
    <n v="1"/>
    <b v="0"/>
    <s v="film &amp; video/animation"/>
    <x v="5"/>
    <x v="29"/>
    <n v="5"/>
    <n v="0"/>
    <x v="2150"/>
    <d v="2016-03-24T22:39:13"/>
    <n v="29.958333333343035"/>
    <n v="-0.999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s v="USD"/>
    <n v="1347004260"/>
    <n v="1345062936"/>
    <b v="0"/>
    <n v="1"/>
    <b v="0"/>
    <s v="publishing/fiction"/>
    <x v="7"/>
    <x v="31"/>
    <n v="5"/>
    <n v="0"/>
    <x v="2151"/>
    <d v="2012-09-07T07:51:00"/>
    <n v="22.469027777769952"/>
    <n v="-0.999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x v="7"/>
    <s v="AUD"/>
    <n v="1412656200"/>
    <n v="1412328979"/>
    <b v="0"/>
    <n v="1"/>
    <b v="0"/>
    <s v="theater/plays"/>
    <x v="2"/>
    <x v="2"/>
    <n v="5"/>
    <n v="0"/>
    <x v="2152"/>
    <d v="2014-10-07T04:30:00"/>
    <n v="3.7872800925906631"/>
    <n v="-0.999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x v="9"/>
    <s v="EUR"/>
    <n v="1424940093"/>
    <n v="1422348093"/>
    <b v="0"/>
    <n v="2"/>
    <b v="0"/>
    <s v="technology/web"/>
    <x v="0"/>
    <x v="22"/>
    <n v="1.5"/>
    <n v="0"/>
    <x v="2153"/>
    <d v="2015-02-26T08:41:33"/>
    <n v="30"/>
    <n v="-0.99939999999999996"/>
    <x v="3"/>
  </r>
  <r>
    <n v="2360"/>
    <s v="Bee Bay Microjobs (Canceled)"/>
    <s v="Welcome to Bee Bay Canada, your commission free microjobs website.  Sell at any price and keep 100% of what you earn!"/>
    <n v="5000"/>
    <n v="2"/>
    <x v="2"/>
    <x v="2"/>
    <x v="2"/>
    <s v="CAD"/>
    <n v="1454864280"/>
    <n v="1452272280"/>
    <b v="0"/>
    <n v="1"/>
    <b v="0"/>
    <s v="technology/web"/>
    <x v="0"/>
    <x v="22"/>
    <n v="2"/>
    <n v="0"/>
    <x v="2154"/>
    <d v="2016-02-07T16:58:00"/>
    <n v="30"/>
    <n v="-0.99960000000000004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s v="USD"/>
    <n v="1468513533"/>
    <n v="1465921533"/>
    <b v="0"/>
    <n v="1"/>
    <b v="0"/>
    <s v="technology/web"/>
    <x v="0"/>
    <x v="22"/>
    <n v="1"/>
    <n v="0"/>
    <x v="2155"/>
    <d v="2016-07-14T16:25:33"/>
    <n v="30"/>
    <n v="-0.99980000000000002"/>
    <x v="0"/>
  </r>
  <r>
    <n v="634"/>
    <s v="pitchtograndma (Canceled)"/>
    <s v="We help companies to explain what they do in simple, grandma-would-understand terms."/>
    <n v="5000"/>
    <n v="1"/>
    <x v="2"/>
    <x v="0"/>
    <x v="0"/>
    <s v="USD"/>
    <n v="1424989029"/>
    <n v="1422397029"/>
    <b v="0"/>
    <n v="1"/>
    <b v="0"/>
    <s v="technology/web"/>
    <x v="0"/>
    <x v="22"/>
    <n v="1"/>
    <n v="0"/>
    <x v="2156"/>
    <d v="2015-02-26T22:17:09"/>
    <n v="30"/>
    <n v="-0.99980000000000002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s v="USD"/>
    <n v="1455207510"/>
    <n v="1453997910"/>
    <b v="0"/>
    <n v="1"/>
    <b v="0"/>
    <s v="games/video games"/>
    <x v="1"/>
    <x v="19"/>
    <n v="1"/>
    <n v="0"/>
    <x v="2157"/>
    <d v="2016-02-11T16:18:30"/>
    <n v="14"/>
    <n v="-0.9998000000000000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s v="USD"/>
    <n v="1425833403"/>
    <n v="1423245003"/>
    <b v="0"/>
    <n v="1"/>
    <b v="0"/>
    <s v="theater/plays"/>
    <x v="2"/>
    <x v="2"/>
    <n v="1"/>
    <n v="0"/>
    <x v="2158"/>
    <d v="2015-03-08T16:50:03"/>
    <n v="29.958333333335759"/>
    <n v="-0.99980000000000002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x v="7"/>
    <s v="AUD"/>
    <n v="1408596589"/>
    <n v="1406004589"/>
    <b v="0"/>
    <n v="1"/>
    <b v="0"/>
    <s v="theater/plays"/>
    <x v="2"/>
    <x v="2"/>
    <n v="1"/>
    <n v="0"/>
    <x v="2159"/>
    <d v="2014-08-21T04:49:49"/>
    <n v="30"/>
    <n v="-0.99980000000000002"/>
    <x v="2"/>
  </r>
  <r>
    <n v="134"/>
    <s v="MARLEY'S GHOST (AMBASSADORS OF STEAM) (Canceled)"/>
    <s v="steampunk  remake of &quot;a Christmas carol&quot;"/>
    <n v="5000"/>
    <n v="0"/>
    <x v="2"/>
    <x v="0"/>
    <x v="0"/>
    <s v="USD"/>
    <n v="1441386000"/>
    <n v="1438811418"/>
    <b v="0"/>
    <n v="0"/>
    <b v="0"/>
    <s v="film &amp; video/science fiction"/>
    <x v="5"/>
    <x v="30"/>
    <n v="0"/>
    <n v="0"/>
    <x v="2160"/>
    <d v="2015-09-04T17:00:00"/>
    <n v="29.798402777771116"/>
    <n v="-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s v="USD"/>
    <n v="1413942628"/>
    <n v="1411350628"/>
    <b v="0"/>
    <n v="0"/>
    <b v="0"/>
    <s v="film &amp; video/science fiction"/>
    <x v="5"/>
    <x v="30"/>
    <n v="0"/>
    <n v="0"/>
    <x v="2161"/>
    <d v="2014-10-22T01:50:28"/>
    <n v="30"/>
    <n v="-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s v="USD"/>
    <n v="1439675691"/>
    <n v="1434491691"/>
    <b v="0"/>
    <n v="0"/>
    <b v="0"/>
    <s v="film &amp; video/drama"/>
    <x v="5"/>
    <x v="25"/>
    <n v="0"/>
    <n v="0"/>
    <x v="2162"/>
    <d v="2015-08-15T21:54:51"/>
    <n v="60"/>
    <n v="-1"/>
    <x v="3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s v="USD"/>
    <n v="1488571200"/>
    <n v="1485977434"/>
    <b v="0"/>
    <n v="0"/>
    <b v="0"/>
    <s v="film &amp; video/drama"/>
    <x v="5"/>
    <x v="25"/>
    <n v="0"/>
    <n v="0"/>
    <x v="2163"/>
    <d v="2017-03-03T20:00:00"/>
    <n v="30.020439814805286"/>
    <n v="-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s v="USD"/>
    <n v="1259297940"/>
    <n v="1252964282"/>
    <b v="0"/>
    <n v="0"/>
    <b v="0"/>
    <s v="film &amp; video/animation"/>
    <x v="5"/>
    <x v="29"/>
    <n v="0"/>
    <n v="0"/>
    <x v="2164"/>
    <d v="2009-11-27T04:59:00"/>
    <n v="73.306226851847896"/>
    <n v="-1"/>
    <x v="8"/>
  </r>
  <r>
    <n v="516"/>
    <s v="Shipmates"/>
    <s v="A big brother style comedy animation series starring famous seafarers"/>
    <n v="5000"/>
    <n v="0"/>
    <x v="1"/>
    <x v="1"/>
    <x v="1"/>
    <s v="GBP"/>
    <n v="1432752080"/>
    <n v="1427568080"/>
    <b v="0"/>
    <n v="0"/>
    <b v="0"/>
    <s v="film &amp; video/animation"/>
    <x v="5"/>
    <x v="29"/>
    <n v="0"/>
    <n v="0"/>
    <x v="2165"/>
    <d v="2015-05-27T18:41:20"/>
    <n v="60"/>
    <n v="-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x v="3"/>
    <s v="EUR"/>
    <n v="1488013307"/>
    <n v="1485421307"/>
    <b v="0"/>
    <n v="0"/>
    <b v="0"/>
    <s v="technology/web"/>
    <x v="0"/>
    <x v="22"/>
    <n v="0"/>
    <n v="0"/>
    <x v="2166"/>
    <d v="2017-02-25T09:01:47"/>
    <n v="30"/>
    <n v="-1"/>
    <x v="1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s v="USD"/>
    <n v="1431647041"/>
    <n v="1429055041"/>
    <b v="0"/>
    <n v="0"/>
    <b v="0"/>
    <s v="technology/web"/>
    <x v="0"/>
    <x v="22"/>
    <n v="0"/>
    <n v="0"/>
    <x v="2167"/>
    <d v="2015-05-14T23:44:01"/>
    <n v="30"/>
    <n v="-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s v="USD"/>
    <n v="1405269457"/>
    <n v="1402677457"/>
    <b v="0"/>
    <n v="0"/>
    <b v="0"/>
    <s v="technology/web"/>
    <x v="0"/>
    <x v="22"/>
    <n v="0"/>
    <n v="0"/>
    <x v="2168"/>
    <d v="2014-07-13T16:37:37"/>
    <n v="30"/>
    <n v="-1"/>
    <x v="2"/>
  </r>
  <r>
    <n v="764"/>
    <s v="[JOE]KES"/>
    <s v="[JOE]KES is a book full of over 200 original, sometimes funny, pun-ish Joekes. If you hate the book, use it as a coster!"/>
    <n v="5000"/>
    <n v="0"/>
    <x v="1"/>
    <x v="0"/>
    <x v="0"/>
    <s v="USD"/>
    <n v="1441858161"/>
    <n v="1439266161"/>
    <b v="0"/>
    <n v="0"/>
    <b v="0"/>
    <s v="publishing/fiction"/>
    <x v="7"/>
    <x v="31"/>
    <n v="0"/>
    <n v="0"/>
    <x v="2169"/>
    <d v="2015-09-10T04:09:21"/>
    <n v="30"/>
    <n v="-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s v="USD"/>
    <n v="1442856131"/>
    <n v="1441128131"/>
    <b v="0"/>
    <n v="0"/>
    <b v="0"/>
    <s v="music/jazz"/>
    <x v="4"/>
    <x v="34"/>
    <n v="0"/>
    <n v="0"/>
    <x v="2170"/>
    <d v="2015-09-21T17:22:11"/>
    <n v="20"/>
    <n v="-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x v="4"/>
    <s v="EUR"/>
    <n v="1475310825"/>
    <n v="1472718825"/>
    <b v="0"/>
    <n v="0"/>
    <b v="0"/>
    <s v="technology/wearables"/>
    <x v="0"/>
    <x v="16"/>
    <n v="0"/>
    <n v="0"/>
    <x v="2171"/>
    <d v="2016-10-01T08:33:45"/>
    <n v="30"/>
    <n v="-1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s v="GBP"/>
    <n v="1438859121"/>
    <n v="1436267121"/>
    <b v="0"/>
    <n v="0"/>
    <b v="0"/>
    <s v="games/mobile games"/>
    <x v="1"/>
    <x v="15"/>
    <n v="0"/>
    <n v="0"/>
    <x v="2172"/>
    <d v="2015-08-06T11:05:21"/>
    <n v="30"/>
    <n v="-1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s v="USD"/>
    <n v="1440723600"/>
    <n v="1436394968"/>
    <b v="0"/>
    <n v="0"/>
    <b v="0"/>
    <s v="music/world music"/>
    <x v="4"/>
    <x v="37"/>
    <n v="0"/>
    <n v="0"/>
    <x v="2173"/>
    <d v="2015-08-28T01:00:00"/>
    <n v="50.099907407413411"/>
    <n v="-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s v="USD"/>
    <n v="1407729600"/>
    <n v="1405097760"/>
    <b v="0"/>
    <n v="0"/>
    <b v="0"/>
    <s v="publishing/translations"/>
    <x v="7"/>
    <x v="20"/>
    <n v="0"/>
    <n v="0"/>
    <x v="2174"/>
    <d v="2014-08-11T04:00:00"/>
    <n v="30.461111111108039"/>
    <n v="-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s v="USD"/>
    <n v="1352994052"/>
    <n v="1350398452"/>
    <b v="0"/>
    <n v="0"/>
    <b v="0"/>
    <s v="publishing/fiction"/>
    <x v="7"/>
    <x v="31"/>
    <n v="0"/>
    <n v="0"/>
    <x v="2175"/>
    <d v="2012-11-15T15:40:52"/>
    <n v="30.041666666664241"/>
    <n v="-1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s v="USD"/>
    <n v="1435701353"/>
    <n v="1430517353"/>
    <b v="0"/>
    <n v="0"/>
    <b v="0"/>
    <s v="music/faith"/>
    <x v="4"/>
    <x v="28"/>
    <n v="0"/>
    <n v="0"/>
    <x v="2176"/>
    <d v="2015-06-30T21:55:53"/>
    <n v="60"/>
    <n v="-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s v="USD"/>
    <n v="1449831863"/>
    <n v="1447239863"/>
    <b v="0"/>
    <n v="0"/>
    <b v="0"/>
    <s v="music/faith"/>
    <x v="4"/>
    <x v="28"/>
    <n v="0"/>
    <n v="0"/>
    <x v="2177"/>
    <d v="2015-12-11T11:04:23"/>
    <n v="30"/>
    <n v="-1"/>
    <x v="3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s v="USD"/>
    <n v="1436729504"/>
    <n v="1434137504"/>
    <b v="0"/>
    <n v="0"/>
    <b v="0"/>
    <s v="technology/web"/>
    <x v="0"/>
    <x v="22"/>
    <n v="0"/>
    <n v="0"/>
    <x v="2178"/>
    <d v="2015-07-12T19:31:44"/>
    <n v="30"/>
    <n v="-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s v="USD"/>
    <n v="1415899228"/>
    <n v="1413303628"/>
    <b v="0"/>
    <n v="0"/>
    <b v="0"/>
    <s v="food/restaurants"/>
    <x v="3"/>
    <x v="39"/>
    <n v="0"/>
    <n v="0"/>
    <x v="2179"/>
    <d v="2014-11-13T17:20:28"/>
    <n v="30.041666666664241"/>
    <n v="-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s v="GBP"/>
    <n v="1371726258"/>
    <n v="1369134258"/>
    <b v="0"/>
    <n v="0"/>
    <b v="0"/>
    <s v="publishing/children's books"/>
    <x v="7"/>
    <x v="32"/>
    <n v="0"/>
    <n v="0"/>
    <x v="2180"/>
    <d v="2013-06-20T11:04:18"/>
    <n v="30"/>
    <n v="-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s v="USD"/>
    <n v="1442644651"/>
    <n v="1440052651"/>
    <b v="0"/>
    <n v="0"/>
    <b v="0"/>
    <s v="theater/musical"/>
    <x v="2"/>
    <x v="18"/>
    <n v="0"/>
    <n v="0"/>
    <x v="2181"/>
    <d v="2015-09-19T06:37:31"/>
    <n v="30"/>
    <n v="-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s v="USD"/>
    <n v="1440690875"/>
    <n v="1438098875"/>
    <b v="0"/>
    <n v="0"/>
    <b v="0"/>
    <s v="theater/plays"/>
    <x v="2"/>
    <x v="2"/>
    <n v="0"/>
    <n v="0"/>
    <x v="2182"/>
    <d v="2015-08-27T15:54:35"/>
    <n v="30"/>
    <n v="-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s v="USD"/>
    <n v="1418914964"/>
    <n v="1414591364"/>
    <b v="0"/>
    <n v="0"/>
    <b v="0"/>
    <s v="theater/plays"/>
    <x v="2"/>
    <x v="2"/>
    <n v="0"/>
    <n v="0"/>
    <x v="2183"/>
    <d v="2014-12-18T15:02:44"/>
    <n v="50.041666666664241"/>
    <n v="-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s v="USD"/>
    <n v="1421337405"/>
    <n v="1418745405"/>
    <b v="0"/>
    <n v="2"/>
    <b v="0"/>
    <s v="music/faith"/>
    <x v="4"/>
    <x v="28"/>
    <n v="5"/>
    <n v="0"/>
    <x v="2184"/>
    <d v="2015-01-15T15:56:45"/>
    <n v="30"/>
    <n v="-0.99801980198019802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s v="USD"/>
    <n v="1491943445"/>
    <n v="1489351445"/>
    <b v="0"/>
    <n v="4"/>
    <b v="0"/>
    <s v="music/faith"/>
    <x v="4"/>
    <x v="28"/>
    <n v="54"/>
    <n v="4"/>
    <x v="2185"/>
    <d v="2017-04-11T20:44:05"/>
    <n v="30"/>
    <n v="-0.95768854064642506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s v="USD"/>
    <n v="1407604920"/>
    <n v="1405012920"/>
    <b v="0"/>
    <n v="0"/>
    <b v="0"/>
    <s v="food/food trucks"/>
    <x v="3"/>
    <x v="3"/>
    <n v="0"/>
    <n v="0"/>
    <x v="2186"/>
    <d v="2014-08-09T17:22:00"/>
    <n v="30"/>
    <n v="-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s v="USD"/>
    <n v="1327433173"/>
    <n v="1325618773"/>
    <b v="0"/>
    <n v="80"/>
    <b v="1"/>
    <s v="music/indie rock"/>
    <x v="4"/>
    <x v="21"/>
    <n v="70.209999999999994"/>
    <n v="107"/>
    <x v="2187"/>
    <d v="2012-01-24T19:26:13"/>
    <n v="21"/>
    <n v="6.99047619047619E-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s v="USD"/>
    <n v="1447001501"/>
    <n v="1444405901"/>
    <b v="0"/>
    <n v="64"/>
    <b v="1"/>
    <s v="film &amp; video/television"/>
    <x v="5"/>
    <x v="7"/>
    <n v="83.75"/>
    <n v="102"/>
    <x v="2188"/>
    <d v="2015-11-08T16:51:41"/>
    <n v="30.041666666671517"/>
    <n v="2.0952380952380951E-2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s v="USD"/>
    <n v="1482307140"/>
    <n v="1479886966"/>
    <b v="1"/>
    <n v="58"/>
    <b v="1"/>
    <s v="film &amp; video/documentary"/>
    <x v="5"/>
    <x v="27"/>
    <n v="114.59"/>
    <n v="123"/>
    <x v="2189"/>
    <d v="2016-12-21T07:59:00"/>
    <n v="28.011273148149485"/>
    <n v="0.23074074074074075"/>
    <x v="0"/>
  </r>
  <r>
    <n v="1032"/>
    <s v="Phantom Ship / Coastal (Album Preorder)"/>
    <s v="Ideal for living rooms and open spaces."/>
    <n v="5400"/>
    <n v="5858.84"/>
    <x v="0"/>
    <x v="0"/>
    <x v="0"/>
    <s v="USD"/>
    <n v="1466697625"/>
    <n v="1464105625"/>
    <b v="0"/>
    <n v="96"/>
    <b v="1"/>
    <s v="music/electronic music"/>
    <x v="4"/>
    <x v="4"/>
    <n v="61.03"/>
    <n v="108"/>
    <x v="2190"/>
    <d v="2016-06-23T16:00:25"/>
    <n v="30"/>
    <n v="8.4970370370370391E-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x v="7"/>
    <s v="AUD"/>
    <n v="1477414800"/>
    <n v="1474380241"/>
    <b v="0"/>
    <n v="514"/>
    <b v="1"/>
    <s v="games/tabletop games"/>
    <x v="1"/>
    <x v="1"/>
    <n v="44.06"/>
    <n v="412"/>
    <x v="2191"/>
    <d v="2016-10-25T17:00:00"/>
    <n v="35.122210648143664"/>
    <n v="3.121769202766654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s v="USD"/>
    <n v="1301792590"/>
    <n v="1297562590"/>
    <b v="1"/>
    <n v="176"/>
    <b v="1"/>
    <s v="music/rock"/>
    <x v="4"/>
    <x v="5"/>
    <n v="92.1"/>
    <n v="295"/>
    <x v="2192"/>
    <d v="2011-04-03T01:03:10"/>
    <n v="48.958333333335759"/>
    <n v="1.947272727272727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s v="USD"/>
    <n v="1373738400"/>
    <n v="1370568560"/>
    <b v="1"/>
    <n v="143"/>
    <b v="1"/>
    <s v="theater/spaces"/>
    <x v="2"/>
    <x v="24"/>
    <n v="50.53"/>
    <n v="131"/>
    <x v="2193"/>
    <d v="2013-07-13T18:00:00"/>
    <n v="36.687962962962047"/>
    <n v="0.3138181818181818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s v="USD"/>
    <n v="1372651140"/>
    <n v="1369770292"/>
    <b v="0"/>
    <n v="75"/>
    <b v="1"/>
    <s v="music/rock"/>
    <x v="4"/>
    <x v="5"/>
    <n v="96.08"/>
    <n v="131"/>
    <x v="2194"/>
    <d v="2013-07-01T03:59:00"/>
    <n v="33.343148148152977"/>
    <n v="0.31018181818181817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s v="USD"/>
    <n v="1249932360"/>
    <n v="1242532513"/>
    <b v="1"/>
    <n v="79"/>
    <b v="1"/>
    <s v="film &amp; video/documentary"/>
    <x v="5"/>
    <x v="27"/>
    <n v="83.95"/>
    <n v="121"/>
    <x v="2195"/>
    <d v="2009-08-10T19:26:00"/>
    <n v="85.646377314813435"/>
    <n v="0.20587636363636358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s v="USD"/>
    <n v="1333560803"/>
    <n v="1330972403"/>
    <b v="0"/>
    <n v="134"/>
    <b v="1"/>
    <s v="music/classical music"/>
    <x v="4"/>
    <x v="10"/>
    <n v="49.19"/>
    <n v="120"/>
    <x v="2196"/>
    <d v="2012-04-04T17:33:23"/>
    <n v="29.958333333335759"/>
    <n v="0.1985454545454545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s v="GBP"/>
    <n v="1425821477"/>
    <n v="1421937077"/>
    <b v="0"/>
    <n v="70"/>
    <b v="1"/>
    <s v="photography/photobooks"/>
    <x v="6"/>
    <x v="9"/>
    <n v="93.07"/>
    <n v="118"/>
    <x v="2197"/>
    <d v="2015-03-08T13:31:17"/>
    <n v="44.958333333328483"/>
    <n v="0.1845454545454545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s v="USD"/>
    <n v="1439337600"/>
    <n v="1436575280"/>
    <b v="0"/>
    <n v="104"/>
    <b v="1"/>
    <s v="theater/plays"/>
    <x v="2"/>
    <x v="2"/>
    <n v="56.2"/>
    <n v="106"/>
    <x v="2198"/>
    <d v="2015-08-12T00:00:00"/>
    <n v="31.971296296294895"/>
    <n v="6.2727272727272729E-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s v="USD"/>
    <n v="1434822914"/>
    <n v="1432230914"/>
    <b v="1"/>
    <n v="88"/>
    <b v="1"/>
    <s v="theater/plays"/>
    <x v="2"/>
    <x v="2"/>
    <n v="65.58"/>
    <n v="105"/>
    <x v="2199"/>
    <d v="2015-06-20T17:55:14"/>
    <n v="30"/>
    <n v="4.9272727272727274E-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s v="USD"/>
    <n v="1472443269"/>
    <n v="1468987269"/>
    <b v="0"/>
    <n v="120"/>
    <b v="1"/>
    <s v="photography/photobooks"/>
    <x v="6"/>
    <x v="9"/>
    <n v="47.13"/>
    <n v="103"/>
    <x v="2200"/>
    <d v="2016-08-29T04:01:09"/>
    <n v="40"/>
    <n v="2.8290909090909158E-2"/>
    <x v="0"/>
  </r>
  <r>
    <n v="2164"/>
    <s v="Rosaline debut record"/>
    <s v="South Florida roots country/rock outfit's long awaited debut record"/>
    <n v="5500"/>
    <n v="5645"/>
    <x v="0"/>
    <x v="0"/>
    <x v="0"/>
    <s v="USD"/>
    <n v="1466827140"/>
    <n v="1464196414"/>
    <b v="0"/>
    <n v="83"/>
    <b v="1"/>
    <s v="music/rock"/>
    <x v="4"/>
    <x v="5"/>
    <n v="68.010000000000005"/>
    <n v="103"/>
    <x v="2201"/>
    <d v="2016-06-25T03:59:00"/>
    <n v="30.448217592595029"/>
    <n v="2.6363636363636363E-2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s v="USD"/>
    <n v="1410099822"/>
    <n v="1404915822"/>
    <b v="0"/>
    <n v="85"/>
    <b v="1"/>
    <s v="theater/plays"/>
    <x v="2"/>
    <x v="2"/>
    <n v="66.150000000000006"/>
    <n v="102"/>
    <x v="2202"/>
    <d v="2014-09-07T14:23:42"/>
    <n v="60"/>
    <n v="2.2363636363636363E-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s v="USD"/>
    <n v="1338591144"/>
    <n v="1335567144"/>
    <b v="1"/>
    <n v="89"/>
    <b v="1"/>
    <s v="theater/plays"/>
    <x v="2"/>
    <x v="2"/>
    <n v="62.92"/>
    <n v="102"/>
    <x v="2203"/>
    <d v="2012-06-01T22:52:24"/>
    <n v="35"/>
    <n v="1.8181818181818181E-2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s v="USD"/>
    <n v="1332719730"/>
    <n v="1330908930"/>
    <b v="0"/>
    <n v="49"/>
    <b v="1"/>
    <s v="music/rock"/>
    <x v="4"/>
    <x v="5"/>
    <n v="113.88"/>
    <n v="101"/>
    <x v="2204"/>
    <d v="2012-03-25T23:55:30"/>
    <n v="20.958333333328483"/>
    <n v="1.4545454545454545E-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s v="USD"/>
    <n v="1461988740"/>
    <n v="1459949080"/>
    <b v="0"/>
    <n v="79"/>
    <b v="1"/>
    <s v="theater/plays"/>
    <x v="2"/>
    <x v="2"/>
    <n v="69.819999999999993"/>
    <n v="100"/>
    <x v="2205"/>
    <d v="2016-04-30T03:59:00"/>
    <n v="23.607175925928459"/>
    <n v="2.9090909090909089E-3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s v="GBP"/>
    <n v="1438037940"/>
    <n v="1436380256"/>
    <b v="0"/>
    <n v="44"/>
    <b v="1"/>
    <s v="theater/plays"/>
    <x v="2"/>
    <x v="2"/>
    <n v="125.09"/>
    <n v="100"/>
    <x v="2206"/>
    <d v="2015-07-27T22:59:00"/>
    <n v="19.186157407406427"/>
    <n v="7.2727272727272723E-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s v="USD"/>
    <n v="1311393540"/>
    <n v="1309919526"/>
    <b v="0"/>
    <n v="18"/>
    <b v="1"/>
    <s v="music/rock"/>
    <x v="4"/>
    <x v="5"/>
    <n v="305.56"/>
    <n v="100"/>
    <x v="2207"/>
    <d v="2011-07-23T03:59:00"/>
    <n v="17.060347222221026"/>
    <n v="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s v="USD"/>
    <n v="1407562632"/>
    <n v="1404970632"/>
    <b v="0"/>
    <n v="7"/>
    <b v="0"/>
    <s v="theater/plays"/>
    <x v="2"/>
    <x v="2"/>
    <n v="486.43"/>
    <n v="62"/>
    <x v="2208"/>
    <d v="2014-08-09T05:37:12"/>
    <n v="30"/>
    <n v="-0.3809090909090909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s v="USD"/>
    <n v="1429767607"/>
    <n v="1424587207"/>
    <b v="0"/>
    <n v="36"/>
    <b v="0"/>
    <s v="theater/musical"/>
    <x v="2"/>
    <x v="18"/>
    <n v="70.83"/>
    <n v="46"/>
    <x v="2209"/>
    <d v="2015-04-23T05:40:07"/>
    <n v="59.958333333328483"/>
    <n v="-0.53636363636363638"/>
    <x v="3"/>
  </r>
  <r>
    <n v="1987"/>
    <s v="Ethiopia: Beheld"/>
    <s v="A collection of images that depicts the beauty and diversity within Ethiopia"/>
    <n v="5500"/>
    <n v="2336"/>
    <x v="1"/>
    <x v="1"/>
    <x v="1"/>
    <s v="GBP"/>
    <n v="1425223276"/>
    <n v="1422631276"/>
    <b v="0"/>
    <n v="28"/>
    <b v="0"/>
    <s v="photography/people"/>
    <x v="6"/>
    <x v="38"/>
    <n v="83.43"/>
    <n v="42"/>
    <x v="2210"/>
    <d v="2015-03-01T15:21:16"/>
    <n v="30"/>
    <n v="-0.57527272727272727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s v="USD"/>
    <n v="1473950945"/>
    <n v="1471272545"/>
    <b v="1"/>
    <n v="24"/>
    <b v="0"/>
    <s v="photography/photobooks"/>
    <x v="6"/>
    <x v="9"/>
    <n v="59.04"/>
    <n v="26"/>
    <x v="2211"/>
    <d v="2016-09-15T14:49:05"/>
    <n v="31"/>
    <n v="-0.7423636363636363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s v="USD"/>
    <n v="1409009306"/>
    <n v="1406417306"/>
    <b v="0"/>
    <n v="15"/>
    <b v="0"/>
    <s v="publishing/children's books"/>
    <x v="7"/>
    <x v="32"/>
    <n v="93.67"/>
    <n v="26"/>
    <x v="2212"/>
    <d v="2014-08-25T23:28:26"/>
    <n v="30"/>
    <n v="-0.74454545454545451"/>
    <x v="2"/>
  </r>
  <r>
    <n v="1772"/>
    <s v="White Mountain"/>
    <s v="A photobook and a short documentary film telling the story of Holocaust in Northwestern Lithuania"/>
    <n v="5500"/>
    <n v="858"/>
    <x v="1"/>
    <x v="1"/>
    <x v="1"/>
    <s v="GBP"/>
    <n v="1404666836"/>
    <n v="1399482836"/>
    <b v="1"/>
    <n v="19"/>
    <b v="0"/>
    <s v="photography/photobooks"/>
    <x v="6"/>
    <x v="9"/>
    <n v="45.16"/>
    <n v="16"/>
    <x v="2213"/>
    <d v="2014-07-06T17:13:56"/>
    <n v="60"/>
    <n v="-0.84399999999999997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s v="USD"/>
    <n v="1420860180"/>
    <n v="1418234646"/>
    <b v="0"/>
    <n v="12"/>
    <b v="0"/>
    <s v="theater/plays"/>
    <x v="2"/>
    <x v="2"/>
    <n v="51.67"/>
    <n v="11"/>
    <x v="2214"/>
    <d v="2015-01-10T03:23:00"/>
    <n v="30.388125000004948"/>
    <n v="-0.8872727272727273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s v="USD"/>
    <n v="1408922049"/>
    <n v="1406330049"/>
    <b v="0"/>
    <n v="9"/>
    <b v="0"/>
    <s v="music/faith"/>
    <x v="4"/>
    <x v="28"/>
    <n v="62.22"/>
    <n v="10"/>
    <x v="2215"/>
    <d v="2014-08-24T23:14:09"/>
    <n v="30"/>
    <n v="-0.89818181818181819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s v="USD"/>
    <n v="1409000400"/>
    <n v="1408381704"/>
    <b v="0"/>
    <n v="17"/>
    <b v="0"/>
    <s v="theater/plays"/>
    <x v="2"/>
    <x v="2"/>
    <n v="29.41"/>
    <n v="9"/>
    <x v="2216"/>
    <d v="2014-08-25T21:00:00"/>
    <n v="7.1608333333351766"/>
    <n v="-0.9090909090909090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x v="7"/>
    <s v="AUD"/>
    <n v="1429839571"/>
    <n v="1427247571"/>
    <b v="0"/>
    <n v="6"/>
    <b v="0"/>
    <s v="technology/web"/>
    <x v="0"/>
    <x v="22"/>
    <n v="30"/>
    <n v="3"/>
    <x v="2217"/>
    <d v="2015-04-24T01:39:31"/>
    <n v="30"/>
    <n v="-0.96727272727272728"/>
    <x v="3"/>
  </r>
  <r>
    <n v="1788"/>
    <s v="Beyond the Pale"/>
    <s v="A photo book celebrating Goths, exploring their lives and giving an insight into what Goth is for them."/>
    <n v="5500"/>
    <n v="76"/>
    <x v="1"/>
    <x v="1"/>
    <x v="1"/>
    <s v="GBP"/>
    <n v="1414795542"/>
    <n v="1412203542"/>
    <b v="1"/>
    <n v="4"/>
    <b v="0"/>
    <s v="photography/photobooks"/>
    <x v="6"/>
    <x v="9"/>
    <n v="19"/>
    <n v="1"/>
    <x v="2218"/>
    <d v="2014-10-31T22:45:42"/>
    <n v="30"/>
    <n v="-0.98618181818181816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s v="USD"/>
    <n v="1416877200"/>
    <n v="1414505137"/>
    <b v="0"/>
    <n v="2"/>
    <b v="0"/>
    <s v="theater/plays"/>
    <x v="2"/>
    <x v="2"/>
    <n v="25"/>
    <n v="1"/>
    <x v="2219"/>
    <d v="2014-11-25T01:00:00"/>
    <n v="27.454432870377786"/>
    <n v="-0.99090909090909096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x v="7"/>
    <s v="AUD"/>
    <n v="1472882100"/>
    <n v="1467941542"/>
    <b v="0"/>
    <n v="0"/>
    <b v="0"/>
    <s v="film &amp; video/science fiction"/>
    <x v="5"/>
    <x v="30"/>
    <n v="0"/>
    <n v="0"/>
    <x v="2220"/>
    <d v="2016-09-03T05:55:00"/>
    <n v="57.182384259256651"/>
    <n v="-1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s v="USD"/>
    <n v="1384448822"/>
    <n v="1381853222"/>
    <b v="0"/>
    <n v="0"/>
    <b v="0"/>
    <s v="music/jazz"/>
    <x v="4"/>
    <x v="34"/>
    <n v="0"/>
    <n v="0"/>
    <x v="2221"/>
    <d v="2013-11-14T17:07:02"/>
    <n v="30.041666666664241"/>
    <n v="-1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x v="6"/>
    <s v="EUR"/>
    <n v="1440314472"/>
    <n v="1435130472"/>
    <b v="0"/>
    <n v="0"/>
    <b v="0"/>
    <s v="music/faith"/>
    <x v="4"/>
    <x v="28"/>
    <n v="0"/>
    <n v="0"/>
    <x v="2222"/>
    <d v="2015-08-23T07:21:12"/>
    <n v="60"/>
    <n v="-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s v="USD"/>
    <n v="1412571600"/>
    <n v="1410799870"/>
    <b v="0"/>
    <n v="0"/>
    <b v="0"/>
    <s v="technology/web"/>
    <x v="0"/>
    <x v="22"/>
    <n v="0"/>
    <n v="0"/>
    <x v="2223"/>
    <d v="2014-10-06T05:00:00"/>
    <n v="20.506134259259852"/>
    <n v="-1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s v="USD"/>
    <n v="1417620036"/>
    <n v="1412432436"/>
    <b v="0"/>
    <n v="0"/>
    <b v="0"/>
    <s v="theater/plays"/>
    <x v="2"/>
    <x v="2"/>
    <n v="0"/>
    <n v="0"/>
    <x v="2224"/>
    <d v="2014-12-03T15:20:36"/>
    <n v="60.041666666664241"/>
    <n v="-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s v="USD"/>
    <n v="1444322535"/>
    <n v="1441730535"/>
    <b v="0"/>
    <n v="0"/>
    <b v="0"/>
    <s v="theater/musical"/>
    <x v="2"/>
    <x v="18"/>
    <n v="0"/>
    <n v="0"/>
    <x v="2225"/>
    <d v="2015-10-08T16:42:15"/>
    <n v="30"/>
    <n v="-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s v="USD"/>
    <n v="1461543600"/>
    <n v="1459203727"/>
    <b v="0"/>
    <n v="0"/>
    <b v="0"/>
    <s v="theater/plays"/>
    <x v="2"/>
    <x v="2"/>
    <n v="0"/>
    <n v="0"/>
    <x v="2226"/>
    <d v="2016-04-25T00:20:00"/>
    <n v="27.081863425926713"/>
    <n v="-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s v="USD"/>
    <n v="1324014521"/>
    <n v="1318826921"/>
    <b v="0"/>
    <n v="149"/>
    <b v="1"/>
    <s v="music/rock"/>
    <x v="4"/>
    <x v="5"/>
    <n v="40.549999999999997"/>
    <n v="109"/>
    <x v="2227"/>
    <d v="2011-12-16T05:48:41"/>
    <n v="60.041666666671517"/>
    <n v="8.7480087480087482E-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s v="USD"/>
    <n v="1413992210"/>
    <n v="1411400210"/>
    <b v="0"/>
    <n v="12"/>
    <b v="0"/>
    <s v="theater/plays"/>
    <x v="2"/>
    <x v="2"/>
    <n v="38.33"/>
    <n v="8"/>
    <x v="2228"/>
    <d v="2014-10-22T15:36:50"/>
    <n v="30"/>
    <n v="-0.91785714285714282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s v="USD"/>
    <n v="1459474059"/>
    <n v="1456885659"/>
    <b v="0"/>
    <n v="63"/>
    <b v="1"/>
    <s v="theater/plays"/>
    <x v="2"/>
    <x v="2"/>
    <n v="105.21"/>
    <n v="114"/>
    <x v="2229"/>
    <d v="2016-04-01T01:27:39"/>
    <n v="29.958333333343035"/>
    <n v="0.14275862068965517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s v="USD"/>
    <n v="1415921848"/>
    <n v="1413326248"/>
    <b v="0"/>
    <n v="45"/>
    <b v="1"/>
    <s v="theater/plays"/>
    <x v="2"/>
    <x v="2"/>
    <n v="136.78"/>
    <n v="106"/>
    <x v="2230"/>
    <d v="2014-11-13T23:37:28"/>
    <n v="30.041666666664241"/>
    <n v="6.1206896551724135E-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s v="GBP"/>
    <n v="1405094400"/>
    <n v="1403810965"/>
    <b v="0"/>
    <n v="9"/>
    <b v="0"/>
    <s v="technology/wearables"/>
    <x v="0"/>
    <x v="16"/>
    <n v="97.33"/>
    <n v="15"/>
    <x v="2231"/>
    <d v="2014-07-11T16:00:00"/>
    <n v="14.854571759256942"/>
    <n v="-0.84896551724137936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s v="USD"/>
    <n v="1413694800"/>
    <n v="1408986916"/>
    <b v="0"/>
    <n v="31"/>
    <b v="0"/>
    <s v="theater/spaces"/>
    <x v="2"/>
    <x v="24"/>
    <n v="79.87"/>
    <n v="42"/>
    <x v="2232"/>
    <d v="2014-10-19T05:00:00"/>
    <n v="54.48939814815094"/>
    <n v="-0.57639007698887934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s v="GBP"/>
    <n v="1445817540"/>
    <n v="1443665293"/>
    <b v="1"/>
    <n v="104"/>
    <b v="1"/>
    <s v="theater/plays"/>
    <x v="2"/>
    <x v="2"/>
    <n v="59.7"/>
    <n v="106"/>
    <x v="2233"/>
    <d v="2015-10-25T23:59:00"/>
    <n v="24.910266203703941"/>
    <n v="5.919140225179112E-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s v="USD"/>
    <n v="1418904533"/>
    <n v="1416485333"/>
    <b v="0"/>
    <n v="26"/>
    <b v="1"/>
    <s v="publishing/nonfiction"/>
    <x v="7"/>
    <x v="12"/>
    <n v="230.19"/>
    <n v="102"/>
    <x v="2234"/>
    <d v="2014-12-18T12:08:53"/>
    <n v="28"/>
    <n v="1.872340425531915E-2"/>
    <x v="2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s v="USD"/>
    <n v="1476863607"/>
    <n v="1474271607"/>
    <b v="0"/>
    <n v="0"/>
    <b v="0"/>
    <s v="publishing/children's books"/>
    <x v="7"/>
    <x v="32"/>
    <n v="0"/>
    <n v="0"/>
    <x v="2235"/>
    <d v="2016-10-19T07:53:27"/>
    <n v="30"/>
    <n v="-1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s v="USD"/>
    <n v="1315616422"/>
    <n v="1313024422"/>
    <b v="1"/>
    <n v="916"/>
    <b v="1"/>
    <s v="publishing/radio &amp; podcasts"/>
    <x v="7"/>
    <x v="35"/>
    <n v="43.33"/>
    <n v="662"/>
    <x v="2236"/>
    <d v="2011-09-10T01:00:22"/>
    <n v="30"/>
    <n v="5.6155466666666669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s v="USD"/>
    <n v="1463972400"/>
    <n v="1462543114"/>
    <b v="0"/>
    <n v="445"/>
    <b v="1"/>
    <s v="games/tabletop games"/>
    <x v="1"/>
    <x v="1"/>
    <n v="24.27"/>
    <n v="180"/>
    <x v="2237"/>
    <d v="2016-05-23T03:00:00"/>
    <n v="16.542662037041737"/>
    <n v="0.8003333333333333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s v="USD"/>
    <n v="1411787307"/>
    <n v="1409195307"/>
    <b v="0"/>
    <n v="110"/>
    <b v="1"/>
    <s v="music/indie rock"/>
    <x v="4"/>
    <x v="21"/>
    <n v="94.05"/>
    <n v="172"/>
    <x v="2238"/>
    <d v="2014-09-27T03:08:27"/>
    <n v="30"/>
    <n v="0.724333333333333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s v="USD"/>
    <n v="1417579200"/>
    <n v="1415031043"/>
    <b v="0"/>
    <n v="101"/>
    <b v="1"/>
    <s v="technology/hardware"/>
    <x v="0"/>
    <x v="0"/>
    <n v="99.46"/>
    <n v="167"/>
    <x v="2239"/>
    <d v="2014-12-03T04:00:00"/>
    <n v="29.492557870376913"/>
    <n v="0.6741666666666666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s v="USD"/>
    <n v="1407758629"/>
    <n v="1404907429"/>
    <b v="0"/>
    <n v="139"/>
    <b v="1"/>
    <s v="publishing/nonfiction"/>
    <x v="7"/>
    <x v="12"/>
    <n v="68.349999999999994"/>
    <n v="158"/>
    <x v="2240"/>
    <d v="2014-08-11T12:03:49"/>
    <n v="33"/>
    <n v="0.58333333333333337"/>
    <x v="2"/>
  </r>
  <r>
    <n v="36"/>
    <s v="THE LISTENING BOX"/>
    <s v="A modern day priest makes an unusual discovery, setting off a chain of events."/>
    <n v="6000"/>
    <n v="8529"/>
    <x v="0"/>
    <x v="0"/>
    <x v="0"/>
    <s v="USD"/>
    <n v="1428128525"/>
    <n v="1425540125"/>
    <b v="0"/>
    <n v="44"/>
    <b v="1"/>
    <s v="film &amp; video/television"/>
    <x v="5"/>
    <x v="7"/>
    <n v="193.84"/>
    <n v="142"/>
    <x v="2241"/>
    <d v="2015-04-04T06:22:05"/>
    <n v="29.958333333328483"/>
    <n v="0.4214999999999999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s v="USD"/>
    <n v="1309809140"/>
    <n v="1302033140"/>
    <b v="1"/>
    <n v="95"/>
    <b v="1"/>
    <s v="technology/hardware"/>
    <x v="0"/>
    <x v="0"/>
    <n v="87.44"/>
    <n v="138"/>
    <x v="2242"/>
    <d v="2011-07-04T19:52:20"/>
    <n v="90"/>
    <n v="0.3844033333333333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s v="USD"/>
    <n v="1355840400"/>
    <n v="1352524767"/>
    <b v="0"/>
    <n v="107"/>
    <b v="1"/>
    <s v="music/pop"/>
    <x v="4"/>
    <x v="17"/>
    <n v="74.150000000000006"/>
    <n v="132"/>
    <x v="2243"/>
    <d v="2012-12-18T14:20:00"/>
    <n v="38.375381944439141"/>
    <n v="0.32233333333333336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s v="USD"/>
    <n v="1434142800"/>
    <n v="1431435122"/>
    <b v="1"/>
    <n v="163"/>
    <b v="1"/>
    <s v="theater/plays"/>
    <x v="2"/>
    <x v="2"/>
    <n v="48.33"/>
    <n v="131"/>
    <x v="2244"/>
    <d v="2015-06-12T21:00:00"/>
    <n v="31.338865740734036"/>
    <n v="0.31283333333333335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s v="USD"/>
    <n v="1316208031"/>
    <n v="1312320031"/>
    <b v="0"/>
    <n v="174"/>
    <b v="1"/>
    <s v="film &amp; video/documentary"/>
    <x v="5"/>
    <x v="27"/>
    <n v="45.05"/>
    <n v="131"/>
    <x v="2245"/>
    <d v="2011-09-16T21:20:31"/>
    <n v="45"/>
    <n v="0.30649999999999999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s v="USD"/>
    <n v="1293073733"/>
    <n v="1290481733"/>
    <b v="0"/>
    <n v="65"/>
    <b v="1"/>
    <s v="film &amp; video/shorts"/>
    <x v="5"/>
    <x v="13"/>
    <n v="117.92"/>
    <n v="128"/>
    <x v="2246"/>
    <d v="2010-12-23T03:08:53"/>
    <n v="30"/>
    <n v="0.27750000000000002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s v="GBP"/>
    <n v="1403370772"/>
    <n v="1400778772"/>
    <b v="0"/>
    <n v="264"/>
    <b v="1"/>
    <s v="publishing/nonfiction"/>
    <x v="7"/>
    <x v="12"/>
    <n v="28.63"/>
    <n v="126"/>
    <x v="2247"/>
    <d v="2014-06-21T17:12:52"/>
    <n v="30"/>
    <n v="0.25983333333333336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s v="USD"/>
    <n v="1342382587"/>
    <n v="1339790587"/>
    <b v="0"/>
    <n v="83"/>
    <b v="1"/>
    <s v="music/indie rock"/>
    <x v="4"/>
    <x v="21"/>
    <n v="89.3"/>
    <n v="124"/>
    <x v="2248"/>
    <d v="2012-07-15T20:03:07"/>
    <n v="30"/>
    <n v="0.2353333333333333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s v="USD"/>
    <n v="1414608843"/>
    <n v="1412794443"/>
    <b v="0"/>
    <n v="108"/>
    <b v="1"/>
    <s v="theater/plays"/>
    <x v="2"/>
    <x v="2"/>
    <n v="66.11"/>
    <n v="119"/>
    <x v="2249"/>
    <d v="2014-10-29T18:54:03"/>
    <n v="21"/>
    <n v="0.1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s v="USD"/>
    <n v="1436587140"/>
    <n v="1434069205"/>
    <b v="0"/>
    <n v="86"/>
    <b v="1"/>
    <s v="theater/plays"/>
    <x v="2"/>
    <x v="2"/>
    <n v="81.569999999999993"/>
    <n v="117"/>
    <x v="2250"/>
    <d v="2015-07-11T03:59:00"/>
    <n v="29.142766203702195"/>
    <n v="0.16916666666666666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s v="USD"/>
    <n v="1370196192"/>
    <n v="1368036192"/>
    <b v="0"/>
    <n v="56"/>
    <b v="1"/>
    <s v="film &amp; video/shorts"/>
    <x v="5"/>
    <x v="13"/>
    <n v="123.29"/>
    <n v="115"/>
    <x v="2251"/>
    <d v="2013-06-02T18:03:12"/>
    <n v="25"/>
    <n v="0.150666666666666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s v="USD"/>
    <n v="1383526800"/>
    <n v="1380650177"/>
    <b v="0"/>
    <n v="123"/>
    <b v="1"/>
    <s v="music/electronic music"/>
    <x v="4"/>
    <x v="4"/>
    <n v="55.8"/>
    <n v="114"/>
    <x v="2252"/>
    <d v="2013-11-04T01:00:00"/>
    <n v="33.294247685182199"/>
    <n v="0.1438333333333333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x v="8"/>
    <s v="EUR"/>
    <n v="1460786340"/>
    <n v="1455615976"/>
    <b v="0"/>
    <n v="42"/>
    <b v="1"/>
    <s v="music/pop"/>
    <x v="4"/>
    <x v="17"/>
    <n v="159.52000000000001"/>
    <n v="112"/>
    <x v="2253"/>
    <d v="2016-04-16T05:59:00"/>
    <n v="59.842175925921765"/>
    <n v="0.1166666666666666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s v="USD"/>
    <n v="1464310475"/>
    <n v="1461718475"/>
    <b v="0"/>
    <n v="71"/>
    <b v="1"/>
    <s v="theater/musical"/>
    <x v="2"/>
    <x v="18"/>
    <n v="93.77"/>
    <n v="111"/>
    <x v="2254"/>
    <d v="2016-05-27T00:54:35"/>
    <n v="30"/>
    <n v="0.1096666666666666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s v="USD"/>
    <n v="1460936694"/>
    <n v="1455756294"/>
    <b v="0"/>
    <n v="69"/>
    <b v="1"/>
    <s v="theater/spaces"/>
    <x v="2"/>
    <x v="24"/>
    <n v="94.64"/>
    <n v="109"/>
    <x v="2255"/>
    <d v="2016-04-17T23:44:54"/>
    <n v="59.958333333328483"/>
    <n v="8.8333333333333333E-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s v="USD"/>
    <n v="1430331268"/>
    <n v="1427739268"/>
    <b v="1"/>
    <n v="89"/>
    <b v="1"/>
    <s v="film &amp; video/documentary"/>
    <x v="5"/>
    <x v="27"/>
    <n v="72.87"/>
    <n v="108"/>
    <x v="2256"/>
    <d v="2015-04-29T18:14:28"/>
    <n v="30"/>
    <n v="8.0833333333333326E-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s v="USD"/>
    <n v="1423871882"/>
    <n v="1421279882"/>
    <b v="0"/>
    <n v="73"/>
    <b v="1"/>
    <s v="music/rock"/>
    <x v="4"/>
    <x v="5"/>
    <n v="88.19"/>
    <n v="107"/>
    <x v="2257"/>
    <d v="2015-02-13T23:58:02"/>
    <n v="30"/>
    <n v="7.2999999999999995E-2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s v="USD"/>
    <n v="1362872537"/>
    <n v="1359848537"/>
    <b v="1"/>
    <n v="107"/>
    <b v="1"/>
    <s v="music/indie rock"/>
    <x v="4"/>
    <x v="21"/>
    <n v="59.82"/>
    <n v="107"/>
    <x v="2258"/>
    <d v="2013-03-09T23:42:17"/>
    <n v="35"/>
    <n v="6.674500000000004E-2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x v="3"/>
    <s v="EUR"/>
    <n v="1451226045"/>
    <n v="1444828845"/>
    <b v="0"/>
    <n v="17"/>
    <b v="1"/>
    <s v="film &amp; video/shorts"/>
    <x v="5"/>
    <x v="13"/>
    <n v="375.76"/>
    <n v="106"/>
    <x v="2259"/>
    <d v="2015-12-27T14:20:45"/>
    <n v="74.041666666656965"/>
    <n v="6.4666666666666664E-2"/>
    <x v="3"/>
  </r>
  <r>
    <n v="2284"/>
    <s v="Make a record, write a song, take the Vinyl Skyway. "/>
    <s v="The Vinyl Skyway reunite to make a third album. "/>
    <n v="6000"/>
    <n v="6373.27"/>
    <x v="0"/>
    <x v="0"/>
    <x v="0"/>
    <s v="USD"/>
    <n v="1299902400"/>
    <n v="1297451245"/>
    <b v="0"/>
    <n v="59"/>
    <b v="1"/>
    <s v="music/rock"/>
    <x v="4"/>
    <x v="5"/>
    <n v="108.02"/>
    <n v="106"/>
    <x v="2260"/>
    <d v="2011-03-12T04:00:00"/>
    <n v="28.369849537033588"/>
    <n v="6.2211666666666741E-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s v="USD"/>
    <n v="1488053905"/>
    <n v="1485461905"/>
    <b v="0"/>
    <n v="46"/>
    <b v="1"/>
    <s v="photography/photobooks"/>
    <x v="6"/>
    <x v="9"/>
    <n v="138.26"/>
    <n v="106"/>
    <x v="2261"/>
    <d v="2017-02-25T20:18:25"/>
    <n v="30"/>
    <n v="0.0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s v="USD"/>
    <n v="1405699451"/>
    <n v="1403107451"/>
    <b v="0"/>
    <n v="91"/>
    <b v="1"/>
    <s v="theater/plays"/>
    <x v="2"/>
    <x v="2"/>
    <n v="69.89"/>
    <n v="106"/>
    <x v="2262"/>
    <d v="2014-07-18T16:04:11"/>
    <n v="30"/>
    <n v="0.06"/>
    <x v="2"/>
  </r>
  <r>
    <n v="2529"/>
    <s v="UrbanArias is DC's Contemporary Opera Company"/>
    <s v="Opera. Short. New."/>
    <n v="6000"/>
    <n v="6257"/>
    <x v="0"/>
    <x v="0"/>
    <x v="0"/>
    <s v="USD"/>
    <n v="1332636975"/>
    <n v="1328752575"/>
    <b v="0"/>
    <n v="76"/>
    <b v="1"/>
    <s v="music/classical music"/>
    <x v="4"/>
    <x v="10"/>
    <n v="82.33"/>
    <n v="104"/>
    <x v="2263"/>
    <d v="2012-03-25T00:56:15"/>
    <n v="44.958333333335759"/>
    <n v="4.2833333333333334E-2"/>
    <x v="6"/>
  </r>
  <r>
    <n v="1629"/>
    <s v="Off The Turnpike | A Loud New Way to Release Loud New Music"/>
    <s v="Help Off The Turnpike release new music, and set fire to everything!"/>
    <n v="6000"/>
    <n v="6220"/>
    <x v="0"/>
    <x v="0"/>
    <x v="0"/>
    <s v="USD"/>
    <n v="1392929333"/>
    <n v="1389041333"/>
    <b v="0"/>
    <n v="82"/>
    <b v="1"/>
    <s v="music/rock"/>
    <x v="4"/>
    <x v="5"/>
    <n v="75.849999999999994"/>
    <n v="104"/>
    <x v="2264"/>
    <d v="2014-02-20T20:48:53"/>
    <n v="45"/>
    <n v="3.6666666666666667E-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s v="USD"/>
    <n v="1423119540"/>
    <n v="1421252084"/>
    <b v="0"/>
    <n v="76"/>
    <b v="1"/>
    <s v="theater/plays"/>
    <x v="2"/>
    <x v="2"/>
    <n v="81.78"/>
    <n v="104"/>
    <x v="2265"/>
    <d v="2015-02-05T06:59:00"/>
    <n v="21.614074074081145"/>
    <n v="3.5833333333333335E-2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s v="GBP"/>
    <n v="1468593246"/>
    <n v="1466001246"/>
    <b v="0"/>
    <n v="111"/>
    <b v="1"/>
    <s v="photography/photobooks"/>
    <x v="6"/>
    <x v="9"/>
    <n v="55.37"/>
    <n v="102"/>
    <x v="2266"/>
    <d v="2016-07-15T14:34:06"/>
    <n v="30"/>
    <n v="2.4378333333333405E-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x v="3"/>
    <s v="EUR"/>
    <n v="1475209620"/>
    <n v="1473087637"/>
    <b v="0"/>
    <n v="37"/>
    <b v="1"/>
    <s v="music/classical music"/>
    <x v="4"/>
    <x v="10"/>
    <n v="165.16"/>
    <n v="102"/>
    <x v="2267"/>
    <d v="2016-09-30T04:27:00"/>
    <n v="24.559988425920892"/>
    <n v="1.8499999999999999E-2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s v="USD"/>
    <n v="1316979167"/>
    <n v="1311795167"/>
    <b v="1"/>
    <n v="74"/>
    <b v="1"/>
    <s v="music/rock"/>
    <x v="4"/>
    <x v="5"/>
    <n v="82.54"/>
    <n v="102"/>
    <x v="2268"/>
    <d v="2011-09-25T19:32:47"/>
    <n v="60"/>
    <n v="1.7999999999999999E-2"/>
    <x v="5"/>
  </r>
  <r>
    <n v="833"/>
    <s v="Ragman Rolls"/>
    <s v="This is an American rock album."/>
    <n v="6000"/>
    <n v="6100"/>
    <x v="0"/>
    <x v="0"/>
    <x v="0"/>
    <s v="USD"/>
    <n v="1397941475"/>
    <n v="1395349475"/>
    <b v="0"/>
    <n v="41"/>
    <b v="1"/>
    <s v="music/rock"/>
    <x v="4"/>
    <x v="5"/>
    <n v="148.78"/>
    <n v="102"/>
    <x v="2269"/>
    <d v="2014-04-19T21:04:35"/>
    <n v="30"/>
    <n v="1.6666666666666666E-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s v="USD"/>
    <n v="1427864340"/>
    <n v="1425020810"/>
    <b v="0"/>
    <n v="78"/>
    <b v="1"/>
    <s v="theater/plays"/>
    <x v="2"/>
    <x v="2"/>
    <n v="78.209999999999994"/>
    <n v="102"/>
    <x v="2270"/>
    <d v="2015-04-01T04:59:00"/>
    <n v="32.911226851858373"/>
    <n v="1.6666666666666666E-2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s v="USD"/>
    <n v="1383676790"/>
    <n v="1380217190"/>
    <b v="0"/>
    <n v="38"/>
    <b v="1"/>
    <s v="film &amp; video/documentary"/>
    <x v="5"/>
    <x v="27"/>
    <n v="160.16"/>
    <n v="101"/>
    <x v="2271"/>
    <d v="2013-11-05T18:39:50"/>
    <n v="40.041666666664241"/>
    <n v="1.4376666666666702E-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s v="USD"/>
    <n v="1347854700"/>
    <n v="1343867524"/>
    <b v="0"/>
    <n v="75"/>
    <b v="1"/>
    <s v="music/rock"/>
    <x v="4"/>
    <x v="5"/>
    <n v="81.069999999999993"/>
    <n v="101"/>
    <x v="2272"/>
    <d v="2012-09-17T04:05:00"/>
    <n v="46.147870370368764"/>
    <n v="1.3333333333333334E-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s v="USD"/>
    <n v="1318006732"/>
    <n v="1312822732"/>
    <b v="0"/>
    <n v="55"/>
    <b v="1"/>
    <s v="music/indie rock"/>
    <x v="4"/>
    <x v="21"/>
    <n v="110.49"/>
    <n v="101"/>
    <x v="2273"/>
    <d v="2011-10-07T16:58:52"/>
    <n v="60"/>
    <n v="1.2833333333333334E-2"/>
    <x v="5"/>
  </r>
  <r>
    <n v="14"/>
    <s v="3010 | Sci-fi Series"/>
    <s v="A highly charged post apocalyptic sci fi series that pulls no punches!"/>
    <n v="6000"/>
    <n v="6056"/>
    <x v="0"/>
    <x v="7"/>
    <x v="7"/>
    <s v="AUD"/>
    <n v="1405259940"/>
    <n v="1403051888"/>
    <b v="0"/>
    <n v="41"/>
    <b v="1"/>
    <s v="film &amp; video/television"/>
    <x v="5"/>
    <x v="7"/>
    <n v="147.71"/>
    <n v="101"/>
    <x v="2274"/>
    <d v="2014-07-13T13:59:00"/>
    <n v="25.556157407409046"/>
    <n v="9.3333333333333341E-3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s v="USD"/>
    <n v="1293857940"/>
    <n v="1290281691"/>
    <b v="1"/>
    <n v="113"/>
    <b v="1"/>
    <s v="music/indie rock"/>
    <x v="4"/>
    <x v="21"/>
    <n v="53.47"/>
    <n v="101"/>
    <x v="2275"/>
    <d v="2011-01-01T04:59:00"/>
    <n v="41.391770833331975"/>
    <n v="7.0033333333334065E-3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s v="USD"/>
    <n v="1312182000"/>
    <n v="1311380313"/>
    <b v="0"/>
    <n v="44"/>
    <b v="1"/>
    <s v="music/rock"/>
    <x v="4"/>
    <x v="5"/>
    <n v="137.31"/>
    <n v="101"/>
    <x v="2276"/>
    <d v="2011-08-01T07:00:00"/>
    <n v="9.2787847222207347"/>
    <n v="6.9333333333333937E-3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s v="USD"/>
    <n v="1423555140"/>
    <n v="1421105608"/>
    <b v="0"/>
    <n v="28"/>
    <b v="1"/>
    <s v="theater/musical"/>
    <x v="2"/>
    <x v="18"/>
    <n v="215.25"/>
    <n v="100"/>
    <x v="2277"/>
    <d v="2015-02-10T07:59:00"/>
    <n v="28.35106481481489"/>
    <n v="4.4999999999999997E-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s v="USD"/>
    <n v="1472270340"/>
    <n v="1470348775"/>
    <b v="0"/>
    <n v="67"/>
    <b v="1"/>
    <s v="photography/photobooks"/>
    <x v="6"/>
    <x v="9"/>
    <n v="89.93"/>
    <n v="100"/>
    <x v="2278"/>
    <d v="2016-08-27T03:59:00"/>
    <n v="22.240335648151813"/>
    <n v="4.1666666666666666E-3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s v="USD"/>
    <n v="1331174635"/>
    <n v="1328582635"/>
    <b v="0"/>
    <n v="32"/>
    <b v="1"/>
    <s v="music/indie rock"/>
    <x v="4"/>
    <x v="21"/>
    <n v="188.13"/>
    <n v="100"/>
    <x v="2279"/>
    <d v="2012-03-08T02:43:55"/>
    <n v="30"/>
    <n v="3.3333333333333335E-3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s v="GBP"/>
    <n v="1437934759"/>
    <n v="1434478759"/>
    <b v="1"/>
    <n v="47"/>
    <b v="1"/>
    <s v="theater/plays"/>
    <x v="2"/>
    <x v="2"/>
    <n v="127.81"/>
    <n v="100"/>
    <x v="2280"/>
    <d v="2015-07-26T18:19:19"/>
    <n v="40"/>
    <n v="1.1666666666666668E-3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s v="USD"/>
    <n v="1448074800"/>
    <n v="1444874768"/>
    <b v="0"/>
    <n v="64"/>
    <b v="1"/>
    <s v="theater/plays"/>
    <x v="2"/>
    <x v="2"/>
    <n v="93.76"/>
    <n v="100"/>
    <x v="2281"/>
    <d v="2015-11-21T03:00:00"/>
    <n v="37.037407407406135"/>
    <n v="1.0999999999997574E-4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s v="USD"/>
    <n v="1364597692"/>
    <n v="1361577292"/>
    <b v="0"/>
    <n v="10"/>
    <b v="1"/>
    <s v="music/indie rock"/>
    <x v="4"/>
    <x v="21"/>
    <n v="600"/>
    <n v="100"/>
    <x v="2282"/>
    <d v="2013-03-29T22:54:52"/>
    <n v="34.958333333328483"/>
    <n v="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s v="USD"/>
    <n v="1427469892"/>
    <n v="1424881492"/>
    <b v="0"/>
    <n v="94"/>
    <b v="1"/>
    <s v="theater/plays"/>
    <x v="2"/>
    <x v="2"/>
    <n v="63.83"/>
    <n v="100"/>
    <x v="2283"/>
    <d v="2015-03-27T15:24:52"/>
    <n v="29.958333333343035"/>
    <n v="0"/>
    <x v="3"/>
  </r>
  <r>
    <n v="3332"/>
    <s v="Cortez"/>
    <s v="Two marine biologists are at odds during an important expedition. When a stranded shark refuses to die, things get weird."/>
    <n v="6000"/>
    <n v="6000"/>
    <x v="0"/>
    <x v="0"/>
    <x v="0"/>
    <s v="USD"/>
    <n v="1405802330"/>
    <n v="1403210330"/>
    <b v="0"/>
    <n v="83"/>
    <b v="1"/>
    <s v="theater/plays"/>
    <x v="2"/>
    <x v="2"/>
    <n v="72.290000000000006"/>
    <n v="100"/>
    <x v="2284"/>
    <d v="2014-07-19T20:38:50"/>
    <n v="3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s v="USD"/>
    <n v="1429564165"/>
    <n v="1426972165"/>
    <b v="0"/>
    <n v="37"/>
    <b v="0"/>
    <s v="theater/musical"/>
    <x v="2"/>
    <x v="18"/>
    <n v="145.41"/>
    <n v="90"/>
    <x v="2285"/>
    <d v="2015-04-20T21:09:25"/>
    <n v="30"/>
    <n v="-0.1033333333333333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s v="USD"/>
    <n v="1404253800"/>
    <n v="1402784964"/>
    <b v="0"/>
    <n v="17"/>
    <b v="0"/>
    <s v="theater/plays"/>
    <x v="2"/>
    <x v="2"/>
    <n v="166.06"/>
    <n v="47"/>
    <x v="2286"/>
    <d v="2014-07-01T22:30:00"/>
    <n v="17.00041666666948"/>
    <n v="-0.52949999999999997"/>
    <x v="2"/>
  </r>
  <r>
    <n v="1570"/>
    <s v="BEAUTIFUL DREAMERS: An Adult Coloring Book (Canceled)"/>
    <s v="A Coloring Book of Breathtaking Beauties_x000a_To Calm the Heart and Soul"/>
    <n v="6000"/>
    <n v="2484"/>
    <x v="2"/>
    <x v="0"/>
    <x v="0"/>
    <s v="USD"/>
    <n v="1460140282"/>
    <n v="1457551882"/>
    <b v="0"/>
    <n v="52"/>
    <b v="0"/>
    <s v="publishing/art books"/>
    <x v="7"/>
    <x v="40"/>
    <n v="47.77"/>
    <n v="41"/>
    <x v="2287"/>
    <d v="2016-04-08T18:31:22"/>
    <n v="29.958333333328483"/>
    <n v="-0.5859999999999999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s v="USD"/>
    <n v="1280635200"/>
    <n v="1273121283"/>
    <b v="0"/>
    <n v="17"/>
    <b v="0"/>
    <s v="music/indie rock"/>
    <x v="4"/>
    <x v="21"/>
    <n v="143.82"/>
    <n v="41"/>
    <x v="2288"/>
    <d v="2010-08-01T04:00:00"/>
    <n v="86.966631944444089"/>
    <n v="-0.5925000000000000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x v="0"/>
    <s v="USD"/>
    <n v="1416635940"/>
    <n v="1413838540"/>
    <b v="0"/>
    <n v="20"/>
    <b v="0"/>
    <s v="food/food trucks"/>
    <x v="3"/>
    <x v="3"/>
    <n v="84.9"/>
    <n v="28"/>
    <x v="2289"/>
    <d v="2014-11-22T05:59:00"/>
    <n v="32.377314814810234"/>
    <n v="-0.71699999999999997"/>
    <x v="2"/>
  </r>
  <r>
    <n v="200"/>
    <s v="The Crossing Shore"/>
    <s v="A film dedicated to an AAF Pilot's struggle to survive behind enemy lines during WWII."/>
    <n v="6000"/>
    <n v="1571.55"/>
    <x v="1"/>
    <x v="0"/>
    <x v="0"/>
    <s v="USD"/>
    <n v="1410746403"/>
    <n v="1408154403"/>
    <b v="0"/>
    <n v="18"/>
    <b v="0"/>
    <s v="film &amp; video/drama"/>
    <x v="5"/>
    <x v="25"/>
    <n v="87.31"/>
    <n v="26"/>
    <x v="2290"/>
    <d v="2014-09-15T02:00:03"/>
    <n v="30"/>
    <n v="-0.7380749999999999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s v="USD"/>
    <n v="1407858710"/>
    <n v="1405266710"/>
    <b v="0"/>
    <n v="13"/>
    <b v="0"/>
    <s v="theater/plays"/>
    <x v="2"/>
    <x v="2"/>
    <n v="81.540000000000006"/>
    <n v="18"/>
    <x v="2291"/>
    <d v="2014-08-12T15:51:50"/>
    <n v="30"/>
    <n v="-0.8233333333333333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s v="USD"/>
    <n v="1420095540"/>
    <n v="1417558804"/>
    <b v="0"/>
    <n v="26"/>
    <b v="0"/>
    <s v="technology/wearables"/>
    <x v="0"/>
    <x v="16"/>
    <n v="34.270000000000003"/>
    <n v="15"/>
    <x v="2292"/>
    <d v="2015-01-01T06:59:00"/>
    <n v="29.360370370370219"/>
    <n v="-0.85150000000000003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s v="USD"/>
    <n v="1480525200"/>
    <n v="1477781724"/>
    <b v="0"/>
    <n v="6"/>
    <b v="0"/>
    <s v="theater/plays"/>
    <x v="2"/>
    <x v="2"/>
    <n v="108.33"/>
    <n v="11"/>
    <x v="2293"/>
    <d v="2016-11-30T17:00:00"/>
    <n v="31.75319444444176"/>
    <n v="-0.89166666666666672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s v="USD"/>
    <n v="1445448381"/>
    <n v="1440264381"/>
    <b v="0"/>
    <n v="8"/>
    <b v="0"/>
    <s v="film &amp; video/animation"/>
    <x v="5"/>
    <x v="29"/>
    <n v="71.25"/>
    <n v="10"/>
    <x v="2294"/>
    <d v="2015-10-21T17:26:21"/>
    <n v="60"/>
    <n v="-0.9050000000000000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s v="USD"/>
    <n v="1438390800"/>
    <n v="1436888066"/>
    <b v="0"/>
    <n v="7"/>
    <b v="0"/>
    <s v="theater/plays"/>
    <x v="2"/>
    <x v="2"/>
    <n v="80.709999999999994"/>
    <n v="9"/>
    <x v="2295"/>
    <d v="2015-08-01T01:00:00"/>
    <n v="17.392754629632691"/>
    <n v="-0.90583333333333338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s v="USD"/>
    <n v="1399071173"/>
    <n v="1395787973"/>
    <b v="0"/>
    <n v="12"/>
    <b v="0"/>
    <s v="food/food trucks"/>
    <x v="3"/>
    <x v="3"/>
    <n v="44.17"/>
    <n v="9"/>
    <x v="2296"/>
    <d v="2014-05-02T22:52:53"/>
    <n v="38"/>
    <n v="-0.9116666666666666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s v="USD"/>
    <n v="1467398138"/>
    <n v="1465670138"/>
    <b v="0"/>
    <n v="9"/>
    <b v="0"/>
    <s v="technology/web"/>
    <x v="0"/>
    <x v="22"/>
    <n v="37.89"/>
    <n v="6"/>
    <x v="2297"/>
    <d v="2016-07-01T18:35:38"/>
    <n v="20"/>
    <n v="-0.9431666666666667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s v="USD"/>
    <n v="1385735295"/>
    <n v="1383139695"/>
    <b v="0"/>
    <n v="12"/>
    <b v="0"/>
    <s v="music/jazz"/>
    <x v="4"/>
    <x v="34"/>
    <n v="27.08"/>
    <n v="5"/>
    <x v="2298"/>
    <d v="2013-11-29T14:28:15"/>
    <n v="30.041666666664241"/>
    <n v="-0.94583333333333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s v="USD"/>
    <n v="1427807640"/>
    <n v="1423325626"/>
    <b v="0"/>
    <n v="8"/>
    <b v="0"/>
    <s v="food/food trucks"/>
    <x v="3"/>
    <x v="3"/>
    <n v="29.13"/>
    <n v="4"/>
    <x v="2299"/>
    <d v="2015-03-31T13:14:00"/>
    <n v="51.875162037038535"/>
    <n v="-0.96116666666666661"/>
    <x v="3"/>
  </r>
  <r>
    <n v="3946"/>
    <s v="DR. Mecurio's Mythical Marvels &amp; Beastiry"/>
    <s v="Dr. Mecurio's is an original work of fantasy designed and written for the stage."/>
    <n v="6000"/>
    <n v="195"/>
    <x v="1"/>
    <x v="0"/>
    <x v="0"/>
    <s v="USD"/>
    <n v="1425110400"/>
    <n v="1422388822"/>
    <b v="0"/>
    <n v="5"/>
    <b v="0"/>
    <s v="theater/plays"/>
    <x v="2"/>
    <x v="2"/>
    <n v="39"/>
    <n v="3"/>
    <x v="2300"/>
    <d v="2015-02-28T08:00:00"/>
    <n v="31.499745370369055"/>
    <n v="-0.9675000000000000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s v="USD"/>
    <n v="1441649397"/>
    <n v="1439057397"/>
    <b v="0"/>
    <n v="3"/>
    <b v="0"/>
    <s v="theater/plays"/>
    <x v="2"/>
    <x v="2"/>
    <n v="61.67"/>
    <n v="3"/>
    <x v="2301"/>
    <d v="2015-09-07T18:09:57"/>
    <n v="30"/>
    <n v="-0.9691666666666666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s v="USD"/>
    <n v="1385590111"/>
    <n v="1382994511"/>
    <b v="0"/>
    <n v="5"/>
    <b v="0"/>
    <s v="music/jazz"/>
    <x v="4"/>
    <x v="34"/>
    <n v="32"/>
    <n v="3"/>
    <x v="2302"/>
    <d v="2013-11-27T22:08:31"/>
    <n v="30.041666666664241"/>
    <n v="-0.9733333333333333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s v="GBP"/>
    <n v="1427659200"/>
    <n v="1425678057"/>
    <b v="0"/>
    <n v="6"/>
    <b v="0"/>
    <s v="theater/plays"/>
    <x v="2"/>
    <x v="2"/>
    <n v="18.329999999999998"/>
    <n v="2"/>
    <x v="2303"/>
    <d v="2015-03-29T20:00:00"/>
    <n v="22.929895833323826"/>
    <n v="-0.98166666666666669"/>
    <x v="3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s v="USD"/>
    <n v="1367097391"/>
    <n v="1364505391"/>
    <b v="0"/>
    <n v="3"/>
    <b v="0"/>
    <s v="games/video games"/>
    <x v="1"/>
    <x v="19"/>
    <n v="34.67"/>
    <n v="2"/>
    <x v="2304"/>
    <d v="2013-04-27T21:16:31"/>
    <n v="30"/>
    <n v="-0.9826666666666666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s v="GBP"/>
    <n v="1394815751"/>
    <n v="1389635351"/>
    <b v="0"/>
    <n v="2"/>
    <b v="0"/>
    <s v="publishing/art books"/>
    <x v="7"/>
    <x v="40"/>
    <n v="42.5"/>
    <n v="1"/>
    <x v="2305"/>
    <d v="2014-03-14T16:49:11"/>
    <n v="59.958333333335759"/>
    <n v="-0.9858333333333333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s v="USD"/>
    <n v="1414707762"/>
    <n v="1412115762"/>
    <b v="0"/>
    <n v="4"/>
    <b v="0"/>
    <s v="music/faith"/>
    <x v="4"/>
    <x v="28"/>
    <n v="8.75"/>
    <n v="1"/>
    <x v="2306"/>
    <d v="2014-10-30T22:22:42"/>
    <n v="30"/>
    <n v="-0.99416666666666664"/>
    <x v="2"/>
  </r>
  <r>
    <n v="1988"/>
    <s v="Phillip Michael Photography"/>
    <s v="Expressing art in an image!"/>
    <n v="6000"/>
    <n v="25"/>
    <x v="1"/>
    <x v="0"/>
    <x v="0"/>
    <s v="USD"/>
    <n v="1440094742"/>
    <n v="1437502742"/>
    <b v="0"/>
    <n v="1"/>
    <b v="0"/>
    <s v="photography/people"/>
    <x v="6"/>
    <x v="38"/>
    <n v="25"/>
    <n v="0"/>
    <x v="2307"/>
    <d v="2015-08-20T18:19:02"/>
    <n v="30"/>
    <n v="-0.99583333333333335"/>
    <x v="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s v="GBP"/>
    <n v="1381306687"/>
    <n v="1378714687"/>
    <b v="0"/>
    <n v="3"/>
    <b v="0"/>
    <s v="games/video games"/>
    <x v="1"/>
    <x v="19"/>
    <n v="3.33"/>
    <n v="0"/>
    <x v="2308"/>
    <d v="2013-10-09T08:18:07"/>
    <n v="30"/>
    <n v="-0.9983333333333332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x v="4"/>
    <s v="EUR"/>
    <n v="1464939520"/>
    <n v="1461051520"/>
    <b v="0"/>
    <n v="1"/>
    <b v="0"/>
    <s v="publishing/translations"/>
    <x v="7"/>
    <x v="20"/>
    <n v="1"/>
    <n v="0"/>
    <x v="2309"/>
    <d v="2016-06-03T07:38:40"/>
    <n v="45"/>
    <n v="-0.99983333333333335"/>
    <x v="0"/>
  </r>
  <r>
    <n v="2421"/>
    <s v="hot dog cart"/>
    <s v="help me start Merrill's first hot dog cart in this empty lot"/>
    <n v="6000"/>
    <n v="1"/>
    <x v="1"/>
    <x v="0"/>
    <x v="0"/>
    <s v="USD"/>
    <n v="1424536196"/>
    <n v="1421944196"/>
    <b v="0"/>
    <n v="1"/>
    <b v="0"/>
    <s v="food/food trucks"/>
    <x v="3"/>
    <x v="3"/>
    <n v="1"/>
    <n v="0"/>
    <x v="2310"/>
    <d v="2015-02-21T16:29:56"/>
    <n v="30"/>
    <n v="-0.99983333333333335"/>
    <x v="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x v="10"/>
    <s v="EUR"/>
    <n v="1431108776"/>
    <n v="1425924776"/>
    <b v="0"/>
    <n v="0"/>
    <b v="0"/>
    <s v="film &amp; video/drama"/>
    <x v="5"/>
    <x v="25"/>
    <n v="0"/>
    <n v="0"/>
    <x v="2311"/>
    <d v="2015-05-08T18:12:56"/>
    <n v="60"/>
    <n v="-1"/>
    <x v="3"/>
  </r>
  <r>
    <n v="202"/>
    <s v="Modern Gangsters"/>
    <s v="new web series created by jonney terry"/>
    <n v="6000"/>
    <n v="0"/>
    <x v="1"/>
    <x v="0"/>
    <x v="0"/>
    <s v="USD"/>
    <n v="1444337940"/>
    <n v="1441750564"/>
    <b v="0"/>
    <n v="0"/>
    <b v="0"/>
    <s v="film &amp; video/drama"/>
    <x v="5"/>
    <x v="25"/>
    <n v="0"/>
    <n v="0"/>
    <x v="2312"/>
    <d v="2015-10-08T20:59:00"/>
    <n v="29.946481481478259"/>
    <n v="-1"/>
    <x v="3"/>
  </r>
  <r>
    <n v="469"/>
    <s v="Dreamland PERSONALISED Animated Shorts Film"/>
    <s v="Create a personalised animation film using your child's name and photo."/>
    <n v="6000"/>
    <n v="0"/>
    <x v="1"/>
    <x v="1"/>
    <x v="1"/>
    <s v="GBP"/>
    <n v="1409960724"/>
    <n v="1404776724"/>
    <b v="0"/>
    <n v="0"/>
    <b v="0"/>
    <s v="film &amp; video/animation"/>
    <x v="5"/>
    <x v="29"/>
    <n v="0"/>
    <n v="0"/>
    <x v="2313"/>
    <d v="2014-09-05T23:45:24"/>
    <n v="60"/>
    <n v="-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s v="GBP"/>
    <n v="1413388296"/>
    <n v="1410796296"/>
    <b v="0"/>
    <n v="0"/>
    <b v="0"/>
    <s v="food/food trucks"/>
    <x v="3"/>
    <x v="3"/>
    <n v="0"/>
    <n v="0"/>
    <x v="2314"/>
    <d v="2014-10-15T15:51:36"/>
    <n v="30"/>
    <n v="-1"/>
    <x v="2"/>
  </r>
  <r>
    <n v="1457"/>
    <s v="Hey! I&quot;m not invisable, I am Just Old (Canceled)"/>
    <s v="Age is more than just a number, I hope your younger than you feel."/>
    <n v="6000"/>
    <n v="0"/>
    <x v="2"/>
    <x v="0"/>
    <x v="0"/>
    <s v="USD"/>
    <n v="1447281044"/>
    <n v="1444685444"/>
    <b v="0"/>
    <n v="0"/>
    <b v="0"/>
    <s v="publishing/translations"/>
    <x v="7"/>
    <x v="20"/>
    <n v="0"/>
    <n v="0"/>
    <x v="2315"/>
    <d v="2015-11-11T22:30:44"/>
    <n v="30.041666666671517"/>
    <n v="-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s v="USD"/>
    <n v="1441176447"/>
    <n v="1438584447"/>
    <b v="0"/>
    <n v="0"/>
    <b v="0"/>
    <s v="photography/nature"/>
    <x v="6"/>
    <x v="8"/>
    <n v="0"/>
    <n v="0"/>
    <x v="2316"/>
    <d v="2015-09-02T06:47:27"/>
    <n v="30"/>
    <n v="-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s v="USD"/>
    <n v="1492142860"/>
    <n v="1486962460"/>
    <b v="0"/>
    <n v="0"/>
    <b v="0"/>
    <s v="music/faith"/>
    <x v="4"/>
    <x v="28"/>
    <n v="0"/>
    <n v="0"/>
    <x v="2317"/>
    <d v="2017-04-14T04:07:40"/>
    <n v="59.958333333328483"/>
    <n v="-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s v="USD"/>
    <n v="1444410000"/>
    <n v="1440203579"/>
    <b v="0"/>
    <n v="0"/>
    <b v="0"/>
    <s v="food/food trucks"/>
    <x v="3"/>
    <x v="3"/>
    <n v="0"/>
    <n v="0"/>
    <x v="2318"/>
    <d v="2015-10-09T17:00:00"/>
    <n v="48.685428240729379"/>
    <n v="-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s v="USD"/>
    <n v="1446739905"/>
    <n v="1441552305"/>
    <b v="0"/>
    <n v="0"/>
    <b v="0"/>
    <s v="theater/plays"/>
    <x v="2"/>
    <x v="2"/>
    <n v="0"/>
    <n v="0"/>
    <x v="2319"/>
    <d v="2015-11-05T16:11:45"/>
    <n v="60.041666666664241"/>
    <n v="-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s v="USD"/>
    <n v="1450211116"/>
    <n v="1445023516"/>
    <b v="0"/>
    <n v="7"/>
    <b v="0"/>
    <s v="theater/plays"/>
    <x v="2"/>
    <x v="2"/>
    <n v="59"/>
    <n v="7"/>
    <x v="2320"/>
    <d v="2015-12-15T20:25:16"/>
    <n v="60.041666666664241"/>
    <n v="-0.9317129629629629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s v="USD"/>
    <n v="1476010619"/>
    <n v="1473418619"/>
    <b v="0"/>
    <n v="10"/>
    <b v="0"/>
    <s v="publishing/translations"/>
    <x v="7"/>
    <x v="20"/>
    <n v="44.5"/>
    <n v="7"/>
    <x v="2321"/>
    <d v="2016-10-09T10:56:59"/>
    <n v="30"/>
    <n v="-0.92936507936507939"/>
    <x v="0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s v="USD"/>
    <n v="1460837320"/>
    <n v="1455656920"/>
    <b v="0"/>
    <n v="1"/>
    <b v="0"/>
    <s v="film &amp; video/drama"/>
    <x v="5"/>
    <x v="25"/>
    <n v="1"/>
    <n v="0"/>
    <x v="2322"/>
    <d v="2016-04-16T20:08:40"/>
    <n v="59.958333333343035"/>
    <n v="-0.9998412698412698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s v="USD"/>
    <n v="1393966800"/>
    <n v="1392040806"/>
    <b v="0"/>
    <n v="183"/>
    <b v="1"/>
    <s v="music/indie rock"/>
    <x v="4"/>
    <x v="21"/>
    <n v="35.549999999999997"/>
    <n v="102"/>
    <x v="2323"/>
    <d v="2014-03-04T21:00:00"/>
    <n v="22.291597222218115"/>
    <n v="2.4566929133858266E-2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s v="USD"/>
    <n v="1323747596"/>
    <n v="1320287996"/>
    <b v="1"/>
    <n v="103"/>
    <b v="1"/>
    <s v="music/indie rock"/>
    <x v="4"/>
    <x v="21"/>
    <n v="68.48"/>
    <n v="109"/>
    <x v="2324"/>
    <d v="2011-12-13T03:39:56"/>
    <n v="40.041666666664241"/>
    <n v="9.3582945736434053E-2"/>
    <x v="5"/>
  </r>
  <r>
    <n v="1504"/>
    <s v="RYU X RIO"/>
    <s v="A football photography book like no other about the 2014 World Cup in Brazil, by Ryu Voelkel."/>
    <n v="6500"/>
    <n v="18066"/>
    <x v="0"/>
    <x v="1"/>
    <x v="1"/>
    <s v="GBP"/>
    <n v="1402389180"/>
    <n v="1399996024"/>
    <b v="1"/>
    <n v="269"/>
    <b v="1"/>
    <s v="photography/photobooks"/>
    <x v="6"/>
    <x v="9"/>
    <n v="67.16"/>
    <n v="278"/>
    <x v="2325"/>
    <d v="2014-06-10T08:33:00"/>
    <n v="27.698564814811107"/>
    <n v="1.7793846153846153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s v="USD"/>
    <n v="1403661600"/>
    <n v="1401196766"/>
    <b v="1"/>
    <n v="190"/>
    <b v="1"/>
    <s v="music/rock"/>
    <x v="4"/>
    <x v="5"/>
    <n v="53.01"/>
    <n v="155"/>
    <x v="2326"/>
    <d v="2014-06-25T02:00:00"/>
    <n v="28.528171296296932"/>
    <n v="0.54938461538461536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x v="2"/>
    <s v="CAD"/>
    <n v="1392574692"/>
    <n v="1389982692"/>
    <b v="1"/>
    <n v="105"/>
    <b v="1"/>
    <s v="music/rock"/>
    <x v="4"/>
    <x v="5"/>
    <n v="77.64"/>
    <n v="125"/>
    <x v="2327"/>
    <d v="2014-02-16T18:18:12"/>
    <n v="30"/>
    <n v="0.25415384615384617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s v="USD"/>
    <n v="1326633269"/>
    <n v="1324041269"/>
    <b v="0"/>
    <n v="167"/>
    <b v="1"/>
    <s v="film &amp; video/documentary"/>
    <x v="5"/>
    <x v="27"/>
    <n v="42.87"/>
    <n v="110"/>
    <x v="2328"/>
    <d v="2012-01-15T13:14:29"/>
    <n v="30"/>
    <n v="0.10155692307692306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s v="GBP"/>
    <n v="1485886100"/>
    <n v="1482862100"/>
    <b v="0"/>
    <n v="108"/>
    <b v="1"/>
    <s v="photography/photobooks"/>
    <x v="6"/>
    <x v="9"/>
    <n v="61.53"/>
    <n v="102"/>
    <x v="2329"/>
    <d v="2017-01-31T18:08:20"/>
    <n v="35"/>
    <n v="2.2307692307692306E-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s v="USD"/>
    <n v="1444276740"/>
    <n v="1439392406"/>
    <b v="0"/>
    <n v="150"/>
    <b v="1"/>
    <s v="music/classical music"/>
    <x v="4"/>
    <x v="10"/>
    <n v="43.7"/>
    <n v="101"/>
    <x v="2330"/>
    <d v="2015-10-08T03:59:00"/>
    <n v="56.531643518523197"/>
    <n v="8.4615384615384613E-3"/>
    <x v="3"/>
  </r>
  <r>
    <n v="3310"/>
    <s v="The Island Boys: A New Play"/>
    <s v="A new play about coming coming home, recovery, and trying to find God in the process."/>
    <n v="6500"/>
    <n v="6505"/>
    <x v="0"/>
    <x v="0"/>
    <x v="0"/>
    <s v="USD"/>
    <n v="1444169825"/>
    <n v="1441577825"/>
    <b v="0"/>
    <n v="31"/>
    <b v="1"/>
    <s v="theater/plays"/>
    <x v="2"/>
    <x v="2"/>
    <n v="209.84"/>
    <n v="100"/>
    <x v="2331"/>
    <d v="2015-10-06T22:17:05"/>
    <n v="30"/>
    <n v="7.6923076923076923E-4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s v="USD"/>
    <n v="1429505400"/>
    <n v="1426711505"/>
    <b v="0"/>
    <n v="48"/>
    <b v="1"/>
    <s v="music/classical music"/>
    <x v="4"/>
    <x v="10"/>
    <n v="135.41999999999999"/>
    <n v="100"/>
    <x v="2332"/>
    <d v="2015-04-20T04:50:00"/>
    <n v="32.336747685185401"/>
    <n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s v="USD"/>
    <n v="1416512901"/>
    <n v="1413053301"/>
    <b v="0"/>
    <n v="95"/>
    <b v="0"/>
    <s v="games/mobile games"/>
    <x v="1"/>
    <x v="15"/>
    <n v="49.12"/>
    <n v="72"/>
    <x v="2333"/>
    <d v="2014-11-20T19:48:21"/>
    <n v="40.041666666671517"/>
    <n v="-0.28215384615384614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s v="USD"/>
    <n v="1399223500"/>
    <n v="1396631500"/>
    <b v="0"/>
    <n v="48"/>
    <b v="0"/>
    <s v="games/mobile games"/>
    <x v="1"/>
    <x v="15"/>
    <n v="58.08"/>
    <n v="43"/>
    <x v="2334"/>
    <d v="2014-05-04T17:11:40"/>
    <n v="30"/>
    <n v="-0.571076923076923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s v="USD"/>
    <n v="1381917540"/>
    <n v="1379990038"/>
    <b v="0"/>
    <n v="79"/>
    <b v="0"/>
    <s v="music/jazz"/>
    <x v="4"/>
    <x v="34"/>
    <n v="34.18"/>
    <n v="42"/>
    <x v="2335"/>
    <d v="2013-10-16T09:59:00"/>
    <n v="22.309050925927295"/>
    <n v="-0.58461538461538465"/>
    <x v="4"/>
  </r>
  <r>
    <n v="1726"/>
    <s v="&quot;Every Day&quot; CD by Amanda Joy Hall"/>
    <s v="Amanda Joy Hall's sophomore album, &quot;Every Day&quot;. Release expected July 2014"/>
    <n v="6500"/>
    <n v="2196"/>
    <x v="1"/>
    <x v="0"/>
    <x v="0"/>
    <s v="USD"/>
    <n v="1403906664"/>
    <n v="1401401064"/>
    <b v="0"/>
    <n v="16"/>
    <b v="0"/>
    <s v="music/faith"/>
    <x v="4"/>
    <x v="28"/>
    <n v="137.25"/>
    <n v="34"/>
    <x v="2336"/>
    <d v="2014-06-27T22:04:24"/>
    <n v="29"/>
    <n v="-0.6621538461538462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s v="GBP"/>
    <n v="1467531536"/>
    <n v="1464939536"/>
    <b v="0"/>
    <n v="23"/>
    <b v="0"/>
    <s v="photography/photobooks"/>
    <x v="6"/>
    <x v="9"/>
    <n v="37.61"/>
    <n v="13"/>
    <x v="2337"/>
    <d v="2016-07-03T07:38:56"/>
    <n v="30"/>
    <n v="-0.8669230769230769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s v="USD"/>
    <n v="1330577940"/>
    <n v="1327853914"/>
    <b v="0"/>
    <n v="9"/>
    <b v="0"/>
    <s v="music/jazz"/>
    <x v="4"/>
    <x v="34"/>
    <n v="41.67"/>
    <n v="6"/>
    <x v="2338"/>
    <d v="2012-03-01T04:59:00"/>
    <n v="31.528078703704523"/>
    <n v="-0.94230769230769229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s v="USD"/>
    <n v="1273356960"/>
    <n v="1268255751"/>
    <b v="0"/>
    <n v="4"/>
    <b v="0"/>
    <s v="film &amp; video/animation"/>
    <x v="5"/>
    <x v="29"/>
    <n v="53.75"/>
    <n v="3"/>
    <x v="2339"/>
    <d v="2010-05-08T22:16:00"/>
    <n v="59.041770833326154"/>
    <n v="-0.96692307692307689"/>
    <x v="7"/>
  </r>
  <r>
    <n v="905"/>
    <s v="Jazz For Everyone!"/>
    <s v="Working hard to get into the studio to record, produce, and edit my break out CD. I hope to realize my vision!"/>
    <n v="6500"/>
    <n v="196"/>
    <x v="1"/>
    <x v="0"/>
    <x v="0"/>
    <s v="USD"/>
    <n v="1295847926"/>
    <n v="1290663926"/>
    <b v="0"/>
    <n v="6"/>
    <b v="0"/>
    <s v="music/jazz"/>
    <x v="4"/>
    <x v="34"/>
    <n v="32.67"/>
    <n v="3"/>
    <x v="2340"/>
    <d v="2011-01-24T05:45:26"/>
    <n v="60"/>
    <n v="-0.969846153846153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s v="USD"/>
    <n v="1442457112"/>
    <n v="1439865112"/>
    <b v="0"/>
    <n v="2"/>
    <b v="0"/>
    <s v="food/food trucks"/>
    <x v="3"/>
    <x v="3"/>
    <n v="72.5"/>
    <n v="2"/>
    <x v="2341"/>
    <d v="2015-09-17T02:31:52"/>
    <n v="30"/>
    <n v="-0.97769230769230764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s v="GBP"/>
    <n v="1421498303"/>
    <n v="1418906303"/>
    <b v="0"/>
    <n v="9"/>
    <b v="0"/>
    <s v="film &amp; video/animation"/>
    <x v="5"/>
    <x v="29"/>
    <n v="12.67"/>
    <n v="2"/>
    <x v="2342"/>
    <d v="2015-01-17T12:38:23"/>
    <n v="30"/>
    <n v="-0.982461538461538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s v="USD"/>
    <n v="1445540340"/>
    <n v="1444340940"/>
    <b v="0"/>
    <n v="0"/>
    <b v="0"/>
    <s v="film &amp; video/animation"/>
    <x v="5"/>
    <x v="29"/>
    <n v="0"/>
    <n v="0"/>
    <x v="2343"/>
    <d v="2015-10-22T18:59:00"/>
    <n v="13.881944444452529"/>
    <n v="-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s v="USD"/>
    <n v="1276024260"/>
    <n v="1272050914"/>
    <b v="0"/>
    <n v="0"/>
    <b v="0"/>
    <s v="music/jazz"/>
    <x v="4"/>
    <x v="34"/>
    <n v="0"/>
    <n v="0"/>
    <x v="2344"/>
    <d v="2010-06-08T19:11:00"/>
    <n v="45.987800925926422"/>
    <n v="-1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s v="USD"/>
    <n v="1424742162"/>
    <n v="1422150162"/>
    <b v="0"/>
    <n v="0"/>
    <b v="0"/>
    <s v="food/food trucks"/>
    <x v="3"/>
    <x v="3"/>
    <n v="0"/>
    <n v="0"/>
    <x v="2345"/>
    <d v="2015-02-24T01:42:42"/>
    <n v="30"/>
    <n v="-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s v="USD"/>
    <n v="1409091612"/>
    <n v="1406499612"/>
    <b v="0"/>
    <n v="0"/>
    <b v="0"/>
    <s v="photography/people"/>
    <x v="6"/>
    <x v="38"/>
    <n v="0"/>
    <n v="0"/>
    <x v="2346"/>
    <d v="2014-08-26T22:20:12"/>
    <n v="30"/>
    <n v="-1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s v="USD"/>
    <n v="1293857940"/>
    <n v="1288968886"/>
    <b v="1"/>
    <n v="141"/>
    <b v="1"/>
    <s v="music/rock"/>
    <x v="4"/>
    <x v="5"/>
    <n v="94.49"/>
    <n v="199"/>
    <x v="2347"/>
    <d v="2011-01-01T04:59:00"/>
    <n v="56.586273148146574"/>
    <n v="0.9885074626865672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s v="USD"/>
    <n v="1434827173"/>
    <n v="1430939173"/>
    <b v="0"/>
    <n v="3"/>
    <b v="0"/>
    <s v="publishing/fiction"/>
    <x v="7"/>
    <x v="31"/>
    <n v="50"/>
    <n v="2"/>
    <x v="2348"/>
    <d v="2015-06-20T19:06:13"/>
    <n v="45"/>
    <n v="-0.97761194029850751"/>
    <x v="3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s v="USD"/>
    <n v="1435679100"/>
    <n v="1433006765"/>
    <b v="0"/>
    <n v="0"/>
    <b v="0"/>
    <s v="food/food trucks"/>
    <x v="3"/>
    <x v="3"/>
    <n v="0"/>
    <n v="0"/>
    <x v="2349"/>
    <d v="2015-06-30T15:45:00"/>
    <n v="30.929803240738693"/>
    <n v="-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s v="USD"/>
    <n v="1418803140"/>
    <n v="1415343874"/>
    <b v="0"/>
    <n v="65"/>
    <b v="1"/>
    <s v="music/rock"/>
    <x v="4"/>
    <x v="5"/>
    <n v="107.98"/>
    <n v="102"/>
    <x v="2350"/>
    <d v="2014-12-17T07:59:00"/>
    <n v="40.037800925929332"/>
    <n v="1.7246376811594202E-2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s v="USD"/>
    <n v="1431022342"/>
    <n v="1428430342"/>
    <b v="0"/>
    <n v="70"/>
    <b v="1"/>
    <s v="music/rock"/>
    <x v="4"/>
    <x v="5"/>
    <n v="107.07"/>
    <n v="107"/>
    <x v="2351"/>
    <d v="2015-05-07T18:12:22"/>
    <n v="30"/>
    <n v="7.0867266752393202E-2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s v="USD"/>
    <n v="1364078561"/>
    <n v="1361490161"/>
    <b v="1"/>
    <n v="1356"/>
    <b v="1"/>
    <s v="technology/hardware"/>
    <x v="0"/>
    <x v="0"/>
    <n v="74.11"/>
    <n v="1436"/>
    <x v="2352"/>
    <d v="2013-03-23T22:42:41"/>
    <n v="29.958333333335759"/>
    <n v="13.35571714285714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s v="USD"/>
    <n v="1330018426"/>
    <n v="1326994426"/>
    <b v="0"/>
    <n v="145"/>
    <b v="1"/>
    <s v="music/rock"/>
    <x v="4"/>
    <x v="5"/>
    <n v="71.97"/>
    <n v="149"/>
    <x v="2353"/>
    <d v="2012-02-23T17:33:46"/>
    <n v="35"/>
    <n v="0.49071428571428571"/>
    <x v="6"/>
  </r>
  <r>
    <n v="1617"/>
    <s v="The Coffis Brothers 2nd Album!"/>
    <s v="The Coffis Brothers &amp;The Mountain Men are recording a brand new full length record."/>
    <n v="7000"/>
    <n v="10210"/>
    <x v="0"/>
    <x v="0"/>
    <x v="0"/>
    <s v="USD"/>
    <n v="1383332400"/>
    <n v="1380470188"/>
    <b v="0"/>
    <n v="158"/>
    <b v="1"/>
    <s v="music/rock"/>
    <x v="4"/>
    <x v="5"/>
    <n v="64.62"/>
    <n v="146"/>
    <x v="2354"/>
    <d v="2013-11-01T19:00:00"/>
    <n v="33.127453703702486"/>
    <n v="0.45857142857142857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s v="USD"/>
    <n v="1365489000"/>
    <n v="1362776043"/>
    <b v="0"/>
    <n v="205"/>
    <b v="1"/>
    <s v="music/rock"/>
    <x v="4"/>
    <x v="5"/>
    <n v="39.31"/>
    <n v="115"/>
    <x v="2355"/>
    <d v="2013-04-09T06:30:00"/>
    <n v="31.399965277778392"/>
    <n v="0.15122142857142859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s v="USD"/>
    <n v="1482372000"/>
    <n v="1479276838"/>
    <b v="0"/>
    <n v="89"/>
    <b v="1"/>
    <s v="photography/photobooks"/>
    <x v="6"/>
    <x v="9"/>
    <n v="89.67"/>
    <n v="114"/>
    <x v="2356"/>
    <d v="2016-12-22T02:00:00"/>
    <n v="35.823634259257233"/>
    <n v="0.14014285714285715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s v="USD"/>
    <n v="1406745482"/>
    <n v="1404153482"/>
    <b v="0"/>
    <n v="107"/>
    <b v="1"/>
    <s v="theater/musical"/>
    <x v="2"/>
    <x v="18"/>
    <n v="74.22"/>
    <n v="113"/>
    <x v="2357"/>
    <d v="2014-07-30T18:38:02"/>
    <n v="30"/>
    <n v="0.13457142857142856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s v="USD"/>
    <n v="1333310458"/>
    <n v="1330722058"/>
    <b v="1"/>
    <n v="123"/>
    <b v="1"/>
    <s v="theater/plays"/>
    <x v="2"/>
    <x v="2"/>
    <n v="64.27"/>
    <n v="113"/>
    <x v="2358"/>
    <d v="2012-04-01T20:00:58"/>
    <n v="29.958333333335759"/>
    <n v="0.12928571428571428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s v="USD"/>
    <n v="1375033836"/>
    <n v="1373305836"/>
    <b v="1"/>
    <n v="74"/>
    <b v="1"/>
    <s v="music/rock"/>
    <x v="4"/>
    <x v="5"/>
    <n v="104.73"/>
    <n v="111"/>
    <x v="2359"/>
    <d v="2013-07-28T17:50:36"/>
    <n v="20"/>
    <n v="0.10714285714285714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s v="USD"/>
    <n v="1403323140"/>
    <n v="1400704672"/>
    <b v="0"/>
    <n v="113"/>
    <b v="1"/>
    <s v="film &amp; video/documentary"/>
    <x v="5"/>
    <x v="27"/>
    <n v="68.239999999999995"/>
    <n v="110"/>
    <x v="2360"/>
    <d v="2014-06-21T03:59:00"/>
    <n v="30.306342592593865"/>
    <n v="0.10161428571428574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s v="GBP"/>
    <n v="1462545358"/>
    <n v="1459953358"/>
    <b v="1"/>
    <n v="117"/>
    <b v="1"/>
    <s v="theater/plays"/>
    <x v="2"/>
    <x v="2"/>
    <n v="65.099999999999994"/>
    <n v="109"/>
    <x v="2361"/>
    <d v="2016-05-06T14:35:58"/>
    <n v="30"/>
    <n v="8.8142857142857148E-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s v="USD"/>
    <n v="1356552252"/>
    <n v="1353960252"/>
    <b v="0"/>
    <n v="104"/>
    <b v="1"/>
    <s v="theater/spaces"/>
    <x v="2"/>
    <x v="24"/>
    <n v="73.03"/>
    <n v="109"/>
    <x v="2362"/>
    <d v="2012-12-26T20:04:12"/>
    <n v="30"/>
    <n v="8.5061428571428607E-2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x v="2"/>
    <s v="CAD"/>
    <n v="1407736740"/>
    <n v="1405453354"/>
    <b v="0"/>
    <n v="57"/>
    <b v="1"/>
    <s v="film &amp; video/shorts"/>
    <x v="5"/>
    <x v="13"/>
    <n v="132.05000000000001"/>
    <n v="108"/>
    <x v="2363"/>
    <d v="2014-08-11T05:59:00"/>
    <n v="26.428078703698702"/>
    <n v="7.5285714285714289E-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s v="GBP"/>
    <n v="1481749278"/>
    <n v="1479157278"/>
    <b v="0"/>
    <n v="128"/>
    <b v="1"/>
    <s v="games/tabletop games"/>
    <x v="1"/>
    <x v="1"/>
    <n v="58.63"/>
    <n v="107"/>
    <x v="2364"/>
    <d v="2016-12-14T21:01:18"/>
    <n v="30"/>
    <n v="7.2142857142857147E-2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s v="USD"/>
    <n v="1309447163"/>
    <n v="1306855163"/>
    <b v="0"/>
    <n v="143"/>
    <b v="1"/>
    <s v="publishing/nonfiction"/>
    <x v="7"/>
    <x v="12"/>
    <n v="51.63"/>
    <n v="105"/>
    <x v="2365"/>
    <d v="2011-06-30T15:19:23"/>
    <n v="30"/>
    <n v="5.4715714285714319E-2"/>
    <x v="5"/>
  </r>
  <r>
    <n v="3258"/>
    <s v="Bluebirds by Joe Brondo"/>
    <s v="A guy named Walt steals a book and plans to sell it to get his life on track... until his wife finds out."/>
    <n v="7000"/>
    <n v="7365"/>
    <x v="0"/>
    <x v="0"/>
    <x v="0"/>
    <s v="USD"/>
    <n v="1420751861"/>
    <n v="1418159861"/>
    <b v="1"/>
    <n v="75"/>
    <b v="1"/>
    <s v="theater/plays"/>
    <x v="2"/>
    <x v="2"/>
    <n v="98.2"/>
    <n v="105"/>
    <x v="2366"/>
    <d v="2015-01-08T21:17:41"/>
    <n v="30"/>
    <n v="5.2142857142857144E-2"/>
    <x v="2"/>
  </r>
  <r>
    <n v="2113"/>
    <s v="Summer Underground // Honeycomb LP"/>
    <s v="Help us fund our second full-length album Honeycomb!"/>
    <n v="7000"/>
    <n v="7340"/>
    <x v="0"/>
    <x v="0"/>
    <x v="0"/>
    <s v="USD"/>
    <n v="1411505176"/>
    <n v="1408481176"/>
    <b v="0"/>
    <n v="107"/>
    <b v="1"/>
    <s v="music/indie rock"/>
    <x v="4"/>
    <x v="21"/>
    <n v="68.599999999999994"/>
    <n v="105"/>
    <x v="2367"/>
    <d v="2014-09-23T20:46:16"/>
    <n v="35"/>
    <n v="4.8571428571428571E-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s v="USD"/>
    <n v="1421952370"/>
    <n v="1418064370"/>
    <b v="1"/>
    <n v="46"/>
    <b v="1"/>
    <s v="photography/photobooks"/>
    <x v="6"/>
    <x v="9"/>
    <n v="156.16999999999999"/>
    <n v="103"/>
    <x v="2368"/>
    <d v="2015-01-22T18:46:10"/>
    <n v="45"/>
    <n v="2.6285714285714287E-2"/>
    <x v="2"/>
  </r>
  <r>
    <n v="3228"/>
    <s v="Hear Me Roar: A Season of Powerful Women"/>
    <s v="A Season of Powerful Women. A Season of Defiance."/>
    <n v="7000"/>
    <n v="7164"/>
    <x v="0"/>
    <x v="0"/>
    <x v="0"/>
    <s v="USD"/>
    <n v="1450328340"/>
    <n v="1447606884"/>
    <b v="1"/>
    <n v="37"/>
    <b v="1"/>
    <s v="theater/plays"/>
    <x v="2"/>
    <x v="2"/>
    <n v="193.62"/>
    <n v="102"/>
    <x v="2369"/>
    <d v="2015-12-17T04:59:00"/>
    <n v="31.498333333329356"/>
    <n v="2.3428571428571427E-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s v="USD"/>
    <n v="1328029200"/>
    <n v="1323211621"/>
    <b v="1"/>
    <n v="151"/>
    <b v="1"/>
    <s v="theater/plays"/>
    <x v="2"/>
    <x v="2"/>
    <n v="46.77"/>
    <n v="101"/>
    <x v="2370"/>
    <d v="2012-01-31T17:00:00"/>
    <n v="55.759016203708597"/>
    <n v="8.8571428571428568E-3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s v="USD"/>
    <n v="1439583533"/>
    <n v="1434399533"/>
    <b v="0"/>
    <n v="30"/>
    <b v="1"/>
    <s v="theater/spaces"/>
    <x v="2"/>
    <x v="24"/>
    <n v="234.67"/>
    <n v="101"/>
    <x v="2371"/>
    <d v="2015-08-14T20:18:53"/>
    <n v="60"/>
    <n v="5.7142857142857143E-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x v="10"/>
    <s v="EUR"/>
    <n v="1421319240"/>
    <n v="1418649019"/>
    <b v="0"/>
    <n v="55"/>
    <b v="1"/>
    <s v="publishing/nonfiction"/>
    <x v="7"/>
    <x v="12"/>
    <n v="127.33"/>
    <n v="100"/>
    <x v="2372"/>
    <d v="2015-01-15T10:54:00"/>
    <n v="30.90533564814541"/>
    <n v="4.2857142857142855E-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s v="GBP"/>
    <n v="1459414016"/>
    <n v="1456480016"/>
    <b v="1"/>
    <n v="122"/>
    <b v="1"/>
    <s v="music/electronic music"/>
    <x v="4"/>
    <x v="4"/>
    <n v="57.38"/>
    <n v="100"/>
    <x v="2373"/>
    <d v="2016-03-31T08:46:56"/>
    <n v="33.958333333335759"/>
    <n v="8.2857142857132465E-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s v="USD"/>
    <n v="1418769129"/>
    <n v="1416954729"/>
    <b v="0"/>
    <n v="24"/>
    <b v="0"/>
    <s v="theater/musical"/>
    <x v="2"/>
    <x v="18"/>
    <n v="174"/>
    <n v="60"/>
    <x v="2374"/>
    <d v="2014-12-16T22:32:09"/>
    <n v="21"/>
    <n v="-0.40342857142857141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s v="USD"/>
    <n v="1444539600"/>
    <n v="1441297645"/>
    <b v="0"/>
    <n v="57"/>
    <b v="0"/>
    <s v="publishing/fiction"/>
    <x v="7"/>
    <x v="31"/>
    <n v="63.12"/>
    <n v="51"/>
    <x v="2375"/>
    <d v="2015-10-11T05:00:00"/>
    <n v="37.522627314814599"/>
    <n v="-0.48599999999999999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s v="USD"/>
    <n v="1413723684"/>
    <n v="1411131684"/>
    <b v="0"/>
    <n v="44"/>
    <b v="0"/>
    <s v="publishing/fiction"/>
    <x v="7"/>
    <x v="31"/>
    <n v="57.3"/>
    <n v="36"/>
    <x v="2376"/>
    <d v="2014-10-19T13:01:24"/>
    <n v="30"/>
    <n v="-0.639857142857142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s v="USD"/>
    <n v="1409514709"/>
    <n v="1406058798"/>
    <b v="0"/>
    <n v="14"/>
    <b v="0"/>
    <s v="theater/plays"/>
    <x v="2"/>
    <x v="2"/>
    <n v="82.57"/>
    <n v="17"/>
    <x v="2377"/>
    <d v="2014-08-31T19:51:49"/>
    <n v="39.998969907406718"/>
    <n v="-0.83485714285714285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s v="USD"/>
    <n v="1468716180"/>
    <n v="1466205262"/>
    <b v="0"/>
    <n v="12"/>
    <b v="0"/>
    <s v="theater/plays"/>
    <x v="2"/>
    <x v="2"/>
    <n v="91.83"/>
    <n v="16"/>
    <x v="2378"/>
    <d v="2016-07-17T00:43:00"/>
    <n v="29.061550925922347"/>
    <n v="-0.8425714285714285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s v="USD"/>
    <n v="1333028723"/>
    <n v="1330440323"/>
    <b v="0"/>
    <n v="34"/>
    <b v="0"/>
    <s v="publishing/children's books"/>
    <x v="7"/>
    <x v="32"/>
    <n v="29.47"/>
    <n v="14"/>
    <x v="2379"/>
    <d v="2012-03-29T13:45:23"/>
    <n v="29.958333333335759"/>
    <n v="-0.85685714285714287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s v="USD"/>
    <n v="1417392000"/>
    <n v="1414511307"/>
    <b v="0"/>
    <n v="16"/>
    <b v="0"/>
    <s v="technology/wearables"/>
    <x v="0"/>
    <x v="16"/>
    <n v="44.69"/>
    <n v="10"/>
    <x v="2380"/>
    <d v="2014-12-01T00:00:00"/>
    <n v="33.341354166666861"/>
    <n v="-0.89785714285714291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s v="USD"/>
    <n v="1417656699"/>
    <n v="1415064699"/>
    <b v="0"/>
    <n v="13"/>
    <b v="0"/>
    <s v="publishing/translations"/>
    <x v="7"/>
    <x v="20"/>
    <n v="24.62"/>
    <n v="5"/>
    <x v="2381"/>
    <d v="2014-12-04T01:31:39"/>
    <n v="30"/>
    <n v="-0.95428571428571429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s v="USD"/>
    <n v="1412405940"/>
    <n v="1409721542"/>
    <b v="1"/>
    <n v="8"/>
    <b v="0"/>
    <s v="theater/plays"/>
    <x v="2"/>
    <x v="2"/>
    <n v="23.63"/>
    <n v="3"/>
    <x v="2382"/>
    <d v="2014-10-04T06:59:00"/>
    <n v="31.06942129629897"/>
    <n v="-0.97299999999999998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s v="USD"/>
    <n v="1486590035"/>
    <n v="1483998035"/>
    <b v="0"/>
    <n v="2"/>
    <b v="0"/>
    <s v="food/food trucks"/>
    <x v="3"/>
    <x v="3"/>
    <n v="29.5"/>
    <n v="1"/>
    <x v="2383"/>
    <d v="2017-02-08T21:40:35"/>
    <n v="30"/>
    <n v="-0.9915714285714285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s v="USD"/>
    <n v="1469162275"/>
    <n v="1467002275"/>
    <b v="0"/>
    <n v="2"/>
    <b v="0"/>
    <s v="publishing/fiction"/>
    <x v="7"/>
    <x v="31"/>
    <n v="25"/>
    <n v="1"/>
    <x v="2384"/>
    <d v="2016-07-22T04:37:55"/>
    <n v="25"/>
    <n v="-0.99285714285714288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s v="USD"/>
    <n v="1346585448"/>
    <n v="1343993448"/>
    <b v="0"/>
    <n v="1"/>
    <b v="0"/>
    <s v="music/jazz"/>
    <x v="4"/>
    <x v="34"/>
    <n v="25"/>
    <n v="0"/>
    <x v="2385"/>
    <d v="2012-09-02T11:30:48"/>
    <n v="30"/>
    <n v="-0.9964285714285714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s v="USD"/>
    <n v="1425587220"/>
    <n v="1420668801"/>
    <b v="0"/>
    <n v="2"/>
    <b v="0"/>
    <s v="journalism/audio"/>
    <x v="8"/>
    <x v="14"/>
    <n v="3"/>
    <n v="0"/>
    <x v="2386"/>
    <d v="2015-03-05T20:27:00"/>
    <n v="56.926145833334886"/>
    <n v="-0.9991428571428571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s v="USD"/>
    <n v="1437331463"/>
    <n v="1434739463"/>
    <b v="0"/>
    <n v="1"/>
    <b v="0"/>
    <s v="theater/plays"/>
    <x v="2"/>
    <x v="2"/>
    <n v="1"/>
    <n v="0"/>
    <x v="2387"/>
    <d v="2015-07-19T18:44:23"/>
    <n v="30"/>
    <n v="-0.99985714285714289"/>
    <x v="3"/>
  </r>
  <r>
    <n v="147"/>
    <s v="Consumed (Static Air) (Canceled)"/>
    <s v="Film makers catch live footage beyond their wildest dreams."/>
    <n v="7000"/>
    <n v="0"/>
    <x v="2"/>
    <x v="1"/>
    <x v="1"/>
    <s v="GBP"/>
    <n v="1420741080"/>
    <n v="1417026340"/>
    <b v="0"/>
    <n v="0"/>
    <b v="0"/>
    <s v="film &amp; video/science fiction"/>
    <x v="5"/>
    <x v="30"/>
    <n v="0"/>
    <n v="0"/>
    <x v="2388"/>
    <d v="2015-01-08T18:18:00"/>
    <n v="42.994675925918273"/>
    <n v="-1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x v="2"/>
    <s v="CAD"/>
    <n v="1475912326"/>
    <n v="1470728326"/>
    <b v="0"/>
    <n v="0"/>
    <b v="0"/>
    <s v="film &amp; video/animation"/>
    <x v="5"/>
    <x v="29"/>
    <n v="0"/>
    <n v="0"/>
    <x v="2389"/>
    <d v="2016-10-08T07:38:46"/>
    <n v="60"/>
    <n v="-1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s v="USD"/>
    <n v="1437076305"/>
    <n v="1434484305"/>
    <b v="0"/>
    <n v="0"/>
    <b v="0"/>
    <s v="film &amp; video/animation"/>
    <x v="5"/>
    <x v="29"/>
    <n v="0"/>
    <n v="0"/>
    <x v="2390"/>
    <d v="2015-07-16T19:51:45"/>
    <n v="30"/>
    <n v="-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s v="USD"/>
    <n v="1278628800"/>
    <n v="1276043330"/>
    <b v="0"/>
    <n v="0"/>
    <b v="0"/>
    <s v="music/jazz"/>
    <x v="4"/>
    <x v="34"/>
    <n v="0"/>
    <n v="0"/>
    <x v="2391"/>
    <d v="2010-07-08T22:40:00"/>
    <n v="29.924421296294895"/>
    <n v="-1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s v="USD"/>
    <n v="1462135706"/>
    <n v="1458679706"/>
    <b v="0"/>
    <n v="0"/>
    <b v="0"/>
    <s v="music/faith"/>
    <x v="4"/>
    <x v="28"/>
    <n v="0"/>
    <n v="0"/>
    <x v="2392"/>
    <d v="2016-05-01T20:48:26"/>
    <n v="40"/>
    <n v="-1"/>
    <x v="0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s v="USD"/>
    <n v="1426292416"/>
    <n v="1423704016"/>
    <b v="0"/>
    <n v="0"/>
    <b v="0"/>
    <s v="food/restaurants"/>
    <x v="3"/>
    <x v="39"/>
    <n v="0"/>
    <n v="0"/>
    <x v="2393"/>
    <d v="2015-03-14T00:20:16"/>
    <n v="29.958333333335759"/>
    <n v="-1"/>
    <x v="3"/>
  </r>
  <r>
    <n v="4023"/>
    <s v="Forgive &amp; Forget"/>
    <s v="An original gospel stage play that explores the pain and hurt caused by those who struggle to forgive others!"/>
    <n v="7000"/>
    <n v="0"/>
    <x v="1"/>
    <x v="0"/>
    <x v="0"/>
    <s v="USD"/>
    <n v="1458860363"/>
    <n v="1454975963"/>
    <b v="0"/>
    <n v="0"/>
    <b v="0"/>
    <s v="theater/plays"/>
    <x v="2"/>
    <x v="2"/>
    <n v="0"/>
    <n v="0"/>
    <x v="2394"/>
    <d v="2016-03-24T22:59:23"/>
    <n v="44.958333333343035"/>
    <n v="-1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s v="USD"/>
    <n v="1441550760"/>
    <n v="1438958824"/>
    <b v="0"/>
    <n v="0"/>
    <b v="0"/>
    <s v="film &amp; video/animation"/>
    <x v="5"/>
    <x v="29"/>
    <n v="0"/>
    <n v="0"/>
    <x v="2395"/>
    <d v="2015-09-06T14:46:00"/>
    <n v="29.999259259260725"/>
    <n v="-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s v="USD"/>
    <n v="1315602163"/>
    <n v="1313010163"/>
    <b v="1"/>
    <n v="162"/>
    <b v="1"/>
    <s v="technology/hardware"/>
    <x v="0"/>
    <x v="0"/>
    <n v="50.22"/>
    <n v="113"/>
    <x v="2396"/>
    <d v="2011-09-09T21:02:43"/>
    <n v="30"/>
    <n v="0.13000138888888893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s v="USD"/>
    <n v="1414348166"/>
    <n v="1412879366"/>
    <b v="0"/>
    <n v="38"/>
    <b v="0"/>
    <s v="theater/plays"/>
    <x v="2"/>
    <x v="2"/>
    <n v="45.84"/>
    <n v="24"/>
    <x v="2397"/>
    <d v="2014-10-26T18:29:26"/>
    <n v="17"/>
    <n v="-0.75805555555555559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s v="USD"/>
    <n v="1468445382"/>
    <n v="1465853382"/>
    <b v="0"/>
    <n v="175"/>
    <b v="1"/>
    <s v="theater/spaces"/>
    <x v="2"/>
    <x v="24"/>
    <n v="131.38"/>
    <n v="319"/>
    <x v="2398"/>
    <d v="2016-07-13T21:29:42"/>
    <n v="30"/>
    <n v="2.1869988910451896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s v="USD"/>
    <n v="1441383062"/>
    <n v="1438791062"/>
    <b v="1"/>
    <n v="369"/>
    <b v="1"/>
    <s v="photography/photobooks"/>
    <x v="6"/>
    <x v="9"/>
    <n v="84.91"/>
    <n v="418"/>
    <x v="2399"/>
    <d v="2015-09-04T16:11:02"/>
    <n v="30"/>
    <n v="3.1773333333333333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s v="USD"/>
    <n v="1347382053"/>
    <n v="1344962853"/>
    <b v="0"/>
    <n v="104"/>
    <b v="1"/>
    <s v="music/rock"/>
    <x v="4"/>
    <x v="5"/>
    <n v="112.02"/>
    <n v="155"/>
    <x v="2400"/>
    <d v="2012-09-11T16:47:33"/>
    <n v="28"/>
    <n v="0.5533333333333333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s v="USD"/>
    <n v="1433055540"/>
    <n v="1431230867"/>
    <b v="0"/>
    <n v="104"/>
    <b v="1"/>
    <s v="theater/plays"/>
    <x v="2"/>
    <x v="2"/>
    <n v="110.87"/>
    <n v="154"/>
    <x v="2401"/>
    <d v="2015-05-31T06:59:00"/>
    <n v="21.118900462963211"/>
    <n v="0.5373333333333333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s v="USD"/>
    <n v="1397961361"/>
    <n v="1392780961"/>
    <b v="1"/>
    <n v="70"/>
    <b v="1"/>
    <s v="technology/hardware"/>
    <x v="0"/>
    <x v="0"/>
    <n v="160.44"/>
    <n v="150"/>
    <x v="2402"/>
    <d v="2014-04-20T02:36:01"/>
    <n v="59.958333333335759"/>
    <n v="0.49746666666666667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s v="USD"/>
    <n v="1283562180"/>
    <n v="1277433980"/>
    <b v="0"/>
    <n v="104"/>
    <b v="1"/>
    <s v="music/indie rock"/>
    <x v="4"/>
    <x v="21"/>
    <n v="97.9"/>
    <n v="136"/>
    <x v="2403"/>
    <d v="2010-09-04T01:03:00"/>
    <n v="70.928240740737238"/>
    <n v="0.35760266666666674"/>
    <x v="7"/>
  </r>
  <r>
    <n v="305"/>
    <s v="My Friend Mott-ly"/>
    <s v="A documentary that I am making about the difficult, but inspiring, life of a late friend of mine."/>
    <n v="7500"/>
    <n v="9775"/>
    <x v="0"/>
    <x v="0"/>
    <x v="0"/>
    <s v="USD"/>
    <n v="1331392049"/>
    <n v="1328800049"/>
    <b v="1"/>
    <n v="189"/>
    <b v="1"/>
    <s v="film &amp; video/documentary"/>
    <x v="5"/>
    <x v="27"/>
    <n v="51.72"/>
    <n v="130"/>
    <x v="2404"/>
    <d v="2012-03-10T15:07:29"/>
    <n v="30"/>
    <n v="0.30333333333333334"/>
    <x v="6"/>
  </r>
  <r>
    <n v="1366"/>
    <s v="Kick It! A Tribute to the A.K.s"/>
    <s v="A musical memorial for Alexi Petersen."/>
    <n v="7500"/>
    <n v="9486.69"/>
    <x v="0"/>
    <x v="0"/>
    <x v="0"/>
    <s v="USD"/>
    <n v="1417049663"/>
    <n v="1413158063"/>
    <b v="0"/>
    <n v="147"/>
    <b v="1"/>
    <s v="music/rock"/>
    <x v="4"/>
    <x v="5"/>
    <n v="64.540000000000006"/>
    <n v="126"/>
    <x v="2405"/>
    <d v="2014-11-27T00:54:23"/>
    <n v="45.041666666671517"/>
    <n v="0.26489200000000007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s v="USD"/>
    <n v="1430334126"/>
    <n v="1426446126"/>
    <b v="0"/>
    <n v="67"/>
    <b v="1"/>
    <s v="film &amp; video/documentary"/>
    <x v="5"/>
    <x v="27"/>
    <n v="140.1"/>
    <n v="125"/>
    <x v="2406"/>
    <d v="2015-04-29T19:02:06"/>
    <n v="45"/>
    <n v="0.2515999999999999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s v="USD"/>
    <n v="1323151140"/>
    <n v="1320528070"/>
    <b v="0"/>
    <n v="145"/>
    <b v="1"/>
    <s v="music/indie rock"/>
    <x v="4"/>
    <x v="21"/>
    <n v="60.27"/>
    <n v="117"/>
    <x v="2407"/>
    <d v="2011-12-06T05:59:00"/>
    <n v="30.359606481477385"/>
    <n v="0.16520133333333337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x v="14"/>
    <s v="SEK"/>
    <n v="1422734313"/>
    <n v="1420919913"/>
    <b v="0"/>
    <n v="60"/>
    <b v="1"/>
    <s v="games/tabletop games"/>
    <x v="1"/>
    <x v="1"/>
    <n v="144.43"/>
    <n v="116"/>
    <x v="2408"/>
    <d v="2015-01-31T19:58:33"/>
    <n v="21"/>
    <n v="0.1554666666666666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s v="USD"/>
    <n v="1362160868"/>
    <n v="1359568911"/>
    <b v="0"/>
    <n v="136"/>
    <b v="1"/>
    <s v="music/classical music"/>
    <x v="4"/>
    <x v="10"/>
    <n v="61.03"/>
    <n v="111"/>
    <x v="2409"/>
    <d v="2013-03-01T18:01:08"/>
    <n v="29.99950231481489"/>
    <n v="0.10666666666666667"/>
    <x v="4"/>
  </r>
  <r>
    <n v="3586"/>
    <s v="Actors &amp; Musicians who are Blind or Autistic"/>
    <s v="See Theatre In A New Light"/>
    <n v="7500"/>
    <n v="8207"/>
    <x v="0"/>
    <x v="0"/>
    <x v="0"/>
    <s v="USD"/>
    <n v="1474649070"/>
    <n v="1469465070"/>
    <b v="0"/>
    <n v="54"/>
    <b v="1"/>
    <s v="theater/plays"/>
    <x v="2"/>
    <x v="2"/>
    <n v="151.97999999999999"/>
    <n v="109"/>
    <x v="2410"/>
    <d v="2016-09-23T16:44:30"/>
    <n v="60"/>
    <n v="9.4266666666666665E-2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s v="USD"/>
    <n v="1461369600"/>
    <n v="1458748809"/>
    <b v="0"/>
    <n v="218"/>
    <b v="1"/>
    <s v="games/tabletop games"/>
    <x v="1"/>
    <x v="1"/>
    <n v="37.200000000000003"/>
    <n v="108"/>
    <x v="2411"/>
    <d v="2016-04-23T00:00:00"/>
    <n v="30.33322916666657"/>
    <n v="8.1199999999999994E-2"/>
    <x v="0"/>
  </r>
  <r>
    <n v="2441"/>
    <s v="Bring Alchemy Pops to the People!"/>
    <s v="YOU can help Alchemy Pops POP up on a street near you!"/>
    <n v="7500"/>
    <n v="8091"/>
    <x v="0"/>
    <x v="0"/>
    <x v="0"/>
    <s v="USD"/>
    <n v="1437627540"/>
    <n v="1435806054"/>
    <b v="0"/>
    <n v="109"/>
    <b v="1"/>
    <s v="food/small batch"/>
    <x v="3"/>
    <x v="26"/>
    <n v="74.23"/>
    <n v="108"/>
    <x v="2412"/>
    <d v="2015-07-23T04:59:00"/>
    <n v="21.082013888888469"/>
    <n v="7.8799999999999995E-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s v="GBP"/>
    <n v="1433198520"/>
    <n v="1430340195"/>
    <b v="0"/>
    <n v="123"/>
    <b v="1"/>
    <s v="photography/photobooks"/>
    <x v="6"/>
    <x v="9"/>
    <n v="65.08"/>
    <n v="107"/>
    <x v="2413"/>
    <d v="2015-06-01T22:42:00"/>
    <n v="33.082465277781012"/>
    <n v="6.7333333333333328E-2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s v="USD"/>
    <n v="1342648398"/>
    <n v="1340056398"/>
    <b v="0"/>
    <n v="89"/>
    <b v="1"/>
    <s v="film &amp; video/documentary"/>
    <x v="5"/>
    <x v="27"/>
    <n v="89.89"/>
    <n v="107"/>
    <x v="2414"/>
    <d v="2012-07-18T21:53:18"/>
    <n v="30"/>
    <n v="6.6666666666666666E-2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s v="USD"/>
    <n v="1313957157"/>
    <n v="1310069157"/>
    <b v="0"/>
    <n v="130"/>
    <b v="1"/>
    <s v="publishing/nonfiction"/>
    <x v="7"/>
    <x v="12"/>
    <n v="60.9"/>
    <n v="106"/>
    <x v="2415"/>
    <d v="2011-08-21T20:05:57"/>
    <n v="45"/>
    <n v="5.5659999999999973E-2"/>
    <x v="5"/>
  </r>
  <r>
    <n v="2729"/>
    <s v="McChi Luggage: It's a Luggage, USB Charger and a Table Top"/>
    <s v="A luggage that is more than a luggage! It is what you want it to be."/>
    <n v="7500"/>
    <n v="7833"/>
    <x v="0"/>
    <x v="0"/>
    <x v="0"/>
    <s v="USD"/>
    <n v="1430459197"/>
    <n v="1427867197"/>
    <b v="0"/>
    <n v="23"/>
    <b v="1"/>
    <s v="technology/hardware"/>
    <x v="0"/>
    <x v="0"/>
    <n v="340.57"/>
    <n v="104"/>
    <x v="2416"/>
    <d v="2015-05-01T05:46:37"/>
    <n v="30"/>
    <n v="4.4400000000000002E-2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s v="USD"/>
    <n v="1384322340"/>
    <n v="1381430646"/>
    <b v="0"/>
    <n v="128"/>
    <b v="1"/>
    <s v="music/rock"/>
    <x v="4"/>
    <x v="5"/>
    <n v="60.86"/>
    <n v="104"/>
    <x v="2417"/>
    <d v="2013-11-13T05:59:00"/>
    <n v="33.468680555553874"/>
    <n v="3.8666666666666669E-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s v="USD"/>
    <n v="1317438000"/>
    <n v="1314577097"/>
    <b v="0"/>
    <n v="86"/>
    <b v="1"/>
    <s v="music/indie rock"/>
    <x v="4"/>
    <x v="21"/>
    <n v="90.52"/>
    <n v="104"/>
    <x v="2418"/>
    <d v="2011-10-01T03:00:00"/>
    <n v="33.112303240741312"/>
    <n v="3.7999999999999999E-2"/>
    <x v="5"/>
  </r>
  <r>
    <n v="356"/>
    <s v="43 and 80"/>
    <s v="A documentary about halibut conservation and how it impacts communities of Southeast Alaska."/>
    <n v="7500"/>
    <n v="7701.93"/>
    <x v="0"/>
    <x v="0"/>
    <x v="0"/>
    <s v="USD"/>
    <n v="1458152193"/>
    <n v="1455563793"/>
    <b v="1"/>
    <n v="97"/>
    <b v="1"/>
    <s v="film &amp; video/documentary"/>
    <x v="5"/>
    <x v="27"/>
    <n v="79.400000000000006"/>
    <n v="103"/>
    <x v="2419"/>
    <d v="2016-03-16T18:16:33"/>
    <n v="29.958333333335759"/>
    <n v="2.6924000000000038E-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s v="USD"/>
    <n v="1303688087"/>
    <n v="1301787287"/>
    <b v="0"/>
    <n v="69"/>
    <b v="1"/>
    <s v="film &amp; video/shorts"/>
    <x v="5"/>
    <x v="13"/>
    <n v="111.38"/>
    <n v="102"/>
    <x v="2420"/>
    <d v="2011-04-24T23:34:47"/>
    <n v="22"/>
    <n v="2.4666666666666667E-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s v="USD"/>
    <n v="1384363459"/>
    <n v="1381767859"/>
    <b v="1"/>
    <n v="31"/>
    <b v="1"/>
    <s v="music/rock"/>
    <x v="4"/>
    <x v="5"/>
    <n v="246.29"/>
    <n v="102"/>
    <x v="2421"/>
    <d v="2013-11-13T17:24:19"/>
    <n v="30.041666666664241"/>
    <n v="1.7999999999999999E-2"/>
    <x v="4"/>
  </r>
  <r>
    <n v="2524"/>
    <s v="Les Bostonades' First CD"/>
    <s v="We're bringing some of our favorite music from the past 10 years to disc for the first time ever."/>
    <n v="7500"/>
    <n v="7620"/>
    <x v="0"/>
    <x v="0"/>
    <x v="0"/>
    <s v="USD"/>
    <n v="1419136200"/>
    <n v="1416338557"/>
    <b v="0"/>
    <n v="43"/>
    <b v="1"/>
    <s v="music/classical music"/>
    <x v="4"/>
    <x v="10"/>
    <n v="177.21"/>
    <n v="102"/>
    <x v="2422"/>
    <d v="2014-12-21T04:30:00"/>
    <n v="32.380127314812853"/>
    <n v="1.6E-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s v="USD"/>
    <n v="1348256294"/>
    <n v="1345664294"/>
    <b v="1"/>
    <n v="28"/>
    <b v="1"/>
    <s v="technology/space exploration"/>
    <x v="0"/>
    <x v="23"/>
    <n v="270.57"/>
    <n v="101"/>
    <x v="2423"/>
    <d v="2012-09-21T19:38:14"/>
    <n v="30"/>
    <n v="1.0133333333333333E-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s v="USD"/>
    <n v="1355437052"/>
    <n v="1352845052"/>
    <b v="0"/>
    <n v="48"/>
    <b v="1"/>
    <s v="music/pop"/>
    <x v="4"/>
    <x v="17"/>
    <n v="156.77000000000001"/>
    <n v="100"/>
    <x v="2424"/>
    <d v="2012-12-13T22:17:32"/>
    <n v="30"/>
    <n v="3.3493333333333188E-3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s v="USD"/>
    <n v="1426523752"/>
    <n v="1423935352"/>
    <b v="0"/>
    <n v="92"/>
    <b v="1"/>
    <s v="music/rock"/>
    <x v="4"/>
    <x v="5"/>
    <n v="81.739999999999995"/>
    <n v="100"/>
    <x v="2425"/>
    <d v="2015-03-16T16:35:52"/>
    <n v="29.958333333335759"/>
    <n v="2.6666666666666666E-3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s v="USD"/>
    <n v="1433723033"/>
    <n v="1428539033"/>
    <b v="0"/>
    <n v="39"/>
    <b v="0"/>
    <s v="theater/plays"/>
    <x v="2"/>
    <x v="2"/>
    <n v="60.67"/>
    <n v="32"/>
    <x v="2426"/>
    <d v="2015-06-08T00:23:53"/>
    <n v="60"/>
    <n v="-0.6845333333333333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x v="2"/>
    <s v="CAD"/>
    <n v="1428945472"/>
    <n v="1423765072"/>
    <b v="0"/>
    <n v="37"/>
    <b v="0"/>
    <s v="film &amp; video/science fiction"/>
    <x v="5"/>
    <x v="30"/>
    <n v="55.95"/>
    <n v="28"/>
    <x v="2427"/>
    <d v="2015-04-13T17:17:52"/>
    <n v="59.958333333328483"/>
    <n v="-0.72399999999999998"/>
    <x v="3"/>
  </r>
  <r>
    <n v="2324"/>
    <s v="Pies not Lies"/>
    <s v="A city centre shop selling great locally made food with room to chat and learn about eachother."/>
    <n v="7500"/>
    <n v="1555"/>
    <x v="3"/>
    <x v="1"/>
    <x v="1"/>
    <s v="GBP"/>
    <n v="1490559285"/>
    <n v="1487970885"/>
    <b v="0"/>
    <n v="61"/>
    <b v="0"/>
    <s v="food/small batch"/>
    <x v="3"/>
    <x v="26"/>
    <n v="25.49"/>
    <n v="21"/>
    <x v="2428"/>
    <d v="2017-03-26T20:14:45"/>
    <n v="29.958333333328483"/>
    <n v="-0.79266666666666663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s v="USD"/>
    <n v="1479233602"/>
    <n v="1478106802"/>
    <b v="0"/>
    <n v="14"/>
    <b v="0"/>
    <s v="publishing/translations"/>
    <x v="7"/>
    <x v="20"/>
    <n v="109.07"/>
    <n v="20"/>
    <x v="2429"/>
    <d v="2016-11-15T18:13:22"/>
    <n v="13.041666666671517"/>
    <n v="-0.7964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s v="USD"/>
    <n v="1438616124"/>
    <n v="1433432124"/>
    <b v="0"/>
    <n v="3"/>
    <b v="0"/>
    <s v="technology/web"/>
    <x v="0"/>
    <x v="22"/>
    <n v="367"/>
    <n v="15"/>
    <x v="2430"/>
    <d v="2015-08-03T15:35:24"/>
    <n v="60"/>
    <n v="-0.8531999999999999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s v="GBP"/>
    <n v="1406761200"/>
    <n v="1403724820"/>
    <b v="0"/>
    <n v="17"/>
    <b v="0"/>
    <s v="theater/musical"/>
    <x v="2"/>
    <x v="18"/>
    <n v="57.65"/>
    <n v="13"/>
    <x v="2431"/>
    <d v="2014-07-30T23:00:00"/>
    <n v="35.143287037040864"/>
    <n v="-0.86933333333333329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s v="USD"/>
    <n v="1455826460"/>
    <n v="1452716060"/>
    <b v="0"/>
    <n v="16"/>
    <b v="0"/>
    <s v="technology/wearables"/>
    <x v="0"/>
    <x v="16"/>
    <n v="41.75"/>
    <n v="9"/>
    <x v="2432"/>
    <d v="2016-02-18T20:14:20"/>
    <n v="36"/>
    <n v="-0.91093333333333337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x v="2"/>
    <s v="CAD"/>
    <n v="1404926665"/>
    <n v="1402334665"/>
    <b v="0"/>
    <n v="12"/>
    <b v="0"/>
    <s v="photography/people"/>
    <x v="6"/>
    <x v="38"/>
    <n v="31.75"/>
    <n v="5"/>
    <x v="2433"/>
    <d v="2014-07-09T17:24:25"/>
    <n v="30"/>
    <n v="-0.9492000000000000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s v="USD"/>
    <n v="1446307053"/>
    <n v="1443715053"/>
    <b v="0"/>
    <n v="12"/>
    <b v="0"/>
    <s v="theater/plays"/>
    <x v="2"/>
    <x v="2"/>
    <n v="26.33"/>
    <n v="4"/>
    <x v="2434"/>
    <d v="2015-10-31T15:57:33"/>
    <n v="30"/>
    <n v="-0.95786666666666664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s v="USD"/>
    <n v="1417584860"/>
    <n v="1414992860"/>
    <b v="0"/>
    <n v="1"/>
    <b v="0"/>
    <s v="technology/web"/>
    <x v="0"/>
    <x v="22"/>
    <n v="250"/>
    <n v="3"/>
    <x v="2435"/>
    <d v="2014-12-03T05:34:20"/>
    <n v="29.999999999992724"/>
    <n v="-0.96666666666666667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s v="USD"/>
    <n v="1406170740"/>
    <n v="1402506278"/>
    <b v="0"/>
    <n v="2"/>
    <b v="0"/>
    <s v="theater/plays"/>
    <x v="2"/>
    <x v="2"/>
    <n v="22.5"/>
    <n v="1"/>
    <x v="2436"/>
    <d v="2014-07-24T02:59:00"/>
    <n v="42.41275462962949"/>
    <n v="-0.9939999999999999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s v="USD"/>
    <n v="1418091128"/>
    <n v="1415499128"/>
    <b v="0"/>
    <n v="3"/>
    <b v="0"/>
    <s v="food/food trucks"/>
    <x v="3"/>
    <x v="3"/>
    <n v="11.67"/>
    <n v="0"/>
    <x v="2437"/>
    <d v="2014-12-09T02:12:08"/>
    <n v="30"/>
    <n v="-0.9953333333333332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s v="USD"/>
    <n v="1469980800"/>
    <n v="1466787335"/>
    <b v="0"/>
    <n v="2"/>
    <b v="0"/>
    <s v="technology/web"/>
    <x v="0"/>
    <x v="22"/>
    <n v="10"/>
    <n v="0"/>
    <x v="2438"/>
    <d v="2016-07-31T16:00:00"/>
    <n v="36.961400462969323"/>
    <n v="-0.99733333333333329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x v="7"/>
    <s v="AUD"/>
    <n v="1404022381"/>
    <n v="1402294381"/>
    <b v="0"/>
    <n v="1"/>
    <b v="0"/>
    <s v="theater/musical"/>
    <x v="2"/>
    <x v="18"/>
    <n v="5"/>
    <n v="0"/>
    <x v="2439"/>
    <d v="2014-06-29T06:13:01"/>
    <n v="20"/>
    <n v="-0.9993333333333333"/>
    <x v="2"/>
  </r>
  <r>
    <n v="589"/>
    <s v="Get Neighborly"/>
    <s v="Services closer than you think..."/>
    <n v="7500"/>
    <n v="1"/>
    <x v="1"/>
    <x v="0"/>
    <x v="0"/>
    <s v="USD"/>
    <n v="1436366699"/>
    <n v="1435070699"/>
    <b v="0"/>
    <n v="1"/>
    <b v="0"/>
    <s v="technology/web"/>
    <x v="0"/>
    <x v="22"/>
    <n v="1"/>
    <n v="0"/>
    <x v="2440"/>
    <d v="2015-07-08T14:44:59"/>
    <n v="15"/>
    <n v="-0.99986666666666668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s v="USD"/>
    <n v="1418510965"/>
    <n v="1415918965"/>
    <b v="0"/>
    <n v="1"/>
    <b v="0"/>
    <s v="photography/places"/>
    <x v="6"/>
    <x v="11"/>
    <n v="1"/>
    <n v="0"/>
    <x v="2441"/>
    <d v="2014-12-13T22:49:25"/>
    <n v="30"/>
    <n v="-0.99986666666666668"/>
    <x v="2"/>
  </r>
  <r>
    <n v="3862"/>
    <s v="The Container Play"/>
    <s v="The hit immersive theatre experience of England comes to Corpus Christi!"/>
    <n v="7500"/>
    <n v="1"/>
    <x v="1"/>
    <x v="0"/>
    <x v="0"/>
    <s v="USD"/>
    <n v="1473699540"/>
    <n v="1472451356"/>
    <b v="0"/>
    <n v="1"/>
    <b v="0"/>
    <s v="theater/plays"/>
    <x v="2"/>
    <x v="2"/>
    <n v="1"/>
    <n v="0"/>
    <x v="2442"/>
    <d v="2016-09-12T16:59:00"/>
    <n v="14.446574074077944"/>
    <n v="-0.9998666666666666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s v="USD"/>
    <n v="1341978665"/>
    <n v="1336795283"/>
    <b v="0"/>
    <n v="0"/>
    <b v="0"/>
    <s v="film &amp; video/animation"/>
    <x v="5"/>
    <x v="29"/>
    <n v="0"/>
    <n v="0"/>
    <x v="2443"/>
    <d v="2012-07-11T03:51:05"/>
    <n v="59.992847222223645"/>
    <n v="-1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s v="GBP"/>
    <n v="1455122564"/>
    <n v="1452530564"/>
    <b v="0"/>
    <n v="0"/>
    <b v="0"/>
    <s v="technology/web"/>
    <x v="0"/>
    <x v="22"/>
    <n v="0"/>
    <n v="0"/>
    <x v="2444"/>
    <d v="2016-02-10T16:42:44"/>
    <n v="30"/>
    <n v="-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s v="GBP"/>
    <n v="1465720143"/>
    <n v="1463128143"/>
    <b v="0"/>
    <n v="0"/>
    <b v="0"/>
    <s v="technology/web"/>
    <x v="0"/>
    <x v="22"/>
    <n v="0"/>
    <n v="0"/>
    <x v="2445"/>
    <d v="2016-06-12T08:29:03"/>
    <n v="30"/>
    <n v="-1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s v="USD"/>
    <n v="1414025347"/>
    <n v="1411433347"/>
    <b v="1"/>
    <n v="111"/>
    <b v="1"/>
    <s v="music/electronic music"/>
    <x v="4"/>
    <x v="4"/>
    <n v="69.67"/>
    <n v="103"/>
    <x v="2446"/>
    <d v="2014-10-23T00:49:07"/>
    <n v="30"/>
    <n v="3.0929209438741501E-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s v="USD"/>
    <n v="1387077299"/>
    <n v="1383621299"/>
    <b v="0"/>
    <n v="6"/>
    <b v="0"/>
    <s v="music/world music"/>
    <x v="4"/>
    <x v="37"/>
    <n v="35"/>
    <n v="3"/>
    <x v="2447"/>
    <d v="2013-12-15T03:14:59"/>
    <n v="40"/>
    <n v="-0.97212636049907086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s v="USD"/>
    <n v="1408464000"/>
    <n v="1406831445"/>
    <b v="0"/>
    <n v="26"/>
    <b v="1"/>
    <s v="theater/plays"/>
    <x v="2"/>
    <x v="2"/>
    <n v="302.31"/>
    <n v="101"/>
    <x v="2448"/>
    <d v="2014-08-19T16:00:00"/>
    <n v="18.89531249999709"/>
    <n v="1.4193548387096775E-2"/>
    <x v="2"/>
  </r>
  <r>
    <n v="2103"/>
    <s v="Matthew Moon's New Album"/>
    <s v="Indie rocker, Matthew Moon, has something to share with you..."/>
    <n v="7777"/>
    <n v="11364"/>
    <x v="0"/>
    <x v="0"/>
    <x v="0"/>
    <s v="USD"/>
    <n v="1352488027"/>
    <n v="1349892427"/>
    <b v="0"/>
    <n v="115"/>
    <b v="1"/>
    <s v="music/indie rock"/>
    <x v="4"/>
    <x v="21"/>
    <n v="98.82"/>
    <n v="146"/>
    <x v="2449"/>
    <d v="2012-11-09T19:07:07"/>
    <n v="30.041666666671517"/>
    <n v="0.4612318374694612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s v="USD"/>
    <n v="1428641940"/>
    <n v="1426792563"/>
    <b v="0"/>
    <n v="17"/>
    <b v="0"/>
    <s v="technology/wearables"/>
    <x v="0"/>
    <x v="16"/>
    <n v="51.82"/>
    <n v="11"/>
    <x v="2450"/>
    <d v="2015-04-10T04:59:00"/>
    <n v="21.404826388890797"/>
    <n v="-0.88671724315288669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s v="USD"/>
    <n v="1410324720"/>
    <n v="1407784586"/>
    <b v="0"/>
    <n v="58"/>
    <b v="1"/>
    <s v="theater/spaces"/>
    <x v="2"/>
    <x v="24"/>
    <n v="259.95"/>
    <n v="191"/>
    <x v="2451"/>
    <d v="2014-09-10T04:52:00"/>
    <n v="29.399699074070668"/>
    <n v="0.9084810126582278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x v="12"/>
    <s v="EUR"/>
    <n v="1453064400"/>
    <n v="1449359831"/>
    <b v="0"/>
    <n v="101"/>
    <b v="1"/>
    <s v="music/pop"/>
    <x v="4"/>
    <x v="17"/>
    <n v="80.180000000000007"/>
    <n v="103"/>
    <x v="2452"/>
    <d v="2016-01-17T21:00:00"/>
    <n v="42.876956018517376"/>
    <n v="2.5063291139240506E-2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s v="USD"/>
    <n v="1462402850"/>
    <n v="1459810850"/>
    <b v="0"/>
    <n v="20"/>
    <b v="0"/>
    <s v="theater/spaces"/>
    <x v="2"/>
    <x v="24"/>
    <n v="66.099999999999994"/>
    <n v="17"/>
    <x v="2453"/>
    <d v="2016-05-04T23:00:50"/>
    <n v="30"/>
    <n v="-0.83265822784810128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s v="USD"/>
    <n v="1347530822"/>
    <n v="1345716422"/>
    <b v="0"/>
    <n v="3468"/>
    <b v="1"/>
    <s v="technology/space exploration"/>
    <x v="0"/>
    <x v="23"/>
    <n v="31.82"/>
    <n v="1379"/>
    <x v="2454"/>
    <d v="2012-09-13T10:07:02"/>
    <n v="21"/>
    <n v="12.794206249999998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s v="GBP"/>
    <n v="1372701600"/>
    <n v="1369895421"/>
    <b v="1"/>
    <n v="204"/>
    <b v="1"/>
    <s v="technology/hardware"/>
    <x v="0"/>
    <x v="0"/>
    <n v="164.91"/>
    <n v="421"/>
    <x v="2455"/>
    <d v="2013-07-01T18:00:00"/>
    <n v="32.478923611110076"/>
    <n v="3.2051249999999998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s v="USD"/>
    <n v="1439344800"/>
    <n v="1435611572"/>
    <b v="1"/>
    <n v="398"/>
    <b v="1"/>
    <s v="technology/space exploration"/>
    <x v="0"/>
    <x v="23"/>
    <n v="81.95"/>
    <n v="408"/>
    <x v="2456"/>
    <d v="2015-08-12T02:00:00"/>
    <n v="43.208657407405553"/>
    <n v="3.07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s v="USD"/>
    <n v="1369637940"/>
    <n v="1367088443"/>
    <b v="1"/>
    <n v="394"/>
    <b v="1"/>
    <s v="theater/spaces"/>
    <x v="2"/>
    <x v="24"/>
    <n v="71.239999999999995"/>
    <n v="351"/>
    <x v="2457"/>
    <d v="2013-05-27T06:59:00"/>
    <n v="29.508067129630945"/>
    <n v="2.50844625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s v="USD"/>
    <n v="1489536000"/>
    <n v="1485976468"/>
    <b v="1"/>
    <n v="304"/>
    <b v="1"/>
    <s v="technology/space exploration"/>
    <x v="0"/>
    <x v="23"/>
    <n v="58.93"/>
    <n v="224"/>
    <x v="2458"/>
    <d v="2017-03-15T00:00:00"/>
    <n v="41.198287037041155"/>
    <n v="1.23925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s v="GBP"/>
    <n v="1405523866"/>
    <n v="1402931866"/>
    <b v="1"/>
    <n v="215"/>
    <b v="1"/>
    <s v="photography/photobooks"/>
    <x v="6"/>
    <x v="9"/>
    <n v="55.82"/>
    <n v="150"/>
    <x v="2459"/>
    <d v="2014-07-16T15:17:46"/>
    <n v="30"/>
    <n v="0.5001875000000000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s v="USD"/>
    <n v="1426197512"/>
    <n v="1423609112"/>
    <b v="0"/>
    <n v="274"/>
    <b v="1"/>
    <s v="technology/wearables"/>
    <x v="0"/>
    <x v="16"/>
    <n v="42.89"/>
    <n v="147"/>
    <x v="2460"/>
    <d v="2015-03-12T21:58:32"/>
    <n v="29.958333333328483"/>
    <n v="0.46887499999999999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s v="USD"/>
    <n v="1408320490"/>
    <n v="1405728490"/>
    <b v="1"/>
    <n v="283"/>
    <b v="1"/>
    <s v="food/small batch"/>
    <x v="3"/>
    <x v="26"/>
    <n v="40.799999999999997"/>
    <n v="144"/>
    <x v="2461"/>
    <d v="2014-08-18T00:08:10"/>
    <n v="30"/>
    <n v="0.44313750000000007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s v="USD"/>
    <n v="1388017937"/>
    <n v="1385425937"/>
    <b v="0"/>
    <n v="242"/>
    <b v="1"/>
    <s v="technology/hardware"/>
    <x v="0"/>
    <x v="0"/>
    <n v="43.1"/>
    <n v="130"/>
    <x v="2462"/>
    <d v="2013-12-26T00:32:17"/>
    <n v="30"/>
    <n v="0.30362499999999998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s v="USD"/>
    <n v="1358117313"/>
    <n v="1355525313"/>
    <b v="0"/>
    <n v="79"/>
    <b v="1"/>
    <s v="music/indie rock"/>
    <x v="4"/>
    <x v="21"/>
    <n v="129.11000000000001"/>
    <n v="128"/>
    <x v="2463"/>
    <d v="2013-01-13T22:48:33"/>
    <n v="30"/>
    <n v="0.27500000000000002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x v="2"/>
    <s v="CAD"/>
    <n v="1398268773"/>
    <n v="1395676773"/>
    <b v="0"/>
    <n v="58"/>
    <b v="1"/>
    <s v="technology/hardware"/>
    <x v="0"/>
    <x v="0"/>
    <n v="169.52"/>
    <n v="123"/>
    <x v="2464"/>
    <d v="2014-04-23T15:59:33"/>
    <n v="30"/>
    <n v="0.22900000000000001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s v="USD"/>
    <n v="1361696955"/>
    <n v="1359104955"/>
    <b v="0"/>
    <n v="160"/>
    <b v="1"/>
    <s v="music/indie rock"/>
    <x v="4"/>
    <x v="21"/>
    <n v="57.52"/>
    <n v="115"/>
    <x v="2465"/>
    <d v="2013-02-24T09:09:15"/>
    <n v="30"/>
    <n v="0.1504037499999999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s v="USD"/>
    <n v="1323742396"/>
    <n v="1319850796"/>
    <b v="0"/>
    <n v="136"/>
    <b v="1"/>
    <s v="music/rock"/>
    <x v="4"/>
    <x v="5"/>
    <n v="67.13"/>
    <n v="114"/>
    <x v="2466"/>
    <d v="2011-12-13T02:13:16"/>
    <n v="45.041666666671517"/>
    <n v="0.14124999999999999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s v="USD"/>
    <n v="1447862947"/>
    <n v="1445267347"/>
    <b v="0"/>
    <n v="84"/>
    <b v="1"/>
    <s v="games/tabletop games"/>
    <x v="1"/>
    <x v="1"/>
    <n v="107.32"/>
    <n v="113"/>
    <x v="2467"/>
    <d v="2015-11-18T16:09:07"/>
    <n v="30.041666666664241"/>
    <n v="0.12687499999999999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s v="USD"/>
    <n v="1365973432"/>
    <n v="1363381432"/>
    <b v="1"/>
    <n v="146"/>
    <b v="1"/>
    <s v="film &amp; video/documentary"/>
    <x v="5"/>
    <x v="27"/>
    <n v="61.3"/>
    <n v="112"/>
    <x v="2468"/>
    <d v="2013-04-14T21:03:52"/>
    <n v="30"/>
    <n v="0.11874999999999999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6"/>
    <x v="6"/>
    <s v="EUR"/>
    <n v="1461931860"/>
    <n v="1457109121"/>
    <b v="0"/>
    <n v="134"/>
    <b v="1"/>
    <s v="music/rock"/>
    <x v="4"/>
    <x v="5"/>
    <n v="65.91"/>
    <n v="110"/>
    <x v="2469"/>
    <d v="2016-04-29T12:11:00"/>
    <n v="55.818738425921765"/>
    <n v="0.10406124999999997"/>
    <x v="0"/>
  </r>
  <r>
    <n v="1684"/>
    <s v="Goodness &amp; Mercy EP - Marty Mikles"/>
    <s v="New Music from Marty Mikles!  A new EP all about God's Goodness &amp; Mercy."/>
    <n v="8000"/>
    <n v="8730"/>
    <x v="3"/>
    <x v="0"/>
    <x v="0"/>
    <s v="USD"/>
    <n v="1489775641"/>
    <n v="1487360041"/>
    <b v="0"/>
    <n v="101"/>
    <b v="0"/>
    <s v="music/faith"/>
    <x v="4"/>
    <x v="28"/>
    <n v="86.44"/>
    <n v="109"/>
    <x v="2470"/>
    <d v="2017-03-17T18:34:01"/>
    <n v="27.958333333328483"/>
    <n v="9.1249999999999998E-2"/>
    <x v="1"/>
  </r>
  <r>
    <n v="3006"/>
    <s v="ONTARIO STREET THEATRE in Port Hope."/>
    <s v="We're an affordable theatre and rental space that can be molded into anything by anyone."/>
    <n v="8000"/>
    <n v="8620"/>
    <x v="0"/>
    <x v="2"/>
    <x v="2"/>
    <s v="CAD"/>
    <n v="1418580591"/>
    <n v="1415988591"/>
    <b v="0"/>
    <n v="97"/>
    <b v="1"/>
    <s v="theater/spaces"/>
    <x v="2"/>
    <x v="24"/>
    <n v="88.87"/>
    <n v="108"/>
    <x v="2471"/>
    <d v="2014-12-14T18:09:51"/>
    <n v="30"/>
    <n v="7.7499999999999999E-2"/>
    <x v="2"/>
  </r>
  <r>
    <n v="56"/>
    <s v="Voxwomen Cycling Show"/>
    <s v="We want to see more women's cycling on TV - and we need your help to make it happen!"/>
    <n v="8000"/>
    <n v="8581"/>
    <x v="0"/>
    <x v="1"/>
    <x v="1"/>
    <s v="GBP"/>
    <n v="1433779200"/>
    <n v="1432559424"/>
    <b v="0"/>
    <n v="174"/>
    <b v="1"/>
    <s v="film &amp; video/television"/>
    <x v="5"/>
    <x v="7"/>
    <n v="49.32"/>
    <n v="107"/>
    <x v="2472"/>
    <d v="2015-06-08T16:00:00"/>
    <n v="14.117777777784795"/>
    <n v="7.2624999999999995E-2"/>
    <x v="3"/>
  </r>
  <r>
    <n v="255"/>
    <s v="xoxosms: a documentary about love in the 21st century"/>
    <s v="xoxosms is a documentary about first love, long distance and Skype."/>
    <n v="8000"/>
    <n v="8538.66"/>
    <x v="0"/>
    <x v="0"/>
    <x v="0"/>
    <s v="USD"/>
    <n v="1300275482"/>
    <n v="1297687082"/>
    <b v="1"/>
    <n v="188"/>
    <b v="1"/>
    <s v="film &amp; video/documentary"/>
    <x v="5"/>
    <x v="27"/>
    <n v="45.42"/>
    <n v="107"/>
    <x v="2473"/>
    <d v="2011-03-16T11:38:02"/>
    <n v="29.958333333328483"/>
    <n v="6.7332499999999976E-2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s v="USD"/>
    <n v="1406854800"/>
    <n v="1403599778"/>
    <b v="0"/>
    <n v="94"/>
    <b v="1"/>
    <s v="theater/musical"/>
    <x v="2"/>
    <x v="18"/>
    <n v="90.82"/>
    <n v="107"/>
    <x v="2474"/>
    <d v="2014-08-01T01:00:00"/>
    <n v="37.673865740740439"/>
    <n v="6.7125000000000004E-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s v="USD"/>
    <n v="1402710250"/>
    <n v="1401846250"/>
    <b v="0"/>
    <n v="58"/>
    <b v="1"/>
    <s v="film &amp; video/television"/>
    <x v="5"/>
    <x v="7"/>
    <n v="146.88"/>
    <n v="106"/>
    <x v="2475"/>
    <d v="2014-06-14T01:44:10"/>
    <n v="10"/>
    <n v="6.4875000000000002E-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s v="USD"/>
    <n v="1315242360"/>
    <n v="1310438737"/>
    <b v="0"/>
    <n v="53"/>
    <b v="1"/>
    <s v="music/rock"/>
    <x v="4"/>
    <x v="5"/>
    <n v="158.96"/>
    <n v="105"/>
    <x v="2476"/>
    <d v="2011-09-05T17:06:00"/>
    <n v="55.597488425926713"/>
    <n v="5.3124999999999999E-2"/>
    <x v="5"/>
  </r>
  <r>
    <n v="806"/>
    <s v="Golden Animals NEW Album!"/>
    <s v="Help Golden Animals finish their NEW Album!"/>
    <n v="8000"/>
    <n v="8355"/>
    <x v="0"/>
    <x v="0"/>
    <x v="0"/>
    <s v="USD"/>
    <n v="1315413339"/>
    <n v="1312821339"/>
    <b v="0"/>
    <n v="71"/>
    <b v="1"/>
    <s v="music/rock"/>
    <x v="4"/>
    <x v="5"/>
    <n v="117.68"/>
    <n v="104"/>
    <x v="2477"/>
    <d v="2011-09-07T16:35:39"/>
    <n v="30"/>
    <n v="4.4374999999999998E-2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s v="USD"/>
    <n v="1367867536"/>
    <n v="1365275536"/>
    <b v="0"/>
    <n v="148"/>
    <b v="1"/>
    <s v="music/rock"/>
    <x v="4"/>
    <x v="5"/>
    <n v="56.41"/>
    <n v="104"/>
    <x v="2478"/>
    <d v="2013-05-06T19:12:16"/>
    <n v="30"/>
    <n v="4.3624999999999997E-2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s v="USD"/>
    <n v="1469721518"/>
    <n v="1467129518"/>
    <b v="0"/>
    <n v="47"/>
    <b v="1"/>
    <s v="theater/plays"/>
    <x v="2"/>
    <x v="2"/>
    <n v="177.62"/>
    <n v="104"/>
    <x v="2479"/>
    <d v="2016-07-28T15:58:38"/>
    <n v="30"/>
    <n v="4.3499999999999997E-2"/>
    <x v="0"/>
  </r>
  <r>
    <n v="3169"/>
    <s v="The Window"/>
    <s v="We're bringing The Window to the Cherry Lane Theater in January 2014."/>
    <n v="8000"/>
    <n v="8241"/>
    <x v="0"/>
    <x v="0"/>
    <x v="0"/>
    <s v="USD"/>
    <n v="1386910740"/>
    <n v="1384364561"/>
    <b v="1"/>
    <n v="82"/>
    <b v="1"/>
    <s v="theater/plays"/>
    <x v="2"/>
    <x v="2"/>
    <n v="100.5"/>
    <n v="103"/>
    <x v="2480"/>
    <d v="2013-12-13T04:59:00"/>
    <n v="29.46966435185459"/>
    <n v="3.0124999999999999E-2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s v="USD"/>
    <n v="1409187600"/>
    <n v="1406316312"/>
    <b v="0"/>
    <n v="25"/>
    <b v="1"/>
    <s v="theater/musical"/>
    <x v="2"/>
    <x v="18"/>
    <n v="329.2"/>
    <n v="103"/>
    <x v="2481"/>
    <d v="2014-08-28T01:00:00"/>
    <n v="33.232499999998254"/>
    <n v="2.8750000000000001E-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s v="USD"/>
    <n v="1444348800"/>
    <n v="1442283562"/>
    <b v="1"/>
    <n v="71"/>
    <b v="1"/>
    <s v="theater/plays"/>
    <x v="2"/>
    <x v="2"/>
    <n v="115.87"/>
    <n v="103"/>
    <x v="2482"/>
    <d v="2015-10-09T00:00:00"/>
    <n v="23.903217592596775"/>
    <n v="2.8375000000000001E-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s v="GBP"/>
    <n v="1404858840"/>
    <n v="1402266840"/>
    <b v="0"/>
    <n v="94"/>
    <b v="1"/>
    <s v="theater/plays"/>
    <x v="2"/>
    <x v="2"/>
    <n v="87.36"/>
    <n v="103"/>
    <x v="2483"/>
    <d v="2014-07-08T22:34:00"/>
    <n v="30"/>
    <n v="2.6451250000000072E-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s v="USD"/>
    <n v="1325310336"/>
    <n v="1320122736"/>
    <b v="0"/>
    <n v="62"/>
    <b v="1"/>
    <s v="music/pop"/>
    <x v="4"/>
    <x v="17"/>
    <n v="132.44"/>
    <n v="103"/>
    <x v="2484"/>
    <d v="2011-12-31T05:45:36"/>
    <n v="60.041666666664241"/>
    <n v="2.6374999999999999E-2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s v="USD"/>
    <n v="1322454939"/>
    <n v="1319859339"/>
    <b v="0"/>
    <n v="116"/>
    <b v="1"/>
    <s v="music/pop"/>
    <x v="4"/>
    <x v="17"/>
    <n v="70.78"/>
    <n v="103"/>
    <x v="2485"/>
    <d v="2011-11-28T04:35:39"/>
    <n v="30.041666666671517"/>
    <n v="2.6374999999999999E-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s v="USD"/>
    <n v="1401024758"/>
    <n v="1398432758"/>
    <b v="0"/>
    <n v="32"/>
    <b v="1"/>
    <s v="theater/musical"/>
    <x v="2"/>
    <x v="18"/>
    <n v="255.17"/>
    <n v="102"/>
    <x v="2486"/>
    <d v="2014-05-25T13:32:38"/>
    <n v="30"/>
    <n v="2.0693750000000021E-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s v="GBP"/>
    <n v="1434452400"/>
    <n v="1431509397"/>
    <b v="1"/>
    <n v="70"/>
    <b v="1"/>
    <s v="theater/plays"/>
    <x v="2"/>
    <x v="2"/>
    <n v="116"/>
    <n v="102"/>
    <x v="2487"/>
    <d v="2015-06-16T11:00:00"/>
    <n v="34.062534722223063"/>
    <n v="1.4999999999999999E-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x v="2"/>
    <s v="CAD"/>
    <n v="1427775414"/>
    <n v="1425187014"/>
    <b v="0"/>
    <n v="40"/>
    <b v="1"/>
    <s v="theater/plays"/>
    <x v="2"/>
    <x v="2"/>
    <n v="202.85"/>
    <n v="101"/>
    <x v="2488"/>
    <d v="2015-03-31T04:16:54"/>
    <n v="29.958333333328483"/>
    <n v="1.4250000000000001E-2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s v="USD"/>
    <n v="1425830905"/>
    <n v="1423242505"/>
    <b v="0"/>
    <n v="57"/>
    <b v="1"/>
    <s v="theater/plays"/>
    <x v="2"/>
    <x v="2"/>
    <n v="142.28"/>
    <n v="101"/>
    <x v="2489"/>
    <d v="2015-03-08T16:08:25"/>
    <n v="29.958333333328483"/>
    <n v="1.375E-2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s v="USD"/>
    <n v="1385932867"/>
    <n v="1383337267"/>
    <b v="0"/>
    <n v="108"/>
    <b v="1"/>
    <s v="music/rock"/>
    <x v="4"/>
    <x v="5"/>
    <n v="74.95"/>
    <n v="101"/>
    <x v="2490"/>
    <d v="2013-12-01T21:21:07"/>
    <n v="30.041666666664241"/>
    <n v="1.1875E-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s v="GBP"/>
    <n v="1426870560"/>
    <n v="1424280899"/>
    <b v="0"/>
    <n v="77"/>
    <b v="1"/>
    <s v="theater/plays"/>
    <x v="2"/>
    <x v="2"/>
    <n v="104.99"/>
    <n v="101"/>
    <x v="2491"/>
    <d v="2015-03-20T16:56:00"/>
    <n v="29.9729282407352"/>
    <n v="1.0500000000000001E-2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s v="USD"/>
    <n v="1300930838"/>
    <n v="1293158438"/>
    <b v="0"/>
    <n v="92"/>
    <b v="1"/>
    <s v="music/rock"/>
    <x v="4"/>
    <x v="5"/>
    <n v="87.83"/>
    <n v="101"/>
    <x v="2492"/>
    <d v="2011-03-24T01:40:38"/>
    <n v="89.958333333335759"/>
    <n v="1.0041249999999991E-2"/>
    <x v="7"/>
  </r>
  <r>
    <n v="2120"/>
    <s v="Hearty Har Full Length Album"/>
    <s v="&lt;3_x000a_Coming in from outer space. Help Hearty Har record their 1st album!!"/>
    <n v="8000"/>
    <n v="8070.43"/>
    <x v="0"/>
    <x v="0"/>
    <x v="0"/>
    <s v="USD"/>
    <n v="1388617736"/>
    <n v="1384384136"/>
    <b v="0"/>
    <n v="69"/>
    <b v="1"/>
    <s v="music/indie rock"/>
    <x v="4"/>
    <x v="21"/>
    <n v="116.96"/>
    <n v="101"/>
    <x v="2493"/>
    <d v="2014-01-01T23:08:56"/>
    <n v="49"/>
    <n v="8.8037500000000372E-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s v="USD"/>
    <n v="1299138561"/>
    <n v="1294818561"/>
    <b v="0"/>
    <n v="96"/>
    <b v="1"/>
    <s v="music/rock"/>
    <x v="4"/>
    <x v="5"/>
    <n v="83.89"/>
    <n v="101"/>
    <x v="2494"/>
    <d v="2011-03-03T07:49:21"/>
    <n v="50"/>
    <n v="6.6249999999999998E-3"/>
    <x v="5"/>
  </r>
  <r>
    <n v="419"/>
    <s v="BEYOND LOCAL"/>
    <s v="Beyond Local is a personal journey through an art-centric and musically talented community that fosters creativity."/>
    <n v="8000"/>
    <n v="8035"/>
    <x v="0"/>
    <x v="0"/>
    <x v="0"/>
    <s v="USD"/>
    <n v="1372536787"/>
    <n v="1367352787"/>
    <b v="0"/>
    <n v="73"/>
    <b v="1"/>
    <s v="film &amp; video/documentary"/>
    <x v="5"/>
    <x v="27"/>
    <n v="110.07"/>
    <n v="100"/>
    <x v="2495"/>
    <d v="2013-06-29T20:13:07"/>
    <n v="60"/>
    <n v="4.3750000000000004E-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s v="USD"/>
    <n v="1340914571"/>
    <n v="1338322571"/>
    <b v="0"/>
    <n v="80"/>
    <b v="1"/>
    <s v="music/classical music"/>
    <x v="4"/>
    <x v="10"/>
    <n v="100.33"/>
    <n v="100"/>
    <x v="2496"/>
    <d v="2012-06-28T20:16:11"/>
    <n v="30"/>
    <n v="3.2499999999999999E-3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s v="USD"/>
    <n v="1417057200"/>
    <n v="1414599886"/>
    <b v="0"/>
    <n v="113"/>
    <b v="1"/>
    <s v="theater/plays"/>
    <x v="2"/>
    <x v="2"/>
    <n v="70.88"/>
    <n v="100"/>
    <x v="2497"/>
    <d v="2014-11-27T03:00:00"/>
    <n v="28.441134259257524"/>
    <n v="1.25E-3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s v="USD"/>
    <n v="1429976994"/>
    <n v="1424796594"/>
    <b v="0"/>
    <n v="19"/>
    <b v="1"/>
    <s v="theater/plays"/>
    <x v="2"/>
    <x v="2"/>
    <n v="421.11"/>
    <n v="100"/>
    <x v="2498"/>
    <d v="2015-04-25T15:49:54"/>
    <n v="59.958333333328483"/>
    <n v="1.25E-4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s v="USD"/>
    <n v="1440734400"/>
    <n v="1438549026"/>
    <b v="0"/>
    <n v="72"/>
    <b v="0"/>
    <s v="music/indie rock"/>
    <x v="4"/>
    <x v="21"/>
    <n v="44.44"/>
    <n v="40"/>
    <x v="2499"/>
    <d v="2015-08-28T04:00:00"/>
    <n v="25.29368055555824"/>
    <n v="-0.6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s v="USD"/>
    <n v="1417033777"/>
    <n v="1414438177"/>
    <b v="0"/>
    <n v="36"/>
    <b v="0"/>
    <s v="theater/plays"/>
    <x v="2"/>
    <x v="2"/>
    <n v="83.14"/>
    <n v="37"/>
    <x v="2500"/>
    <d v="2014-11-26T20:29:37"/>
    <n v="30.041666666664241"/>
    <n v="-0.6258749999999999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s v="USD"/>
    <n v="1437188400"/>
    <n v="1432100004"/>
    <b v="0"/>
    <n v="2"/>
    <b v="0"/>
    <s v="theater/plays"/>
    <x v="2"/>
    <x v="2"/>
    <n v="1250"/>
    <n v="31"/>
    <x v="2501"/>
    <d v="2015-07-18T03:00:00"/>
    <n v="58.893472222218406"/>
    <n v="-0.687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s v="USD"/>
    <n v="1342309368"/>
    <n v="1337125368"/>
    <b v="0"/>
    <n v="49"/>
    <b v="0"/>
    <s v="publishing/children's books"/>
    <x v="7"/>
    <x v="32"/>
    <n v="35.729999999999997"/>
    <n v="22"/>
    <x v="2502"/>
    <d v="2012-07-14T23:42:48"/>
    <n v="60"/>
    <n v="-0.78112499999999996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s v="USD"/>
    <n v="1444144222"/>
    <n v="1441120222"/>
    <b v="0"/>
    <n v="17"/>
    <b v="0"/>
    <s v="film &amp; video/drama"/>
    <x v="5"/>
    <x v="25"/>
    <n v="76.47"/>
    <n v="16"/>
    <x v="2503"/>
    <d v="2015-10-06T15:10:22"/>
    <n v="35"/>
    <n v="-0.83750000000000002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s v="USD"/>
    <n v="1386568740"/>
    <n v="1383095125"/>
    <b v="0"/>
    <n v="24"/>
    <b v="0"/>
    <s v="games/video games"/>
    <x v="1"/>
    <x v="19"/>
    <n v="17.71"/>
    <n v="5"/>
    <x v="2504"/>
    <d v="2013-12-09T05:59:00"/>
    <n v="40.203877314808778"/>
    <n v="-0.94687500000000002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s v="USD"/>
    <n v="1426791770"/>
    <n v="1424203370"/>
    <b v="0"/>
    <n v="3"/>
    <b v="0"/>
    <s v="film &amp; video/drama"/>
    <x v="5"/>
    <x v="25"/>
    <n v="108.33"/>
    <n v="4"/>
    <x v="2505"/>
    <d v="2015-03-19T19:02:50"/>
    <n v="29.958333333328483"/>
    <n v="-0.95937499999999998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s v="USD"/>
    <n v="1409962211"/>
    <n v="1407370211"/>
    <b v="0"/>
    <n v="13"/>
    <b v="0"/>
    <s v="theater/plays"/>
    <x v="2"/>
    <x v="2"/>
    <n v="23.92"/>
    <n v="4"/>
    <x v="2506"/>
    <d v="2014-09-06T00:10:11"/>
    <n v="30"/>
    <n v="-0.9611250000000000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s v="GBP"/>
    <n v="1430470772"/>
    <n v="1427878772"/>
    <b v="0"/>
    <n v="12"/>
    <b v="0"/>
    <s v="theater/musical"/>
    <x v="2"/>
    <x v="18"/>
    <n v="22.75"/>
    <n v="3"/>
    <x v="2507"/>
    <d v="2015-05-01T08:59:32"/>
    <n v="30"/>
    <n v="-0.96587500000000004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s v="USD"/>
    <n v="1408581930"/>
    <n v="1405989930"/>
    <b v="0"/>
    <n v="9"/>
    <b v="0"/>
    <s v="music/indie rock"/>
    <x v="4"/>
    <x v="21"/>
    <n v="28.89"/>
    <n v="3"/>
    <x v="2508"/>
    <d v="2014-08-21T00:45:30"/>
    <n v="30"/>
    <n v="-0.96750000000000003"/>
    <x v="2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s v="USD"/>
    <n v="1373665860"/>
    <n v="1368579457"/>
    <b v="0"/>
    <n v="8"/>
    <b v="0"/>
    <s v="music/world music"/>
    <x v="4"/>
    <x v="37"/>
    <n v="30.13"/>
    <n v="3"/>
    <x v="2509"/>
    <d v="2013-07-12T21:51:00"/>
    <n v="58.870405092588044"/>
    <n v="-0.96987500000000004"/>
    <x v="4"/>
  </r>
  <r>
    <n v="556"/>
    <s v="Braille Academy"/>
    <s v="An educational platform for learning Unified English Braille Code"/>
    <n v="8000"/>
    <n v="200"/>
    <x v="1"/>
    <x v="0"/>
    <x v="0"/>
    <s v="USD"/>
    <n v="1452112717"/>
    <n v="1449520717"/>
    <b v="0"/>
    <n v="1"/>
    <b v="0"/>
    <s v="technology/web"/>
    <x v="0"/>
    <x v="22"/>
    <n v="200"/>
    <n v="3"/>
    <x v="2510"/>
    <d v="2016-01-06T20:38:37"/>
    <n v="30"/>
    <n v="-0.97499999999999998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x v="11"/>
    <s v="NZD"/>
    <n v="1441837879"/>
    <n v="1439245879"/>
    <b v="0"/>
    <n v="1"/>
    <b v="0"/>
    <s v="theater/spaces"/>
    <x v="2"/>
    <x v="24"/>
    <n v="200"/>
    <n v="3"/>
    <x v="2511"/>
    <d v="2015-09-09T22:31:19"/>
    <n v="30"/>
    <n v="-0.97499999999999998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s v="USD"/>
    <n v="1287975829"/>
    <n v="1284087829"/>
    <b v="0"/>
    <n v="7"/>
    <b v="0"/>
    <s v="music/indie rock"/>
    <x v="4"/>
    <x v="21"/>
    <n v="27.86"/>
    <n v="2"/>
    <x v="2512"/>
    <d v="2010-10-25T03:03:49"/>
    <n v="45"/>
    <n v="-0.97562499999999996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s v="USD"/>
    <n v="1428069541"/>
    <n v="1425481141"/>
    <b v="0"/>
    <n v="4"/>
    <b v="0"/>
    <s v="film &amp; video/science fiction"/>
    <x v="5"/>
    <x v="30"/>
    <n v="47.5"/>
    <n v="2"/>
    <x v="2513"/>
    <d v="2015-04-03T13:59:01"/>
    <n v="29.958333333335759"/>
    <n v="-0.97624999999999995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s v="USD"/>
    <n v="1420413960"/>
    <n v="1417651630"/>
    <b v="0"/>
    <n v="9"/>
    <b v="0"/>
    <s v="theater/plays"/>
    <x v="2"/>
    <x v="2"/>
    <n v="13.11"/>
    <n v="1"/>
    <x v="2514"/>
    <d v="2015-01-04T23:26:00"/>
    <n v="31.971412037033588"/>
    <n v="-0.9852499999999999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s v="USD"/>
    <n v="1408134034"/>
    <n v="1405542034"/>
    <b v="0"/>
    <n v="4"/>
    <b v="0"/>
    <s v="technology/wearables"/>
    <x v="0"/>
    <x v="16"/>
    <n v="26.5"/>
    <n v="1"/>
    <x v="2515"/>
    <d v="2014-08-15T20:20:34"/>
    <n v="30"/>
    <n v="-0.98675000000000002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s v="USD"/>
    <n v="1299786527"/>
    <n v="1295898527"/>
    <b v="0"/>
    <n v="2"/>
    <b v="0"/>
    <s v="music/jazz"/>
    <x v="4"/>
    <x v="34"/>
    <n v="32.5"/>
    <n v="1"/>
    <x v="2516"/>
    <d v="2011-03-10T19:48:47"/>
    <n v="45"/>
    <n v="-0.99187499999999995"/>
    <x v="5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x v="7"/>
    <s v="AUD"/>
    <n v="1430604136"/>
    <n v="1428012136"/>
    <b v="0"/>
    <n v="2"/>
    <b v="0"/>
    <s v="technology/web"/>
    <x v="0"/>
    <x v="22"/>
    <n v="27.5"/>
    <n v="1"/>
    <x v="2517"/>
    <d v="2015-05-02T22:02:16"/>
    <n v="30"/>
    <n v="-0.99312500000000004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s v="USD"/>
    <n v="1405027750"/>
    <n v="1402867750"/>
    <b v="0"/>
    <n v="2"/>
    <b v="0"/>
    <s v="food/food trucks"/>
    <x v="3"/>
    <x v="3"/>
    <n v="27.5"/>
    <n v="1"/>
    <x v="2518"/>
    <d v="2014-07-10T21:29:10"/>
    <n v="25"/>
    <n v="-0.99312500000000004"/>
    <x v="2"/>
  </r>
  <r>
    <n v="1153"/>
    <s v="The Cold Spot Mobile Trailer"/>
    <s v="A mobile concession trailer for snow cones, ice cream, smoothies and more"/>
    <n v="8000"/>
    <n v="50"/>
    <x v="1"/>
    <x v="0"/>
    <x v="0"/>
    <s v="USD"/>
    <n v="1434647305"/>
    <n v="1432055305"/>
    <b v="0"/>
    <n v="1"/>
    <b v="0"/>
    <s v="food/food trucks"/>
    <x v="3"/>
    <x v="3"/>
    <n v="50"/>
    <n v="1"/>
    <x v="2519"/>
    <d v="2015-06-18T17:08:25"/>
    <n v="30"/>
    <n v="-0.99375000000000002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s v="USD"/>
    <n v="1421042403"/>
    <n v="1415858403"/>
    <b v="1"/>
    <n v="4"/>
    <b v="0"/>
    <s v="photography/photobooks"/>
    <x v="6"/>
    <x v="9"/>
    <n v="10"/>
    <n v="1"/>
    <x v="2520"/>
    <d v="2015-01-12T06:00:03"/>
    <n v="60"/>
    <n v="-0.995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x v="2"/>
    <s v="CAD"/>
    <n v="1436373900"/>
    <n v="1433861210"/>
    <b v="0"/>
    <n v="2"/>
    <b v="0"/>
    <s v="games/mobile games"/>
    <x v="1"/>
    <x v="15"/>
    <n v="18"/>
    <n v="0"/>
    <x v="2521"/>
    <d v="2015-07-08T16:45:00"/>
    <n v="29.082060185188311"/>
    <n v="-0.99550000000000005"/>
    <x v="3"/>
  </r>
  <r>
    <n v="2741"/>
    <s v="Mrs. Brown and Her Lost Puppy."/>
    <s v="Help me publish my 1st children's book as an aspiring author!"/>
    <n v="8000"/>
    <n v="35"/>
    <x v="1"/>
    <x v="0"/>
    <x v="0"/>
    <s v="USD"/>
    <n v="1413770820"/>
    <n v="1412005602"/>
    <b v="0"/>
    <n v="4"/>
    <b v="0"/>
    <s v="publishing/children's books"/>
    <x v="7"/>
    <x v="32"/>
    <n v="8.75"/>
    <n v="0"/>
    <x v="2522"/>
    <d v="2014-10-20T02:07:00"/>
    <n v="20.430763888885849"/>
    <n v="-0.99562499999999998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s v="USD"/>
    <n v="1403904808"/>
    <n v="1401312808"/>
    <b v="0"/>
    <n v="2"/>
    <b v="0"/>
    <s v="food/food trucks"/>
    <x v="3"/>
    <x v="3"/>
    <n v="13.01"/>
    <n v="0"/>
    <x v="2523"/>
    <d v="2014-06-27T21:33:28"/>
    <n v="30"/>
    <n v="-0.99674874999999996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s v="USD"/>
    <n v="1479667727"/>
    <n v="1475776127"/>
    <b v="0"/>
    <n v="2"/>
    <b v="0"/>
    <s v="film &amp; video/animation"/>
    <x v="5"/>
    <x v="29"/>
    <n v="5.5"/>
    <n v="0"/>
    <x v="2524"/>
    <d v="2016-11-20T18:48:47"/>
    <n v="45.041666666656965"/>
    <n v="-0.99862499999999998"/>
    <x v="0"/>
  </r>
  <r>
    <n v="4000"/>
    <s v="The Escorts"/>
    <s v="An Enticing Trip into the World of Assisted Dying"/>
    <n v="8000"/>
    <n v="10"/>
    <x v="1"/>
    <x v="0"/>
    <x v="0"/>
    <s v="USD"/>
    <n v="1462631358"/>
    <n v="1457450958"/>
    <b v="0"/>
    <n v="1"/>
    <b v="0"/>
    <s v="theater/plays"/>
    <x v="2"/>
    <x v="2"/>
    <n v="10"/>
    <n v="0"/>
    <x v="2525"/>
    <d v="2016-05-07T14:29:18"/>
    <n v="59.958333333335759"/>
    <n v="-0.99875000000000003"/>
    <x v="0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s v="USD"/>
    <n v="1420100426"/>
    <n v="1417508426"/>
    <b v="0"/>
    <n v="1"/>
    <b v="0"/>
    <s v="games/mobile games"/>
    <x v="1"/>
    <x v="15"/>
    <n v="5"/>
    <n v="0"/>
    <x v="2526"/>
    <d v="2015-01-01T08:20:26"/>
    <n v="30"/>
    <n v="-0.99937500000000001"/>
    <x v="2"/>
  </r>
  <r>
    <n v="228"/>
    <s v="Facets of a Geek life"/>
    <s v="I am making a film from one one of my books called facets of a Geek life."/>
    <n v="8000"/>
    <n v="0"/>
    <x v="1"/>
    <x v="1"/>
    <x v="1"/>
    <s v="GBP"/>
    <n v="1433176105"/>
    <n v="1427992105"/>
    <b v="0"/>
    <n v="0"/>
    <b v="0"/>
    <s v="film &amp; video/drama"/>
    <x v="5"/>
    <x v="25"/>
    <n v="0"/>
    <n v="0"/>
    <x v="2527"/>
    <d v="2015-06-01T16:28:25"/>
    <n v="60"/>
    <n v="-1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x v="7"/>
    <s v="AUD"/>
    <n v="1402618355"/>
    <n v="1400026355"/>
    <b v="0"/>
    <n v="0"/>
    <b v="0"/>
    <s v="games/mobile games"/>
    <x v="1"/>
    <x v="15"/>
    <n v="0"/>
    <n v="0"/>
    <x v="2528"/>
    <d v="2014-06-13T00:12:35"/>
    <n v="30"/>
    <n v="-1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x v="3"/>
    <s v="EUR"/>
    <n v="1480185673"/>
    <n v="1476294073"/>
    <b v="0"/>
    <n v="0"/>
    <b v="0"/>
    <s v="food/food trucks"/>
    <x v="3"/>
    <x v="3"/>
    <n v="0"/>
    <n v="0"/>
    <x v="2529"/>
    <d v="2016-11-26T18:41:13"/>
    <n v="45.041666666671517"/>
    <n v="-1"/>
    <x v="0"/>
  </r>
  <r>
    <n v="2437"/>
    <s v="Cuppa Gumbos"/>
    <s v="Homemade Gumbo, Stews and Curry to be served hot and fresh everyday at any festival or concert we can attend."/>
    <n v="8000"/>
    <n v="0"/>
    <x v="1"/>
    <x v="0"/>
    <x v="0"/>
    <s v="USD"/>
    <n v="1426615200"/>
    <n v="1422400188"/>
    <b v="0"/>
    <n v="0"/>
    <b v="0"/>
    <s v="food/food trucks"/>
    <x v="3"/>
    <x v="3"/>
    <n v="0"/>
    <n v="0"/>
    <x v="2530"/>
    <d v="2015-03-17T18:00:00"/>
    <n v="48.78486111111124"/>
    <n v="-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s v="USD"/>
    <n v="1408803149"/>
    <n v="1404915149"/>
    <b v="0"/>
    <n v="0"/>
    <b v="0"/>
    <s v="food/food trucks"/>
    <x v="3"/>
    <x v="3"/>
    <n v="0"/>
    <n v="0"/>
    <x v="2531"/>
    <d v="2014-08-23T14:12:29"/>
    <n v="45"/>
    <n v="-1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s v="USD"/>
    <n v="1381006294"/>
    <n v="1379710294"/>
    <b v="0"/>
    <n v="0"/>
    <b v="0"/>
    <s v="publishing/children's books"/>
    <x v="7"/>
    <x v="32"/>
    <n v="0"/>
    <n v="0"/>
    <x v="2532"/>
    <d v="2013-10-05T20:51:34"/>
    <n v="15"/>
    <n v="-1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s v="USD"/>
    <n v="1432917394"/>
    <n v="1429029394"/>
    <b v="0"/>
    <n v="0"/>
    <b v="0"/>
    <s v="theater/plays"/>
    <x v="2"/>
    <x v="2"/>
    <n v="0"/>
    <n v="0"/>
    <x v="2533"/>
    <d v="2015-05-29T16:36:34"/>
    <n v="45"/>
    <n v="-1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s v="USD"/>
    <n v="1469948400"/>
    <n v="1465172024"/>
    <b v="0"/>
    <n v="0"/>
    <b v="0"/>
    <s v="theater/musical"/>
    <x v="2"/>
    <x v="18"/>
    <n v="0"/>
    <n v="0"/>
    <x v="2534"/>
    <d v="2016-07-31T07:00:00"/>
    <n v="55.282129629631527"/>
    <n v="-1"/>
    <x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s v="USD"/>
    <n v="1441510707"/>
    <n v="1439350707"/>
    <b v="0"/>
    <n v="0"/>
    <b v="0"/>
    <s v="theater/plays"/>
    <x v="2"/>
    <x v="2"/>
    <n v="0"/>
    <n v="0"/>
    <x v="2535"/>
    <d v="2015-09-06T03:38:27"/>
    <n v="25"/>
    <n v="-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s v="USD"/>
    <n v="1378180800"/>
    <n v="1375113391"/>
    <b v="0"/>
    <n v="539"/>
    <b v="1"/>
    <s v="games/tabletop games"/>
    <x v="1"/>
    <x v="1"/>
    <n v="25.43"/>
    <n v="171"/>
    <x v="2536"/>
    <d v="2013-09-03T04:00:00"/>
    <n v="35.502418981479423"/>
    <n v="0.71047553669495755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s v="USD"/>
    <n v="1406900607"/>
    <n v="1403012607"/>
    <b v="0"/>
    <n v="119"/>
    <b v="1"/>
    <s v="publishing/nonfiction"/>
    <x v="7"/>
    <x v="12"/>
    <n v="84.14"/>
    <n v="122"/>
    <x v="2537"/>
    <d v="2014-08-01T13:43:27"/>
    <n v="45"/>
    <n v="0.22109756097560976"/>
    <x v="2"/>
  </r>
  <r>
    <n v="3041"/>
    <s v="Lend a Hand in Our Home"/>
    <s v="Privet! Hello! Bon Jour! We are the Arlekin Players Theatre and we need a home."/>
    <n v="8300"/>
    <n v="9170"/>
    <x v="0"/>
    <x v="0"/>
    <x v="0"/>
    <s v="USD"/>
    <n v="1453323048"/>
    <n v="1450731048"/>
    <b v="0"/>
    <n v="95"/>
    <b v="1"/>
    <s v="theater/spaces"/>
    <x v="2"/>
    <x v="24"/>
    <n v="96.53"/>
    <n v="110"/>
    <x v="2538"/>
    <d v="2016-01-20T20:50:48"/>
    <n v="30"/>
    <n v="0.10481927710843374"/>
    <x v="3"/>
  </r>
  <r>
    <n v="46"/>
    <s v="New equipment for Joy's World!"/>
    <s v="The legendary community TV programme Joy's World is in dire need of new equipment! We are hoping you can help."/>
    <n v="8400"/>
    <n v="8750"/>
    <x v="0"/>
    <x v="7"/>
    <x v="7"/>
    <s v="AUD"/>
    <n v="1450220974"/>
    <n v="1447628974"/>
    <b v="0"/>
    <n v="45"/>
    <b v="1"/>
    <s v="film &amp; video/television"/>
    <x v="5"/>
    <x v="7"/>
    <n v="194.44"/>
    <n v="104"/>
    <x v="2539"/>
    <d v="2015-12-15T23:09:34"/>
    <n v="30"/>
    <n v="4.1666666666666664E-2"/>
    <x v="3"/>
  </r>
  <r>
    <n v="3302"/>
    <s v="El muro de BorÃ­s KiÃ©n"/>
    <s v="FilosofÃ­a de los anÃ³nimos"/>
    <n v="8400"/>
    <n v="8685"/>
    <x v="0"/>
    <x v="8"/>
    <x v="8"/>
    <s v="EUR"/>
    <n v="1481099176"/>
    <n v="1478507176"/>
    <b v="0"/>
    <n v="50"/>
    <b v="1"/>
    <s v="theater/plays"/>
    <x v="2"/>
    <x v="2"/>
    <n v="173.7"/>
    <n v="103"/>
    <x v="2540"/>
    <d v="2016-12-07T08:26:16"/>
    <n v="30"/>
    <n v="3.3928571428571426E-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s v="USD"/>
    <n v="1330359423"/>
    <n v="1327767423"/>
    <b v="0"/>
    <n v="207"/>
    <b v="1"/>
    <s v="games/tabletop games"/>
    <x v="1"/>
    <x v="1"/>
    <n v="57.93"/>
    <n v="141"/>
    <x v="2541"/>
    <d v="2012-02-27T16:17:03"/>
    <n v="30"/>
    <n v="0.4108235294117647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s v="USD"/>
    <n v="1437620400"/>
    <n v="1434931811"/>
    <b v="0"/>
    <n v="182"/>
    <b v="1"/>
    <s v="film &amp; video/television"/>
    <x v="5"/>
    <x v="7"/>
    <n v="63.92"/>
    <n v="137"/>
    <x v="2542"/>
    <d v="2015-07-23T03:00:00"/>
    <n v="31.117928240739275"/>
    <n v="0.36858823529411766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s v="USD"/>
    <n v="1408177077"/>
    <n v="1406362677"/>
    <b v="0"/>
    <n v="480"/>
    <b v="1"/>
    <s v="games/tabletop games"/>
    <x v="1"/>
    <x v="1"/>
    <n v="23.81"/>
    <n v="134"/>
    <x v="2543"/>
    <d v="2014-08-16T08:17:57"/>
    <n v="21"/>
    <n v="0.344492941176470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s v="USD"/>
    <n v="1398460127"/>
    <n v="1395868127"/>
    <b v="0"/>
    <n v="498"/>
    <b v="1"/>
    <s v="games/tabletop games"/>
    <x v="1"/>
    <x v="1"/>
    <n v="21.5"/>
    <n v="126"/>
    <x v="2544"/>
    <d v="2014-04-25T21:08:47"/>
    <n v="30"/>
    <n v="0.2595294117647059"/>
    <x v="2"/>
  </r>
  <r>
    <n v="734"/>
    <s v="Sideswiped"/>
    <s v="Sideswiped is my story of growing in and trusting God through the mess and mysteries of life."/>
    <n v="8500"/>
    <n v="10670"/>
    <x v="0"/>
    <x v="2"/>
    <x v="2"/>
    <s v="CAD"/>
    <n v="1431147600"/>
    <n v="1428465420"/>
    <b v="0"/>
    <n v="57"/>
    <b v="1"/>
    <s v="publishing/nonfiction"/>
    <x v="7"/>
    <x v="12"/>
    <n v="187.19"/>
    <n v="126"/>
    <x v="2545"/>
    <d v="2015-05-09T05:00:00"/>
    <n v="31.04374999999709"/>
    <n v="0.25529411764705884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s v="USD"/>
    <n v="1413269940"/>
    <n v="1410421670"/>
    <b v="1"/>
    <n v="167"/>
    <b v="1"/>
    <s v="theater/plays"/>
    <x v="2"/>
    <x v="2"/>
    <n v="58.69"/>
    <n v="115"/>
    <x v="2546"/>
    <d v="2014-10-14T06:59:00"/>
    <n v="32.966087962966412"/>
    <n v="0.15305882352941177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x v="2"/>
    <s v="CAD"/>
    <n v="1428091353"/>
    <n v="1425502953"/>
    <b v="0"/>
    <n v="90"/>
    <b v="1"/>
    <s v="photography/photobooks"/>
    <x v="6"/>
    <x v="9"/>
    <n v="104.39"/>
    <n v="111"/>
    <x v="2547"/>
    <d v="2015-04-03T20:02:33"/>
    <n v="29.958333333335759"/>
    <n v="0.1052941176470588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s v="USD"/>
    <n v="1485547530"/>
    <n v="1483646730"/>
    <b v="0"/>
    <n v="93"/>
    <b v="1"/>
    <s v="theater/spaces"/>
    <x v="2"/>
    <x v="24"/>
    <n v="94.41"/>
    <n v="103"/>
    <x v="2548"/>
    <d v="2017-01-27T20:05:30"/>
    <n v="22"/>
    <n v="3.2941176470588238E-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s v="USD"/>
    <n v="1431122400"/>
    <n v="1428428515"/>
    <b v="1"/>
    <n v="80"/>
    <b v="1"/>
    <s v="film &amp; video/documentary"/>
    <x v="5"/>
    <x v="27"/>
    <n v="109.19"/>
    <n v="103"/>
    <x v="2549"/>
    <d v="2015-05-08T22:00:00"/>
    <n v="31.179224537045229"/>
    <n v="2.7647058823529413E-2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s v="USD"/>
    <n v="1405688952"/>
    <n v="1400504952"/>
    <b v="0"/>
    <n v="36"/>
    <b v="1"/>
    <s v="theater/spaces"/>
    <x v="2"/>
    <x v="24"/>
    <n v="242.28"/>
    <n v="103"/>
    <x v="2550"/>
    <d v="2014-07-18T13:09:12"/>
    <n v="60"/>
    <n v="2.611764705882353E-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s v="USD"/>
    <n v="1438441308"/>
    <n v="1435590108"/>
    <b v="1"/>
    <n v="82"/>
    <b v="1"/>
    <s v="film &amp; video/documentary"/>
    <x v="5"/>
    <x v="27"/>
    <n v="105.32"/>
    <n v="102"/>
    <x v="2551"/>
    <d v="2015-08-01T15:01:48"/>
    <n v="33"/>
    <n v="1.6E-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s v="USD"/>
    <n v="1483417020"/>
    <n v="1480480167"/>
    <b v="0"/>
    <n v="68"/>
    <b v="1"/>
    <s v="food/small batch"/>
    <x v="3"/>
    <x v="26"/>
    <n v="125.99"/>
    <n v="101"/>
    <x v="2552"/>
    <d v="2017-01-03T04:17:00"/>
    <n v="33.99135416666104"/>
    <n v="7.8823529411764705E-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s v="USD"/>
    <n v="1392595200"/>
    <n v="1391293745"/>
    <b v="0"/>
    <n v="13"/>
    <b v="0"/>
    <s v="publishing/art books"/>
    <x v="7"/>
    <x v="40"/>
    <n v="26.92"/>
    <n v="4"/>
    <x v="2553"/>
    <d v="2014-02-17T00:00:00"/>
    <n v="15.063136574077362"/>
    <n v="-0.95882352941176474"/>
    <x v="2"/>
  </r>
  <r>
    <n v="3746"/>
    <s v="Stage Play Production - &quot;I Love You to Death&quot;"/>
    <s v="Generational curses CAN be broken...right?"/>
    <n v="8500"/>
    <n v="202"/>
    <x v="1"/>
    <x v="0"/>
    <x v="0"/>
    <s v="USD"/>
    <n v="1475918439"/>
    <n v="1473326439"/>
    <b v="0"/>
    <n v="1"/>
    <b v="0"/>
    <s v="theater/plays"/>
    <x v="2"/>
    <x v="2"/>
    <n v="202"/>
    <n v="2"/>
    <x v="2554"/>
    <d v="2016-10-08T09:20:39"/>
    <n v="30"/>
    <n v="-0.9762352941176470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s v="USD"/>
    <n v="1431745200"/>
    <n v="1429170603"/>
    <b v="0"/>
    <n v="2"/>
    <b v="0"/>
    <s v="food/food trucks"/>
    <x v="3"/>
    <x v="3"/>
    <n v="25.5"/>
    <n v="1"/>
    <x v="2555"/>
    <d v="2015-05-16T03:00:00"/>
    <n v="29.798576388886431"/>
    <n v="-0.99399999999999999"/>
    <x v="3"/>
  </r>
  <r>
    <n v="460"/>
    <s v="Darwin's Kiss"/>
    <s v="An animated web series about biological evolution gone haywire."/>
    <n v="8500"/>
    <n v="25"/>
    <x v="1"/>
    <x v="0"/>
    <x v="0"/>
    <s v="USD"/>
    <n v="1401595200"/>
    <n v="1398862875"/>
    <b v="0"/>
    <n v="2"/>
    <b v="0"/>
    <s v="film &amp; video/animation"/>
    <x v="5"/>
    <x v="29"/>
    <n v="12.5"/>
    <n v="0"/>
    <x v="2556"/>
    <d v="2014-06-01T04:00:00"/>
    <n v="31.624131944445253"/>
    <n v="-0.99705882352941178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s v="USD"/>
    <n v="1464390916"/>
    <n v="1462576516"/>
    <b v="0"/>
    <n v="86"/>
    <b v="1"/>
    <s v="film &amp; video/television"/>
    <x v="5"/>
    <x v="7"/>
    <n v="128.94999999999999"/>
    <n v="129"/>
    <x v="2557"/>
    <d v="2016-05-27T23:15:16"/>
    <n v="21"/>
    <n v="0.2895348837209302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x v="2"/>
    <s v="CAD"/>
    <n v="1389012940"/>
    <n v="1385124940"/>
    <b v="0"/>
    <n v="191"/>
    <b v="1"/>
    <s v="music/rock"/>
    <x v="4"/>
    <x v="5"/>
    <n v="70.58"/>
    <n v="154"/>
    <x v="2558"/>
    <d v="2014-01-06T12:55:40"/>
    <n v="45"/>
    <n v="0.5405897142857142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s v="USD"/>
    <n v="1431885600"/>
    <n v="1429133323"/>
    <b v="0"/>
    <n v="70"/>
    <b v="1"/>
    <s v="photography/photobooks"/>
    <x v="6"/>
    <x v="9"/>
    <n v="130.16"/>
    <n v="104"/>
    <x v="2559"/>
    <d v="2015-05-17T18:00:00"/>
    <n v="31.855057870372548"/>
    <n v="4.125714285714286E-2"/>
    <x v="3"/>
  </r>
  <r>
    <n v="1813"/>
    <s v="Libya : The Lost Days"/>
    <s v="This project aims to document, Libyan photographic history; through both print and artisan mediums ."/>
    <n v="8750"/>
    <n v="0"/>
    <x v="1"/>
    <x v="1"/>
    <x v="1"/>
    <s v="GBP"/>
    <n v="1407532812"/>
    <n v="1404940812"/>
    <b v="0"/>
    <n v="0"/>
    <b v="0"/>
    <s v="photography/photobooks"/>
    <x v="6"/>
    <x v="9"/>
    <n v="0"/>
    <n v="0"/>
    <x v="2560"/>
    <d v="2014-08-08T21:20:12"/>
    <n v="30"/>
    <n v="-1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s v="USD"/>
    <n v="1365448657"/>
    <n v="1362860257"/>
    <b v="0"/>
    <n v="3"/>
    <b v="0"/>
    <s v="music/jazz"/>
    <x v="4"/>
    <x v="34"/>
    <n v="346.67"/>
    <n v="12"/>
    <x v="2561"/>
    <d v="2013-04-08T19:17:37"/>
    <n v="29.958333333328483"/>
    <n v="-0.8818181818181818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s v="USD"/>
    <n v="1475294400"/>
    <n v="1472674285"/>
    <b v="0"/>
    <n v="0"/>
    <b v="0"/>
    <s v="theater/plays"/>
    <x v="2"/>
    <x v="2"/>
    <n v="0"/>
    <n v="0"/>
    <x v="2562"/>
    <d v="2016-10-01T04:00:00"/>
    <n v="30.325405092597066"/>
    <n v="-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s v="USD"/>
    <n v="1382414340"/>
    <n v="1380559201"/>
    <b v="0"/>
    <n v="3"/>
    <b v="0"/>
    <s v="film &amp; video/animation"/>
    <x v="5"/>
    <x v="29"/>
    <n v="20.329999999999998"/>
    <n v="1"/>
    <x v="2563"/>
    <d v="2013-10-22T03:59:00"/>
    <n v="21.471516203710053"/>
    <n v="-0.9931368136813681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s v="USD"/>
    <n v="1431286105"/>
    <n v="1427138905"/>
    <b v="0"/>
    <n v="0"/>
    <b v="0"/>
    <s v="publishing/translations"/>
    <x v="7"/>
    <x v="20"/>
    <n v="0"/>
    <n v="0"/>
    <x v="2564"/>
    <d v="2015-05-10T19:28:25"/>
    <n v="48"/>
    <n v="-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s v="USD"/>
    <n v="1272828120"/>
    <n v="1268934736"/>
    <b v="0"/>
    <n v="26"/>
    <b v="1"/>
    <s v="film &amp; video/documentary"/>
    <x v="5"/>
    <x v="27"/>
    <n v="347.85"/>
    <n v="101"/>
    <x v="2565"/>
    <d v="2010-05-02T19:22:00"/>
    <n v="45.062314814815181"/>
    <n v="1.3333333333333334E-2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x v="8"/>
    <s v="EUR"/>
    <n v="1470469938"/>
    <n v="1469173938"/>
    <b v="0"/>
    <n v="249"/>
    <b v="1"/>
    <s v="games/tabletop games"/>
    <x v="1"/>
    <x v="1"/>
    <n v="98.41"/>
    <n v="272"/>
    <x v="2566"/>
    <d v="2016-08-06T07:52:18"/>
    <n v="15"/>
    <n v="1.722777777777777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s v="USD"/>
    <n v="1446346800"/>
    <n v="1443714800"/>
    <b v="0"/>
    <n v="89"/>
    <b v="1"/>
    <s v="photography/photobooks"/>
    <x v="6"/>
    <x v="9"/>
    <n v="174.21"/>
    <n v="172"/>
    <x v="2567"/>
    <d v="2015-11-01T03:00:00"/>
    <n v="30.462962962963502"/>
    <n v="0.72277777777777774"/>
    <x v="3"/>
  </r>
  <r>
    <n v="2199"/>
    <s v="Decadolo. Flip it!"/>
    <s v="A new strategic board game designed to flip out your opponent."/>
    <n v="9000"/>
    <n v="13228"/>
    <x v="0"/>
    <x v="9"/>
    <x v="9"/>
    <s v="EUR"/>
    <n v="1444903198"/>
    <n v="1442311198"/>
    <b v="1"/>
    <n v="251"/>
    <b v="1"/>
    <s v="games/tabletop games"/>
    <x v="1"/>
    <x v="1"/>
    <n v="52.7"/>
    <n v="147"/>
    <x v="2568"/>
    <d v="2015-10-15T09:59:58"/>
    <n v="30"/>
    <n v="0.46977777777777779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s v="USD"/>
    <n v="1412640373"/>
    <n v="1410048373"/>
    <b v="0"/>
    <n v="184"/>
    <b v="1"/>
    <s v="music/rock"/>
    <x v="4"/>
    <x v="5"/>
    <n v="61.7"/>
    <n v="126"/>
    <x v="2569"/>
    <d v="2014-10-07T00:06:13"/>
    <n v="30"/>
    <n v="0.26144444444444442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s v="USD"/>
    <n v="1467242995"/>
    <n v="1465428595"/>
    <b v="0"/>
    <n v="86"/>
    <b v="1"/>
    <s v="photography/photobooks"/>
    <x v="6"/>
    <x v="9"/>
    <n v="112.79"/>
    <n v="108"/>
    <x v="2570"/>
    <d v="2016-06-29T23:29:55"/>
    <n v="21"/>
    <n v="7.7777777777777779E-2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s v="GBP"/>
    <n v="1447426800"/>
    <n v="1444904830"/>
    <b v="0"/>
    <n v="159"/>
    <b v="1"/>
    <s v="photography/photobooks"/>
    <x v="6"/>
    <x v="9"/>
    <n v="59.41"/>
    <n v="105"/>
    <x v="2571"/>
    <d v="2015-11-13T15:00:00"/>
    <n v="29.18946759258688"/>
    <n v="4.9555555555555554E-2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s v="USD"/>
    <n v="1399421189"/>
    <n v="1396829189"/>
    <b v="1"/>
    <n v="104"/>
    <b v="1"/>
    <s v="music/indie rock"/>
    <x v="4"/>
    <x v="21"/>
    <n v="90.1"/>
    <n v="104"/>
    <x v="2572"/>
    <d v="2014-05-07T00:06:29"/>
    <n v="30"/>
    <n v="4.1111111111111112E-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s v="USD"/>
    <n v="1403301540"/>
    <n v="1400867283"/>
    <b v="1"/>
    <n v="145"/>
    <b v="1"/>
    <s v="photography/photobooks"/>
    <x v="6"/>
    <x v="9"/>
    <n v="64.16"/>
    <n v="103"/>
    <x v="2573"/>
    <d v="2014-06-20T21:59:00"/>
    <n v="28.174270833333139"/>
    <n v="3.3638888888888892E-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s v="USD"/>
    <n v="1405033300"/>
    <n v="1402441300"/>
    <b v="0"/>
    <n v="179"/>
    <b v="1"/>
    <s v="music/rock"/>
    <x v="4"/>
    <x v="5"/>
    <n v="51.04"/>
    <n v="102"/>
    <x v="2574"/>
    <d v="2014-07-10T23:01:40"/>
    <n v="30"/>
    <n v="1.5222222222222222E-2"/>
    <x v="2"/>
  </r>
  <r>
    <n v="3360"/>
    <s v="Pretty Butch"/>
    <s v="World Premiere, an M1 Singapore Fringe Festival 2017 commission."/>
    <n v="9000"/>
    <n v="9124"/>
    <x v="0"/>
    <x v="19"/>
    <x v="19"/>
    <s v="SGD"/>
    <n v="1481731140"/>
    <n v="1479866343"/>
    <b v="0"/>
    <n v="72"/>
    <b v="1"/>
    <s v="theater/plays"/>
    <x v="2"/>
    <x v="2"/>
    <n v="126.72"/>
    <n v="101"/>
    <x v="2575"/>
    <d v="2016-12-14T15:59:00"/>
    <n v="21.583298611112696"/>
    <n v="1.3777777777777778E-2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s v="USD"/>
    <n v="1467680867"/>
    <n v="1464224867"/>
    <b v="0"/>
    <n v="57"/>
    <b v="1"/>
    <s v="film &amp; video/television"/>
    <x v="5"/>
    <x v="7"/>
    <n v="159.82"/>
    <n v="101"/>
    <x v="2576"/>
    <d v="2016-07-05T01:07:47"/>
    <n v="40"/>
    <n v="1.2222222222222223E-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s v="USD"/>
    <n v="1439251926"/>
    <n v="1435363926"/>
    <b v="0"/>
    <n v="14"/>
    <b v="0"/>
    <s v="technology/wearables"/>
    <x v="0"/>
    <x v="16"/>
    <n v="110.29"/>
    <n v="17"/>
    <x v="2577"/>
    <d v="2015-08-11T00:12:06"/>
    <n v="45"/>
    <n v="-0.8284444444444444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s v="USD"/>
    <n v="1423660422"/>
    <n v="1420636422"/>
    <b v="1"/>
    <n v="18"/>
    <b v="0"/>
    <s v="photography/photobooks"/>
    <x v="6"/>
    <x v="9"/>
    <n v="55.39"/>
    <n v="11"/>
    <x v="2578"/>
    <d v="2015-02-11T13:13:42"/>
    <n v="35"/>
    <n v="-0.88922222222222225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x v="4"/>
    <s v="EUR"/>
    <n v="1479410886"/>
    <n v="1474223286"/>
    <b v="0"/>
    <n v="2"/>
    <b v="0"/>
    <s v="technology/web"/>
    <x v="0"/>
    <x v="22"/>
    <n v="150.5"/>
    <n v="3"/>
    <x v="2579"/>
    <d v="2016-11-17T19:28:06"/>
    <n v="60.041666666656965"/>
    <n v="-0.966555555555555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x v="18"/>
    <s v="CHF"/>
    <n v="1448489095"/>
    <n v="1445893495"/>
    <b v="0"/>
    <n v="6"/>
    <b v="0"/>
    <s v="technology/wearables"/>
    <x v="0"/>
    <x v="16"/>
    <n v="40"/>
    <n v="3"/>
    <x v="2580"/>
    <d v="2015-11-25T22:04:55"/>
    <n v="30.041666666656965"/>
    <n v="-0.97333333333333338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x v="2"/>
    <s v="CAD"/>
    <n v="1491019140"/>
    <n v="1487548802"/>
    <b v="0"/>
    <n v="3"/>
    <b v="0"/>
    <s v="publishing/art books"/>
    <x v="7"/>
    <x v="40"/>
    <n v="74.33"/>
    <n v="2"/>
    <x v="2581"/>
    <d v="2017-04-01T03:59:00"/>
    <n v="40.16594907407125"/>
    <n v="-0.97522222222222221"/>
    <x v="1"/>
  </r>
  <r>
    <n v="583"/>
    <s v="HackersArchive.com"/>
    <s v="HackersArchive.com will help rid the web of viruses and scams found everywhere else you look!"/>
    <n v="9000"/>
    <n v="1"/>
    <x v="1"/>
    <x v="0"/>
    <x v="0"/>
    <s v="USD"/>
    <n v="1426800687"/>
    <n v="1424212287"/>
    <b v="0"/>
    <n v="1"/>
    <b v="0"/>
    <s v="technology/web"/>
    <x v="0"/>
    <x v="22"/>
    <n v="1"/>
    <n v="0"/>
    <x v="2582"/>
    <d v="2015-03-19T21:31:27"/>
    <n v="29.958333333343035"/>
    <n v="-0.99988888888888894"/>
    <x v="3"/>
  </r>
  <r>
    <n v="585"/>
    <s v="Link Card"/>
    <s v="SAVE UP TO 40% WHEN YOU SPEND!_x000a__x000a_PRE-ORDER YOUR LINK CARD TODAY"/>
    <n v="9000"/>
    <n v="0"/>
    <x v="1"/>
    <x v="1"/>
    <x v="1"/>
    <s v="GBP"/>
    <n v="1448928000"/>
    <n v="1444123377"/>
    <b v="0"/>
    <n v="0"/>
    <b v="0"/>
    <s v="technology/web"/>
    <x v="0"/>
    <x v="22"/>
    <n v="0"/>
    <n v="0"/>
    <x v="2583"/>
    <d v="2015-12-01T00:00:00"/>
    <n v="55.609062499999709"/>
    <n v="-1"/>
    <x v="3"/>
  </r>
  <r>
    <n v="1172"/>
    <s v="let your dayz take you to the dogs."/>
    <s v="Bringing YOUR favorite dog recipes to the streets."/>
    <n v="9000"/>
    <n v="0"/>
    <x v="1"/>
    <x v="0"/>
    <x v="0"/>
    <s v="USD"/>
    <n v="1408551752"/>
    <n v="1405959752"/>
    <b v="0"/>
    <n v="0"/>
    <b v="0"/>
    <s v="food/food trucks"/>
    <x v="3"/>
    <x v="3"/>
    <n v="0"/>
    <n v="0"/>
    <x v="2584"/>
    <d v="2014-08-20T16:22:32"/>
    <n v="30"/>
    <n v="-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s v="USD"/>
    <n v="1447628946"/>
    <n v="1445033346"/>
    <b v="0"/>
    <n v="0"/>
    <b v="0"/>
    <s v="theater/spaces"/>
    <x v="2"/>
    <x v="24"/>
    <n v="0"/>
    <n v="0"/>
    <x v="2585"/>
    <d v="2015-11-15T23:09:06"/>
    <n v="30.041666666671517"/>
    <n v="-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s v="USD"/>
    <n v="1457157269"/>
    <n v="1455861269"/>
    <b v="0"/>
    <n v="0"/>
    <b v="0"/>
    <s v="theater/plays"/>
    <x v="2"/>
    <x v="2"/>
    <n v="0"/>
    <n v="0"/>
    <x v="2586"/>
    <d v="2016-03-05T05:54:29"/>
    <n v="15"/>
    <n v="-1"/>
    <x v="0"/>
  </r>
  <r>
    <n v="2599"/>
    <s v="Empty Ramekins Catering Group"/>
    <s v="The Empty Ramekins Catering Group is looking for your help to start up in Miami Florida!!!!"/>
    <n v="9041"/>
    <n v="90"/>
    <x v="1"/>
    <x v="0"/>
    <x v="0"/>
    <s v="USD"/>
    <n v="1407089147"/>
    <n v="1403201147"/>
    <b v="0"/>
    <n v="5"/>
    <b v="0"/>
    <s v="food/food trucks"/>
    <x v="3"/>
    <x v="3"/>
    <n v="18"/>
    <n v="1"/>
    <x v="2587"/>
    <d v="2014-08-03T18:05:47"/>
    <n v="45"/>
    <n v="-0.9900453489658224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s v="USD"/>
    <n v="1445363722"/>
    <n v="1442771722"/>
    <b v="0"/>
    <n v="47"/>
    <b v="1"/>
    <s v="music/indie rock"/>
    <x v="4"/>
    <x v="21"/>
    <n v="196.34"/>
    <n v="102"/>
    <x v="2588"/>
    <d v="2015-10-20T17:55:22"/>
    <n v="30"/>
    <n v="1.7195767195767195E-2"/>
    <x v="3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s v="USD"/>
    <n v="1430281320"/>
    <n v="1427689320"/>
    <b v="0"/>
    <n v="0"/>
    <b v="0"/>
    <s v="food/food trucks"/>
    <x v="3"/>
    <x v="3"/>
    <n v="0"/>
    <n v="0"/>
    <x v="2589"/>
    <d v="2015-04-29T04:22:00"/>
    <n v="30"/>
    <n v="-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s v="USD"/>
    <n v="1478785027"/>
    <n v="1476189427"/>
    <b v="0"/>
    <n v="120"/>
    <b v="1"/>
    <s v="technology/hardware"/>
    <x v="0"/>
    <x v="0"/>
    <n v="143.97999999999999"/>
    <n v="182"/>
    <x v="2590"/>
    <d v="2016-11-10T13:37:07"/>
    <n v="30.041666666664241"/>
    <n v="0.8186315789473683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s v="USD"/>
    <n v="1403305200"/>
    <n v="1400512658"/>
    <b v="1"/>
    <n v="226"/>
    <b v="1"/>
    <s v="theater/plays"/>
    <x v="2"/>
    <x v="2"/>
    <n v="50.16"/>
    <n v="119"/>
    <x v="2591"/>
    <d v="2014-06-20T23:00:00"/>
    <n v="32.321087962962338"/>
    <n v="0.193231578947368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s v="USD"/>
    <n v="1307838049"/>
    <n v="1302654049"/>
    <b v="1"/>
    <n v="293"/>
    <b v="1"/>
    <s v="publishing/radio &amp; podcasts"/>
    <x v="7"/>
    <x v="35"/>
    <n v="33.19"/>
    <n v="102"/>
    <x v="2592"/>
    <d v="2011-06-12T00:20:49"/>
    <n v="60"/>
    <n v="2.368421052631579E-2"/>
    <x v="5"/>
  </r>
  <r>
    <n v="1266"/>
    <s v="Sensory Station's First EP"/>
    <s v="We are looking to record our first EP produced by Aaron Harris (ISIS/Palms) at Studio West."/>
    <n v="9500"/>
    <n v="9545"/>
    <x v="0"/>
    <x v="0"/>
    <x v="0"/>
    <s v="USD"/>
    <n v="1389474145"/>
    <n v="1386882145"/>
    <b v="1"/>
    <n v="50"/>
    <b v="1"/>
    <s v="music/rock"/>
    <x v="4"/>
    <x v="5"/>
    <n v="190.9"/>
    <n v="100"/>
    <x v="2593"/>
    <d v="2014-01-11T21:02:25"/>
    <n v="30"/>
    <n v="4.7368421052631582E-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s v="GBP"/>
    <n v="1443826800"/>
    <n v="1441606869"/>
    <b v="0"/>
    <n v="97"/>
    <b v="1"/>
    <s v="theater/plays"/>
    <x v="2"/>
    <x v="2"/>
    <n v="98.31"/>
    <n v="100"/>
    <x v="2594"/>
    <d v="2015-10-02T23:00:00"/>
    <n v="25.693645833329356"/>
    <n v="3.7894736842105261E-3"/>
    <x v="3"/>
  </r>
  <r>
    <n v="3433"/>
    <s v="The Dybbuk"/>
    <s v="death&amp;pretzels presents their first Chicago based project:_x000a_The Dybbuk by S. Ansky"/>
    <n v="9500"/>
    <n v="9525"/>
    <x v="0"/>
    <x v="0"/>
    <x v="0"/>
    <s v="USD"/>
    <n v="1402974000"/>
    <n v="1400290255"/>
    <b v="0"/>
    <n v="71"/>
    <b v="1"/>
    <s v="theater/plays"/>
    <x v="2"/>
    <x v="2"/>
    <n v="134.15"/>
    <n v="100"/>
    <x v="2595"/>
    <d v="2014-06-17T03:00:00"/>
    <n v="31.061863425922638"/>
    <n v="2.631578947368421E-3"/>
    <x v="2"/>
  </r>
  <r>
    <n v="932"/>
    <s v="Mandy Harvey Christmas Album"/>
    <s v="Help me to create my 3rd album, a Christmas CD with 16 Holiday/Original favorites!"/>
    <n v="9500"/>
    <n v="1381"/>
    <x v="1"/>
    <x v="0"/>
    <x v="0"/>
    <s v="USD"/>
    <n v="1363990545"/>
    <n v="1360106145"/>
    <b v="0"/>
    <n v="30"/>
    <b v="0"/>
    <s v="music/jazz"/>
    <x v="4"/>
    <x v="34"/>
    <n v="46.03"/>
    <n v="15"/>
    <x v="2596"/>
    <d v="2013-03-22T22:15:45"/>
    <n v="44.958333333335759"/>
    <n v="-0.8546315789473684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s v="GBP"/>
    <n v="1403886084"/>
    <n v="1401294084"/>
    <b v="0"/>
    <n v="9"/>
    <b v="0"/>
    <s v="theater/plays"/>
    <x v="2"/>
    <x v="2"/>
    <n v="15"/>
    <n v="1"/>
    <x v="2597"/>
    <d v="2014-06-27T16:21:24"/>
    <n v="30"/>
    <n v="-0.98578947368421055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x v="2"/>
    <s v="CAD"/>
    <n v="1410669297"/>
    <n v="1405485297"/>
    <b v="0"/>
    <n v="0"/>
    <b v="0"/>
    <s v="theater/plays"/>
    <x v="2"/>
    <x v="2"/>
    <n v="0"/>
    <n v="0"/>
    <x v="2598"/>
    <d v="2014-09-14T04:34:57"/>
    <n v="60"/>
    <n v="-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s v="USD"/>
    <n v="1465407219"/>
    <n v="1462815219"/>
    <b v="0"/>
    <n v="5"/>
    <b v="0"/>
    <s v="theater/plays"/>
    <x v="2"/>
    <x v="2"/>
    <n v="52.8"/>
    <n v="3"/>
    <x v="2599"/>
    <d v="2016-06-08T17:33:39"/>
    <n v="30"/>
    <n v="-0.97250000000000003"/>
    <x v="0"/>
  </r>
  <r>
    <n v="4087"/>
    <s v="Stage Production &quot;The Nail Shop&quot;"/>
    <s v="Comedy Stage Play"/>
    <n v="9600"/>
    <n v="0"/>
    <x v="1"/>
    <x v="0"/>
    <x v="0"/>
    <s v="USD"/>
    <n v="1468777786"/>
    <n v="1466185786"/>
    <b v="0"/>
    <n v="0"/>
    <b v="0"/>
    <s v="theater/plays"/>
    <x v="2"/>
    <x v="2"/>
    <n v="0"/>
    <n v="0"/>
    <x v="2600"/>
    <d v="2016-07-17T17:49:46"/>
    <n v="30"/>
    <n v="-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s v="USD"/>
    <n v="1407456000"/>
    <n v="1405573391"/>
    <b v="0"/>
    <n v="86"/>
    <b v="1"/>
    <s v="film &amp; video/documentary"/>
    <x v="5"/>
    <x v="27"/>
    <n v="139.53"/>
    <n v="124"/>
    <x v="2601"/>
    <d v="2014-08-08T00:00:00"/>
    <n v="21.789456018515921"/>
    <n v="0.24159337816864976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s v="USD"/>
    <n v="1442501991"/>
    <n v="1439909991"/>
    <b v="0"/>
    <n v="480"/>
    <b v="1"/>
    <s v="games/tabletop games"/>
    <x v="1"/>
    <x v="1"/>
    <n v="82.4"/>
    <n v="404"/>
    <x v="2602"/>
    <d v="2015-09-17T14:59:51"/>
    <n v="30"/>
    <n v="3.035765306122448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s v="USD"/>
    <n v="1401778740"/>
    <n v="1399474134"/>
    <b v="1"/>
    <n v="50"/>
    <b v="0"/>
    <s v="theater/plays"/>
    <x v="2"/>
    <x v="2"/>
    <n v="81.319999999999993"/>
    <n v="41"/>
    <x v="2603"/>
    <d v="2014-06-03T06:59:00"/>
    <n v="26.67368055555562"/>
    <n v="-0.58510204081632655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s v="GBP"/>
    <n v="1403693499"/>
    <n v="1401101499"/>
    <b v="1"/>
    <n v="165"/>
    <b v="1"/>
    <s v="film &amp; video/documentary"/>
    <x v="5"/>
    <x v="27"/>
    <n v="78.58"/>
    <n v="132"/>
    <x v="2604"/>
    <d v="2014-06-25T10:51:39"/>
    <n v="30"/>
    <n v="0.31628832487309649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s v="USD"/>
    <n v="1374769288"/>
    <n v="1372177288"/>
    <b v="0"/>
    <n v="8200"/>
    <b v="1"/>
    <s v="technology/hardware"/>
    <x v="0"/>
    <x v="0"/>
    <n v="20.47"/>
    <n v="1678"/>
    <x v="2605"/>
    <d v="2013-07-25T16:21:28"/>
    <n v="30"/>
    <n v="15.78373837383738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s v="USD"/>
    <n v="1450331940"/>
    <n v="1447777514"/>
    <b v="0"/>
    <n v="22"/>
    <b v="0"/>
    <s v="technology/wearables"/>
    <x v="0"/>
    <x v="16"/>
    <n v="134.55000000000001"/>
    <n v="30"/>
    <x v="2606"/>
    <d v="2015-12-17T05:59:00"/>
    <n v="29.565115740741021"/>
    <n v="-0.70397039703970399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s v="USD"/>
    <n v="1411073972"/>
    <n v="1408481972"/>
    <b v="0"/>
    <n v="4"/>
    <b v="0"/>
    <s v="food/food trucks"/>
    <x v="3"/>
    <x v="3"/>
    <n v="17.5"/>
    <n v="1"/>
    <x v="2607"/>
    <d v="2014-09-18T20:59:32"/>
    <n v="30"/>
    <n v="-0.99299929992999303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s v="USD"/>
    <n v="1470896916"/>
    <n v="1467008916"/>
    <b v="1"/>
    <n v="2478"/>
    <b v="1"/>
    <s v="technology/hardware"/>
    <x v="0"/>
    <x v="0"/>
    <n v="68.819999999999993"/>
    <n v="1705"/>
    <x v="2608"/>
    <d v="2016-08-11T06:28:36"/>
    <n v="45"/>
    <n v="16.052499999999998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s v="USD"/>
    <n v="1385521320"/>
    <n v="1382449733"/>
    <b v="0"/>
    <n v="2525"/>
    <b v="1"/>
    <s v="games/tabletop games"/>
    <x v="1"/>
    <x v="1"/>
    <n v="53.87"/>
    <n v="1360"/>
    <x v="2609"/>
    <d v="2013-11-27T03:02:00"/>
    <n v="35.550775462957972"/>
    <n v="12.60097600000000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s v="USD"/>
    <n v="1349495940"/>
    <n v="1346042417"/>
    <b v="1"/>
    <n v="1633"/>
    <b v="1"/>
    <s v="technology/hardware"/>
    <x v="0"/>
    <x v="0"/>
    <n v="67.69"/>
    <n v="1105"/>
    <x v="2610"/>
    <d v="2012-10-06T03:59:00"/>
    <n v="39.971331018517958"/>
    <n v="10.053811999999999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s v="USD"/>
    <n v="1362863299"/>
    <n v="1360271299"/>
    <b v="1"/>
    <n v="479"/>
    <b v="1"/>
    <s v="technology/hardware"/>
    <x v="0"/>
    <x v="0"/>
    <n v="192.39"/>
    <n v="922"/>
    <x v="2611"/>
    <d v="2013-03-09T21:08:19"/>
    <n v="30"/>
    <n v="8.215422000000000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s v="USD"/>
    <n v="1459012290"/>
    <n v="1456423890"/>
    <b v="0"/>
    <n v="878"/>
    <b v="1"/>
    <s v="games/tabletop games"/>
    <x v="1"/>
    <x v="1"/>
    <n v="61.2"/>
    <n v="537"/>
    <x v="2612"/>
    <d v="2016-03-26T17:11:30"/>
    <n v="29.958333333328483"/>
    <n v="4.373700000000000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s v="USD"/>
    <n v="1438964063"/>
    <n v="1436804063"/>
    <b v="0"/>
    <n v="707"/>
    <b v="1"/>
    <s v="technology/hardware"/>
    <x v="0"/>
    <x v="0"/>
    <n v="69.760000000000005"/>
    <n v="493"/>
    <x v="2613"/>
    <d v="2015-08-07T16:14:23"/>
    <n v="25"/>
    <n v="3.9321000000000002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s v="USD"/>
    <n v="1433036578"/>
    <n v="1429580578"/>
    <b v="0"/>
    <n v="170"/>
    <b v="1"/>
    <s v="technology/hardware"/>
    <x v="0"/>
    <x v="0"/>
    <n v="278.39"/>
    <n v="473"/>
    <x v="2614"/>
    <d v="2015-05-31T01:42:58"/>
    <n v="40"/>
    <n v="3.732699999999999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s v="USD"/>
    <n v="1405209600"/>
    <n v="1402599486"/>
    <b v="0"/>
    <n v="263"/>
    <b v="1"/>
    <s v="film &amp; video/television"/>
    <x v="5"/>
    <x v="7"/>
    <n v="117.36"/>
    <n v="309"/>
    <x v="2615"/>
    <d v="2014-07-13T00:00:00"/>
    <n v="30.209652777775773"/>
    <n v="2.086599999999999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s v="USD"/>
    <n v="1388383353"/>
    <n v="1383195753"/>
    <b v="1"/>
    <n v="429"/>
    <b v="1"/>
    <s v="technology/hardware"/>
    <x v="0"/>
    <x v="0"/>
    <n v="70.040000000000006"/>
    <n v="300"/>
    <x v="2616"/>
    <d v="2013-12-30T06:02:33"/>
    <n v="60.041666666664241"/>
    <n v="2.004763999999999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s v="GBP"/>
    <n v="1435258800"/>
    <n v="1432659793"/>
    <b v="0"/>
    <n v="607"/>
    <b v="1"/>
    <s v="technology/hardware"/>
    <x v="0"/>
    <x v="0"/>
    <n v="47.47"/>
    <n v="288"/>
    <x v="2617"/>
    <d v="2015-06-25T19:00:00"/>
    <n v="30.081099537041155"/>
    <n v="1.8816999999999999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s v="USD"/>
    <n v="1453737600"/>
    <n v="1452530041"/>
    <b v="1"/>
    <n v="266"/>
    <b v="1"/>
    <s v="games/tabletop games"/>
    <x v="1"/>
    <x v="1"/>
    <n v="107.05"/>
    <n v="285"/>
    <x v="2618"/>
    <d v="2016-01-25T16:00:00"/>
    <n v="13.976377314815181"/>
    <n v="1.8473999999999999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s v="USD"/>
    <n v="1434307537"/>
    <n v="1431715537"/>
    <b v="1"/>
    <n v="537"/>
    <b v="1"/>
    <s v="food/small batch"/>
    <x v="3"/>
    <x v="26"/>
    <n v="47.38"/>
    <n v="254"/>
    <x v="2619"/>
    <d v="2015-06-14T18:45:37"/>
    <n v="30"/>
    <n v="1.5445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s v="USD"/>
    <n v="1477767600"/>
    <n v="1475337675"/>
    <b v="0"/>
    <n v="296"/>
    <b v="1"/>
    <s v="games/tabletop games"/>
    <x v="1"/>
    <x v="1"/>
    <n v="82.15"/>
    <n v="243"/>
    <x v="2620"/>
    <d v="2016-10-29T19:00:00"/>
    <n v="28.124131944452529"/>
    <n v="1.431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s v="USD"/>
    <n v="1400006636"/>
    <n v="1397414636"/>
    <b v="1"/>
    <n v="306"/>
    <b v="1"/>
    <s v="technology/hardware"/>
    <x v="0"/>
    <x v="0"/>
    <n v="63.05"/>
    <n v="193"/>
    <x v="2621"/>
    <d v="2014-05-13T18:43:56"/>
    <n v="30"/>
    <n v="0.92925000000000002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s v="USD"/>
    <n v="1289975060"/>
    <n v="1287379460"/>
    <b v="1"/>
    <n v="244"/>
    <b v="1"/>
    <s v="film &amp; video/documentary"/>
    <x v="5"/>
    <x v="27"/>
    <n v="73.34"/>
    <n v="179"/>
    <x v="2622"/>
    <d v="2010-11-17T06:24:20"/>
    <n v="30.041666666664241"/>
    <n v="0.7895250000000000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s v="USD"/>
    <n v="1420773970"/>
    <n v="1418095570"/>
    <b v="1"/>
    <n v="294"/>
    <b v="1"/>
    <s v="technology/space exploration"/>
    <x v="0"/>
    <x v="23"/>
    <n v="58.42"/>
    <n v="172"/>
    <x v="2623"/>
    <d v="2015-01-09T03:26:10"/>
    <n v="31"/>
    <n v="0.71761300000000006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s v="USD"/>
    <n v="1444824021"/>
    <n v="1442232021"/>
    <b v="1"/>
    <n v="188"/>
    <b v="1"/>
    <s v="film &amp; video/documentary"/>
    <x v="5"/>
    <x v="27"/>
    <n v="90.58"/>
    <n v="170"/>
    <x v="2624"/>
    <d v="2015-10-14T12:00:21"/>
    <n v="30"/>
    <n v="0.70288800000000007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s v="USD"/>
    <n v="1443214800"/>
    <n v="1440008439"/>
    <b v="0"/>
    <n v="206"/>
    <b v="1"/>
    <s v="technology/makerspaces"/>
    <x v="0"/>
    <x v="36"/>
    <n v="77.33"/>
    <n v="159"/>
    <x v="2625"/>
    <d v="2015-09-25T21:00:00"/>
    <n v="37.110659722224227"/>
    <n v="0.59295100000000001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s v="USD"/>
    <n v="1434917049"/>
    <n v="1432325049"/>
    <b v="0"/>
    <n v="107"/>
    <b v="1"/>
    <s v="theater/spaces"/>
    <x v="2"/>
    <x v="24"/>
    <n v="146.69"/>
    <n v="157"/>
    <x v="2626"/>
    <d v="2015-06-21T20:04:09"/>
    <n v="30"/>
    <n v="0.5696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s v="USD"/>
    <n v="1412121600"/>
    <n v="1408565860"/>
    <b v="1"/>
    <n v="424"/>
    <b v="1"/>
    <s v="technology/hardware"/>
    <x v="0"/>
    <x v="0"/>
    <n v="36.97"/>
    <n v="157"/>
    <x v="2627"/>
    <d v="2014-10-01T00:00:00"/>
    <n v="41.154398148144537"/>
    <n v="0.56734400000000007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s v="USD"/>
    <n v="1350074261"/>
    <n v="1347482261"/>
    <b v="0"/>
    <n v="133"/>
    <b v="1"/>
    <s v="music/rock"/>
    <x v="4"/>
    <x v="5"/>
    <n v="117.23"/>
    <n v="156"/>
    <x v="2628"/>
    <d v="2012-10-12T20:37:41"/>
    <n v="30"/>
    <n v="0.55910000000000004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s v="USD"/>
    <n v="1458835264"/>
    <n v="1456246864"/>
    <b v="0"/>
    <n v="75"/>
    <b v="1"/>
    <s v="photography/photobooks"/>
    <x v="6"/>
    <x v="9"/>
    <n v="207.07"/>
    <n v="155"/>
    <x v="2629"/>
    <d v="2016-03-24T16:01:04"/>
    <n v="29.958333333335759"/>
    <n v="0.5530000000000000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s v="USD"/>
    <n v="1446814809"/>
    <n v="1444219209"/>
    <b v="1"/>
    <n v="145"/>
    <b v="1"/>
    <s v="theater/plays"/>
    <x v="2"/>
    <x v="2"/>
    <n v="106.5"/>
    <n v="154"/>
    <x v="2630"/>
    <d v="2015-11-06T13:00:09"/>
    <n v="30.041666666664241"/>
    <n v="0.5443000000000000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s v="USD"/>
    <n v="1339701851"/>
    <n v="1337887451"/>
    <b v="0"/>
    <n v="205"/>
    <b v="1"/>
    <s v="music/rock"/>
    <x v="4"/>
    <x v="5"/>
    <n v="70.790000000000006"/>
    <n v="145"/>
    <x v="2631"/>
    <d v="2012-06-14T19:24:11"/>
    <n v="21"/>
    <n v="0.451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s v="USD"/>
    <n v="1359680939"/>
    <n v="1357088939"/>
    <b v="0"/>
    <n v="156"/>
    <b v="1"/>
    <s v="music/rock"/>
    <x v="4"/>
    <x v="5"/>
    <n v="92.55"/>
    <n v="144"/>
    <x v="2632"/>
    <d v="2013-02-01T01:08:59"/>
    <n v="30"/>
    <n v="0.44374599999999992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s v="USD"/>
    <n v="1441425540"/>
    <n v="1436968366"/>
    <b v="0"/>
    <n v="227"/>
    <b v="1"/>
    <s v="publishing/nonfiction"/>
    <x v="7"/>
    <x v="12"/>
    <n v="59.97"/>
    <n v="136"/>
    <x v="2633"/>
    <d v="2015-09-05T03:59:00"/>
    <n v="51.587662037039991"/>
    <n v="0.361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x v="4"/>
    <s v="EUR"/>
    <n v="1450602000"/>
    <n v="1445415653"/>
    <b v="0"/>
    <n v="170"/>
    <b v="1"/>
    <s v="photography/photobooks"/>
    <x v="6"/>
    <x v="9"/>
    <n v="79.41"/>
    <n v="135"/>
    <x v="2634"/>
    <d v="2015-12-20T09:00:00"/>
    <n v="60.027164351849933"/>
    <n v="0.3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s v="USD"/>
    <n v="1433995140"/>
    <n v="1432129577"/>
    <b v="1"/>
    <n v="176"/>
    <b v="1"/>
    <s v="theater/plays"/>
    <x v="2"/>
    <x v="2"/>
    <n v="72.760000000000005"/>
    <n v="128"/>
    <x v="2635"/>
    <d v="2015-06-11T03:59:00"/>
    <n v="21.592164351852261"/>
    <n v="0.2806000000000000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s v="USD"/>
    <n v="1423922991"/>
    <n v="1421330991"/>
    <b v="0"/>
    <n v="26"/>
    <b v="1"/>
    <s v="publishing/nonfiction"/>
    <x v="7"/>
    <x v="12"/>
    <n v="492.31"/>
    <n v="128"/>
    <x v="2636"/>
    <d v="2015-02-14T14:09:51"/>
    <n v="30"/>
    <n v="0.28000000000000003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s v="USD"/>
    <n v="1437004800"/>
    <n v="1433295276"/>
    <b v="0"/>
    <n v="141"/>
    <b v="1"/>
    <s v="theater/plays"/>
    <x v="2"/>
    <x v="2"/>
    <n v="90.74"/>
    <n v="128"/>
    <x v="2637"/>
    <d v="2015-07-16T00:00:00"/>
    <n v="42.934305555550964"/>
    <n v="0.2795000000000000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s v="USD"/>
    <n v="1411150092"/>
    <n v="1408558092"/>
    <b v="1"/>
    <n v="183"/>
    <b v="1"/>
    <s v="theater/plays"/>
    <x v="2"/>
    <x v="2"/>
    <n v="69.569999999999993"/>
    <n v="127"/>
    <x v="2638"/>
    <d v="2014-09-19T18:08:12"/>
    <n v="30"/>
    <n v="0.2730420000000000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s v="USD"/>
    <n v="1298245954"/>
    <n v="1295653954"/>
    <b v="0"/>
    <n v="134"/>
    <b v="1"/>
    <s v="music/rock"/>
    <x v="4"/>
    <x v="5"/>
    <n v="92.54"/>
    <n v="124"/>
    <x v="2639"/>
    <d v="2011-02-20T23:52:34"/>
    <n v="30"/>
    <n v="0.24006100000000005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s v="USD"/>
    <n v="1453481974"/>
    <n v="1448297974"/>
    <b v="0"/>
    <n v="140"/>
    <b v="1"/>
    <s v="technology/hardware"/>
    <x v="0"/>
    <x v="0"/>
    <n v="88.24"/>
    <n v="124"/>
    <x v="2640"/>
    <d v="2016-01-22T16:59:34"/>
    <n v="60"/>
    <n v="0.2353000000000000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s v="USD"/>
    <n v="1463098208"/>
    <n v="1460506208"/>
    <b v="0"/>
    <n v="173"/>
    <b v="1"/>
    <s v="theater/plays"/>
    <x v="2"/>
    <x v="2"/>
    <n v="71.239999999999995"/>
    <n v="123"/>
    <x v="2641"/>
    <d v="2016-05-13T00:10:08"/>
    <n v="30"/>
    <n v="0.2325000000000000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s v="USD"/>
    <n v="1474426800"/>
    <n v="1471976529"/>
    <b v="0"/>
    <n v="17"/>
    <b v="1"/>
    <s v="theater/plays"/>
    <x v="2"/>
    <x v="2"/>
    <n v="716.35"/>
    <n v="122"/>
    <x v="2642"/>
    <d v="2016-09-21T03:00:00"/>
    <n v="28.359618055561441"/>
    <n v="0.21779999999999999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x v="11"/>
    <s v="NZD"/>
    <n v="1477886400"/>
    <n v="1476228128"/>
    <b v="0"/>
    <n v="111"/>
    <b v="1"/>
    <s v="theater/spaces"/>
    <x v="2"/>
    <x v="24"/>
    <n v="109.59"/>
    <n v="122"/>
    <x v="2643"/>
    <d v="2016-10-31T04:00:00"/>
    <n v="19.192962962973979"/>
    <n v="0.216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s v="USD"/>
    <n v="1369282044"/>
    <n v="1366690044"/>
    <b v="0"/>
    <n v="217"/>
    <b v="1"/>
    <s v="technology/hardware"/>
    <x v="0"/>
    <x v="0"/>
    <n v="55.81"/>
    <n v="121"/>
    <x v="2644"/>
    <d v="2013-05-23T04:07:24"/>
    <n v="30"/>
    <n v="0.21099999999999999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s v="USD"/>
    <n v="1474694787"/>
    <n v="1472102787"/>
    <b v="0"/>
    <n v="190"/>
    <b v="1"/>
    <s v="music/metal"/>
    <x v="4"/>
    <x v="6"/>
    <n v="63.38"/>
    <n v="120"/>
    <x v="2645"/>
    <d v="2016-09-24T05:26:27"/>
    <n v="30"/>
    <n v="0.20416599999999999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x v="6"/>
    <s v="EUR"/>
    <n v="1444291193"/>
    <n v="1441699193"/>
    <b v="1"/>
    <n v="187"/>
    <b v="1"/>
    <s v="theater/spaces"/>
    <x v="2"/>
    <x v="24"/>
    <n v="64.16"/>
    <n v="120"/>
    <x v="2646"/>
    <d v="2015-10-08T07:59:53"/>
    <n v="30"/>
    <n v="0.1998010000000000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x v="7"/>
    <s v="AUD"/>
    <n v="1420178188"/>
    <n v="1418709388"/>
    <b v="0"/>
    <n v="95"/>
    <b v="1"/>
    <s v="theater/plays"/>
    <x v="2"/>
    <x v="2"/>
    <n v="125.05"/>
    <n v="119"/>
    <x v="2647"/>
    <d v="2015-01-02T05:56:28"/>
    <n v="17"/>
    <n v="0.188"/>
    <x v="2"/>
  </r>
  <r>
    <n v="1834"/>
    <s v="TDJ - All Part of the Plan EP/Tour"/>
    <s v="Help us fund our first tour and promote our new EP!"/>
    <n v="10000"/>
    <n v="11805"/>
    <x v="0"/>
    <x v="0"/>
    <x v="0"/>
    <s v="USD"/>
    <n v="1422140895"/>
    <n v="1418684895"/>
    <b v="0"/>
    <n v="90"/>
    <b v="1"/>
    <s v="music/rock"/>
    <x v="4"/>
    <x v="5"/>
    <n v="131.16999999999999"/>
    <n v="118"/>
    <x v="2648"/>
    <d v="2015-01-24T23:08:15"/>
    <n v="40"/>
    <n v="0.18049999999999999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s v="GBP"/>
    <n v="1488830400"/>
    <n v="1484924605"/>
    <b v="1"/>
    <n v="255"/>
    <b v="1"/>
    <s v="music/electronic music"/>
    <x v="4"/>
    <x v="4"/>
    <n v="45.99"/>
    <n v="117"/>
    <x v="2649"/>
    <d v="2017-03-06T20:00:00"/>
    <n v="45.205960648141627"/>
    <n v="0.17269999999999999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s v="USD"/>
    <n v="1412740868"/>
    <n v="1410148868"/>
    <b v="1"/>
    <n v="286"/>
    <b v="1"/>
    <s v="film &amp; video/documentary"/>
    <x v="5"/>
    <x v="27"/>
    <n v="40.76"/>
    <n v="117"/>
    <x v="2650"/>
    <d v="2014-10-08T04:01:08"/>
    <n v="30"/>
    <n v="0.1656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s v="USD"/>
    <n v="1405615846"/>
    <n v="1403023846"/>
    <b v="0"/>
    <n v="52"/>
    <b v="1"/>
    <s v="film &amp; video/television"/>
    <x v="5"/>
    <x v="7"/>
    <n v="223.48"/>
    <n v="116"/>
    <x v="2651"/>
    <d v="2014-07-17T16:50:46"/>
    <n v="30"/>
    <n v="0.1620999999999999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s v="USD"/>
    <n v="1282622400"/>
    <n v="1276891586"/>
    <b v="1"/>
    <n v="137"/>
    <b v="1"/>
    <s v="technology/hardware"/>
    <x v="0"/>
    <x v="0"/>
    <n v="84.46"/>
    <n v="116"/>
    <x v="2652"/>
    <d v="2010-08-24T04:00:00"/>
    <n v="66.328865740739275"/>
    <n v="0.1570920000000000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s v="USD"/>
    <n v="1488750490"/>
    <n v="1487022490"/>
    <b v="0"/>
    <n v="186"/>
    <b v="1"/>
    <s v="food/small batch"/>
    <x v="3"/>
    <x v="26"/>
    <n v="62.07"/>
    <n v="115"/>
    <x v="2653"/>
    <d v="2017-03-05T21:48:10"/>
    <n v="20"/>
    <n v="0.1545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s v="USD"/>
    <n v="1332704042"/>
    <n v="1327523642"/>
    <b v="1"/>
    <n v="169"/>
    <b v="1"/>
    <s v="music/rock"/>
    <x v="4"/>
    <x v="5"/>
    <n v="67.88"/>
    <n v="115"/>
    <x v="2654"/>
    <d v="2012-03-25T19:34:02"/>
    <n v="59.958333333328483"/>
    <n v="0.1472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s v="USD"/>
    <n v="1464960682"/>
    <n v="1462368682"/>
    <b v="0"/>
    <n v="62"/>
    <b v="1"/>
    <s v="theater/plays"/>
    <x v="2"/>
    <x v="2"/>
    <n v="184.68"/>
    <n v="115"/>
    <x v="2655"/>
    <d v="2016-06-03T13:31:22"/>
    <n v="30"/>
    <n v="0.1449999999999999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s v="USD"/>
    <n v="1477603140"/>
    <n v="1475013710"/>
    <b v="0"/>
    <n v="158"/>
    <b v="1"/>
    <s v="music/rock"/>
    <x v="4"/>
    <x v="5"/>
    <n v="72.06"/>
    <n v="114"/>
    <x v="2656"/>
    <d v="2016-10-27T21:19:00"/>
    <n v="29.970254629632109"/>
    <n v="0.1385000000000000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s v="USD"/>
    <n v="1442425412"/>
    <n v="1439833412"/>
    <b v="0"/>
    <n v="128"/>
    <b v="1"/>
    <s v="theater/plays"/>
    <x v="2"/>
    <x v="2"/>
    <n v="88.77"/>
    <n v="114"/>
    <x v="2657"/>
    <d v="2015-09-16T17:43:32"/>
    <n v="30"/>
    <n v="0.1363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s v="USD"/>
    <n v="1282498800"/>
    <n v="1275603020"/>
    <b v="1"/>
    <n v="235"/>
    <b v="1"/>
    <s v="film &amp; video/documentary"/>
    <x v="5"/>
    <x v="27"/>
    <n v="48.05"/>
    <n v="113"/>
    <x v="2658"/>
    <d v="2010-08-22T17:40:00"/>
    <n v="79.812268518515339"/>
    <n v="0.12920000000000001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s v="USD"/>
    <n v="1400297400"/>
    <n v="1397661347"/>
    <b v="0"/>
    <n v="62"/>
    <b v="1"/>
    <s v="film &amp; video/documentary"/>
    <x v="5"/>
    <x v="27"/>
    <n v="181.13"/>
    <n v="112"/>
    <x v="2659"/>
    <d v="2014-05-17T03:30:00"/>
    <n v="30.509872685186565"/>
    <n v="0.123025"/>
    <x v="2"/>
  </r>
  <r>
    <n v="1029"/>
    <s v="StrobeHouse presents Valborg 2015"/>
    <s v="We want to recreate last years massive Valborgparty in Lund but this time even bigger!"/>
    <n v="10000"/>
    <n v="11176"/>
    <x v="0"/>
    <x v="14"/>
    <x v="14"/>
    <s v="SEK"/>
    <n v="1428184740"/>
    <n v="1423501507"/>
    <b v="0"/>
    <n v="141"/>
    <b v="1"/>
    <s v="music/electronic music"/>
    <x v="4"/>
    <x v="4"/>
    <n v="79.260000000000005"/>
    <n v="112"/>
    <x v="2660"/>
    <d v="2015-04-04T21:59:00"/>
    <n v="54.204085648147156"/>
    <n v="0.1176"/>
    <x v="3"/>
  </r>
  <r>
    <n v="1379"/>
    <s v="J. Walter Makes a Record"/>
    <s v="---------The long-awaited debut full-length from Justin Ruddy--------"/>
    <n v="10000"/>
    <n v="11160"/>
    <x v="0"/>
    <x v="0"/>
    <x v="0"/>
    <s v="USD"/>
    <n v="1433504876"/>
    <n v="1430912876"/>
    <b v="0"/>
    <n v="151"/>
    <b v="1"/>
    <s v="music/rock"/>
    <x v="4"/>
    <x v="5"/>
    <n v="73.91"/>
    <n v="112"/>
    <x v="2661"/>
    <d v="2015-06-05T11:47:56"/>
    <n v="30"/>
    <n v="0.1160000000000000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s v="USD"/>
    <n v="1442030340"/>
    <n v="1439551200"/>
    <b v="1"/>
    <n v="193"/>
    <b v="1"/>
    <s v="theater/plays"/>
    <x v="2"/>
    <x v="2"/>
    <n v="57.63"/>
    <n v="111"/>
    <x v="2662"/>
    <d v="2015-09-12T03:59:00"/>
    <n v="28.693750000005821"/>
    <n v="0.1121999999999999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s v="USD"/>
    <n v="1317538740"/>
    <n v="1314765025"/>
    <b v="0"/>
    <n v="178"/>
    <b v="1"/>
    <s v="film &amp; video/shorts"/>
    <x v="5"/>
    <x v="13"/>
    <n v="62.33"/>
    <n v="111"/>
    <x v="2663"/>
    <d v="2011-10-02T06:59:00"/>
    <n v="32.103182870370802"/>
    <n v="0.10942299999999995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s v="USD"/>
    <n v="1362955108"/>
    <n v="1360366708"/>
    <b v="0"/>
    <n v="96"/>
    <b v="1"/>
    <s v="music/indie rock"/>
    <x v="4"/>
    <x v="21"/>
    <n v="115.31"/>
    <n v="111"/>
    <x v="2664"/>
    <d v="2013-03-10T22:38:28"/>
    <n v="29.958333333335759"/>
    <n v="0.107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x v="7"/>
    <s v="AUD"/>
    <n v="1437473005"/>
    <n v="1434881005"/>
    <b v="0"/>
    <n v="73"/>
    <b v="1"/>
    <s v="theater/plays"/>
    <x v="2"/>
    <x v="2"/>
    <n v="151.46"/>
    <n v="111"/>
    <x v="2665"/>
    <d v="2015-07-21T10:03:25"/>
    <n v="30"/>
    <n v="0.1056750000000000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s v="USD"/>
    <n v="1353551160"/>
    <n v="1348363560"/>
    <b v="0"/>
    <n v="128"/>
    <b v="1"/>
    <s v="music/pop"/>
    <x v="4"/>
    <x v="17"/>
    <n v="85.55"/>
    <n v="110"/>
    <x v="2666"/>
    <d v="2012-11-22T02:26:00"/>
    <n v="60.041666666671517"/>
    <n v="9.5000000000000001E-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s v="USD"/>
    <n v="1335562320"/>
    <n v="1332452960"/>
    <b v="0"/>
    <n v="184"/>
    <b v="1"/>
    <s v="film &amp; video/documentary"/>
    <x v="5"/>
    <x v="27"/>
    <n v="58.72"/>
    <n v="108"/>
    <x v="2667"/>
    <d v="2012-04-27T21:32:00"/>
    <n v="35.987962962964957"/>
    <n v="8.0445000000000072E-2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s v="USD"/>
    <n v="1417321515"/>
    <n v="1414725915"/>
    <b v="0"/>
    <n v="120"/>
    <b v="1"/>
    <s v="food/small batch"/>
    <x v="3"/>
    <x v="26"/>
    <n v="90"/>
    <n v="108"/>
    <x v="2668"/>
    <d v="2014-11-30T04:25:15"/>
    <n v="30.041666666664241"/>
    <n v="0.0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s v="USD"/>
    <n v="1450290010"/>
    <n v="1447698010"/>
    <b v="0"/>
    <n v="99"/>
    <b v="1"/>
    <s v="music/electronic music"/>
    <x v="4"/>
    <x v="4"/>
    <n v="108.48"/>
    <n v="107"/>
    <x v="2669"/>
    <d v="2015-12-16T18:20:10"/>
    <n v="30"/>
    <n v="7.3999999999999996E-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s v="USD"/>
    <n v="1435835824"/>
    <n v="1433243824"/>
    <b v="0"/>
    <n v="98"/>
    <b v="1"/>
    <s v="theater/plays"/>
    <x v="2"/>
    <x v="2"/>
    <n v="109.03"/>
    <n v="107"/>
    <x v="2670"/>
    <d v="2015-07-02T11:17:04"/>
    <n v="30"/>
    <n v="6.8500000000000005E-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s v="USD"/>
    <n v="1279360740"/>
    <n v="1275415679"/>
    <b v="1"/>
    <n v="88"/>
    <b v="1"/>
    <s v="film &amp; video/documentary"/>
    <x v="5"/>
    <x v="27"/>
    <n v="120.91"/>
    <n v="106"/>
    <x v="2671"/>
    <d v="2010-07-17T09:59:00"/>
    <n v="45.660428240742476"/>
    <n v="6.4000000000000001E-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s v="USD"/>
    <n v="1443018086"/>
    <n v="1441290086"/>
    <b v="0"/>
    <n v="102"/>
    <b v="1"/>
    <s v="theater/plays"/>
    <x v="2"/>
    <x v="2"/>
    <n v="103.95"/>
    <n v="106"/>
    <x v="2672"/>
    <d v="2015-09-23T14:21:26"/>
    <n v="20"/>
    <n v="6.0299999999999999E-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s v="USD"/>
    <n v="1485642930"/>
    <n v="1483050930"/>
    <b v="0"/>
    <n v="110"/>
    <b v="1"/>
    <s v="publishing/nonfiction"/>
    <x v="7"/>
    <x v="12"/>
    <n v="95.96"/>
    <n v="106"/>
    <x v="2673"/>
    <d v="2017-01-28T22:35:30"/>
    <n v="30"/>
    <n v="5.5599999999999997E-2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s v="USD"/>
    <n v="1279778400"/>
    <n v="1275851354"/>
    <b v="0"/>
    <n v="120"/>
    <b v="1"/>
    <s v="music/indie rock"/>
    <x v="4"/>
    <x v="21"/>
    <n v="87.96"/>
    <n v="106"/>
    <x v="2674"/>
    <d v="2010-07-22T06:00:00"/>
    <n v="45.451921296298678"/>
    <n v="5.5500000000000001E-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s v="USD"/>
    <n v="1404983269"/>
    <n v="1402391269"/>
    <b v="0"/>
    <n v="168"/>
    <b v="1"/>
    <s v="theater/plays"/>
    <x v="2"/>
    <x v="2"/>
    <n v="62.83"/>
    <n v="106"/>
    <x v="2675"/>
    <d v="2014-07-10T09:07:49"/>
    <n v="30"/>
    <n v="5.5500000000000001E-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s v="USD"/>
    <n v="1446868800"/>
    <n v="1444821127"/>
    <b v="1"/>
    <n v="167"/>
    <b v="1"/>
    <s v="film &amp; video/documentary"/>
    <x v="5"/>
    <x v="27"/>
    <n v="63.17"/>
    <n v="106"/>
    <x v="2676"/>
    <d v="2015-11-07T04:00:00"/>
    <n v="23.69991898148146"/>
    <n v="5.5E-2"/>
    <x v="3"/>
  </r>
  <r>
    <n v="1373"/>
    <s v="Broccoli Samurai: Tour Van or Bust!"/>
    <s v="Help Broccoli Samurai raise money to get a new van and continue bringing you the jams!"/>
    <n v="10000"/>
    <n v="10501"/>
    <x v="0"/>
    <x v="0"/>
    <x v="0"/>
    <s v="USD"/>
    <n v="1483138233"/>
    <n v="1480546233"/>
    <b v="0"/>
    <n v="52"/>
    <b v="1"/>
    <s v="music/rock"/>
    <x v="4"/>
    <x v="5"/>
    <n v="201.94"/>
    <n v="105"/>
    <x v="2677"/>
    <d v="2016-12-30T22:50:33"/>
    <n v="30"/>
    <n v="5.0099999999999999E-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s v="USD"/>
    <n v="1464732537"/>
    <n v="1462140537"/>
    <b v="0"/>
    <n v="72"/>
    <b v="1"/>
    <s v="theater/plays"/>
    <x v="2"/>
    <x v="2"/>
    <n v="145"/>
    <n v="104"/>
    <x v="2678"/>
    <d v="2016-05-31T22:08:57"/>
    <n v="30"/>
    <n v="4.3999999999999997E-2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s v="USD"/>
    <n v="1353621600"/>
    <n v="1350061821"/>
    <b v="0"/>
    <n v="157"/>
    <b v="1"/>
    <s v="music/rock"/>
    <x v="4"/>
    <x v="5"/>
    <n v="66.37"/>
    <n v="104"/>
    <x v="2679"/>
    <d v="2012-11-22T22:00:00"/>
    <n v="41.201145833329065"/>
    <n v="4.2000000000000003E-2"/>
    <x v="6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s v="USD"/>
    <n v="1407414107"/>
    <n v="1404822107"/>
    <b v="0"/>
    <n v="150"/>
    <b v="1"/>
    <s v="film &amp; video/television"/>
    <x v="5"/>
    <x v="7"/>
    <n v="69.27"/>
    <n v="104"/>
    <x v="2680"/>
    <d v="2014-08-07T12:21:47"/>
    <n v="30"/>
    <n v="3.9E-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s v="USD"/>
    <n v="1488171540"/>
    <n v="1486661793"/>
    <b v="0"/>
    <n v="115"/>
    <b v="1"/>
    <s v="theater/spaces"/>
    <x v="2"/>
    <x v="24"/>
    <n v="90.2"/>
    <n v="104"/>
    <x v="2681"/>
    <d v="2017-02-27T04:59:00"/>
    <n v="17.473923611112696"/>
    <n v="3.73E-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x v="2"/>
    <s v="CAD"/>
    <n v="1476158340"/>
    <n v="1472594585"/>
    <b v="0"/>
    <n v="114"/>
    <b v="1"/>
    <s v="theater/plays"/>
    <x v="2"/>
    <x v="2"/>
    <n v="90.68"/>
    <n v="103"/>
    <x v="2682"/>
    <d v="2016-10-11T03:59:00"/>
    <n v="41.247164351851097"/>
    <n v="3.3799999999999997E-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s v="USD"/>
    <n v="1367384340"/>
    <n v="1363960278"/>
    <b v="0"/>
    <n v="119"/>
    <b v="1"/>
    <s v="film &amp; video/documentary"/>
    <x v="5"/>
    <x v="27"/>
    <n v="86.85"/>
    <n v="103"/>
    <x v="2683"/>
    <d v="2013-05-01T04:59:00"/>
    <n v="39.630347222220735"/>
    <n v="3.3501000000000024E-2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s v="USD"/>
    <n v="1440165916"/>
    <n v="1437573916"/>
    <b v="1"/>
    <n v="119"/>
    <b v="1"/>
    <s v="film &amp; video/documentary"/>
    <x v="5"/>
    <x v="27"/>
    <n v="86.55"/>
    <n v="103"/>
    <x v="2684"/>
    <d v="2015-08-21T14:05:16"/>
    <n v="30"/>
    <n v="0.0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s v="USD"/>
    <n v="1411765492"/>
    <n v="1409173492"/>
    <b v="1"/>
    <n v="74"/>
    <b v="1"/>
    <s v="theater/plays"/>
    <x v="2"/>
    <x v="2"/>
    <n v="139.19"/>
    <n v="103"/>
    <x v="2685"/>
    <d v="2014-09-26T21:04:52"/>
    <n v="30"/>
    <n v="0.0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s v="USD"/>
    <n v="1416385679"/>
    <n v="1413790079"/>
    <b v="0"/>
    <n v="162"/>
    <b v="1"/>
    <s v="theater/plays"/>
    <x v="2"/>
    <x v="2"/>
    <n v="63.57"/>
    <n v="103"/>
    <x v="2686"/>
    <d v="2014-11-19T08:27:59"/>
    <n v="30.041666666671517"/>
    <n v="2.9899999999999999E-2"/>
    <x v="2"/>
  </r>
  <r>
    <n v="58"/>
    <s v="Gloaming"/>
    <s v="Alex thought he knew how the world worked. You live, you die and it's over. He was very, very wrong."/>
    <n v="10000"/>
    <n v="10291"/>
    <x v="0"/>
    <x v="0"/>
    <x v="0"/>
    <s v="USD"/>
    <n v="1416423172"/>
    <n v="1413827572"/>
    <b v="0"/>
    <n v="75"/>
    <b v="1"/>
    <s v="film &amp; video/television"/>
    <x v="5"/>
    <x v="7"/>
    <n v="137.21"/>
    <n v="103"/>
    <x v="2687"/>
    <d v="2014-11-19T18:52:52"/>
    <n v="30.041666666664241"/>
    <n v="2.9100000000000001E-2"/>
    <x v="2"/>
  </r>
  <r>
    <n v="1751"/>
    <s v="Daily Bread: Stories from Rural Greece"/>
    <s v="Photographs and stories culled from 10 years of road trips through rural Greece"/>
    <n v="10000"/>
    <n v="10290"/>
    <x v="0"/>
    <x v="0"/>
    <x v="0"/>
    <s v="USD"/>
    <n v="1426787123"/>
    <n v="1424198723"/>
    <b v="0"/>
    <n v="61"/>
    <b v="1"/>
    <s v="photography/photobooks"/>
    <x v="6"/>
    <x v="9"/>
    <n v="168.69"/>
    <n v="103"/>
    <x v="2688"/>
    <d v="2015-03-19T17:45:23"/>
    <n v="29.958333333335759"/>
    <n v="2.9000000000000001E-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s v="USD"/>
    <n v="1404360045"/>
    <n v="1401336045"/>
    <b v="0"/>
    <n v="96"/>
    <b v="1"/>
    <s v="theater/musical"/>
    <x v="2"/>
    <x v="18"/>
    <n v="106.93"/>
    <n v="103"/>
    <x v="2689"/>
    <d v="2014-07-03T04:00:45"/>
    <n v="35"/>
    <n v="2.6501000000000021E-2"/>
    <x v="2"/>
  </r>
  <r>
    <n v="1393"/>
    <s v="WolfHunt | Social Commentary Rock Project"/>
    <s v="Rock n' Roll tales of our times"/>
    <n v="10000"/>
    <n v="10235"/>
    <x v="0"/>
    <x v="0"/>
    <x v="0"/>
    <s v="USD"/>
    <n v="1470068523"/>
    <n v="1467476523"/>
    <b v="0"/>
    <n v="52"/>
    <b v="1"/>
    <s v="music/rock"/>
    <x v="4"/>
    <x v="5"/>
    <n v="196.83"/>
    <n v="102"/>
    <x v="2690"/>
    <d v="2016-08-01T16:22:03"/>
    <n v="30"/>
    <n v="2.35E-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s v="USD"/>
    <n v="1432612740"/>
    <n v="1429881667"/>
    <b v="0"/>
    <n v="97"/>
    <b v="1"/>
    <s v="theater/plays"/>
    <x v="2"/>
    <x v="2"/>
    <n v="105.52"/>
    <n v="102"/>
    <x v="2691"/>
    <d v="2015-05-26T03:59:00"/>
    <n v="31.609641203700448"/>
    <n v="2.35E-2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s v="USD"/>
    <n v="1442102400"/>
    <n v="1440370768"/>
    <b v="0"/>
    <n v="72"/>
    <b v="1"/>
    <s v="theater/plays"/>
    <x v="2"/>
    <x v="2"/>
    <n v="141.29"/>
    <n v="102"/>
    <x v="2692"/>
    <d v="2015-09-13T00:00:00"/>
    <n v="20.042037037041155"/>
    <n v="1.7299999999999999E-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s v="USD"/>
    <n v="1410580800"/>
    <n v="1409336373"/>
    <b v="0"/>
    <n v="74"/>
    <b v="1"/>
    <s v="theater/plays"/>
    <x v="2"/>
    <x v="2"/>
    <n v="137.24"/>
    <n v="102"/>
    <x v="2693"/>
    <d v="2014-09-13T04:00:00"/>
    <n v="14.403090277774027"/>
    <n v="1.5599999999999999E-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s v="USD"/>
    <n v="1379279400"/>
    <n v="1376687485"/>
    <b v="0"/>
    <n v="90"/>
    <b v="1"/>
    <s v="music/rock"/>
    <x v="4"/>
    <x v="5"/>
    <n v="112.61"/>
    <n v="101"/>
    <x v="2694"/>
    <d v="2013-09-15T21:10:00"/>
    <n v="29.99901620370656"/>
    <n v="1.35E-2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s v="USD"/>
    <n v="1470887940"/>
    <n v="1468176527"/>
    <b v="0"/>
    <n v="102"/>
    <b v="1"/>
    <s v="theater/plays"/>
    <x v="2"/>
    <x v="2"/>
    <n v="99.34"/>
    <n v="101"/>
    <x v="2695"/>
    <d v="2016-08-11T03:59:00"/>
    <n v="31.382094907414285"/>
    <n v="1.3299999999999999E-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s v="USD"/>
    <n v="1431716400"/>
    <n v="1428423757"/>
    <b v="1"/>
    <n v="69"/>
    <b v="1"/>
    <s v="film &amp; video/documentary"/>
    <x v="5"/>
    <x v="27"/>
    <n v="146.65"/>
    <n v="101"/>
    <x v="2696"/>
    <d v="2015-05-15T19:00:00"/>
    <n v="38.10929398148437"/>
    <n v="1.1900000000000001E-2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s v="USD"/>
    <n v="1425495563"/>
    <n v="1422903563"/>
    <b v="0"/>
    <n v="98"/>
    <b v="1"/>
    <s v="theater/plays"/>
    <x v="2"/>
    <x v="2"/>
    <n v="103.21"/>
    <n v="101"/>
    <x v="2697"/>
    <d v="2015-03-04T18:59:23"/>
    <n v="30"/>
    <n v="1.15E-2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s v="USD"/>
    <n v="1451063221"/>
    <n v="1448471221"/>
    <b v="0"/>
    <n v="52"/>
    <b v="1"/>
    <s v="film &amp; video/television"/>
    <x v="5"/>
    <x v="7"/>
    <n v="194.23"/>
    <n v="101"/>
    <x v="2698"/>
    <d v="2015-12-25T17:07:01"/>
    <n v="30"/>
    <n v="0.0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s v="GBP"/>
    <n v="1431007264"/>
    <n v="1428415264"/>
    <b v="0"/>
    <n v="62"/>
    <b v="1"/>
    <s v="theater/musical"/>
    <x v="2"/>
    <x v="18"/>
    <n v="162.77000000000001"/>
    <n v="101"/>
    <x v="2699"/>
    <d v="2015-05-07T14:01:04"/>
    <n v="30"/>
    <n v="9.1999999999999998E-3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s v="USD"/>
    <n v="1472338409"/>
    <n v="1468450409"/>
    <b v="0"/>
    <n v="62"/>
    <b v="1"/>
    <s v="theater/spaces"/>
    <x v="2"/>
    <x v="24"/>
    <n v="162.71"/>
    <n v="101"/>
    <x v="2700"/>
    <d v="2016-08-27T22:53:29"/>
    <n v="45"/>
    <n v="8.8000000000000005E-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s v="USD"/>
    <n v="1487347500"/>
    <n v="1484715366"/>
    <b v="0"/>
    <n v="158"/>
    <b v="1"/>
    <s v="theater/plays"/>
    <x v="2"/>
    <x v="2"/>
    <n v="63.83"/>
    <n v="101"/>
    <x v="2701"/>
    <d v="2017-02-17T16:05:00"/>
    <n v="30.464513888888177"/>
    <n v="8.5000000000000006E-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s v="USD"/>
    <n v="1476381627"/>
    <n v="1473789627"/>
    <b v="0"/>
    <n v="69"/>
    <b v="1"/>
    <s v="theater/plays"/>
    <x v="2"/>
    <x v="2"/>
    <n v="145.87"/>
    <n v="101"/>
    <x v="2702"/>
    <d v="2016-10-13T18:00:27"/>
    <n v="30"/>
    <n v="6.4999999999999997E-3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s v="USD"/>
    <n v="1330115638"/>
    <n v="1327523638"/>
    <b v="1"/>
    <n v="108"/>
    <b v="1"/>
    <s v="film &amp; video/documentary"/>
    <x v="5"/>
    <x v="27"/>
    <n v="93.02"/>
    <n v="100"/>
    <x v="2703"/>
    <d v="2012-02-24T20:33:58"/>
    <n v="30"/>
    <n v="4.5999999999999999E-3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s v="USD"/>
    <n v="1409266414"/>
    <n v="1405378414"/>
    <b v="0"/>
    <n v="85"/>
    <b v="1"/>
    <s v="theater/plays"/>
    <x v="2"/>
    <x v="2"/>
    <n v="118.13"/>
    <n v="100"/>
    <x v="2704"/>
    <d v="2014-08-28T22:53:34"/>
    <n v="45"/>
    <n v="4.1000000000000003E-3"/>
    <x v="2"/>
  </r>
  <r>
    <n v="3406"/>
    <s v="Voices of Swords"/>
    <s v="A funny and moving new play about two families dealing with aging parents in very different ways!"/>
    <n v="10000"/>
    <n v="10031"/>
    <x v="0"/>
    <x v="0"/>
    <x v="0"/>
    <s v="USD"/>
    <n v="1405511376"/>
    <n v="1401623376"/>
    <b v="0"/>
    <n v="91"/>
    <b v="1"/>
    <s v="theater/plays"/>
    <x v="2"/>
    <x v="2"/>
    <n v="110.23"/>
    <n v="100"/>
    <x v="2705"/>
    <d v="2014-07-16T11:49:36"/>
    <n v="45"/>
    <n v="3.0999999999999999E-3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s v="GBP"/>
    <n v="1424692503"/>
    <n v="1422100503"/>
    <b v="0"/>
    <n v="108"/>
    <b v="1"/>
    <s v="theater/plays"/>
    <x v="2"/>
    <x v="2"/>
    <n v="92.84"/>
    <n v="100"/>
    <x v="2706"/>
    <d v="2015-02-23T11:55:03"/>
    <n v="30"/>
    <n v="2.7000000000000001E-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s v="GBP"/>
    <n v="1466463600"/>
    <n v="1463337315"/>
    <b v="0"/>
    <n v="207"/>
    <b v="1"/>
    <s v="theater/plays"/>
    <x v="2"/>
    <x v="2"/>
    <n v="48.44"/>
    <n v="100"/>
    <x v="2707"/>
    <d v="2016-06-20T23:00:00"/>
    <n v="36.183854166665697"/>
    <n v="2.6489999999999782E-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s v="USD"/>
    <n v="1422913152"/>
    <n v="1417729152"/>
    <b v="0"/>
    <n v="59"/>
    <b v="1"/>
    <s v="music/classical music"/>
    <x v="4"/>
    <x v="10"/>
    <n v="169.92"/>
    <n v="100"/>
    <x v="2708"/>
    <d v="2015-02-02T21:39:12"/>
    <n v="60"/>
    <n v="2.5000000000000001E-3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s v="USD"/>
    <n v="1326690000"/>
    <n v="1324329156"/>
    <b v="0"/>
    <n v="58"/>
    <b v="1"/>
    <s v="music/rock"/>
    <x v="4"/>
    <x v="5"/>
    <n v="172.41"/>
    <n v="100"/>
    <x v="2709"/>
    <d v="2012-01-16T05:00:00"/>
    <n v="27.324583333334886"/>
    <n v="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s v="USD"/>
    <n v="1452174420"/>
    <n v="1449150420"/>
    <b v="0"/>
    <n v="27"/>
    <b v="1"/>
    <s v="theater/spaces"/>
    <x v="2"/>
    <x v="24"/>
    <n v="370.37"/>
    <n v="100"/>
    <x v="2710"/>
    <d v="2016-01-07T13:47:00"/>
    <n v="35"/>
    <n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s v="USD"/>
    <n v="1489903200"/>
    <n v="1488459307"/>
    <b v="0"/>
    <n v="30"/>
    <b v="0"/>
    <s v="theater/plays"/>
    <x v="2"/>
    <x v="2"/>
    <n v="251.33"/>
    <n v="75"/>
    <x v="2711"/>
    <d v="2017-03-19T06:00:00"/>
    <n v="16.711724537031841"/>
    <n v="-0.2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s v="USD"/>
    <n v="1481809189"/>
    <n v="1479217189"/>
    <b v="1"/>
    <n v="140"/>
    <b v="0"/>
    <s v="photography/photobooks"/>
    <x v="6"/>
    <x v="9"/>
    <n v="48.25"/>
    <n v="68"/>
    <x v="2712"/>
    <d v="2016-12-15T13:39:49"/>
    <n v="30"/>
    <n v="-0.3245000000000000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s v="USD"/>
    <n v="1443636000"/>
    <n v="1441111892"/>
    <b v="0"/>
    <n v="67"/>
    <b v="0"/>
    <s v="theater/spaces"/>
    <x v="2"/>
    <x v="24"/>
    <n v="99.76"/>
    <n v="67"/>
    <x v="2713"/>
    <d v="2015-09-30T18:00:00"/>
    <n v="29.214212962964666"/>
    <n v="-0.33160000000000001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s v="GBP"/>
    <n v="1445468400"/>
    <n v="1443042061"/>
    <b v="0"/>
    <n v="105"/>
    <b v="0"/>
    <s v="technology/gadgets"/>
    <x v="0"/>
    <x v="33"/>
    <n v="40.98"/>
    <n v="43"/>
    <x v="2714"/>
    <d v="2015-10-21T23:00:00"/>
    <n v="28.082627314812271"/>
    <n v="-0.56969999999999998"/>
    <x v="3"/>
  </r>
  <r>
    <n v="4035"/>
    <s v="The Lost Boy"/>
    <s v="&quot;Stories are where you go to look for the truth of your own life.&quot; (Frank Delaney)"/>
    <n v="10000"/>
    <n v="3685"/>
    <x v="1"/>
    <x v="0"/>
    <x v="0"/>
    <s v="USD"/>
    <n v="1413925887"/>
    <n v="1411333887"/>
    <b v="0"/>
    <n v="25"/>
    <b v="0"/>
    <s v="theater/plays"/>
    <x v="2"/>
    <x v="2"/>
    <n v="147.4"/>
    <n v="37"/>
    <x v="2715"/>
    <d v="2014-10-21T21:11:27"/>
    <n v="30"/>
    <n v="-0.63149999999999995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s v="USD"/>
    <n v="1491416077"/>
    <n v="1488827677"/>
    <b v="1"/>
    <n v="26"/>
    <b v="0"/>
    <s v="theater/spaces"/>
    <x v="2"/>
    <x v="24"/>
    <n v="132.35"/>
    <n v="34"/>
    <x v="2716"/>
    <d v="2017-04-05T18:14:37"/>
    <n v="29.958333333335759"/>
    <n v="-0.6559000000000000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s v="USD"/>
    <n v="1451282400"/>
    <n v="1449436390"/>
    <b v="1"/>
    <n v="47"/>
    <b v="0"/>
    <s v="technology/makerspaces"/>
    <x v="0"/>
    <x v="36"/>
    <n v="70.62"/>
    <n v="33"/>
    <x v="2717"/>
    <d v="2015-12-28T06:00:00"/>
    <n v="21.365856481483206"/>
    <n v="-0.6681000000000000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s v="USD"/>
    <n v="1491855300"/>
    <n v="1488935245"/>
    <b v="0"/>
    <n v="39"/>
    <b v="0"/>
    <s v="music/faith"/>
    <x v="4"/>
    <x v="28"/>
    <n v="80.13"/>
    <n v="31"/>
    <x v="2718"/>
    <d v="2017-04-10T20:15:00"/>
    <n v="33.796932870369346"/>
    <n v="-0.6875"/>
    <x v="1"/>
  </r>
  <r>
    <n v="1014"/>
    <s v="CHEMION: The World's First Smart Glasses (Canceled)"/>
    <s v="CHEMION is an eyewear device that lets you show your creativity to the world."/>
    <n v="10000"/>
    <n v="3060"/>
    <x v="2"/>
    <x v="0"/>
    <x v="0"/>
    <s v="USD"/>
    <n v="1420070615"/>
    <n v="1415750615"/>
    <b v="0"/>
    <n v="16"/>
    <b v="0"/>
    <s v="technology/wearables"/>
    <x v="0"/>
    <x v="16"/>
    <n v="191.25"/>
    <n v="31"/>
    <x v="2719"/>
    <d v="2015-01-01T00:03:35"/>
    <n v="50"/>
    <n v="-0.6939999999999999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s v="USD"/>
    <n v="1404909296"/>
    <n v="1402317296"/>
    <b v="0"/>
    <n v="35"/>
    <b v="0"/>
    <s v="publishing/art books"/>
    <x v="7"/>
    <x v="40"/>
    <n v="65.459999999999994"/>
    <n v="23"/>
    <x v="2720"/>
    <d v="2014-07-09T12:34:56"/>
    <n v="30"/>
    <n v="-0.7709000000000000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s v="USD"/>
    <n v="1404623330"/>
    <n v="1401685730"/>
    <b v="0"/>
    <n v="25"/>
    <b v="0"/>
    <s v="food/food trucks"/>
    <x v="3"/>
    <x v="3"/>
    <n v="82.82"/>
    <n v="21"/>
    <x v="2721"/>
    <d v="2014-07-06T05:08:50"/>
    <n v="34"/>
    <n v="-0.79295000000000004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s v="USD"/>
    <n v="1454734740"/>
    <n v="1451684437"/>
    <b v="0"/>
    <n v="5"/>
    <b v="0"/>
    <s v="theater/plays"/>
    <x v="2"/>
    <x v="2"/>
    <n v="381.6"/>
    <n v="19"/>
    <x v="2722"/>
    <d v="2016-02-06T04:59:00"/>
    <n v="35.304432870369055"/>
    <n v="-0.80920000000000003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s v="USD"/>
    <n v="1484327061"/>
    <n v="1479143061"/>
    <b v="0"/>
    <n v="12"/>
    <b v="0"/>
    <s v="technology/wearables"/>
    <x v="0"/>
    <x v="16"/>
    <n v="155.33000000000001"/>
    <n v="19"/>
    <x v="2723"/>
    <d v="2017-01-13T17:04:21"/>
    <n v="60"/>
    <n v="-0.813599999999999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s v="GBP"/>
    <n v="1475848800"/>
    <n v="1474027501"/>
    <b v="0"/>
    <n v="42"/>
    <b v="0"/>
    <s v="theater/spaces"/>
    <x v="2"/>
    <x v="24"/>
    <n v="40.83"/>
    <n v="17"/>
    <x v="2724"/>
    <d v="2016-10-07T14:00:00"/>
    <n v="21.079849537032715"/>
    <n v="-0.82850000000000001"/>
    <x v="0"/>
  </r>
  <r>
    <n v="989"/>
    <s v="Power Rope"/>
    <s v="The most useful phone charger you will ever buy"/>
    <n v="10000"/>
    <n v="1677"/>
    <x v="1"/>
    <x v="0"/>
    <x v="0"/>
    <s v="USD"/>
    <n v="1475101495"/>
    <n v="1472509495"/>
    <b v="0"/>
    <n v="32"/>
    <b v="0"/>
    <s v="technology/wearables"/>
    <x v="0"/>
    <x v="16"/>
    <n v="52.41"/>
    <n v="17"/>
    <x v="2725"/>
    <d v="2016-09-28T22:24:55"/>
    <n v="30"/>
    <n v="-0.8323000000000000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x v="7"/>
    <s v="AUD"/>
    <n v="1423623221"/>
    <n v="1421031221"/>
    <b v="0"/>
    <n v="32"/>
    <b v="0"/>
    <s v="theater/plays"/>
    <x v="2"/>
    <x v="2"/>
    <n v="49.28"/>
    <n v="16"/>
    <x v="2726"/>
    <d v="2015-02-11T02:53:41"/>
    <n v="30"/>
    <n v="-0.84230000000000005"/>
    <x v="3"/>
  </r>
  <r>
    <n v="1787"/>
    <s v="Alpamayo to Yerupaja"/>
    <s v="Raising awareness to the effects of global warming through photographs of the high mountains of Peru."/>
    <n v="10000"/>
    <n v="1533"/>
    <x v="1"/>
    <x v="0"/>
    <x v="0"/>
    <s v="USD"/>
    <n v="1428158637"/>
    <n v="1425570237"/>
    <b v="1"/>
    <n v="24"/>
    <b v="0"/>
    <s v="photography/photobooks"/>
    <x v="6"/>
    <x v="9"/>
    <n v="63.88"/>
    <n v="15"/>
    <x v="2727"/>
    <d v="2015-04-04T14:43:57"/>
    <n v="29.958333333335759"/>
    <n v="-0.84670000000000001"/>
    <x v="3"/>
  </r>
  <r>
    <n v="3076"/>
    <s v="10,000 Hours"/>
    <s v="Helping female comedians get in their 10,000 Hours of practice!"/>
    <n v="10000"/>
    <n v="1506"/>
    <x v="1"/>
    <x v="0"/>
    <x v="0"/>
    <s v="USD"/>
    <n v="1444405123"/>
    <n v="1439221123"/>
    <b v="0"/>
    <n v="50"/>
    <b v="0"/>
    <s v="theater/spaces"/>
    <x v="2"/>
    <x v="24"/>
    <n v="30.12"/>
    <n v="15"/>
    <x v="2728"/>
    <d v="2015-10-09T15:38:43"/>
    <n v="60"/>
    <n v="-0.84940000000000004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s v="USD"/>
    <n v="1404360478"/>
    <n v="1401768478"/>
    <b v="0"/>
    <n v="10"/>
    <b v="0"/>
    <s v="theater/musical"/>
    <x v="2"/>
    <x v="18"/>
    <n v="150"/>
    <n v="15"/>
    <x v="2729"/>
    <d v="2014-07-03T04:07:58"/>
    <n v="30"/>
    <n v="-0.8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s v="USD"/>
    <n v="1417387322"/>
    <n v="1413495722"/>
    <b v="0"/>
    <n v="31"/>
    <b v="0"/>
    <s v="technology/wearables"/>
    <x v="0"/>
    <x v="16"/>
    <n v="47.94"/>
    <n v="15"/>
    <x v="2730"/>
    <d v="2014-11-30T22:42:02"/>
    <n v="45.041666666671517"/>
    <n v="-0.85140000000000005"/>
    <x v="2"/>
  </r>
  <r>
    <n v="1132"/>
    <s v="One"/>
    <s v="One is a simple mobile game about exploring the connections between all living things. Featuring hand-painted art."/>
    <n v="10000"/>
    <n v="1438"/>
    <x v="1"/>
    <x v="2"/>
    <x v="2"/>
    <s v="CAD"/>
    <n v="1483238771"/>
    <n v="1480646771"/>
    <b v="0"/>
    <n v="13"/>
    <b v="0"/>
    <s v="games/mobile games"/>
    <x v="1"/>
    <x v="15"/>
    <n v="110.62"/>
    <n v="14"/>
    <x v="2731"/>
    <d v="2017-01-01T02:46:11"/>
    <n v="30"/>
    <n v="-0.85619999999999996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s v="USD"/>
    <n v="1466204400"/>
    <n v="1463469062"/>
    <b v="0"/>
    <n v="25"/>
    <b v="0"/>
    <s v="technology/web"/>
    <x v="0"/>
    <x v="22"/>
    <n v="49.8"/>
    <n v="12"/>
    <x v="2732"/>
    <d v="2016-06-17T23:00:00"/>
    <n v="31.659004629618721"/>
    <n v="-0.87549999999999994"/>
    <x v="0"/>
  </r>
  <r>
    <n v="3197"/>
    <s v="Mirror, mirror on the wall"/>
    <s v="This years most important stage project for young artists in our region. www.ungespor.no"/>
    <n v="10000"/>
    <n v="1145"/>
    <x v="1"/>
    <x v="5"/>
    <x v="5"/>
    <s v="NOK"/>
    <n v="1423050618"/>
    <n v="1420458618"/>
    <b v="0"/>
    <n v="4"/>
    <b v="0"/>
    <s v="theater/musical"/>
    <x v="2"/>
    <x v="18"/>
    <n v="286.25"/>
    <n v="11"/>
    <x v="2733"/>
    <d v="2015-02-04T11:50:18"/>
    <n v="30"/>
    <n v="-0.88549999999999995"/>
    <x v="3"/>
  </r>
  <r>
    <n v="1308"/>
    <s v="Boost Band: Wristband Phone Charger (Canceled)"/>
    <s v="Boost Band, a wristband that charges any device"/>
    <n v="10000"/>
    <n v="1136"/>
    <x v="2"/>
    <x v="0"/>
    <x v="0"/>
    <s v="USD"/>
    <n v="1475937812"/>
    <n v="1472481812"/>
    <b v="0"/>
    <n v="38"/>
    <b v="0"/>
    <s v="technology/wearables"/>
    <x v="0"/>
    <x v="16"/>
    <n v="29.89"/>
    <n v="11"/>
    <x v="2734"/>
    <d v="2016-10-08T14:43:32"/>
    <n v="40"/>
    <n v="-0.8863999999999999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s v="USD"/>
    <n v="1409585434"/>
    <n v="1406907034"/>
    <b v="0"/>
    <n v="2"/>
    <b v="0"/>
    <s v="music/faith"/>
    <x v="4"/>
    <x v="28"/>
    <n v="525"/>
    <n v="11"/>
    <x v="2735"/>
    <d v="2014-09-01T15:30:34"/>
    <n v="31"/>
    <n v="-0.89500000000000002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s v="USD"/>
    <n v="1389476201"/>
    <n v="1386884201"/>
    <b v="0"/>
    <n v="33"/>
    <b v="0"/>
    <s v="publishing/children's books"/>
    <x v="7"/>
    <x v="32"/>
    <n v="31.76"/>
    <n v="10"/>
    <x v="2736"/>
    <d v="2014-01-11T21:36:41"/>
    <n v="30"/>
    <n v="-0.8952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s v="USD"/>
    <n v="1448863449"/>
    <n v="1446267849"/>
    <b v="0"/>
    <n v="7"/>
    <b v="0"/>
    <s v="theater/plays"/>
    <x v="2"/>
    <x v="2"/>
    <n v="142.86000000000001"/>
    <n v="10"/>
    <x v="2737"/>
    <d v="2015-11-30T06:04:09"/>
    <n v="30.041666666664241"/>
    <n v="-0.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s v="USD"/>
    <n v="1405882287"/>
    <n v="1400698287"/>
    <b v="1"/>
    <n v="34"/>
    <b v="0"/>
    <s v="theater/plays"/>
    <x v="2"/>
    <x v="2"/>
    <n v="25.65"/>
    <n v="9"/>
    <x v="2738"/>
    <d v="2014-07-20T18:51:27"/>
    <n v="60"/>
    <n v="-0.91279999999999994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s v="GBP"/>
    <n v="1368550060"/>
    <n v="1365958060"/>
    <b v="0"/>
    <n v="49"/>
    <b v="0"/>
    <s v="film &amp; video/animation"/>
    <x v="5"/>
    <x v="29"/>
    <n v="16.760000000000002"/>
    <n v="8"/>
    <x v="2739"/>
    <d v="2013-05-14T16:47:40"/>
    <n v="30"/>
    <n v="-0.91790000000000005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s v="USD"/>
    <n v="1417276800"/>
    <n v="1415140480"/>
    <b v="0"/>
    <n v="9"/>
    <b v="0"/>
    <s v="technology/wearables"/>
    <x v="0"/>
    <x v="16"/>
    <n v="80.67"/>
    <n v="7"/>
    <x v="2740"/>
    <d v="2014-11-29T16:00:00"/>
    <n v="24.725925925929914"/>
    <n v="-0.927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s v="USD"/>
    <n v="1435730400"/>
    <n v="1430855315"/>
    <b v="0"/>
    <n v="3"/>
    <b v="0"/>
    <s v="music/faith"/>
    <x v="4"/>
    <x v="28"/>
    <n v="216.67"/>
    <n v="7"/>
    <x v="2741"/>
    <d v="2015-07-01T06:00:00"/>
    <n v="56.42459490741021"/>
    <n v="-0.93500000000000005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s v="USD"/>
    <n v="1449876859"/>
    <n v="1444689259"/>
    <b v="0"/>
    <n v="9"/>
    <b v="0"/>
    <s v="theater/plays"/>
    <x v="2"/>
    <x v="2"/>
    <n v="60.11"/>
    <n v="5"/>
    <x v="2742"/>
    <d v="2015-12-11T23:34:19"/>
    <n v="60.041666666671517"/>
    <n v="-0.94589999999999996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s v="USD"/>
    <n v="1424211329"/>
    <n v="1421187329"/>
    <b v="0"/>
    <n v="6"/>
    <b v="0"/>
    <s v="publishing/art books"/>
    <x v="7"/>
    <x v="40"/>
    <n v="84.33"/>
    <n v="5"/>
    <x v="2743"/>
    <d v="2015-02-17T22:15:29"/>
    <n v="35"/>
    <n v="-0.94940000000000002"/>
    <x v="3"/>
  </r>
  <r>
    <n v="3646"/>
    <s v="Our Sacred Honor"/>
    <s v="Develop demo materials for new, true story of teen Revolutionary War heroes - for hybrid film/live stage musical"/>
    <n v="10000"/>
    <n v="481"/>
    <x v="1"/>
    <x v="0"/>
    <x v="0"/>
    <s v="USD"/>
    <n v="1434497400"/>
    <n v="1431770802"/>
    <b v="0"/>
    <n v="8"/>
    <b v="0"/>
    <s v="theater/musical"/>
    <x v="2"/>
    <x v="18"/>
    <n v="60.13"/>
    <n v="5"/>
    <x v="2744"/>
    <d v="2015-06-16T23:30:00"/>
    <n v="31.557847222225973"/>
    <n v="-0.95189999999999997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s v="USD"/>
    <n v="1419183813"/>
    <n v="1417455813"/>
    <b v="0"/>
    <n v="13"/>
    <b v="0"/>
    <s v="theater/plays"/>
    <x v="2"/>
    <x v="2"/>
    <n v="35.92"/>
    <n v="5"/>
    <x v="2745"/>
    <d v="2014-12-21T17:43:33"/>
    <n v="20"/>
    <n v="-0.95330000000000004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x v="11"/>
    <s v="NZD"/>
    <n v="1424568107"/>
    <n v="1421976107"/>
    <b v="0"/>
    <n v="3"/>
    <b v="0"/>
    <s v="technology/web"/>
    <x v="0"/>
    <x v="22"/>
    <n v="145"/>
    <n v="4"/>
    <x v="2746"/>
    <d v="2015-02-22T01:21:47"/>
    <n v="30"/>
    <n v="-0.95650000000000002"/>
    <x v="3"/>
  </r>
  <r>
    <n v="3799"/>
    <s v="A Story Once Told"/>
    <s v="An original musical on it's way to the stage in Minneapolis, MN. Feel free to ask any questions."/>
    <n v="10000"/>
    <n v="402"/>
    <x v="1"/>
    <x v="0"/>
    <x v="0"/>
    <s v="USD"/>
    <n v="1457734843"/>
    <n v="1455142843"/>
    <b v="0"/>
    <n v="4"/>
    <b v="0"/>
    <s v="theater/musical"/>
    <x v="2"/>
    <x v="18"/>
    <n v="100.5"/>
    <n v="4"/>
    <x v="2747"/>
    <d v="2016-03-11T22:20:43"/>
    <n v="30"/>
    <n v="-0.95979999999999999"/>
    <x v="0"/>
  </r>
  <r>
    <n v="3130"/>
    <s v="MEDEA | A New Vision"/>
    <s v="A shockingly relevant modern take on a 2,000-year-old tragedy that confronts current gender politics."/>
    <n v="10000"/>
    <n v="375"/>
    <x v="3"/>
    <x v="0"/>
    <x v="0"/>
    <s v="USD"/>
    <n v="1492145940"/>
    <n v="1489504916"/>
    <b v="0"/>
    <n v="4"/>
    <b v="0"/>
    <s v="theater/plays"/>
    <x v="2"/>
    <x v="2"/>
    <n v="93.75"/>
    <n v="4"/>
    <x v="2748"/>
    <d v="2017-04-14T04:59:00"/>
    <n v="30.567407407412247"/>
    <n v="-0.9625000000000000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s v="GBP"/>
    <n v="1481132169"/>
    <n v="1479317769"/>
    <b v="0"/>
    <n v="16"/>
    <b v="0"/>
    <s v="theater/spaces"/>
    <x v="2"/>
    <x v="24"/>
    <n v="20.88"/>
    <n v="3"/>
    <x v="2749"/>
    <d v="2016-12-07T17:36:09"/>
    <n v="21"/>
    <n v="-0.96660000000000001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s v="USD"/>
    <n v="1440912480"/>
    <n v="1438385283"/>
    <b v="0"/>
    <n v="10"/>
    <b v="0"/>
    <s v="film &amp; video/drama"/>
    <x v="5"/>
    <x v="25"/>
    <n v="32.5"/>
    <n v="3"/>
    <x v="2750"/>
    <d v="2015-08-30T05:28:00"/>
    <n v="29.249965277776937"/>
    <n v="-0.9675000000000000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s v="USD"/>
    <n v="1452282420"/>
    <n v="1447962505"/>
    <b v="0"/>
    <n v="1"/>
    <b v="0"/>
    <s v="technology/web"/>
    <x v="0"/>
    <x v="22"/>
    <n v="300"/>
    <n v="3"/>
    <x v="2751"/>
    <d v="2016-01-08T19:47:00"/>
    <n v="49.999016203699284"/>
    <n v="-0.97"/>
    <x v="3"/>
  </r>
  <r>
    <n v="3115"/>
    <s v="spoken word pop-up:"/>
    <s v="We are creating a mobile community devoted to the spreading and sharing of spoken word and other kinds of storytelling."/>
    <n v="10000"/>
    <n v="300"/>
    <x v="1"/>
    <x v="14"/>
    <x v="14"/>
    <s v="SEK"/>
    <n v="1465123427"/>
    <n v="1462531427"/>
    <b v="0"/>
    <n v="1"/>
    <b v="0"/>
    <s v="theater/spaces"/>
    <x v="2"/>
    <x v="24"/>
    <n v="300"/>
    <n v="3"/>
    <x v="2752"/>
    <d v="2016-06-05T10:43:47"/>
    <n v="30"/>
    <n v="-0.9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2"/>
    <s v="CAD"/>
    <n v="1403539200"/>
    <n v="1400604056"/>
    <b v="0"/>
    <n v="5"/>
    <b v="0"/>
    <s v="theater/plays"/>
    <x v="2"/>
    <x v="2"/>
    <n v="57"/>
    <n v="3"/>
    <x v="2753"/>
    <d v="2014-06-23T16:00:00"/>
    <n v="33.971574074072123"/>
    <n v="-0.97150000000000003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s v="USD"/>
    <n v="1460751128"/>
    <n v="1455570728"/>
    <b v="0"/>
    <n v="10"/>
    <b v="0"/>
    <s v="theater/plays"/>
    <x v="2"/>
    <x v="2"/>
    <n v="27.3"/>
    <n v="3"/>
    <x v="2754"/>
    <d v="2016-04-15T20:12:08"/>
    <n v="59.958333333328483"/>
    <n v="-0.97270000000000001"/>
    <x v="0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s v="USD"/>
    <n v="1408827550"/>
    <n v="1406235550"/>
    <b v="0"/>
    <n v="8"/>
    <b v="0"/>
    <s v="journalism/audio"/>
    <x v="8"/>
    <x v="14"/>
    <n v="33.25"/>
    <n v="3"/>
    <x v="2755"/>
    <d v="2014-08-23T20:59:10"/>
    <n v="30"/>
    <n v="-0.97340000000000004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x v="2"/>
    <s v="CAD"/>
    <n v="1410836400"/>
    <n v="1408116152"/>
    <b v="0"/>
    <n v="7"/>
    <b v="0"/>
    <s v="theater/plays"/>
    <x v="2"/>
    <x v="2"/>
    <n v="35.71"/>
    <n v="3"/>
    <x v="2756"/>
    <d v="2014-09-16T03:00:00"/>
    <n v="31.484351851853717"/>
    <n v="-0.9749999999999999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s v="USD"/>
    <n v="1323998795"/>
    <n v="1321406795"/>
    <b v="0"/>
    <n v="5"/>
    <b v="0"/>
    <s v="publishing/fiction"/>
    <x v="7"/>
    <x v="31"/>
    <n v="34"/>
    <n v="2"/>
    <x v="2757"/>
    <d v="2011-12-16T01:26:35"/>
    <n v="30"/>
    <n v="-0.9829999999999999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s v="USD"/>
    <n v="1417795480"/>
    <n v="1412607880"/>
    <b v="0"/>
    <n v="3"/>
    <b v="0"/>
    <s v="food/food trucks"/>
    <x v="3"/>
    <x v="3"/>
    <n v="50.33"/>
    <n v="2"/>
    <x v="2758"/>
    <d v="2014-12-05T16:04:40"/>
    <n v="60.041666666671517"/>
    <n v="-0.984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x v="2"/>
    <s v="CAD"/>
    <n v="1419626139"/>
    <n v="1417034139"/>
    <b v="0"/>
    <n v="6"/>
    <b v="0"/>
    <s v="technology/web"/>
    <x v="0"/>
    <x v="22"/>
    <n v="23.33"/>
    <n v="1"/>
    <x v="2759"/>
    <d v="2014-12-26T20:35:39"/>
    <n v="30"/>
    <n v="-0.98599999999999999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s v="USD"/>
    <n v="1456851914"/>
    <n v="1454259914"/>
    <b v="0"/>
    <n v="8"/>
    <b v="0"/>
    <s v="film &amp; video/animation"/>
    <x v="5"/>
    <x v="29"/>
    <n v="16.63"/>
    <n v="1"/>
    <x v="2760"/>
    <d v="2016-03-01T17:05:14"/>
    <n v="30"/>
    <n v="-0.9867000000000000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s v="USD"/>
    <n v="1407868561"/>
    <n v="1406140561"/>
    <b v="0"/>
    <n v="2"/>
    <b v="0"/>
    <s v="theater/plays"/>
    <x v="2"/>
    <x v="2"/>
    <n v="62.5"/>
    <n v="1"/>
    <x v="2761"/>
    <d v="2014-08-12T18:36:01"/>
    <n v="20"/>
    <n v="-0.98750000000000004"/>
    <x v="2"/>
  </r>
  <r>
    <n v="2749"/>
    <s v="A Tree is a Tree, no matter what you see.  CHILDREN'S BOOK"/>
    <s v="Self-publishing my children's book."/>
    <n v="10000"/>
    <n v="110"/>
    <x v="1"/>
    <x v="0"/>
    <x v="0"/>
    <s v="USD"/>
    <n v="1428171037"/>
    <n v="1425582637"/>
    <b v="0"/>
    <n v="2"/>
    <b v="0"/>
    <s v="publishing/children's books"/>
    <x v="7"/>
    <x v="32"/>
    <n v="55"/>
    <n v="1"/>
    <x v="2762"/>
    <d v="2015-04-04T18:10:37"/>
    <n v="29.958333333328483"/>
    <n v="-0.98899999999999999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s v="USD"/>
    <n v="1427507208"/>
    <n v="1424918808"/>
    <b v="0"/>
    <n v="3"/>
    <b v="0"/>
    <s v="technology/wearables"/>
    <x v="0"/>
    <x v="16"/>
    <n v="35.33"/>
    <n v="1"/>
    <x v="2763"/>
    <d v="2015-03-28T01:46:48"/>
    <n v="29.958333333343035"/>
    <n v="-0.98939999999999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s v="USD"/>
    <n v="1409846874"/>
    <n v="1407254874"/>
    <b v="0"/>
    <n v="2"/>
    <b v="0"/>
    <s v="theater/plays"/>
    <x v="2"/>
    <x v="2"/>
    <n v="52.5"/>
    <n v="1"/>
    <x v="2764"/>
    <d v="2014-09-04T16:07:54"/>
    <n v="30"/>
    <n v="-0.98950000000000005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s v="GBP"/>
    <n v="1425160800"/>
    <n v="1421274859"/>
    <b v="0"/>
    <n v="8"/>
    <b v="0"/>
    <s v="theater/musical"/>
    <x v="2"/>
    <x v="18"/>
    <n v="12.75"/>
    <n v="1"/>
    <x v="2765"/>
    <d v="2015-02-28T22:00:00"/>
    <n v="44.976168981491355"/>
    <n v="-0.98980000000000001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s v="USD"/>
    <n v="1462827000"/>
    <n v="1457710589"/>
    <b v="0"/>
    <n v="1"/>
    <b v="0"/>
    <s v="food/food trucks"/>
    <x v="3"/>
    <x v="3"/>
    <n v="100"/>
    <n v="1"/>
    <x v="2766"/>
    <d v="2016-05-09T20:50:00"/>
    <n v="59.217719907406718"/>
    <n v="-0.99"/>
    <x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s v="USD"/>
    <n v="1433714198"/>
    <n v="1431122198"/>
    <b v="0"/>
    <n v="1"/>
    <b v="0"/>
    <s v="theater/spaces"/>
    <x v="2"/>
    <x v="24"/>
    <n v="100"/>
    <n v="1"/>
    <x v="2767"/>
    <d v="2015-06-07T21:56:38"/>
    <n v="30"/>
    <n v="-0.9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x v="3"/>
    <s v="EUR"/>
    <n v="1491581703"/>
    <n v="1488993303"/>
    <b v="0"/>
    <n v="4"/>
    <b v="0"/>
    <s v="theater/plays"/>
    <x v="2"/>
    <x v="2"/>
    <n v="24"/>
    <n v="1"/>
    <x v="2768"/>
    <d v="2017-04-07T16:15:03"/>
    <n v="29.958333333328483"/>
    <n v="-0.99039999999999995"/>
    <x v="1"/>
  </r>
  <r>
    <n v="661"/>
    <s v="AirString"/>
    <s v="AirString keeps your AirPods from getting lost by keeping the pair together with a  durable and premium quality string."/>
    <n v="10000"/>
    <n v="95"/>
    <x v="1"/>
    <x v="0"/>
    <x v="0"/>
    <s v="USD"/>
    <n v="1477236559"/>
    <n v="1474644559"/>
    <b v="0"/>
    <n v="9"/>
    <b v="0"/>
    <s v="technology/wearables"/>
    <x v="0"/>
    <x v="16"/>
    <n v="10.56"/>
    <n v="1"/>
    <x v="2769"/>
    <d v="2016-10-23T15:29:19"/>
    <n v="30"/>
    <n v="-0.99050000000000005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s v="USD"/>
    <n v="1419494400"/>
    <n v="1416888470"/>
    <b v="0"/>
    <n v="6"/>
    <b v="0"/>
    <s v="film &amp; video/science fiction"/>
    <x v="5"/>
    <x v="30"/>
    <n v="15.33"/>
    <n v="1"/>
    <x v="2770"/>
    <d v="2014-12-25T08:00:00"/>
    <n v="30.161226851851097"/>
    <n v="-0.99080000000000001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s v="USD"/>
    <n v="1337447105"/>
    <n v="1334855105"/>
    <b v="0"/>
    <n v="16"/>
    <b v="0"/>
    <s v="games/video games"/>
    <x v="1"/>
    <x v="19"/>
    <n v="5.31"/>
    <n v="1"/>
    <x v="2771"/>
    <d v="2012-05-19T17:05:05"/>
    <n v="30"/>
    <n v="-0.99150000000000005"/>
    <x v="6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s v="USD"/>
    <n v="1417007640"/>
    <n v="1414343571"/>
    <b v="0"/>
    <n v="5"/>
    <b v="0"/>
    <s v="film &amp; video/animation"/>
    <x v="5"/>
    <x v="29"/>
    <n v="16.399999999999999"/>
    <n v="1"/>
    <x v="2772"/>
    <d v="2014-11-26T13:14:00"/>
    <n v="30.83413194444438"/>
    <n v="-0.9918000000000000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x v="6"/>
    <s v="EUR"/>
    <n v="1456043057"/>
    <n v="1453451057"/>
    <b v="0"/>
    <n v="2"/>
    <b v="0"/>
    <s v="publishing/translations"/>
    <x v="7"/>
    <x v="20"/>
    <n v="38.5"/>
    <n v="1"/>
    <x v="2773"/>
    <d v="2016-02-21T08:24:17"/>
    <n v="30"/>
    <n v="-0.99229999999999996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s v="USD"/>
    <n v="1347057464"/>
    <n v="1344465464"/>
    <b v="0"/>
    <n v="5"/>
    <b v="0"/>
    <s v="film &amp; video/animation"/>
    <x v="5"/>
    <x v="29"/>
    <n v="15.2"/>
    <n v="1"/>
    <x v="2774"/>
    <d v="2012-09-07T22:37:44"/>
    <n v="30"/>
    <n v="-0.99239999999999995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x v="6"/>
    <s v="EUR"/>
    <n v="1476189339"/>
    <n v="1471005339"/>
    <b v="0"/>
    <n v="3"/>
    <b v="0"/>
    <s v="food/food trucks"/>
    <x v="3"/>
    <x v="3"/>
    <n v="25"/>
    <n v="1"/>
    <x v="2775"/>
    <d v="2016-10-11T12:35:39"/>
    <n v="60"/>
    <n v="-0.99250000000000005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s v="USD"/>
    <n v="1349050622"/>
    <n v="1347322622"/>
    <b v="0"/>
    <n v="2"/>
    <b v="0"/>
    <s v="games/video games"/>
    <x v="1"/>
    <x v="19"/>
    <n v="35"/>
    <n v="1"/>
    <x v="2776"/>
    <d v="2012-10-01T00:17:02"/>
    <n v="20"/>
    <n v="-0.9929999999999999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s v="USD"/>
    <n v="1383789603"/>
    <n v="1381194003"/>
    <b v="0"/>
    <n v="1"/>
    <b v="0"/>
    <s v="publishing/art books"/>
    <x v="7"/>
    <x v="40"/>
    <n v="67"/>
    <n v="1"/>
    <x v="2777"/>
    <d v="2013-11-07T02:00:03"/>
    <n v="30.041666666671517"/>
    <n v="-0.99329999999999996"/>
    <x v="4"/>
  </r>
  <r>
    <n v="586"/>
    <s v="Employ College 2K"/>
    <s v="Employ College is a movement for companies to hire college graduates from their respected institutions."/>
    <n v="10000"/>
    <n v="56"/>
    <x v="1"/>
    <x v="0"/>
    <x v="0"/>
    <s v="USD"/>
    <n v="1424032207"/>
    <n v="1421440207"/>
    <b v="0"/>
    <n v="4"/>
    <b v="0"/>
    <s v="technology/web"/>
    <x v="0"/>
    <x v="22"/>
    <n v="14"/>
    <n v="1"/>
    <x v="2778"/>
    <d v="2015-02-15T20:30:07"/>
    <n v="30"/>
    <n v="-0.99439999999999995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s v="USD"/>
    <n v="1344635088"/>
    <n v="1342043088"/>
    <b v="0"/>
    <n v="3"/>
    <b v="0"/>
    <s v="games/video games"/>
    <x v="1"/>
    <x v="19"/>
    <n v="18.670000000000002"/>
    <n v="1"/>
    <x v="2779"/>
    <d v="2012-08-10T21:44:48"/>
    <n v="30"/>
    <n v="-0.99439999999999995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s v="USD"/>
    <n v="1343161248"/>
    <n v="1337977248"/>
    <b v="0"/>
    <n v="2"/>
    <b v="0"/>
    <s v="publishing/art books"/>
    <x v="7"/>
    <x v="40"/>
    <n v="27.5"/>
    <n v="1"/>
    <x v="2780"/>
    <d v="2012-07-24T20:20:48"/>
    <n v="60"/>
    <n v="-0.99450000000000005"/>
    <x v="6"/>
  </r>
  <r>
    <n v="1875"/>
    <s v="Claws &amp; Fins"/>
    <s v="Sea opposition of Crab's family and angry fishes. Who is going to win, and who is going to loose ?!"/>
    <n v="10000"/>
    <n v="51"/>
    <x v="1"/>
    <x v="0"/>
    <x v="0"/>
    <s v="USD"/>
    <n v="1470519308"/>
    <n v="1465335308"/>
    <b v="0"/>
    <n v="3"/>
    <b v="0"/>
    <s v="games/mobile games"/>
    <x v="1"/>
    <x v="15"/>
    <n v="17"/>
    <n v="1"/>
    <x v="2781"/>
    <d v="2016-08-06T21:35:08"/>
    <n v="60"/>
    <n v="-0.9949000000000000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s v="GBP"/>
    <n v="1472745594"/>
    <n v="1470153594"/>
    <b v="0"/>
    <n v="1"/>
    <b v="0"/>
    <s v="food/food trucks"/>
    <x v="3"/>
    <x v="3"/>
    <n v="50"/>
    <n v="1"/>
    <x v="2782"/>
    <d v="2016-09-01T15:59:54"/>
    <n v="30"/>
    <n v="-0.99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s v="USD"/>
    <n v="1479495790"/>
    <n v="1476900190"/>
    <b v="0"/>
    <n v="3"/>
    <b v="0"/>
    <s v="games/video games"/>
    <x v="1"/>
    <x v="19"/>
    <n v="15"/>
    <n v="0"/>
    <x v="2783"/>
    <d v="2016-11-18T19:03:10"/>
    <n v="30.041666666656965"/>
    <n v="-0.99550000000000005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s v="USD"/>
    <n v="1412222340"/>
    <n v="1407781013"/>
    <b v="0"/>
    <n v="3"/>
    <b v="0"/>
    <s v="theater/spaces"/>
    <x v="2"/>
    <x v="24"/>
    <n v="13.33"/>
    <n v="0"/>
    <x v="2784"/>
    <d v="2014-10-02T03:59:00"/>
    <n v="51.404247685190057"/>
    <n v="-0.996"/>
    <x v="2"/>
  </r>
  <r>
    <n v="4042"/>
    <s v="Messages"/>
    <s v="Acting group and production for inner city youth, about inner city youth. The problems and stuation that they see everyday."/>
    <n v="10000"/>
    <n v="21"/>
    <x v="1"/>
    <x v="0"/>
    <x v="0"/>
    <s v="USD"/>
    <n v="1421781360"/>
    <n v="1419213664"/>
    <b v="0"/>
    <n v="3"/>
    <b v="0"/>
    <s v="theater/plays"/>
    <x v="2"/>
    <x v="2"/>
    <n v="7"/>
    <n v="0"/>
    <x v="2785"/>
    <d v="2015-01-20T19:16:00"/>
    <n v="29.718703703700157"/>
    <n v="-0.997900000000000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s v="USD"/>
    <n v="1427427276"/>
    <n v="1425270876"/>
    <b v="0"/>
    <n v="2"/>
    <b v="0"/>
    <s v="theater/plays"/>
    <x v="2"/>
    <x v="2"/>
    <n v="10"/>
    <n v="0"/>
    <x v="2786"/>
    <d v="2015-03-27T03:34:36"/>
    <n v="24.958333333328483"/>
    <n v="-0.998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s v="USD"/>
    <n v="1424593763"/>
    <n v="1422001763"/>
    <b v="0"/>
    <n v="3"/>
    <b v="0"/>
    <s v="food/food trucks"/>
    <x v="3"/>
    <x v="3"/>
    <n v="5.67"/>
    <n v="0"/>
    <x v="2787"/>
    <d v="2015-02-22T08:29:23"/>
    <n v="30"/>
    <n v="-0.99829999999999997"/>
    <x v="3"/>
  </r>
  <r>
    <n v="443"/>
    <s v="Bad Teddy Studios"/>
    <s v="We love cartoons!! We want to make more but it costs money to so. Be apart of your daily dose of WTF!?! Pledge now!!"/>
    <n v="10000"/>
    <n v="10"/>
    <x v="1"/>
    <x v="2"/>
    <x v="2"/>
    <s v="CAD"/>
    <n v="1391991701"/>
    <n v="1389399701"/>
    <b v="0"/>
    <n v="2"/>
    <b v="0"/>
    <s v="film &amp; video/animation"/>
    <x v="5"/>
    <x v="29"/>
    <n v="5"/>
    <n v="0"/>
    <x v="2788"/>
    <d v="2014-02-10T00:21:41"/>
    <n v="30"/>
    <n v="-0.999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s v="USD"/>
    <n v="1460644440"/>
    <n v="1458336690"/>
    <b v="0"/>
    <n v="1"/>
    <b v="0"/>
    <s v="film &amp; video/animation"/>
    <x v="5"/>
    <x v="29"/>
    <n v="10"/>
    <n v="0"/>
    <x v="2789"/>
    <d v="2016-04-14T14:34:00"/>
    <n v="26.710069444437977"/>
    <n v="-0.999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s v="USD"/>
    <n v="1432843500"/>
    <n v="1430124509"/>
    <b v="0"/>
    <n v="1"/>
    <b v="0"/>
    <s v="publishing/art books"/>
    <x v="7"/>
    <x v="40"/>
    <n v="10"/>
    <n v="0"/>
    <x v="2790"/>
    <d v="2015-05-28T20:05:00"/>
    <n v="31.469803240739566"/>
    <n v="-0.999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s v="GBP"/>
    <n v="1446154848"/>
    <n v="1443562848"/>
    <b v="0"/>
    <n v="1"/>
    <b v="0"/>
    <s v="technology/web"/>
    <x v="0"/>
    <x v="22"/>
    <n v="9"/>
    <n v="0"/>
    <x v="2791"/>
    <d v="2015-10-29T21:40:48"/>
    <n v="30"/>
    <n v="-0.99909999999999999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s v="USD"/>
    <n v="1490589360"/>
    <n v="1488038674"/>
    <b v="0"/>
    <n v="1"/>
    <b v="0"/>
    <s v="music/faith"/>
    <x v="4"/>
    <x v="28"/>
    <n v="5"/>
    <n v="0"/>
    <x v="2792"/>
    <d v="2017-03-27T04:36:00"/>
    <n v="29.521828703698702"/>
    <n v="-0.99950000000000006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s v="USD"/>
    <n v="1427414732"/>
    <n v="1424826332"/>
    <b v="0"/>
    <n v="1"/>
    <b v="0"/>
    <s v="theater/spaces"/>
    <x v="2"/>
    <x v="24"/>
    <n v="5"/>
    <n v="0"/>
    <x v="2793"/>
    <d v="2015-03-27T00:05:32"/>
    <n v="29.958333333328483"/>
    <n v="-0.99950000000000006"/>
    <x v="3"/>
  </r>
  <r>
    <n v="3904"/>
    <s v="Black America from Prophets to Pimps"/>
    <s v="A play that will cover 4000 years of black history."/>
    <n v="10000"/>
    <n v="3"/>
    <x v="1"/>
    <x v="0"/>
    <x v="0"/>
    <s v="USD"/>
    <n v="1429074240"/>
    <n v="1427866200"/>
    <b v="0"/>
    <n v="2"/>
    <b v="0"/>
    <s v="theater/plays"/>
    <x v="2"/>
    <x v="2"/>
    <n v="1.5"/>
    <n v="0"/>
    <x v="2794"/>
    <d v="2015-04-15T05:04:00"/>
    <n v="13.981944444443798"/>
    <n v="-0.99970000000000003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s v="USD"/>
    <n v="1410041339"/>
    <n v="1404857339"/>
    <b v="0"/>
    <n v="2"/>
    <b v="0"/>
    <s v="theater/plays"/>
    <x v="2"/>
    <x v="2"/>
    <n v="1"/>
    <n v="0"/>
    <x v="2795"/>
    <d v="2014-09-06T22:08:59"/>
    <n v="60"/>
    <n v="-0.999800000000000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s v="USD"/>
    <n v="1472698702"/>
    <n v="1470106702"/>
    <b v="0"/>
    <n v="0"/>
    <b v="0"/>
    <s v="film &amp; video/drama"/>
    <x v="5"/>
    <x v="25"/>
    <n v="0"/>
    <n v="0"/>
    <x v="2796"/>
    <d v="2016-09-01T02:58:22"/>
    <n v="30"/>
    <n v="-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s v="USD"/>
    <n v="1436478497"/>
    <n v="1433886497"/>
    <b v="0"/>
    <n v="0"/>
    <b v="0"/>
    <s v="film &amp; video/drama"/>
    <x v="5"/>
    <x v="25"/>
    <n v="0"/>
    <n v="0"/>
    <x v="2797"/>
    <d v="2015-07-09T21:48:17"/>
    <n v="30"/>
    <n v="-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s v="USD"/>
    <n v="1427921509"/>
    <n v="1425333109"/>
    <b v="0"/>
    <n v="0"/>
    <b v="0"/>
    <s v="film &amp; video/animation"/>
    <x v="5"/>
    <x v="29"/>
    <n v="0"/>
    <n v="0"/>
    <x v="2798"/>
    <d v="2015-04-01T20:51:49"/>
    <n v="29.958333333335759"/>
    <n v="-1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s v="USD"/>
    <n v="1453937699"/>
    <n v="1451345699"/>
    <b v="0"/>
    <n v="0"/>
    <b v="0"/>
    <s v="film &amp; video/animation"/>
    <x v="5"/>
    <x v="29"/>
    <n v="0"/>
    <n v="0"/>
    <x v="2799"/>
    <d v="2016-01-27T23:34:59"/>
    <n v="30"/>
    <n v="-1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s v="USD"/>
    <n v="1310189851"/>
    <n v="1307597851"/>
    <b v="0"/>
    <n v="0"/>
    <b v="0"/>
    <s v="film &amp; video/animation"/>
    <x v="5"/>
    <x v="29"/>
    <n v="0"/>
    <n v="0"/>
    <x v="2800"/>
    <d v="2011-07-09T05:37:31"/>
    <n v="30"/>
    <n v="-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s v="USD"/>
    <n v="1420143194"/>
    <n v="1417551194"/>
    <b v="0"/>
    <n v="0"/>
    <b v="0"/>
    <s v="technology/web"/>
    <x v="0"/>
    <x v="22"/>
    <n v="0"/>
    <n v="0"/>
    <x v="2801"/>
    <d v="2015-01-01T20:13:14"/>
    <n v="30"/>
    <n v="-1"/>
    <x v="2"/>
  </r>
  <r>
    <n v="612"/>
    <s v="Web Streaming 2.0 (Canceled)"/>
    <s v="A Fast and Reliable new Web platform to stream videos from Internet"/>
    <n v="10000"/>
    <n v="0"/>
    <x v="2"/>
    <x v="4"/>
    <x v="4"/>
    <s v="EUR"/>
    <n v="1472777146"/>
    <n v="1470185146"/>
    <b v="0"/>
    <n v="0"/>
    <b v="0"/>
    <s v="technology/web"/>
    <x v="0"/>
    <x v="22"/>
    <n v="0"/>
    <n v="0"/>
    <x v="2802"/>
    <d v="2016-09-02T00:45:46"/>
    <n v="30"/>
    <n v="-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s v="USD"/>
    <n v="1466731740"/>
    <n v="1464139740"/>
    <b v="0"/>
    <n v="0"/>
    <b v="0"/>
    <s v="technology/web"/>
    <x v="0"/>
    <x v="22"/>
    <n v="0"/>
    <n v="0"/>
    <x v="2803"/>
    <d v="2016-06-24T01:29:00"/>
    <n v="30"/>
    <n v="-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s v="USD"/>
    <n v="1429892177"/>
    <n v="1424711777"/>
    <b v="0"/>
    <n v="0"/>
    <b v="0"/>
    <s v="journalism/audio"/>
    <x v="8"/>
    <x v="14"/>
    <n v="0"/>
    <n v="0"/>
    <x v="2804"/>
    <d v="2015-04-24T16:16:17"/>
    <n v="59.958333333343035"/>
    <n v="-1"/>
    <x v="3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s v="USD"/>
    <n v="1480888483"/>
    <n v="1478292883"/>
    <b v="0"/>
    <n v="0"/>
    <b v="0"/>
    <s v="journalism/audio"/>
    <x v="8"/>
    <x v="14"/>
    <n v="0"/>
    <n v="0"/>
    <x v="2805"/>
    <d v="2016-12-04T21:54:43"/>
    <n v="30.041666666671517"/>
    <n v="-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s v="USD"/>
    <n v="1406148024"/>
    <n v="1403556024"/>
    <b v="0"/>
    <n v="0"/>
    <b v="0"/>
    <s v="games/video games"/>
    <x v="1"/>
    <x v="19"/>
    <n v="0"/>
    <n v="0"/>
    <x v="2806"/>
    <d v="2014-07-23T20:40:24"/>
    <n v="30"/>
    <n v="-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s v="USD"/>
    <n v="1466270582"/>
    <n v="1463678582"/>
    <b v="0"/>
    <n v="0"/>
    <b v="0"/>
    <s v="food/food trucks"/>
    <x v="3"/>
    <x v="3"/>
    <n v="0"/>
    <n v="0"/>
    <x v="2807"/>
    <d v="2016-06-18T17:23:02"/>
    <n v="30"/>
    <n v="-1"/>
    <x v="0"/>
  </r>
  <r>
    <n v="1429"/>
    <s v="10 P.M."/>
    <s v="A guy in his 30's tries to live his &quot;American Dream&quot;, but quickly it turns into a nightmare. (A Novel)"/>
    <n v="10000"/>
    <n v="0"/>
    <x v="1"/>
    <x v="0"/>
    <x v="0"/>
    <s v="USD"/>
    <n v="1428629242"/>
    <n v="1426037242"/>
    <b v="0"/>
    <n v="0"/>
    <b v="0"/>
    <s v="publishing/translations"/>
    <x v="7"/>
    <x v="20"/>
    <n v="0"/>
    <n v="0"/>
    <x v="2808"/>
    <d v="2015-04-10T01:27:22"/>
    <n v="30"/>
    <n v="-1"/>
    <x v="3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s v="USD"/>
    <n v="1470175271"/>
    <n v="1467583271"/>
    <b v="0"/>
    <n v="0"/>
    <b v="0"/>
    <s v="publishing/fiction"/>
    <x v="7"/>
    <x v="31"/>
    <n v="0"/>
    <n v="0"/>
    <x v="2809"/>
    <d v="2016-08-02T22:01:11"/>
    <n v="30"/>
    <n v="-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s v="USD"/>
    <n v="1465521306"/>
    <n v="1460337306"/>
    <b v="0"/>
    <n v="0"/>
    <b v="0"/>
    <s v="music/faith"/>
    <x v="4"/>
    <x v="28"/>
    <n v="0"/>
    <n v="0"/>
    <x v="2810"/>
    <d v="2016-06-10T01:15:06"/>
    <n v="60"/>
    <n v="-1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s v="USD"/>
    <n v="1473802200"/>
    <n v="1472746374"/>
    <b v="0"/>
    <n v="0"/>
    <b v="0"/>
    <s v="music/faith"/>
    <x v="4"/>
    <x v="28"/>
    <n v="0"/>
    <n v="0"/>
    <x v="2811"/>
    <d v="2016-09-13T21:30:00"/>
    <n v="12.22020833332499"/>
    <n v="-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s v="USD"/>
    <n v="1483488249"/>
    <n v="1480896249"/>
    <b v="0"/>
    <n v="0"/>
    <b v="0"/>
    <s v="games/mobile games"/>
    <x v="1"/>
    <x v="15"/>
    <n v="0"/>
    <n v="0"/>
    <x v="2812"/>
    <d v="2017-01-04T00:04:09"/>
    <n v="30"/>
    <n v="-1"/>
    <x v="0"/>
  </r>
  <r>
    <n v="2356"/>
    <s v="HardstyleUnited.com (Canceled)"/>
    <s v="HardstyleUnited.com The Global Hardstyle community. Your Hardstyle community."/>
    <n v="10000"/>
    <n v="0"/>
    <x v="2"/>
    <x v="10"/>
    <x v="10"/>
    <s v="EUR"/>
    <n v="1433530104"/>
    <n v="1430938104"/>
    <b v="0"/>
    <n v="0"/>
    <b v="0"/>
    <s v="technology/web"/>
    <x v="0"/>
    <x v="22"/>
    <n v="0"/>
    <n v="0"/>
    <x v="2813"/>
    <d v="2015-06-05T18:48:24"/>
    <n v="30"/>
    <n v="-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s v="USD"/>
    <n v="1473451437"/>
    <n v="1470859437"/>
    <b v="0"/>
    <n v="0"/>
    <b v="0"/>
    <s v="technology/web"/>
    <x v="0"/>
    <x v="22"/>
    <n v="0"/>
    <n v="0"/>
    <x v="2814"/>
    <d v="2016-09-09T20:03:57"/>
    <n v="30"/>
    <n v="-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s v="USD"/>
    <n v="1456608943"/>
    <n v="1454016943"/>
    <b v="0"/>
    <n v="0"/>
    <b v="0"/>
    <s v="food/food trucks"/>
    <x v="3"/>
    <x v="3"/>
    <n v="0"/>
    <n v="0"/>
    <x v="2815"/>
    <d v="2016-02-27T21:35:43"/>
    <n v="30"/>
    <n v="-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s v="USD"/>
    <n v="1445197129"/>
    <n v="1442605129"/>
    <b v="0"/>
    <n v="0"/>
    <b v="0"/>
    <s v="food/food trucks"/>
    <x v="3"/>
    <x v="3"/>
    <n v="0"/>
    <n v="0"/>
    <x v="2816"/>
    <d v="2015-10-18T19:38:49"/>
    <n v="30"/>
    <n v="-1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s v="USD"/>
    <n v="1465333560"/>
    <n v="1462743308"/>
    <b v="0"/>
    <n v="0"/>
    <b v="0"/>
    <s v="food/restaurants"/>
    <x v="3"/>
    <x v="39"/>
    <n v="0"/>
    <n v="0"/>
    <x v="2817"/>
    <d v="2016-06-07T21:06:00"/>
    <n v="29.97976851851854"/>
    <n v="-1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s v="USD"/>
    <n v="1463600945"/>
    <n v="1461786545"/>
    <b v="0"/>
    <n v="0"/>
    <b v="0"/>
    <s v="food/food trucks"/>
    <x v="3"/>
    <x v="3"/>
    <n v="0"/>
    <n v="0"/>
    <x v="2818"/>
    <d v="2016-05-18T19:49:05"/>
    <n v="21"/>
    <n v="-1"/>
    <x v="0"/>
  </r>
  <r>
    <n v="2576"/>
    <s v="2 Go Fast Food (Canceled)"/>
    <s v="A New Twist with an American and Philippine fast food Mobile Trailer."/>
    <n v="10000"/>
    <n v="0"/>
    <x v="2"/>
    <x v="0"/>
    <x v="0"/>
    <s v="USD"/>
    <n v="1428707647"/>
    <n v="1424823247"/>
    <b v="0"/>
    <n v="0"/>
    <b v="0"/>
    <s v="food/food trucks"/>
    <x v="3"/>
    <x v="3"/>
    <n v="0"/>
    <n v="0"/>
    <x v="2819"/>
    <d v="2015-04-10T23:14:07"/>
    <n v="44.958333333328483"/>
    <n v="-1"/>
    <x v="3"/>
  </r>
  <r>
    <n v="2584"/>
    <s v="Culinary Arts Food Truck Style"/>
    <s v="Bringing quality food to the masses using local premium ingredients, but at a food truck price!"/>
    <n v="10000"/>
    <n v="0"/>
    <x v="1"/>
    <x v="0"/>
    <x v="0"/>
    <s v="USD"/>
    <n v="1434341369"/>
    <n v="1431749369"/>
    <b v="0"/>
    <n v="0"/>
    <b v="0"/>
    <s v="food/food trucks"/>
    <x v="3"/>
    <x v="3"/>
    <n v="0"/>
    <n v="0"/>
    <x v="2820"/>
    <d v="2015-06-15T04:09:29"/>
    <n v="30"/>
    <n v="-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s v="USD"/>
    <n v="1429993026"/>
    <n v="1427401026"/>
    <b v="0"/>
    <n v="0"/>
    <b v="0"/>
    <s v="food/food trucks"/>
    <x v="3"/>
    <x v="3"/>
    <n v="0"/>
    <n v="0"/>
    <x v="2821"/>
    <d v="2015-04-25T20:17:06"/>
    <n v="30"/>
    <n v="-1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s v="USD"/>
    <n v="1410448551"/>
    <n v="1407856551"/>
    <b v="0"/>
    <n v="0"/>
    <b v="0"/>
    <s v="publishing/children's books"/>
    <x v="7"/>
    <x v="32"/>
    <n v="0"/>
    <n v="0"/>
    <x v="2822"/>
    <d v="2014-09-11T15:15:51"/>
    <n v="30"/>
    <n v="-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s v="USD"/>
    <n v="1469325158"/>
    <n v="1464141158"/>
    <b v="0"/>
    <n v="0"/>
    <b v="0"/>
    <s v="theater/plays"/>
    <x v="2"/>
    <x v="2"/>
    <n v="0"/>
    <n v="0"/>
    <x v="2823"/>
    <d v="2016-07-24T01:52:38"/>
    <n v="60"/>
    <n v="-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s v="GBP"/>
    <n v="1465258325"/>
    <n v="1462666325"/>
    <b v="0"/>
    <n v="0"/>
    <b v="0"/>
    <s v="theater/spaces"/>
    <x v="2"/>
    <x v="24"/>
    <n v="0"/>
    <n v="0"/>
    <x v="2824"/>
    <d v="2016-06-07T00:12:05"/>
    <n v="30"/>
    <n v="-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s v="USD"/>
    <n v="1427479192"/>
    <n v="1425322792"/>
    <b v="0"/>
    <n v="0"/>
    <b v="0"/>
    <s v="theater/musical"/>
    <x v="2"/>
    <x v="18"/>
    <n v="0"/>
    <n v="0"/>
    <x v="2825"/>
    <d v="2015-03-27T17:59:52"/>
    <n v="24.958333333335759"/>
    <n v="-1"/>
    <x v="3"/>
  </r>
  <r>
    <n v="3886"/>
    <s v="a (Canceled)"/>
    <n v="1"/>
    <n v="10000"/>
    <n v="0"/>
    <x v="2"/>
    <x v="7"/>
    <x v="7"/>
    <s v="AUD"/>
    <n v="1418275702"/>
    <n v="1415683702"/>
    <b v="0"/>
    <n v="0"/>
    <b v="0"/>
    <s v="theater/musical"/>
    <x v="2"/>
    <x v="18"/>
    <n v="0"/>
    <n v="0"/>
    <x v="2826"/>
    <d v="2014-12-11T05:28:22"/>
    <n v="30"/>
    <n v="-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x v="7"/>
    <s v="AUD"/>
    <n v="1459490400"/>
    <n v="1457078868"/>
    <b v="0"/>
    <n v="0"/>
    <b v="0"/>
    <s v="theater/plays"/>
    <x v="2"/>
    <x v="2"/>
    <n v="0"/>
    <n v="0"/>
    <x v="2827"/>
    <d v="2016-04-01T06:00:00"/>
    <n v="27.911250000004657"/>
    <n v="-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2"/>
    <s v="CAD"/>
    <n v="1447821717"/>
    <n v="1445226117"/>
    <b v="0"/>
    <n v="0"/>
    <b v="0"/>
    <s v="theater/plays"/>
    <x v="2"/>
    <x v="2"/>
    <n v="0"/>
    <n v="0"/>
    <x v="2828"/>
    <d v="2015-11-18T04:41:57"/>
    <n v="30.041666666664241"/>
    <n v="-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s v="GBP"/>
    <n v="1454284500"/>
    <n v="1449431237"/>
    <b v="0"/>
    <n v="0"/>
    <b v="0"/>
    <s v="theater/plays"/>
    <x v="2"/>
    <x v="2"/>
    <n v="0"/>
    <n v="0"/>
    <x v="2829"/>
    <d v="2016-01-31T23:55:00"/>
    <n v="56.172025462961756"/>
    <n v="-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5"/>
    <x v="15"/>
    <s v="EUR"/>
    <n v="1488394800"/>
    <n v="1485213921"/>
    <b v="0"/>
    <n v="131"/>
    <b v="1"/>
    <s v="photography/photobooks"/>
    <x v="6"/>
    <x v="9"/>
    <n v="94.74"/>
    <n v="123"/>
    <x v="2830"/>
    <d v="2017-03-01T19:00:00"/>
    <n v="36.815729166672099"/>
    <n v="0.234875621890547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x v="18"/>
    <s v="CHF"/>
    <n v="1485480408"/>
    <n v="1482888408"/>
    <b v="0"/>
    <n v="0"/>
    <b v="0"/>
    <s v="technology/wearables"/>
    <x v="0"/>
    <x v="16"/>
    <n v="0"/>
    <n v="0"/>
    <x v="2831"/>
    <d v="2017-01-27T01:26:48"/>
    <n v="30"/>
    <n v="-1"/>
    <x v="0"/>
  </r>
  <r>
    <n v="1"/>
    <s v="FannibalFest Fan Convention"/>
    <s v="A Hannibal TV Show Fan Convention and Art Collective"/>
    <n v="10275"/>
    <n v="14653"/>
    <x v="0"/>
    <x v="0"/>
    <x v="0"/>
    <s v="USD"/>
    <n v="1488464683"/>
    <n v="1485872683"/>
    <b v="0"/>
    <n v="79"/>
    <b v="1"/>
    <s v="film &amp; video/television"/>
    <x v="5"/>
    <x v="7"/>
    <n v="185.48"/>
    <n v="143"/>
    <x v="2832"/>
    <d v="2017-03-02T14:24:43"/>
    <n v="30"/>
    <n v="0.4260827250608272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s v="USD"/>
    <n v="1425528000"/>
    <n v="1422916261"/>
    <b v="0"/>
    <n v="197"/>
    <b v="1"/>
    <s v="theater/plays"/>
    <x v="2"/>
    <x v="2"/>
    <n v="56.07"/>
    <n v="105"/>
    <x v="2833"/>
    <d v="2015-03-05T04:00:00"/>
    <n v="30.228460648155306"/>
    <n v="5.1904761904761905E-2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s v="USD"/>
    <n v="1398834000"/>
    <n v="1396371612"/>
    <b v="1"/>
    <n v="100"/>
    <b v="1"/>
    <s v="technology/space exploration"/>
    <x v="0"/>
    <x v="23"/>
    <n v="107.1"/>
    <n v="102"/>
    <x v="2834"/>
    <d v="2014-04-30T05:00:00"/>
    <n v="28.499861111115024"/>
    <n v="0.02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s v="USD"/>
    <n v="1365395580"/>
    <n v="1364426260"/>
    <b v="0"/>
    <n v="52"/>
    <b v="1"/>
    <s v="film &amp; video/documentary"/>
    <x v="5"/>
    <x v="27"/>
    <n v="202.42"/>
    <n v="100"/>
    <x v="2835"/>
    <d v="2013-04-08T04:33:00"/>
    <n v="11.218981481477385"/>
    <n v="2.476190476190476E-3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s v="USD"/>
    <n v="1437283391"/>
    <n v="1433395391"/>
    <b v="1"/>
    <n v="9"/>
    <b v="0"/>
    <s v="theater/plays"/>
    <x v="2"/>
    <x v="2"/>
    <n v="188.56"/>
    <n v="16"/>
    <x v="2836"/>
    <d v="2015-07-19T05:23:11"/>
    <n v="45"/>
    <n v="-0.83838095238095234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s v="USD"/>
    <n v="1425434420"/>
    <n v="1422842420"/>
    <b v="0"/>
    <n v="16"/>
    <b v="0"/>
    <s v="film &amp; video/animation"/>
    <x v="5"/>
    <x v="29"/>
    <n v="47.88"/>
    <n v="7"/>
    <x v="2837"/>
    <d v="2015-03-04T02:00:20"/>
    <n v="30"/>
    <n v="-0.927047619047619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x v="6"/>
    <s v="EUR"/>
    <n v="1451494210"/>
    <n v="1449075010"/>
    <b v="0"/>
    <n v="12"/>
    <b v="0"/>
    <s v="games/video games"/>
    <x v="1"/>
    <x v="19"/>
    <n v="50.08"/>
    <n v="6"/>
    <x v="2838"/>
    <d v="2015-12-30T16:50:10"/>
    <n v="28"/>
    <n v="-0.9427619047619048"/>
    <x v="3"/>
  </r>
  <r>
    <n v="2321"/>
    <s v="WienerWÃ¼rze"/>
    <s v="Universal organic liquid seasoning brewed all natural from lupine, oat, salt and water for soups, salads, stews and more"/>
    <n v="10557"/>
    <n v="4130"/>
    <x v="3"/>
    <x v="12"/>
    <x v="12"/>
    <s v="EUR"/>
    <n v="1491282901"/>
    <n v="1488694501"/>
    <b v="0"/>
    <n v="64"/>
    <b v="0"/>
    <s v="food/small batch"/>
    <x v="3"/>
    <x v="26"/>
    <n v="64.53"/>
    <n v="39"/>
    <x v="2839"/>
    <d v="2017-04-04T05:15:01"/>
    <n v="29.958333333328483"/>
    <n v="-0.6087903760538031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s v="USD"/>
    <n v="1412611905"/>
    <n v="1410019905"/>
    <b v="0"/>
    <n v="118"/>
    <b v="1"/>
    <s v="theater/spaces"/>
    <x v="2"/>
    <x v="24"/>
    <n v="108.24"/>
    <n v="120"/>
    <x v="2840"/>
    <d v="2014-10-06T16:11:45"/>
    <n v="30"/>
    <n v="0.2049622641509434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x v="6"/>
    <s v="EUR"/>
    <n v="1483397940"/>
    <n v="1480493014"/>
    <b v="1"/>
    <n v="3663"/>
    <b v="1"/>
    <s v="technology/space exploration"/>
    <x v="0"/>
    <x v="23"/>
    <n v="83.8"/>
    <n v="2791"/>
    <x v="2841"/>
    <d v="2017-01-02T22:59:00"/>
    <n v="33.621828703704523"/>
    <n v="26.90636363636363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s v="USD"/>
    <n v="1439245037"/>
    <n v="1436653037"/>
    <b v="0"/>
    <n v="119"/>
    <b v="1"/>
    <s v="film &amp; video/television"/>
    <x v="5"/>
    <x v="7"/>
    <n v="118.34"/>
    <n v="128"/>
    <x v="2842"/>
    <d v="2015-08-10T22:17:17"/>
    <n v="30"/>
    <n v="0.280181818181818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s v="USD"/>
    <n v="1398791182"/>
    <n v="1396026382"/>
    <b v="1"/>
    <n v="385"/>
    <b v="1"/>
    <s v="technology/space exploration"/>
    <x v="0"/>
    <x v="23"/>
    <n v="31.44"/>
    <n v="110"/>
    <x v="2843"/>
    <d v="2014-04-29T17:06:22"/>
    <n v="32"/>
    <n v="0.1005454545454545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s v="USD"/>
    <n v="1472834180"/>
    <n v="1470242180"/>
    <b v="1"/>
    <n v="38"/>
    <b v="0"/>
    <s v="photography/photobooks"/>
    <x v="6"/>
    <x v="9"/>
    <n v="104.89"/>
    <n v="36"/>
    <x v="2844"/>
    <d v="2016-09-02T16:36:20"/>
    <n v="30"/>
    <n v="-0.6376363636363636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s v="GBP"/>
    <n v="1407065979"/>
    <n v="1404560379"/>
    <b v="1"/>
    <n v="39"/>
    <b v="0"/>
    <s v="photography/photobooks"/>
    <x v="6"/>
    <x v="9"/>
    <n v="55.28"/>
    <n v="20"/>
    <x v="2845"/>
    <d v="2014-08-03T11:39:39"/>
    <n v="29"/>
    <n v="-0.80400000000000005"/>
    <x v="2"/>
  </r>
  <r>
    <n v="3854"/>
    <s v="The Case Of Soghomon Tehlirian"/>
    <s v="A play dedicated to the 100th anniversary of the Armenian Genocide."/>
    <n v="11000"/>
    <n v="1788"/>
    <x v="1"/>
    <x v="0"/>
    <x v="0"/>
    <s v="USD"/>
    <n v="1431206058"/>
    <n v="1428614058"/>
    <b v="0"/>
    <n v="20"/>
    <b v="0"/>
    <s v="theater/plays"/>
    <x v="2"/>
    <x v="2"/>
    <n v="89.4"/>
    <n v="16"/>
    <x v="2846"/>
    <d v="2015-05-09T21:14:18"/>
    <n v="30"/>
    <n v="-0.83745454545454545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s v="USD"/>
    <n v="1477968934"/>
    <n v="1472784934"/>
    <b v="0"/>
    <n v="9"/>
    <b v="0"/>
    <s v="theater/spaces"/>
    <x v="2"/>
    <x v="24"/>
    <n v="57.89"/>
    <n v="5"/>
    <x v="2847"/>
    <d v="2016-11-01T02:55:34"/>
    <n v="60"/>
    <n v="-0.9526363636363636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2"/>
    <s v="CAD"/>
    <n v="1443379104"/>
    <n v="1440787104"/>
    <b v="0"/>
    <n v="7"/>
    <b v="0"/>
    <s v="food/restaurants"/>
    <x v="3"/>
    <x v="39"/>
    <n v="40.14"/>
    <n v="3"/>
    <x v="2848"/>
    <d v="2015-09-27T18:38:24"/>
    <n v="30"/>
    <n v="-0.9744545454545454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s v="USD"/>
    <n v="1437960598"/>
    <n v="1435368598"/>
    <b v="0"/>
    <n v="0"/>
    <b v="0"/>
    <s v="theater/musical"/>
    <x v="2"/>
    <x v="18"/>
    <n v="0"/>
    <n v="0"/>
    <x v="2849"/>
    <d v="2015-07-27T01:29:58"/>
    <n v="30"/>
    <n v="-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s v="USD"/>
    <n v="1400569140"/>
    <n v="1397854356"/>
    <b v="0"/>
    <n v="46"/>
    <b v="0"/>
    <s v="theater/plays"/>
    <x v="2"/>
    <x v="2"/>
    <n v="84.28"/>
    <n v="35"/>
    <x v="2850"/>
    <d v="2014-05-20T06:59:00"/>
    <n v="31.421111111114442"/>
    <n v="-0.6519748653500897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s v="GBP"/>
    <n v="1476873507"/>
    <n v="1474281507"/>
    <b v="0"/>
    <n v="4"/>
    <b v="0"/>
    <s v="technology/web"/>
    <x v="0"/>
    <x v="22"/>
    <n v="20"/>
    <n v="1"/>
    <x v="2851"/>
    <d v="2016-10-19T10:38:27"/>
    <n v="30"/>
    <n v="-0.99284436493738815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s v="USD"/>
    <n v="1453310661"/>
    <n v="1450718661"/>
    <b v="0"/>
    <n v="1"/>
    <b v="0"/>
    <s v="theater/plays"/>
    <x v="2"/>
    <x v="2"/>
    <n v="29"/>
    <n v="0"/>
    <x v="2852"/>
    <d v="2016-01-20T17:24:21"/>
    <n v="30"/>
    <n v="-0.99741071428571426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s v="USD"/>
    <n v="1487937508"/>
    <n v="1485345508"/>
    <b v="1"/>
    <n v="167"/>
    <b v="1"/>
    <s v="film &amp; video/documentary"/>
    <x v="5"/>
    <x v="27"/>
    <n v="71.900000000000006"/>
    <n v="107"/>
    <x v="2853"/>
    <d v="2017-02-24T11:58:28"/>
    <n v="30"/>
    <n v="6.6357015985790441E-2"/>
    <x v="1"/>
  </r>
  <r>
    <n v="1309"/>
    <s v="CORE : Roam (Canceled)"/>
    <s v="Wicked fun and built for excitement, CORE is the safest and most versatile speaker you've ever worn."/>
    <n v="11500"/>
    <n v="12879"/>
    <x v="2"/>
    <x v="0"/>
    <x v="0"/>
    <s v="USD"/>
    <n v="1444943468"/>
    <n v="1441919468"/>
    <b v="0"/>
    <n v="35"/>
    <b v="0"/>
    <s v="technology/wearables"/>
    <x v="0"/>
    <x v="16"/>
    <n v="367.97"/>
    <n v="112"/>
    <x v="2854"/>
    <d v="2015-10-15T21:11:08"/>
    <n v="35"/>
    <n v="0.1199130434782608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x v="2"/>
    <s v="CAD"/>
    <n v="1425937761"/>
    <n v="1422917361"/>
    <b v="0"/>
    <n v="84"/>
    <b v="1"/>
    <s v="technology/space exploration"/>
    <x v="0"/>
    <x v="23"/>
    <n v="136.9"/>
    <n v="100"/>
    <x v="2855"/>
    <d v="2015-03-09T21:49:21"/>
    <n v="34.958333333328483"/>
    <n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s v="GBP"/>
    <n v="1428622271"/>
    <n v="1426203071"/>
    <b v="0"/>
    <n v="17"/>
    <b v="0"/>
    <s v="theater/plays"/>
    <x v="2"/>
    <x v="2"/>
    <n v="81.41"/>
    <n v="12"/>
    <x v="2856"/>
    <d v="2015-04-09T23:31:11"/>
    <n v="28"/>
    <n v="-0.8796521739130435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s v="USD"/>
    <n v="1407506040"/>
    <n v="1404680075"/>
    <b v="0"/>
    <n v="125"/>
    <b v="1"/>
    <s v="theater/plays"/>
    <x v="2"/>
    <x v="2"/>
    <n v="93.98"/>
    <n v="100"/>
    <x v="2857"/>
    <d v="2014-08-08T13:54:00"/>
    <n v="32.707928240743058"/>
    <n v="8.6734259180372246E-4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s v="USD"/>
    <n v="1441516200"/>
    <n v="1438959121"/>
    <b v="0"/>
    <n v="1"/>
    <b v="0"/>
    <s v="technology/web"/>
    <x v="0"/>
    <x v="22"/>
    <n v="10"/>
    <n v="0"/>
    <x v="2858"/>
    <d v="2015-09-06T05:10:00"/>
    <n v="29.595821759263345"/>
    <n v="-0.99916659721643475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s v="GBP"/>
    <n v="1481842800"/>
    <n v="1479414344"/>
    <b v="0"/>
    <n v="3238"/>
    <b v="1"/>
    <s v="games/tabletop games"/>
    <x v="1"/>
    <x v="1"/>
    <n v="40.07"/>
    <n v="1081"/>
    <x v="2859"/>
    <d v="2016-12-15T23:00:00"/>
    <n v="28.107129629628616"/>
    <n v="9.81240166666666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s v="USD"/>
    <n v="1415827200"/>
    <n v="1412358968"/>
    <b v="1"/>
    <n v="489"/>
    <b v="1"/>
    <s v="technology/space exploration"/>
    <x v="0"/>
    <x v="23"/>
    <n v="80.02"/>
    <n v="326"/>
    <x v="2860"/>
    <d v="2014-11-12T21:20:00"/>
    <n v="40.141574074077653"/>
    <n v="2.2609166666666667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s v="USD"/>
    <n v="1436396313"/>
    <n v="1433804313"/>
    <b v="0"/>
    <n v="1013"/>
    <b v="1"/>
    <s v="technology/wearables"/>
    <x v="0"/>
    <x v="16"/>
    <n v="31.66"/>
    <n v="267"/>
    <x v="2861"/>
    <d v="2015-07-08T22:58:33"/>
    <n v="30"/>
    <n v="1.672916666666666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s v="USD"/>
    <n v="1456047228"/>
    <n v="1453109628"/>
    <b v="1"/>
    <n v="551"/>
    <b v="1"/>
    <s v="theater/spaces"/>
    <x v="2"/>
    <x v="24"/>
    <n v="57.63"/>
    <n v="265"/>
    <x v="2862"/>
    <d v="2016-02-21T09:33:48"/>
    <n v="34"/>
    <n v="1.646224166666666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s v="USD"/>
    <n v="1440702910"/>
    <n v="1438110910"/>
    <b v="1"/>
    <n v="455"/>
    <b v="1"/>
    <s v="photography/photobooks"/>
    <x v="6"/>
    <x v="9"/>
    <n v="66.02"/>
    <n v="250"/>
    <x v="2863"/>
    <d v="2015-08-27T19:15:10"/>
    <n v="30"/>
    <n v="1.5030841666666666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s v="USD"/>
    <n v="1377960012"/>
    <n v="1375368012"/>
    <b v="1"/>
    <n v="670"/>
    <b v="1"/>
    <s v="music/rock"/>
    <x v="4"/>
    <x v="5"/>
    <n v="38.18"/>
    <n v="213"/>
    <x v="2864"/>
    <d v="2013-08-31T14:40:12"/>
    <n v="30"/>
    <n v="1.1314633333333335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x v="6"/>
    <s v="EUR"/>
    <n v="1470506400"/>
    <n v="1467358427"/>
    <b v="1"/>
    <n v="224"/>
    <b v="1"/>
    <s v="photography/photobooks"/>
    <x v="6"/>
    <x v="9"/>
    <n v="96.38"/>
    <n v="180"/>
    <x v="2865"/>
    <d v="2016-08-06T18:00:00"/>
    <n v="36.434872685189475"/>
    <n v="0.7990000000000000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s v="USD"/>
    <n v="1355597528"/>
    <n v="1353005528"/>
    <b v="0"/>
    <n v="246"/>
    <b v="1"/>
    <s v="music/indie rock"/>
    <x v="4"/>
    <x v="21"/>
    <n v="70.53"/>
    <n v="145"/>
    <x v="2866"/>
    <d v="2012-12-15T18:52:08"/>
    <n v="30"/>
    <n v="0.44584416666666676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s v="USD"/>
    <n v="1420060088"/>
    <n v="1414872488"/>
    <b v="0"/>
    <n v="176"/>
    <b v="1"/>
    <s v="technology/hardware"/>
    <x v="0"/>
    <x v="0"/>
    <n v="95.49"/>
    <n v="140"/>
    <x v="2867"/>
    <d v="2014-12-31T21:08:08"/>
    <n v="60.041666666664241"/>
    <n v="0.4005000000000000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s v="USD"/>
    <n v="1369699200"/>
    <n v="1366917828"/>
    <b v="0"/>
    <n v="146"/>
    <b v="1"/>
    <s v="technology/hardware"/>
    <x v="0"/>
    <x v="0"/>
    <n v="97.19"/>
    <n v="118"/>
    <x v="2868"/>
    <d v="2013-05-28T00:00:00"/>
    <n v="32.191805555557949"/>
    <n v="0.1825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s v="USD"/>
    <n v="1379708247"/>
    <n v="1377116247"/>
    <b v="1"/>
    <n v="182"/>
    <b v="1"/>
    <s v="music/rock"/>
    <x v="4"/>
    <x v="5"/>
    <n v="76.92"/>
    <n v="117"/>
    <x v="2869"/>
    <d v="2013-09-20T20:17:27"/>
    <n v="30"/>
    <n v="0.1666666666666666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s v="USD"/>
    <n v="1447484460"/>
    <n v="1444888868"/>
    <b v="0"/>
    <n v="133"/>
    <b v="1"/>
    <s v="film &amp; video/documentary"/>
    <x v="5"/>
    <x v="27"/>
    <n v="103.22"/>
    <n v="114"/>
    <x v="2870"/>
    <d v="2015-11-14T07:01:00"/>
    <n v="30.041574074079108"/>
    <n v="0.14399999999999999"/>
    <x v="3"/>
  </r>
  <r>
    <n v="2337"/>
    <s v="The Hudson Standard Bitters and Shrubs"/>
    <s v="We make small batch, locally sourced bitters and shrubs for cocktails and cooking."/>
    <n v="12000"/>
    <n v="13279"/>
    <x v="0"/>
    <x v="0"/>
    <x v="0"/>
    <s v="USD"/>
    <n v="1403796143"/>
    <n v="1401204143"/>
    <b v="1"/>
    <n v="179"/>
    <b v="1"/>
    <s v="food/small batch"/>
    <x v="3"/>
    <x v="26"/>
    <n v="74.180000000000007"/>
    <n v="111"/>
    <x v="2871"/>
    <d v="2014-06-26T15:22:23"/>
    <n v="30"/>
    <n v="0.1065833333333333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s v="USD"/>
    <n v="1454433998"/>
    <n v="1453137998"/>
    <b v="0"/>
    <n v="156"/>
    <b v="1"/>
    <s v="theater/spaces"/>
    <x v="2"/>
    <x v="24"/>
    <n v="84.11"/>
    <n v="109"/>
    <x v="2872"/>
    <d v="2016-02-02T17:26:38"/>
    <n v="15"/>
    <n v="9.3416666666666662E-2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s v="USD"/>
    <n v="1386640856"/>
    <n v="1383616856"/>
    <b v="0"/>
    <n v="47"/>
    <b v="1"/>
    <s v="film &amp; video/shorts"/>
    <x v="5"/>
    <x v="13"/>
    <n v="273.83"/>
    <n v="107"/>
    <x v="2873"/>
    <d v="2013-12-10T02:00:56"/>
    <n v="35"/>
    <n v="7.2499999999999995E-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s v="USD"/>
    <n v="1299775210"/>
    <n v="1295887210"/>
    <b v="1"/>
    <n v="202"/>
    <b v="1"/>
    <s v="film &amp; video/documentary"/>
    <x v="5"/>
    <x v="27"/>
    <n v="62.71"/>
    <n v="106"/>
    <x v="2874"/>
    <d v="2011-03-10T16:40:10"/>
    <n v="45"/>
    <n v="5.566666666666667E-2"/>
    <x v="5"/>
  </r>
  <r>
    <n v="3677"/>
    <s v="Goldfish Memory Productions"/>
    <s v="Goldfish Memory Productions seeks at least $12,000 to begin their first 3 professional projects."/>
    <n v="12000"/>
    <n v="12348.5"/>
    <x v="0"/>
    <x v="0"/>
    <x v="0"/>
    <s v="USD"/>
    <n v="1404359940"/>
    <n v="1402580818"/>
    <b v="0"/>
    <n v="199"/>
    <b v="1"/>
    <s v="theater/plays"/>
    <x v="2"/>
    <x v="2"/>
    <n v="62.05"/>
    <n v="103"/>
    <x v="2875"/>
    <d v="2014-07-03T03:59:00"/>
    <n v="20.591689814820711"/>
    <n v="2.9041666666666667E-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s v="GBP"/>
    <n v="1452038100"/>
    <n v="1448823673"/>
    <b v="1"/>
    <n v="115"/>
    <b v="1"/>
    <s v="theater/plays"/>
    <x v="2"/>
    <x v="2"/>
    <n v="106.57"/>
    <n v="102"/>
    <x v="2876"/>
    <d v="2016-01-05T23:55:00"/>
    <n v="37.204016203708306"/>
    <n v="2.1333333333333333E-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s v="GBP"/>
    <n v="1419984000"/>
    <n v="1417132986"/>
    <b v="1"/>
    <n v="184"/>
    <b v="1"/>
    <s v="theater/plays"/>
    <x v="2"/>
    <x v="2"/>
    <n v="66.59"/>
    <n v="102"/>
    <x v="2877"/>
    <d v="2014-12-31T00:00:00"/>
    <n v="32.997847222221026"/>
    <n v="2.1000000000000001E-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s v="USD"/>
    <n v="1477255840"/>
    <n v="1474663840"/>
    <b v="0"/>
    <n v="118"/>
    <b v="1"/>
    <s v="photography/photobooks"/>
    <x v="6"/>
    <x v="9"/>
    <n v="103.64"/>
    <n v="102"/>
    <x v="2878"/>
    <d v="2016-10-23T20:50:40"/>
    <n v="30"/>
    <n v="1.9083333333333334E-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s v="USD"/>
    <n v="1437621060"/>
    <n v="1433799180"/>
    <b v="0"/>
    <n v="87"/>
    <b v="1"/>
    <s v="film &amp; video/documentary"/>
    <x v="5"/>
    <x v="27"/>
    <n v="139.83000000000001"/>
    <n v="101"/>
    <x v="2879"/>
    <d v="2015-07-23T03:11:00"/>
    <n v="44.234722222216078"/>
    <n v="1.375E-2"/>
    <x v="3"/>
  </r>
  <r>
    <n v="3248"/>
    <s v="Honest Accomplice Theatre 2015-16 Season"/>
    <s v="Honest Accomplice Theatre produces theatre for social change."/>
    <n v="12000"/>
    <n v="12095"/>
    <x v="0"/>
    <x v="0"/>
    <x v="0"/>
    <s v="USD"/>
    <n v="1428178757"/>
    <n v="1425590357"/>
    <b v="1"/>
    <n v="200"/>
    <b v="1"/>
    <s v="theater/plays"/>
    <x v="2"/>
    <x v="2"/>
    <n v="60.48"/>
    <n v="101"/>
    <x v="2880"/>
    <d v="2015-04-04T20:19:17"/>
    <n v="29.958333333335759"/>
    <n v="7.9166666666666673E-3"/>
    <x v="3"/>
  </r>
  <r>
    <n v="28"/>
    <s v="John Earle Dog Training Concept Development Reel"/>
    <s v="John and Brian are on a quest to change people's lives and rehabilitate dogs."/>
    <n v="12000"/>
    <n v="12042"/>
    <x v="0"/>
    <x v="0"/>
    <x v="0"/>
    <s v="USD"/>
    <n v="1450307284"/>
    <n v="1447715284"/>
    <b v="0"/>
    <n v="71"/>
    <b v="1"/>
    <s v="film &amp; video/television"/>
    <x v="5"/>
    <x v="7"/>
    <n v="169.61"/>
    <n v="100"/>
    <x v="2881"/>
    <d v="2015-12-16T23:08:04"/>
    <n v="30"/>
    <n v="3.5000000000000001E-3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s v="USD"/>
    <n v="1402896600"/>
    <n v="1398971211"/>
    <b v="0"/>
    <n v="70"/>
    <b v="1"/>
    <s v="film &amp; video/television"/>
    <x v="5"/>
    <x v="7"/>
    <n v="171.84"/>
    <n v="100"/>
    <x v="2882"/>
    <d v="2014-06-16T05:30:00"/>
    <n v="45.432743055549508"/>
    <n v="2.4166666666666668E-3"/>
    <x v="2"/>
  </r>
  <r>
    <n v="49"/>
    <s v="Driving Jersey - Season Five"/>
    <s v="Driving Jersey is real people telling real stories."/>
    <n v="12000"/>
    <n v="12000"/>
    <x v="0"/>
    <x v="0"/>
    <x v="0"/>
    <s v="USD"/>
    <n v="1445660045"/>
    <n v="1443068045"/>
    <b v="0"/>
    <n v="87"/>
    <b v="1"/>
    <s v="film &amp; video/television"/>
    <x v="5"/>
    <x v="7"/>
    <n v="137.93"/>
    <n v="100"/>
    <x v="2883"/>
    <d v="2015-10-24T04:14:05"/>
    <n v="30"/>
    <n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s v="USD"/>
    <n v="1410601041"/>
    <n v="1406713041"/>
    <b v="0"/>
    <n v="12"/>
    <b v="1"/>
    <s v="theater/plays"/>
    <x v="2"/>
    <x v="2"/>
    <n v="1000"/>
    <n v="100"/>
    <x v="2884"/>
    <d v="2014-09-13T09:37:21"/>
    <n v="45"/>
    <n v="0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s v="USD"/>
    <n v="1429595940"/>
    <n v="1428082481"/>
    <b v="0"/>
    <n v="117"/>
    <b v="0"/>
    <s v="theater/spaces"/>
    <x v="2"/>
    <x v="24"/>
    <n v="61.31"/>
    <n v="60"/>
    <x v="2885"/>
    <d v="2015-04-21T05:59:00"/>
    <n v="17.516886574070668"/>
    <n v="-0.40225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s v="GBP"/>
    <n v="1425108736"/>
    <n v="1422516736"/>
    <b v="0"/>
    <n v="140"/>
    <b v="0"/>
    <s v="photography/photobooks"/>
    <x v="6"/>
    <x v="9"/>
    <n v="42.16"/>
    <n v="49"/>
    <x v="2886"/>
    <d v="2015-02-28T07:32:16"/>
    <n v="30"/>
    <n v="-0.50816666666666666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s v="USD"/>
    <n v="1443675600"/>
    <n v="1441157592"/>
    <b v="0"/>
    <n v="33"/>
    <b v="0"/>
    <s v="film &amp; video/drama"/>
    <x v="5"/>
    <x v="25"/>
    <n v="91.82"/>
    <n v="25"/>
    <x v="2887"/>
    <d v="2015-10-01T05:00:00"/>
    <n v="29.143611111110658"/>
    <n v="-0.74750000000000005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s v="USD"/>
    <n v="1440090300"/>
    <n v="1436305452"/>
    <b v="0"/>
    <n v="29"/>
    <b v="0"/>
    <s v="theater/plays"/>
    <x v="2"/>
    <x v="2"/>
    <n v="96.55"/>
    <n v="23"/>
    <x v="2888"/>
    <d v="2015-08-20T17:05:00"/>
    <n v="43.806111111109203"/>
    <n v="-0.76666666666666672"/>
    <x v="3"/>
  </r>
  <r>
    <n v="3803"/>
    <s v="Benjamin Button the Musical Concept Album"/>
    <s v="A fully orchestrated concept album of Benjamin Button the Musical!"/>
    <n v="12000"/>
    <n v="2358"/>
    <x v="1"/>
    <x v="0"/>
    <x v="0"/>
    <s v="USD"/>
    <n v="1457133568"/>
    <n v="1454541568"/>
    <b v="0"/>
    <n v="40"/>
    <b v="0"/>
    <s v="theater/musical"/>
    <x v="2"/>
    <x v="18"/>
    <n v="58.95"/>
    <n v="20"/>
    <x v="2889"/>
    <d v="2016-03-04T23:19:28"/>
    <n v="30"/>
    <n v="-0.80349999999999999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s v="USD"/>
    <n v="1412393400"/>
    <n v="1409747154"/>
    <b v="0"/>
    <n v="29"/>
    <b v="0"/>
    <s v="games/video games"/>
    <x v="1"/>
    <x v="19"/>
    <n v="74.209999999999994"/>
    <n v="18"/>
    <x v="2890"/>
    <d v="2014-10-04T03:30:00"/>
    <n v="30.627847222225682"/>
    <n v="-0.8206666666666666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s v="USD"/>
    <n v="1413816975"/>
    <n v="1411224975"/>
    <b v="0"/>
    <n v="13"/>
    <b v="0"/>
    <s v="theater/spaces"/>
    <x v="2"/>
    <x v="24"/>
    <n v="140.54"/>
    <n v="15"/>
    <x v="2891"/>
    <d v="2014-10-20T14:56:15"/>
    <n v="30"/>
    <n v="-0.8477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s v="USD"/>
    <n v="1475766932"/>
    <n v="1473174932"/>
    <b v="0"/>
    <n v="30"/>
    <b v="0"/>
    <s v="technology/wearables"/>
    <x v="0"/>
    <x v="16"/>
    <n v="59.2"/>
    <n v="15"/>
    <x v="2892"/>
    <d v="2016-10-06T15:15:32"/>
    <n v="30"/>
    <n v="-0.85199999999999998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s v="USD"/>
    <n v="1310158800"/>
    <n v="1304888771"/>
    <b v="0"/>
    <n v="38"/>
    <b v="0"/>
    <s v="music/world music"/>
    <x v="4"/>
    <x v="37"/>
    <n v="44.5"/>
    <n v="14"/>
    <x v="2893"/>
    <d v="2011-07-08T21:00:00"/>
    <n v="60.995706018518831"/>
    <n v="-0.85908333333333331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s v="USD"/>
    <n v="1491786000"/>
    <n v="1488847514"/>
    <b v="0"/>
    <n v="23"/>
    <b v="0"/>
    <s v="music/faith"/>
    <x v="4"/>
    <x v="28"/>
    <n v="61.09"/>
    <n v="12"/>
    <x v="2894"/>
    <d v="2017-04-10T01:00:00"/>
    <n v="34.010254629632982"/>
    <n v="-0.88291666666666668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s v="USD"/>
    <n v="1433043623"/>
    <n v="1429155623"/>
    <b v="0"/>
    <n v="28"/>
    <b v="0"/>
    <s v="film &amp; video/science fiction"/>
    <x v="5"/>
    <x v="30"/>
    <n v="46.18"/>
    <n v="11"/>
    <x v="2895"/>
    <d v="2015-05-31T03:40:23"/>
    <n v="45"/>
    <n v="-0.89224999999999999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s v="USD"/>
    <n v="1428940775"/>
    <n v="1426348775"/>
    <b v="0"/>
    <n v="29"/>
    <b v="0"/>
    <s v="technology/wearables"/>
    <x v="0"/>
    <x v="16"/>
    <n v="31.17"/>
    <n v="8"/>
    <x v="2896"/>
    <d v="2015-04-13T15:59:35"/>
    <n v="30"/>
    <n v="-0.92466666666666664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x v="4"/>
    <s v="EUR"/>
    <n v="1481367600"/>
    <n v="1477839675"/>
    <b v="0"/>
    <n v="10"/>
    <b v="0"/>
    <s v="publishing/translations"/>
    <x v="7"/>
    <x v="20"/>
    <n v="80.5"/>
    <n v="7"/>
    <x v="2897"/>
    <d v="2016-12-10T11:00:00"/>
    <n v="40.832465277773736"/>
    <n v="-0.93291666666666662"/>
    <x v="0"/>
  </r>
  <r>
    <n v="428"/>
    <s v="Little Clay Bible - Zacchaeus"/>
    <s v="Fresh, fun, entertaining Bible stories on YouTube, stop-motion style."/>
    <n v="12000"/>
    <n v="676"/>
    <x v="1"/>
    <x v="0"/>
    <x v="0"/>
    <s v="USD"/>
    <n v="1402956000"/>
    <n v="1400523845"/>
    <b v="0"/>
    <n v="13"/>
    <b v="0"/>
    <s v="film &amp; video/animation"/>
    <x v="5"/>
    <x v="29"/>
    <n v="52"/>
    <n v="6"/>
    <x v="2898"/>
    <d v="2014-06-16T22:00:00"/>
    <n v="28.149942129624833"/>
    <n v="-0.94366666666666665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s v="USD"/>
    <n v="1444577345"/>
    <n v="1441985458"/>
    <b v="0"/>
    <n v="3"/>
    <b v="0"/>
    <s v="theater/plays"/>
    <x v="2"/>
    <x v="2"/>
    <n v="183.33"/>
    <n v="5"/>
    <x v="2899"/>
    <d v="2015-10-11T15:29:05"/>
    <n v="29.99869212962949"/>
    <n v="-0.95416666666666672"/>
    <x v="3"/>
  </r>
  <r>
    <n v="957"/>
    <s v="DUALBAND, the Leather NFC Smart Watch Band"/>
    <s v="A Leather Smart watch Band, that NEVER needs to be charged for only $37!"/>
    <n v="12000"/>
    <n v="233"/>
    <x v="1"/>
    <x v="0"/>
    <x v="0"/>
    <s v="USD"/>
    <n v="1479392133"/>
    <n v="1476710133"/>
    <b v="0"/>
    <n v="7"/>
    <b v="0"/>
    <s v="technology/wearables"/>
    <x v="0"/>
    <x v="16"/>
    <n v="33.29"/>
    <n v="2"/>
    <x v="2900"/>
    <d v="2016-11-17T14:15:33"/>
    <n v="31.041666666656965"/>
    <n v="-0.9805833333333333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s v="USD"/>
    <n v="1408526477"/>
    <n v="1407057677"/>
    <b v="0"/>
    <n v="4"/>
    <b v="0"/>
    <s v="food/restaurants"/>
    <x v="3"/>
    <x v="39"/>
    <n v="52.5"/>
    <n v="2"/>
    <x v="2901"/>
    <d v="2014-08-20T09:21:17"/>
    <n v="17"/>
    <n v="-0.98250000000000004"/>
    <x v="2"/>
  </r>
  <r>
    <n v="579"/>
    <s v="Course: Learn Cryptography"/>
    <s v="Learn classic and public key cryptography with a full proof-of-concept system in JavaScript."/>
    <n v="12000"/>
    <n v="175"/>
    <x v="1"/>
    <x v="0"/>
    <x v="0"/>
    <s v="USD"/>
    <n v="1419539223"/>
    <n v="1416947223"/>
    <b v="0"/>
    <n v="5"/>
    <b v="0"/>
    <s v="technology/web"/>
    <x v="0"/>
    <x v="22"/>
    <n v="35"/>
    <n v="1"/>
    <x v="2902"/>
    <d v="2014-12-25T20:27:03"/>
    <n v="30"/>
    <n v="-0.9854166666666667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s v="USD"/>
    <n v="1457543360"/>
    <n v="1454951360"/>
    <b v="0"/>
    <n v="6"/>
    <b v="0"/>
    <s v="technology/space exploration"/>
    <x v="0"/>
    <x v="23"/>
    <n v="17.670000000000002"/>
    <n v="1"/>
    <x v="2903"/>
    <d v="2016-03-09T17:09:20"/>
    <n v="30"/>
    <n v="-0.9911666666666666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s v="USD"/>
    <n v="1487397540"/>
    <n v="1484684247"/>
    <b v="0"/>
    <n v="4"/>
    <b v="0"/>
    <s v="technology/wearables"/>
    <x v="0"/>
    <x v="16"/>
    <n v="22.5"/>
    <n v="1"/>
    <x v="2904"/>
    <d v="2017-02-18T05:59:00"/>
    <n v="31.403854166666861"/>
    <n v="-0.9925000000000000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s v="USD"/>
    <n v="1451010086"/>
    <n v="1447122086"/>
    <b v="0"/>
    <n v="14"/>
    <b v="0"/>
    <s v="film &amp; video/animation"/>
    <x v="5"/>
    <x v="29"/>
    <n v="3.71"/>
    <n v="0"/>
    <x v="2905"/>
    <d v="2015-12-25T02:21:26"/>
    <n v="45"/>
    <n v="-0.9956666666666667"/>
    <x v="3"/>
  </r>
  <r>
    <n v="2402"/>
    <s v="Cupcake Truck Unite"/>
    <s v="Small town, delicious treats, and a mobile truck"/>
    <n v="12000"/>
    <n v="52"/>
    <x v="1"/>
    <x v="0"/>
    <x v="0"/>
    <s v="USD"/>
    <n v="1431533931"/>
    <n v="1428941931"/>
    <b v="0"/>
    <n v="1"/>
    <b v="0"/>
    <s v="food/food trucks"/>
    <x v="3"/>
    <x v="3"/>
    <n v="52"/>
    <n v="0"/>
    <x v="2906"/>
    <d v="2015-05-13T16:18:51"/>
    <n v="30"/>
    <n v="-0.9956666666666667"/>
    <x v="3"/>
  </r>
  <r>
    <n v="190"/>
    <s v="REGIONRAT, the movie"/>
    <s v="Because hope can be a 4 letter word"/>
    <n v="12000"/>
    <n v="50"/>
    <x v="1"/>
    <x v="0"/>
    <x v="0"/>
    <s v="USD"/>
    <n v="1466091446"/>
    <n v="1465227446"/>
    <b v="0"/>
    <n v="1"/>
    <b v="0"/>
    <s v="film &amp; video/drama"/>
    <x v="5"/>
    <x v="25"/>
    <n v="50"/>
    <n v="0"/>
    <x v="2907"/>
    <d v="2016-06-16T15:37:26"/>
    <n v="10"/>
    <n v="-0.99583333333333335"/>
    <x v="0"/>
  </r>
  <r>
    <n v="1406"/>
    <s v="Man Down! Translation project"/>
    <s v="The White coat and the battle dress uniform"/>
    <n v="12000"/>
    <n v="15"/>
    <x v="1"/>
    <x v="4"/>
    <x v="4"/>
    <s v="EUR"/>
    <n v="1449914400"/>
    <n v="1445336607"/>
    <b v="0"/>
    <n v="3"/>
    <b v="0"/>
    <s v="publishing/translations"/>
    <x v="7"/>
    <x v="20"/>
    <n v="5"/>
    <n v="0"/>
    <x v="2908"/>
    <d v="2015-12-12T10:00:00"/>
    <n v="52.983715277783631"/>
    <n v="-0.9987500000000000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s v="USD"/>
    <n v="1477791960"/>
    <n v="1476549262"/>
    <b v="0"/>
    <n v="2"/>
    <b v="0"/>
    <s v="theater/spaces"/>
    <x v="2"/>
    <x v="24"/>
    <n v="1"/>
    <n v="0"/>
    <x v="2909"/>
    <d v="2016-10-30T01:46:00"/>
    <n v="14.383078703707724"/>
    <n v="-0.9998333333333333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s v="USD"/>
    <n v="1458097364"/>
    <n v="1455508964"/>
    <b v="0"/>
    <n v="1"/>
    <b v="0"/>
    <s v="theater/plays"/>
    <x v="2"/>
    <x v="2"/>
    <n v="1"/>
    <n v="0"/>
    <x v="2910"/>
    <d v="2016-03-16T03:02:44"/>
    <n v="29.958333333335759"/>
    <n v="-0.99991666666666668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s v="USD"/>
    <n v="1483924700"/>
    <n v="1481332700"/>
    <b v="0"/>
    <n v="0"/>
    <b v="0"/>
    <s v="film &amp; video/animation"/>
    <x v="5"/>
    <x v="29"/>
    <n v="0"/>
    <n v="0"/>
    <x v="2911"/>
    <d v="2017-01-09T01:18:20"/>
    <n v="30"/>
    <n v="-1"/>
    <x v="0"/>
  </r>
  <r>
    <n v="1049"/>
    <s v="J1 (Canceled)"/>
    <s v="------"/>
    <n v="12000"/>
    <n v="0"/>
    <x v="2"/>
    <x v="0"/>
    <x v="0"/>
    <s v="USD"/>
    <n v="1455272445"/>
    <n v="1452680445"/>
    <b v="0"/>
    <n v="0"/>
    <b v="0"/>
    <s v="journalism/audio"/>
    <x v="8"/>
    <x v="14"/>
    <n v="0"/>
    <n v="0"/>
    <x v="2912"/>
    <d v="2016-02-12T10:20:45"/>
    <n v="30"/>
    <n v="-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s v="USD"/>
    <n v="1354699421"/>
    <n v="1352107421"/>
    <b v="0"/>
    <n v="70"/>
    <b v="0"/>
    <s v="film &amp; video/animation"/>
    <x v="5"/>
    <x v="29"/>
    <n v="39.229999999999997"/>
    <n v="23"/>
    <x v="2913"/>
    <d v="2012-12-05T09:23:41"/>
    <n v="30"/>
    <n v="-0.77118573452212313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s v="GBP"/>
    <n v="1434738483"/>
    <n v="1432146483"/>
    <b v="0"/>
    <n v="4"/>
    <b v="0"/>
    <s v="publishing/art books"/>
    <x v="7"/>
    <x v="40"/>
    <n v="20"/>
    <n v="1"/>
    <x v="2914"/>
    <d v="2015-06-19T18:28:03"/>
    <n v="30"/>
    <n v="-0.99338842975206609"/>
    <x v="3"/>
  </r>
  <r>
    <n v="3262"/>
    <s v="Prison Boxing: A New Play by Leah Joki"/>
    <s v="A one-woman theatrical exploration of the prison system and its inhabitants."/>
    <n v="12200"/>
    <n v="12571"/>
    <x v="0"/>
    <x v="0"/>
    <x v="0"/>
    <s v="USD"/>
    <n v="1419220800"/>
    <n v="1416555262"/>
    <b v="1"/>
    <n v="134"/>
    <b v="1"/>
    <s v="theater/plays"/>
    <x v="2"/>
    <x v="2"/>
    <n v="93.81"/>
    <n v="103"/>
    <x v="2915"/>
    <d v="2014-12-22T04:00:00"/>
    <n v="30.851134259268292"/>
    <n v="3.0409836065573771E-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s v="USD"/>
    <n v="1283312640"/>
    <n v="1279651084"/>
    <b v="0"/>
    <n v="229"/>
    <b v="1"/>
    <s v="film &amp; video/documentary"/>
    <x v="5"/>
    <x v="27"/>
    <n v="56.46"/>
    <n v="104"/>
    <x v="2916"/>
    <d v="2010-09-01T03:44:00"/>
    <n v="42.379120370365854"/>
    <n v="3.9002732240437189E-2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9"/>
    <s v="EUR"/>
    <n v="1428493379"/>
    <n v="1425901379"/>
    <b v="0"/>
    <n v="714"/>
    <b v="1"/>
    <s v="photography/photobooks"/>
    <x v="6"/>
    <x v="9"/>
    <n v="56.41"/>
    <n v="322"/>
    <x v="2917"/>
    <d v="2015-04-08T11:42:59"/>
    <n v="30"/>
    <n v="2.222399999999999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s v="USD"/>
    <n v="1444778021"/>
    <n v="1442963621"/>
    <b v="0"/>
    <n v="132"/>
    <b v="1"/>
    <s v="music/classical music"/>
    <x v="4"/>
    <x v="10"/>
    <n v="103.68"/>
    <n v="109"/>
    <x v="2918"/>
    <d v="2015-10-13T23:13:41"/>
    <n v="21"/>
    <n v="9.4879199999999983E-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s v="USD"/>
    <n v="1433736000"/>
    <n v="1430945149"/>
    <b v="0"/>
    <n v="111"/>
    <b v="1"/>
    <s v="photography/photobooks"/>
    <x v="6"/>
    <x v="9"/>
    <n v="118.74"/>
    <n v="105"/>
    <x v="2919"/>
    <d v="2015-06-08T04:00:00"/>
    <n v="32.301516203704523"/>
    <n v="5.4399999999999997E-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s v="USD"/>
    <n v="1426426322"/>
    <n v="1423405922"/>
    <b v="0"/>
    <n v="159"/>
    <b v="1"/>
    <s v="film &amp; video/documentary"/>
    <x v="5"/>
    <x v="27"/>
    <n v="81.849999999999994"/>
    <n v="104"/>
    <x v="2920"/>
    <d v="2015-03-15T13:32:02"/>
    <n v="34.958333333328483"/>
    <n v="4.1119999999999997E-2"/>
    <x v="3"/>
  </r>
  <r>
    <n v="825"/>
    <s v="KILL FREEMAN"/>
    <s v="Kickstarting Kill Freeman independently. Help fund the New Record, Video and Live Shows."/>
    <n v="12500"/>
    <n v="12554"/>
    <x v="0"/>
    <x v="0"/>
    <x v="0"/>
    <s v="USD"/>
    <n v="1351495284"/>
    <n v="1349335284"/>
    <b v="0"/>
    <n v="99"/>
    <b v="1"/>
    <s v="music/rock"/>
    <x v="4"/>
    <x v="5"/>
    <n v="126.81"/>
    <n v="100"/>
    <x v="2921"/>
    <d v="2012-10-29T07:21:24"/>
    <n v="25"/>
    <n v="4.3200000000000001E-3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s v="USD"/>
    <n v="1407972712"/>
    <n v="1405380712"/>
    <b v="1"/>
    <n v="103"/>
    <b v="0"/>
    <s v="photography/photobooks"/>
    <x v="6"/>
    <x v="9"/>
    <n v="72.17"/>
    <n v="59"/>
    <x v="2922"/>
    <d v="2014-08-13T23:31:52"/>
    <n v="30"/>
    <n v="-0.40532160000000006"/>
    <x v="2"/>
  </r>
  <r>
    <n v="183"/>
    <s v="Three Little Words"/>
    <s v="Don't kill me until I meet my Dad"/>
    <n v="12500"/>
    <n v="4482"/>
    <x v="1"/>
    <x v="1"/>
    <x v="1"/>
    <s v="GBP"/>
    <n v="1417033610"/>
    <n v="1414438010"/>
    <b v="0"/>
    <n v="12"/>
    <b v="0"/>
    <s v="film &amp; video/drama"/>
    <x v="5"/>
    <x v="25"/>
    <n v="373.5"/>
    <n v="36"/>
    <x v="2923"/>
    <d v="2014-11-26T20:26:50"/>
    <n v="30.041666666664241"/>
    <n v="-0.6414400000000000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s v="USD"/>
    <n v="1491781648"/>
    <n v="1489193248"/>
    <b v="0"/>
    <n v="22"/>
    <b v="0"/>
    <s v="music/faith"/>
    <x v="4"/>
    <x v="28"/>
    <n v="114.82"/>
    <n v="20"/>
    <x v="2924"/>
    <d v="2017-04-09T23:47:28"/>
    <n v="29.958333333343035"/>
    <n v="-0.79791999999999996"/>
    <x v="1"/>
  </r>
  <r>
    <n v="3792"/>
    <s v="BorikÃ©n: The Show"/>
    <s v="A cultural and historic journey through Puerto Rico's music and dance!"/>
    <n v="12500"/>
    <n v="35"/>
    <x v="1"/>
    <x v="0"/>
    <x v="0"/>
    <s v="USD"/>
    <n v="1436957022"/>
    <n v="1434365022"/>
    <b v="0"/>
    <n v="2"/>
    <b v="0"/>
    <s v="theater/musical"/>
    <x v="2"/>
    <x v="18"/>
    <n v="17.5"/>
    <n v="0"/>
    <x v="2925"/>
    <d v="2015-07-15T10:43:42"/>
    <n v="30"/>
    <n v="-0.99719999999999998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s v="USD"/>
    <n v="1425655349"/>
    <n v="1420471349"/>
    <b v="0"/>
    <n v="1"/>
    <b v="0"/>
    <s v="film &amp; video/drama"/>
    <x v="5"/>
    <x v="25"/>
    <n v="1"/>
    <n v="0"/>
    <x v="2926"/>
    <d v="2015-03-06T15:22:29"/>
    <n v="60"/>
    <n v="-0.99992000000000003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s v="USD"/>
    <n v="1395624170"/>
    <n v="1392171770"/>
    <b v="1"/>
    <n v="189"/>
    <b v="1"/>
    <s v="music/rock"/>
    <x v="4"/>
    <x v="5"/>
    <n v="73.36"/>
    <n v="111"/>
    <x v="2927"/>
    <d v="2014-03-24T01:22:50"/>
    <n v="39.958333333335759"/>
    <n v="0.10771572387344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s v="USD"/>
    <n v="1403636229"/>
    <n v="1401044229"/>
    <b v="0"/>
    <n v="3"/>
    <b v="0"/>
    <s v="theater/plays"/>
    <x v="2"/>
    <x v="2"/>
    <n v="18.329999999999998"/>
    <n v="0"/>
    <x v="2928"/>
    <d v="2014-06-24T18:57:09"/>
    <n v="30"/>
    <n v="-0.99566929133858273"/>
    <x v="2"/>
  </r>
  <r>
    <n v="206"/>
    <s v="Blood Bond Movie Development"/>
    <s v="A love story featuring adoption,struggle,dysfunction,grace, healing, and restoration."/>
    <n v="12700"/>
    <n v="0"/>
    <x v="1"/>
    <x v="0"/>
    <x v="0"/>
    <s v="USD"/>
    <n v="1470441983"/>
    <n v="1468627583"/>
    <b v="0"/>
    <n v="0"/>
    <b v="0"/>
    <s v="film &amp; video/drama"/>
    <x v="5"/>
    <x v="25"/>
    <n v="0"/>
    <n v="0"/>
    <x v="2929"/>
    <d v="2016-08-06T00:06:23"/>
    <n v="21"/>
    <n v="-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s v="USD"/>
    <n v="1342731811"/>
    <n v="1340139811"/>
    <b v="0"/>
    <n v="171"/>
    <b v="1"/>
    <s v="film &amp; video/documentary"/>
    <x v="5"/>
    <x v="27"/>
    <n v="78.66"/>
    <n v="105"/>
    <x v="2930"/>
    <d v="2012-07-19T21:03:31"/>
    <n v="30"/>
    <n v="5.0859374999999998E-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x v="7"/>
    <s v="AUD"/>
    <n v="1432873653"/>
    <n v="1430281653"/>
    <b v="0"/>
    <n v="1"/>
    <b v="0"/>
    <s v="games/video games"/>
    <x v="1"/>
    <x v="19"/>
    <n v="5"/>
    <n v="0"/>
    <x v="2931"/>
    <d v="2015-05-29T04:27:33"/>
    <n v="30"/>
    <n v="-0.9996153550273098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s v="GBP"/>
    <n v="1384374155"/>
    <n v="1381778555"/>
    <b v="0"/>
    <n v="301"/>
    <b v="1"/>
    <s v="games/tabletop games"/>
    <x v="1"/>
    <x v="1"/>
    <n v="67.97"/>
    <n v="157"/>
    <x v="2932"/>
    <d v="2013-11-13T20:22:35"/>
    <n v="30.041666666671517"/>
    <n v="0.57376923076923081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2"/>
    <x v="2"/>
    <s v="CAD"/>
    <n v="1427585511"/>
    <n v="1424997111"/>
    <b v="0"/>
    <n v="147"/>
    <b v="1"/>
    <s v="games/tabletop games"/>
    <x v="1"/>
    <x v="1"/>
    <n v="135.59"/>
    <n v="153"/>
    <x v="2933"/>
    <d v="2015-03-28T23:31:51"/>
    <n v="29.958333333343035"/>
    <n v="0.5331538461538462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s v="USD"/>
    <n v="1363458467"/>
    <n v="1360866467"/>
    <b v="1"/>
    <n v="275"/>
    <b v="1"/>
    <s v="film &amp; video/documentary"/>
    <x v="5"/>
    <x v="27"/>
    <n v="65.760000000000005"/>
    <n v="139"/>
    <x v="2934"/>
    <d v="2013-03-16T18:27:47"/>
    <n v="30"/>
    <n v="0.39100000000000001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s v="USD"/>
    <n v="1363711335"/>
    <n v="1360258935"/>
    <b v="1"/>
    <n v="251"/>
    <b v="1"/>
    <s v="film &amp; video/documentary"/>
    <x v="5"/>
    <x v="27"/>
    <n v="61.5"/>
    <n v="119"/>
    <x v="2935"/>
    <d v="2013-03-19T16:42:15"/>
    <n v="39.958333333335759"/>
    <n v="0.18734999999999993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s v="USD"/>
    <n v="1324381790"/>
    <n v="1321357790"/>
    <b v="1"/>
    <n v="202"/>
    <b v="1"/>
    <s v="film &amp; video/documentary"/>
    <x v="5"/>
    <x v="27"/>
    <n v="73.02"/>
    <n v="113"/>
    <x v="2936"/>
    <d v="2011-12-20T11:49:50"/>
    <n v="35"/>
    <n v="0.1346153846153846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s v="USD"/>
    <n v="1402855525"/>
    <n v="1400263525"/>
    <b v="1"/>
    <n v="72"/>
    <b v="1"/>
    <s v="theater/plays"/>
    <x v="2"/>
    <x v="2"/>
    <n v="200.69"/>
    <n v="111"/>
    <x v="2937"/>
    <d v="2014-06-15T18:05:25"/>
    <n v="30"/>
    <n v="0.11153846153846154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s v="USD"/>
    <n v="1449205200"/>
    <n v="1445363833"/>
    <b v="0"/>
    <n v="57"/>
    <b v="1"/>
    <s v="photography/photobooks"/>
    <x v="6"/>
    <x v="9"/>
    <n v="234.79"/>
    <n v="103"/>
    <x v="2938"/>
    <d v="2015-12-04T05:00:00"/>
    <n v="44.460266203699575"/>
    <n v="2.9461538461538463E-2"/>
    <x v="3"/>
  </r>
  <r>
    <n v="741"/>
    <s v="reVILNA: the vilna ghetto project"/>
    <s v="A revolutionary digital mapping project of the Vilna Ghetto"/>
    <n v="13000"/>
    <n v="13293.8"/>
    <x v="0"/>
    <x v="0"/>
    <x v="0"/>
    <s v="USD"/>
    <n v="1370964806"/>
    <n v="1367940806"/>
    <b v="0"/>
    <n v="94"/>
    <b v="1"/>
    <s v="publishing/nonfiction"/>
    <x v="7"/>
    <x v="12"/>
    <n v="141.41999999999999"/>
    <n v="102"/>
    <x v="2939"/>
    <d v="2013-06-11T15:33:26"/>
    <n v="35"/>
    <n v="2.2599999999999943E-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s v="GBP"/>
    <n v="1427331809"/>
    <n v="1424743409"/>
    <b v="1"/>
    <n v="186"/>
    <b v="1"/>
    <s v="theater/plays"/>
    <x v="2"/>
    <x v="2"/>
    <n v="70.77"/>
    <n v="101"/>
    <x v="2940"/>
    <d v="2015-03-26T01:03:29"/>
    <n v="29.958333333328483"/>
    <n v="1.2576923076923078E-2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x v="6"/>
    <s v="EUR"/>
    <n v="1434197351"/>
    <n v="1431605351"/>
    <b v="0"/>
    <n v="62"/>
    <b v="1"/>
    <s v="photography/photobooks"/>
    <x v="6"/>
    <x v="9"/>
    <n v="211.48"/>
    <n v="101"/>
    <x v="2941"/>
    <d v="2015-06-13T12:09:11"/>
    <n v="30"/>
    <n v="8.615384615384615E-3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s v="USD"/>
    <n v="1445196989"/>
    <n v="1442604989"/>
    <b v="1"/>
    <n v="43"/>
    <b v="0"/>
    <s v="theater/plays"/>
    <x v="2"/>
    <x v="2"/>
    <n v="49.51"/>
    <n v="16"/>
    <x v="2942"/>
    <d v="2015-10-18T19:36:29"/>
    <n v="30"/>
    <n v="-0.836230769230769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x v="4"/>
    <s v="EUR"/>
    <n v="1464285463"/>
    <n v="1461693463"/>
    <b v="0"/>
    <n v="1"/>
    <b v="0"/>
    <s v="publishing/translations"/>
    <x v="7"/>
    <x v="20"/>
    <n v="1"/>
    <n v="0"/>
    <x v="2943"/>
    <d v="2016-05-26T17:57:43"/>
    <n v="30"/>
    <n v="-0.9999230769230769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s v="USD"/>
    <n v="1430276959"/>
    <n v="1427684959"/>
    <b v="0"/>
    <n v="0"/>
    <b v="0"/>
    <s v="publishing/translations"/>
    <x v="7"/>
    <x v="20"/>
    <n v="0"/>
    <n v="0"/>
    <x v="2944"/>
    <d v="2015-04-29T03:09:19"/>
    <n v="30"/>
    <n v="-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x v="3"/>
    <s v="EUR"/>
    <n v="1483395209"/>
    <n v="1480803209"/>
    <b v="0"/>
    <n v="0"/>
    <b v="0"/>
    <s v="publishing/translations"/>
    <x v="7"/>
    <x v="20"/>
    <n v="0"/>
    <n v="0"/>
    <x v="2945"/>
    <d v="2017-01-02T22:13:29"/>
    <n v="30"/>
    <n v="-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x v="14"/>
    <s v="SEK"/>
    <n v="1418934506"/>
    <n v="1415910506"/>
    <b v="0"/>
    <n v="0"/>
    <b v="0"/>
    <s v="technology/web"/>
    <x v="0"/>
    <x v="22"/>
    <n v="0"/>
    <n v="0"/>
    <x v="2946"/>
    <d v="2014-12-18T20:28:26"/>
    <n v="35"/>
    <n v="-1"/>
    <x v="2"/>
  </r>
  <r>
    <n v="3869"/>
    <s v="The Masturbation Musical (Canceled)"/>
    <s v="A Musical about 3 women who pursue their Pleasure and end up finding themselves."/>
    <n v="13111"/>
    <n v="452"/>
    <x v="2"/>
    <x v="0"/>
    <x v="0"/>
    <s v="USD"/>
    <n v="1426302660"/>
    <n v="1423761792"/>
    <b v="0"/>
    <n v="15"/>
    <b v="0"/>
    <s v="theater/musical"/>
    <x v="2"/>
    <x v="18"/>
    <n v="30.13"/>
    <n v="3"/>
    <x v="2947"/>
    <d v="2015-03-14T03:11:00"/>
    <n v="29.408194444440596"/>
    <n v="-0.9655251315689116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s v="USD"/>
    <n v="1428097450"/>
    <n v="1425509050"/>
    <b v="0"/>
    <n v="2"/>
    <b v="0"/>
    <s v="theater/plays"/>
    <x v="2"/>
    <x v="2"/>
    <n v="100"/>
    <n v="1"/>
    <x v="2948"/>
    <d v="2015-04-03T21:44:10"/>
    <n v="29.958333333328483"/>
    <n v="-0.98518518518518516"/>
    <x v="3"/>
  </r>
  <r>
    <n v="610"/>
    <s v="UniteChrist (Canceled)"/>
    <s v="We are creating a Christian social network to empower, educate, and connect Christians all over the world."/>
    <n v="13803"/>
    <n v="0"/>
    <x v="2"/>
    <x v="0"/>
    <x v="0"/>
    <s v="USD"/>
    <n v="1429732586"/>
    <n v="1427140586"/>
    <b v="0"/>
    <n v="0"/>
    <b v="0"/>
    <s v="technology/web"/>
    <x v="0"/>
    <x v="22"/>
    <n v="0"/>
    <n v="0"/>
    <x v="2949"/>
    <d v="2015-04-22T19:56:26"/>
    <n v="30"/>
    <n v="-1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s v="USD"/>
    <n v="1379614128"/>
    <n v="1377022128"/>
    <b v="1"/>
    <n v="563"/>
    <b v="1"/>
    <s v="film &amp; video/documentary"/>
    <x v="5"/>
    <x v="27"/>
    <n v="56.9"/>
    <n v="229"/>
    <x v="2950"/>
    <d v="2013-09-19T18:08:48"/>
    <n v="30"/>
    <n v="1.2882507142857142"/>
    <x v="4"/>
  </r>
  <r>
    <n v="1216"/>
    <s v="In Training: a book of Bonsai photographs"/>
    <s v="A fine art photography book taking a new look at the art of bonsai."/>
    <n v="14000"/>
    <n v="20398"/>
    <x v="0"/>
    <x v="0"/>
    <x v="0"/>
    <s v="USD"/>
    <n v="1443826980"/>
    <n v="1441032457"/>
    <b v="0"/>
    <n v="222"/>
    <b v="1"/>
    <s v="photography/photobooks"/>
    <x v="6"/>
    <x v="9"/>
    <n v="91.88"/>
    <n v="146"/>
    <x v="2951"/>
    <d v="2015-10-02T23:03:00"/>
    <n v="32.344016203700448"/>
    <n v="0.45700000000000002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s v="USD"/>
    <n v="1419780026"/>
    <n v="1417188026"/>
    <b v="0"/>
    <n v="169"/>
    <b v="1"/>
    <s v="film &amp; video/television"/>
    <x v="5"/>
    <x v="7"/>
    <n v="117.51"/>
    <n v="142"/>
    <x v="2952"/>
    <d v="2014-12-28T15:20:26"/>
    <n v="30"/>
    <n v="0.41857142857142859"/>
    <x v="2"/>
  </r>
  <r>
    <n v="2196"/>
    <s v="LACORSA Grand Prix Game (relaunch)"/>
    <s v="Race your friends in style with this classic Grand Prix game."/>
    <n v="14000"/>
    <n v="15937"/>
    <x v="0"/>
    <x v="0"/>
    <x v="0"/>
    <s v="USD"/>
    <n v="1480662000"/>
    <n v="1478000502"/>
    <b v="0"/>
    <n v="234"/>
    <b v="1"/>
    <s v="games/tabletop games"/>
    <x v="1"/>
    <x v="1"/>
    <n v="68.11"/>
    <n v="114"/>
    <x v="2953"/>
    <d v="2016-12-02T07:00:00"/>
    <n v="30.804375000006985"/>
    <n v="0.1383571428571428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s v="USD"/>
    <n v="1447858804"/>
    <n v="1445263204"/>
    <b v="1"/>
    <n v="206"/>
    <b v="1"/>
    <s v="photography/photobooks"/>
    <x v="6"/>
    <x v="9"/>
    <n v="75.98"/>
    <n v="112"/>
    <x v="2954"/>
    <d v="2015-11-18T15:00:04"/>
    <n v="30.041666666664241"/>
    <n v="0.1179285714285714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s v="USD"/>
    <n v="1333774740"/>
    <n v="1330094566"/>
    <b v="0"/>
    <n v="184"/>
    <b v="1"/>
    <s v="music/rock"/>
    <x v="4"/>
    <x v="5"/>
    <n v="85.05"/>
    <n v="112"/>
    <x v="2955"/>
    <d v="2012-04-07T04:59:00"/>
    <n v="42.594606481485243"/>
    <n v="0.11785714285714285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s v="GBP"/>
    <n v="1459700741"/>
    <n v="1457112341"/>
    <b v="0"/>
    <n v="92"/>
    <b v="0"/>
    <s v="photography/places"/>
    <x v="6"/>
    <x v="11"/>
    <n v="44.48"/>
    <n v="29"/>
    <x v="2956"/>
    <d v="2016-04-03T16:25:41"/>
    <n v="29.958333333343035"/>
    <n v="-0.7077142857142857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s v="USD"/>
    <n v="1385123713"/>
    <n v="1382528113"/>
    <b v="0"/>
    <n v="48"/>
    <b v="0"/>
    <s v="music/jazz"/>
    <x v="4"/>
    <x v="34"/>
    <n v="52.92"/>
    <n v="18"/>
    <x v="2957"/>
    <d v="2013-11-22T12:35:13"/>
    <n v="30.041666666664241"/>
    <n v="-0.81857142857142862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2"/>
    <s v="CAD"/>
    <n v="1420346638"/>
    <n v="1417754638"/>
    <b v="0"/>
    <n v="13"/>
    <b v="0"/>
    <s v="film &amp; video/drama"/>
    <x v="5"/>
    <x v="25"/>
    <n v="163.85"/>
    <n v="15"/>
    <x v="2958"/>
    <d v="2015-01-04T04:43:58"/>
    <n v="30"/>
    <n v="-0.8478571428571428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s v="USD"/>
    <n v="1405947126"/>
    <n v="1403355126"/>
    <b v="0"/>
    <n v="6"/>
    <b v="0"/>
    <s v="theater/plays"/>
    <x v="2"/>
    <x v="2"/>
    <n v="22.67"/>
    <n v="1"/>
    <x v="2959"/>
    <d v="2014-07-21T12:52:06"/>
    <n v="30"/>
    <n v="-0.99028571428571432"/>
    <x v="2"/>
  </r>
  <r>
    <n v="2432"/>
    <s v="funding for bbq trailer"/>
    <s v="Looking to start competition cooking and need start-up help.  Offering brisket tasting to all contributors."/>
    <n v="14000"/>
    <n v="2"/>
    <x v="1"/>
    <x v="0"/>
    <x v="0"/>
    <s v="USD"/>
    <n v="1425791697"/>
    <n v="1423199697"/>
    <b v="0"/>
    <n v="2"/>
    <b v="0"/>
    <s v="food/food trucks"/>
    <x v="3"/>
    <x v="3"/>
    <n v="1"/>
    <n v="0"/>
    <x v="2960"/>
    <d v="2015-03-08T05:14:57"/>
    <n v="30"/>
    <n v="-0.99985714285714289"/>
    <x v="3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s v="USD"/>
    <n v="1456805639"/>
    <n v="1454213639"/>
    <b v="0"/>
    <n v="0"/>
    <b v="0"/>
    <s v="film &amp; video/animation"/>
    <x v="5"/>
    <x v="29"/>
    <n v="0"/>
    <n v="0"/>
    <x v="2961"/>
    <d v="2016-03-01T04:13:59"/>
    <n v="30"/>
    <n v="-1"/>
    <x v="0"/>
  </r>
  <r>
    <n v="1452"/>
    <s v="The Judo Preservation Project (Canceled)"/>
    <s v="I am gathering rare, out-of-print Judo books for preservation, translation and sharing."/>
    <n v="14000"/>
    <n v="0"/>
    <x v="2"/>
    <x v="0"/>
    <x v="0"/>
    <s v="USD"/>
    <n v="1406566363"/>
    <n v="1403974363"/>
    <b v="0"/>
    <n v="0"/>
    <b v="0"/>
    <s v="publishing/translations"/>
    <x v="7"/>
    <x v="20"/>
    <n v="0"/>
    <n v="0"/>
    <x v="2962"/>
    <d v="2014-07-28T16:52:43"/>
    <n v="30"/>
    <n v="-1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s v="USD"/>
    <n v="1452827374"/>
    <n v="1450235374"/>
    <b v="0"/>
    <n v="26"/>
    <b v="0"/>
    <s v="theater/plays"/>
    <x v="2"/>
    <x v="2"/>
    <n v="78.08"/>
    <n v="14"/>
    <x v="2963"/>
    <d v="2016-01-15T03:09:34"/>
    <n v="30"/>
    <n v="-0.85941828254847641"/>
    <x v="3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s v="GBP"/>
    <n v="1450467539"/>
    <n v="1447875539"/>
    <b v="0"/>
    <n v="512"/>
    <b v="1"/>
    <s v="photography/photobooks"/>
    <x v="6"/>
    <x v="9"/>
    <n v="76.44"/>
    <n v="270"/>
    <x v="2964"/>
    <d v="2015-12-18T19:38:59"/>
    <n v="30"/>
    <n v="1.699103448275862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s v="USD"/>
    <n v="1432161590"/>
    <n v="1429569590"/>
    <b v="1"/>
    <n v="179"/>
    <b v="1"/>
    <s v="film &amp; video/documentary"/>
    <x v="5"/>
    <x v="27"/>
    <n v="99.86"/>
    <n v="123"/>
    <x v="2965"/>
    <d v="2015-05-20T22:39:50"/>
    <n v="30"/>
    <n v="0.23275862068965517"/>
    <x v="3"/>
  </r>
  <r>
    <n v="928"/>
    <s v="In a Jazzy Motown"/>
    <s v="A real Motown Backup singer on 22 gold and platinum albums headlines her own Jazz CD of Motown songs."/>
    <n v="14500"/>
    <n v="1575"/>
    <x v="1"/>
    <x v="0"/>
    <x v="0"/>
    <s v="USD"/>
    <n v="1353196800"/>
    <n v="1348864913"/>
    <b v="0"/>
    <n v="28"/>
    <b v="0"/>
    <s v="music/jazz"/>
    <x v="4"/>
    <x v="34"/>
    <n v="56.25"/>
    <n v="11"/>
    <x v="2966"/>
    <d v="2012-11-18T00:00:00"/>
    <n v="50.137581018519995"/>
    <n v="-0.8913793103448275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s v="GBP"/>
    <n v="1424607285"/>
    <n v="1422447285"/>
    <b v="1"/>
    <n v="5"/>
    <b v="0"/>
    <s v="publishing/translations"/>
    <x v="7"/>
    <x v="20"/>
    <n v="48.2"/>
    <n v="2"/>
    <x v="2967"/>
    <d v="2015-02-22T12:14:45"/>
    <n v="25"/>
    <n v="-0.98337931034482762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s v="USD"/>
    <n v="1470011780"/>
    <n v="1464827780"/>
    <b v="0"/>
    <n v="1"/>
    <b v="0"/>
    <s v="theater/spaces"/>
    <x v="2"/>
    <x v="24"/>
    <n v="50"/>
    <n v="0"/>
    <x v="2968"/>
    <d v="2016-08-01T00:36:20"/>
    <n v="60"/>
    <n v="-0.99664879356568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s v="USD"/>
    <n v="1479704340"/>
    <n v="1477043072"/>
    <b v="0"/>
    <n v="897"/>
    <b v="1"/>
    <s v="games/tabletop games"/>
    <x v="1"/>
    <x v="1"/>
    <n v="75.650000000000006"/>
    <n v="452"/>
    <x v="2969"/>
    <d v="2016-11-21T04:59:00"/>
    <n v="30.801712962966121"/>
    <n v="3.523733333333333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s v="USD"/>
    <n v="1465797540"/>
    <n v="1463155034"/>
    <b v="0"/>
    <n v="314"/>
    <b v="1"/>
    <s v="photography/photobooks"/>
    <x v="6"/>
    <x v="9"/>
    <n v="121"/>
    <n v="253"/>
    <x v="2970"/>
    <d v="2016-06-13T05:59:00"/>
    <n v="30.584560185183364"/>
    <n v="1.5329333333333333"/>
    <x v="0"/>
  </r>
  <r>
    <n v="1953"/>
    <s v="NTH Music Synthesizer"/>
    <s v="The NTH is an open source music synthesizer featuring instant fun, awesome sound, and a hackable design."/>
    <n v="15000"/>
    <n v="33892"/>
    <x v="0"/>
    <x v="0"/>
    <x v="0"/>
    <s v="USD"/>
    <n v="1330657200"/>
    <n v="1328158065"/>
    <b v="1"/>
    <n v="147"/>
    <b v="1"/>
    <s v="technology/hardware"/>
    <x v="0"/>
    <x v="0"/>
    <n v="230.56"/>
    <n v="226"/>
    <x v="2971"/>
    <d v="2012-03-02T03:00:00"/>
    <n v="28.925173611110949"/>
    <n v="1.2594666666666667"/>
    <x v="6"/>
  </r>
  <r>
    <n v="1518"/>
    <s v="Amelia and the Animals: Photographs by Robin Schwartz"/>
    <s v="A photobook of Robin Schwartz's ongoing series with her daughter Amelia."/>
    <n v="15000"/>
    <n v="30805"/>
    <x v="0"/>
    <x v="0"/>
    <x v="0"/>
    <s v="USD"/>
    <n v="1401565252"/>
    <n v="1398973252"/>
    <b v="1"/>
    <n v="236"/>
    <b v="1"/>
    <s v="photography/photobooks"/>
    <x v="6"/>
    <x v="9"/>
    <n v="130.53"/>
    <n v="205"/>
    <x v="2972"/>
    <d v="2014-05-31T19:40:52"/>
    <n v="30"/>
    <n v="1.0536666666666668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s v="GBP"/>
    <n v="1456487532"/>
    <n v="1453895532"/>
    <b v="0"/>
    <n v="666"/>
    <b v="1"/>
    <s v="technology/hardware"/>
    <x v="0"/>
    <x v="0"/>
    <n v="45.55"/>
    <n v="202"/>
    <x v="2973"/>
    <d v="2016-02-26T11:52:12"/>
    <n v="30"/>
    <n v="1.0223220000000002"/>
    <x v="0"/>
  </r>
  <r>
    <n v="2728"/>
    <s v="Multi-Function SSD Shield for the Raspberry Pi 2"/>
    <s v="SSD, WiFi, RTC w/Battery and high power USB all in one shield."/>
    <n v="15000"/>
    <n v="30274"/>
    <x v="0"/>
    <x v="0"/>
    <x v="0"/>
    <s v="USD"/>
    <n v="1451485434"/>
    <n v="1448461434"/>
    <b v="0"/>
    <n v="392"/>
    <b v="1"/>
    <s v="technology/hardware"/>
    <x v="0"/>
    <x v="0"/>
    <n v="77.23"/>
    <n v="202"/>
    <x v="2974"/>
    <d v="2015-12-30T14:23:54"/>
    <n v="35"/>
    <n v="1.0182666666666667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s v="USD"/>
    <n v="1419051540"/>
    <n v="1416244863"/>
    <b v="1"/>
    <n v="441"/>
    <b v="1"/>
    <s v="publishing/radio &amp; podcasts"/>
    <x v="7"/>
    <x v="35"/>
    <n v="64.17"/>
    <n v="189"/>
    <x v="2975"/>
    <d v="2014-12-20T04:59:00"/>
    <n v="32.484687500000291"/>
    <n v="0.88669666666666669"/>
    <x v="2"/>
  </r>
  <r>
    <n v="287"/>
    <s v="In Country: A Documentary Film (POSTPRODUCTION)"/>
    <s v="War is hell. Why would anyone want to spend their weekends there?"/>
    <n v="15000"/>
    <n v="26445"/>
    <x v="0"/>
    <x v="0"/>
    <x v="0"/>
    <s v="USD"/>
    <n v="1351828800"/>
    <n v="1349160018"/>
    <b v="1"/>
    <n v="290"/>
    <b v="1"/>
    <s v="film &amp; video/documentary"/>
    <x v="5"/>
    <x v="27"/>
    <n v="91.19"/>
    <n v="176"/>
    <x v="2976"/>
    <d v="2012-11-02T04:00:00"/>
    <n v="30.888680555552128"/>
    <n v="0.7630000000000000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s v="USD"/>
    <n v="1429852797"/>
    <n v="1426396797"/>
    <b v="1"/>
    <n v="303"/>
    <b v="1"/>
    <s v="film &amp; video/documentary"/>
    <x v="5"/>
    <x v="27"/>
    <n v="86.14"/>
    <n v="174"/>
    <x v="2977"/>
    <d v="2015-04-24T05:19:57"/>
    <n v="40"/>
    <n v="0.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s v="USD"/>
    <n v="1375908587"/>
    <n v="1372884587"/>
    <b v="1"/>
    <n v="389"/>
    <b v="1"/>
    <s v="music/rock"/>
    <x v="4"/>
    <x v="5"/>
    <n v="62.52"/>
    <n v="162"/>
    <x v="2978"/>
    <d v="2013-08-07T20:49:47"/>
    <n v="35"/>
    <n v="0.62140666666666655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s v="USD"/>
    <n v="1417845600"/>
    <n v="1415194553"/>
    <b v="1"/>
    <n v="615"/>
    <b v="1"/>
    <s v="photography/photobooks"/>
    <x v="6"/>
    <x v="9"/>
    <n v="39.51"/>
    <n v="162"/>
    <x v="2979"/>
    <d v="2014-12-06T06:00:00"/>
    <n v="30.683414351849933"/>
    <n v="0.6198000000000000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s v="USD"/>
    <n v="1479952800"/>
    <n v="1477368867"/>
    <b v="0"/>
    <n v="107"/>
    <b v="1"/>
    <s v="photography/photobooks"/>
    <x v="6"/>
    <x v="9"/>
    <n v="207.62"/>
    <n v="148"/>
    <x v="2980"/>
    <d v="2016-11-24T02:00:00"/>
    <n v="29.906631944439141"/>
    <n v="0.4809999999999999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s v="USD"/>
    <n v="1432230988"/>
    <n v="1429638988"/>
    <b v="1"/>
    <n v="465"/>
    <b v="1"/>
    <s v="technology/space exploration"/>
    <x v="0"/>
    <x v="23"/>
    <n v="47.06"/>
    <n v="146"/>
    <x v="2981"/>
    <d v="2015-05-21T17:56:28"/>
    <n v="30"/>
    <n v="0.4587999999999999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s v="USD"/>
    <n v="1355585777"/>
    <n v="1352993777"/>
    <b v="0"/>
    <n v="209"/>
    <b v="1"/>
    <s v="music/rock"/>
    <x v="4"/>
    <x v="5"/>
    <n v="98.99"/>
    <n v="138"/>
    <x v="2982"/>
    <d v="2012-12-15T15:36:17"/>
    <n v="30"/>
    <n v="0.3792666666666666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s v="USD"/>
    <n v="1450901872"/>
    <n v="1448309872"/>
    <b v="0"/>
    <n v="99"/>
    <b v="1"/>
    <s v="technology/wearables"/>
    <x v="0"/>
    <x v="16"/>
    <n v="190.45"/>
    <n v="126"/>
    <x v="2983"/>
    <d v="2015-12-23T20:17:52"/>
    <n v="30"/>
    <n v="0.2570000000000000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s v="USD"/>
    <n v="1386565140"/>
    <n v="1383909855"/>
    <b v="1"/>
    <n v="274"/>
    <b v="1"/>
    <s v="music/rock"/>
    <x v="4"/>
    <x v="5"/>
    <n v="67.67"/>
    <n v="124"/>
    <x v="2984"/>
    <d v="2013-12-09T04:59:00"/>
    <n v="30.732465277775191"/>
    <n v="0.2361333333333333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s v="USD"/>
    <n v="1401159600"/>
    <n v="1398801620"/>
    <b v="0"/>
    <n v="226"/>
    <b v="1"/>
    <s v="theater/spaces"/>
    <x v="2"/>
    <x v="24"/>
    <n v="80.459999999999994"/>
    <n v="121"/>
    <x v="2985"/>
    <d v="2014-05-27T03:00:00"/>
    <n v="27.291435185186856"/>
    <n v="0.2123333333333333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s v="USD"/>
    <n v="1416964500"/>
    <n v="1414368616"/>
    <b v="1"/>
    <n v="98"/>
    <b v="1"/>
    <s v="photography/photobooks"/>
    <x v="6"/>
    <x v="9"/>
    <n v="180.41"/>
    <n v="118"/>
    <x v="2986"/>
    <d v="2014-11-26T01:15:00"/>
    <n v="30.044953703698411"/>
    <n v="0.17866666666666667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s v="USD"/>
    <n v="1429920000"/>
    <n v="1426703452"/>
    <b v="0"/>
    <n v="131"/>
    <b v="1"/>
    <s v="music/rock"/>
    <x v="4"/>
    <x v="5"/>
    <n v="133.93"/>
    <n v="117"/>
    <x v="2987"/>
    <d v="2015-04-25T00:00:00"/>
    <n v="37.228564814809943"/>
    <n v="0.1696666666666666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s v="USD"/>
    <n v="1407167973"/>
    <n v="1405439973"/>
    <b v="1"/>
    <n v="244"/>
    <b v="1"/>
    <s v="theater/plays"/>
    <x v="2"/>
    <x v="2"/>
    <n v="71.489999999999995"/>
    <n v="116"/>
    <x v="2988"/>
    <d v="2014-08-04T15:59:33"/>
    <n v="20"/>
    <n v="0.16293333333333335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s v="USD"/>
    <n v="1336062672"/>
    <n v="1332174672"/>
    <b v="0"/>
    <n v="149"/>
    <b v="1"/>
    <s v="film &amp; video/documentary"/>
    <x v="5"/>
    <x v="27"/>
    <n v="116.86"/>
    <n v="116"/>
    <x v="2989"/>
    <d v="2012-05-03T16:31:12"/>
    <n v="45"/>
    <n v="0.1608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s v="USD"/>
    <n v="1372741200"/>
    <n v="1370067231"/>
    <b v="0"/>
    <n v="114"/>
    <b v="1"/>
    <s v="music/indie rock"/>
    <x v="4"/>
    <x v="21"/>
    <n v="152.54"/>
    <n v="116"/>
    <x v="2990"/>
    <d v="2013-07-02T05:00:00"/>
    <n v="30.948715277780138"/>
    <n v="0.15933333333333333"/>
    <x v="4"/>
  </r>
  <r>
    <n v="316"/>
    <s v="THE SECRET TRIAL 5 - GRASSROOTS CROSS-CANADA TOUR"/>
    <s v="Award winning documentary The Secret Trial 5 needs your help for a Cross-Canada Tour!"/>
    <n v="15000"/>
    <n v="17066"/>
    <x v="0"/>
    <x v="2"/>
    <x v="2"/>
    <s v="CAD"/>
    <n v="1418273940"/>
    <n v="1415398197"/>
    <b v="1"/>
    <n v="158"/>
    <b v="1"/>
    <s v="film &amp; video/documentary"/>
    <x v="5"/>
    <x v="27"/>
    <n v="108.01"/>
    <n v="114"/>
    <x v="2991"/>
    <d v="2014-12-11T04:59:00"/>
    <n v="33.284062500002619"/>
    <n v="0.137733333333333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s v="USD"/>
    <n v="1299003054"/>
    <n v="1291227054"/>
    <b v="1"/>
    <n v="130"/>
    <b v="1"/>
    <s v="music/rock"/>
    <x v="4"/>
    <x v="5"/>
    <n v="127.98"/>
    <n v="111"/>
    <x v="2992"/>
    <d v="2011-03-01T18:10:54"/>
    <n v="90"/>
    <n v="0.10911866666666659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s v="USD"/>
    <n v="1472864400"/>
    <n v="1468001290"/>
    <b v="1"/>
    <n v="236"/>
    <b v="1"/>
    <s v="film &amp; video/documentary"/>
    <x v="5"/>
    <x v="27"/>
    <n v="70"/>
    <n v="110"/>
    <x v="2993"/>
    <d v="2016-09-03T01:00:00"/>
    <n v="56.285995370373712"/>
    <n v="0.1013360000000000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x v="2"/>
    <s v="CAD"/>
    <n v="1429152600"/>
    <n v="1426815699"/>
    <b v="0"/>
    <n v="128"/>
    <b v="1"/>
    <s v="theater/spaces"/>
    <x v="2"/>
    <x v="24"/>
    <n v="128.91"/>
    <n v="110"/>
    <x v="2994"/>
    <d v="2015-04-16T02:50:00"/>
    <n v="27.047465277777519"/>
    <n v="0.1000666666666666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s v="USD"/>
    <n v="1447295460"/>
    <n v="1444747843"/>
    <b v="0"/>
    <n v="165"/>
    <b v="1"/>
    <s v="theater/plays"/>
    <x v="2"/>
    <x v="2"/>
    <n v="99.79"/>
    <n v="110"/>
    <x v="2995"/>
    <d v="2015-11-12T02:31:00"/>
    <n v="29.486307870371093"/>
    <n v="9.7666666666666666E-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s v="USD"/>
    <n v="1364236524"/>
    <n v="1360352124"/>
    <b v="1"/>
    <n v="135"/>
    <b v="1"/>
    <s v="film &amp; video/documentary"/>
    <x v="5"/>
    <x v="27"/>
    <n v="121.28"/>
    <n v="109"/>
    <x v="2996"/>
    <d v="2013-03-25T18:35:24"/>
    <n v="44.958333333335759"/>
    <n v="9.1533333333333328E-2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s v="USD"/>
    <n v="1489690141"/>
    <n v="1487101741"/>
    <b v="0"/>
    <n v="117"/>
    <b v="0"/>
    <s v="theater/plays"/>
    <x v="2"/>
    <x v="2"/>
    <n v="139.24"/>
    <n v="109"/>
    <x v="2997"/>
    <d v="2017-03-16T18:49:01"/>
    <n v="29.958333333343035"/>
    <n v="8.6066666666666666E-2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s v="USD"/>
    <n v="1434212714"/>
    <n v="1431620714"/>
    <b v="0"/>
    <n v="180"/>
    <b v="1"/>
    <s v="technology/hardware"/>
    <x v="0"/>
    <x v="0"/>
    <n v="90.18"/>
    <n v="108"/>
    <x v="2998"/>
    <d v="2015-06-13T16:25:14"/>
    <n v="30"/>
    <n v="8.2133333333333336E-2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x v="13"/>
    <s v="DKK"/>
    <n v="1458579568"/>
    <n v="1455991168"/>
    <b v="0"/>
    <n v="35"/>
    <b v="1"/>
    <s v="photography/photobooks"/>
    <x v="6"/>
    <x v="9"/>
    <n v="462.86"/>
    <n v="108"/>
    <x v="2999"/>
    <d v="2016-03-21T16:59:28"/>
    <n v="29.958333333328483"/>
    <n v="0.0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s v="USD"/>
    <n v="1367773211"/>
    <n v="1363885211"/>
    <b v="1"/>
    <n v="137"/>
    <b v="1"/>
    <s v="film &amp; video/documentary"/>
    <x v="5"/>
    <x v="27"/>
    <n v="117.85"/>
    <n v="108"/>
    <x v="3000"/>
    <d v="2013-05-05T17:00:11"/>
    <n v="45"/>
    <n v="7.6341333333333386E-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s v="USD"/>
    <n v="1341668006"/>
    <n v="1340372006"/>
    <b v="0"/>
    <n v="196"/>
    <b v="1"/>
    <s v="film &amp; video/documentary"/>
    <x v="5"/>
    <x v="27"/>
    <n v="81.63"/>
    <n v="107"/>
    <x v="3001"/>
    <d v="2012-07-07T13:33:26"/>
    <n v="15"/>
    <n v="6.6666666666666666E-2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s v="USD"/>
    <n v="1346765347"/>
    <n v="1343741347"/>
    <b v="1"/>
    <n v="413"/>
    <b v="1"/>
    <s v="music/rock"/>
    <x v="4"/>
    <x v="5"/>
    <n v="38.54"/>
    <n v="106"/>
    <x v="3002"/>
    <d v="2012-09-04T13:29:07"/>
    <n v="35"/>
    <n v="6.1243333333333309E-2"/>
    <x v="6"/>
  </r>
  <r>
    <n v="2618"/>
    <s v="SPACE ART FEATURING ASTRONAUTS #WeBelieveInAstronauts"/>
    <s v="LTD ED COLLECTIBLE SPACE ART FEAT. ASTRONAUTS"/>
    <n v="15000"/>
    <n v="15808"/>
    <x v="0"/>
    <x v="0"/>
    <x v="0"/>
    <s v="USD"/>
    <n v="1449000061"/>
    <n v="1443812461"/>
    <b v="1"/>
    <n v="77"/>
    <b v="1"/>
    <s v="technology/space exploration"/>
    <x v="0"/>
    <x v="23"/>
    <n v="205.3"/>
    <n v="105"/>
    <x v="3003"/>
    <d v="2015-12-01T20:01:01"/>
    <n v="60.041666666664241"/>
    <n v="5.3866666666666667E-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s v="USD"/>
    <n v="1484841471"/>
    <n v="1482249471"/>
    <b v="0"/>
    <n v="249"/>
    <b v="1"/>
    <s v="theater/spaces"/>
    <x v="2"/>
    <x v="24"/>
    <n v="63.23"/>
    <n v="105"/>
    <x v="3004"/>
    <d v="2017-01-19T15:57:51"/>
    <n v="30"/>
    <n v="4.9599999999999998E-2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s v="GBP"/>
    <n v="1383389834"/>
    <n v="1380797834"/>
    <b v="1"/>
    <n v="232"/>
    <b v="1"/>
    <s v="film &amp; video/documentary"/>
    <x v="5"/>
    <x v="27"/>
    <n v="67.77"/>
    <n v="105"/>
    <x v="3005"/>
    <d v="2013-11-02T10:57:14"/>
    <n v="30"/>
    <n v="4.82E-2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x v="5"/>
    <s v="NOK"/>
    <n v="1446418800"/>
    <n v="1443036470"/>
    <b v="0"/>
    <n v="48"/>
    <b v="1"/>
    <s v="theater/plays"/>
    <x v="2"/>
    <x v="2"/>
    <n v="327.08"/>
    <n v="105"/>
    <x v="3006"/>
    <d v="2015-11-01T23:00:00"/>
    <n v="39.147337962960592"/>
    <n v="4.6666666666666669E-2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s v="USD"/>
    <n v="1482418752"/>
    <n v="1479826752"/>
    <b v="0"/>
    <n v="175"/>
    <b v="1"/>
    <s v="theater/plays"/>
    <x v="2"/>
    <x v="2"/>
    <n v="89.59"/>
    <n v="105"/>
    <x v="3007"/>
    <d v="2016-12-22T14:59:12"/>
    <n v="30"/>
    <n v="4.5166666666666667E-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s v="USD"/>
    <n v="1260383040"/>
    <n v="1253726650"/>
    <b v="1"/>
    <n v="200"/>
    <b v="1"/>
    <s v="music/indie rock"/>
    <x v="4"/>
    <x v="21"/>
    <n v="78.03"/>
    <n v="104"/>
    <x v="3008"/>
    <d v="2009-12-09T18:24:00"/>
    <n v="77.041550925925549"/>
    <n v="4.0426666666666645E-2"/>
    <x v="8"/>
  </r>
  <r>
    <n v="3779"/>
    <s v="&quot;The Last Adam&quot; A New Musical, NYC reading"/>
    <s v="A fresh, re-telling of the Jesus story for a new generation."/>
    <n v="15000"/>
    <n v="15597"/>
    <x v="0"/>
    <x v="0"/>
    <x v="0"/>
    <s v="USD"/>
    <n v="1459010340"/>
    <n v="1456421940"/>
    <b v="0"/>
    <n v="115"/>
    <b v="1"/>
    <s v="theater/musical"/>
    <x v="2"/>
    <x v="18"/>
    <n v="135.63"/>
    <n v="104"/>
    <x v="3009"/>
    <d v="2016-03-26T16:39:00"/>
    <n v="29.958333333343035"/>
    <n v="3.9800000000000002E-2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s v="GBP"/>
    <n v="1393597999"/>
    <n v="1391005999"/>
    <b v="0"/>
    <n v="65"/>
    <b v="1"/>
    <s v="film &amp; video/documentary"/>
    <x v="5"/>
    <x v="27"/>
    <n v="239.94"/>
    <n v="104"/>
    <x v="3010"/>
    <d v="2014-02-28T14:33:19"/>
    <n v="30"/>
    <n v="3.9733333333333336E-2"/>
    <x v="2"/>
  </r>
  <r>
    <n v="1220"/>
    <s v="All The People"/>
    <s v="A beautiful photo art book of portraits and conversations with people that may expand your idea of gender."/>
    <n v="15000"/>
    <n v="15565"/>
    <x v="0"/>
    <x v="6"/>
    <x v="6"/>
    <s v="EUR"/>
    <n v="1440515112"/>
    <n v="1437923112"/>
    <b v="0"/>
    <n v="140"/>
    <b v="1"/>
    <s v="photography/photobooks"/>
    <x v="6"/>
    <x v="9"/>
    <n v="111.18"/>
    <n v="104"/>
    <x v="3011"/>
    <d v="2015-08-25T15:05:12"/>
    <n v="30"/>
    <n v="3.7666666666666668E-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s v="USD"/>
    <n v="1444264372"/>
    <n v="1442536372"/>
    <b v="0"/>
    <n v="78"/>
    <b v="1"/>
    <s v="theater/plays"/>
    <x v="2"/>
    <x v="2"/>
    <n v="199.17"/>
    <n v="104"/>
    <x v="3012"/>
    <d v="2015-10-08T00:32:52"/>
    <n v="20"/>
    <n v="3.5666666666666666E-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s v="USD"/>
    <n v="1467361251"/>
    <n v="1464769251"/>
    <b v="1"/>
    <n v="181"/>
    <b v="1"/>
    <s v="theater/plays"/>
    <x v="2"/>
    <x v="2"/>
    <n v="85.53"/>
    <n v="103"/>
    <x v="3013"/>
    <d v="2016-07-01T08:20:51"/>
    <n v="30"/>
    <n v="3.2066666666666667E-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s v="USD"/>
    <n v="1447523371"/>
    <n v="1444927771"/>
    <b v="0"/>
    <n v="120"/>
    <b v="1"/>
    <s v="theater/plays"/>
    <x v="2"/>
    <x v="2"/>
    <n v="127.79"/>
    <n v="102"/>
    <x v="3014"/>
    <d v="2015-11-14T17:49:31"/>
    <n v="30.041666666656965"/>
    <n v="2.2333333333333334E-2"/>
    <x v="3"/>
  </r>
  <r>
    <n v="3338"/>
    <s v="The Last Days of Judas Iscariot"/>
    <s v="Join Estelle Parsons in support of Theater That Looks and Sounds Like America"/>
    <n v="15000"/>
    <n v="15327"/>
    <x v="0"/>
    <x v="0"/>
    <x v="0"/>
    <s v="USD"/>
    <n v="1487944080"/>
    <n v="1486129680"/>
    <b v="0"/>
    <n v="112"/>
    <b v="1"/>
    <s v="theater/plays"/>
    <x v="2"/>
    <x v="2"/>
    <n v="136.85"/>
    <n v="102"/>
    <x v="3015"/>
    <d v="2017-02-24T13:48:00"/>
    <n v="21"/>
    <n v="2.18E-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s v="USD"/>
    <n v="1369355437"/>
    <n v="1366763437"/>
    <b v="0"/>
    <n v="174"/>
    <b v="1"/>
    <s v="music/rock"/>
    <x v="4"/>
    <x v="5"/>
    <n v="88.04"/>
    <n v="102"/>
    <x v="3016"/>
    <d v="2013-05-24T00:30:37"/>
    <n v="30"/>
    <n v="2.1236666666666619E-2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s v="USD"/>
    <n v="1437156660"/>
    <n v="1434564660"/>
    <b v="1"/>
    <n v="288"/>
    <b v="1"/>
    <s v="theater/plays"/>
    <x v="2"/>
    <x v="2"/>
    <n v="53.18"/>
    <n v="102"/>
    <x v="3017"/>
    <d v="2015-07-17T18:11:00"/>
    <n v="30"/>
    <n v="2.1000000000000001E-2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s v="USD"/>
    <n v="1429991962"/>
    <n v="1427399962"/>
    <b v="0"/>
    <n v="69"/>
    <b v="1"/>
    <s v="film &amp; video/television"/>
    <x v="5"/>
    <x v="7"/>
    <n v="221.52"/>
    <n v="102"/>
    <x v="3018"/>
    <d v="2015-04-25T19:59:22"/>
    <n v="30"/>
    <n v="1.9E-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s v="USD"/>
    <n v="1471291782"/>
    <n v="1468699782"/>
    <b v="0"/>
    <n v="122"/>
    <b v="1"/>
    <s v="theater/plays"/>
    <x v="2"/>
    <x v="2"/>
    <n v="125.12"/>
    <n v="102"/>
    <x v="3019"/>
    <d v="2016-08-15T20:09:42"/>
    <n v="30"/>
    <n v="1.7666666666666667E-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s v="USD"/>
    <n v="1414465860"/>
    <n v="1411177456"/>
    <b v="0"/>
    <n v="102"/>
    <b v="1"/>
    <s v="food/small batch"/>
    <x v="3"/>
    <x v="26"/>
    <n v="149.31"/>
    <n v="102"/>
    <x v="3020"/>
    <d v="2014-10-28T03:11:00"/>
    <n v="38.060231481482333"/>
    <n v="1.5335333333333376E-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s v="USD"/>
    <n v="1393259107"/>
    <n v="1390667107"/>
    <b v="0"/>
    <n v="226"/>
    <b v="1"/>
    <s v="music/rock"/>
    <x v="4"/>
    <x v="5"/>
    <n v="67.39"/>
    <n v="102"/>
    <x v="3021"/>
    <d v="2014-02-24T16:25:07"/>
    <n v="30"/>
    <n v="1.5333333333333332E-2"/>
    <x v="2"/>
  </r>
  <r>
    <n v="1461"/>
    <s v="Relatively Prime Series 2"/>
    <s v="Series 2 of Relatively Prime, a podcast of stories from the Mathematical Domain"/>
    <n v="15000"/>
    <n v="15186.69"/>
    <x v="0"/>
    <x v="0"/>
    <x v="0"/>
    <s v="USD"/>
    <n v="1413849600"/>
    <n v="1410967754"/>
    <b v="1"/>
    <n v="340"/>
    <b v="1"/>
    <s v="publishing/radio &amp; podcasts"/>
    <x v="7"/>
    <x v="35"/>
    <n v="44.67"/>
    <n v="101"/>
    <x v="3022"/>
    <d v="2014-10-21T00:00:00"/>
    <n v="33.354699074072414"/>
    <n v="1.2446000000000033E-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s v="USD"/>
    <n v="1404077484"/>
    <n v="1401485484"/>
    <b v="1"/>
    <n v="123"/>
    <b v="1"/>
    <s v="food/small batch"/>
    <x v="3"/>
    <x v="26"/>
    <n v="123.35"/>
    <n v="101"/>
    <x v="3023"/>
    <d v="2014-06-29T21:31:24"/>
    <n v="30"/>
    <n v="1.1433333333333334E-2"/>
    <x v="2"/>
  </r>
  <r>
    <n v="3220"/>
    <s v="Burners"/>
    <s v="A sci-fi thriller for the stage opening March 10 in Los Angeles."/>
    <n v="15000"/>
    <n v="15126"/>
    <x v="0"/>
    <x v="0"/>
    <x v="0"/>
    <s v="USD"/>
    <n v="1489352400"/>
    <n v="1486411204"/>
    <b v="1"/>
    <n v="59"/>
    <b v="1"/>
    <s v="theater/plays"/>
    <x v="2"/>
    <x v="2"/>
    <n v="256.37"/>
    <n v="101"/>
    <x v="3024"/>
    <d v="2017-03-12T21:00:00"/>
    <n v="34.041620370371675"/>
    <n v="8.3999999999999995E-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s v="USD"/>
    <n v="1327133580"/>
    <n v="1321978335"/>
    <b v="0"/>
    <n v="154"/>
    <b v="1"/>
    <s v="music/rock"/>
    <x v="4"/>
    <x v="5"/>
    <n v="97.99"/>
    <n v="101"/>
    <x v="3025"/>
    <d v="2012-01-21T08:13:00"/>
    <n v="59.66718750000291"/>
    <n v="6.0706666666666331E-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s v="GBP"/>
    <n v="1359434672"/>
    <n v="1354250672"/>
    <b v="0"/>
    <n v="147"/>
    <b v="0"/>
    <s v="film &amp; video/animation"/>
    <x v="5"/>
    <x v="29"/>
    <n v="51.22"/>
    <n v="50"/>
    <x v="3026"/>
    <d v="2013-01-29T04:44:32"/>
    <n v="60"/>
    <n v="-0.498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s v="USD"/>
    <n v="1440100839"/>
    <n v="1436472039"/>
    <b v="0"/>
    <n v="73"/>
    <b v="0"/>
    <s v="technology/wearables"/>
    <x v="0"/>
    <x v="16"/>
    <n v="89.19"/>
    <n v="43"/>
    <x v="3027"/>
    <d v="2015-08-20T20:00:39"/>
    <n v="42"/>
    <n v="-0.56593333333333329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s v="USD"/>
    <n v="1475697054"/>
    <n v="1473105054"/>
    <b v="0"/>
    <n v="60"/>
    <b v="0"/>
    <s v="theater/plays"/>
    <x v="2"/>
    <x v="2"/>
    <n v="105.03"/>
    <n v="42"/>
    <x v="3028"/>
    <d v="2016-10-05T19:50:54"/>
    <n v="30"/>
    <n v="-0.57988266666666666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s v="USD"/>
    <n v="1416566835"/>
    <n v="1411379235"/>
    <b v="0"/>
    <n v="55"/>
    <b v="0"/>
    <s v="film &amp; video/animation"/>
    <x v="5"/>
    <x v="29"/>
    <n v="88.8"/>
    <n v="33"/>
    <x v="3029"/>
    <d v="2014-11-21T10:47:15"/>
    <n v="60.041666666664241"/>
    <n v="-0.6744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s v="USD"/>
    <n v="1323666376"/>
    <n v="1320033976"/>
    <b v="0"/>
    <n v="20"/>
    <b v="0"/>
    <s v="music/jazz"/>
    <x v="4"/>
    <x v="34"/>
    <n v="231.75"/>
    <n v="31"/>
    <x v="3030"/>
    <d v="2011-12-12T05:06:16"/>
    <n v="42.041666666671517"/>
    <n v="-0.6909999999999999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s v="USD"/>
    <n v="1480011987"/>
    <n v="1477416387"/>
    <b v="0"/>
    <n v="37"/>
    <b v="0"/>
    <s v="technology/wearables"/>
    <x v="0"/>
    <x v="16"/>
    <n v="124.92"/>
    <n v="31"/>
    <x v="3031"/>
    <d v="2016-11-24T18:26:27"/>
    <n v="30.041666666656965"/>
    <n v="-0.69186599999999998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s v="USD"/>
    <n v="1385534514"/>
    <n v="1382938914"/>
    <b v="0"/>
    <n v="89"/>
    <b v="0"/>
    <s v="games/video games"/>
    <x v="1"/>
    <x v="19"/>
    <n v="51.29"/>
    <n v="30"/>
    <x v="3032"/>
    <d v="2013-11-27T06:41:54"/>
    <n v="30.041666666664241"/>
    <n v="-0.69566666666666666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s v="USD"/>
    <n v="1417377481"/>
    <n v="1412189881"/>
    <b v="0"/>
    <n v="7"/>
    <b v="0"/>
    <s v="photography/people"/>
    <x v="6"/>
    <x v="38"/>
    <n v="453.14"/>
    <n v="21"/>
    <x v="3033"/>
    <d v="2014-11-30T19:58:01"/>
    <n v="60.041666666671517"/>
    <n v="-0.78853333333333331"/>
    <x v="2"/>
  </r>
  <r>
    <n v="2655"/>
    <s v="Balloons (Canceled)"/>
    <s v="Thank you for your support!"/>
    <n v="15000"/>
    <n v="3155"/>
    <x v="2"/>
    <x v="0"/>
    <x v="0"/>
    <s v="USD"/>
    <n v="1455048000"/>
    <n v="1452631647"/>
    <b v="0"/>
    <n v="43"/>
    <b v="0"/>
    <s v="technology/space exploration"/>
    <x v="0"/>
    <x v="23"/>
    <n v="73.37"/>
    <n v="21"/>
    <x v="3034"/>
    <d v="2016-02-09T20:00:00"/>
    <n v="27.967048611106293"/>
    <n v="-0.7896666666666666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s v="USD"/>
    <n v="1435291200"/>
    <n v="1432640342"/>
    <b v="0"/>
    <n v="8"/>
    <b v="0"/>
    <s v="food/food trucks"/>
    <x v="3"/>
    <x v="3"/>
    <n v="358.88"/>
    <n v="19"/>
    <x v="3035"/>
    <d v="2015-06-26T04:00:00"/>
    <n v="30.681226851855172"/>
    <n v="-0.8085999999999999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s v="USD"/>
    <n v="1439662344"/>
    <n v="1434478344"/>
    <b v="0"/>
    <n v="8"/>
    <b v="0"/>
    <s v="theater/plays"/>
    <x v="2"/>
    <x v="2"/>
    <n v="315.5"/>
    <n v="17"/>
    <x v="3036"/>
    <d v="2015-08-15T18:12:24"/>
    <n v="60"/>
    <n v="-0.8317333333333333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s v="USD"/>
    <n v="1403823722"/>
    <n v="1401231722"/>
    <b v="0"/>
    <n v="40"/>
    <b v="0"/>
    <s v="theater/plays"/>
    <x v="2"/>
    <x v="2"/>
    <n v="57.25"/>
    <n v="15"/>
    <x v="3037"/>
    <d v="2014-06-26T23:02:02"/>
    <n v="30"/>
    <n v="-0.84733333333333338"/>
    <x v="2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s v="USD"/>
    <n v="1488308082"/>
    <n v="1483124082"/>
    <b v="0"/>
    <n v="28"/>
    <b v="0"/>
    <s v="technology/wearables"/>
    <x v="0"/>
    <x v="16"/>
    <n v="80.319999999999993"/>
    <n v="15"/>
    <x v="3038"/>
    <d v="2017-02-28T18:54:42"/>
    <n v="60"/>
    <n v="-0.85006666666666664"/>
    <x v="0"/>
  </r>
  <r>
    <n v="2595"/>
    <s v="Food Truck for Little Fox Bakery"/>
    <s v="Looking to put the best baked goods in Bowling Green on wheels"/>
    <n v="15000"/>
    <n v="1825"/>
    <x v="1"/>
    <x v="0"/>
    <x v="0"/>
    <s v="USD"/>
    <n v="1487915500"/>
    <n v="1485323500"/>
    <b v="0"/>
    <n v="19"/>
    <b v="0"/>
    <s v="food/food trucks"/>
    <x v="3"/>
    <x v="3"/>
    <n v="96.05"/>
    <n v="12"/>
    <x v="3039"/>
    <d v="2017-02-24T05:51:40"/>
    <n v="30"/>
    <n v="-0.8783333333333333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s v="USD"/>
    <n v="1409924340"/>
    <n v="1405181320"/>
    <b v="0"/>
    <n v="7"/>
    <b v="0"/>
    <s v="publishing/translations"/>
    <x v="7"/>
    <x v="20"/>
    <n v="225"/>
    <n v="11"/>
    <x v="3040"/>
    <d v="2014-09-05T13:39:00"/>
    <n v="54.896064814813144"/>
    <n v="-0.8950000000000000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s v="USD"/>
    <n v="1482339794"/>
    <n v="1479747794"/>
    <b v="0"/>
    <n v="6"/>
    <b v="0"/>
    <s v="theater/plays"/>
    <x v="2"/>
    <x v="2"/>
    <n v="222.5"/>
    <n v="9"/>
    <x v="3041"/>
    <d v="2016-12-21T17:03:14"/>
    <n v="30"/>
    <n v="-0.9110000000000000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s v="USD"/>
    <n v="1461653700"/>
    <n v="1458665146"/>
    <b v="0"/>
    <n v="44"/>
    <b v="0"/>
    <s v="technology/wearables"/>
    <x v="0"/>
    <x v="16"/>
    <n v="30.27"/>
    <n v="9"/>
    <x v="3042"/>
    <d v="2016-04-26T06:55:00"/>
    <n v="34.589745370372839"/>
    <n v="-0.91120000000000001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s v="USD"/>
    <n v="1471573640"/>
    <n v="1467253640"/>
    <b v="0"/>
    <n v="20"/>
    <b v="0"/>
    <s v="theater/spaces"/>
    <x v="2"/>
    <x v="24"/>
    <n v="64.8"/>
    <n v="9"/>
    <x v="3043"/>
    <d v="2016-08-19T02:27:20"/>
    <n v="50"/>
    <n v="-0.91359999999999997"/>
    <x v="0"/>
  </r>
  <r>
    <n v="1089"/>
    <s v="Farabel"/>
    <s v="Farabel is a single player turn-based fantasy strategy game for Mac/PC/Linux"/>
    <n v="15000"/>
    <n v="1174"/>
    <x v="1"/>
    <x v="3"/>
    <x v="3"/>
    <s v="EUR"/>
    <n v="1435293175"/>
    <n v="1432701175"/>
    <b v="0"/>
    <n v="49"/>
    <b v="0"/>
    <s v="games/video games"/>
    <x v="1"/>
    <x v="19"/>
    <n v="23.96"/>
    <n v="8"/>
    <x v="3044"/>
    <d v="2015-06-26T04:32:55"/>
    <n v="30"/>
    <n v="-0.92173333333333329"/>
    <x v="3"/>
  </r>
  <r>
    <n v="1224"/>
    <s v="&quot;I Dreamed Last Night&quot; Album (Canceled)"/>
    <s v="Modern Celtic influenced CD.  Help me finish what I started before the stroke."/>
    <n v="15000"/>
    <n v="1060"/>
    <x v="2"/>
    <x v="0"/>
    <x v="0"/>
    <s v="USD"/>
    <n v="1402060302"/>
    <n v="1396876302"/>
    <b v="0"/>
    <n v="18"/>
    <b v="0"/>
    <s v="music/world music"/>
    <x v="4"/>
    <x v="37"/>
    <n v="58.89"/>
    <n v="7"/>
    <x v="3045"/>
    <d v="2014-06-06T13:11:42"/>
    <n v="60"/>
    <n v="-0.92933333333333334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s v="USD"/>
    <n v="1462738327"/>
    <n v="1460146327"/>
    <b v="0"/>
    <n v="19"/>
    <b v="0"/>
    <s v="food/food trucks"/>
    <x v="3"/>
    <x v="3"/>
    <n v="46.63"/>
    <n v="6"/>
    <x v="3046"/>
    <d v="2016-05-08T20:12:07"/>
    <n v="30"/>
    <n v="-0.9409333333333332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s v="USD"/>
    <n v="1485905520"/>
    <n v="1481150949"/>
    <b v="0"/>
    <n v="7"/>
    <b v="0"/>
    <s v="technology/wearables"/>
    <x v="0"/>
    <x v="16"/>
    <n v="119.57"/>
    <n v="6"/>
    <x v="3047"/>
    <d v="2017-01-31T23:32:00"/>
    <n v="55.029756944437395"/>
    <n v="-0.9442000000000000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s v="USD"/>
    <n v="1431374222"/>
    <n v="1427486222"/>
    <b v="0"/>
    <n v="25"/>
    <b v="0"/>
    <s v="technology/wearables"/>
    <x v="0"/>
    <x v="16"/>
    <n v="27.36"/>
    <n v="5"/>
    <x v="3048"/>
    <d v="2015-05-11T19:57:02"/>
    <n v="45"/>
    <n v="-0.9544000000000000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s v="USD"/>
    <n v="1408029623"/>
    <n v="1405437623"/>
    <b v="0"/>
    <n v="13"/>
    <b v="0"/>
    <s v="technology/web"/>
    <x v="0"/>
    <x v="22"/>
    <n v="45.39"/>
    <n v="4"/>
    <x v="3049"/>
    <d v="2014-08-14T15:20:23"/>
    <n v="30"/>
    <n v="-0.9606653333333332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s v="USD"/>
    <n v="1481000340"/>
    <n v="1478386812"/>
    <b v="0"/>
    <n v="11"/>
    <b v="0"/>
    <s v="theater/plays"/>
    <x v="2"/>
    <x v="2"/>
    <n v="47.27"/>
    <n v="3"/>
    <x v="3050"/>
    <d v="2016-12-06T04:59:00"/>
    <n v="30.249166666668316"/>
    <n v="-0.9653333333333333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s v="USD"/>
    <n v="1440215940"/>
    <n v="1436805660"/>
    <b v="0"/>
    <n v="13"/>
    <b v="0"/>
    <s v="food/food trucks"/>
    <x v="3"/>
    <x v="3"/>
    <n v="35.380000000000003"/>
    <n v="3"/>
    <x v="3051"/>
    <d v="2015-08-22T03:59:00"/>
    <n v="39.470833333340124"/>
    <n v="-0.96933333333333338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s v="USD"/>
    <n v="1407536846"/>
    <n v="1404944846"/>
    <b v="0"/>
    <n v="11"/>
    <b v="0"/>
    <s v="theater/spaces"/>
    <x v="2"/>
    <x v="24"/>
    <n v="41"/>
    <n v="3"/>
    <x v="3052"/>
    <d v="2014-08-08T22:27:26"/>
    <n v="30"/>
    <n v="-0.9699333333333333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x v="8"/>
    <s v="EUR"/>
    <n v="1484065881"/>
    <n v="1481473881"/>
    <b v="0"/>
    <n v="31"/>
    <b v="0"/>
    <s v="technology/wearables"/>
    <x v="0"/>
    <x v="16"/>
    <n v="13"/>
    <n v="3"/>
    <x v="3053"/>
    <d v="2017-01-10T16:31:21"/>
    <n v="30"/>
    <n v="-0.97313333333333329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s v="USD"/>
    <n v="1287115200"/>
    <n v="1284567905"/>
    <b v="0"/>
    <n v="6"/>
    <b v="0"/>
    <s v="publishing/fiction"/>
    <x v="7"/>
    <x v="31"/>
    <n v="66.67"/>
    <n v="3"/>
    <x v="3054"/>
    <d v="2010-10-15T04:00:00"/>
    <n v="29.482581018513883"/>
    <n v="-0.97333333333333338"/>
    <x v="7"/>
  </r>
  <r>
    <n v="1488"/>
    <s v="Nanolution"/>
    <s v="A blockbuster sci-fi adventure. What would you do if one day your life changed to beyond the imaginable?"/>
    <n v="15000"/>
    <n v="360"/>
    <x v="1"/>
    <x v="7"/>
    <x v="7"/>
    <s v="AUD"/>
    <n v="1388928660"/>
    <n v="1386336660"/>
    <b v="0"/>
    <n v="6"/>
    <b v="0"/>
    <s v="publishing/fiction"/>
    <x v="7"/>
    <x v="31"/>
    <n v="60"/>
    <n v="2"/>
    <x v="3055"/>
    <d v="2014-01-05T13:31:00"/>
    <n v="30"/>
    <n v="-0.97599999999999998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s v="USD"/>
    <n v="1416614523"/>
    <n v="1414018923"/>
    <b v="0"/>
    <n v="6"/>
    <b v="0"/>
    <s v="music/jazz"/>
    <x v="4"/>
    <x v="34"/>
    <n v="55"/>
    <n v="2"/>
    <x v="3056"/>
    <d v="2014-11-22T00:02:03"/>
    <n v="30.041666666671517"/>
    <n v="-0.97799999999999998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s v="USD"/>
    <n v="1440157656"/>
    <n v="1434973656"/>
    <b v="0"/>
    <n v="6"/>
    <b v="0"/>
    <s v="film &amp; video/animation"/>
    <x v="5"/>
    <x v="29"/>
    <n v="50.17"/>
    <n v="2"/>
    <x v="3057"/>
    <d v="2015-08-21T11:47:36"/>
    <n v="60"/>
    <n v="-0.97993333333333332"/>
    <x v="3"/>
  </r>
  <r>
    <n v="946"/>
    <s v="OmniTrade Apron"/>
    <s v="Soft edged-Hard working. The perfect wearable organization for the home and professional shop."/>
    <n v="15000"/>
    <n v="286"/>
    <x v="1"/>
    <x v="0"/>
    <x v="0"/>
    <s v="USD"/>
    <n v="1473444048"/>
    <n v="1470852048"/>
    <b v="0"/>
    <n v="5"/>
    <b v="0"/>
    <s v="technology/wearables"/>
    <x v="0"/>
    <x v="16"/>
    <n v="57.2"/>
    <n v="2"/>
    <x v="3058"/>
    <d v="2016-09-09T18:00:48"/>
    <n v="30"/>
    <n v="-0.98093333333333332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s v="USD"/>
    <n v="1427498172"/>
    <n v="1422317772"/>
    <b v="0"/>
    <n v="3"/>
    <b v="0"/>
    <s v="theater/spaces"/>
    <x v="2"/>
    <x v="24"/>
    <n v="93.33"/>
    <n v="2"/>
    <x v="3059"/>
    <d v="2015-03-27T23:16:12"/>
    <n v="59.958333333335759"/>
    <n v="-0.98133333333333328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s v="USD"/>
    <n v="1466227190"/>
    <n v="1461043190"/>
    <b v="0"/>
    <n v="15"/>
    <b v="0"/>
    <s v="games/video games"/>
    <x v="1"/>
    <x v="19"/>
    <n v="16.2"/>
    <n v="2"/>
    <x v="3060"/>
    <d v="2016-06-18T05:19:50"/>
    <n v="60"/>
    <n v="-0.9838000000000000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s v="USD"/>
    <n v="1474766189"/>
    <n v="1471310189"/>
    <b v="0"/>
    <n v="4"/>
    <b v="0"/>
    <s v="journalism/audio"/>
    <x v="8"/>
    <x v="14"/>
    <n v="53"/>
    <n v="1"/>
    <x v="3061"/>
    <d v="2016-09-25T01:16:29"/>
    <n v="40"/>
    <n v="-0.9858666666666666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s v="USD"/>
    <n v="1486046761"/>
    <n v="1483454761"/>
    <b v="0"/>
    <n v="3"/>
    <b v="0"/>
    <s v="film &amp; video/animation"/>
    <x v="5"/>
    <x v="29"/>
    <n v="68.33"/>
    <n v="1"/>
    <x v="3062"/>
    <d v="2017-02-02T14:46:01"/>
    <n v="30"/>
    <n v="-0.9863333333333332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s v="USD"/>
    <n v="1456189076"/>
    <n v="1454979476"/>
    <b v="0"/>
    <n v="10"/>
    <b v="0"/>
    <s v="technology/wearables"/>
    <x v="0"/>
    <x v="16"/>
    <n v="19.399999999999999"/>
    <n v="1"/>
    <x v="3063"/>
    <d v="2016-02-23T00:57:56"/>
    <n v="14"/>
    <n v="-0.9870666666666666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s v="USD"/>
    <n v="1422158199"/>
    <n v="1419566199"/>
    <b v="0"/>
    <n v="5"/>
    <b v="0"/>
    <s v="technology/wearables"/>
    <x v="0"/>
    <x v="16"/>
    <n v="25.2"/>
    <n v="1"/>
    <x v="3064"/>
    <d v="2015-01-25T03:56:39"/>
    <n v="30"/>
    <n v="-0.99160000000000004"/>
    <x v="2"/>
  </r>
  <r>
    <n v="4021"/>
    <s v="Angels in Houston"/>
    <s v="Help a group of actors end bigotry in Houston, TX by supporting a  full production of Angels in America."/>
    <n v="15000"/>
    <n v="125"/>
    <x v="1"/>
    <x v="0"/>
    <x v="0"/>
    <s v="USD"/>
    <n v="1414360358"/>
    <n v="1409176358"/>
    <b v="0"/>
    <n v="2"/>
    <b v="0"/>
    <s v="theater/plays"/>
    <x v="2"/>
    <x v="2"/>
    <n v="62.5"/>
    <n v="1"/>
    <x v="3065"/>
    <d v="2014-10-26T21:52:38"/>
    <n v="60"/>
    <n v="-0.991666666666666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s v="USD"/>
    <n v="1493571600"/>
    <n v="1489106948"/>
    <b v="0"/>
    <n v="1"/>
    <b v="0"/>
    <s v="food/small batch"/>
    <x v="3"/>
    <x v="26"/>
    <n v="108"/>
    <n v="1"/>
    <x v="3066"/>
    <d v="2017-04-30T17:00:00"/>
    <n v="51.674212962956517"/>
    <n v="-0.99280000000000002"/>
    <x v="1"/>
  </r>
  <r>
    <n v="1148"/>
    <s v="Warren's / Adilyn's Rollin' Bistro"/>
    <s v="New local (Louisville, KY.) food truck with a refreshing spin on rolling kitchens."/>
    <n v="15000"/>
    <n v="73"/>
    <x v="1"/>
    <x v="0"/>
    <x v="0"/>
    <s v="USD"/>
    <n v="1480568781"/>
    <n v="1477973181"/>
    <b v="0"/>
    <n v="3"/>
    <b v="0"/>
    <s v="food/food trucks"/>
    <x v="3"/>
    <x v="3"/>
    <n v="24.33"/>
    <n v="0"/>
    <x v="3067"/>
    <d v="2016-12-01T05:06:21"/>
    <n v="30.041666666671517"/>
    <n v="-0.99513333333333331"/>
    <x v="0"/>
  </r>
  <r>
    <n v="2695"/>
    <s v="Fat daddy mac food truck"/>
    <s v="I am creating food magic on the go! Amazing food isn't just for sitdown restaraunts anymore!"/>
    <n v="15000"/>
    <n v="71"/>
    <x v="1"/>
    <x v="0"/>
    <x v="0"/>
    <s v="USD"/>
    <n v="1428981718"/>
    <n v="1423801318"/>
    <b v="0"/>
    <n v="3"/>
    <b v="0"/>
    <s v="food/food trucks"/>
    <x v="3"/>
    <x v="3"/>
    <n v="23.67"/>
    <n v="0"/>
    <x v="3068"/>
    <d v="2015-04-14T03:21:58"/>
    <n v="59.958333333335759"/>
    <n v="-0.99526666666666663"/>
    <x v="3"/>
  </r>
  <r>
    <n v="709"/>
    <s v="lumiglove"/>
    <s v="A &quot;handheld&quot; light, which eases the way you illuminate objects and/or paths."/>
    <n v="15000"/>
    <n v="61"/>
    <x v="1"/>
    <x v="0"/>
    <x v="0"/>
    <s v="USD"/>
    <n v="1417741159"/>
    <n v="1415149159"/>
    <b v="0"/>
    <n v="2"/>
    <b v="0"/>
    <s v="technology/wearables"/>
    <x v="0"/>
    <x v="16"/>
    <n v="30.5"/>
    <n v="0"/>
    <x v="3069"/>
    <d v="2014-12-05T00:59:19"/>
    <n v="30"/>
    <n v="-0.99593333333333334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s v="USD"/>
    <n v="1433443151"/>
    <n v="1430851151"/>
    <b v="0"/>
    <n v="2"/>
    <b v="0"/>
    <s v="film &amp; video/drama"/>
    <x v="5"/>
    <x v="25"/>
    <n v="30"/>
    <n v="0"/>
    <x v="3070"/>
    <d v="2015-06-04T18:39:11"/>
    <n v="30"/>
    <n v="-0.996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s v="USD"/>
    <n v="1445874513"/>
    <n v="1442850513"/>
    <b v="0"/>
    <n v="2"/>
    <b v="0"/>
    <s v="technology/web"/>
    <x v="0"/>
    <x v="22"/>
    <n v="27.5"/>
    <n v="0"/>
    <x v="3071"/>
    <d v="2015-10-26T15:48:33"/>
    <n v="35"/>
    <n v="-0.99633333333333329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s v="USD"/>
    <n v="1443726142"/>
    <n v="1441134142"/>
    <b v="0"/>
    <n v="3"/>
    <b v="0"/>
    <s v="technology/web"/>
    <x v="0"/>
    <x v="22"/>
    <n v="18.329999999999998"/>
    <n v="0"/>
    <x v="3072"/>
    <d v="2015-10-01T19:02:22"/>
    <n v="30"/>
    <n v="-0.99633333333333329"/>
    <x v="3"/>
  </r>
  <r>
    <n v="237"/>
    <s v="Making The Choice"/>
    <s v="Making The Choice is a christian short film series."/>
    <n v="15000"/>
    <n v="50"/>
    <x v="1"/>
    <x v="0"/>
    <x v="0"/>
    <s v="USD"/>
    <n v="1457445069"/>
    <n v="1452261069"/>
    <b v="0"/>
    <n v="1"/>
    <b v="0"/>
    <s v="film &amp; video/drama"/>
    <x v="5"/>
    <x v="25"/>
    <n v="50"/>
    <n v="0"/>
    <x v="3073"/>
    <d v="2016-03-08T13:51:09"/>
    <n v="60"/>
    <n v="-0.9966666666666667"/>
    <x v="0"/>
  </r>
  <r>
    <n v="1559"/>
    <s v="North Cascades Bigfoot Photo Expedition"/>
    <s v="The goal of this project is to provide scientific evidence of bigfoot in the North Cascades."/>
    <n v="15000"/>
    <n v="50"/>
    <x v="1"/>
    <x v="0"/>
    <x v="0"/>
    <s v="USD"/>
    <n v="1430270199"/>
    <n v="1428974199"/>
    <b v="0"/>
    <n v="1"/>
    <b v="0"/>
    <s v="photography/nature"/>
    <x v="6"/>
    <x v="8"/>
    <n v="50"/>
    <n v="0"/>
    <x v="3074"/>
    <d v="2015-04-29T01:16:39"/>
    <n v="15"/>
    <n v="-0.9966666666666667"/>
    <x v="3"/>
  </r>
  <r>
    <n v="2438"/>
    <s v="FOOD|Art"/>
    <s v="I'm starting a catering and food truck business of southern comfort food. My FOOD is my Art!  _x000a_Thanks for you help!"/>
    <n v="15000"/>
    <n v="50"/>
    <x v="1"/>
    <x v="0"/>
    <x v="0"/>
    <s v="USD"/>
    <n v="1449529062"/>
    <n v="1444341462"/>
    <b v="0"/>
    <n v="1"/>
    <b v="0"/>
    <s v="food/food trucks"/>
    <x v="3"/>
    <x v="3"/>
    <n v="50"/>
    <n v="0"/>
    <x v="3075"/>
    <d v="2015-12-07T22:57:42"/>
    <n v="60.041666666671517"/>
    <n v="-0.996666666666666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s v="USD"/>
    <n v="1425233240"/>
    <n v="1422641240"/>
    <b v="0"/>
    <n v="3"/>
    <b v="0"/>
    <s v="food/food trucks"/>
    <x v="3"/>
    <x v="3"/>
    <n v="12"/>
    <n v="0"/>
    <x v="3076"/>
    <d v="2015-03-01T18:07:20"/>
    <n v="30"/>
    <n v="-0.99760000000000004"/>
    <x v="3"/>
  </r>
  <r>
    <n v="2408"/>
    <s v="Sabroso On Wheels"/>
    <s v="A US Army Vet trying to get a Peruvian food truck going! Really good Peruvian food now mobile!"/>
    <n v="15000"/>
    <n v="30"/>
    <x v="1"/>
    <x v="0"/>
    <x v="0"/>
    <s v="USD"/>
    <n v="1415247757"/>
    <n v="1412652157"/>
    <b v="0"/>
    <n v="2"/>
    <b v="0"/>
    <s v="food/food trucks"/>
    <x v="3"/>
    <x v="3"/>
    <n v="15"/>
    <n v="0"/>
    <x v="3077"/>
    <d v="2014-11-06T04:22:37"/>
    <n v="30.041666666671517"/>
    <n v="-0.998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2"/>
    <s v="CAD"/>
    <n v="1411324369"/>
    <n v="1406140369"/>
    <b v="0"/>
    <n v="1"/>
    <b v="0"/>
    <s v="games/video games"/>
    <x v="1"/>
    <x v="19"/>
    <n v="25"/>
    <n v="0"/>
    <x v="3078"/>
    <d v="2014-09-21T18:32:49"/>
    <n v="60"/>
    <n v="-0.9983333333333332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s v="USD"/>
    <n v="1463619388"/>
    <n v="1461027388"/>
    <b v="0"/>
    <n v="1"/>
    <b v="0"/>
    <s v="theater/plays"/>
    <x v="2"/>
    <x v="2"/>
    <n v="25"/>
    <n v="0"/>
    <x v="3079"/>
    <d v="2016-05-19T00:56:28"/>
    <n v="30"/>
    <n v="-0.99833333333333329"/>
    <x v="0"/>
  </r>
  <r>
    <n v="1435"/>
    <s v="Trilogy of Crystals, book 1, translation"/>
    <s v="English translation of the first book from a sword and sorcery Fantasy trilogy, by Paolo Parente"/>
    <n v="15000"/>
    <n v="15"/>
    <x v="1"/>
    <x v="4"/>
    <x v="4"/>
    <s v="EUR"/>
    <n v="1444589020"/>
    <n v="1441997020"/>
    <b v="0"/>
    <n v="2"/>
    <b v="0"/>
    <s v="publishing/translations"/>
    <x v="7"/>
    <x v="20"/>
    <n v="7.5"/>
    <n v="0"/>
    <x v="3080"/>
    <d v="2015-10-11T18:43:40"/>
    <n v="30"/>
    <n v="-0.999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s v="USD"/>
    <n v="1460925811"/>
    <n v="1458333811"/>
    <b v="0"/>
    <n v="2"/>
    <b v="0"/>
    <s v="theater/plays"/>
    <x v="2"/>
    <x v="2"/>
    <n v="5.5"/>
    <n v="0"/>
    <x v="3081"/>
    <d v="2016-04-17T20:43:31"/>
    <n v="30"/>
    <n v="-0.9992666666666666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s v="USD"/>
    <n v="1423078606"/>
    <n v="1420486606"/>
    <b v="0"/>
    <n v="1"/>
    <b v="0"/>
    <s v="technology/web"/>
    <x v="0"/>
    <x v="22"/>
    <n v="1"/>
    <n v="0"/>
    <x v="3082"/>
    <d v="2015-02-04T19:36:46"/>
    <n v="30"/>
    <n v="-0.99993333333333334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s v="USD"/>
    <n v="1375299780"/>
    <n v="1371655522"/>
    <b v="0"/>
    <n v="1"/>
    <b v="0"/>
    <s v="publishing/fiction"/>
    <x v="7"/>
    <x v="31"/>
    <n v="1"/>
    <n v="0"/>
    <x v="3083"/>
    <d v="2013-07-31T19:43:00"/>
    <n v="42.178912037037662"/>
    <n v="-0.99993333333333334"/>
    <x v="4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s v="USD"/>
    <n v="1429936500"/>
    <n v="1424759330"/>
    <b v="0"/>
    <n v="1"/>
    <b v="0"/>
    <s v="theater/plays"/>
    <x v="2"/>
    <x v="2"/>
    <n v="1"/>
    <n v="0"/>
    <x v="3084"/>
    <d v="2015-04-25T04:35:00"/>
    <n v="59.920949074075907"/>
    <n v="-0.99993333333333334"/>
    <x v="3"/>
  </r>
  <r>
    <n v="906"/>
    <s v="24th Music Presents Channeling Motown (Live)"/>
    <s v="The DMV's most respected saxophonist pay tribute to Motown."/>
    <n v="15000"/>
    <n v="0"/>
    <x v="1"/>
    <x v="0"/>
    <x v="0"/>
    <s v="USD"/>
    <n v="1394681590"/>
    <n v="1392093190"/>
    <b v="0"/>
    <n v="0"/>
    <b v="0"/>
    <s v="music/jazz"/>
    <x v="4"/>
    <x v="34"/>
    <n v="0"/>
    <n v="0"/>
    <x v="3085"/>
    <d v="2014-03-13T03:33:10"/>
    <n v="29.958333333335759"/>
    <n v="-1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s v="USD"/>
    <n v="1474360197"/>
    <n v="1471768197"/>
    <b v="0"/>
    <n v="0"/>
    <b v="0"/>
    <s v="photography/places"/>
    <x v="6"/>
    <x v="11"/>
    <n v="0"/>
    <n v="0"/>
    <x v="3086"/>
    <d v="2016-09-20T08:29:57"/>
    <n v="30"/>
    <n v="-1"/>
    <x v="0"/>
  </r>
  <r>
    <n v="1818"/>
    <s v="Give Me Your Goofy-ist"/>
    <s v="We are all different, this is a way to honor and celebrate the authenticity in being different."/>
    <n v="15000"/>
    <n v="0"/>
    <x v="1"/>
    <x v="0"/>
    <x v="0"/>
    <s v="USD"/>
    <n v="1428035850"/>
    <n v="1425447450"/>
    <b v="0"/>
    <n v="0"/>
    <b v="0"/>
    <s v="photography/photobooks"/>
    <x v="6"/>
    <x v="9"/>
    <n v="0"/>
    <n v="0"/>
    <x v="3087"/>
    <d v="2015-04-03T04:37:30"/>
    <n v="29.958333333328483"/>
    <n v="-1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s v="USD"/>
    <n v="1415947159"/>
    <n v="1413351559"/>
    <b v="0"/>
    <n v="0"/>
    <b v="0"/>
    <s v="games/video games"/>
    <x v="1"/>
    <x v="19"/>
    <n v="0"/>
    <n v="0"/>
    <x v="3088"/>
    <d v="2014-11-14T06:39:19"/>
    <n v="30.041666666671517"/>
    <n v="-1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s v="USD"/>
    <n v="1451782607"/>
    <n v="1449190607"/>
    <b v="0"/>
    <n v="0"/>
    <b v="0"/>
    <s v="food/food trucks"/>
    <x v="3"/>
    <x v="3"/>
    <n v="0"/>
    <n v="0"/>
    <x v="3089"/>
    <d v="2016-01-03T00:56:47"/>
    <n v="30"/>
    <n v="-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x v="7"/>
    <s v="AUD"/>
    <n v="1441619275"/>
    <n v="1439027275"/>
    <b v="0"/>
    <n v="0"/>
    <b v="0"/>
    <s v="food/food trucks"/>
    <x v="3"/>
    <x v="3"/>
    <n v="0"/>
    <n v="0"/>
    <x v="3090"/>
    <d v="2015-09-07T09:47:55"/>
    <n v="30"/>
    <n v="-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s v="USD"/>
    <n v="1407181297"/>
    <n v="1405021297"/>
    <b v="0"/>
    <n v="0"/>
    <b v="0"/>
    <s v="food/food trucks"/>
    <x v="3"/>
    <x v="3"/>
    <n v="0"/>
    <n v="0"/>
    <x v="3091"/>
    <d v="2014-08-04T19:41:37"/>
    <n v="25"/>
    <n v="-1"/>
    <x v="2"/>
  </r>
  <r>
    <n v="2687"/>
    <s v="Munch Wagon"/>
    <s v="Your American Pizzas, Wings, Stuffed Gouda Burger, Sweet &amp; Russet Potato Fries served on a food Truck!!"/>
    <n v="15000"/>
    <n v="0"/>
    <x v="1"/>
    <x v="0"/>
    <x v="0"/>
    <s v="USD"/>
    <n v="1435591318"/>
    <n v="1432999318"/>
    <b v="0"/>
    <n v="0"/>
    <b v="0"/>
    <s v="food/food trucks"/>
    <x v="3"/>
    <x v="3"/>
    <n v="0"/>
    <n v="0"/>
    <x v="3092"/>
    <d v="2015-06-29T15:21:58"/>
    <n v="30"/>
    <n v="-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s v="USD"/>
    <n v="1489669203"/>
    <n v="1487944803"/>
    <b v="0"/>
    <n v="0"/>
    <b v="0"/>
    <s v="theater/spaces"/>
    <x v="2"/>
    <x v="24"/>
    <n v="0"/>
    <n v="0"/>
    <x v="3093"/>
    <d v="2017-03-16T13:00:03"/>
    <n v="19.958333333343035"/>
    <n v="-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s v="USD"/>
    <n v="1479834023"/>
    <n v="1477238423"/>
    <b v="0"/>
    <n v="0"/>
    <b v="0"/>
    <s v="theater/musical"/>
    <x v="2"/>
    <x v="18"/>
    <n v="0"/>
    <n v="0"/>
    <x v="3094"/>
    <d v="2016-11-22T17:00:23"/>
    <n v="30.041666666664241"/>
    <n v="-1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s v="USD"/>
    <n v="1439522996"/>
    <n v="1435202996"/>
    <b v="0"/>
    <n v="0"/>
    <b v="0"/>
    <s v="theater/musical"/>
    <x v="2"/>
    <x v="18"/>
    <n v="0"/>
    <n v="0"/>
    <x v="3095"/>
    <d v="2015-08-14T03:29:56"/>
    <n v="50"/>
    <n v="-1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s v="GBP"/>
    <n v="1422218396"/>
    <n v="1419626396"/>
    <b v="0"/>
    <n v="0"/>
    <b v="0"/>
    <s v="theater/musical"/>
    <x v="2"/>
    <x v="18"/>
    <n v="0"/>
    <n v="0"/>
    <x v="3096"/>
    <d v="2015-01-25T20:39:56"/>
    <n v="30"/>
    <n v="-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s v="GBP"/>
    <n v="1409668069"/>
    <n v="1407076069"/>
    <b v="0"/>
    <n v="0"/>
    <b v="0"/>
    <s v="theater/musical"/>
    <x v="2"/>
    <x v="18"/>
    <n v="0"/>
    <n v="0"/>
    <x v="3097"/>
    <d v="2014-09-02T14:27:49"/>
    <n v="30"/>
    <n v="-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s v="USD"/>
    <n v="1458075600"/>
    <n v="1454259272"/>
    <b v="1"/>
    <n v="286"/>
    <b v="1"/>
    <s v="theater/plays"/>
    <x v="2"/>
    <x v="2"/>
    <n v="54.91"/>
    <n v="101"/>
    <x v="3098"/>
    <d v="2016-03-15T21:00:00"/>
    <n v="44.170462962967576"/>
    <n v="1.3225806451612903E-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s v="USD"/>
    <n v="1447521404"/>
    <n v="1444061804"/>
    <b v="1"/>
    <n v="52"/>
    <b v="0"/>
    <s v="photography/photobooks"/>
    <x v="6"/>
    <x v="9"/>
    <n v="104.85"/>
    <n v="35"/>
    <x v="3099"/>
    <d v="2015-11-14T17:16:44"/>
    <n v="40.041666666671517"/>
    <n v="-0.648258064516129"/>
    <x v="3"/>
  </r>
  <r>
    <n v="1975"/>
    <s v="Bugle2: A DIY Phono Preamp"/>
    <s v="The Bugle2 is a second generation DIY kit phono preamplifier for vinyl playback."/>
    <n v="16000"/>
    <n v="33393.339999999997"/>
    <x v="0"/>
    <x v="0"/>
    <x v="0"/>
    <s v="USD"/>
    <n v="1362938851"/>
    <n v="1360346851"/>
    <b v="1"/>
    <n v="253"/>
    <b v="1"/>
    <s v="technology/hardware"/>
    <x v="0"/>
    <x v="0"/>
    <n v="131.99"/>
    <n v="209"/>
    <x v="3100"/>
    <d v="2013-03-10T18:07:31"/>
    <n v="30"/>
    <n v="1.0870837499999997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s v="USD"/>
    <n v="1452574800"/>
    <n v="1449029266"/>
    <b v="1"/>
    <n v="248"/>
    <b v="1"/>
    <s v="publishing/radio &amp; podcasts"/>
    <x v="7"/>
    <x v="35"/>
    <n v="69.599999999999994"/>
    <n v="108"/>
    <x v="3101"/>
    <d v="2016-01-12T05:00:00"/>
    <n v="41.036273148143664"/>
    <n v="7.877312499999993E-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s v="USD"/>
    <n v="1347249300"/>
    <n v="1344917580"/>
    <b v="0"/>
    <n v="191"/>
    <b v="1"/>
    <s v="music/indie rock"/>
    <x v="4"/>
    <x v="21"/>
    <n v="89.9"/>
    <n v="107"/>
    <x v="3102"/>
    <d v="2012-09-10T03:55:00"/>
    <n v="26.98750000000291"/>
    <n v="7.3124999999999996E-2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x v="6"/>
    <s v="EUR"/>
    <n v="1458676860"/>
    <n v="1455446303"/>
    <b v="1"/>
    <n v="345"/>
    <b v="1"/>
    <s v="photography/photobooks"/>
    <x v="6"/>
    <x v="9"/>
    <n v="48.04"/>
    <n v="104"/>
    <x v="3103"/>
    <d v="2016-03-22T20:01:00"/>
    <n v="37.39070601851563"/>
    <n v="3.5812499999999997E-2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s v="GBP"/>
    <n v="1405761278"/>
    <n v="1403169278"/>
    <b v="1"/>
    <n v="405"/>
    <b v="1"/>
    <s v="photography/photobooks"/>
    <x v="6"/>
    <x v="9"/>
    <n v="39.92"/>
    <n v="101"/>
    <x v="3104"/>
    <d v="2014-07-19T09:14:38"/>
    <n v="30"/>
    <n v="1.0350000000000022E-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s v="GBP"/>
    <n v="1471939818"/>
    <n v="1467619818"/>
    <b v="0"/>
    <n v="90"/>
    <b v="0"/>
    <s v="theater/spaces"/>
    <x v="2"/>
    <x v="24"/>
    <n v="69.53"/>
    <n v="39"/>
    <x v="3105"/>
    <d v="2016-08-23T08:10:18"/>
    <n v="50"/>
    <n v="-0.6088750000000000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s v="USD"/>
    <n v="1454572233"/>
    <n v="1449388233"/>
    <b v="1"/>
    <n v="37"/>
    <b v="0"/>
    <s v="photography/photobooks"/>
    <x v="6"/>
    <x v="9"/>
    <n v="58.97"/>
    <n v="14"/>
    <x v="3106"/>
    <d v="2016-02-04T07:50:33"/>
    <n v="60"/>
    <n v="-0.86362499999999998"/>
    <x v="3"/>
  </r>
  <r>
    <n v="1152"/>
    <s v="Peruvian King Food Truck"/>
    <s v="Peruvian food truck with an LA twist."/>
    <n v="16000"/>
    <n v="911"/>
    <x v="1"/>
    <x v="0"/>
    <x v="0"/>
    <s v="USD"/>
    <n v="1431709312"/>
    <n v="1429117312"/>
    <b v="0"/>
    <n v="15"/>
    <b v="0"/>
    <s v="food/food trucks"/>
    <x v="3"/>
    <x v="3"/>
    <n v="60.73"/>
    <n v="6"/>
    <x v="3107"/>
    <d v="2015-05-15T17:01:52"/>
    <n v="30"/>
    <n v="-0.9430625000000000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s v="USD"/>
    <n v="1330478998"/>
    <n v="1327886998"/>
    <b v="0"/>
    <n v="22"/>
    <b v="0"/>
    <s v="publishing/children's books"/>
    <x v="7"/>
    <x v="32"/>
    <n v="37.950000000000003"/>
    <n v="5"/>
    <x v="3108"/>
    <d v="2012-02-29T01:29:58"/>
    <n v="30"/>
    <n v="-0.9478124999999999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s v="USD"/>
    <n v="1343016000"/>
    <n v="1340296440"/>
    <b v="0"/>
    <n v="8"/>
    <b v="0"/>
    <s v="music/jazz"/>
    <x v="4"/>
    <x v="34"/>
    <n v="65"/>
    <n v="3"/>
    <x v="3109"/>
    <d v="2012-07-23T04:00:00"/>
    <n v="31.476388888884685"/>
    <n v="-0.96750000000000003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x v="3"/>
    <s v="EUR"/>
    <n v="1437861540"/>
    <n v="1435160452"/>
    <b v="0"/>
    <n v="1"/>
    <b v="0"/>
    <s v="technology/web"/>
    <x v="0"/>
    <x v="22"/>
    <n v="30"/>
    <n v="0"/>
    <x v="3110"/>
    <d v="2015-07-25T21:59:00"/>
    <n v="31.262592592596775"/>
    <n v="-0.99812500000000004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s v="USD"/>
    <n v="1433083527"/>
    <n v="1430491527"/>
    <b v="0"/>
    <n v="101"/>
    <b v="1"/>
    <s v="photography/photobooks"/>
    <x v="6"/>
    <x v="9"/>
    <n v="165.35"/>
    <n v="102"/>
    <x v="3111"/>
    <d v="2015-05-31T14:45:27"/>
    <n v="30"/>
    <n v="2.4539877300613498E-2"/>
    <x v="3"/>
  </r>
  <r>
    <n v="1219"/>
    <s v="The Box"/>
    <s v="The Box is a fine art book of Ron Amato's innovative and seductive photography project."/>
    <n v="16350"/>
    <n v="26024"/>
    <x v="0"/>
    <x v="0"/>
    <x v="0"/>
    <s v="USD"/>
    <n v="1476961513"/>
    <n v="1474369513"/>
    <b v="0"/>
    <n v="253"/>
    <b v="1"/>
    <s v="photography/photobooks"/>
    <x v="6"/>
    <x v="9"/>
    <n v="102.86"/>
    <n v="159"/>
    <x v="3112"/>
    <d v="2016-10-20T11:05:13"/>
    <n v="30"/>
    <n v="0.59168195718654437"/>
    <x v="0"/>
  </r>
  <r>
    <n v="2705"/>
    <s v="Fischer Theatre Marquee"/>
    <s v="Help light the lights at the historic Fischer Theatre in Danville, IL."/>
    <n v="16500"/>
    <n v="1739"/>
    <x v="3"/>
    <x v="0"/>
    <x v="0"/>
    <s v="USD"/>
    <n v="1490389158"/>
    <n v="1486504758"/>
    <b v="0"/>
    <n v="8"/>
    <b v="0"/>
    <s v="theater/spaces"/>
    <x v="2"/>
    <x v="24"/>
    <n v="217.38"/>
    <n v="11"/>
    <x v="3113"/>
    <d v="2017-03-24T20:59:18"/>
    <n v="44.958333333335759"/>
    <n v="-0.89460606060606063"/>
    <x v="1"/>
  </r>
  <r>
    <n v="1702"/>
    <s v="lyndale lewis and new vision prosper cd release"/>
    <s v="I can do all things through christ jesus"/>
    <n v="16500"/>
    <n v="1"/>
    <x v="1"/>
    <x v="0"/>
    <x v="0"/>
    <s v="USD"/>
    <n v="1427745150"/>
    <n v="1425156750"/>
    <b v="0"/>
    <n v="1"/>
    <b v="0"/>
    <s v="music/faith"/>
    <x v="4"/>
    <x v="28"/>
    <n v="1"/>
    <n v="0"/>
    <x v="3114"/>
    <d v="2015-03-30T19:52:30"/>
    <n v="29.958333333328483"/>
    <n v="-0.99993939393939391"/>
    <x v="3"/>
  </r>
  <r>
    <n v="1207"/>
    <s v="ITALIANA"/>
    <s v="A humanistic photo book about ancestral &amp; post-modern Italy."/>
    <n v="16700"/>
    <n v="17396"/>
    <x v="0"/>
    <x v="4"/>
    <x v="4"/>
    <s v="EUR"/>
    <n v="1459418400"/>
    <n v="1456827573"/>
    <b v="0"/>
    <n v="141"/>
    <b v="1"/>
    <s v="photography/photobooks"/>
    <x v="6"/>
    <x v="9"/>
    <n v="123.38"/>
    <n v="104"/>
    <x v="3115"/>
    <d v="2016-03-31T10:00:00"/>
    <n v="29.986423611117061"/>
    <n v="4.1676646706586828E-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s v="USD"/>
    <n v="1415583695"/>
    <n v="1410396095"/>
    <b v="0"/>
    <n v="36"/>
    <b v="0"/>
    <s v="food/food trucks"/>
    <x v="3"/>
    <x v="3"/>
    <n v="69.47"/>
    <n v="15"/>
    <x v="3116"/>
    <d v="2014-11-10T01:41:35"/>
    <n v="60.041666666664241"/>
    <n v="-0.85174866627148782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s v="USD"/>
    <n v="1488160860"/>
    <n v="1485237096"/>
    <b v="1"/>
    <n v="305"/>
    <b v="1"/>
    <s v="film &amp; video/documentary"/>
    <x v="5"/>
    <x v="27"/>
    <n v="87.69"/>
    <n v="157"/>
    <x v="3117"/>
    <d v="2017-02-27T02:01:00"/>
    <n v="33.839861111104256"/>
    <n v="0.5731829411764706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s v="USD"/>
    <n v="1475762400"/>
    <n v="1473160292"/>
    <b v="1"/>
    <n v="116"/>
    <b v="1"/>
    <s v="photography/photobooks"/>
    <x v="6"/>
    <x v="9"/>
    <n v="159.24"/>
    <n v="109"/>
    <x v="3118"/>
    <d v="2016-10-06T14:00:00"/>
    <n v="30.116990740731126"/>
    <n v="8.6588235294117646E-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s v="USD"/>
    <n v="1281542340"/>
    <n v="1277702894"/>
    <b v="1"/>
    <n v="222"/>
    <b v="1"/>
    <s v="film &amp; video/documentary"/>
    <x v="5"/>
    <x v="27"/>
    <n v="80.2"/>
    <n v="105"/>
    <x v="3119"/>
    <d v="2010-08-11T15:59:00"/>
    <n v="44.438032407408173"/>
    <n v="4.7352941176470591E-2"/>
    <x v="7"/>
  </r>
  <r>
    <n v="442"/>
    <s v="The Paranormal Idiot"/>
    <s v="Doomsday is here"/>
    <n v="17000"/>
    <n v="6691"/>
    <x v="1"/>
    <x v="0"/>
    <x v="0"/>
    <s v="USD"/>
    <n v="1424380783"/>
    <n v="1421788783"/>
    <b v="0"/>
    <n v="17"/>
    <b v="0"/>
    <s v="film &amp; video/animation"/>
    <x v="5"/>
    <x v="29"/>
    <n v="393.59"/>
    <n v="39"/>
    <x v="3120"/>
    <d v="2015-02-19T21:19:43"/>
    <n v="30"/>
    <n v="-0.6064117647058823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s v="USD"/>
    <n v="1448517816"/>
    <n v="1445922216"/>
    <b v="0"/>
    <n v="47"/>
    <b v="0"/>
    <s v="publishing/translations"/>
    <x v="7"/>
    <x v="20"/>
    <n v="115.55"/>
    <n v="32"/>
    <x v="3121"/>
    <d v="2015-11-26T06:03:36"/>
    <n v="30.041666666671517"/>
    <n v="-0.68052941176470583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s v="GBP"/>
    <n v="1460373187"/>
    <n v="1457352787"/>
    <b v="0"/>
    <n v="91"/>
    <b v="0"/>
    <s v="theater/plays"/>
    <x v="2"/>
    <x v="2"/>
    <n v="32.979999999999997"/>
    <n v="18"/>
    <x v="3122"/>
    <d v="2016-04-11T11:13:07"/>
    <n v="34.958333333335759"/>
    <n v="-0.823470588235294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s v="GBP"/>
    <n v="1450181400"/>
    <n v="1447429868"/>
    <b v="1"/>
    <n v="37"/>
    <b v="0"/>
    <s v="photography/photobooks"/>
    <x v="6"/>
    <x v="9"/>
    <n v="63.65"/>
    <n v="14"/>
    <x v="3123"/>
    <d v="2015-12-15T12:10:00"/>
    <n v="31.846435185187147"/>
    <n v="-0.8614705882352941"/>
    <x v="3"/>
  </r>
  <r>
    <n v="165"/>
    <s v="NET"/>
    <s v="A teacher. A boy. The beach and a heatwave that drove them all insane."/>
    <n v="17000"/>
    <n v="0"/>
    <x v="1"/>
    <x v="1"/>
    <x v="1"/>
    <s v="GBP"/>
    <n v="1452613724"/>
    <n v="1450021724"/>
    <b v="0"/>
    <n v="0"/>
    <b v="0"/>
    <s v="film &amp; video/drama"/>
    <x v="5"/>
    <x v="25"/>
    <n v="0"/>
    <n v="0"/>
    <x v="3124"/>
    <d v="2016-01-12T15:48:44"/>
    <n v="30"/>
    <n v="-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s v="USD"/>
    <n v="1411444740"/>
    <n v="1409335497"/>
    <b v="0"/>
    <n v="59"/>
    <b v="0"/>
    <s v="theater/musical"/>
    <x v="2"/>
    <x v="18"/>
    <n v="147.88"/>
    <n v="51"/>
    <x v="3125"/>
    <d v="2014-09-23T03:59:00"/>
    <n v="24.412534722228884"/>
    <n v="-0.4897660818713450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s v="USD"/>
    <n v="1430712060"/>
    <n v="1427753265"/>
    <b v="0"/>
    <n v="78"/>
    <b v="1"/>
    <s v="music/rock"/>
    <x v="4"/>
    <x v="5"/>
    <n v="224.13"/>
    <n v="100"/>
    <x v="3126"/>
    <d v="2015-05-04T04:01:00"/>
    <n v="34.245312499995634"/>
    <n v="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x v="6"/>
    <s v="EUR"/>
    <n v="1487113140"/>
    <n v="1484570885"/>
    <b v="1"/>
    <n v="196"/>
    <b v="1"/>
    <s v="photography/photobooks"/>
    <x v="6"/>
    <x v="9"/>
    <n v="110.39"/>
    <n v="124"/>
    <x v="3127"/>
    <d v="2017-02-14T22:59:00"/>
    <n v="29.424247685186856"/>
    <n v="0.236412571428571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s v="USD"/>
    <n v="1449644340"/>
    <n v="1446683797"/>
    <b v="0"/>
    <n v="104"/>
    <b v="1"/>
    <s v="technology/makerspaces"/>
    <x v="0"/>
    <x v="36"/>
    <n v="174.04"/>
    <n v="103"/>
    <x v="3128"/>
    <d v="2015-12-09T06:59:00"/>
    <n v="34.26554398148437"/>
    <n v="3.4285714285714287E-2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s v="USD"/>
    <n v="1423878182"/>
    <n v="1421199782"/>
    <b v="1"/>
    <n v="75"/>
    <b v="0"/>
    <s v="photography/photobooks"/>
    <x v="6"/>
    <x v="9"/>
    <n v="71.87"/>
    <n v="31"/>
    <x v="3129"/>
    <d v="2015-02-14T01:43:02"/>
    <n v="31"/>
    <n v="-0.69199999999999995"/>
    <x v="3"/>
  </r>
  <r>
    <n v="982"/>
    <s v="Smart 2-in-1 I-PHONE HANDLE/WALLETtm"/>
    <s v="revolutonary ultra-slim 2-in-1 Smart  2-in-1 I-PHONE handle/WALLETtm with 360 rotatiion"/>
    <n v="17500"/>
    <n v="3"/>
    <x v="1"/>
    <x v="0"/>
    <x v="0"/>
    <s v="USD"/>
    <n v="1475431486"/>
    <n v="1472839486"/>
    <b v="0"/>
    <n v="3"/>
    <b v="0"/>
    <s v="technology/wearables"/>
    <x v="0"/>
    <x v="16"/>
    <n v="1"/>
    <n v="0"/>
    <x v="3130"/>
    <d v="2016-10-02T18:04:46"/>
    <n v="30"/>
    <n v="-0.999828571428571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s v="USD"/>
    <n v="1361750369"/>
    <n v="1358294369"/>
    <b v="0"/>
    <n v="0"/>
    <b v="0"/>
    <s v="publishing/fiction"/>
    <x v="7"/>
    <x v="31"/>
    <n v="0"/>
    <n v="0"/>
    <x v="3131"/>
    <d v="2013-02-24T23:59:29"/>
    <n v="40"/>
    <n v="-1"/>
    <x v="4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s v="USD"/>
    <n v="1469834940"/>
    <n v="1467162586"/>
    <b v="0"/>
    <n v="0"/>
    <b v="0"/>
    <s v="theater/plays"/>
    <x v="2"/>
    <x v="2"/>
    <n v="0"/>
    <n v="0"/>
    <x v="3132"/>
    <d v="2016-07-29T23:29:00"/>
    <n v="30.930023148146574"/>
    <n v="-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s v="USD"/>
    <n v="1415779140"/>
    <n v="1412294683"/>
    <b v="0"/>
    <n v="983"/>
    <b v="1"/>
    <s v="games/tabletop games"/>
    <x v="1"/>
    <x v="1"/>
    <n v="64.63"/>
    <n v="353"/>
    <x v="3133"/>
    <d v="2014-11-12T07:59:00"/>
    <n v="40.329363425924385"/>
    <n v="2.529277777777777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s v="USD"/>
    <n v="1486702800"/>
    <n v="1484058261"/>
    <b v="0"/>
    <n v="340"/>
    <b v="1"/>
    <s v="music/rock"/>
    <x v="4"/>
    <x v="5"/>
    <n v="64.37"/>
    <n v="122"/>
    <x v="3134"/>
    <d v="2017-02-10T05:00:00"/>
    <n v="30.608090277775773"/>
    <n v="0.2158161111111110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s v="USD"/>
    <n v="1299009600"/>
    <n v="1294818278"/>
    <b v="0"/>
    <n v="246"/>
    <b v="1"/>
    <s v="music/indie rock"/>
    <x v="4"/>
    <x v="21"/>
    <n v="88.15"/>
    <n v="120"/>
    <x v="3135"/>
    <d v="2011-03-01T20:00:00"/>
    <n v="48.510671296302462"/>
    <n v="0.20467777777777782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s v="USD"/>
    <n v="1346695334"/>
    <n v="1344880934"/>
    <b v="1"/>
    <n v="238"/>
    <b v="1"/>
    <s v="film &amp; video/documentary"/>
    <x v="5"/>
    <x v="27"/>
    <n v="89.96"/>
    <n v="119"/>
    <x v="3136"/>
    <d v="2012-09-03T18:02:14"/>
    <n v="21"/>
    <n v="0.18944444444444444"/>
    <x v="6"/>
  </r>
  <r>
    <n v="283"/>
    <s v="SOLE SURVIVOR"/>
    <s v="What is the impact of survivorship on the human condition?"/>
    <n v="18000"/>
    <n v="20569.05"/>
    <x v="0"/>
    <x v="0"/>
    <x v="0"/>
    <s v="USD"/>
    <n v="1306904340"/>
    <n v="1305219744"/>
    <b v="1"/>
    <n v="202"/>
    <b v="1"/>
    <s v="film &amp; video/documentary"/>
    <x v="5"/>
    <x v="27"/>
    <n v="101.83"/>
    <n v="114"/>
    <x v="3137"/>
    <d v="2011-06-01T04:59:00"/>
    <n v="19.497638888889924"/>
    <n v="0.14272499999999996"/>
    <x v="5"/>
  </r>
  <r>
    <n v="2538"/>
    <s v="Me, Myself and Albinoni"/>
    <s v="I will record 2 of Tomaso Albinoni's concertos for 2 oboes playing both parts myself."/>
    <n v="18000"/>
    <n v="20343.169999999998"/>
    <x v="0"/>
    <x v="0"/>
    <x v="0"/>
    <s v="USD"/>
    <n v="1361681940"/>
    <n v="1359029661"/>
    <b v="0"/>
    <n v="185"/>
    <b v="1"/>
    <s v="music/classical music"/>
    <x v="4"/>
    <x v="10"/>
    <n v="109.96"/>
    <n v="113"/>
    <x v="3138"/>
    <d v="2013-02-24T04:59:00"/>
    <n v="30.697673611110076"/>
    <n v="0.13017611111111102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s v="USD"/>
    <n v="1455253140"/>
    <n v="1452625822"/>
    <b v="0"/>
    <n v="321"/>
    <b v="1"/>
    <s v="games/tabletop games"/>
    <x v="1"/>
    <x v="1"/>
    <n v="60.82"/>
    <n v="108"/>
    <x v="3139"/>
    <d v="2016-02-12T04:59:00"/>
    <n v="30.408773148148612"/>
    <n v="8.4628333333333403E-2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s v="USD"/>
    <n v="1462316400"/>
    <n v="1459865945"/>
    <b v="1"/>
    <n v="148"/>
    <b v="1"/>
    <s v="theater/spaces"/>
    <x v="2"/>
    <x v="24"/>
    <n v="125.98"/>
    <n v="104"/>
    <x v="3140"/>
    <d v="2016-05-03T23:00:00"/>
    <n v="28.36174768517958"/>
    <n v="3.5833333333333335E-2"/>
    <x v="0"/>
  </r>
  <r>
    <n v="1520"/>
    <s v="TULIPS"/>
    <s v="A self-published photography book by Andrew Miksys from his new series about Belarus"/>
    <n v="18000"/>
    <n v="18625"/>
    <x v="0"/>
    <x v="0"/>
    <x v="0"/>
    <s v="USD"/>
    <n v="1418961600"/>
    <n v="1415824513"/>
    <b v="1"/>
    <n v="167"/>
    <b v="1"/>
    <s v="photography/photobooks"/>
    <x v="6"/>
    <x v="9"/>
    <n v="111.53"/>
    <n v="103"/>
    <x v="3141"/>
    <d v="2014-12-19T04:00:00"/>
    <n v="36.308877314819256"/>
    <n v="3.4722222222222224E-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s v="USD"/>
    <n v="1407520800"/>
    <n v="1405356072"/>
    <b v="1"/>
    <n v="167"/>
    <b v="1"/>
    <s v="music/indie rock"/>
    <x v="4"/>
    <x v="21"/>
    <n v="109.11"/>
    <n v="101"/>
    <x v="3142"/>
    <d v="2014-08-08T18:00:00"/>
    <n v="25.054722222223063"/>
    <n v="1.2277777777777778E-2"/>
    <x v="2"/>
  </r>
  <r>
    <n v="4022"/>
    <s v="The Merchant of Venice as Shakespeare Heard It"/>
    <s v="Help us produce a video of the first Original Pronunciation Merchant of Venice."/>
    <n v="18000"/>
    <n v="12521"/>
    <x v="1"/>
    <x v="0"/>
    <x v="0"/>
    <s v="USD"/>
    <n v="1422759240"/>
    <n v="1418824867"/>
    <b v="0"/>
    <n v="197"/>
    <b v="0"/>
    <s v="theater/plays"/>
    <x v="2"/>
    <x v="2"/>
    <n v="63.56"/>
    <n v="70"/>
    <x v="3143"/>
    <d v="2015-02-01T02:54:00"/>
    <n v="45.536724537043483"/>
    <n v="-0.30438888888888888"/>
    <x v="2"/>
  </r>
  <r>
    <n v="1817"/>
    <s v="Through the Lens of Jerry Gustafson"/>
    <s v="Hundreds of breathtaking rodeo photographs collected in a beautiful coffee table book."/>
    <n v="18000"/>
    <n v="9419"/>
    <x v="1"/>
    <x v="0"/>
    <x v="0"/>
    <s v="USD"/>
    <n v="1485759540"/>
    <n v="1480607607"/>
    <b v="0"/>
    <n v="100"/>
    <b v="0"/>
    <s v="photography/photobooks"/>
    <x v="6"/>
    <x v="9"/>
    <n v="94.19"/>
    <n v="52"/>
    <x v="3144"/>
    <d v="2017-01-30T06:59:00"/>
    <n v="59.628854166672681"/>
    <n v="-0.47672222222222221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s v="USD"/>
    <n v="1318180033"/>
    <n v="1315588033"/>
    <b v="0"/>
    <n v="27"/>
    <b v="0"/>
    <s v="games/video games"/>
    <x v="1"/>
    <x v="19"/>
    <n v="122"/>
    <n v="18"/>
    <x v="3145"/>
    <d v="2011-10-09T17:07:13"/>
    <n v="30"/>
    <n v="-0.81699944444444439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2"/>
    <s v="CAD"/>
    <n v="1426788930"/>
    <n v="1424200530"/>
    <b v="0"/>
    <n v="33"/>
    <b v="0"/>
    <s v="food/restaurants"/>
    <x v="3"/>
    <x v="39"/>
    <n v="53.55"/>
    <n v="10"/>
    <x v="3146"/>
    <d v="2015-03-19T18:15:30"/>
    <n v="29.958333333328483"/>
    <n v="-0.9018333333333333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s v="USD"/>
    <n v="1488958200"/>
    <n v="1484912974"/>
    <b v="0"/>
    <n v="16"/>
    <b v="0"/>
    <s v="games/mobile games"/>
    <x v="1"/>
    <x v="15"/>
    <n v="90.94"/>
    <n v="8"/>
    <x v="3147"/>
    <d v="2017-03-08T07:30:00"/>
    <n v="46.81974537037604"/>
    <n v="-0.91916666666666669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s v="USD"/>
    <n v="1474507065"/>
    <n v="1471915065"/>
    <b v="0"/>
    <n v="3"/>
    <b v="0"/>
    <s v="food/food trucks"/>
    <x v="3"/>
    <x v="3"/>
    <n v="340"/>
    <n v="6"/>
    <x v="3148"/>
    <d v="2016-09-22T01:17:45"/>
    <n v="30"/>
    <n v="-0.94333333333333336"/>
    <x v="0"/>
  </r>
  <r>
    <n v="1086"/>
    <s v="Cyber Universe Online"/>
    <s v="Humanity's future in the Galaxy"/>
    <n v="18000"/>
    <n v="15"/>
    <x v="1"/>
    <x v="0"/>
    <x v="0"/>
    <s v="USD"/>
    <n v="1408913291"/>
    <n v="1406321291"/>
    <b v="0"/>
    <n v="2"/>
    <b v="0"/>
    <s v="games/video games"/>
    <x v="1"/>
    <x v="19"/>
    <n v="7.5"/>
    <n v="0"/>
    <x v="3149"/>
    <d v="2014-08-24T20:48:11"/>
    <n v="30"/>
    <n v="-0.9991666666666666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s v="USD"/>
    <n v="1435636740"/>
    <n v="1433014746"/>
    <b v="0"/>
    <n v="1"/>
    <b v="0"/>
    <s v="theater/musical"/>
    <x v="2"/>
    <x v="18"/>
    <n v="10"/>
    <n v="0"/>
    <x v="3150"/>
    <d v="2015-06-30T03:59:00"/>
    <n v="30.347152777780138"/>
    <n v="-0.99944444444444447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s v="USD"/>
    <n v="1420045538"/>
    <n v="1417453538"/>
    <b v="0"/>
    <n v="2"/>
    <b v="0"/>
    <s v="photography/nature"/>
    <x v="6"/>
    <x v="8"/>
    <n v="3"/>
    <n v="0"/>
    <x v="3151"/>
    <d v="2014-12-31T17:05:38"/>
    <n v="30"/>
    <n v="-0.999666666666666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x v="4"/>
    <s v="EUR"/>
    <n v="1463734740"/>
    <n v="1459414740"/>
    <b v="0"/>
    <n v="3"/>
    <b v="0"/>
    <s v="theater/spaces"/>
    <x v="2"/>
    <x v="24"/>
    <n v="1"/>
    <n v="0"/>
    <x v="3152"/>
    <d v="2016-05-20T08:59:00"/>
    <n v="50"/>
    <n v="-0.99983333333333335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x v="3"/>
    <s v="EUR"/>
    <n v="1457822275"/>
    <n v="1455230275"/>
    <b v="0"/>
    <n v="1"/>
    <b v="0"/>
    <s v="technology/web"/>
    <x v="0"/>
    <x v="22"/>
    <n v="1"/>
    <n v="0"/>
    <x v="3153"/>
    <d v="2016-03-12T22:37:55"/>
    <n v="30"/>
    <n v="-0.9999444444444444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s v="USD"/>
    <n v="1432047989"/>
    <n v="1430233589"/>
    <b v="0"/>
    <n v="0"/>
    <b v="0"/>
    <s v="food/food trucks"/>
    <x v="3"/>
    <x v="3"/>
    <n v="0"/>
    <n v="0"/>
    <x v="3154"/>
    <d v="2015-05-19T15:06:29"/>
    <n v="21"/>
    <n v="-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s v="USD"/>
    <n v="1363889015"/>
    <n v="1361300615"/>
    <b v="1"/>
    <n v="1224"/>
    <b v="1"/>
    <s v="music/indie rock"/>
    <x v="4"/>
    <x v="21"/>
    <n v="64.819999999999993"/>
    <n v="429"/>
    <x v="3155"/>
    <d v="2013-03-21T18:03:35"/>
    <n v="29.958333333335759"/>
    <n v="3.288397837837838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s v="USD"/>
    <n v="1419292800"/>
    <n v="1416592916"/>
    <b v="1"/>
    <n v="241"/>
    <b v="1"/>
    <s v="photography/photobooks"/>
    <x v="6"/>
    <x v="9"/>
    <n v="95.83"/>
    <n v="125"/>
    <x v="3156"/>
    <d v="2014-12-23T00:00:00"/>
    <n v="31.248657407406427"/>
    <n v="0.24843243243243243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s v="USD"/>
    <n v="1403880281"/>
    <n v="1401201881"/>
    <b v="1"/>
    <n v="211"/>
    <b v="1"/>
    <s v="photography/photobooks"/>
    <x v="6"/>
    <x v="9"/>
    <n v="97.11"/>
    <n v="111"/>
    <x v="3157"/>
    <d v="2014-06-27T14:44:41"/>
    <n v="31"/>
    <n v="0.1076216216216216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s v="USD"/>
    <n v="1411743789"/>
    <n v="1409151789"/>
    <b v="0"/>
    <n v="101"/>
    <b v="1"/>
    <s v="film &amp; video/television"/>
    <x v="5"/>
    <x v="7"/>
    <n v="199.9"/>
    <n v="109"/>
    <x v="3158"/>
    <d v="2014-09-26T15:03:09"/>
    <n v="30"/>
    <n v="9.1351351351351348E-2"/>
    <x v="2"/>
  </r>
  <r>
    <n v="2247"/>
    <s v="Foragers"/>
    <s v="Take on the role of an ancient forager in this fun strategy game from the designer of Biblios."/>
    <n v="18500"/>
    <n v="19324"/>
    <x v="0"/>
    <x v="0"/>
    <x v="0"/>
    <s v="USD"/>
    <n v="1438185565"/>
    <n v="1436975965"/>
    <b v="0"/>
    <n v="380"/>
    <b v="1"/>
    <s v="games/tabletop games"/>
    <x v="1"/>
    <x v="1"/>
    <n v="50.85"/>
    <n v="104"/>
    <x v="3159"/>
    <d v="2015-07-29T15:59:25"/>
    <n v="14"/>
    <n v="4.4540540540540539E-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s v="USD"/>
    <n v="1381541465"/>
    <n v="1378949465"/>
    <b v="0"/>
    <n v="208"/>
    <b v="1"/>
    <s v="film &amp; video/documentary"/>
    <x v="5"/>
    <x v="27"/>
    <n v="91.48"/>
    <n v="103"/>
    <x v="3160"/>
    <d v="2013-10-12T01:31:05"/>
    <n v="30"/>
    <n v="2.8540540540540539E-2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s v="USD"/>
    <n v="1315450800"/>
    <n v="1312823571"/>
    <b v="0"/>
    <n v="206"/>
    <b v="1"/>
    <s v="film &amp; video/documentary"/>
    <x v="5"/>
    <x v="27"/>
    <n v="90.62"/>
    <n v="101"/>
    <x v="3161"/>
    <d v="2011-09-08T03:00:00"/>
    <n v="30.407743055555329"/>
    <n v="9.0270270270270264E-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s v="USD"/>
    <n v="1460764800"/>
    <n v="1458157512"/>
    <b v="1"/>
    <n v="206"/>
    <b v="1"/>
    <s v="music/rock"/>
    <x v="4"/>
    <x v="5"/>
    <n v="99.16"/>
    <n v="109"/>
    <x v="3162"/>
    <d v="2016-04-16T00:00:00"/>
    <n v="30.176944444450783"/>
    <n v="8.6489361702127662E-2"/>
    <x v="0"/>
  </r>
  <r>
    <n v="2351"/>
    <s v="NZ Auction site.  No listing or success fees. Only $2 p/m"/>
    <s v="Donate $30 or more and receive a free selfie stick."/>
    <n v="18900"/>
    <n v="108"/>
    <x v="2"/>
    <x v="11"/>
    <x v="11"/>
    <s v="NZD"/>
    <n v="1430360739"/>
    <n v="1427768739"/>
    <b v="0"/>
    <n v="7"/>
    <b v="0"/>
    <s v="technology/web"/>
    <x v="0"/>
    <x v="22"/>
    <n v="15.43"/>
    <n v="1"/>
    <x v="3163"/>
    <d v="2015-04-30T02:25:39"/>
    <n v="30"/>
    <n v="-0.99428571428571433"/>
    <x v="3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s v="USD"/>
    <n v="1416355259"/>
    <n v="1413759659"/>
    <b v="0"/>
    <n v="2"/>
    <b v="0"/>
    <s v="publishing/translations"/>
    <x v="7"/>
    <x v="20"/>
    <n v="1"/>
    <n v="0"/>
    <x v="3164"/>
    <d v="2014-11-19T00:00:59"/>
    <n v="30.041666666664241"/>
    <n v="-0.9998944591029024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s v="USD"/>
    <n v="1458716340"/>
    <n v="1455721204"/>
    <b v="0"/>
    <n v="537"/>
    <b v="1"/>
    <s v="games/tabletop games"/>
    <x v="1"/>
    <x v="1"/>
    <n v="65.319999999999993"/>
    <n v="185"/>
    <x v="3165"/>
    <d v="2016-03-23T06:59:00"/>
    <n v="34.665925925932243"/>
    <n v="0.84610526315789469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s v="GBP"/>
    <n v="1410862734"/>
    <n v="1407838734"/>
    <b v="1"/>
    <n v="205"/>
    <b v="1"/>
    <s v="technology/hardware"/>
    <x v="0"/>
    <x v="0"/>
    <n v="117.6"/>
    <n v="127"/>
    <x v="3166"/>
    <d v="2014-09-16T10:18:54"/>
    <n v="35"/>
    <n v="0.2688421052631578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s v="USD"/>
    <n v="1426773920"/>
    <n v="1424185520"/>
    <b v="1"/>
    <n v="141"/>
    <b v="1"/>
    <s v="photography/photobooks"/>
    <x v="6"/>
    <x v="9"/>
    <n v="135.66999999999999"/>
    <n v="101"/>
    <x v="3167"/>
    <d v="2015-03-19T14:05:20"/>
    <n v="29.958333333335759"/>
    <n v="6.7894736842105266E-3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s v="GBP"/>
    <n v="1469356366"/>
    <n v="1464172366"/>
    <b v="1"/>
    <n v="86"/>
    <b v="0"/>
    <s v="photography/photobooks"/>
    <x v="6"/>
    <x v="9"/>
    <n v="48.72"/>
    <n v="22"/>
    <x v="3168"/>
    <d v="2016-07-24T10:32:46"/>
    <n v="60"/>
    <n v="-0.779473684210526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s v="USD"/>
    <n v="1491421314"/>
    <n v="1487709714"/>
    <b v="0"/>
    <n v="7"/>
    <b v="0"/>
    <s v="theater/spaces"/>
    <x v="2"/>
    <x v="24"/>
    <n v="163.57"/>
    <n v="6"/>
    <x v="3169"/>
    <d v="2017-04-05T19:41:54"/>
    <n v="42.958333333328483"/>
    <n v="-0.939736842105263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x v="2"/>
    <s v="CAD"/>
    <n v="1435418568"/>
    <n v="1432826568"/>
    <b v="0"/>
    <n v="100"/>
    <b v="1"/>
    <s v="games/tabletop games"/>
    <x v="1"/>
    <x v="1"/>
    <n v="206.31"/>
    <n v="106"/>
    <x v="3170"/>
    <d v="2015-06-27T15:22:48"/>
    <n v="30"/>
    <n v="5.8000000000000003E-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s v="USD"/>
    <n v="1404348143"/>
    <n v="1401756143"/>
    <b v="0"/>
    <n v="27"/>
    <b v="0"/>
    <s v="technology/makerspaces"/>
    <x v="0"/>
    <x v="36"/>
    <n v="126.48"/>
    <n v="18"/>
    <x v="3171"/>
    <d v="2014-07-03T00:42:23"/>
    <n v="30"/>
    <n v="-0.82487179487179485"/>
    <x v="2"/>
  </r>
  <r>
    <n v="1223"/>
    <s v="YOSEMITE PEOPLE"/>
    <s v="A photography book focusing on the people rather than the nature at Yosemite National Park."/>
    <n v="19800"/>
    <n v="22197"/>
    <x v="0"/>
    <x v="0"/>
    <x v="0"/>
    <s v="USD"/>
    <n v="1478754909"/>
    <n v="1476159309"/>
    <b v="0"/>
    <n v="191"/>
    <b v="1"/>
    <s v="photography/photobooks"/>
    <x v="6"/>
    <x v="9"/>
    <n v="116.21"/>
    <n v="112"/>
    <x v="3172"/>
    <d v="2016-11-10T05:15:09"/>
    <n v="30.041666666671517"/>
    <n v="0.1210606060606060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s v="USD"/>
    <n v="1359738000"/>
    <n v="1355489140"/>
    <b v="0"/>
    <n v="0"/>
    <b v="0"/>
    <s v="publishing/children's books"/>
    <x v="7"/>
    <x v="32"/>
    <n v="0"/>
    <n v="0"/>
    <x v="3173"/>
    <d v="2013-02-01T17:00:00"/>
    <n v="49.176620370373712"/>
    <n v="-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x v="6"/>
    <s v="EUR"/>
    <n v="1439998674"/>
    <n v="1436888274"/>
    <b v="0"/>
    <n v="2174"/>
    <b v="1"/>
    <s v="technology/wearables"/>
    <x v="0"/>
    <x v="16"/>
    <n v="134.36000000000001"/>
    <n v="1460"/>
    <x v="3174"/>
    <d v="2015-08-19T15:37:54"/>
    <n v="36"/>
    <n v="13.60485000000000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s v="USD"/>
    <n v="1428033540"/>
    <n v="1425531666"/>
    <b v="1"/>
    <n v="3562"/>
    <b v="1"/>
    <s v="games/tabletop games"/>
    <x v="1"/>
    <x v="1"/>
    <n v="56.97"/>
    <n v="1015"/>
    <x v="3175"/>
    <d v="2015-04-03T03:59:00"/>
    <n v="28.956875000003492"/>
    <n v="9.1464250000000007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s v="GBP"/>
    <n v="1470423668"/>
    <n v="1467831668"/>
    <b v="1"/>
    <n v="1887"/>
    <b v="1"/>
    <s v="technology/hardware"/>
    <x v="0"/>
    <x v="0"/>
    <n v="61.38"/>
    <n v="579"/>
    <x v="3176"/>
    <d v="2016-08-05T19:01:08"/>
    <n v="30"/>
    <n v="4.790799999999999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s v="USD"/>
    <n v="1394316695"/>
    <n v="1390860695"/>
    <b v="1"/>
    <n v="2165"/>
    <b v="1"/>
    <s v="food/small batch"/>
    <x v="3"/>
    <x v="26"/>
    <n v="48.1"/>
    <n v="521"/>
    <x v="3177"/>
    <d v="2014-03-08T22:11:35"/>
    <n v="40"/>
    <n v="4.207325499999999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s v="USD"/>
    <n v="1419123600"/>
    <n v="1416945297"/>
    <b v="0"/>
    <n v="404"/>
    <b v="1"/>
    <s v="games/tabletop games"/>
    <x v="1"/>
    <x v="1"/>
    <n v="188.38"/>
    <n v="381"/>
    <x v="3178"/>
    <d v="2014-12-21T01:00:00"/>
    <n v="25.211840277785086"/>
    <n v="2.8052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s v="GBP"/>
    <n v="1376899269"/>
    <n v="1371715269"/>
    <b v="1"/>
    <n v="402"/>
    <b v="1"/>
    <s v="technology/hardware"/>
    <x v="0"/>
    <x v="0"/>
    <n v="186.81"/>
    <n v="375"/>
    <x v="3179"/>
    <d v="2013-08-19T08:01:09"/>
    <n v="60"/>
    <n v="2.754960000000000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s v="USD"/>
    <n v="1398959729"/>
    <n v="1396367729"/>
    <b v="1"/>
    <n v="405"/>
    <b v="1"/>
    <s v="technology/hardware"/>
    <x v="0"/>
    <x v="0"/>
    <n v="182.78"/>
    <n v="370"/>
    <x v="3180"/>
    <d v="2014-05-01T15:55:29"/>
    <n v="30"/>
    <n v="2.701299999999999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s v="USD"/>
    <n v="1481328004"/>
    <n v="1478736004"/>
    <b v="0"/>
    <n v="1328"/>
    <b v="1"/>
    <s v="games/tabletop games"/>
    <x v="1"/>
    <x v="1"/>
    <n v="42.63"/>
    <n v="283"/>
    <x v="3181"/>
    <d v="2016-12-10T00:00:04"/>
    <n v="30"/>
    <n v="1.830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s v="USD"/>
    <n v="1475390484"/>
    <n v="1471502484"/>
    <b v="0"/>
    <n v="278"/>
    <b v="1"/>
    <s v="technology/hardware"/>
    <x v="0"/>
    <x v="0"/>
    <n v="201.96"/>
    <n v="281"/>
    <x v="3182"/>
    <d v="2016-10-02T06:41:24"/>
    <n v="45"/>
    <n v="1.8072999999999999"/>
    <x v="0"/>
  </r>
  <r>
    <n v="1210"/>
    <s v="Det Andra GÃ¶teborg"/>
    <s v="En fotobok om livet i det enda andra GÃ¶teborg i vÃ¤rlden"/>
    <n v="20000"/>
    <n v="50863"/>
    <x v="0"/>
    <x v="14"/>
    <x v="14"/>
    <s v="SEK"/>
    <n v="1433106000"/>
    <n v="1431124572"/>
    <b v="0"/>
    <n v="103"/>
    <b v="1"/>
    <s v="photography/photobooks"/>
    <x v="6"/>
    <x v="9"/>
    <n v="493.82"/>
    <n v="254"/>
    <x v="3183"/>
    <d v="2015-05-31T21:00:00"/>
    <n v="22.933194444442051"/>
    <n v="1.54315"/>
    <x v="3"/>
  </r>
  <r>
    <n v="2708"/>
    <s v="Angel Comedy Club"/>
    <s v="Angel Comedy Club: A permanent home for Londonâ€™s loveliest comedy night - a community comedy club"/>
    <n v="20000"/>
    <n v="46643.07"/>
    <x v="0"/>
    <x v="1"/>
    <x v="1"/>
    <s v="GBP"/>
    <n v="1469119526"/>
    <n v="1463935526"/>
    <b v="1"/>
    <n v="1049"/>
    <b v="1"/>
    <s v="theater/spaces"/>
    <x v="2"/>
    <x v="24"/>
    <n v="44.46"/>
    <n v="233"/>
    <x v="3184"/>
    <d v="2016-07-21T16:45:26"/>
    <n v="60"/>
    <n v="1.332153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s v="USD"/>
    <n v="1408114822"/>
    <n v="1405522822"/>
    <b v="0"/>
    <n v="311"/>
    <b v="1"/>
    <s v="food/small batch"/>
    <x v="3"/>
    <x v="26"/>
    <n v="130.22999999999999"/>
    <n v="203"/>
    <x v="3185"/>
    <d v="2014-08-15T15:00:22"/>
    <n v="30"/>
    <n v="1.0251494999999999"/>
    <x v="2"/>
  </r>
  <r>
    <n v="2989"/>
    <s v="Let's Light Up The Gem!"/>
    <s v="Bring the movies back to Bethel, Maine."/>
    <n v="20000"/>
    <n v="35307"/>
    <x v="0"/>
    <x v="0"/>
    <x v="0"/>
    <s v="USD"/>
    <n v="1450673940"/>
    <n v="1448756962"/>
    <b v="0"/>
    <n v="364"/>
    <b v="1"/>
    <s v="theater/spaces"/>
    <x v="2"/>
    <x v="24"/>
    <n v="97"/>
    <n v="177"/>
    <x v="3186"/>
    <d v="2015-12-21T04:59:00"/>
    <n v="22.187245370369055"/>
    <n v="0.76534999999999997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s v="USD"/>
    <n v="1483481019"/>
    <n v="1480629819"/>
    <b v="0"/>
    <n v="284"/>
    <b v="1"/>
    <s v="photography/photobooks"/>
    <x v="6"/>
    <x v="9"/>
    <n v="95.76"/>
    <n v="136"/>
    <x v="3187"/>
    <d v="2017-01-03T22:03:39"/>
    <n v="33"/>
    <n v="0.35986100000000004"/>
    <x v="0"/>
  </r>
  <r>
    <n v="730"/>
    <s v="Encyclopedia of Surfing"/>
    <s v="A Massive but Cheerful Online Digital Archive of Surfing"/>
    <n v="20000"/>
    <n v="26438"/>
    <x v="0"/>
    <x v="0"/>
    <x v="0"/>
    <s v="USD"/>
    <n v="1323280391"/>
    <n v="1320688391"/>
    <b v="0"/>
    <n v="265"/>
    <b v="1"/>
    <s v="publishing/nonfiction"/>
    <x v="7"/>
    <x v="12"/>
    <n v="99.77"/>
    <n v="132"/>
    <x v="3188"/>
    <d v="2011-12-07T17:53:11"/>
    <n v="30"/>
    <n v="0.32190000000000002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x v="8"/>
    <s v="EUR"/>
    <n v="1482085857"/>
    <n v="1479493857"/>
    <b v="0"/>
    <n v="48"/>
    <b v="1"/>
    <s v="technology/hardware"/>
    <x v="0"/>
    <x v="0"/>
    <n v="546.69000000000005"/>
    <n v="131"/>
    <x v="3189"/>
    <d v="2016-12-18T18:30:57"/>
    <n v="30"/>
    <n v="0.3120499999999999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s v="USD"/>
    <n v="1367208140"/>
    <n v="1363320140"/>
    <b v="0"/>
    <n v="259"/>
    <b v="1"/>
    <s v="music/indie rock"/>
    <x v="4"/>
    <x v="21"/>
    <n v="99.38"/>
    <n v="129"/>
    <x v="3190"/>
    <d v="2013-04-29T04:02:20"/>
    <n v="45"/>
    <n v="0.28699999999999998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x v="14"/>
    <s v="SEK"/>
    <n v="1454248563"/>
    <n v="1451656563"/>
    <b v="1"/>
    <n v="61"/>
    <b v="1"/>
    <s v="music/electronic music"/>
    <x v="4"/>
    <x v="4"/>
    <n v="388.98"/>
    <n v="119"/>
    <x v="3191"/>
    <d v="2016-01-31T13:56:03"/>
    <n v="30"/>
    <n v="0.18637749999999997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s v="USD"/>
    <n v="1415319355"/>
    <n v="1411859755"/>
    <b v="1"/>
    <n v="213"/>
    <b v="1"/>
    <s v="theater/plays"/>
    <x v="2"/>
    <x v="2"/>
    <n v="110.35"/>
    <n v="118"/>
    <x v="3192"/>
    <d v="2014-11-07T00:15:55"/>
    <n v="40.041666666664241"/>
    <n v="0.175249999999999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s v="USD"/>
    <n v="1440907427"/>
    <n v="1438488227"/>
    <b v="0"/>
    <n v="286"/>
    <b v="1"/>
    <s v="technology/space exploration"/>
    <x v="0"/>
    <x v="23"/>
    <n v="80.19"/>
    <n v="115"/>
    <x v="3193"/>
    <d v="2015-08-30T04:03:47"/>
    <n v="28"/>
    <n v="0.1466524999999999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s v="USD"/>
    <n v="1420569947"/>
    <n v="1417977947"/>
    <b v="0"/>
    <n v="383"/>
    <b v="1"/>
    <s v="film &amp; video/documentary"/>
    <x v="5"/>
    <x v="27"/>
    <n v="58.54"/>
    <n v="112"/>
    <x v="3194"/>
    <d v="2015-01-06T18:45:47"/>
    <n v="30"/>
    <n v="0.12105"/>
    <x v="2"/>
  </r>
  <r>
    <n v="27"/>
    <s v="B-Rabbit TV Comedy Pilot"/>
    <s v="B-Rabbit is a hilarious depiction of immigrating to New Zealand and the life you desperately tried to leave behind."/>
    <n v="20000"/>
    <n v="22345"/>
    <x v="0"/>
    <x v="11"/>
    <x v="11"/>
    <s v="NZD"/>
    <n v="1416113833"/>
    <n v="1413518233"/>
    <b v="0"/>
    <n v="150"/>
    <b v="1"/>
    <s v="film &amp; video/television"/>
    <x v="5"/>
    <x v="7"/>
    <n v="148.97"/>
    <n v="112"/>
    <x v="3195"/>
    <d v="2014-11-16T04:57:13"/>
    <n v="30.041666666671517"/>
    <n v="0.11724999999999999"/>
    <x v="2"/>
  </r>
  <r>
    <n v="2186"/>
    <s v="Latitude 90Â° : The Origin"/>
    <s v="The real-time digital social deduction game where there's no moderator, no sleeping, and no dying."/>
    <n v="20000"/>
    <n v="21935"/>
    <x v="0"/>
    <x v="0"/>
    <x v="0"/>
    <s v="USD"/>
    <n v="1473213600"/>
    <n v="1470062743"/>
    <b v="0"/>
    <n v="392"/>
    <b v="1"/>
    <s v="games/tabletop games"/>
    <x v="1"/>
    <x v="1"/>
    <n v="55.96"/>
    <n v="110"/>
    <x v="3196"/>
    <d v="2016-09-07T02:00:00"/>
    <n v="36.468252314807614"/>
    <n v="9.6750000000000003E-2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s v="USD"/>
    <n v="1462125358"/>
    <n v="1459533358"/>
    <b v="0"/>
    <n v="238"/>
    <b v="1"/>
    <s v="theater/plays"/>
    <x v="2"/>
    <x v="2"/>
    <n v="92.04"/>
    <n v="110"/>
    <x v="3197"/>
    <d v="2016-05-01T17:55:58"/>
    <n v="30"/>
    <n v="9.5250000000000001E-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s v="USD"/>
    <n v="1388303940"/>
    <n v="1386011038"/>
    <b v="0"/>
    <n v="236"/>
    <b v="1"/>
    <s v="theater/spaces"/>
    <x v="2"/>
    <x v="24"/>
    <n v="92.13"/>
    <n v="109"/>
    <x v="3198"/>
    <d v="2013-12-29T07:59:00"/>
    <n v="26.538217592591536"/>
    <n v="8.7138999999999939E-2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s v="USD"/>
    <n v="1352511966"/>
    <n v="1349916366"/>
    <b v="1"/>
    <n v="332"/>
    <b v="1"/>
    <s v="film &amp; video/documentary"/>
    <x v="5"/>
    <x v="27"/>
    <n v="65.3"/>
    <n v="108"/>
    <x v="3199"/>
    <d v="2012-11-10T01:46:06"/>
    <n v="30.041666666664241"/>
    <n v="8.3949999999999997E-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s v="USD"/>
    <n v="1416470398"/>
    <n v="1413874798"/>
    <b v="1"/>
    <n v="202"/>
    <b v="1"/>
    <s v="theater/plays"/>
    <x v="2"/>
    <x v="2"/>
    <n v="106.8"/>
    <n v="108"/>
    <x v="3200"/>
    <d v="2014-11-20T07:59:58"/>
    <n v="30.041666666671517"/>
    <n v="7.8649999999999998E-2"/>
    <x v="2"/>
  </r>
  <r>
    <n v="261"/>
    <s v="Empires: The Film"/>
    <s v="Empires explores the impact of networks on histories and philosophies of political thought."/>
    <n v="20000"/>
    <n v="21480"/>
    <x v="0"/>
    <x v="0"/>
    <x v="0"/>
    <s v="USD"/>
    <n v="1339080900"/>
    <n v="1334783704"/>
    <b v="1"/>
    <n v="220"/>
    <b v="1"/>
    <s v="film &amp; video/documentary"/>
    <x v="5"/>
    <x v="27"/>
    <n v="97.64"/>
    <n v="107"/>
    <x v="3201"/>
    <d v="2012-06-07T14:55:00"/>
    <n v="49.736064814816928"/>
    <n v="7.3999999999999996E-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s v="GBP"/>
    <n v="1481716800"/>
    <n v="1479070867"/>
    <b v="0"/>
    <n v="95"/>
    <b v="1"/>
    <s v="film &amp; video/documentary"/>
    <x v="5"/>
    <x v="27"/>
    <n v="224.85"/>
    <n v="107"/>
    <x v="3202"/>
    <d v="2016-12-14T12:00:00"/>
    <n v="30.624224537037662"/>
    <n v="6.8049999999999999E-2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s v="USD"/>
    <n v="1440179713"/>
    <n v="1437587713"/>
    <b v="0"/>
    <n v="80"/>
    <b v="1"/>
    <s v="technology/makerspaces"/>
    <x v="0"/>
    <x v="36"/>
    <n v="267"/>
    <n v="107"/>
    <x v="3203"/>
    <d v="2015-08-21T17:55:13"/>
    <n v="30"/>
    <n v="6.8000000000000005E-2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s v="GBP"/>
    <n v="1450825200"/>
    <n v="1448284433"/>
    <b v="1"/>
    <n v="158"/>
    <b v="1"/>
    <s v="film &amp; video/documentary"/>
    <x v="5"/>
    <x v="27"/>
    <n v="134.91"/>
    <n v="107"/>
    <x v="3204"/>
    <d v="2015-12-22T23:00:00"/>
    <n v="29.407025462962338"/>
    <n v="6.5799999999999997E-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x v="2"/>
    <s v="CAD"/>
    <n v="1441378800"/>
    <n v="1438873007"/>
    <b v="0"/>
    <n v="56"/>
    <b v="1"/>
    <s v="technology/makerspaces"/>
    <x v="0"/>
    <x v="36"/>
    <n v="373.56"/>
    <n v="105"/>
    <x v="3205"/>
    <d v="2015-09-04T15:00:00"/>
    <n v="29.002233796294604"/>
    <n v="4.5962500000000003E-2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s v="USD"/>
    <n v="1335662023"/>
    <n v="1333070023"/>
    <b v="1"/>
    <n v="321"/>
    <b v="1"/>
    <s v="technology/space exploration"/>
    <x v="0"/>
    <x v="23"/>
    <n v="64.930000000000007"/>
    <n v="104"/>
    <x v="3206"/>
    <d v="2012-04-29T01:13:43"/>
    <n v="30"/>
    <n v="4.2179999999999926E-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s v="USD"/>
    <n v="1325404740"/>
    <n v="1321852592"/>
    <b v="1"/>
    <n v="150"/>
    <b v="1"/>
    <s v="film &amp; video/documentary"/>
    <x v="5"/>
    <x v="27"/>
    <n v="138.80000000000001"/>
    <n v="104"/>
    <x v="3207"/>
    <d v="2012-01-01T07:59:00"/>
    <n v="41.112824074072705"/>
    <n v="4.1016500000000088E-2"/>
    <x v="5"/>
  </r>
  <r>
    <n v="2535"/>
    <s v="Mark Hayes Requiem Recording"/>
    <s v="Mark Hayes: Requiem Recording"/>
    <n v="20000"/>
    <n v="20755"/>
    <x v="0"/>
    <x v="0"/>
    <x v="0"/>
    <s v="USD"/>
    <n v="1417463945"/>
    <n v="1414781945"/>
    <b v="0"/>
    <n v="78"/>
    <b v="1"/>
    <s v="music/classical music"/>
    <x v="4"/>
    <x v="10"/>
    <n v="266.08999999999997"/>
    <n v="104"/>
    <x v="3208"/>
    <d v="2014-12-01T19:59:05"/>
    <n v="31.041666666664241"/>
    <n v="3.7749999999999999E-2"/>
    <x v="2"/>
  </r>
  <r>
    <n v="3253"/>
    <s v="EMPATHITRAX, a new play by Ana Nogueira"/>
    <s v="Can you ever truly feel what someone else is feeling?_x000a_Do you want to?"/>
    <n v="20000"/>
    <n v="20365"/>
    <x v="0"/>
    <x v="0"/>
    <x v="0"/>
    <s v="USD"/>
    <n v="1473306300"/>
    <n v="1471701028"/>
    <b v="1"/>
    <n v="115"/>
    <b v="1"/>
    <s v="theater/plays"/>
    <x v="2"/>
    <x v="2"/>
    <n v="177.09"/>
    <n v="102"/>
    <x v="3209"/>
    <d v="2016-09-08T03:45:00"/>
    <n v="18.579537037032424"/>
    <n v="1.8249999999999999E-2"/>
    <x v="0"/>
  </r>
  <r>
    <n v="1351"/>
    <s v="Purpose: Your Journey To Find Meaning"/>
    <s v="Discover your purpose, live a more fulfilling life, leave a positive footprint on society."/>
    <n v="20000"/>
    <n v="20253"/>
    <x v="0"/>
    <x v="0"/>
    <x v="0"/>
    <s v="USD"/>
    <n v="1455299144"/>
    <n v="1452707144"/>
    <b v="0"/>
    <n v="120"/>
    <b v="1"/>
    <s v="publishing/nonfiction"/>
    <x v="7"/>
    <x v="12"/>
    <n v="168.78"/>
    <n v="101"/>
    <x v="3210"/>
    <d v="2016-02-12T17:45:44"/>
    <n v="30"/>
    <n v="1.265E-2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s v="USD"/>
    <n v="1430452740"/>
    <n v="1427390901"/>
    <b v="1"/>
    <n v="142"/>
    <b v="1"/>
    <s v="film &amp; video/documentary"/>
    <x v="5"/>
    <x v="27"/>
    <n v="141.75"/>
    <n v="101"/>
    <x v="3211"/>
    <d v="2015-05-01T03:59:00"/>
    <n v="35.437951388885267"/>
    <n v="6.4000000000000003E-3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s v="USD"/>
    <n v="1324169940"/>
    <n v="1321578051"/>
    <b v="0"/>
    <n v="193"/>
    <b v="1"/>
    <s v="film &amp; video/documentary"/>
    <x v="5"/>
    <x v="27"/>
    <n v="104.26"/>
    <n v="101"/>
    <x v="3212"/>
    <d v="2011-12-18T00:59:00"/>
    <n v="29.998715277775773"/>
    <n v="6.1000000000000004E-3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s v="USD"/>
    <n v="1482962433"/>
    <n v="1480370433"/>
    <b v="0"/>
    <n v="110"/>
    <b v="1"/>
    <s v="theater/plays"/>
    <x v="2"/>
    <x v="2"/>
    <n v="182.91"/>
    <n v="101"/>
    <x v="3213"/>
    <d v="2016-12-28T22:00:33"/>
    <n v="30"/>
    <n v="6.0000000000000001E-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s v="USD"/>
    <n v="1450018912"/>
    <n v="1447426912"/>
    <b v="0"/>
    <n v="140"/>
    <b v="1"/>
    <s v="publishing/nonfiction"/>
    <x v="7"/>
    <x v="12"/>
    <n v="143.36000000000001"/>
    <n v="100"/>
    <x v="3214"/>
    <d v="2015-12-13T15:01:52"/>
    <n v="30"/>
    <n v="3.5000000000000001E-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s v="USD"/>
    <n v="1399672800"/>
    <n v="1396906530"/>
    <b v="0"/>
    <n v="48"/>
    <b v="1"/>
    <s v="music/rock"/>
    <x v="4"/>
    <x v="5"/>
    <n v="417.33"/>
    <n v="100"/>
    <x v="3215"/>
    <d v="2014-05-09T22:00:00"/>
    <n v="32.01701388888614"/>
    <n v="1.6000000000000001E-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s v="USD"/>
    <n v="1442264400"/>
    <n v="1439530776"/>
    <b v="0"/>
    <n v="33"/>
    <b v="1"/>
    <s v="film &amp; video/television"/>
    <x v="5"/>
    <x v="7"/>
    <n v="606.82000000000005"/>
    <n v="100"/>
    <x v="3216"/>
    <d v="2015-09-14T21:00:00"/>
    <n v="31.639166666660458"/>
    <n v="1.2569999999999708E-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s v="USD"/>
    <n v="1427063747"/>
    <n v="1424043347"/>
    <b v="1"/>
    <n v="119"/>
    <b v="1"/>
    <s v="theater/plays"/>
    <x v="2"/>
    <x v="2"/>
    <n v="168.25"/>
    <n v="100"/>
    <x v="3217"/>
    <d v="2015-03-22T22:35:47"/>
    <n v="34.958333333328483"/>
    <n v="1.1000000000000001E-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s v="USD"/>
    <n v="1444876253"/>
    <n v="1442284253"/>
    <b v="0"/>
    <n v="36"/>
    <b v="0"/>
    <s v="technology/wearables"/>
    <x v="0"/>
    <x v="16"/>
    <n v="405.5"/>
    <n v="73"/>
    <x v="3218"/>
    <d v="2015-10-15T02:30:53"/>
    <n v="30"/>
    <n v="-0.27010000000000001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s v="USD"/>
    <n v="1465169610"/>
    <n v="1462577610"/>
    <b v="0"/>
    <n v="53"/>
    <b v="0"/>
    <s v="music/indie rock"/>
    <x v="4"/>
    <x v="21"/>
    <n v="147.81"/>
    <n v="39"/>
    <x v="3219"/>
    <d v="2016-06-05T23:33:30"/>
    <n v="30"/>
    <n v="-0.6082999999999999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s v="USD"/>
    <n v="1409813940"/>
    <n v="1407271598"/>
    <b v="0"/>
    <n v="45"/>
    <b v="0"/>
    <s v="technology/wearables"/>
    <x v="0"/>
    <x v="16"/>
    <n v="153.88999999999999"/>
    <n v="35"/>
    <x v="3220"/>
    <d v="2014-09-04T06:59:00"/>
    <n v="29.425254629633855"/>
    <n v="-0.65375000000000005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s v="USD"/>
    <n v="1412432220"/>
    <n v="1409753820"/>
    <b v="0"/>
    <n v="76"/>
    <b v="0"/>
    <s v="theater/spaces"/>
    <x v="2"/>
    <x v="24"/>
    <n v="70.11"/>
    <n v="27"/>
    <x v="3221"/>
    <d v="2014-10-04T14:17:00"/>
    <n v="31"/>
    <n v="-0.73360000000000003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s v="USD"/>
    <n v="1491019200"/>
    <n v="1488418990"/>
    <b v="0"/>
    <n v="79"/>
    <b v="0"/>
    <s v="music/faith"/>
    <x v="4"/>
    <x v="28"/>
    <n v="65.97"/>
    <n v="26"/>
    <x v="3222"/>
    <d v="2017-04-01T04:00:00"/>
    <n v="30.095023148154723"/>
    <n v="-0.7393999999999999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s v="USD"/>
    <n v="1348849134"/>
    <n v="1344961134"/>
    <b v="0"/>
    <n v="39"/>
    <b v="0"/>
    <s v="film &amp; video/animation"/>
    <x v="5"/>
    <x v="29"/>
    <n v="110.64"/>
    <n v="22"/>
    <x v="3223"/>
    <d v="2012-09-28T16:18:54"/>
    <n v="45"/>
    <n v="-0.78425"/>
    <x v="6"/>
  </r>
  <r>
    <n v="967"/>
    <s v="Better Beanie"/>
    <s v="Better Beanie is the new therapeutic wearable designed to assist you while keeping your hands free."/>
    <n v="20000"/>
    <n v="3562"/>
    <x v="1"/>
    <x v="0"/>
    <x v="0"/>
    <s v="USD"/>
    <n v="1461301574"/>
    <n v="1456121174"/>
    <b v="0"/>
    <n v="81"/>
    <b v="0"/>
    <s v="technology/wearables"/>
    <x v="0"/>
    <x v="16"/>
    <n v="43.98"/>
    <n v="18"/>
    <x v="3224"/>
    <d v="2016-04-22T05:06:14"/>
    <n v="59.958333333335759"/>
    <n v="-0.8218999999999999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x v="3"/>
    <s v="EUR"/>
    <n v="1489680061"/>
    <n v="1487091661"/>
    <b v="0"/>
    <n v="15"/>
    <b v="0"/>
    <s v="technology/wearables"/>
    <x v="0"/>
    <x v="16"/>
    <n v="214.07"/>
    <n v="16"/>
    <x v="3225"/>
    <d v="2017-03-16T16:01:01"/>
    <n v="29.958333333335759"/>
    <n v="-0.83945000000000003"/>
    <x v="1"/>
  </r>
  <r>
    <n v="1310"/>
    <s v="k5-jkt.by kiger (Canceled)"/>
    <s v="An essential hoodie that holds all sized smart phones and keep your headphone wires tangle free."/>
    <n v="20000"/>
    <n v="3100"/>
    <x v="2"/>
    <x v="0"/>
    <x v="0"/>
    <s v="USD"/>
    <n v="1471622450"/>
    <n v="1467734450"/>
    <b v="0"/>
    <n v="24"/>
    <b v="0"/>
    <s v="technology/wearables"/>
    <x v="0"/>
    <x v="16"/>
    <n v="129.16999999999999"/>
    <n v="16"/>
    <x v="3226"/>
    <d v="2016-08-19T16:00:50"/>
    <n v="45"/>
    <n v="-0.8449999999999999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s v="GBP"/>
    <n v="1452384000"/>
    <n v="1447698300"/>
    <b v="0"/>
    <n v="23"/>
    <b v="0"/>
    <s v="technology/wearables"/>
    <x v="0"/>
    <x v="16"/>
    <n v="110.87"/>
    <n v="13"/>
    <x v="3227"/>
    <d v="2016-01-10T00:00:00"/>
    <n v="54.232638888890506"/>
    <n v="-0.87250000000000005"/>
    <x v="3"/>
  </r>
  <r>
    <n v="690"/>
    <s v="BLOXSHIELD"/>
    <s v="A radiation shield for your fitness tracker, smartwatch or other wearable smart device"/>
    <n v="20000"/>
    <n v="2468"/>
    <x v="1"/>
    <x v="0"/>
    <x v="0"/>
    <s v="USD"/>
    <n v="1473400800"/>
    <n v="1469718841"/>
    <b v="0"/>
    <n v="34"/>
    <b v="0"/>
    <s v="technology/wearables"/>
    <x v="0"/>
    <x v="16"/>
    <n v="72.59"/>
    <n v="12"/>
    <x v="3228"/>
    <d v="2016-09-09T06:00:00"/>
    <n v="42.615266203705687"/>
    <n v="-0.8766000000000000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x v="7"/>
    <s v="AUD"/>
    <n v="1415481203"/>
    <n v="1412885603"/>
    <b v="1"/>
    <n v="23"/>
    <b v="0"/>
    <s v="technology/space exploration"/>
    <x v="0"/>
    <x v="23"/>
    <n v="91.3"/>
    <n v="11"/>
    <x v="3229"/>
    <d v="2014-11-08T21:13:23"/>
    <n v="30.041666666664241"/>
    <n v="-0.8950000000000000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s v="USD"/>
    <n v="1395158130"/>
    <n v="1392569730"/>
    <b v="0"/>
    <n v="33"/>
    <b v="0"/>
    <s v="publishing/children's books"/>
    <x v="7"/>
    <x v="32"/>
    <n v="63.1"/>
    <n v="10"/>
    <x v="3230"/>
    <d v="2014-03-18T15:55:30"/>
    <n v="29.958333333335759"/>
    <n v="-0.89588749999999995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s v="USD"/>
    <n v="1255381140"/>
    <n v="1250630968"/>
    <b v="0"/>
    <n v="26"/>
    <b v="0"/>
    <s v="film &amp; video/animation"/>
    <x v="5"/>
    <x v="29"/>
    <n v="73.459999999999994"/>
    <n v="10"/>
    <x v="3231"/>
    <d v="2009-10-12T20:59:00"/>
    <n v="54.978842592594447"/>
    <n v="-0.90449999999999997"/>
    <x v="8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s v="USD"/>
    <n v="1447830958"/>
    <n v="1445235358"/>
    <b v="0"/>
    <n v="11"/>
    <b v="0"/>
    <s v="film &amp; video/animation"/>
    <x v="5"/>
    <x v="29"/>
    <n v="170.55"/>
    <n v="9"/>
    <x v="3232"/>
    <d v="2015-11-18T07:15:58"/>
    <n v="30.041666666664241"/>
    <n v="-0.90620000000000001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s v="USD"/>
    <n v="1439957176"/>
    <n v="1437365176"/>
    <b v="0"/>
    <n v="31"/>
    <b v="0"/>
    <s v="theater/plays"/>
    <x v="2"/>
    <x v="2"/>
    <n v="60.06"/>
    <n v="9"/>
    <x v="3233"/>
    <d v="2015-08-19T04:06:16"/>
    <n v="30"/>
    <n v="-0.90690000000000004"/>
    <x v="3"/>
  </r>
  <r>
    <n v="1080"/>
    <s v="Skullforge: The Hunt"/>
    <s v="A fantasy action RPG which follows an elven ex-slave on a journey of magic, revenge, intrigue, and deceit."/>
    <n v="20000"/>
    <n v="1821"/>
    <x v="1"/>
    <x v="0"/>
    <x v="0"/>
    <s v="USD"/>
    <n v="1399778333"/>
    <n v="1397186333"/>
    <b v="0"/>
    <n v="98"/>
    <b v="0"/>
    <s v="games/video games"/>
    <x v="1"/>
    <x v="19"/>
    <n v="18.579999999999998"/>
    <n v="9"/>
    <x v="3234"/>
    <d v="2014-05-11T03:18:53"/>
    <n v="30"/>
    <n v="-0.90895000000000004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s v="USD"/>
    <n v="1476676800"/>
    <n v="1473957239"/>
    <b v="0"/>
    <n v="8"/>
    <b v="0"/>
    <s v="theater/spaces"/>
    <x v="2"/>
    <x v="24"/>
    <n v="200.63"/>
    <n v="8"/>
    <x v="3235"/>
    <d v="2016-10-17T04:00:00"/>
    <n v="31.476400462968741"/>
    <n v="-0.9197499999999999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s v="GBP"/>
    <n v="1482397263"/>
    <n v="1479805263"/>
    <b v="0"/>
    <n v="201"/>
    <b v="0"/>
    <s v="technology/wearables"/>
    <x v="0"/>
    <x v="16"/>
    <n v="6.5"/>
    <n v="7"/>
    <x v="3236"/>
    <d v="2016-12-22T09:01:03"/>
    <n v="30"/>
    <n v="-0.9346999999999999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s v="GBP"/>
    <n v="1409337611"/>
    <n v="1407177611"/>
    <b v="0"/>
    <n v="26"/>
    <b v="0"/>
    <s v="film &amp; video/drama"/>
    <x v="5"/>
    <x v="25"/>
    <n v="49.88"/>
    <n v="6"/>
    <x v="3237"/>
    <d v="2014-08-29T18:40:11"/>
    <n v="25"/>
    <n v="-0.9351500000000000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s v="USD"/>
    <n v="1432151326"/>
    <n v="1429559326"/>
    <b v="0"/>
    <n v="14"/>
    <b v="0"/>
    <s v="theater/spaces"/>
    <x v="2"/>
    <x v="24"/>
    <n v="56.79"/>
    <n v="4"/>
    <x v="3238"/>
    <d v="2015-05-20T19:48:46"/>
    <n v="30"/>
    <n v="-0.96025000000000005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s v="USD"/>
    <n v="1350687657"/>
    <n v="1346799657"/>
    <b v="0"/>
    <n v="10"/>
    <b v="0"/>
    <s v="film &amp; video/animation"/>
    <x v="5"/>
    <x v="29"/>
    <n v="64"/>
    <n v="3"/>
    <x v="3239"/>
    <d v="2012-10-19T23:00:57"/>
    <n v="45"/>
    <n v="-0.96799999999999997"/>
    <x v="6"/>
  </r>
  <r>
    <n v="1018"/>
    <s v="Owl (Canceled)"/>
    <s v="Owl is a fitness tracker along with an accompanying iOS app, that is both fun and interactive for children."/>
    <n v="20000"/>
    <n v="621"/>
    <x v="2"/>
    <x v="0"/>
    <x v="0"/>
    <s v="USD"/>
    <n v="1468496933"/>
    <n v="1465904933"/>
    <b v="0"/>
    <n v="7"/>
    <b v="0"/>
    <s v="technology/wearables"/>
    <x v="0"/>
    <x v="16"/>
    <n v="88.71"/>
    <n v="3"/>
    <x v="3240"/>
    <d v="2016-07-14T11:48:53"/>
    <n v="30"/>
    <n v="-0.9689499999999999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x v="13"/>
    <s v="DKK"/>
    <n v="1461765300"/>
    <n v="1459198499"/>
    <b v="0"/>
    <n v="8"/>
    <b v="0"/>
    <s v="publishing/translations"/>
    <x v="7"/>
    <x v="20"/>
    <n v="75"/>
    <n v="3"/>
    <x v="3241"/>
    <d v="2016-04-27T13:55:00"/>
    <n v="29.708344907405262"/>
    <n v="-0.97"/>
    <x v="0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s v="GBP"/>
    <n v="1412090349"/>
    <n v="1409066349"/>
    <b v="1"/>
    <n v="8"/>
    <b v="0"/>
    <s v="photography/photobooks"/>
    <x v="6"/>
    <x v="9"/>
    <n v="73.88"/>
    <n v="3"/>
    <x v="3242"/>
    <d v="2014-09-30T15:19:09"/>
    <n v="35"/>
    <n v="-0.97045000000000003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s v="USD"/>
    <n v="1436981339"/>
    <n v="1434389339"/>
    <b v="0"/>
    <n v="9"/>
    <b v="0"/>
    <s v="food/food trucks"/>
    <x v="3"/>
    <x v="3"/>
    <n v="65"/>
    <n v="3"/>
    <x v="3243"/>
    <d v="2015-07-15T17:28:59"/>
    <n v="30"/>
    <n v="-0.97075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s v="USD"/>
    <n v="1467481468"/>
    <n v="1464889468"/>
    <b v="0"/>
    <n v="3"/>
    <b v="0"/>
    <s v="theater/plays"/>
    <x v="2"/>
    <x v="2"/>
    <n v="163.33000000000001"/>
    <n v="2"/>
    <x v="3244"/>
    <d v="2016-07-02T17:44:28"/>
    <n v="30"/>
    <n v="-0.97550000000000003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s v="USD"/>
    <n v="1483063435"/>
    <n v="1480471435"/>
    <b v="0"/>
    <n v="8"/>
    <b v="0"/>
    <s v="technology/wearables"/>
    <x v="0"/>
    <x v="16"/>
    <n v="60.75"/>
    <n v="2"/>
    <x v="3245"/>
    <d v="2016-12-30T02:03:55"/>
    <n v="30"/>
    <n v="-0.9757000000000000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s v="USD"/>
    <n v="1474228265"/>
    <n v="1471636265"/>
    <b v="0"/>
    <n v="14"/>
    <b v="0"/>
    <s v="theater/plays"/>
    <x v="2"/>
    <x v="2"/>
    <n v="32.36"/>
    <n v="2"/>
    <x v="3246"/>
    <d v="2016-09-18T19:51:05"/>
    <n v="30"/>
    <n v="-0.977350000000000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s v="USD"/>
    <n v="1447032093"/>
    <n v="1441844493"/>
    <b v="0"/>
    <n v="8"/>
    <b v="0"/>
    <s v="technology/wearables"/>
    <x v="0"/>
    <x v="16"/>
    <n v="51.38"/>
    <n v="2"/>
    <x v="3247"/>
    <d v="2015-11-09T01:21:33"/>
    <n v="60.041666666671517"/>
    <n v="-0.97945000000000004"/>
    <x v="3"/>
  </r>
  <r>
    <n v="949"/>
    <s v="INBED"/>
    <s v="Der INBED ist ein innovatives Multisensor-Wearable fÃ¼r die SturzprÃ¤vention motorisch eingeschrÃ¤nkter Personen."/>
    <n v="20000"/>
    <n v="273"/>
    <x v="1"/>
    <x v="6"/>
    <x v="6"/>
    <s v="EUR"/>
    <n v="1456016576"/>
    <n v="1450832576"/>
    <b v="0"/>
    <n v="7"/>
    <b v="0"/>
    <s v="technology/wearables"/>
    <x v="0"/>
    <x v="16"/>
    <n v="39"/>
    <n v="1"/>
    <x v="3248"/>
    <d v="2016-02-21T01:02:56"/>
    <n v="60"/>
    <n v="-0.9863499999999999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s v="USD"/>
    <n v="1332073025"/>
    <n v="1329484625"/>
    <b v="0"/>
    <n v="4"/>
    <b v="0"/>
    <s v="film &amp; video/animation"/>
    <x v="5"/>
    <x v="29"/>
    <n v="57.5"/>
    <n v="1"/>
    <x v="3249"/>
    <d v="2012-03-18T12:17:05"/>
    <n v="29.958333333335759"/>
    <n v="-0.98850000000000005"/>
    <x v="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s v="USD"/>
    <n v="1435633602"/>
    <n v="1433041602"/>
    <b v="0"/>
    <n v="13"/>
    <b v="0"/>
    <s v="games/mobile games"/>
    <x v="1"/>
    <x v="15"/>
    <n v="16.309999999999999"/>
    <n v="1"/>
    <x v="3250"/>
    <d v="2015-06-30T03:06:42"/>
    <n v="30"/>
    <n v="-0.98939999999999995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s v="USD"/>
    <n v="1468937681"/>
    <n v="1466345681"/>
    <b v="0"/>
    <n v="5"/>
    <b v="0"/>
    <s v="theater/plays"/>
    <x v="2"/>
    <x v="2"/>
    <n v="35.4"/>
    <n v="1"/>
    <x v="3251"/>
    <d v="2016-07-19T14:14:41"/>
    <n v="30"/>
    <n v="-0.9911499999999999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s v="USD"/>
    <n v="1370470430"/>
    <n v="1367878430"/>
    <b v="0"/>
    <n v="13"/>
    <b v="0"/>
    <s v="film &amp; video/animation"/>
    <x v="5"/>
    <x v="29"/>
    <n v="11.77"/>
    <n v="1"/>
    <x v="3252"/>
    <d v="2013-06-05T22:13:50"/>
    <n v="30"/>
    <n v="-0.9923499999999999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s v="USD"/>
    <n v="1482294990"/>
    <n v="1477107390"/>
    <b v="0"/>
    <n v="2"/>
    <b v="0"/>
    <s v="theater/spaces"/>
    <x v="2"/>
    <x v="24"/>
    <n v="62.5"/>
    <n v="1"/>
    <x v="3253"/>
    <d v="2016-12-21T04:36:30"/>
    <n v="60.041666666664241"/>
    <n v="-0.9937500000000000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s v="USD"/>
    <n v="1484698998"/>
    <n v="1479514998"/>
    <b v="0"/>
    <n v="3"/>
    <b v="0"/>
    <s v="film &amp; video/science fiction"/>
    <x v="5"/>
    <x v="30"/>
    <n v="38.33"/>
    <n v="1"/>
    <x v="3254"/>
    <d v="2017-01-18T00:23:18"/>
    <n v="60"/>
    <n v="-0.99424999999999997"/>
    <x v="0"/>
  </r>
  <r>
    <n v="1916"/>
    <s v="The Paint Can Holder by U.S. Green Products"/>
    <s v="The Paint Can Holder Makes Painting Easier and Safer on Extension Ladders."/>
    <n v="20000"/>
    <n v="102"/>
    <x v="1"/>
    <x v="0"/>
    <x v="0"/>
    <s v="USD"/>
    <n v="1478542375"/>
    <n v="1476378775"/>
    <b v="0"/>
    <n v="6"/>
    <b v="0"/>
    <s v="technology/gadgets"/>
    <x v="0"/>
    <x v="33"/>
    <n v="17"/>
    <n v="1"/>
    <x v="3255"/>
    <d v="2016-11-07T18:12:55"/>
    <n v="25.041666666664241"/>
    <n v="-0.99490000000000001"/>
    <x v="0"/>
  </r>
  <r>
    <n v="919"/>
    <s v="Jazz CD:  Out of The Blue"/>
    <s v="Cool jazz with a New Orleans flavor."/>
    <n v="20000"/>
    <n v="100"/>
    <x v="1"/>
    <x v="0"/>
    <x v="0"/>
    <s v="USD"/>
    <n v="1355930645"/>
    <n v="1352906645"/>
    <b v="0"/>
    <n v="1"/>
    <b v="0"/>
    <s v="music/jazz"/>
    <x v="4"/>
    <x v="34"/>
    <n v="100"/>
    <n v="1"/>
    <x v="3256"/>
    <d v="2012-12-19T15:24:05"/>
    <n v="35"/>
    <n v="-0.995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s v="USD"/>
    <n v="1418938395"/>
    <n v="1415050395"/>
    <b v="0"/>
    <n v="1"/>
    <b v="0"/>
    <s v="technology/wearables"/>
    <x v="0"/>
    <x v="16"/>
    <n v="75"/>
    <n v="0"/>
    <x v="3257"/>
    <d v="2014-12-18T21:33:15"/>
    <n v="45"/>
    <n v="-0.9962499999999999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s v="GBP"/>
    <n v="1377995523"/>
    <n v="1375403523"/>
    <b v="0"/>
    <n v="5"/>
    <b v="0"/>
    <s v="music/jazz"/>
    <x v="4"/>
    <x v="34"/>
    <n v="12.4"/>
    <n v="0"/>
    <x v="3258"/>
    <d v="2013-09-01T00:32:03"/>
    <n v="30"/>
    <n v="-0.9969000000000000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s v="USD"/>
    <n v="1409547600"/>
    <n v="1406986278"/>
    <b v="0"/>
    <n v="3"/>
    <b v="0"/>
    <s v="theater/spaces"/>
    <x v="2"/>
    <x v="24"/>
    <n v="18.670000000000002"/>
    <n v="0"/>
    <x v="3259"/>
    <d v="2014-09-01T05:00:00"/>
    <n v="29.644930555557949"/>
    <n v="-0.997199999999999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x v="4"/>
    <s v="EUR"/>
    <n v="1439827559"/>
    <n v="1434643559"/>
    <b v="0"/>
    <n v="3"/>
    <b v="0"/>
    <s v="theater/spaces"/>
    <x v="2"/>
    <x v="24"/>
    <n v="16.670000000000002"/>
    <n v="0"/>
    <x v="3260"/>
    <d v="2015-08-17T16:05:59"/>
    <n v="60"/>
    <n v="-0.9975000000000000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s v="USD"/>
    <n v="1425009761"/>
    <n v="1422417761"/>
    <b v="0"/>
    <n v="3"/>
    <b v="0"/>
    <s v="publishing/fiction"/>
    <x v="7"/>
    <x v="31"/>
    <n v="16"/>
    <n v="0"/>
    <x v="3261"/>
    <d v="2015-02-27T04:02:41"/>
    <n v="30"/>
    <n v="-0.99760000000000004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s v="USD"/>
    <n v="1404356400"/>
    <n v="1402343765"/>
    <b v="0"/>
    <n v="3"/>
    <b v="0"/>
    <s v="film &amp; video/animation"/>
    <x v="5"/>
    <x v="29"/>
    <n v="10.33"/>
    <n v="0"/>
    <x v="3262"/>
    <d v="2014-07-03T03:00:00"/>
    <n v="23.294386574074451"/>
    <n v="-0.99844999999999995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s v="USD"/>
    <n v="1438662474"/>
    <n v="1435206474"/>
    <b v="0"/>
    <n v="2"/>
    <b v="0"/>
    <s v="food/food trucks"/>
    <x v="3"/>
    <x v="3"/>
    <n v="13"/>
    <n v="0"/>
    <x v="3263"/>
    <d v="2015-08-04T04:27:54"/>
    <n v="40"/>
    <n v="-0.99870000000000003"/>
    <x v="3"/>
  </r>
  <r>
    <n v="2391"/>
    <s v="oToBOTS.com - Freedom from high cost auto repairs (Canceled)"/>
    <s v="Using the power of internet to help people save hundreds in car repair."/>
    <n v="20000"/>
    <n v="25"/>
    <x v="2"/>
    <x v="0"/>
    <x v="0"/>
    <s v="USD"/>
    <n v="1427825044"/>
    <n v="1425236644"/>
    <b v="0"/>
    <n v="1"/>
    <b v="0"/>
    <s v="technology/web"/>
    <x v="0"/>
    <x v="22"/>
    <n v="25"/>
    <n v="0"/>
    <x v="3264"/>
    <d v="2015-03-31T18:04:04"/>
    <n v="29.958333333343035"/>
    <n v="-0.99875000000000003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s v="USD"/>
    <n v="1465107693"/>
    <n v="1462515693"/>
    <b v="0"/>
    <n v="2"/>
    <b v="0"/>
    <s v="games/mobile games"/>
    <x v="1"/>
    <x v="15"/>
    <n v="10.5"/>
    <n v="0"/>
    <x v="3265"/>
    <d v="2016-06-05T06:21:33"/>
    <n v="30"/>
    <n v="-0.9989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s v="USD"/>
    <n v="1448388418"/>
    <n v="1443200818"/>
    <b v="0"/>
    <n v="5"/>
    <b v="0"/>
    <s v="technology/space exploration"/>
    <x v="0"/>
    <x v="23"/>
    <n v="3.8"/>
    <n v="0"/>
    <x v="3266"/>
    <d v="2015-11-24T18:06:58"/>
    <n v="60.041666666664241"/>
    <n v="-0.9990499999999999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s v="USD"/>
    <n v="1436914815"/>
    <n v="1434322815"/>
    <b v="0"/>
    <n v="1"/>
    <b v="0"/>
    <s v="theater/plays"/>
    <x v="2"/>
    <x v="2"/>
    <n v="16"/>
    <n v="0"/>
    <x v="3267"/>
    <d v="2015-07-14T23:00:15"/>
    <n v="30"/>
    <n v="-0.99919999999999998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s v="GBP"/>
    <n v="1411681391"/>
    <n v="1409089391"/>
    <b v="0"/>
    <n v="1"/>
    <b v="0"/>
    <s v="photography/places"/>
    <x v="6"/>
    <x v="11"/>
    <n v="15"/>
    <n v="0"/>
    <x v="3268"/>
    <d v="2014-09-25T21:43:11"/>
    <n v="30"/>
    <n v="-0.99924999999999997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s v="USD"/>
    <n v="1478383912"/>
    <n v="1475791912"/>
    <b v="0"/>
    <n v="1"/>
    <b v="0"/>
    <s v="games/mobile games"/>
    <x v="1"/>
    <x v="15"/>
    <n v="10"/>
    <n v="0"/>
    <x v="3269"/>
    <d v="2016-11-05T22:11:52"/>
    <n v="30"/>
    <n v="-0.99950000000000006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s v="USD"/>
    <n v="1418080887"/>
    <n v="1415488887"/>
    <b v="0"/>
    <n v="2"/>
    <b v="0"/>
    <s v="games/video games"/>
    <x v="1"/>
    <x v="19"/>
    <n v="5"/>
    <n v="0"/>
    <x v="3270"/>
    <d v="2014-12-08T23:21:27"/>
    <n v="30"/>
    <n v="-0.99950000000000006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s v="USD"/>
    <n v="1462417493"/>
    <n v="1459825493"/>
    <b v="0"/>
    <n v="3"/>
    <b v="0"/>
    <s v="theater/plays"/>
    <x v="2"/>
    <x v="2"/>
    <n v="2.33"/>
    <n v="0"/>
    <x v="3271"/>
    <d v="2016-05-05T03:04:53"/>
    <n v="30"/>
    <n v="-0.99965000000000004"/>
    <x v="0"/>
  </r>
  <r>
    <n v="596"/>
    <s v="DigitaliBook free library"/>
    <s v="We present digitaibook,com site which can become a free electronic library with your help,"/>
    <n v="20000"/>
    <n v="6"/>
    <x v="1"/>
    <x v="0"/>
    <x v="0"/>
    <s v="USD"/>
    <n v="1478122292"/>
    <n v="1475530292"/>
    <b v="0"/>
    <n v="2"/>
    <b v="0"/>
    <s v="technology/web"/>
    <x v="0"/>
    <x v="22"/>
    <n v="3"/>
    <n v="0"/>
    <x v="3272"/>
    <d v="2016-11-02T21:31:32"/>
    <n v="30"/>
    <n v="-0.9997000000000000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s v="USD"/>
    <n v="1426345200"/>
    <n v="1421343743"/>
    <b v="0"/>
    <n v="1"/>
    <b v="0"/>
    <s v="food/food trucks"/>
    <x v="3"/>
    <x v="3"/>
    <n v="5"/>
    <n v="0"/>
    <x v="3273"/>
    <d v="2015-03-14T15:00:00"/>
    <n v="57.887233796296641"/>
    <n v="-0.99975000000000003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s v="USD"/>
    <n v="1420844390"/>
    <n v="1415660390"/>
    <b v="0"/>
    <n v="1"/>
    <b v="0"/>
    <s v="theater/spaces"/>
    <x v="2"/>
    <x v="24"/>
    <n v="1"/>
    <n v="0"/>
    <x v="3274"/>
    <d v="2015-01-09T22:59:50"/>
    <n v="60"/>
    <n v="-0.999950000000000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s v="USD"/>
    <n v="1414708183"/>
    <n v="1409524183"/>
    <b v="0"/>
    <n v="0"/>
    <b v="0"/>
    <s v="film &amp; video/science fiction"/>
    <x v="5"/>
    <x v="30"/>
    <n v="0"/>
    <n v="0"/>
    <x v="3275"/>
    <d v="2014-10-30T22:29:43"/>
    <n v="60"/>
    <n v="-1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s v="USD"/>
    <n v="1390669791"/>
    <n v="1388077791"/>
    <b v="0"/>
    <n v="0"/>
    <b v="0"/>
    <s v="film &amp; video/animation"/>
    <x v="5"/>
    <x v="29"/>
    <n v="0"/>
    <n v="0"/>
    <x v="3276"/>
    <d v="2014-01-25T17:09:51"/>
    <n v="30"/>
    <n v="-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2"/>
    <s v="CAD"/>
    <n v="1408213512"/>
    <n v="1405621512"/>
    <b v="0"/>
    <n v="0"/>
    <b v="0"/>
    <s v="film &amp; video/animation"/>
    <x v="5"/>
    <x v="29"/>
    <n v="0"/>
    <n v="0"/>
    <x v="3277"/>
    <d v="2014-08-16T18:25:12"/>
    <n v="30"/>
    <n v="-1"/>
    <x v="2"/>
  </r>
  <r>
    <n v="632"/>
    <s v="UniWherse.com - Bring students future (Canceled)"/>
    <s v="Our goal is to create a system, students can find universities that best match their interests."/>
    <n v="20000"/>
    <n v="0"/>
    <x v="2"/>
    <x v="10"/>
    <x v="10"/>
    <s v="EUR"/>
    <n v="1448470165"/>
    <n v="1445874565"/>
    <b v="0"/>
    <n v="0"/>
    <b v="0"/>
    <s v="technology/web"/>
    <x v="0"/>
    <x v="22"/>
    <n v="0"/>
    <n v="0"/>
    <x v="3278"/>
    <d v="2015-11-25T16:49:25"/>
    <n v="30.041666666671517"/>
    <n v="-1"/>
    <x v="3"/>
  </r>
  <r>
    <n v="927"/>
    <s v="JETRO DA SILVA FUNK PROJECT"/>
    <s v="Studio CD/DVD Solo project of Pianist &amp; Keyboardist Jetro da Silva"/>
    <n v="20000"/>
    <n v="0"/>
    <x v="1"/>
    <x v="0"/>
    <x v="0"/>
    <s v="USD"/>
    <n v="1337024695"/>
    <n v="1334432695"/>
    <b v="0"/>
    <n v="0"/>
    <b v="0"/>
    <s v="music/jazz"/>
    <x v="4"/>
    <x v="34"/>
    <n v="0"/>
    <n v="0"/>
    <x v="3279"/>
    <d v="2012-05-14T19:44:55"/>
    <n v="30"/>
    <n v="-1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x v="7"/>
    <s v="AUD"/>
    <n v="1438495390"/>
    <n v="1435903390"/>
    <b v="0"/>
    <n v="0"/>
    <b v="0"/>
    <s v="photography/nature"/>
    <x v="6"/>
    <x v="8"/>
    <n v="0"/>
    <n v="0"/>
    <x v="3280"/>
    <d v="2015-08-02T06:03:10"/>
    <n v="30"/>
    <n v="-1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s v="USD"/>
    <n v="1439006692"/>
    <n v="1433822692"/>
    <b v="0"/>
    <n v="0"/>
    <b v="0"/>
    <s v="food/food trucks"/>
    <x v="3"/>
    <x v="3"/>
    <n v="0"/>
    <n v="0"/>
    <x v="3281"/>
    <d v="2015-08-08T04:04:52"/>
    <n v="60"/>
    <n v="-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s v="USD"/>
    <n v="1408056634"/>
    <n v="1405464634"/>
    <b v="0"/>
    <n v="0"/>
    <b v="0"/>
    <s v="food/restaurants"/>
    <x v="3"/>
    <x v="39"/>
    <n v="0"/>
    <n v="0"/>
    <x v="3282"/>
    <d v="2014-08-14T22:50:34"/>
    <n v="30"/>
    <n v="-1"/>
    <x v="2"/>
  </r>
  <r>
    <n v="2563"/>
    <s v="Phoenix Pearl Boba Tea Truck (Canceled)"/>
    <s v="Michigan based bubble tea and specialty ice cream food truck"/>
    <n v="20000"/>
    <n v="0"/>
    <x v="2"/>
    <x v="0"/>
    <x v="0"/>
    <s v="USD"/>
    <n v="1438226451"/>
    <n v="1433042451"/>
    <b v="0"/>
    <n v="0"/>
    <b v="0"/>
    <s v="food/food trucks"/>
    <x v="3"/>
    <x v="3"/>
    <n v="0"/>
    <n v="0"/>
    <x v="3283"/>
    <d v="2015-07-30T03:20:51"/>
    <n v="60"/>
    <n v="-1"/>
    <x v="3"/>
  </r>
  <r>
    <n v="3741"/>
    <s v="Open House Theater"/>
    <s v="A small community with a love for theater would like to continue. Help the children of this community continue."/>
    <n v="20000"/>
    <n v="0"/>
    <x v="1"/>
    <x v="0"/>
    <x v="0"/>
    <s v="USD"/>
    <n v="1450389950"/>
    <n v="1447797950"/>
    <b v="0"/>
    <n v="0"/>
    <b v="0"/>
    <s v="theater/plays"/>
    <x v="2"/>
    <x v="2"/>
    <n v="0"/>
    <n v="0"/>
    <x v="3284"/>
    <d v="2015-12-17T22:05:50"/>
    <n v="30"/>
    <n v="-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s v="USD"/>
    <n v="1480576720"/>
    <n v="1477981120"/>
    <b v="0"/>
    <n v="0"/>
    <b v="0"/>
    <s v="theater/plays"/>
    <x v="2"/>
    <x v="2"/>
    <n v="0"/>
    <n v="0"/>
    <x v="3285"/>
    <d v="2016-12-01T07:18:40"/>
    <n v="30.041666666664241"/>
    <n v="-1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s v="USD"/>
    <n v="1450053370"/>
    <n v="1447461370"/>
    <b v="0"/>
    <n v="0"/>
    <b v="0"/>
    <s v="theater/plays"/>
    <x v="2"/>
    <x v="2"/>
    <n v="0"/>
    <n v="0"/>
    <x v="3286"/>
    <d v="2015-12-14T00:36:10"/>
    <n v="30"/>
    <n v="-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6"/>
    <x v="16"/>
    <s v="MXN"/>
    <n v="1482779931"/>
    <n v="1480187931"/>
    <b v="0"/>
    <n v="0"/>
    <b v="0"/>
    <s v="theater/plays"/>
    <x v="2"/>
    <x v="2"/>
    <n v="0"/>
    <n v="0"/>
    <x v="3287"/>
    <d v="2016-12-26T19:18:51"/>
    <n v="30"/>
    <n v="-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s v="GBP"/>
    <n v="1411326015"/>
    <n v="1408734015"/>
    <b v="0"/>
    <n v="1204"/>
    <b v="1"/>
    <s v="games/tabletop games"/>
    <x v="1"/>
    <x v="1"/>
    <n v="164.8"/>
    <n v="945"/>
    <x v="3288"/>
    <d v="2014-09-21T19:00:15"/>
    <n v="30"/>
    <n v="8.448333809523809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s v="USD"/>
    <n v="1434074400"/>
    <n v="1431354258"/>
    <b v="0"/>
    <n v="270"/>
    <b v="1"/>
    <s v="theater/plays"/>
    <x v="2"/>
    <x v="2"/>
    <n v="81.13"/>
    <n v="104"/>
    <x v="3289"/>
    <d v="2015-06-12T02:00:00"/>
    <n v="31.483124999998836"/>
    <n v="4.304761904761905E-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s v="USD"/>
    <n v="1460223453"/>
    <n v="1455043053"/>
    <b v="0"/>
    <n v="273"/>
    <b v="1"/>
    <s v="photography/photobooks"/>
    <x v="6"/>
    <x v="9"/>
    <n v="79.97"/>
    <n v="104"/>
    <x v="3290"/>
    <d v="2016-04-09T17:37:33"/>
    <n v="59.958333333328483"/>
    <n v="3.957142857142857E-2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s v="USD"/>
    <n v="1434092876"/>
    <n v="1431414476"/>
    <b v="0"/>
    <n v="36"/>
    <b v="0"/>
    <s v="publishing/children's books"/>
    <x v="7"/>
    <x v="32"/>
    <n v="45.97"/>
    <n v="8"/>
    <x v="3291"/>
    <d v="2015-06-12T07:07:56"/>
    <n v="31"/>
    <n v="-0.92119047619047623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s v="USD"/>
    <n v="1425055079"/>
    <n v="1422463079"/>
    <b v="0"/>
    <n v="253"/>
    <b v="1"/>
    <s v="film &amp; video/television"/>
    <x v="5"/>
    <x v="7"/>
    <n v="159.51"/>
    <n v="183"/>
    <x v="3292"/>
    <d v="2015-02-27T16:37:59"/>
    <n v="30"/>
    <n v="0.83440909090909088"/>
    <x v="3"/>
  </r>
  <r>
    <n v="307"/>
    <s v="Grammar Revolution"/>
    <s v="Why is grammar important?"/>
    <n v="22000"/>
    <n v="24490"/>
    <x v="0"/>
    <x v="0"/>
    <x v="0"/>
    <s v="USD"/>
    <n v="1360276801"/>
    <n v="1357684801"/>
    <b v="1"/>
    <n v="576"/>
    <b v="1"/>
    <s v="film &amp; video/documentary"/>
    <x v="5"/>
    <x v="27"/>
    <n v="42.52"/>
    <n v="111"/>
    <x v="3293"/>
    <d v="2013-02-07T22:40:01"/>
    <n v="30"/>
    <n v="0.11318181818181818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s v="USD"/>
    <n v="1408566243"/>
    <n v="1405974243"/>
    <b v="0"/>
    <n v="159"/>
    <b v="1"/>
    <s v="theater/spaces"/>
    <x v="2"/>
    <x v="24"/>
    <n v="146.44999999999999"/>
    <n v="106"/>
    <x v="3294"/>
    <d v="2014-08-20T20:24:03"/>
    <n v="30"/>
    <n v="5.8409090909090911E-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s v="GBP"/>
    <n v="1486391011"/>
    <n v="1483712611"/>
    <b v="0"/>
    <n v="375"/>
    <b v="1"/>
    <s v="photography/photobooks"/>
    <x v="6"/>
    <x v="9"/>
    <n v="61.56"/>
    <n v="105"/>
    <x v="3295"/>
    <d v="2017-02-06T14:23:31"/>
    <n v="31"/>
    <n v="4.9363636363636366E-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s v="USD"/>
    <n v="1374674558"/>
    <n v="1372082558"/>
    <b v="1"/>
    <n v="159"/>
    <b v="1"/>
    <s v="music/rock"/>
    <x v="4"/>
    <x v="5"/>
    <n v="140.86000000000001"/>
    <n v="102"/>
    <x v="3296"/>
    <d v="2013-07-24T14:02:38"/>
    <n v="30"/>
    <n v="1.7999999999999999E-2"/>
    <x v="4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s v="GBP"/>
    <n v="1458943200"/>
    <n v="1456491680"/>
    <b v="1"/>
    <n v="329"/>
    <b v="1"/>
    <s v="photography/photobooks"/>
    <x v="6"/>
    <x v="9"/>
    <n v="67.84"/>
    <n v="101"/>
    <x v="3297"/>
    <d v="2016-03-25T22:00:00"/>
    <n v="28.374074074075907"/>
    <n v="1.4454545454545454E-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s v="USD"/>
    <n v="1428732000"/>
    <n v="1426772928"/>
    <b v="0"/>
    <n v="33"/>
    <b v="0"/>
    <s v="food/food trucks"/>
    <x v="3"/>
    <x v="3"/>
    <n v="168.39"/>
    <n v="25"/>
    <x v="3298"/>
    <d v="2015-04-11T06:00:00"/>
    <n v="22.674444444448454"/>
    <n v="-0.7474090909090909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s v="USD"/>
    <n v="1420952340"/>
    <n v="1418146883"/>
    <b v="0"/>
    <n v="16"/>
    <b v="0"/>
    <s v="theater/musical"/>
    <x v="2"/>
    <x v="18"/>
    <n v="55.06"/>
    <n v="4"/>
    <x v="3299"/>
    <d v="2015-01-11T04:59:00"/>
    <n v="32.4705671296324"/>
    <n v="-0.9599545454545455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2"/>
    <s v="CAD"/>
    <n v="1488495478"/>
    <n v="1485903478"/>
    <b v="0"/>
    <n v="2"/>
    <b v="0"/>
    <s v="theater/spaces"/>
    <x v="2"/>
    <x v="24"/>
    <n v="52.5"/>
    <n v="0"/>
    <x v="3300"/>
    <d v="2017-03-02T22:57:58"/>
    <n v="30"/>
    <n v="-0.99522727272727274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x v="7"/>
    <s v="AUD"/>
    <n v="1414807962"/>
    <n v="1412215962"/>
    <b v="0"/>
    <n v="2"/>
    <b v="0"/>
    <s v="technology/web"/>
    <x v="0"/>
    <x v="22"/>
    <n v="35"/>
    <n v="0"/>
    <x v="3301"/>
    <d v="2014-11-01T02:12:42"/>
    <n v="30"/>
    <n v="-0.9968181818181818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s v="USD"/>
    <n v="1423772060"/>
    <n v="1421180060"/>
    <b v="0"/>
    <n v="1"/>
    <b v="0"/>
    <s v="technology/web"/>
    <x v="0"/>
    <x v="22"/>
    <n v="10"/>
    <n v="0"/>
    <x v="3302"/>
    <d v="2015-02-12T20:14:20"/>
    <n v="30"/>
    <n v="-0.99954545454545451"/>
    <x v="3"/>
  </r>
  <r>
    <n v="1593"/>
    <s v="Picturing Italy"/>
    <s v="A trip to fulfill a dream of capturing the wonders and history of ancient Italy in person."/>
    <n v="22000"/>
    <n v="3"/>
    <x v="1"/>
    <x v="0"/>
    <x v="0"/>
    <s v="USD"/>
    <n v="1425154655"/>
    <n v="1422562655"/>
    <b v="0"/>
    <n v="3"/>
    <b v="0"/>
    <s v="photography/places"/>
    <x v="6"/>
    <x v="11"/>
    <n v="1"/>
    <n v="0"/>
    <x v="3303"/>
    <d v="2015-02-28T20:17:35"/>
    <n v="30"/>
    <n v="-0.9998636363636364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s v="USD"/>
    <n v="1417279252"/>
    <n v="1414683652"/>
    <b v="0"/>
    <n v="0"/>
    <b v="0"/>
    <s v="food/restaurants"/>
    <x v="3"/>
    <x v="39"/>
    <n v="0"/>
    <n v="0"/>
    <x v="3304"/>
    <d v="2014-11-29T16:40:52"/>
    <n v="30.041666666671517"/>
    <n v="-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s v="USD"/>
    <n v="1437633997"/>
    <n v="1435041997"/>
    <b v="0"/>
    <n v="104"/>
    <b v="1"/>
    <s v="film &amp; video/documentary"/>
    <x v="5"/>
    <x v="27"/>
    <n v="216.75"/>
    <n v="101"/>
    <x v="3305"/>
    <d v="2015-07-23T06:46:37"/>
    <n v="30"/>
    <n v="6.339285714285714E-3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x v="6"/>
    <s v="EUR"/>
    <n v="1443808800"/>
    <n v="1441048658"/>
    <b v="1"/>
    <n v="122"/>
    <b v="0"/>
    <s v="photography/photobooks"/>
    <x v="6"/>
    <x v="9"/>
    <n v="67.14"/>
    <n v="36"/>
    <x v="3306"/>
    <d v="2015-10-02T18:00:00"/>
    <n v="31.946087962962338"/>
    <n v="-0.6359555555555556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s v="USD"/>
    <n v="1484354556"/>
    <n v="1479170556"/>
    <b v="0"/>
    <n v="1"/>
    <b v="0"/>
    <s v="theater/musical"/>
    <x v="2"/>
    <x v="18"/>
    <n v="1"/>
    <n v="0"/>
    <x v="3307"/>
    <d v="2017-01-14T00:42:36"/>
    <n v="60"/>
    <n v="-0.999955555555555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s v="USD"/>
    <n v="1471849140"/>
    <n v="1468444125"/>
    <b v="1"/>
    <n v="577"/>
    <b v="1"/>
    <s v="technology/space exploration"/>
    <x v="0"/>
    <x v="23"/>
    <n v="55.76"/>
    <n v="141"/>
    <x v="3308"/>
    <d v="2016-08-22T06:59:00"/>
    <n v="39.409895833334303"/>
    <n v="0.413251043268174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s v="USD"/>
    <n v="1453185447"/>
    <n v="1448951847"/>
    <b v="1"/>
    <n v="280"/>
    <b v="1"/>
    <s v="photography/photobooks"/>
    <x v="6"/>
    <x v="9"/>
    <n v="98.84"/>
    <n v="120"/>
    <x v="3309"/>
    <d v="2016-01-19T06:37:27"/>
    <n v="49"/>
    <n v="0.20326086956521738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s v="USD"/>
    <n v="1408068000"/>
    <n v="1405346680"/>
    <b v="1"/>
    <n v="322"/>
    <b v="1"/>
    <s v="theater/plays"/>
    <x v="2"/>
    <x v="2"/>
    <n v="85.53"/>
    <n v="120"/>
    <x v="3310"/>
    <d v="2014-08-15T02:00:00"/>
    <n v="31.496759259258397"/>
    <n v="0.19743478260869565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s v="USD"/>
    <n v="1475294340"/>
    <n v="1472753745"/>
    <b v="1"/>
    <n v="97"/>
    <b v="1"/>
    <s v="theater/plays"/>
    <x v="2"/>
    <x v="2"/>
    <n v="251.74"/>
    <n v="106"/>
    <x v="3311"/>
    <d v="2016-10-01T03:59:00"/>
    <n v="29.405034722221899"/>
    <n v="6.1678260869565155E-2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s v="USD"/>
    <n v="1458826056"/>
    <n v="1456237656"/>
    <b v="0"/>
    <n v="124"/>
    <b v="1"/>
    <s v="food/small batch"/>
    <x v="3"/>
    <x v="26"/>
    <n v="189.76"/>
    <n v="102"/>
    <x v="3312"/>
    <d v="2016-03-24T13:27:36"/>
    <n v="29.958333333335759"/>
    <n v="2.3043478260869565E-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s v="GBP"/>
    <n v="1406130880"/>
    <n v="1403538880"/>
    <b v="0"/>
    <n v="21"/>
    <b v="0"/>
    <s v="technology/wearables"/>
    <x v="0"/>
    <x v="16"/>
    <n v="291.33"/>
    <n v="27"/>
    <x v="3313"/>
    <d v="2014-07-23T15:54:40"/>
    <n v="30"/>
    <n v="-0.73399999999999999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s v="USD"/>
    <n v="1438552800"/>
    <n v="1435876423"/>
    <b v="0"/>
    <n v="52"/>
    <b v="0"/>
    <s v="food/food trucks"/>
    <x v="3"/>
    <x v="3"/>
    <n v="116.56"/>
    <n v="26"/>
    <x v="3314"/>
    <d v="2015-08-02T22:00:00"/>
    <n v="30.976585648153559"/>
    <n v="-0.73647826086956525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s v="GBP"/>
    <n v="1475398800"/>
    <n v="1472711224"/>
    <b v="0"/>
    <n v="94"/>
    <b v="0"/>
    <s v="theater/plays"/>
    <x v="2"/>
    <x v="2"/>
    <n v="65.34"/>
    <n v="26"/>
    <x v="3315"/>
    <d v="2016-10-02T09:00:00"/>
    <n v="31.106203703704523"/>
    <n v="-0.7430129707112971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s v="USD"/>
    <n v="1426777228"/>
    <n v="1424188828"/>
    <b v="0"/>
    <n v="372"/>
    <b v="1"/>
    <s v="food/small batch"/>
    <x v="3"/>
    <x v="26"/>
    <n v="81.25"/>
    <n v="126"/>
    <x v="3316"/>
    <d v="2015-03-19T15:00:28"/>
    <n v="29.958333333343035"/>
    <n v="0.25941666666666668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s v="USD"/>
    <n v="1445047200"/>
    <n v="1442443910"/>
    <b v="1"/>
    <n v="314"/>
    <b v="1"/>
    <s v="film &amp; video/documentary"/>
    <x v="5"/>
    <x v="27"/>
    <n v="89.39"/>
    <n v="117"/>
    <x v="3317"/>
    <d v="2015-10-17T02:00:00"/>
    <n v="30.130671296297805"/>
    <n v="0.169472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s v="USD"/>
    <n v="1413417600"/>
    <n v="1410750855"/>
    <b v="1"/>
    <n v="108"/>
    <b v="0"/>
    <s v="photography/photobooks"/>
    <x v="6"/>
    <x v="9"/>
    <n v="44.94"/>
    <n v="20"/>
    <x v="3318"/>
    <d v="2014-10-16T00:00:00"/>
    <n v="30.865104166667152"/>
    <n v="-0.7977916666666666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s v="USD"/>
    <n v="1415941920"/>
    <n v="1414028490"/>
    <b v="1"/>
    <n v="302"/>
    <b v="1"/>
    <s v="film &amp; video/documentary"/>
    <x v="5"/>
    <x v="27"/>
    <n v="84.02"/>
    <n v="105"/>
    <x v="3319"/>
    <d v="2014-11-14T05:12:00"/>
    <n v="22.146180555559113"/>
    <n v="4.8553719008264461E-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s v="USD"/>
    <n v="1413312194"/>
    <n v="1410288194"/>
    <b v="1"/>
    <n v="92"/>
    <b v="0"/>
    <s v="photography/photobooks"/>
    <x v="6"/>
    <x v="9"/>
    <n v="150.5"/>
    <n v="57"/>
    <x v="3320"/>
    <d v="2014-10-14T18:43:14"/>
    <n v="35"/>
    <n v="-0.4348571428571428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s v="USD"/>
    <n v="1334097387"/>
    <n v="1328916987"/>
    <b v="0"/>
    <n v="5"/>
    <b v="0"/>
    <s v="film &amp; video/animation"/>
    <x v="5"/>
    <x v="29"/>
    <n v="67"/>
    <n v="1"/>
    <x v="3321"/>
    <d v="2012-04-10T22:36:27"/>
    <n v="59.958333333335759"/>
    <n v="-0.98632653061224485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x v="11"/>
    <s v="NZD"/>
    <n v="1452942000"/>
    <n v="1449785223"/>
    <b v="0"/>
    <n v="5"/>
    <b v="0"/>
    <s v="technology/web"/>
    <x v="0"/>
    <x v="22"/>
    <n v="49"/>
    <n v="1"/>
    <x v="3322"/>
    <d v="2016-01-16T11:00:00"/>
    <n v="36.536770833328774"/>
    <n v="-0.9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s v="USD"/>
    <n v="1480727273"/>
    <n v="1478131673"/>
    <b v="0"/>
    <n v="571"/>
    <b v="1"/>
    <s v="games/tabletop games"/>
    <x v="1"/>
    <x v="1"/>
    <n v="426.93"/>
    <n v="975"/>
    <x v="3323"/>
    <d v="2016-12-03T01:07:53"/>
    <n v="30.041666666664241"/>
    <n v="8.751120000000000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s v="USD"/>
    <n v="1484085540"/>
    <n v="1482353513"/>
    <b v="0"/>
    <n v="1670"/>
    <b v="1"/>
    <s v="games/tabletop games"/>
    <x v="1"/>
    <x v="1"/>
    <n v="107.82"/>
    <n v="720"/>
    <x v="3324"/>
    <d v="2017-01-10T21:59:00"/>
    <n v="20.046608796299552"/>
    <n v="6.2024800000000004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s v="USD"/>
    <n v="1481778000"/>
    <n v="1479216874"/>
    <b v="1"/>
    <n v="531"/>
    <b v="1"/>
    <s v="technology/hardware"/>
    <x v="0"/>
    <x v="0"/>
    <n v="143.21"/>
    <n v="304"/>
    <x v="3325"/>
    <d v="2016-12-15T05:00:00"/>
    <n v="29.642662037033006"/>
    <n v="2.041879999999999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s v="USD"/>
    <n v="1414544400"/>
    <n v="1410883139"/>
    <b v="0"/>
    <n v="1021"/>
    <b v="1"/>
    <s v="technology/wearables"/>
    <x v="0"/>
    <x v="16"/>
    <n v="73.489999999999995"/>
    <n v="300"/>
    <x v="3326"/>
    <d v="2014-10-29T01:00:00"/>
    <n v="42.375706018516212"/>
    <n v="2.0011791999999997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s v="USD"/>
    <n v="1482134340"/>
    <n v="1479496309"/>
    <b v="1"/>
    <n v="1104"/>
    <b v="1"/>
    <s v="food/small batch"/>
    <x v="3"/>
    <x v="26"/>
    <n v="66.62"/>
    <n v="294"/>
    <x v="3327"/>
    <d v="2016-12-19T07:59:00"/>
    <n v="30.532766203708888"/>
    <n v="1.94208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x v="7"/>
    <s v="AUD"/>
    <n v="1435388154"/>
    <n v="1432796154"/>
    <b v="0"/>
    <n v="271"/>
    <b v="1"/>
    <s v="photography/photobooks"/>
    <x v="6"/>
    <x v="9"/>
    <n v="183.8"/>
    <n v="199"/>
    <x v="3328"/>
    <d v="2015-06-27T06:55:54"/>
    <n v="30"/>
    <n v="0.99243999999999999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s v="USD"/>
    <n v="1406129150"/>
    <n v="1400945150"/>
    <b v="0"/>
    <n v="1364"/>
    <b v="1"/>
    <s v="technology/hardware"/>
    <x v="0"/>
    <x v="0"/>
    <n v="36"/>
    <n v="196"/>
    <x v="3329"/>
    <d v="2014-07-23T15:25:50"/>
    <n v="60"/>
    <n v="0.9639999999999999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s v="USD"/>
    <n v="1398477518"/>
    <n v="1395885518"/>
    <b v="1"/>
    <n v="158"/>
    <b v="1"/>
    <s v="technology/hardware"/>
    <x v="0"/>
    <x v="0"/>
    <n v="282.72000000000003"/>
    <n v="179"/>
    <x v="3330"/>
    <d v="2014-04-26T01:58:38"/>
    <n v="30"/>
    <n v="0.7867600000000000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s v="USD"/>
    <n v="1346344425"/>
    <n v="1343320425"/>
    <b v="1"/>
    <n v="467"/>
    <b v="1"/>
    <s v="music/rock"/>
    <x v="4"/>
    <x v="5"/>
    <n v="82.96"/>
    <n v="155"/>
    <x v="3331"/>
    <d v="2012-08-30T16:33:45"/>
    <n v="35"/>
    <n v="0.5497535999999998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s v="USD"/>
    <n v="1381928503"/>
    <n v="1379336503"/>
    <b v="1"/>
    <n v="336"/>
    <b v="1"/>
    <s v="publishing/radio &amp; podcasts"/>
    <x v="7"/>
    <x v="35"/>
    <n v="103.2"/>
    <n v="139"/>
    <x v="3332"/>
    <d v="2013-10-16T13:01:43"/>
    <n v="30"/>
    <n v="0.3870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s v="USD"/>
    <n v="1484752597"/>
    <n v="1482160597"/>
    <b v="0"/>
    <n v="859"/>
    <b v="1"/>
    <s v="music/rock"/>
    <x v="4"/>
    <x v="5"/>
    <n v="40.35"/>
    <n v="139"/>
    <x v="3333"/>
    <d v="2017-01-18T15:16:37"/>
    <n v="30"/>
    <n v="0.38640000000000002"/>
    <x v="0"/>
  </r>
  <r>
    <n v="2026"/>
    <s v="MIDI Sprout - Biodata Sonification Device"/>
    <s v="MIDI Sprout enables plants to play synthesizers in real time."/>
    <n v="25000"/>
    <n v="33370.769999999997"/>
    <x v="0"/>
    <x v="0"/>
    <x v="0"/>
    <s v="USD"/>
    <n v="1398052740"/>
    <n v="1394127585"/>
    <b v="1"/>
    <n v="454"/>
    <b v="1"/>
    <s v="technology/hardware"/>
    <x v="0"/>
    <x v="0"/>
    <n v="73.5"/>
    <n v="133"/>
    <x v="3334"/>
    <d v="2014-04-21T03:59:00"/>
    <n v="45.430034722223354"/>
    <n v="0.3348307999999998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s v="USD"/>
    <n v="1333909178"/>
    <n v="1331320778"/>
    <b v="0"/>
    <n v="153"/>
    <b v="1"/>
    <s v="publishing/nonfiction"/>
    <x v="7"/>
    <x v="12"/>
    <n v="215.73"/>
    <n v="132"/>
    <x v="3335"/>
    <d v="2012-04-08T18:19:38"/>
    <n v="29.958333333335759"/>
    <n v="0.32024000000000002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s v="GBP"/>
    <n v="1401058740"/>
    <n v="1398388068"/>
    <b v="0"/>
    <n v="217"/>
    <b v="1"/>
    <s v="film &amp; video/television"/>
    <x v="5"/>
    <x v="7"/>
    <n v="150.9"/>
    <n v="131"/>
    <x v="3336"/>
    <d v="2014-05-25T22:59:00"/>
    <n v="30.910555555557949"/>
    <n v="0.30980000000000002"/>
    <x v="2"/>
  </r>
  <r>
    <n v="2239"/>
    <s v="Pro Tabletop Gaming Audio Collection"/>
    <s v="Next stretch goal unlocks at $33,000 and/or 500 backers unlocks 2 bonus stretch goals."/>
    <n v="25000"/>
    <n v="32006.67"/>
    <x v="0"/>
    <x v="0"/>
    <x v="0"/>
    <s v="USD"/>
    <n v="1385870520"/>
    <n v="1382742014"/>
    <b v="0"/>
    <n v="426"/>
    <b v="1"/>
    <s v="games/tabletop games"/>
    <x v="1"/>
    <x v="1"/>
    <n v="75.13"/>
    <n v="128"/>
    <x v="3337"/>
    <d v="2013-12-01T04:02:00"/>
    <n v="36.209560185183364"/>
    <n v="0.2802667999999999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s v="USD"/>
    <n v="1376654340"/>
    <n v="1373568644"/>
    <b v="0"/>
    <n v="329"/>
    <b v="1"/>
    <s v="theater/spaces"/>
    <x v="2"/>
    <x v="24"/>
    <n v="96.3"/>
    <n v="127"/>
    <x v="3338"/>
    <d v="2013-08-16T11:59:00"/>
    <n v="35.714074074072414"/>
    <n v="0.2673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s v="USD"/>
    <n v="1332561600"/>
    <n v="1329873755"/>
    <b v="1"/>
    <n v="426"/>
    <b v="1"/>
    <s v="technology/hardware"/>
    <x v="0"/>
    <x v="0"/>
    <n v="73.42"/>
    <n v="125"/>
    <x v="3339"/>
    <d v="2012-03-24T04:00:00"/>
    <n v="31.109317129630654"/>
    <n v="0.2510239999999999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s v="USD"/>
    <n v="1483729500"/>
    <n v="1481137500"/>
    <b v="0"/>
    <n v="43"/>
    <b v="1"/>
    <s v="film &amp; video/documentary"/>
    <x v="5"/>
    <x v="27"/>
    <n v="709.42"/>
    <n v="122"/>
    <x v="3340"/>
    <d v="2017-01-06T19:05:00"/>
    <n v="30"/>
    <n v="0.2202000000000000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s v="USD"/>
    <n v="1417906649"/>
    <n v="1414015049"/>
    <b v="1"/>
    <n v="325"/>
    <b v="1"/>
    <s v="theater/spaces"/>
    <x v="2"/>
    <x v="24"/>
    <n v="92.39"/>
    <n v="120"/>
    <x v="3341"/>
    <d v="2014-12-06T22:57:29"/>
    <n v="45.041666666664241"/>
    <n v="0.20104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s v="USD"/>
    <n v="1417012840"/>
    <n v="1414417240"/>
    <b v="0"/>
    <n v="128"/>
    <b v="1"/>
    <s v="theater/spaces"/>
    <x v="2"/>
    <x v="24"/>
    <n v="233.9"/>
    <n v="120"/>
    <x v="3342"/>
    <d v="2014-11-26T14:40:40"/>
    <n v="30.041666666671517"/>
    <n v="0.19756000000000001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s v="USD"/>
    <n v="1347017083"/>
    <n v="1344857083"/>
    <b v="1"/>
    <n v="129"/>
    <b v="1"/>
    <s v="film &amp; video/documentary"/>
    <x v="5"/>
    <x v="27"/>
    <n v="230.09"/>
    <n v="119"/>
    <x v="3343"/>
    <d v="2012-09-07T11:24:43"/>
    <n v="25"/>
    <n v="0.18726199999999998"/>
    <x v="6"/>
  </r>
  <r>
    <n v="2720"/>
    <s v="The Comedy Project"/>
    <s v="An improv, sketch and experimental comedy and cocktail venue in downtown Grand Rapids, Michigan"/>
    <n v="25000"/>
    <n v="29531"/>
    <x v="0"/>
    <x v="0"/>
    <x v="0"/>
    <s v="USD"/>
    <n v="1478866253"/>
    <n v="1476270653"/>
    <b v="0"/>
    <n v="173"/>
    <b v="1"/>
    <s v="theater/spaces"/>
    <x v="2"/>
    <x v="24"/>
    <n v="170.7"/>
    <n v="118"/>
    <x v="3344"/>
    <d v="2016-11-11T12:10:53"/>
    <n v="30.041666666671517"/>
    <n v="0.1812400000000000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s v="USD"/>
    <n v="1348786494"/>
    <n v="1346194494"/>
    <b v="1"/>
    <n v="963"/>
    <b v="1"/>
    <s v="film &amp; video/documentary"/>
    <x v="5"/>
    <x v="27"/>
    <n v="30.65"/>
    <n v="118"/>
    <x v="3345"/>
    <d v="2012-09-27T22:54:54"/>
    <n v="30"/>
    <n v="0.18081080000000002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s v="USD"/>
    <n v="1447427918"/>
    <n v="1444832318"/>
    <b v="1"/>
    <n v="493"/>
    <b v="1"/>
    <s v="film &amp; video/documentary"/>
    <x v="5"/>
    <x v="27"/>
    <n v="59.25"/>
    <n v="117"/>
    <x v="3346"/>
    <d v="2015-11-13T15:18:38"/>
    <n v="30.041666666664241"/>
    <n v="0.16839119999999996"/>
    <x v="3"/>
  </r>
  <r>
    <n v="2714"/>
    <s v="The Crane Theater"/>
    <s v="The Crane will be the new home for independent theater in Northeast Minneapolis"/>
    <n v="25000"/>
    <n v="29089"/>
    <x v="0"/>
    <x v="0"/>
    <x v="0"/>
    <s v="USD"/>
    <n v="1476486000"/>
    <n v="1474040596"/>
    <b v="1"/>
    <n v="305"/>
    <b v="1"/>
    <s v="theater/spaces"/>
    <x v="2"/>
    <x v="24"/>
    <n v="95.37"/>
    <n v="116"/>
    <x v="3347"/>
    <d v="2016-10-14T23:00:00"/>
    <n v="28.30328703703708"/>
    <n v="0.1635600000000000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s v="USD"/>
    <n v="1473566340"/>
    <n v="1470274509"/>
    <b v="1"/>
    <n v="221"/>
    <b v="1"/>
    <s v="film &amp; video/documentary"/>
    <x v="5"/>
    <x v="27"/>
    <n v="129.82"/>
    <n v="115"/>
    <x v="3348"/>
    <d v="2016-09-11T03:59:00"/>
    <n v="38.099895833336632"/>
    <n v="0.1476000000000000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s v="USD"/>
    <n v="1440546729"/>
    <n v="1437954729"/>
    <b v="1"/>
    <n v="238"/>
    <b v="1"/>
    <s v="technology/space exploration"/>
    <x v="0"/>
    <x v="23"/>
    <n v="120.31"/>
    <n v="115"/>
    <x v="3349"/>
    <d v="2015-08-25T23:52:09"/>
    <n v="30"/>
    <n v="0.1453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s v="USD"/>
    <n v="1415163600"/>
    <n v="1412737080"/>
    <b v="0"/>
    <n v="557"/>
    <b v="1"/>
    <s v="theater/spaces"/>
    <x v="2"/>
    <x v="24"/>
    <n v="50.76"/>
    <n v="113"/>
    <x v="3350"/>
    <d v="2014-11-05T05:00:00"/>
    <n v="28.084722222221899"/>
    <n v="0.13103999999999999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s v="USD"/>
    <n v="1476316800"/>
    <n v="1473837751"/>
    <b v="0"/>
    <n v="265"/>
    <b v="1"/>
    <s v="theater/spaces"/>
    <x v="2"/>
    <x v="24"/>
    <n v="104.15"/>
    <n v="110"/>
    <x v="3351"/>
    <d v="2016-10-13T00:00:00"/>
    <n v="28.692696759258979"/>
    <n v="0.10400800000000003"/>
    <x v="0"/>
  </r>
  <r>
    <n v="3035"/>
    <s v="The Coalition Theater"/>
    <s v="Help create a permanent home for live comedy shows and classes in Downtown RVA."/>
    <n v="25000"/>
    <n v="27196.71"/>
    <x v="0"/>
    <x v="0"/>
    <x v="0"/>
    <s v="USD"/>
    <n v="1367674009"/>
    <n v="1365082009"/>
    <b v="0"/>
    <n v="307"/>
    <b v="1"/>
    <s v="theater/spaces"/>
    <x v="2"/>
    <x v="24"/>
    <n v="88.59"/>
    <n v="109"/>
    <x v="3352"/>
    <d v="2013-05-04T13:26:49"/>
    <n v="30"/>
    <n v="8.7868399999999972E-2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s v="USD"/>
    <n v="1463146848"/>
    <n v="1460554848"/>
    <b v="1"/>
    <n v="186"/>
    <b v="1"/>
    <s v="film &amp; video/documentary"/>
    <x v="5"/>
    <x v="27"/>
    <n v="145.04"/>
    <n v="108"/>
    <x v="3353"/>
    <d v="2016-05-13T13:40:48"/>
    <n v="30"/>
    <n v="7.9119999999999996E-2"/>
    <x v="0"/>
  </r>
  <r>
    <n v="1514"/>
    <s v="Racing Age"/>
    <s v="Racing Age is a documentary photography book about masters track &amp; field athletes of retirement age and older."/>
    <n v="25000"/>
    <n v="26619"/>
    <x v="0"/>
    <x v="0"/>
    <x v="0"/>
    <s v="USD"/>
    <n v="1443363640"/>
    <n v="1439907640"/>
    <b v="1"/>
    <n v="176"/>
    <b v="1"/>
    <s v="photography/photobooks"/>
    <x v="6"/>
    <x v="9"/>
    <n v="151.24"/>
    <n v="106"/>
    <x v="3354"/>
    <d v="2015-09-27T14:20:40"/>
    <n v="40"/>
    <n v="6.4759999999999998E-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s v="USD"/>
    <n v="1423235071"/>
    <n v="1420643071"/>
    <b v="1"/>
    <n v="352"/>
    <b v="1"/>
    <s v="food/small batch"/>
    <x v="3"/>
    <x v="26"/>
    <n v="75.5"/>
    <n v="106"/>
    <x v="3355"/>
    <d v="2015-02-06T15:04:31"/>
    <n v="30"/>
    <n v="6.3079999999999997E-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s v="USD"/>
    <n v="1416582101"/>
    <n v="1413986501"/>
    <b v="0"/>
    <n v="237"/>
    <b v="1"/>
    <s v="film &amp; video/documentary"/>
    <x v="5"/>
    <x v="27"/>
    <n v="111.8"/>
    <n v="106"/>
    <x v="3356"/>
    <d v="2014-11-21T15:01:41"/>
    <n v="30.041666666671517"/>
    <n v="5.9819999999999998E-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s v="USD"/>
    <n v="1405609146"/>
    <n v="1403017146"/>
    <b v="1"/>
    <n v="125"/>
    <b v="1"/>
    <s v="food/small batch"/>
    <x v="3"/>
    <x v="26"/>
    <n v="211.84"/>
    <n v="106"/>
    <x v="3357"/>
    <d v="2014-07-17T14:59:06"/>
    <n v="30"/>
    <n v="5.9200000000000003E-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s v="USD"/>
    <n v="1433085875"/>
    <n v="1428333875"/>
    <b v="0"/>
    <n v="152"/>
    <b v="1"/>
    <s v="technology/wearables"/>
    <x v="0"/>
    <x v="16"/>
    <n v="174.03"/>
    <n v="106"/>
    <x v="3358"/>
    <d v="2015-05-31T15:24:35"/>
    <n v="55"/>
    <n v="5.808E-2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s v="USD"/>
    <n v="1476994315"/>
    <n v="1474402315"/>
    <b v="0"/>
    <n v="76"/>
    <b v="1"/>
    <s v="technology/hardware"/>
    <x v="0"/>
    <x v="0"/>
    <n v="346.13"/>
    <n v="105"/>
    <x v="3359"/>
    <d v="2016-10-20T20:11:55"/>
    <n v="30"/>
    <n v="5.2238800000000044E-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s v="USD"/>
    <n v="1337885168"/>
    <n v="1335293168"/>
    <b v="0"/>
    <n v="221"/>
    <b v="1"/>
    <s v="music/pop"/>
    <x v="4"/>
    <x v="17"/>
    <n v="118.7"/>
    <n v="105"/>
    <x v="3360"/>
    <d v="2012-05-24T18:46:08"/>
    <n v="30"/>
    <n v="4.9338000000000028E-2"/>
    <x v="6"/>
  </r>
  <r>
    <n v="381"/>
    <s v="Clearwater"/>
    <s v="Set in the ancient waters of the Puget Sound, Clearwater is a universal story about the need to adapt to change."/>
    <n v="25000"/>
    <n v="26182.5"/>
    <x v="0"/>
    <x v="0"/>
    <x v="0"/>
    <s v="USD"/>
    <n v="1343624400"/>
    <n v="1340642717"/>
    <b v="0"/>
    <n v="251"/>
    <b v="1"/>
    <s v="film &amp; video/documentary"/>
    <x v="5"/>
    <x v="27"/>
    <n v="104.31"/>
    <n v="105"/>
    <x v="3361"/>
    <d v="2012-07-30T05:00:00"/>
    <n v="34.510219907409919"/>
    <n v="4.7300000000000002E-2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s v="USD"/>
    <n v="1431143940"/>
    <n v="1428585710"/>
    <b v="0"/>
    <n v="147"/>
    <b v="1"/>
    <s v="theater/musical"/>
    <x v="2"/>
    <x v="18"/>
    <n v="175.51"/>
    <n v="103"/>
    <x v="3362"/>
    <d v="2015-05-09T03:59:00"/>
    <n v="29.609143518522615"/>
    <n v="3.2000000000000001E-2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s v="USD"/>
    <n v="1393031304"/>
    <n v="1390439304"/>
    <b v="1"/>
    <n v="328"/>
    <b v="1"/>
    <s v="film &amp; video/documentary"/>
    <x v="5"/>
    <x v="27"/>
    <n v="78.2"/>
    <n v="103"/>
    <x v="3363"/>
    <d v="2014-02-22T01:08:24"/>
    <n v="30"/>
    <n v="2.5919999999999999E-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s v="USD"/>
    <n v="1402494243"/>
    <n v="1399902243"/>
    <b v="1"/>
    <n v="221"/>
    <b v="1"/>
    <s v="food/small batch"/>
    <x v="3"/>
    <x v="26"/>
    <n v="115.69"/>
    <n v="102"/>
    <x v="3364"/>
    <d v="2014-06-11T13:44:03"/>
    <n v="30"/>
    <n v="2.2720000000000001E-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s v="USD"/>
    <n v="1303686138"/>
    <n v="1301007738"/>
    <b v="1"/>
    <n v="298"/>
    <b v="1"/>
    <s v="film &amp; video/documentary"/>
    <x v="5"/>
    <x v="27"/>
    <n v="85.34"/>
    <n v="102"/>
    <x v="3365"/>
    <d v="2011-04-24T23:02:18"/>
    <n v="31"/>
    <n v="1.7226399999999996E-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s v="USD"/>
    <n v="1415213324"/>
    <n v="1412617724"/>
    <b v="1"/>
    <n v="213"/>
    <b v="1"/>
    <s v="theater/plays"/>
    <x v="2"/>
    <x v="2"/>
    <n v="119.19"/>
    <n v="102"/>
    <x v="3366"/>
    <d v="2014-11-05T18:48:44"/>
    <n v="30.041666666671517"/>
    <n v="1.5520000000000001E-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s v="USD"/>
    <n v="1345660334"/>
    <n v="1343068334"/>
    <b v="1"/>
    <n v="126"/>
    <b v="1"/>
    <s v="film &amp; video/documentary"/>
    <x v="5"/>
    <x v="27"/>
    <n v="200.89"/>
    <n v="101"/>
    <x v="3367"/>
    <d v="2012-08-22T18:32:14"/>
    <n v="30"/>
    <n v="1.248E-2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s v="USD"/>
    <n v="1418430311"/>
    <n v="1415838311"/>
    <b v="0"/>
    <n v="105"/>
    <b v="1"/>
    <s v="technology/wearables"/>
    <x v="0"/>
    <x v="16"/>
    <n v="239.35"/>
    <n v="101"/>
    <x v="3368"/>
    <d v="2014-12-13T00:25:11"/>
    <n v="30"/>
    <n v="5.28E-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s v="USD"/>
    <n v="1472020881"/>
    <n v="1469428881"/>
    <b v="1"/>
    <n v="218"/>
    <b v="1"/>
    <s v="theater/spaces"/>
    <x v="2"/>
    <x v="24"/>
    <n v="115.08"/>
    <n v="100"/>
    <x v="3369"/>
    <d v="2016-08-24T06:41:21"/>
    <n v="30"/>
    <n v="3.5200000000000001E-3"/>
    <x v="0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s v="USD"/>
    <n v="1455814827"/>
    <n v="1453222827"/>
    <b v="0"/>
    <n v="95"/>
    <b v="0"/>
    <s v="technology/wearables"/>
    <x v="0"/>
    <x v="16"/>
    <n v="216.34"/>
    <n v="82"/>
    <x v="3370"/>
    <d v="2016-02-18T17:00:27"/>
    <n v="30"/>
    <n v="-0.1779199999999999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s v="GBP"/>
    <n v="1475333917"/>
    <n v="1472569117"/>
    <b v="0"/>
    <n v="46"/>
    <b v="0"/>
    <s v="technology/wearables"/>
    <x v="0"/>
    <x v="16"/>
    <n v="382.39"/>
    <n v="70"/>
    <x v="3371"/>
    <d v="2016-10-01T14:58:37"/>
    <n v="32"/>
    <n v="-0.2964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s v="USD"/>
    <n v="1439189940"/>
    <n v="1435970682"/>
    <b v="1"/>
    <n v="139"/>
    <b v="0"/>
    <s v="photography/photobooks"/>
    <x v="6"/>
    <x v="9"/>
    <n v="109.94"/>
    <n v="61"/>
    <x v="3372"/>
    <d v="2015-08-10T06:59:00"/>
    <n v="37.259930555563187"/>
    <n v="-0.38875999999999999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s v="USD"/>
    <n v="1461440421"/>
    <n v="1458848421"/>
    <b v="0"/>
    <n v="39"/>
    <b v="0"/>
    <s v="games/mobile games"/>
    <x v="1"/>
    <x v="15"/>
    <n v="253.21"/>
    <n v="40"/>
    <x v="3373"/>
    <d v="2016-04-23T19:40:21"/>
    <n v="30"/>
    <n v="-0.6049999999999999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s v="USD"/>
    <n v="1451419200"/>
    <n v="1449000056"/>
    <b v="0"/>
    <n v="90"/>
    <b v="0"/>
    <s v="technology/wearables"/>
    <x v="0"/>
    <x v="16"/>
    <n v="95.91"/>
    <n v="35"/>
    <x v="3374"/>
    <d v="2015-12-29T20:00:00"/>
    <n v="27.999351851845859"/>
    <n v="-0.65471999999999997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s v="USD"/>
    <n v="1452744011"/>
    <n v="1450152011"/>
    <b v="0"/>
    <n v="167"/>
    <b v="0"/>
    <s v="games/video games"/>
    <x v="1"/>
    <x v="19"/>
    <n v="43.98"/>
    <n v="29"/>
    <x v="3375"/>
    <d v="2016-01-14T04:00:11"/>
    <n v="30"/>
    <n v="-0.7062399999999999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s v="USD"/>
    <n v="1468029540"/>
    <n v="1465304483"/>
    <b v="0"/>
    <n v="45"/>
    <b v="0"/>
    <s v="theater/spaces"/>
    <x v="2"/>
    <x v="24"/>
    <n v="130.09"/>
    <n v="23"/>
    <x v="3376"/>
    <d v="2016-07-09T01:59:00"/>
    <n v="31.540011574070377"/>
    <n v="-0.76583999999999997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s v="USD"/>
    <n v="1449354502"/>
    <n v="1446762502"/>
    <b v="0"/>
    <n v="16"/>
    <b v="0"/>
    <s v="technology/wearables"/>
    <x v="0"/>
    <x v="16"/>
    <n v="308.75"/>
    <n v="20"/>
    <x v="3377"/>
    <d v="2015-12-05T22:28:22"/>
    <n v="30"/>
    <n v="-0.8024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s v="USD"/>
    <n v="1439644920"/>
    <n v="1436793939"/>
    <b v="0"/>
    <n v="39"/>
    <b v="0"/>
    <s v="technology/web"/>
    <x v="0"/>
    <x v="22"/>
    <n v="111.41"/>
    <n v="17"/>
    <x v="3378"/>
    <d v="2015-08-15T13:22:00"/>
    <n v="32.997465277774609"/>
    <n v="-0.826200000000000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s v="USD"/>
    <n v="1419384585"/>
    <n v="1416360585"/>
    <b v="0"/>
    <n v="22"/>
    <b v="0"/>
    <s v="publishing/art books"/>
    <x v="7"/>
    <x v="40"/>
    <n v="155"/>
    <n v="14"/>
    <x v="3379"/>
    <d v="2014-12-24T01:29:45"/>
    <n v="35"/>
    <n v="-0.8636000000000000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s v="USD"/>
    <n v="1419017880"/>
    <n v="1416419916"/>
    <b v="1"/>
    <n v="84"/>
    <b v="0"/>
    <s v="technology/makerspaces"/>
    <x v="0"/>
    <x v="36"/>
    <n v="33.76"/>
    <n v="11"/>
    <x v="3380"/>
    <d v="2014-12-19T19:38:00"/>
    <n v="30.069027777775773"/>
    <n v="-0.8865600000000000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s v="GBP"/>
    <n v="1445431533"/>
    <n v="1442839533"/>
    <b v="0"/>
    <n v="27"/>
    <b v="0"/>
    <s v="technology/web"/>
    <x v="0"/>
    <x v="22"/>
    <n v="97.41"/>
    <n v="11"/>
    <x v="3381"/>
    <d v="2015-10-21T12:45:33"/>
    <n v="30"/>
    <n v="-0.89480000000000004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s v="USD"/>
    <n v="1412534943"/>
    <n v="1409942943"/>
    <b v="0"/>
    <n v="32"/>
    <b v="0"/>
    <s v="music/indie rock"/>
    <x v="4"/>
    <x v="21"/>
    <n v="73.760000000000005"/>
    <n v="9"/>
    <x v="3382"/>
    <d v="2014-10-05T18:49:03"/>
    <n v="30"/>
    <n v="-0.90558720000000004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s v="USD"/>
    <n v="1430517761"/>
    <n v="1427925761"/>
    <b v="0"/>
    <n v="17"/>
    <b v="0"/>
    <s v="music/faith"/>
    <x v="4"/>
    <x v="28"/>
    <n v="115.71"/>
    <n v="8"/>
    <x v="3383"/>
    <d v="2015-05-01T22:02:41"/>
    <n v="30"/>
    <n v="-0.92132000000000003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s v="USD"/>
    <n v="1415655289"/>
    <n v="1413059689"/>
    <b v="1"/>
    <n v="29"/>
    <b v="0"/>
    <s v="technology/makerspaces"/>
    <x v="0"/>
    <x v="36"/>
    <n v="65.41"/>
    <n v="8"/>
    <x v="3384"/>
    <d v="2014-11-10T21:34:49"/>
    <n v="30.041666666664241"/>
    <n v="-0.92412000000000005"/>
    <x v="2"/>
  </r>
  <r>
    <n v="1098"/>
    <s v="Kick, Punch... Fireball"/>
    <s v="Kick, Punch... Fireball is an FPS type arena game set inside the fantasy world."/>
    <n v="25000"/>
    <n v="1803"/>
    <x v="1"/>
    <x v="0"/>
    <x v="0"/>
    <s v="USD"/>
    <n v="1397413095"/>
    <n v="1394821095"/>
    <b v="0"/>
    <n v="22"/>
    <b v="0"/>
    <s v="games/video games"/>
    <x v="1"/>
    <x v="19"/>
    <n v="81.95"/>
    <n v="7"/>
    <x v="3385"/>
    <d v="2014-04-13T18:18:15"/>
    <n v="30"/>
    <n v="-0.9278800000000000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s v="USD"/>
    <n v="1433988000"/>
    <n v="1431353337"/>
    <b v="0"/>
    <n v="13"/>
    <b v="0"/>
    <s v="film &amp; video/science fiction"/>
    <x v="5"/>
    <x v="30"/>
    <n v="106.69"/>
    <n v="6"/>
    <x v="3386"/>
    <d v="2015-06-11T02:00:00"/>
    <n v="30.493784722217242"/>
    <n v="-0.94452000000000003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s v="USD"/>
    <n v="1481213752"/>
    <n v="1478621752"/>
    <b v="0"/>
    <n v="14"/>
    <b v="0"/>
    <s v="theater/musical"/>
    <x v="2"/>
    <x v="18"/>
    <n v="88.64"/>
    <n v="5"/>
    <x v="3387"/>
    <d v="2016-12-08T16:15:52"/>
    <n v="30"/>
    <n v="-0.9503599999999999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s v="USD"/>
    <n v="1450166340"/>
    <n v="1448044925"/>
    <b v="0"/>
    <n v="17"/>
    <b v="0"/>
    <s v="games/mobile games"/>
    <x v="1"/>
    <x v="15"/>
    <n v="71.59"/>
    <n v="5"/>
    <x v="3388"/>
    <d v="2015-12-15T07:59:00"/>
    <n v="24.553414351852552"/>
    <n v="-0.9513200000000000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s v="USD"/>
    <n v="1480007460"/>
    <n v="1475760567"/>
    <b v="0"/>
    <n v="13"/>
    <b v="0"/>
    <s v="theater/spaces"/>
    <x v="2"/>
    <x v="24"/>
    <n v="82.46"/>
    <n v="4"/>
    <x v="3389"/>
    <d v="2016-11-24T17:11:00"/>
    <n v="49.153854166666861"/>
    <n v="-0.9571199999999999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s v="USD"/>
    <n v="1459121162"/>
    <n v="1456532762"/>
    <b v="0"/>
    <n v="17"/>
    <b v="0"/>
    <s v="theater/spaces"/>
    <x v="2"/>
    <x v="24"/>
    <n v="61.18"/>
    <n v="4"/>
    <x v="3390"/>
    <d v="2016-03-27T23:26:02"/>
    <n v="29.958333333328483"/>
    <n v="-0.9584000000000000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s v="USD"/>
    <n v="1334326635"/>
    <n v="1329146235"/>
    <b v="0"/>
    <n v="21"/>
    <b v="0"/>
    <s v="games/video games"/>
    <x v="1"/>
    <x v="19"/>
    <n v="34.880000000000003"/>
    <n v="3"/>
    <x v="3391"/>
    <d v="2012-04-13T14:17:15"/>
    <n v="59.958333333335759"/>
    <n v="-0.9707000000000000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s v="USD"/>
    <n v="1443561159"/>
    <n v="1440969159"/>
    <b v="0"/>
    <n v="9"/>
    <b v="0"/>
    <s v="theater/spaces"/>
    <x v="2"/>
    <x v="24"/>
    <n v="67.78"/>
    <n v="2"/>
    <x v="3392"/>
    <d v="2015-09-29T21:12:39"/>
    <n v="30"/>
    <n v="-0.97560000000000002"/>
    <x v="3"/>
  </r>
  <r>
    <n v="1816"/>
    <s v="Moments of Passion"/>
    <s v="A unique Photographic Book Project about the Passionate Moments and Strong Emotions that lie within Karate"/>
    <n v="25000"/>
    <n v="509"/>
    <x v="1"/>
    <x v="18"/>
    <x v="18"/>
    <s v="CHF"/>
    <n v="1469473200"/>
    <n v="1467061303"/>
    <b v="0"/>
    <n v="6"/>
    <b v="0"/>
    <s v="photography/photobooks"/>
    <x v="6"/>
    <x v="9"/>
    <n v="84.83"/>
    <n v="2"/>
    <x v="3393"/>
    <d v="2016-07-25T19:00:00"/>
    <n v="27.915474537046975"/>
    <n v="-0.97963999999999996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s v="USD"/>
    <n v="1439931675"/>
    <n v="1437339675"/>
    <b v="0"/>
    <n v="6"/>
    <b v="0"/>
    <s v="food/food trucks"/>
    <x v="3"/>
    <x v="3"/>
    <n v="76.67"/>
    <n v="2"/>
    <x v="3394"/>
    <d v="2015-08-18T21:01:15"/>
    <n v="30"/>
    <n v="-0.9816000000000000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s v="USD"/>
    <n v="1483048900"/>
    <n v="1480456900"/>
    <b v="0"/>
    <n v="4"/>
    <b v="0"/>
    <s v="technology/gadgets"/>
    <x v="0"/>
    <x v="33"/>
    <n v="108.25"/>
    <n v="2"/>
    <x v="3395"/>
    <d v="2016-12-29T22:01:40"/>
    <n v="30"/>
    <n v="-0.98268"/>
    <x v="0"/>
  </r>
  <r>
    <n v="2424"/>
    <s v="Lily and Memphs"/>
    <s v="Great and creative food from the heart in the form of a sweet food truck!"/>
    <n v="25000"/>
    <n v="310"/>
    <x v="1"/>
    <x v="0"/>
    <x v="0"/>
    <s v="USD"/>
    <n v="1414445108"/>
    <n v="1411853108"/>
    <b v="0"/>
    <n v="9"/>
    <b v="0"/>
    <s v="food/food trucks"/>
    <x v="3"/>
    <x v="3"/>
    <n v="34.44"/>
    <n v="1"/>
    <x v="3396"/>
    <d v="2014-10-27T21:25:08"/>
    <n v="30"/>
    <n v="-0.987600000000000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s v="USD"/>
    <n v="1477454340"/>
    <n v="1474676646"/>
    <b v="0"/>
    <n v="6"/>
    <b v="0"/>
    <s v="technology/wearables"/>
    <x v="0"/>
    <x v="16"/>
    <n v="49.67"/>
    <n v="1"/>
    <x v="3397"/>
    <d v="2016-10-26T03:59:00"/>
    <n v="32.149236111115897"/>
    <n v="-0.98807999999999996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s v="USD"/>
    <n v="1412500322"/>
    <n v="1409908322"/>
    <b v="0"/>
    <n v="6"/>
    <b v="0"/>
    <s v="film &amp; video/drama"/>
    <x v="5"/>
    <x v="25"/>
    <n v="46.5"/>
    <n v="1"/>
    <x v="3398"/>
    <d v="2014-10-05T09:12:02"/>
    <n v="30"/>
    <n v="-0.98884000000000005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s v="USD"/>
    <n v="1467934937"/>
    <n v="1465342937"/>
    <b v="0"/>
    <n v="3"/>
    <b v="0"/>
    <s v="technology/web"/>
    <x v="0"/>
    <x v="22"/>
    <n v="87"/>
    <n v="1"/>
    <x v="3399"/>
    <d v="2016-07-07T23:42:17"/>
    <n v="30"/>
    <n v="-0.9895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s v="USD"/>
    <n v="1407869851"/>
    <n v="1404845851"/>
    <b v="0"/>
    <n v="9"/>
    <b v="0"/>
    <s v="technology/gadgets"/>
    <x v="0"/>
    <x v="33"/>
    <n v="28.89"/>
    <n v="1"/>
    <x v="3400"/>
    <d v="2014-08-12T18:57:31"/>
    <n v="35"/>
    <n v="-0.98960000000000004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x v="4"/>
    <s v="EUR"/>
    <n v="1465130532"/>
    <n v="1462538532"/>
    <b v="0"/>
    <n v="1"/>
    <b v="0"/>
    <s v="technology/wearables"/>
    <x v="0"/>
    <x v="16"/>
    <n v="199"/>
    <n v="1"/>
    <x v="3401"/>
    <d v="2016-06-05T12:42:12"/>
    <n v="30"/>
    <n v="-0.9920400000000000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s v="USD"/>
    <n v="1408040408"/>
    <n v="1405448408"/>
    <b v="0"/>
    <n v="8"/>
    <b v="0"/>
    <s v="food/food trucks"/>
    <x v="3"/>
    <x v="3"/>
    <n v="23.5"/>
    <n v="1"/>
    <x v="3402"/>
    <d v="2014-08-14T18:20:08"/>
    <n v="30"/>
    <n v="-0.9924800000000000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s v="USD"/>
    <n v="1440524082"/>
    <n v="1437932082"/>
    <b v="0"/>
    <n v="3"/>
    <b v="0"/>
    <s v="food/food trucks"/>
    <x v="3"/>
    <x v="3"/>
    <n v="50.33"/>
    <n v="1"/>
    <x v="3403"/>
    <d v="2015-08-25T17:34:42"/>
    <n v="30"/>
    <n v="-0.99395999999999995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s v="USD"/>
    <n v="1488340800"/>
    <n v="1483768497"/>
    <b v="0"/>
    <n v="2"/>
    <b v="0"/>
    <s v="games/mobile games"/>
    <x v="1"/>
    <x v="15"/>
    <n v="62.5"/>
    <n v="1"/>
    <x v="3404"/>
    <d v="2017-03-01T04:00:00"/>
    <n v="52.920173611113569"/>
    <n v="-0.995"/>
    <x v="1"/>
  </r>
  <r>
    <n v="553"/>
    <s v="sellorshopusa.com"/>
    <s v="Groundbreaking New Classifieds Website Grows Into Largest Nationwide Coverage By Turning Users Into Entrepreneurs"/>
    <n v="25000"/>
    <n v="123"/>
    <x v="1"/>
    <x v="0"/>
    <x v="0"/>
    <s v="USD"/>
    <n v="1415988991"/>
    <n v="1413393391"/>
    <b v="0"/>
    <n v="6"/>
    <b v="0"/>
    <s v="technology/web"/>
    <x v="0"/>
    <x v="22"/>
    <n v="20.5"/>
    <n v="0"/>
    <x v="3405"/>
    <d v="2014-11-14T18:16:31"/>
    <n v="30.041666666664241"/>
    <n v="-0.99507999999999996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s v="USD"/>
    <n v="1437969540"/>
    <n v="1436297723"/>
    <b v="0"/>
    <n v="2"/>
    <b v="0"/>
    <s v="technology/web"/>
    <x v="0"/>
    <x v="22"/>
    <n v="53"/>
    <n v="0"/>
    <x v="3406"/>
    <d v="2015-07-27T03:59:00"/>
    <n v="19.349733796298096"/>
    <n v="-0.99575999999999998"/>
    <x v="3"/>
  </r>
  <r>
    <n v="1405"/>
    <s v="The Bible translated into Emoticons"/>
    <s v="Will more people read the Bible if it were translated into Emoticons?"/>
    <n v="25000"/>
    <n v="105"/>
    <x v="1"/>
    <x v="0"/>
    <x v="0"/>
    <s v="USD"/>
    <n v="1417195201"/>
    <n v="1414599601"/>
    <b v="1"/>
    <n v="17"/>
    <b v="0"/>
    <s v="publishing/translations"/>
    <x v="7"/>
    <x v="20"/>
    <n v="6.18"/>
    <n v="0"/>
    <x v="3407"/>
    <d v="2014-11-28T17:20:01"/>
    <n v="30.041666666664241"/>
    <n v="-0.9958000000000000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s v="GBP"/>
    <n v="1433021171"/>
    <n v="1430429171"/>
    <b v="0"/>
    <n v="2"/>
    <b v="0"/>
    <s v="food/food trucks"/>
    <x v="3"/>
    <x v="3"/>
    <n v="50"/>
    <n v="0"/>
    <x v="3408"/>
    <d v="2015-05-30T21:26:11"/>
    <n v="30"/>
    <n v="-0.996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s v="USD"/>
    <n v="1418877141"/>
    <n v="1416285141"/>
    <b v="0"/>
    <n v="4"/>
    <b v="0"/>
    <s v="technology/web"/>
    <x v="0"/>
    <x v="22"/>
    <n v="20.5"/>
    <n v="0"/>
    <x v="3409"/>
    <d v="2014-12-18T04:32:21"/>
    <n v="30"/>
    <n v="-0.9967200000000000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s v="USD"/>
    <n v="1410127994"/>
    <n v="1407535994"/>
    <b v="0"/>
    <n v="4"/>
    <b v="0"/>
    <s v="technology/gadgets"/>
    <x v="0"/>
    <x v="33"/>
    <n v="10.5"/>
    <n v="0"/>
    <x v="3410"/>
    <d v="2014-09-07T22:13:14"/>
    <n v="30"/>
    <n v="-0.99831999999999999"/>
    <x v="2"/>
  </r>
  <r>
    <n v="594"/>
    <s v="Unleashed Fitness"/>
    <s v="Creating a fitness site that will change the fitness game forever!"/>
    <n v="25000"/>
    <n v="26"/>
    <x v="1"/>
    <x v="0"/>
    <x v="0"/>
    <s v="USD"/>
    <n v="1460832206"/>
    <n v="1458240206"/>
    <b v="0"/>
    <n v="2"/>
    <b v="0"/>
    <s v="technology/web"/>
    <x v="0"/>
    <x v="22"/>
    <n v="13"/>
    <n v="0"/>
    <x v="3411"/>
    <d v="2016-04-16T18:43:26"/>
    <n v="30"/>
    <n v="-0.9989599999999999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s v="USD"/>
    <n v="1409770164"/>
    <n v="1407178164"/>
    <b v="0"/>
    <n v="2"/>
    <b v="0"/>
    <s v="technology/wearables"/>
    <x v="0"/>
    <x v="16"/>
    <n v="13"/>
    <n v="0"/>
    <x v="3412"/>
    <d v="2014-09-03T18:49:24"/>
    <n v="30"/>
    <n v="-0.998959999999999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x v="11"/>
    <s v="NZD"/>
    <n v="1474436704"/>
    <n v="1471844704"/>
    <b v="0"/>
    <n v="2"/>
    <b v="0"/>
    <s v="publishing/translations"/>
    <x v="7"/>
    <x v="20"/>
    <n v="13"/>
    <n v="0"/>
    <x v="3413"/>
    <d v="2016-09-21T05:45:04"/>
    <n v="30"/>
    <n v="-0.99895999999999996"/>
    <x v="0"/>
  </r>
  <r>
    <n v="1171"/>
    <s v="The Mean Green Purple Machine"/>
    <s v="Tulsa's first true biodiesel, alternative energy powered food truck! Oh yeah, and delicious food!"/>
    <n v="25000"/>
    <n v="25"/>
    <x v="1"/>
    <x v="0"/>
    <x v="0"/>
    <s v="USD"/>
    <n v="1415909927"/>
    <n v="1414351127"/>
    <b v="0"/>
    <n v="1"/>
    <b v="0"/>
    <s v="food/food trucks"/>
    <x v="3"/>
    <x v="3"/>
    <n v="25"/>
    <n v="0"/>
    <x v="3414"/>
    <d v="2014-11-13T20:18:47"/>
    <n v="18.041666666664241"/>
    <n v="-0.99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x v="3"/>
    <s v="EUR"/>
    <n v="1457617359"/>
    <n v="1455025359"/>
    <b v="0"/>
    <n v="3"/>
    <b v="0"/>
    <s v="theater/spaces"/>
    <x v="2"/>
    <x v="24"/>
    <n v="7.33"/>
    <n v="0"/>
    <x v="3415"/>
    <d v="2016-03-10T13:42:39"/>
    <n v="30"/>
    <n v="-0.99912000000000001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s v="USD"/>
    <n v="1406683172"/>
    <n v="1404523172"/>
    <b v="0"/>
    <n v="2"/>
    <b v="0"/>
    <s v="theater/spaces"/>
    <x v="2"/>
    <x v="24"/>
    <n v="5"/>
    <n v="0"/>
    <x v="3416"/>
    <d v="2014-07-30T01:19:32"/>
    <n v="25"/>
    <n v="-0.99960000000000004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s v="USD"/>
    <n v="1487465119"/>
    <n v="1484009119"/>
    <b v="0"/>
    <n v="1"/>
    <b v="0"/>
    <s v="theater/spaces"/>
    <x v="2"/>
    <x v="24"/>
    <n v="10"/>
    <n v="0"/>
    <x v="3417"/>
    <d v="2017-02-19T00:45:19"/>
    <n v="40"/>
    <n v="-0.99960000000000004"/>
    <x v="1"/>
  </r>
  <r>
    <n v="2418"/>
    <s v="Mexican food truck"/>
    <s v="I want to start my food truck business."/>
    <n v="25000"/>
    <n v="5"/>
    <x v="1"/>
    <x v="0"/>
    <x v="0"/>
    <s v="USD"/>
    <n v="1427225644"/>
    <n v="1422045244"/>
    <b v="0"/>
    <n v="5"/>
    <b v="0"/>
    <s v="food/food trucks"/>
    <x v="3"/>
    <x v="3"/>
    <n v="1"/>
    <n v="0"/>
    <x v="3418"/>
    <d v="2015-03-24T19:34:04"/>
    <n v="59.958333333343035"/>
    <n v="-0.99980000000000002"/>
    <x v="3"/>
  </r>
  <r>
    <n v="635"/>
    <s v="Pleero, A Technology Team Building Website (Canceled)"/>
    <s v="Network used for building technology development teams."/>
    <n v="25000"/>
    <n v="2"/>
    <x v="2"/>
    <x v="0"/>
    <x v="0"/>
    <s v="USD"/>
    <n v="1428804762"/>
    <n v="1426212762"/>
    <b v="0"/>
    <n v="1"/>
    <b v="0"/>
    <s v="technology/web"/>
    <x v="0"/>
    <x v="22"/>
    <n v="2"/>
    <n v="0"/>
    <x v="3419"/>
    <d v="2015-04-12T02:12:42"/>
    <n v="30"/>
    <n v="-0.99992000000000003"/>
    <x v="3"/>
  </r>
  <r>
    <n v="1134"/>
    <s v="New Mario Bro's style game!"/>
    <s v="We are creating a new Mario Bro's style game called KFK:Original. It's challenging, fun and totally awesome!!!"/>
    <n v="25000"/>
    <n v="1"/>
    <x v="1"/>
    <x v="7"/>
    <x v="7"/>
    <s v="AUD"/>
    <n v="1417235580"/>
    <n v="1416034228"/>
    <b v="0"/>
    <n v="1"/>
    <b v="0"/>
    <s v="games/mobile games"/>
    <x v="1"/>
    <x v="15"/>
    <n v="1"/>
    <n v="0"/>
    <x v="3420"/>
    <d v="2014-11-29T04:33:00"/>
    <n v="13.904537037036789"/>
    <n v="-0.99995999999999996"/>
    <x v="2"/>
  </r>
  <r>
    <n v="2914"/>
    <s v="Hercules the Panto"/>
    <s v="Hercules must complete four challenges in order to meet the father he never knew"/>
    <n v="25000"/>
    <n v="1"/>
    <x v="1"/>
    <x v="1"/>
    <x v="1"/>
    <s v="GBP"/>
    <n v="1426365994"/>
    <n v="1421185594"/>
    <b v="0"/>
    <n v="1"/>
    <b v="0"/>
    <s v="theater/plays"/>
    <x v="2"/>
    <x v="2"/>
    <n v="1"/>
    <n v="0"/>
    <x v="3421"/>
    <d v="2015-03-14T20:46:34"/>
    <n v="59.958333333335759"/>
    <n v="-0.99995999999999996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s v="USD"/>
    <n v="1425250955"/>
    <n v="1422658955"/>
    <b v="0"/>
    <n v="1"/>
    <b v="0"/>
    <s v="theater/spaces"/>
    <x v="2"/>
    <x v="24"/>
    <n v="1"/>
    <n v="0"/>
    <x v="3422"/>
    <d v="2015-03-01T23:02:35"/>
    <n v="30"/>
    <n v="-0.99995999999999996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s v="USD"/>
    <n v="1475853060"/>
    <n v="1470672906"/>
    <b v="0"/>
    <n v="1"/>
    <b v="0"/>
    <s v="theater/musical"/>
    <x v="2"/>
    <x v="18"/>
    <n v="1"/>
    <n v="0"/>
    <x v="3423"/>
    <d v="2016-10-07T15:11:00"/>
    <n v="59.955486111110076"/>
    <n v="-0.99995999999999996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s v="USD"/>
    <n v="1436566135"/>
    <n v="1433974135"/>
    <b v="0"/>
    <n v="0"/>
    <b v="0"/>
    <s v="film &amp; video/drama"/>
    <x v="5"/>
    <x v="25"/>
    <n v="0"/>
    <n v="0"/>
    <x v="3424"/>
    <d v="2015-07-10T22:08:55"/>
    <n v="30"/>
    <n v="-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s v="GBP"/>
    <n v="1436554249"/>
    <n v="1433962249"/>
    <b v="0"/>
    <n v="0"/>
    <b v="0"/>
    <s v="technology/web"/>
    <x v="0"/>
    <x v="22"/>
    <n v="0"/>
    <n v="0"/>
    <x v="3425"/>
    <d v="2015-07-10T18:50:49"/>
    <n v="30"/>
    <n v="-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x v="2"/>
    <s v="CAD"/>
    <n v="1490560177"/>
    <n v="1487971777"/>
    <b v="0"/>
    <n v="0"/>
    <b v="0"/>
    <s v="technology/web"/>
    <x v="0"/>
    <x v="22"/>
    <n v="0"/>
    <n v="0"/>
    <x v="3426"/>
    <d v="2017-03-26T20:29:37"/>
    <n v="29.958333333335759"/>
    <n v="-1"/>
    <x v="1"/>
  </r>
  <r>
    <n v="1120"/>
    <s v="PlanEt Ninjahwah"/>
    <s v="Planet Ninjahwah is a highly anticipated futuristic action adventure game that will blow your mind!!"/>
    <n v="25000"/>
    <n v="0"/>
    <x v="1"/>
    <x v="0"/>
    <x v="0"/>
    <s v="USD"/>
    <n v="1319835400"/>
    <n v="1315947400"/>
    <b v="0"/>
    <n v="0"/>
    <b v="0"/>
    <s v="games/video games"/>
    <x v="1"/>
    <x v="19"/>
    <n v="0"/>
    <n v="0"/>
    <x v="3427"/>
    <d v="2011-10-28T20:56:40"/>
    <n v="45"/>
    <n v="-1"/>
    <x v="5"/>
  </r>
  <r>
    <n v="1147"/>
    <s v="baked pugtato"/>
    <s v="amazing gourmet baked potato truck with variable options for everyone, its always been my dream, help me make it come true :)."/>
    <n v="25000"/>
    <n v="0"/>
    <x v="1"/>
    <x v="2"/>
    <x v="2"/>
    <s v="CAD"/>
    <n v="1413760783"/>
    <n v="1408576783"/>
    <b v="0"/>
    <n v="0"/>
    <b v="0"/>
    <s v="food/food trucks"/>
    <x v="3"/>
    <x v="3"/>
    <n v="0"/>
    <n v="0"/>
    <x v="3428"/>
    <d v="2014-10-19T23:19:43"/>
    <n v="60"/>
    <n v="-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s v="USD"/>
    <n v="1441592863"/>
    <n v="1439000863"/>
    <b v="0"/>
    <n v="0"/>
    <b v="0"/>
    <s v="food/food trucks"/>
    <x v="3"/>
    <x v="3"/>
    <n v="0"/>
    <n v="0"/>
    <x v="3429"/>
    <d v="2015-09-07T02:27:43"/>
    <n v="30"/>
    <n v="-1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s v="USD"/>
    <n v="1345790865"/>
    <n v="1344062865"/>
    <b v="0"/>
    <n v="0"/>
    <b v="0"/>
    <s v="music/world music"/>
    <x v="4"/>
    <x v="37"/>
    <n v="0"/>
    <n v="0"/>
    <x v="3430"/>
    <d v="2012-08-24T06:47:45"/>
    <n v="20"/>
    <n v="-1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x v="3"/>
    <s v="EUR"/>
    <n v="1492270947"/>
    <n v="1488386547"/>
    <b v="0"/>
    <n v="0"/>
    <b v="0"/>
    <s v="publishing/translations"/>
    <x v="7"/>
    <x v="20"/>
    <n v="0"/>
    <n v="0"/>
    <x v="3431"/>
    <d v="2017-04-15T15:42:27"/>
    <n v="44.958333333335759"/>
    <n v="-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s v="USD"/>
    <n v="1455132611"/>
    <n v="1452540611"/>
    <b v="0"/>
    <n v="0"/>
    <b v="0"/>
    <s v="technology/web"/>
    <x v="0"/>
    <x v="22"/>
    <n v="0"/>
    <n v="0"/>
    <x v="3432"/>
    <d v="2016-02-10T19:30:11"/>
    <n v="30"/>
    <n v="-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s v="USD"/>
    <n v="1412003784"/>
    <n v="1406819784"/>
    <b v="0"/>
    <n v="0"/>
    <b v="0"/>
    <s v="theater/spaces"/>
    <x v="2"/>
    <x v="24"/>
    <n v="0"/>
    <n v="0"/>
    <x v="3433"/>
    <d v="2014-09-29T15:16:24"/>
    <n v="60"/>
    <n v="-1"/>
    <x v="2"/>
  </r>
  <r>
    <n v="3145"/>
    <s v="Arlington's 1st Dinner Theatre"/>
    <s v="Dominion Theatre Company is the first community dinner theatre  to be established in Arlington TX."/>
    <n v="25000"/>
    <n v="0"/>
    <x v="3"/>
    <x v="0"/>
    <x v="0"/>
    <s v="USD"/>
    <n v="1490659134"/>
    <n v="1485478734"/>
    <b v="0"/>
    <n v="0"/>
    <b v="0"/>
    <s v="theater/plays"/>
    <x v="2"/>
    <x v="2"/>
    <n v="0"/>
    <n v="0"/>
    <x v="3434"/>
    <d v="2017-03-27T23:58:54"/>
    <n v="59.958333333328483"/>
    <n v="-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s v="USD"/>
    <n v="1447734439"/>
    <n v="1444274839"/>
    <b v="0"/>
    <n v="0"/>
    <b v="0"/>
    <s v="theater/musical"/>
    <x v="2"/>
    <x v="18"/>
    <n v="0"/>
    <n v="0"/>
    <x v="3435"/>
    <d v="2015-11-17T04:27:19"/>
    <n v="40.041666666664241"/>
    <n v="-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2"/>
    <s v="CAD"/>
    <n v="1405352264"/>
    <n v="1400168264"/>
    <b v="0"/>
    <n v="0"/>
    <b v="0"/>
    <s v="theater/plays"/>
    <x v="2"/>
    <x v="2"/>
    <n v="0"/>
    <n v="0"/>
    <x v="3436"/>
    <d v="2014-07-14T15:37:44"/>
    <n v="60"/>
    <n v="-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s v="USD"/>
    <n v="1398009714"/>
    <n v="1395417714"/>
    <b v="1"/>
    <n v="131"/>
    <b v="1"/>
    <s v="film &amp; video/documentary"/>
    <x v="5"/>
    <x v="27"/>
    <n v="201.22"/>
    <n v="101"/>
    <x v="3437"/>
    <d v="2014-04-20T16:01:54"/>
    <n v="30"/>
    <n v="1.3846153846153847E-2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s v="USD"/>
    <n v="1427850090"/>
    <n v="1425261690"/>
    <b v="0"/>
    <n v="8"/>
    <b v="0"/>
    <s v="photography/photobooks"/>
    <x v="6"/>
    <x v="9"/>
    <n v="213.38"/>
    <n v="7"/>
    <x v="3438"/>
    <d v="2015-04-01T01:01:30"/>
    <n v="29.958333333328483"/>
    <n v="-0.93434615384615383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x v="6"/>
    <s v="EUR"/>
    <n v="1463232936"/>
    <n v="1461072936"/>
    <b v="0"/>
    <n v="18"/>
    <b v="0"/>
    <s v="games/video games"/>
    <x v="1"/>
    <x v="19"/>
    <n v="37.67"/>
    <n v="3"/>
    <x v="3439"/>
    <d v="2016-05-14T13:35:36"/>
    <n v="25"/>
    <n v="-0.9739230769230768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s v="USD"/>
    <n v="1445885890"/>
    <n v="1440701890"/>
    <b v="0"/>
    <n v="1"/>
    <b v="0"/>
    <s v="theater/plays"/>
    <x v="2"/>
    <x v="2"/>
    <n v="25"/>
    <n v="0"/>
    <x v="3440"/>
    <d v="2015-10-26T18:58:10"/>
    <n v="60"/>
    <n v="-0.99903846153846154"/>
    <x v="3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s v="USD"/>
    <n v="1483088400"/>
    <n v="1481324760"/>
    <b v="0"/>
    <n v="0"/>
    <b v="0"/>
    <s v="film &amp; video/drama"/>
    <x v="5"/>
    <x v="25"/>
    <n v="0"/>
    <n v="0"/>
    <x v="3441"/>
    <d v="2016-12-30T09:00:00"/>
    <n v="20.412500000005821"/>
    <n v="-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s v="USD"/>
    <n v="1468524340"/>
    <n v="1465932340"/>
    <b v="0"/>
    <n v="183"/>
    <b v="1"/>
    <s v="photography/photobooks"/>
    <x v="6"/>
    <x v="9"/>
    <n v="148.57"/>
    <n v="103"/>
    <x v="3442"/>
    <d v="2016-07-14T19:25:40"/>
    <n v="30"/>
    <n v="2.5999999999999999E-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s v="USD"/>
    <n v="1409194810"/>
    <n v="1406170810"/>
    <b v="0"/>
    <n v="114"/>
    <b v="0"/>
    <s v="theater/spaces"/>
    <x v="2"/>
    <x v="24"/>
    <n v="58.18"/>
    <n v="25"/>
    <x v="3443"/>
    <d v="2014-08-28T03:00:10"/>
    <n v="35"/>
    <n v="-0.749698113207547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s v="USD"/>
    <n v="1366635575"/>
    <n v="1363611575"/>
    <b v="0"/>
    <n v="682"/>
    <b v="1"/>
    <s v="technology/hardware"/>
    <x v="0"/>
    <x v="0"/>
    <n v="67.42"/>
    <n v="170"/>
    <x v="3444"/>
    <d v="2013-04-22T12:59:35"/>
    <n v="35"/>
    <n v="0.70292629629629633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s v="USD"/>
    <n v="1350003539"/>
    <n v="1347411539"/>
    <b v="1"/>
    <n v="415"/>
    <b v="1"/>
    <s v="film &amp; video/documentary"/>
    <x v="5"/>
    <x v="27"/>
    <n v="97.82"/>
    <n v="150"/>
    <x v="3445"/>
    <d v="2012-10-12T00:58:59"/>
    <n v="30"/>
    <n v="0.5034814814814815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s v="USD"/>
    <n v="1412167393"/>
    <n v="1409143393"/>
    <b v="0"/>
    <n v="30"/>
    <b v="0"/>
    <s v="music/jazz"/>
    <x v="4"/>
    <x v="34"/>
    <n v="189.33"/>
    <n v="21"/>
    <x v="3446"/>
    <d v="2014-10-01T12:43:13"/>
    <n v="35"/>
    <n v="-0.78962962962962968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s v="GBP"/>
    <n v="1445093578"/>
    <n v="1442501578"/>
    <b v="0"/>
    <n v="0"/>
    <b v="0"/>
    <s v="technology/web"/>
    <x v="0"/>
    <x v="22"/>
    <n v="0"/>
    <n v="0"/>
    <x v="3447"/>
    <d v="2015-10-17T14:52:58"/>
    <n v="30"/>
    <n v="-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s v="USD"/>
    <n v="1446693040"/>
    <n v="1443233440"/>
    <b v="0"/>
    <n v="12"/>
    <b v="0"/>
    <s v="technology/wearables"/>
    <x v="0"/>
    <x v="16"/>
    <n v="115.75"/>
    <n v="5"/>
    <x v="3448"/>
    <d v="2015-11-05T03:10:40"/>
    <n v="40.041666666671517"/>
    <n v="-0.9494909090909090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s v="USD"/>
    <n v="1482901546"/>
    <n v="1480309546"/>
    <b v="0"/>
    <n v="499"/>
    <b v="1"/>
    <s v="music/metal"/>
    <x v="4"/>
    <x v="6"/>
    <n v="65.86"/>
    <n v="118"/>
    <x v="3449"/>
    <d v="2016-12-28T05:05:46"/>
    <n v="30"/>
    <n v="0.1822050359712231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s v="USD"/>
    <n v="1489283915"/>
    <n v="1486691915"/>
    <b v="0"/>
    <n v="194"/>
    <b v="1"/>
    <s v="games/tabletop games"/>
    <x v="1"/>
    <x v="1"/>
    <n v="148.08000000000001"/>
    <n v="103"/>
    <x v="3450"/>
    <d v="2017-03-12T01:58:35"/>
    <n v="30"/>
    <n v="2.5999999999999999E-2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s v="USD"/>
    <n v="1486830030"/>
    <n v="1483806030"/>
    <b v="1"/>
    <n v="96"/>
    <b v="0"/>
    <s v="photography/photobooks"/>
    <x v="6"/>
    <x v="9"/>
    <n v="120.77"/>
    <n v="41"/>
    <x v="3451"/>
    <d v="2017-02-11T16:20:30"/>
    <n v="35"/>
    <n v="-0.58592857142857147"/>
    <x v="1"/>
  </r>
  <r>
    <n v="1795"/>
    <s v="THE AFGHANS - A Photo Book"/>
    <s v="A photography book documenting the impact of the ISAF mission on the Afghan people of Mazar-e Sharif."/>
    <n v="28000"/>
    <n v="10846"/>
    <x v="1"/>
    <x v="6"/>
    <x v="6"/>
    <s v="EUR"/>
    <n v="1476460800"/>
    <n v="1473922541"/>
    <b v="1"/>
    <n v="81"/>
    <b v="0"/>
    <s v="photography/photobooks"/>
    <x v="6"/>
    <x v="9"/>
    <n v="133.9"/>
    <n v="39"/>
    <x v="3452"/>
    <d v="2016-10-14T16:00:00"/>
    <n v="29.377997685194714"/>
    <n v="-0.61264285714285716"/>
    <x v="0"/>
  </r>
  <r>
    <n v="2127"/>
    <s v="Three Monkeys - Part 1: Into the Abyss"/>
    <s v="Three Monkeys is an audio adventure game for PC."/>
    <n v="28000"/>
    <n v="8076"/>
    <x v="1"/>
    <x v="1"/>
    <x v="1"/>
    <s v="GBP"/>
    <n v="1426158463"/>
    <n v="1423570063"/>
    <b v="0"/>
    <n v="236"/>
    <b v="0"/>
    <s v="games/video games"/>
    <x v="1"/>
    <x v="19"/>
    <n v="34.22"/>
    <n v="29"/>
    <x v="3453"/>
    <d v="2015-03-12T11:07:43"/>
    <n v="29.958333333343035"/>
    <n v="-0.71157142857142852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s v="USD"/>
    <n v="1457207096"/>
    <n v="1452023096"/>
    <b v="0"/>
    <n v="9"/>
    <b v="0"/>
    <s v="food/food trucks"/>
    <x v="3"/>
    <x v="3"/>
    <n v="22.33"/>
    <n v="1"/>
    <x v="3454"/>
    <d v="2016-03-05T19:44:56"/>
    <n v="60"/>
    <n v="-0.9928214285714285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s v="USD"/>
    <n v="1468020354"/>
    <n v="1464045954"/>
    <b v="0"/>
    <n v="1"/>
    <b v="0"/>
    <s v="theater/plays"/>
    <x v="2"/>
    <x v="2"/>
    <n v="7"/>
    <n v="0"/>
    <x v="3455"/>
    <d v="2016-07-08T23:25:54"/>
    <n v="46"/>
    <n v="-0.9997500000000000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s v="USD"/>
    <n v="1436477241"/>
    <n v="1433885241"/>
    <b v="0"/>
    <n v="0"/>
    <b v="0"/>
    <s v="film &amp; video/drama"/>
    <x v="5"/>
    <x v="25"/>
    <n v="0"/>
    <n v="0"/>
    <x v="3456"/>
    <d v="2015-07-09T21:27:21"/>
    <n v="30"/>
    <n v="-1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s v="USD"/>
    <n v="1463111940"/>
    <n v="1459523017"/>
    <b v="0"/>
    <n v="89"/>
    <b v="1"/>
    <s v="film &amp; video/television"/>
    <x v="5"/>
    <x v="7"/>
    <n v="320.45"/>
    <n v="100"/>
    <x v="3457"/>
    <d v="2016-05-13T03:59:00"/>
    <n v="41.538460648152977"/>
    <n v="2.4604569420035149E-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s v="USD"/>
    <n v="1437933600"/>
    <n v="1435117889"/>
    <b v="0"/>
    <n v="276"/>
    <b v="1"/>
    <s v="technology/wearables"/>
    <x v="0"/>
    <x v="16"/>
    <n v="109.34"/>
    <n v="104"/>
    <x v="3458"/>
    <d v="2015-07-26T18:00:00"/>
    <n v="32.589247685187729"/>
    <n v="4.4620603710883409E-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s v="USD"/>
    <n v="1463821338"/>
    <n v="1461229338"/>
    <b v="0"/>
    <n v="17"/>
    <b v="0"/>
    <s v="technology/wearables"/>
    <x v="0"/>
    <x v="16"/>
    <n v="65.180000000000007"/>
    <n v="4"/>
    <x v="3459"/>
    <d v="2016-05-21T09:02:18"/>
    <n v="30"/>
    <n v="-0.96179310344827584"/>
    <x v="0"/>
  </r>
  <r>
    <n v="226"/>
    <s v="MAGGIE Film"/>
    <s v="A TRUE STORY OF DOMESTIC VILOLENCE THAT SEEKS TO OFFER THE VIEWER OUTLEST OF SUPPORT."/>
    <n v="29000"/>
    <n v="250"/>
    <x v="1"/>
    <x v="1"/>
    <x v="1"/>
    <s v="GBP"/>
    <n v="1433064540"/>
    <n v="1428854344"/>
    <b v="0"/>
    <n v="2"/>
    <b v="0"/>
    <s v="film &amp; video/drama"/>
    <x v="5"/>
    <x v="25"/>
    <n v="125"/>
    <n v="1"/>
    <x v="3460"/>
    <d v="2015-05-31T09:29:00"/>
    <n v="48.729120370371675"/>
    <n v="-0.9913793103448276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s v="USD"/>
    <n v="1364184539"/>
    <n v="1361250539"/>
    <b v="1"/>
    <n v="26457"/>
    <b v="1"/>
    <s v="technology/hardware"/>
    <x v="0"/>
    <x v="0"/>
    <n v="88.6"/>
    <n v="7814"/>
    <x v="3461"/>
    <d v="2013-03-25T04:08:59"/>
    <n v="33.958333333335759"/>
    <n v="77.13782233333333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s v="USD"/>
    <n v="1425132059"/>
    <n v="1422540059"/>
    <b v="0"/>
    <n v="4330"/>
    <b v="1"/>
    <s v="games/tabletop games"/>
    <x v="1"/>
    <x v="1"/>
    <n v="65.89"/>
    <n v="951"/>
    <x v="3462"/>
    <d v="2015-02-28T14:00:59"/>
    <n v="30"/>
    <n v="8.510310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s v="USD"/>
    <n v="1332385200"/>
    <n v="1329759452"/>
    <b v="1"/>
    <n v="2602"/>
    <b v="1"/>
    <s v="publishing/radio &amp; podcasts"/>
    <x v="7"/>
    <x v="35"/>
    <n v="52.62"/>
    <n v="456"/>
    <x v="3463"/>
    <d v="2012-03-22T03:00:00"/>
    <n v="30.390601851853717"/>
    <n v="3.5641450000000003"/>
    <x v="6"/>
  </r>
  <r>
    <n v="2010"/>
    <s v="Weighitz: Weigh Smarter"/>
    <s v="Weighitz are miniature smart scales designed to weigh anything in the home."/>
    <n v="30000"/>
    <n v="96015.9"/>
    <x v="0"/>
    <x v="0"/>
    <x v="0"/>
    <s v="USD"/>
    <n v="1471564491"/>
    <n v="1468972491"/>
    <b v="1"/>
    <n v="1737"/>
    <b v="1"/>
    <s v="technology/hardware"/>
    <x v="0"/>
    <x v="0"/>
    <n v="55.28"/>
    <n v="320"/>
    <x v="3464"/>
    <d v="2016-08-18T23:54:51"/>
    <n v="30"/>
    <n v="2.2005299999999997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s v="USD"/>
    <n v="1389812400"/>
    <n v="1386108087"/>
    <b v="0"/>
    <n v="456"/>
    <b v="1"/>
    <s v="technology/hardware"/>
    <x v="0"/>
    <x v="0"/>
    <n v="161.88"/>
    <n v="246"/>
    <x v="3465"/>
    <d v="2014-01-15T19:00:00"/>
    <n v="42.873993055553001"/>
    <n v="1.460608000000000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s v="USD"/>
    <n v="1410017131"/>
    <n v="1406129131"/>
    <b v="1"/>
    <n v="508"/>
    <b v="1"/>
    <s v="music/rock"/>
    <x v="4"/>
    <x v="5"/>
    <n v="118.2"/>
    <n v="200"/>
    <x v="3466"/>
    <d v="2014-09-06T15:25:31"/>
    <n v="45"/>
    <n v="1.001533333333333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s v="USD"/>
    <n v="1308359666"/>
    <n v="1305767666"/>
    <b v="1"/>
    <n v="688"/>
    <b v="1"/>
    <s v="film &amp; video/documentary"/>
    <x v="5"/>
    <x v="27"/>
    <n v="83.35"/>
    <n v="191"/>
    <x v="3467"/>
    <d v="2011-06-18T01:14:26"/>
    <n v="30"/>
    <n v="0.91139999999999999"/>
    <x v="5"/>
  </r>
  <r>
    <n v="1957"/>
    <s v="freeSoC and freeSoC Mini"/>
    <s v="An open hardware platform for the best microcontroller in the world."/>
    <n v="30000"/>
    <n v="50251.41"/>
    <x v="0"/>
    <x v="0"/>
    <x v="0"/>
    <s v="USD"/>
    <n v="1351304513"/>
    <n v="1348712513"/>
    <b v="1"/>
    <n v="660"/>
    <b v="1"/>
    <s v="technology/hardware"/>
    <x v="0"/>
    <x v="0"/>
    <n v="76.14"/>
    <n v="168"/>
    <x v="3468"/>
    <d v="2012-10-27T02:21:53"/>
    <n v="30"/>
    <n v="0.67504700000000006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s v="USD"/>
    <n v="1405479600"/>
    <n v="1401642425"/>
    <b v="0"/>
    <n v="827"/>
    <b v="1"/>
    <s v="film &amp; video/television"/>
    <x v="5"/>
    <x v="7"/>
    <n v="59.96"/>
    <n v="165"/>
    <x v="3469"/>
    <d v="2014-07-16T03:00:00"/>
    <n v="44.41174768518249"/>
    <n v="0.65293333333333337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s v="USD"/>
    <n v="1454277540"/>
    <n v="1450880854"/>
    <b v="0"/>
    <n v="375"/>
    <b v="1"/>
    <s v="technology/hardware"/>
    <x v="0"/>
    <x v="0"/>
    <n v="114.77"/>
    <n v="143"/>
    <x v="3470"/>
    <d v="2016-01-31T21:59:00"/>
    <n v="39.313495370370219"/>
    <n v="0.4345666666666666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s v="USD"/>
    <n v="1399668319"/>
    <n v="1397076319"/>
    <b v="1"/>
    <n v="848"/>
    <b v="1"/>
    <s v="technology/hardware"/>
    <x v="0"/>
    <x v="0"/>
    <n v="46.58"/>
    <n v="132"/>
    <x v="3471"/>
    <d v="2014-05-09T20:45:19"/>
    <n v="30"/>
    <n v="0.31668333333333332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s v="USD"/>
    <n v="1381895940"/>
    <n v="1379532618"/>
    <b v="1"/>
    <n v="191"/>
    <b v="1"/>
    <s v="technology/hardware"/>
    <x v="0"/>
    <x v="0"/>
    <n v="194.26"/>
    <n v="124"/>
    <x v="3472"/>
    <d v="2013-10-16T03:59:00"/>
    <n v="27.353263888893707"/>
    <n v="0.236800999999999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s v="USD"/>
    <n v="1329084231"/>
    <n v="1326492231"/>
    <b v="1"/>
    <n v="361"/>
    <b v="1"/>
    <s v="music/rock"/>
    <x v="4"/>
    <x v="5"/>
    <n v="98.03"/>
    <n v="118"/>
    <x v="3473"/>
    <d v="2012-02-12T22:03:51"/>
    <n v="30"/>
    <n v="0.17963766666666658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s v="USD"/>
    <n v="1324609200"/>
    <n v="1319467604"/>
    <b v="1"/>
    <n v="369"/>
    <b v="1"/>
    <s v="publishing/radio &amp; podcasts"/>
    <x v="7"/>
    <x v="35"/>
    <n v="90.5"/>
    <n v="111"/>
    <x v="3474"/>
    <d v="2011-12-23T03:00:00"/>
    <n v="59.50921296296292"/>
    <n v="0.11310000000000001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s v="USD"/>
    <n v="1416285300"/>
    <n v="1413824447"/>
    <b v="0"/>
    <n v="348"/>
    <b v="1"/>
    <s v="theater/spaces"/>
    <x v="2"/>
    <x v="24"/>
    <n v="94.55"/>
    <n v="110"/>
    <x v="3475"/>
    <d v="2014-11-18T04:35:00"/>
    <n v="28.482094907405553"/>
    <n v="9.6766666666666667E-2"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s v="USD"/>
    <n v="1410958856"/>
    <n v="1408366856"/>
    <b v="0"/>
    <n v="342"/>
    <b v="1"/>
    <s v="film &amp; video/television"/>
    <x v="5"/>
    <x v="7"/>
    <n v="93.26"/>
    <n v="106"/>
    <x v="3476"/>
    <d v="2014-09-17T13:00:56"/>
    <n v="30"/>
    <n v="6.3211000000000059E-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s v="USD"/>
    <n v="1370525691"/>
    <n v="1367933691"/>
    <b v="1"/>
    <n v="437"/>
    <b v="1"/>
    <s v="film &amp; video/documentary"/>
    <x v="5"/>
    <x v="27"/>
    <n v="72.48"/>
    <n v="106"/>
    <x v="3477"/>
    <d v="2013-06-06T13:34:51"/>
    <n v="30"/>
    <n v="5.5833333333333332E-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s v="USD"/>
    <n v="1395861033"/>
    <n v="1393272633"/>
    <b v="0"/>
    <n v="288"/>
    <b v="1"/>
    <s v="music/rock"/>
    <x v="4"/>
    <x v="5"/>
    <n v="109.45"/>
    <n v="105"/>
    <x v="3478"/>
    <d v="2014-03-26T19:10:33"/>
    <n v="29.958333333335759"/>
    <n v="5.0733333333333332E-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s v="USD"/>
    <n v="1388649600"/>
    <n v="1386123861"/>
    <b v="1"/>
    <n v="287"/>
    <b v="1"/>
    <s v="film &amp; video/documentary"/>
    <x v="5"/>
    <x v="27"/>
    <n v="109.42"/>
    <n v="105"/>
    <x v="3479"/>
    <d v="2014-01-02T08:00:00"/>
    <n v="29.233090277775773"/>
    <n v="4.6800000000000001E-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s v="USD"/>
    <n v="1413604800"/>
    <n v="1408624622"/>
    <b v="0"/>
    <n v="37"/>
    <b v="1"/>
    <s v="technology/hardware"/>
    <x v="0"/>
    <x v="0"/>
    <n v="845.7"/>
    <n v="104"/>
    <x v="3480"/>
    <d v="2014-10-18T04:00:00"/>
    <n v="57.640949074069795"/>
    <n v="4.3033333333333333E-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s v="USD"/>
    <n v="1412434136"/>
    <n v="1409669336"/>
    <b v="0"/>
    <n v="104"/>
    <b v="1"/>
    <s v="theater/plays"/>
    <x v="2"/>
    <x v="2"/>
    <n v="297.02999999999997"/>
    <n v="103"/>
    <x v="3481"/>
    <d v="2014-10-04T14:48:56"/>
    <n v="32"/>
    <n v="2.9703333333333286E-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s v="USD"/>
    <n v="1458742685"/>
    <n v="1454858285"/>
    <b v="0"/>
    <n v="282"/>
    <b v="1"/>
    <s v="food/small batch"/>
    <x v="3"/>
    <x v="26"/>
    <n v="108.78"/>
    <n v="102"/>
    <x v="3482"/>
    <d v="2016-03-23T14:18:05"/>
    <n v="44.958333333328483"/>
    <n v="2.2499999999999999E-2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s v="USD"/>
    <n v="1484024400"/>
    <n v="1479932713"/>
    <b v="1"/>
    <n v="216"/>
    <b v="1"/>
    <s v="theater/plays"/>
    <x v="2"/>
    <x v="2"/>
    <n v="141.71"/>
    <n v="102"/>
    <x v="3483"/>
    <d v="2017-01-10T05:00:00"/>
    <n v="47.357488425921474"/>
    <n v="2.0333333333333332E-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s v="USD"/>
    <n v="1415934000"/>
    <n v="1413308545"/>
    <b v="1"/>
    <n v="524"/>
    <b v="1"/>
    <s v="film &amp; video/documentary"/>
    <x v="5"/>
    <x v="27"/>
    <n v="58.41"/>
    <n v="102"/>
    <x v="3484"/>
    <d v="2014-11-14T03:00:00"/>
    <n v="30.387210648150358"/>
    <n v="2.0286333333333337E-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s v="USD"/>
    <n v="1387688400"/>
    <n v="1384920804"/>
    <b v="0"/>
    <n v="241"/>
    <b v="1"/>
    <s v="film &amp; video/documentary"/>
    <x v="5"/>
    <x v="27"/>
    <n v="125.79"/>
    <n v="101"/>
    <x v="3485"/>
    <d v="2013-12-22T05:00:00"/>
    <n v="32.032361111116188"/>
    <n v="1.0500000000000001E-2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s v="USD"/>
    <n v="1386778483"/>
    <n v="1384186483"/>
    <b v="1"/>
    <n v="316"/>
    <b v="1"/>
    <s v="film &amp; video/documentary"/>
    <x v="5"/>
    <x v="27"/>
    <n v="95.7"/>
    <n v="101"/>
    <x v="3486"/>
    <d v="2013-12-11T16:14:43"/>
    <n v="30"/>
    <n v="8.0333333333333333E-3"/>
    <x v="4"/>
  </r>
  <r>
    <n v="969"/>
    <s v="Make 100 | Geek &amp; Chic: Smart Safety Jewelry."/>
    <s v="Geek &amp; Chic Smart Jewelry Collection, Wearables Meet Style!"/>
    <n v="30000"/>
    <n v="14000"/>
    <x v="1"/>
    <x v="16"/>
    <x v="16"/>
    <s v="MXN"/>
    <n v="1486624607"/>
    <n v="1483773407"/>
    <b v="0"/>
    <n v="11"/>
    <b v="0"/>
    <s v="technology/wearables"/>
    <x v="0"/>
    <x v="16"/>
    <n v="1272.73"/>
    <n v="47"/>
    <x v="3487"/>
    <d v="2017-02-09T07:16:47"/>
    <n v="33"/>
    <n v="-0.53333333333333333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s v="USD"/>
    <n v="1481727623"/>
    <n v="1478095223"/>
    <b v="0"/>
    <n v="76"/>
    <b v="0"/>
    <s v="technology/wearables"/>
    <x v="0"/>
    <x v="16"/>
    <n v="174.95"/>
    <n v="44"/>
    <x v="3488"/>
    <d v="2016-12-14T15:00:23"/>
    <n v="42.041666666664241"/>
    <n v="-0.55679999999999996"/>
    <x v="0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s v="USD"/>
    <n v="1467469510"/>
    <n v="1462285510"/>
    <b v="1"/>
    <n v="152"/>
    <b v="0"/>
    <s v="photography/photobooks"/>
    <x v="6"/>
    <x v="9"/>
    <n v="78.44"/>
    <n v="40"/>
    <x v="3489"/>
    <d v="2016-07-02T14:25:10"/>
    <n v="60"/>
    <n v="-0.60256666666666669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s v="USD"/>
    <n v="1421208000"/>
    <n v="1418315852"/>
    <b v="0"/>
    <n v="15"/>
    <b v="0"/>
    <s v="technology/wearables"/>
    <x v="0"/>
    <x v="16"/>
    <n v="788.53"/>
    <n v="39"/>
    <x v="3490"/>
    <d v="2015-01-14T04:00:00"/>
    <n v="33.473935185189475"/>
    <n v="-0.6057333333333333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s v="USD"/>
    <n v="1491181200"/>
    <n v="1488387008"/>
    <b v="0"/>
    <n v="38"/>
    <b v="0"/>
    <s v="music/faith"/>
    <x v="4"/>
    <x v="28"/>
    <n v="264.26"/>
    <n v="33"/>
    <x v="3491"/>
    <d v="2017-04-03T01:00:00"/>
    <n v="32.340185185195878"/>
    <n v="-0.6652666666666666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s v="USD"/>
    <n v="1469122200"/>
    <n v="1466611108"/>
    <b v="0"/>
    <n v="86"/>
    <b v="0"/>
    <s v="technology/wearables"/>
    <x v="0"/>
    <x v="16"/>
    <n v="90.62"/>
    <n v="26"/>
    <x v="3492"/>
    <d v="2016-07-21T17:30:00"/>
    <n v="29.063564814816345"/>
    <n v="-0.7402333333333333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s v="USD"/>
    <n v="1469656800"/>
    <n v="1467151204"/>
    <b v="0"/>
    <n v="59"/>
    <b v="0"/>
    <s v="publishing/art books"/>
    <x v="7"/>
    <x v="40"/>
    <n v="108.05"/>
    <n v="21"/>
    <x v="3493"/>
    <d v="2016-07-27T22:00:00"/>
    <n v="28.999953703707433"/>
    <n v="-0.7874999999999999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s v="USD"/>
    <n v="1470187800"/>
    <n v="1467325053"/>
    <b v="0"/>
    <n v="59"/>
    <b v="0"/>
    <s v="technology/space exploration"/>
    <x v="0"/>
    <x v="23"/>
    <n v="95.28"/>
    <n v="19"/>
    <x v="3494"/>
    <d v="2016-08-03T01:30:00"/>
    <n v="33.133645833331684"/>
    <n v="-0.8126206666666666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2"/>
    <s v="CAD"/>
    <n v="1429207833"/>
    <n v="1426615833"/>
    <b v="0"/>
    <n v="7"/>
    <b v="0"/>
    <s v="technology/web"/>
    <x v="0"/>
    <x v="22"/>
    <n v="389.29"/>
    <n v="9"/>
    <x v="3495"/>
    <d v="2015-04-16T18:10:33"/>
    <n v="30"/>
    <n v="-0.90916666666666668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x v="6"/>
    <s v="EUR"/>
    <n v="1434047084"/>
    <n v="1431455084"/>
    <b v="1"/>
    <n v="28"/>
    <b v="0"/>
    <s v="theater/plays"/>
    <x v="2"/>
    <x v="2"/>
    <n v="75.459999999999994"/>
    <n v="7"/>
    <x v="3496"/>
    <d v="2015-06-11T18:24:44"/>
    <n v="30"/>
    <n v="-0.92956666666666665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s v="USD"/>
    <n v="1336188019"/>
    <n v="1333596019"/>
    <b v="0"/>
    <n v="24"/>
    <b v="0"/>
    <s v="music/jazz"/>
    <x v="4"/>
    <x v="34"/>
    <n v="82.58"/>
    <n v="7"/>
    <x v="3497"/>
    <d v="2012-05-05T03:20:19"/>
    <n v="30"/>
    <n v="-0.9339333333333332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x v="6"/>
    <s v="EUR"/>
    <n v="1451602800"/>
    <n v="1449011610"/>
    <b v="0"/>
    <n v="23"/>
    <b v="0"/>
    <s v="technology/wearables"/>
    <x v="0"/>
    <x v="16"/>
    <n v="82.09"/>
    <n v="6"/>
    <x v="3498"/>
    <d v="2015-12-31T23:00:00"/>
    <n v="29.990624999991269"/>
    <n v="-0.937066666666666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s v="USD"/>
    <n v="1421691298"/>
    <n v="1417803298"/>
    <b v="1"/>
    <n v="19"/>
    <b v="0"/>
    <s v="photography/photobooks"/>
    <x v="6"/>
    <x v="9"/>
    <n v="98.79"/>
    <n v="6"/>
    <x v="3499"/>
    <d v="2015-01-19T18:14:58"/>
    <n v="45"/>
    <n v="-0.93743333333333334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s v="USD"/>
    <n v="1349885289"/>
    <n v="1347293289"/>
    <b v="0"/>
    <n v="21"/>
    <b v="0"/>
    <s v="film &amp; video/animation"/>
    <x v="5"/>
    <x v="29"/>
    <n v="87.14"/>
    <n v="6"/>
    <x v="3500"/>
    <d v="2012-10-10T16:08:09"/>
    <n v="30"/>
    <n v="-0.93899999999999995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s v="USD"/>
    <n v="1478196008"/>
    <n v="1475604008"/>
    <b v="0"/>
    <n v="56"/>
    <b v="0"/>
    <s v="games/video games"/>
    <x v="1"/>
    <x v="19"/>
    <n v="29.04"/>
    <n v="5"/>
    <x v="3501"/>
    <d v="2016-11-03T18:00:08"/>
    <n v="30"/>
    <n v="-0.94579999999999997"/>
    <x v="0"/>
  </r>
  <r>
    <n v="3981"/>
    <s v="BEIRUT, LADY OF LEBANON"/>
    <s v="A Theatrical Production Celebrating the Lebanese Culture and the Human Spirit in Time of War."/>
    <n v="30000"/>
    <n v="1225"/>
    <x v="1"/>
    <x v="0"/>
    <x v="0"/>
    <s v="USD"/>
    <n v="1468729149"/>
    <n v="1463545149"/>
    <b v="0"/>
    <n v="7"/>
    <b v="0"/>
    <s v="theater/plays"/>
    <x v="2"/>
    <x v="2"/>
    <n v="175"/>
    <n v="4"/>
    <x v="3502"/>
    <d v="2016-07-17T04:19:09"/>
    <n v="60"/>
    <n v="-0.9591666666666666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s v="USD"/>
    <n v="1427510586"/>
    <n v="1424922186"/>
    <b v="0"/>
    <n v="19"/>
    <b v="0"/>
    <s v="food/food trucks"/>
    <x v="3"/>
    <x v="3"/>
    <n v="60.79"/>
    <n v="4"/>
    <x v="3503"/>
    <d v="2015-03-28T02:43:06"/>
    <n v="29.958333333343035"/>
    <n v="-0.96150000000000002"/>
    <x v="3"/>
  </r>
  <r>
    <n v="1085"/>
    <s v="Sun Dryd Studios"/>
    <s v="The new kid on the block. Re-imagining old games and creating new ones. Ship, Lazer, Rock is first."/>
    <n v="30000"/>
    <n v="1026"/>
    <x v="1"/>
    <x v="2"/>
    <x v="2"/>
    <s v="CAD"/>
    <n v="1457967975"/>
    <n v="1455379575"/>
    <b v="0"/>
    <n v="9"/>
    <b v="0"/>
    <s v="games/video games"/>
    <x v="1"/>
    <x v="19"/>
    <n v="114"/>
    <n v="3"/>
    <x v="3504"/>
    <d v="2016-03-14T15:06:15"/>
    <n v="29.958333333335759"/>
    <n v="-0.9657999999999999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s v="USD"/>
    <n v="1438543033"/>
    <n v="1435951033"/>
    <b v="0"/>
    <n v="15"/>
    <b v="0"/>
    <s v="technology/wearables"/>
    <x v="0"/>
    <x v="16"/>
    <n v="66.069999999999993"/>
    <n v="3"/>
    <x v="3505"/>
    <d v="2015-08-02T19:17:13"/>
    <n v="30"/>
    <n v="-0.9669666666666666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s v="USD"/>
    <n v="1410972319"/>
    <n v="1408380319"/>
    <b v="0"/>
    <n v="14"/>
    <b v="0"/>
    <s v="film &amp; video/animation"/>
    <x v="5"/>
    <x v="29"/>
    <n v="61.5"/>
    <n v="3"/>
    <x v="3506"/>
    <d v="2014-09-17T16:45:19"/>
    <n v="30"/>
    <n v="-0.97130000000000005"/>
    <x v="2"/>
  </r>
  <r>
    <n v="4095"/>
    <s v="LOPE ENAMORADO"/>
    <s v="Proyecto teatral dirigido por MartÃ­n Acosta que habla y reflexiona sobre el amor y su naturaleza."/>
    <n v="30000"/>
    <n v="800"/>
    <x v="1"/>
    <x v="16"/>
    <x v="16"/>
    <s v="MXN"/>
    <n v="1482108350"/>
    <n v="1479516350"/>
    <b v="0"/>
    <n v="1"/>
    <b v="0"/>
    <s v="theater/plays"/>
    <x v="2"/>
    <x v="2"/>
    <n v="800"/>
    <n v="3"/>
    <x v="3507"/>
    <d v="2016-12-19T00:45:50"/>
    <n v="30"/>
    <n v="-0.9733333333333333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x v="2"/>
    <s v="CAD"/>
    <n v="1408986738"/>
    <n v="1405098738"/>
    <b v="0"/>
    <n v="1"/>
    <b v="0"/>
    <s v="technology/web"/>
    <x v="0"/>
    <x v="22"/>
    <n v="300"/>
    <n v="1"/>
    <x v="3508"/>
    <d v="2014-08-25T17:12:18"/>
    <n v="45"/>
    <n v="-0.99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x v="13"/>
    <s v="DKK"/>
    <n v="1424081477"/>
    <n v="1420798277"/>
    <b v="0"/>
    <n v="3"/>
    <b v="0"/>
    <s v="theater/musical"/>
    <x v="2"/>
    <x v="18"/>
    <n v="36.67"/>
    <n v="0"/>
    <x v="3509"/>
    <d v="2015-02-16T10:11:17"/>
    <n v="38"/>
    <n v="-0.99633333333333329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x v="7"/>
    <s v="AUD"/>
    <n v="1451637531"/>
    <n v="1449045531"/>
    <b v="0"/>
    <n v="1"/>
    <b v="0"/>
    <s v="publishing/translations"/>
    <x v="7"/>
    <x v="20"/>
    <n v="100"/>
    <n v="0"/>
    <x v="3510"/>
    <d v="2016-01-01T08:38:51"/>
    <n v="30"/>
    <n v="-0.9966666666666667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s v="USD"/>
    <n v="1409412600"/>
    <n v="1404947422"/>
    <b v="0"/>
    <n v="3"/>
    <b v="0"/>
    <s v="music/jazz"/>
    <x v="4"/>
    <x v="34"/>
    <n v="30"/>
    <n v="0"/>
    <x v="3511"/>
    <d v="2014-08-30T15:30:00"/>
    <n v="51.680300925931078"/>
    <n v="-0.997"/>
    <x v="2"/>
  </r>
  <r>
    <n v="1907"/>
    <s v="Litter-Buddy"/>
    <s v="Litter-Buddy is great economical alternative to leading pet waste disposal systems with cartridge bag elements."/>
    <n v="30000"/>
    <n v="85"/>
    <x v="1"/>
    <x v="0"/>
    <x v="0"/>
    <s v="USD"/>
    <n v="1400853925"/>
    <n v="1399557925"/>
    <b v="0"/>
    <n v="4"/>
    <b v="0"/>
    <s v="technology/gadgets"/>
    <x v="0"/>
    <x v="33"/>
    <n v="21.25"/>
    <n v="0"/>
    <x v="3512"/>
    <d v="2014-05-23T14:05:25"/>
    <n v="15"/>
    <n v="-0.99716666666666665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s v="USD"/>
    <n v="1394909909"/>
    <n v="1392321509"/>
    <b v="0"/>
    <n v="4"/>
    <b v="0"/>
    <s v="games/video games"/>
    <x v="1"/>
    <x v="19"/>
    <n v="12.5"/>
    <n v="0"/>
    <x v="3513"/>
    <d v="2014-03-15T18:58:29"/>
    <n v="29.958333333328483"/>
    <n v="-0.998333333333333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s v="USD"/>
    <n v="1404601632"/>
    <n v="1402009632"/>
    <b v="0"/>
    <n v="1"/>
    <b v="0"/>
    <s v="food/food trucks"/>
    <x v="3"/>
    <x v="3"/>
    <n v="50"/>
    <n v="0"/>
    <x v="3514"/>
    <d v="2014-07-05T23:07:12"/>
    <n v="30"/>
    <n v="-0.99833333333333329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s v="USD"/>
    <n v="1412536421"/>
    <n v="1409944421"/>
    <b v="0"/>
    <n v="1"/>
    <b v="0"/>
    <s v="food/food trucks"/>
    <x v="3"/>
    <x v="3"/>
    <n v="50"/>
    <n v="0"/>
    <x v="3515"/>
    <d v="2014-10-05T19:13:41"/>
    <n v="30"/>
    <n v="-0.99833333333333329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s v="USD"/>
    <n v="1460274864"/>
    <n v="1457686464"/>
    <b v="0"/>
    <n v="4"/>
    <b v="0"/>
    <s v="games/video games"/>
    <x v="1"/>
    <x v="19"/>
    <n v="11.25"/>
    <n v="0"/>
    <x v="3516"/>
    <d v="2016-04-10T07:54:24"/>
    <n v="29.958333333343035"/>
    <n v="-0.99850000000000005"/>
    <x v="0"/>
  </r>
  <r>
    <n v="3132"/>
    <s v="A Bite of a Snake Play"/>
    <s v="Smells Like Money, Drips Like Honey, Taste Like Mocha, Better Run AWAY"/>
    <n v="30000"/>
    <n v="10"/>
    <x v="3"/>
    <x v="0"/>
    <x v="0"/>
    <s v="USD"/>
    <n v="1492759460"/>
    <n v="1487579060"/>
    <b v="0"/>
    <n v="1"/>
    <b v="0"/>
    <s v="theater/plays"/>
    <x v="2"/>
    <x v="2"/>
    <n v="10"/>
    <n v="0"/>
    <x v="3517"/>
    <d v="2017-04-21T07:24:20"/>
    <n v="59.958333333328483"/>
    <n v="-0.999666666666666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s v="GBP"/>
    <n v="1364041163"/>
    <n v="1361884763"/>
    <b v="0"/>
    <n v="1"/>
    <b v="0"/>
    <s v="film &amp; video/animation"/>
    <x v="5"/>
    <x v="29"/>
    <n v="5"/>
    <n v="0"/>
    <x v="3518"/>
    <d v="2013-03-23T12:19:23"/>
    <n v="24.958333333328483"/>
    <n v="-0.9998333333333333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s v="USD"/>
    <n v="1455647587"/>
    <n v="1453487587"/>
    <b v="0"/>
    <n v="1"/>
    <b v="0"/>
    <s v="theater/plays"/>
    <x v="2"/>
    <x v="2"/>
    <n v="2"/>
    <n v="0"/>
    <x v="3519"/>
    <d v="2016-02-16T18:33:07"/>
    <n v="25"/>
    <n v="-0.99993333333333334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s v="USD"/>
    <n v="1411701739"/>
    <n v="1409109739"/>
    <b v="0"/>
    <n v="1"/>
    <b v="0"/>
    <s v="food/food trucks"/>
    <x v="3"/>
    <x v="3"/>
    <n v="1"/>
    <n v="0"/>
    <x v="3520"/>
    <d v="2014-09-26T03:22:19"/>
    <n v="30"/>
    <n v="-0.99996666666666667"/>
    <x v="2"/>
  </r>
  <r>
    <n v="2910"/>
    <s v="Strive"/>
    <s v="Free drama, dance and singing workshops for disadvantaged young people to inspire, create and help them follow their dreams."/>
    <n v="30000"/>
    <n v="1"/>
    <x v="1"/>
    <x v="1"/>
    <x v="1"/>
    <s v="GBP"/>
    <n v="1434139887"/>
    <n v="1428955887"/>
    <b v="0"/>
    <n v="1"/>
    <b v="0"/>
    <s v="theater/plays"/>
    <x v="2"/>
    <x v="2"/>
    <n v="1"/>
    <n v="0"/>
    <x v="3521"/>
    <d v="2015-06-12T20:11:27"/>
    <n v="60"/>
    <n v="-0.99996666666666667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s v="GBP"/>
    <n v="1432142738"/>
    <n v="1429550738"/>
    <b v="0"/>
    <n v="0"/>
    <b v="0"/>
    <s v="film &amp; video/animation"/>
    <x v="5"/>
    <x v="29"/>
    <n v="0"/>
    <n v="0"/>
    <x v="3522"/>
    <d v="2015-05-20T17:25:38"/>
    <n v="30"/>
    <n v="-1"/>
    <x v="3"/>
  </r>
  <r>
    <n v="1569"/>
    <s v="to be removed (Canceled)"/>
    <s v="to be removed"/>
    <n v="30000"/>
    <n v="0"/>
    <x v="2"/>
    <x v="0"/>
    <x v="0"/>
    <s v="USD"/>
    <n v="1369498714"/>
    <n v="1366906714"/>
    <b v="0"/>
    <n v="0"/>
    <b v="0"/>
    <s v="publishing/art books"/>
    <x v="7"/>
    <x v="40"/>
    <n v="0"/>
    <n v="0"/>
    <x v="3523"/>
    <d v="2013-05-25T16:18:34"/>
    <n v="30"/>
    <n v="-1"/>
    <x v="4"/>
  </r>
  <r>
    <n v="2379"/>
    <s v="SelectCooks.com (Canceled)"/>
    <s v="Selectcooks.com is a community marketplace for people to list, find and hire chefs."/>
    <n v="30000"/>
    <n v="0"/>
    <x v="2"/>
    <x v="0"/>
    <x v="0"/>
    <s v="USD"/>
    <n v="1444004616"/>
    <n v="1440116616"/>
    <b v="0"/>
    <n v="0"/>
    <b v="0"/>
    <s v="technology/web"/>
    <x v="0"/>
    <x v="22"/>
    <n v="0"/>
    <n v="0"/>
    <x v="3524"/>
    <d v="2015-10-05T00:23:36"/>
    <n v="45"/>
    <n v="-1"/>
    <x v="3"/>
  </r>
  <r>
    <n v="2386"/>
    <s v="Realjobmatch.com (Canceled)"/>
    <s v="Realjobmatch is not just a job search site but a matching site , matching the right jobseekers with the best jobs."/>
    <n v="30000"/>
    <n v="0"/>
    <x v="2"/>
    <x v="2"/>
    <x v="2"/>
    <s v="CAD"/>
    <n v="1420920424"/>
    <n v="1415736424"/>
    <b v="0"/>
    <n v="0"/>
    <b v="0"/>
    <s v="technology/web"/>
    <x v="0"/>
    <x v="22"/>
    <n v="0"/>
    <n v="0"/>
    <x v="3525"/>
    <d v="2015-01-10T20:07:04"/>
    <n v="60"/>
    <n v="-1"/>
    <x v="2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s v="USD"/>
    <n v="1428893517"/>
    <n v="1426301517"/>
    <b v="0"/>
    <n v="0"/>
    <b v="0"/>
    <s v="food/food trucks"/>
    <x v="3"/>
    <x v="3"/>
    <n v="0"/>
    <n v="0"/>
    <x v="3526"/>
    <d v="2015-04-13T02:51:57"/>
    <n v="30"/>
    <n v="-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s v="USD"/>
    <n v="1412119423"/>
    <n v="1410391423"/>
    <b v="0"/>
    <n v="0"/>
    <b v="0"/>
    <s v="food/food trucks"/>
    <x v="3"/>
    <x v="3"/>
    <n v="0"/>
    <n v="0"/>
    <x v="3527"/>
    <d v="2014-09-30T23:23:43"/>
    <n v="20"/>
    <n v="-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s v="USD"/>
    <n v="1413608340"/>
    <n v="1412945440"/>
    <b v="0"/>
    <n v="0"/>
    <b v="0"/>
    <s v="theater/plays"/>
    <x v="2"/>
    <x v="2"/>
    <n v="0"/>
    <n v="0"/>
    <x v="3528"/>
    <d v="2014-10-18T04:59:00"/>
    <n v="7.6724537037007394"/>
    <n v="-1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x v="13"/>
    <s v="DKK"/>
    <n v="1472896800"/>
    <n v="1472804365"/>
    <b v="0"/>
    <n v="0"/>
    <b v="0"/>
    <s v="theater/musical"/>
    <x v="2"/>
    <x v="18"/>
    <n v="0"/>
    <n v="0"/>
    <x v="3529"/>
    <d v="2016-09-03T10:00:00"/>
    <n v="1.0698495370452292"/>
    <n v="-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x v="7"/>
    <s v="AUD"/>
    <n v="1454281380"/>
    <n v="1451950570"/>
    <b v="0"/>
    <n v="0"/>
    <b v="0"/>
    <s v="theater/musical"/>
    <x v="2"/>
    <x v="18"/>
    <n v="0"/>
    <n v="0"/>
    <x v="3530"/>
    <d v="2016-01-31T23:03:00"/>
    <n v="26.9769675925927"/>
    <n v="-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x v="7"/>
    <s v="AUD"/>
    <n v="1410076123"/>
    <n v="1404892123"/>
    <b v="0"/>
    <n v="0"/>
    <b v="0"/>
    <s v="theater/plays"/>
    <x v="2"/>
    <x v="2"/>
    <n v="0"/>
    <n v="0"/>
    <x v="3531"/>
    <d v="2014-09-07T07:48:43"/>
    <n v="60"/>
    <n v="-1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s v="USD"/>
    <n v="1461904788"/>
    <n v="1458103188"/>
    <b v="0"/>
    <n v="237"/>
    <b v="1"/>
    <s v="theater/plays"/>
    <x v="2"/>
    <x v="2"/>
    <n v="134.26"/>
    <n v="103"/>
    <x v="3532"/>
    <d v="2016-04-29T04:39:48"/>
    <n v="44"/>
    <n v="2.646774193548387E-2"/>
    <x v="0"/>
  </r>
  <r>
    <n v="1999"/>
    <s v="Planet Venus"/>
    <s v="This is a portrait photo project aiming to inspire women to explore themselves and live their passion"/>
    <n v="31000"/>
    <n v="236"/>
    <x v="1"/>
    <x v="1"/>
    <x v="1"/>
    <s v="GBP"/>
    <n v="1415882108"/>
    <n v="1413286508"/>
    <b v="0"/>
    <n v="7"/>
    <b v="0"/>
    <s v="photography/people"/>
    <x v="6"/>
    <x v="38"/>
    <n v="33.71"/>
    <n v="1"/>
    <x v="3533"/>
    <d v="2014-11-13T12:35:08"/>
    <n v="30.041666666664241"/>
    <n v="-0.99238709677419357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s v="USD"/>
    <n v="1428620334"/>
    <n v="1426028334"/>
    <b v="1"/>
    <n v="343"/>
    <b v="1"/>
    <s v="publishing/radio &amp; podcasts"/>
    <x v="7"/>
    <x v="35"/>
    <n v="96.88"/>
    <n v="104"/>
    <x v="3534"/>
    <d v="2015-04-09T22:58:54"/>
    <n v="30"/>
    <n v="3.8406250000000003E-2"/>
    <x v="3"/>
  </r>
  <r>
    <n v="2680"/>
    <s v="iHeart Pillow"/>
    <s v="iHeartPillow, Connecting loved ones"/>
    <n v="32000"/>
    <n v="276"/>
    <x v="1"/>
    <x v="8"/>
    <x v="8"/>
    <s v="EUR"/>
    <n v="1459915491"/>
    <n v="1457327091"/>
    <b v="0"/>
    <n v="4"/>
    <b v="0"/>
    <s v="technology/makerspaces"/>
    <x v="0"/>
    <x v="36"/>
    <n v="69"/>
    <n v="1"/>
    <x v="3535"/>
    <d v="2016-04-06T04:04:51"/>
    <n v="29.958333333328483"/>
    <n v="-0.9913750000000000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s v="USD"/>
    <n v="1397225746"/>
    <n v="1394633746"/>
    <b v="0"/>
    <n v="406"/>
    <b v="1"/>
    <s v="music/rock"/>
    <x v="4"/>
    <x v="5"/>
    <n v="83.97"/>
    <n v="105"/>
    <x v="3536"/>
    <d v="2014-04-11T14:15:46"/>
    <n v="30"/>
    <n v="5.3480531520395468E-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s v="USD"/>
    <n v="1414193160"/>
    <n v="1410305160"/>
    <b v="1"/>
    <n v="124"/>
    <b v="0"/>
    <s v="photography/photobooks"/>
    <x v="6"/>
    <x v="9"/>
    <n v="170.63"/>
    <n v="65"/>
    <x v="3537"/>
    <d v="2014-10-24T23:26:00"/>
    <n v="45"/>
    <n v="-0.3489846153846153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s v="GBP"/>
    <n v="1354233296"/>
    <n v="1351641296"/>
    <b v="1"/>
    <n v="625"/>
    <b v="1"/>
    <s v="technology/hardware"/>
    <x v="0"/>
    <x v="0"/>
    <n v="118.61"/>
    <n v="226"/>
    <x v="3538"/>
    <d v="2012-11-29T23:54:56"/>
    <n v="30"/>
    <n v="1.26239013671875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6"/>
    <x v="16"/>
    <s v="MXN"/>
    <n v="1482711309"/>
    <n v="1479860109"/>
    <b v="0"/>
    <n v="6"/>
    <b v="0"/>
    <s v="theater/plays"/>
    <x v="2"/>
    <x v="2"/>
    <n v="383.33"/>
    <n v="7"/>
    <x v="3539"/>
    <d v="2016-12-26T00:15:09"/>
    <n v="33"/>
    <n v="-0.9303030303030303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s v="USD"/>
    <n v="1423152678"/>
    <n v="1420560678"/>
    <b v="1"/>
    <n v="15"/>
    <b v="0"/>
    <s v="photography/photobooks"/>
    <x v="6"/>
    <x v="9"/>
    <n v="109.07"/>
    <n v="5"/>
    <x v="3540"/>
    <d v="2015-02-05T16:11:18"/>
    <n v="30"/>
    <n v="-0.95042424242424239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s v="USD"/>
    <n v="1472799600"/>
    <n v="1470874618"/>
    <b v="0"/>
    <n v="16"/>
    <b v="0"/>
    <s v="photography/people"/>
    <x v="6"/>
    <x v="38"/>
    <n v="88.69"/>
    <n v="4"/>
    <x v="3541"/>
    <d v="2016-09-02T07:00:00"/>
    <n v="22.279884259260143"/>
    <n v="-0.95699999999999996"/>
    <x v="0"/>
  </r>
  <r>
    <n v="2395"/>
    <s v="VENT it out (Canceled)"/>
    <s v="I am making a social website where people can anonymously or openly vent, All walks of life all over the world"/>
    <n v="33000"/>
    <n v="0"/>
    <x v="2"/>
    <x v="0"/>
    <x v="0"/>
    <s v="USD"/>
    <n v="1484038620"/>
    <n v="1481597687"/>
    <b v="0"/>
    <n v="0"/>
    <b v="0"/>
    <s v="technology/web"/>
    <x v="0"/>
    <x v="22"/>
    <n v="0"/>
    <n v="0"/>
    <x v="3542"/>
    <d v="2017-01-10T08:57:00"/>
    <n v="28.251539351847896"/>
    <n v="-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s v="USD"/>
    <n v="1433125200"/>
    <n v="1429312694"/>
    <b v="1"/>
    <n v="285"/>
    <b v="1"/>
    <s v="film &amp; video/documentary"/>
    <x v="5"/>
    <x v="27"/>
    <n v="119.99"/>
    <n v="102"/>
    <x v="3543"/>
    <d v="2015-06-01T02:20:00"/>
    <n v="44.126226851847605"/>
    <n v="2.0835820895522387E-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x v="8"/>
    <s v="EUR"/>
    <n v="1460066954"/>
    <n v="1456614554"/>
    <b v="1"/>
    <n v="964"/>
    <b v="1"/>
    <s v="film &amp; video/documentary"/>
    <x v="5"/>
    <x v="27"/>
    <n v="44.91"/>
    <n v="127"/>
    <x v="3544"/>
    <d v="2016-04-07T22:09:14"/>
    <n v="39.958333333343035"/>
    <n v="0.27341176470588235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s v="USD"/>
    <n v="1409090440"/>
    <n v="1406066440"/>
    <b v="1"/>
    <n v="3355"/>
    <b v="1"/>
    <s v="food/small batch"/>
    <x v="3"/>
    <x v="26"/>
    <n v="54.88"/>
    <n v="526"/>
    <x v="3545"/>
    <d v="2014-08-26T22:00:40"/>
    <n v="35"/>
    <n v="4.260943142857143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s v="USD"/>
    <n v="1342330951"/>
    <n v="1339738951"/>
    <b v="1"/>
    <n v="676"/>
    <b v="1"/>
    <s v="technology/space exploration"/>
    <x v="0"/>
    <x v="23"/>
    <n v="157.29"/>
    <n v="304"/>
    <x v="3546"/>
    <d v="2012-07-15T05:42:31"/>
    <n v="30"/>
    <n v="2.038011142857143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x v="2"/>
    <s v="CAD"/>
    <n v="1381934015"/>
    <n v="1378737215"/>
    <b v="1"/>
    <n v="682"/>
    <b v="1"/>
    <s v="technology/hardware"/>
    <x v="0"/>
    <x v="0"/>
    <n v="101.86"/>
    <n v="198"/>
    <x v="3547"/>
    <d v="2013-10-16T14:33:35"/>
    <n v="37"/>
    <n v="0.98472371428571437"/>
    <x v="4"/>
  </r>
  <r>
    <n v="2996"/>
    <s v="Sea Tea Improv's Comedy Theater in Hartford, CT"/>
    <s v="A permanent home for comedy in Connecticut in the heart of downtown Hartford."/>
    <n v="35000"/>
    <n v="60180"/>
    <x v="0"/>
    <x v="0"/>
    <x v="0"/>
    <s v="USD"/>
    <n v="1432677240"/>
    <n v="1427493240"/>
    <b v="0"/>
    <n v="392"/>
    <b v="1"/>
    <s v="theater/spaces"/>
    <x v="2"/>
    <x v="24"/>
    <n v="153.52000000000001"/>
    <n v="172"/>
    <x v="3548"/>
    <d v="2015-05-26T21:54:00"/>
    <n v="60"/>
    <n v="0.7194285714285714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s v="USD"/>
    <n v="1416988740"/>
    <n v="1414514153"/>
    <b v="1"/>
    <n v="930"/>
    <b v="1"/>
    <s v="theater/plays"/>
    <x v="2"/>
    <x v="2"/>
    <n v="60.3"/>
    <n v="160"/>
    <x v="3549"/>
    <d v="2014-11-26T07:59:00"/>
    <n v="28.641053240738984"/>
    <n v="0.60228085714285717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s v="USD"/>
    <n v="1445624695"/>
    <n v="1443464695"/>
    <b v="1"/>
    <n v="874"/>
    <b v="1"/>
    <s v="photography/photobooks"/>
    <x v="6"/>
    <x v="9"/>
    <n v="53.99"/>
    <n v="135"/>
    <x v="3550"/>
    <d v="2015-10-23T18:24:55"/>
    <n v="25"/>
    <n v="0.34825714285714288"/>
    <x v="3"/>
  </r>
  <r>
    <n v="648"/>
    <s v="Audio Jacket"/>
    <s v="Get ready for the next product that you canâ€™t live without"/>
    <n v="35000"/>
    <n v="44388"/>
    <x v="0"/>
    <x v="0"/>
    <x v="0"/>
    <s v="USD"/>
    <n v="1413304708"/>
    <n v="1410280708"/>
    <b v="0"/>
    <n v="27"/>
    <b v="1"/>
    <s v="technology/wearables"/>
    <x v="0"/>
    <x v="16"/>
    <n v="1644"/>
    <n v="127"/>
    <x v="3551"/>
    <d v="2014-10-14T16:38:28"/>
    <n v="35"/>
    <n v="0.26822857142857143"/>
    <x v="2"/>
  </r>
  <r>
    <n v="340"/>
    <s v="Somaliland: The Abaarso Story"/>
    <s v="Feature-length documentary about five Somali Muslim students pursuing dreams of education in America"/>
    <n v="35000"/>
    <n v="43758"/>
    <x v="0"/>
    <x v="0"/>
    <x v="0"/>
    <s v="USD"/>
    <n v="1489006800"/>
    <n v="1486397007"/>
    <b v="1"/>
    <n v="299"/>
    <b v="1"/>
    <s v="film &amp; video/documentary"/>
    <x v="5"/>
    <x v="27"/>
    <n v="146.35"/>
    <n v="125"/>
    <x v="3552"/>
    <d v="2017-03-08T21:00:00"/>
    <n v="30.205937499995343"/>
    <n v="0.25022857142857141"/>
    <x v="1"/>
  </r>
  <r>
    <n v="355"/>
    <s v="REZA ABDOH -Theatre Visionary"/>
    <s v="A documentary film about the late REZA ABDOH and his performance company DAR A LUZ."/>
    <n v="35000"/>
    <n v="40690"/>
    <x v="0"/>
    <x v="0"/>
    <x v="0"/>
    <s v="USD"/>
    <n v="1417420994"/>
    <n v="1414738994"/>
    <b v="1"/>
    <n v="165"/>
    <b v="1"/>
    <s v="film &amp; video/documentary"/>
    <x v="5"/>
    <x v="27"/>
    <n v="246.61"/>
    <n v="116"/>
    <x v="3553"/>
    <d v="2014-12-01T08:03:14"/>
    <n v="31.041666666664241"/>
    <n v="0.16257142857142856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s v="USD"/>
    <n v="1463198340"/>
    <n v="1461117201"/>
    <b v="0"/>
    <n v="336"/>
    <b v="1"/>
    <s v="theater/plays"/>
    <x v="2"/>
    <x v="2"/>
    <n v="119.18"/>
    <n v="114"/>
    <x v="3554"/>
    <d v="2016-05-14T03:59:00"/>
    <n v="24.08725694444729"/>
    <n v="0.1440928571428571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s v="GBP"/>
    <n v="1399033810"/>
    <n v="1396441810"/>
    <b v="0"/>
    <n v="621"/>
    <b v="1"/>
    <s v="technology/hardware"/>
    <x v="0"/>
    <x v="0"/>
    <n v="64.02"/>
    <n v="114"/>
    <x v="3555"/>
    <d v="2014-05-02T12:30:10"/>
    <n v="30"/>
    <n v="0.1359142857142857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s v="USD"/>
    <n v="1413442740"/>
    <n v="1410937483"/>
    <b v="1"/>
    <n v="263"/>
    <b v="1"/>
    <s v="theater/spaces"/>
    <x v="2"/>
    <x v="24"/>
    <n v="149.44"/>
    <n v="112"/>
    <x v="3556"/>
    <d v="2014-10-16T06:59:00"/>
    <n v="28.996030092595902"/>
    <n v="0.12297142857142856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s v="USD"/>
    <n v="1416704506"/>
    <n v="1414108906"/>
    <b v="0"/>
    <n v="354"/>
    <b v="1"/>
    <s v="film &amp; video/documentary"/>
    <x v="5"/>
    <x v="27"/>
    <n v="109.82"/>
    <n v="111"/>
    <x v="3557"/>
    <d v="2014-11-23T01:01:46"/>
    <n v="30.041666666671517"/>
    <n v="0.11076999999999991"/>
    <x v="2"/>
  </r>
  <r>
    <n v="24"/>
    <s v="Bring STL Up Late to TV"/>
    <s v="STL Up Late is a weekly late night comedy talk show for St. Louis television."/>
    <n v="35000"/>
    <n v="38082.69"/>
    <x v="0"/>
    <x v="0"/>
    <x v="0"/>
    <s v="USD"/>
    <n v="1442345940"/>
    <n v="1439494863"/>
    <b v="0"/>
    <n v="574"/>
    <b v="1"/>
    <s v="film &amp; video/television"/>
    <x v="5"/>
    <x v="7"/>
    <n v="66.349999999999994"/>
    <n v="109"/>
    <x v="3558"/>
    <d v="2015-09-15T19:39:00"/>
    <n v="32.998576388898073"/>
    <n v="8.8076857142857207E-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s v="USD"/>
    <n v="1463670162"/>
    <n v="1461078162"/>
    <b v="1"/>
    <n v="560"/>
    <b v="1"/>
    <s v="film &amp; video/documentary"/>
    <x v="5"/>
    <x v="27"/>
    <n v="66.7"/>
    <n v="107"/>
    <x v="3559"/>
    <d v="2016-05-19T15:02:42"/>
    <n v="30"/>
    <n v="6.7264857142857057E-2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s v="USD"/>
    <n v="1391641440"/>
    <n v="1389107062"/>
    <b v="0"/>
    <n v="271"/>
    <b v="1"/>
    <s v="film &amp; video/documentary"/>
    <x v="5"/>
    <x v="27"/>
    <n v="133.13999999999999"/>
    <n v="103"/>
    <x v="3560"/>
    <d v="2014-02-05T23:04:00"/>
    <n v="29.333078703697538"/>
    <n v="3.0914285714285714E-2"/>
    <x v="2"/>
  </r>
  <r>
    <n v="321"/>
    <s v="An Impossible Project"/>
    <s v="The more digital the world, the more analog our dreams._x000a_A feature documentary shot on 35mm film."/>
    <n v="35000"/>
    <n v="35932"/>
    <x v="0"/>
    <x v="6"/>
    <x v="6"/>
    <s v="EUR"/>
    <n v="1478605386"/>
    <n v="1475577786"/>
    <b v="1"/>
    <n v="337"/>
    <b v="1"/>
    <s v="film &amp; video/documentary"/>
    <x v="5"/>
    <x v="27"/>
    <n v="106.62"/>
    <n v="103"/>
    <x v="3561"/>
    <d v="2016-11-08T11:43:06"/>
    <n v="35.041666666671517"/>
    <n v="2.6628571428571429E-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s v="USD"/>
    <n v="1451001600"/>
    <n v="1448400943"/>
    <b v="1"/>
    <n v="163"/>
    <b v="1"/>
    <s v="food/small batch"/>
    <x v="3"/>
    <x v="26"/>
    <n v="219.93"/>
    <n v="102"/>
    <x v="3562"/>
    <d v="2015-12-25T00:00:00"/>
    <n v="30.100196759260143"/>
    <n v="2.4228571428571429E-2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s v="USD"/>
    <n v="1368763140"/>
    <n v="1366028563"/>
    <b v="1"/>
    <n v="340"/>
    <b v="1"/>
    <s v="film &amp; video/documentary"/>
    <x v="5"/>
    <x v="27"/>
    <n v="104.82"/>
    <n v="102"/>
    <x v="3563"/>
    <d v="2013-05-17T03:59:00"/>
    <n v="31.650196759263054"/>
    <n v="1.8285714285714287E-2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s v="USD"/>
    <n v="1489207808"/>
    <n v="1486183808"/>
    <b v="0"/>
    <n v="130"/>
    <b v="1"/>
    <s v="food/small batch"/>
    <x v="3"/>
    <x v="26"/>
    <n v="271.51"/>
    <n v="101"/>
    <x v="3564"/>
    <d v="2017-03-11T04:50:08"/>
    <n v="35"/>
    <n v="8.4571428571428575E-3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s v="USD"/>
    <n v="1443499140"/>
    <n v="1441452184"/>
    <b v="1"/>
    <n v="269"/>
    <b v="1"/>
    <s v="theater/plays"/>
    <x v="2"/>
    <x v="2"/>
    <n v="131.13999999999999"/>
    <n v="101"/>
    <x v="3565"/>
    <d v="2015-09-29T03:59:00"/>
    <n v="23.69162037037313"/>
    <n v="7.8754285714285541E-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s v="USD"/>
    <n v="1441857540"/>
    <n v="1438617471"/>
    <b v="1"/>
    <n v="134"/>
    <b v="1"/>
    <s v="theater/plays"/>
    <x v="2"/>
    <x v="2"/>
    <n v="262.11"/>
    <n v="100"/>
    <x v="3566"/>
    <d v="2015-09-10T03:59:00"/>
    <n v="37.500798611115897"/>
    <n v="3.5142857142857141E-3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s v="USD"/>
    <n v="1466449140"/>
    <n v="1463392828"/>
    <b v="0"/>
    <n v="96"/>
    <b v="0"/>
    <s v="technology/wearables"/>
    <x v="0"/>
    <x v="16"/>
    <n v="301.94"/>
    <n v="83"/>
    <x v="3567"/>
    <d v="2016-06-20T18:59:00"/>
    <n v="35.373981481490773"/>
    <n v="-0.171824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s v="USD"/>
    <n v="1467694740"/>
    <n v="1465398670"/>
    <b v="1"/>
    <n v="171"/>
    <b v="0"/>
    <s v="technology/makerspaces"/>
    <x v="0"/>
    <x v="36"/>
    <n v="128.62"/>
    <n v="63"/>
    <x v="3568"/>
    <d v="2016-07-05T04:59:00"/>
    <n v="26.574884259258397"/>
    <n v="-0.3715999999999999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2"/>
    <s v="CAD"/>
    <n v="1407427009"/>
    <n v="1404835009"/>
    <b v="0"/>
    <n v="27"/>
    <b v="0"/>
    <s v="food/food trucks"/>
    <x v="3"/>
    <x v="3"/>
    <n v="305.77999999999997"/>
    <n v="24"/>
    <x v="3569"/>
    <d v="2014-08-07T15:56:49"/>
    <n v="30"/>
    <n v="-0.7641142857142857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s v="USD"/>
    <n v="1467432000"/>
    <n v="1464763109"/>
    <b v="0"/>
    <n v="50"/>
    <b v="0"/>
    <s v="technology/wearables"/>
    <x v="0"/>
    <x v="16"/>
    <n v="157.46"/>
    <n v="22"/>
    <x v="3570"/>
    <d v="2016-07-02T04:00:00"/>
    <n v="30.889942129637348"/>
    <n v="-0.7750571428571428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s v="USD"/>
    <n v="1456062489"/>
    <n v="1453211289"/>
    <b v="1"/>
    <n v="76"/>
    <b v="0"/>
    <s v="photography/photobooks"/>
    <x v="6"/>
    <x v="9"/>
    <n v="71.34"/>
    <n v="15"/>
    <x v="3571"/>
    <d v="2016-02-21T13:48:09"/>
    <n v="33"/>
    <n v="-0.84508571428571433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s v="USD"/>
    <n v="1414059479"/>
    <n v="1411467479"/>
    <b v="0"/>
    <n v="38"/>
    <b v="0"/>
    <s v="technology/gadgets"/>
    <x v="0"/>
    <x v="33"/>
    <n v="129.97"/>
    <n v="14"/>
    <x v="3572"/>
    <d v="2014-10-23T10:17:59"/>
    <n v="30"/>
    <n v="-0.858885714285714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x v="2"/>
    <s v="CAD"/>
    <n v="1407034796"/>
    <n v="1401850796"/>
    <b v="0"/>
    <n v="15"/>
    <b v="0"/>
    <s v="film &amp; video/science fiction"/>
    <x v="5"/>
    <x v="30"/>
    <n v="119"/>
    <n v="5"/>
    <x v="3573"/>
    <d v="2014-08-03T02:59:56"/>
    <n v="60"/>
    <n v="-0.9489999999999999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s v="USD"/>
    <n v="1416000600"/>
    <n v="1413318600"/>
    <b v="0"/>
    <n v="23"/>
    <b v="0"/>
    <s v="games/mobile games"/>
    <x v="1"/>
    <x v="15"/>
    <n v="25.43"/>
    <n v="2"/>
    <x v="3574"/>
    <d v="2014-11-14T21:30:00"/>
    <n v="31.041666666664241"/>
    <n v="-0.98328571428571432"/>
    <x v="2"/>
  </r>
  <r>
    <n v="963"/>
    <s v="The Ultimate Learning Center"/>
    <s v="WE are molding an educated, motivated, non violent GENERATION!"/>
    <n v="35000"/>
    <n v="377"/>
    <x v="1"/>
    <x v="0"/>
    <x v="0"/>
    <s v="USD"/>
    <n v="1476717319"/>
    <n v="1473693319"/>
    <b v="0"/>
    <n v="9"/>
    <b v="0"/>
    <s v="technology/wearables"/>
    <x v="0"/>
    <x v="16"/>
    <n v="41.89"/>
    <n v="1"/>
    <x v="3575"/>
    <d v="2016-10-17T15:15:19"/>
    <n v="35"/>
    <n v="-0.98922857142857146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s v="USD"/>
    <n v="1477949764"/>
    <n v="1474493764"/>
    <b v="0"/>
    <n v="3"/>
    <b v="0"/>
    <s v="technology/wearables"/>
    <x v="0"/>
    <x v="16"/>
    <n v="99.33"/>
    <n v="1"/>
    <x v="3576"/>
    <d v="2016-10-31T21:36:04"/>
    <n v="40"/>
    <n v="-0.9914857142857143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s v="USD"/>
    <n v="1485035131"/>
    <n v="1483307131"/>
    <b v="0"/>
    <n v="4"/>
    <b v="0"/>
    <s v="games/mobile games"/>
    <x v="1"/>
    <x v="15"/>
    <n v="31.25"/>
    <n v="0"/>
    <x v="3577"/>
    <d v="2017-01-21T21:45:31"/>
    <n v="20"/>
    <n v="-0.9964285714285714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s v="GBP"/>
    <n v="1432223125"/>
    <n v="1429631125"/>
    <b v="0"/>
    <n v="4"/>
    <b v="0"/>
    <s v="technology/wearables"/>
    <x v="0"/>
    <x v="16"/>
    <n v="26.5"/>
    <n v="0"/>
    <x v="3578"/>
    <d v="2015-05-21T15:45:25"/>
    <n v="30"/>
    <n v="-0.99697142857142862"/>
    <x v="3"/>
  </r>
  <r>
    <n v="1718"/>
    <s v="The Prodigal Son"/>
    <s v="A melody for the galaxy."/>
    <n v="35000"/>
    <n v="75"/>
    <x v="1"/>
    <x v="0"/>
    <x v="0"/>
    <s v="USD"/>
    <n v="1463201940"/>
    <n v="1459435149"/>
    <b v="0"/>
    <n v="2"/>
    <b v="0"/>
    <s v="music/faith"/>
    <x v="4"/>
    <x v="28"/>
    <n v="37.5"/>
    <n v="0"/>
    <x v="3579"/>
    <d v="2016-05-14T04:59:00"/>
    <n v="43.597118055557075"/>
    <n v="-0.9978571428571428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s v="USD"/>
    <n v="1432913659"/>
    <n v="1430321659"/>
    <b v="0"/>
    <n v="3"/>
    <b v="0"/>
    <s v="theater/plays"/>
    <x v="2"/>
    <x v="2"/>
    <n v="23.33"/>
    <n v="0"/>
    <x v="3580"/>
    <d v="2015-05-29T15:34:19"/>
    <n v="30"/>
    <n v="-0.998"/>
    <x v="3"/>
  </r>
  <r>
    <n v="2354"/>
    <s v="Dissertation (Canceled)"/>
    <s v="Almost done with doctorate degree but need funding of $35,000 to complete research of project."/>
    <n v="35000"/>
    <n v="25"/>
    <x v="2"/>
    <x v="0"/>
    <x v="0"/>
    <s v="USD"/>
    <n v="1420910460"/>
    <n v="1415726460"/>
    <b v="0"/>
    <n v="1"/>
    <b v="0"/>
    <s v="technology/web"/>
    <x v="0"/>
    <x v="22"/>
    <n v="25"/>
    <n v="0"/>
    <x v="3581"/>
    <d v="2015-01-10T17:21:00"/>
    <n v="60"/>
    <n v="-0.99928571428571433"/>
    <x v="2"/>
  </r>
  <r>
    <n v="2428"/>
    <s v="Premium Burgers"/>
    <s v="From Moo 2 You! We want to offer premium burgers to a taco flooded environment."/>
    <n v="35000"/>
    <n v="1"/>
    <x v="1"/>
    <x v="0"/>
    <x v="0"/>
    <s v="USD"/>
    <n v="1426182551"/>
    <n v="1423594151"/>
    <b v="0"/>
    <n v="1"/>
    <b v="0"/>
    <s v="food/food trucks"/>
    <x v="3"/>
    <x v="3"/>
    <n v="1"/>
    <n v="0"/>
    <x v="3582"/>
    <d v="2015-03-12T17:49:11"/>
    <n v="29.958333333328483"/>
    <n v="-0.999971428571428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s v="USD"/>
    <n v="1469919890"/>
    <n v="1467327890"/>
    <b v="0"/>
    <n v="1"/>
    <b v="0"/>
    <s v="food/food trucks"/>
    <x v="3"/>
    <x v="3"/>
    <n v="1"/>
    <n v="0"/>
    <x v="3583"/>
    <d v="2016-07-30T23:04:50"/>
    <n v="30"/>
    <n v="-0.99997142857142862"/>
    <x v="0"/>
  </r>
  <r>
    <n v="2504"/>
    <s v="Halal Restaurant and Internet Cafe"/>
    <s v="Halal Restaurant and Internet Cafe 20 percent of profits will go to building masjids."/>
    <n v="35000"/>
    <n v="0"/>
    <x v="1"/>
    <x v="0"/>
    <x v="0"/>
    <s v="USD"/>
    <n v="1416014534"/>
    <n v="1413418934"/>
    <b v="0"/>
    <n v="0"/>
    <b v="0"/>
    <s v="food/restaurants"/>
    <x v="3"/>
    <x v="39"/>
    <n v="0"/>
    <n v="0"/>
    <x v="3584"/>
    <d v="2014-11-15T01:22:14"/>
    <n v="30.041666666671517"/>
    <n v="-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s v="USD"/>
    <n v="1408663948"/>
    <n v="1406071948"/>
    <b v="0"/>
    <n v="0"/>
    <b v="0"/>
    <s v="food/food trucks"/>
    <x v="3"/>
    <x v="3"/>
    <n v="0"/>
    <n v="0"/>
    <x v="3585"/>
    <d v="2014-08-21T23:32:28"/>
    <n v="30"/>
    <n v="-1"/>
    <x v="2"/>
  </r>
  <r>
    <n v="2144"/>
    <s v="Project Starborn"/>
    <s v="A thousand community-built sandbox games (and more!) with a fully-customizable game engine."/>
    <n v="35500"/>
    <n v="607"/>
    <x v="1"/>
    <x v="0"/>
    <x v="0"/>
    <s v="USD"/>
    <n v="1379164040"/>
    <n v="1376399240"/>
    <b v="0"/>
    <n v="24"/>
    <b v="0"/>
    <s v="games/video games"/>
    <x v="1"/>
    <x v="19"/>
    <n v="25.29"/>
    <n v="2"/>
    <x v="3586"/>
    <d v="2013-09-14T13:07:20"/>
    <n v="32"/>
    <n v="-0.9829014084507041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s v="USD"/>
    <n v="1419180304"/>
    <n v="1415292304"/>
    <b v="1"/>
    <n v="376"/>
    <b v="1"/>
    <s v="film &amp; video/documentary"/>
    <x v="5"/>
    <x v="27"/>
    <n v="109.04"/>
    <n v="113"/>
    <x v="3587"/>
    <d v="2014-12-21T16:45:04"/>
    <n v="45"/>
    <n v="0.1263736263736263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s v="USD"/>
    <n v="1421350140"/>
    <n v="1418761759"/>
    <b v="0"/>
    <n v="8"/>
    <b v="0"/>
    <s v="technology/web"/>
    <x v="0"/>
    <x v="22"/>
    <n v="57.88"/>
    <n v="1"/>
    <x v="3588"/>
    <d v="2015-01-15T19:29:00"/>
    <n v="29.958113425920601"/>
    <n v="-0.98748648648648651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x v="13"/>
    <s v="DKK"/>
    <n v="1449077100"/>
    <n v="1446612896"/>
    <b v="0"/>
    <n v="0"/>
    <b v="0"/>
    <s v="publishing/translations"/>
    <x v="7"/>
    <x v="20"/>
    <n v="0"/>
    <n v="0"/>
    <x v="3589"/>
    <d v="2015-12-02T17:25:00"/>
    <n v="28.520879629628325"/>
    <n v="-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s v="USD"/>
    <n v="1465272091"/>
    <n v="1462248091"/>
    <b v="1"/>
    <n v="235"/>
    <b v="1"/>
    <s v="photography/photobooks"/>
    <x v="6"/>
    <x v="9"/>
    <n v="170.45"/>
    <n v="107"/>
    <x v="3590"/>
    <d v="2016-06-07T04:01:31"/>
    <n v="35"/>
    <n v="6.8133333333333337E-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s v="GBP"/>
    <n v="1368792499"/>
    <n v="1366200499"/>
    <b v="0"/>
    <n v="125"/>
    <b v="0"/>
    <s v="film &amp; video/animation"/>
    <x v="5"/>
    <x v="29"/>
    <n v="66.52"/>
    <n v="22"/>
    <x v="3591"/>
    <d v="2013-05-17T12:08:19"/>
    <n v="30"/>
    <n v="-0.78093028770154915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s v="USD"/>
    <n v="1439618400"/>
    <n v="1436976858"/>
    <b v="0"/>
    <n v="562"/>
    <b v="1"/>
    <s v="film &amp; video/documentary"/>
    <x v="5"/>
    <x v="27"/>
    <n v="144.69"/>
    <n v="214"/>
    <x v="3592"/>
    <d v="2015-08-15T06:00:00"/>
    <n v="30.573402777779847"/>
    <n v="1.1398947368421053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s v="USD"/>
    <n v="1337540518"/>
    <n v="1334948518"/>
    <b v="0"/>
    <n v="134"/>
    <b v="1"/>
    <s v="film &amp; video/documentary"/>
    <x v="5"/>
    <x v="27"/>
    <n v="287.31"/>
    <n v="101"/>
    <x v="3593"/>
    <d v="2012-05-20T19:01:58"/>
    <n v="30"/>
    <n v="1.3157894736842105E-2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6"/>
    <x v="16"/>
    <s v="MXN"/>
    <n v="1487613600"/>
    <n v="1482444295"/>
    <b v="0"/>
    <n v="15"/>
    <b v="0"/>
    <s v="theater/plays"/>
    <x v="2"/>
    <x v="2"/>
    <n v="500"/>
    <n v="20"/>
    <x v="3594"/>
    <d v="2017-02-20T18:00:00"/>
    <n v="59.829918981486117"/>
    <n v="-0.80263157894736847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s v="USD"/>
    <n v="1454183202"/>
    <n v="1449863202"/>
    <b v="0"/>
    <n v="1"/>
    <b v="0"/>
    <s v="publishing/fiction"/>
    <x v="7"/>
    <x v="31"/>
    <n v="10"/>
    <n v="0"/>
    <x v="3595"/>
    <d v="2016-01-30T19:46:42"/>
    <n v="50"/>
    <n v="-0.99973684210526315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x v="7"/>
    <s v="AUD"/>
    <n v="1406593780"/>
    <n v="1404174580"/>
    <b v="1"/>
    <n v="60"/>
    <b v="0"/>
    <s v="technology/makerspaces"/>
    <x v="0"/>
    <x v="36"/>
    <n v="41.58"/>
    <n v="6"/>
    <x v="3596"/>
    <d v="2014-07-29T00:29:40"/>
    <n v="28"/>
    <n v="-0.93584139066035799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s v="USD"/>
    <n v="1421404247"/>
    <n v="1418812247"/>
    <b v="0"/>
    <n v="4"/>
    <b v="0"/>
    <s v="technology/wearables"/>
    <x v="0"/>
    <x v="16"/>
    <n v="39"/>
    <n v="0"/>
    <x v="3597"/>
    <d v="2015-01-16T10:30:47"/>
    <n v="30"/>
    <n v="-0.99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s v="USD"/>
    <n v="1321201327"/>
    <n v="1316013727"/>
    <b v="0"/>
    <n v="1"/>
    <b v="0"/>
    <s v="film &amp; video/animation"/>
    <x v="5"/>
    <x v="29"/>
    <n v="25"/>
    <n v="0"/>
    <x v="3598"/>
    <d v="2011-11-13T16:22:07"/>
    <n v="60.041666666664241"/>
    <n v="-0.99935897435897436"/>
    <x v="5"/>
  </r>
  <r>
    <n v="2763"/>
    <s v="My Christmas Star"/>
    <s v="How Santa finds childrens homes without getting lost by following certain stars."/>
    <n v="39400"/>
    <n v="90"/>
    <x v="1"/>
    <x v="0"/>
    <x v="0"/>
    <s v="USD"/>
    <n v="1369403684"/>
    <n v="1365515684"/>
    <b v="0"/>
    <n v="3"/>
    <b v="0"/>
    <s v="publishing/children's books"/>
    <x v="7"/>
    <x v="32"/>
    <n v="30"/>
    <n v="0"/>
    <x v="3599"/>
    <d v="2013-05-24T13:54:44"/>
    <n v="45"/>
    <n v="-0.99771573604060915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s v="USD"/>
    <n v="1398952890"/>
    <n v="1396360890"/>
    <b v="1"/>
    <n v="1789"/>
    <b v="1"/>
    <s v="technology/hardware"/>
    <x v="0"/>
    <x v="0"/>
    <n v="176.2"/>
    <n v="788"/>
    <x v="3600"/>
    <d v="2014-05-01T14:01:30"/>
    <n v="30"/>
    <n v="6.880555000000000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s v="USD"/>
    <n v="1474563621"/>
    <n v="1471971621"/>
    <b v="1"/>
    <n v="1780"/>
    <b v="1"/>
    <s v="technology/hardware"/>
    <x v="0"/>
    <x v="0"/>
    <n v="108.97"/>
    <n v="485"/>
    <x v="3601"/>
    <d v="2016-09-22T17:00:21"/>
    <n v="30"/>
    <n v="3.849097500000000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s v="GBP"/>
    <n v="1387958429"/>
    <n v="1385366429"/>
    <b v="0"/>
    <n v="1556"/>
    <b v="1"/>
    <s v="technology/hardware"/>
    <x v="0"/>
    <x v="0"/>
    <n v="51.21"/>
    <n v="199"/>
    <x v="3602"/>
    <d v="2013-12-25T08:00:29"/>
    <n v="30"/>
    <n v="0.99215125000000004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x v="2"/>
    <s v="CAD"/>
    <n v="1488390735"/>
    <n v="1484070735"/>
    <b v="0"/>
    <n v="113"/>
    <b v="1"/>
    <s v="technology/hardware"/>
    <x v="0"/>
    <x v="0"/>
    <n v="511.65"/>
    <n v="145"/>
    <x v="3603"/>
    <d v="2017-03-01T17:52:15"/>
    <n v="50"/>
    <n v="0.4454250000000000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s v="USD"/>
    <n v="1447507200"/>
    <n v="1444911600"/>
    <b v="0"/>
    <n v="651"/>
    <b v="1"/>
    <s v="games/tabletop games"/>
    <x v="1"/>
    <x v="1"/>
    <n v="81.650000000000006"/>
    <n v="133"/>
    <x v="3604"/>
    <d v="2015-11-14T13:20:00"/>
    <n v="30.041666666664241"/>
    <n v="0.3289250000000000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s v="USD"/>
    <n v="1426866851"/>
    <n v="1424278451"/>
    <b v="0"/>
    <n v="320"/>
    <b v="1"/>
    <s v="theater/spaces"/>
    <x v="2"/>
    <x v="24"/>
    <n v="164.3"/>
    <n v="131"/>
    <x v="3605"/>
    <d v="2015-03-20T15:54:11"/>
    <n v="29.958333333328483"/>
    <n v="0.31440000000000001"/>
    <x v="3"/>
  </r>
  <r>
    <n v="3691"/>
    <s v="Most Dangerous Man in America (WEB DuBois) by Amiri  Baraka"/>
    <s v="World Premiere of last play written by Amiri Baraka"/>
    <n v="40000"/>
    <n v="51184"/>
    <x v="0"/>
    <x v="0"/>
    <x v="0"/>
    <s v="USD"/>
    <n v="1425272340"/>
    <n v="1421426929"/>
    <b v="0"/>
    <n v="274"/>
    <b v="1"/>
    <s v="theater/plays"/>
    <x v="2"/>
    <x v="2"/>
    <n v="186.8"/>
    <n v="128"/>
    <x v="3606"/>
    <d v="2015-03-02T04:59:00"/>
    <n v="44.507071759260725"/>
    <n v="0.27960000000000002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s v="USD"/>
    <n v="1460038591"/>
    <n v="1457450191"/>
    <b v="1"/>
    <n v="266"/>
    <b v="1"/>
    <s v="film &amp; video/documentary"/>
    <x v="5"/>
    <x v="27"/>
    <n v="188.31"/>
    <n v="125"/>
    <x v="3607"/>
    <d v="2016-04-07T14:16:31"/>
    <n v="29.958333333335759"/>
    <n v="0.25227500000000003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s v="USD"/>
    <n v="1439473248"/>
    <n v="1436881248"/>
    <b v="0"/>
    <n v="315"/>
    <b v="1"/>
    <s v="technology/wearables"/>
    <x v="0"/>
    <x v="16"/>
    <n v="151.32"/>
    <n v="119"/>
    <x v="3608"/>
    <d v="2015-08-13T13:40:48"/>
    <n v="30"/>
    <n v="0.19162499999999999"/>
    <x v="3"/>
  </r>
  <r>
    <n v="1467"/>
    <s v="Radio Ambulante"/>
    <s v="We are a new Spanish language podcast telling uniquely Latin American stories."/>
    <n v="40000"/>
    <n v="46032"/>
    <x v="0"/>
    <x v="0"/>
    <x v="0"/>
    <s v="USD"/>
    <n v="1332699285"/>
    <n v="1327518885"/>
    <b v="1"/>
    <n v="600"/>
    <b v="1"/>
    <s v="publishing/radio &amp; podcasts"/>
    <x v="7"/>
    <x v="35"/>
    <n v="76.72"/>
    <n v="115"/>
    <x v="3609"/>
    <d v="2012-03-25T18:14:45"/>
    <n v="59.958333333335759"/>
    <n v="0.15079999999999999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s v="USD"/>
    <n v="1416089324"/>
    <n v="1413493724"/>
    <b v="0"/>
    <n v="277"/>
    <b v="1"/>
    <s v="theater/spaces"/>
    <x v="2"/>
    <x v="24"/>
    <n v="162.91"/>
    <n v="113"/>
    <x v="3610"/>
    <d v="2014-11-15T22:08:44"/>
    <n v="30.041666666664241"/>
    <n v="0.12814999999999999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s v="USD"/>
    <n v="1447505609"/>
    <n v="1444910009"/>
    <b v="1"/>
    <n v="379"/>
    <b v="1"/>
    <s v="film &amp; video/documentary"/>
    <x v="5"/>
    <x v="27"/>
    <n v="117.77"/>
    <n v="112"/>
    <x v="3611"/>
    <d v="2015-11-14T12:53:29"/>
    <n v="30.041666666671517"/>
    <n v="0.11590499999999992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s v="USD"/>
    <n v="1466171834"/>
    <n v="1463493434"/>
    <b v="1"/>
    <n v="438"/>
    <b v="1"/>
    <s v="film &amp; video/documentary"/>
    <x v="5"/>
    <x v="27"/>
    <n v="97.36"/>
    <n v="107"/>
    <x v="3612"/>
    <d v="2016-06-17T13:57:14"/>
    <n v="31"/>
    <n v="6.6049999999999998E-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s v="USD"/>
    <n v="1477841138"/>
    <n v="1475249138"/>
    <b v="1"/>
    <n v="403"/>
    <b v="1"/>
    <s v="food/small batch"/>
    <x v="3"/>
    <x v="26"/>
    <n v="104.99"/>
    <n v="106"/>
    <x v="3613"/>
    <d v="2016-10-30T15:25:38"/>
    <n v="30"/>
    <n v="5.7775E-2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s v="USD"/>
    <n v="1327167780"/>
    <n v="1325007780"/>
    <b v="1"/>
    <n v="760"/>
    <b v="1"/>
    <s v="film &amp; video/documentary"/>
    <x v="5"/>
    <x v="27"/>
    <n v="55.07"/>
    <n v="105"/>
    <x v="3614"/>
    <d v="2012-01-21T17:43:00"/>
    <n v="25"/>
    <n v="4.6261499999999976E-2"/>
    <x v="5"/>
  </r>
  <r>
    <n v="2703"/>
    <s v="Bisagra Teatro: Foro Multidisciplinario"/>
    <s v="Â¡Tu nuevo espacio cultural multidisciplinario en el centro de Pachuca, Hidalgo"/>
    <n v="40000"/>
    <n v="41500"/>
    <x v="3"/>
    <x v="16"/>
    <x v="16"/>
    <s v="MXN"/>
    <n v="1490196830"/>
    <n v="1485016430"/>
    <b v="0"/>
    <n v="45"/>
    <b v="0"/>
    <s v="theater/spaces"/>
    <x v="2"/>
    <x v="24"/>
    <n v="922.22"/>
    <n v="104"/>
    <x v="3615"/>
    <d v="2017-03-22T15:33:50"/>
    <n v="59.958333333335759"/>
    <n v="3.7499999999999999E-2"/>
    <x v="1"/>
  </r>
  <r>
    <n v="3648"/>
    <s v="Moth Theater Lives"/>
    <s v="Help Moth Live! Support Moth and its artist collective to achieve its 2014/15 season."/>
    <n v="40000"/>
    <n v="40153"/>
    <x v="0"/>
    <x v="0"/>
    <x v="0"/>
    <s v="USD"/>
    <n v="1412492445"/>
    <n v="1409900445"/>
    <b v="0"/>
    <n v="73"/>
    <b v="1"/>
    <s v="theater/plays"/>
    <x v="2"/>
    <x v="2"/>
    <n v="550.04"/>
    <n v="100"/>
    <x v="3616"/>
    <d v="2014-10-05T07:00:45"/>
    <n v="30"/>
    <n v="3.8249999999999998E-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s v="GBP"/>
    <n v="1489376405"/>
    <n v="1484196005"/>
    <b v="0"/>
    <n v="104"/>
    <b v="0"/>
    <s v="technology/wearables"/>
    <x v="0"/>
    <x v="16"/>
    <n v="152.41"/>
    <n v="40"/>
    <x v="3617"/>
    <d v="2017-03-13T03:40:05"/>
    <n v="59.958333333328483"/>
    <n v="-0.60372499999999996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s v="USD"/>
    <n v="1457024514"/>
    <n v="1454432514"/>
    <b v="0"/>
    <n v="122"/>
    <b v="0"/>
    <s v="technology/wearables"/>
    <x v="0"/>
    <x v="16"/>
    <n v="102.02"/>
    <n v="31"/>
    <x v="3618"/>
    <d v="2016-03-03T17:01:54"/>
    <n v="30"/>
    <n v="-0.6888499999999999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s v="USD"/>
    <n v="1414622700"/>
    <n v="1412081999"/>
    <b v="1"/>
    <n v="66"/>
    <b v="0"/>
    <s v="technology/makerspaces"/>
    <x v="0"/>
    <x v="36"/>
    <n v="167.15"/>
    <n v="28"/>
    <x v="3619"/>
    <d v="2014-10-29T22:45:00"/>
    <n v="29.406261574069504"/>
    <n v="-0.72419999999999995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s v="USD"/>
    <n v="1432248478"/>
    <n v="1429656478"/>
    <b v="1"/>
    <n v="185"/>
    <b v="0"/>
    <s v="photography/photobooks"/>
    <x v="6"/>
    <x v="9"/>
    <n v="51.23"/>
    <n v="24"/>
    <x v="3620"/>
    <d v="2015-05-21T22:47:58"/>
    <n v="30"/>
    <n v="-0.76307499999999995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s v="GBP"/>
    <n v="1410616600"/>
    <n v="1405432600"/>
    <b v="0"/>
    <n v="369"/>
    <b v="0"/>
    <s v="technology/wearables"/>
    <x v="0"/>
    <x v="16"/>
    <n v="23.95"/>
    <n v="22"/>
    <x v="3621"/>
    <d v="2014-09-13T13:56:40"/>
    <n v="60"/>
    <n v="-0.77907499999999996"/>
    <x v="2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s v="USD"/>
    <n v="1431372751"/>
    <n v="1430767951"/>
    <b v="0"/>
    <n v="29"/>
    <b v="0"/>
    <s v="theater/spaces"/>
    <x v="2"/>
    <x v="24"/>
    <n v="272.58999999999997"/>
    <n v="20"/>
    <x v="3622"/>
    <d v="2015-05-11T19:32:31"/>
    <n v="7"/>
    <n v="-0.80237499999999995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s v="USD"/>
    <n v="1376049615"/>
    <n v="1373457615"/>
    <b v="0"/>
    <n v="140"/>
    <b v="0"/>
    <s v="film &amp; video/animation"/>
    <x v="5"/>
    <x v="29"/>
    <n v="55.46"/>
    <n v="19"/>
    <x v="3623"/>
    <d v="2013-08-09T12:00:15"/>
    <n v="30"/>
    <n v="-0.8058999999999999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s v="USD"/>
    <n v="1420938172"/>
    <n v="1418346172"/>
    <b v="0"/>
    <n v="135"/>
    <b v="0"/>
    <s v="technology/wearables"/>
    <x v="0"/>
    <x v="16"/>
    <n v="45.41"/>
    <n v="15"/>
    <x v="3624"/>
    <d v="2015-01-11T01:02:52"/>
    <n v="30"/>
    <n v="-0.84675"/>
    <x v="2"/>
  </r>
  <r>
    <n v="185"/>
    <s v="BLANK Short Movie"/>
    <s v="Love has no boundaries!"/>
    <n v="40000"/>
    <n v="2200"/>
    <x v="1"/>
    <x v="5"/>
    <x v="5"/>
    <s v="NOK"/>
    <n v="1471557139"/>
    <n v="1468965139"/>
    <b v="0"/>
    <n v="10"/>
    <b v="0"/>
    <s v="film &amp; video/drama"/>
    <x v="5"/>
    <x v="25"/>
    <n v="220"/>
    <n v="6"/>
    <x v="3625"/>
    <d v="2016-08-18T21:52:19"/>
    <n v="30"/>
    <n v="-0.94499999999999995"/>
    <x v="0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s v="USD"/>
    <n v="1421177959"/>
    <n v="1418585959"/>
    <b v="1"/>
    <n v="22"/>
    <b v="0"/>
    <s v="photography/photobooks"/>
    <x v="6"/>
    <x v="9"/>
    <n v="49.14"/>
    <n v="3"/>
    <x v="3626"/>
    <d v="2015-01-13T19:39:19"/>
    <n v="30"/>
    <n v="-0.97297500000000003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s v="USD"/>
    <n v="1443711774"/>
    <n v="1441119774"/>
    <b v="1"/>
    <n v="12"/>
    <b v="0"/>
    <s v="theater/plays"/>
    <x v="2"/>
    <x v="2"/>
    <n v="70.17"/>
    <n v="2"/>
    <x v="3627"/>
    <d v="2015-10-01T15:02:54"/>
    <n v="30"/>
    <n v="-0.97894999999999999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s v="USD"/>
    <n v="1410416097"/>
    <n v="1407824097"/>
    <b v="0"/>
    <n v="12"/>
    <b v="0"/>
    <s v="film &amp; video/animation"/>
    <x v="5"/>
    <x v="29"/>
    <n v="35.83"/>
    <n v="1"/>
    <x v="3628"/>
    <d v="2014-09-11T06:14:57"/>
    <n v="30"/>
    <n v="-0.98924999999999996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s v="USD"/>
    <n v="1425081694"/>
    <n v="1422489694"/>
    <b v="0"/>
    <n v="3"/>
    <b v="0"/>
    <s v="technology/makerspaces"/>
    <x v="0"/>
    <x v="36"/>
    <n v="44"/>
    <n v="0"/>
    <x v="3629"/>
    <d v="2015-02-28T00:01:34"/>
    <n v="30"/>
    <n v="-0.99670000000000003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s v="USD"/>
    <n v="1429028365"/>
    <n v="1425143965"/>
    <b v="0"/>
    <n v="2"/>
    <b v="0"/>
    <s v="technology/web"/>
    <x v="0"/>
    <x v="22"/>
    <n v="50"/>
    <n v="0"/>
    <x v="3630"/>
    <d v="2015-04-14T16:19:25"/>
    <n v="44.958333333343035"/>
    <n v="-0.99750000000000005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s v="USD"/>
    <n v="1459352495"/>
    <n v="1456764095"/>
    <b v="0"/>
    <n v="4"/>
    <b v="0"/>
    <s v="games/video games"/>
    <x v="1"/>
    <x v="19"/>
    <n v="13.25"/>
    <n v="0"/>
    <x v="3631"/>
    <d v="2016-03-30T15:41:35"/>
    <n v="29.958333333335759"/>
    <n v="-0.99867499999999998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s v="USD"/>
    <n v="1427328000"/>
    <n v="1423777043"/>
    <b v="0"/>
    <n v="0"/>
    <b v="0"/>
    <s v="journalism/audio"/>
    <x v="8"/>
    <x v="14"/>
    <n v="0"/>
    <n v="0"/>
    <x v="3632"/>
    <d v="2015-03-26T00:00:00"/>
    <n v="41.099039351851388"/>
    <n v="-1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x v="7"/>
    <s v="AUD"/>
    <n v="1450993668"/>
    <n v="1448401668"/>
    <b v="0"/>
    <n v="0"/>
    <b v="0"/>
    <s v="games/mobile games"/>
    <x v="1"/>
    <x v="15"/>
    <n v="0"/>
    <n v="0"/>
    <x v="3633"/>
    <d v="2015-12-24T21:47:48"/>
    <n v="30"/>
    <n v="-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s v="USD"/>
    <n v="1437417828"/>
    <n v="1434825828"/>
    <b v="0"/>
    <n v="0"/>
    <b v="0"/>
    <s v="publishing/translations"/>
    <x v="7"/>
    <x v="20"/>
    <n v="0"/>
    <n v="0"/>
    <x v="3634"/>
    <d v="2015-07-20T18:43:48"/>
    <n v="30"/>
    <n v="-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x v="2"/>
    <s v="CAD"/>
    <n v="1406854699"/>
    <n v="1404262699"/>
    <b v="0"/>
    <n v="0"/>
    <b v="0"/>
    <s v="food/food trucks"/>
    <x v="3"/>
    <x v="3"/>
    <n v="0"/>
    <n v="0"/>
    <x v="3635"/>
    <d v="2014-08-01T00:58:19"/>
    <n v="30"/>
    <n v="-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s v="USD"/>
    <n v="1337799600"/>
    <n v="1334989881"/>
    <b v="1"/>
    <n v="290"/>
    <b v="1"/>
    <s v="technology/hardware"/>
    <x v="0"/>
    <x v="0"/>
    <n v="577.28"/>
    <n v="399"/>
    <x v="3636"/>
    <d v="2012-05-23T19:00:00"/>
    <n v="32.51989583332761"/>
    <n v="2.9859528571428569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x v="13"/>
    <s v="DKK"/>
    <n v="1420648906"/>
    <n v="1415464906"/>
    <b v="0"/>
    <n v="144"/>
    <b v="1"/>
    <s v="music/rock"/>
    <x v="4"/>
    <x v="5"/>
    <n v="346.04"/>
    <n v="119"/>
    <x v="3637"/>
    <d v="2015-01-07T16:41:46"/>
    <n v="60.000000000007276"/>
    <n v="0.18642857142857142"/>
    <x v="2"/>
  </r>
  <r>
    <n v="2130"/>
    <s v="Wondrous Adventures: A Kid's Game"/>
    <s v="You are the hero tasked to save your home from the villainous Sanword."/>
    <n v="42000"/>
    <n v="85"/>
    <x v="1"/>
    <x v="0"/>
    <x v="0"/>
    <s v="USD"/>
    <n v="1408154663"/>
    <n v="1405130663"/>
    <b v="0"/>
    <n v="4"/>
    <b v="0"/>
    <s v="games/video games"/>
    <x v="1"/>
    <x v="19"/>
    <n v="21.25"/>
    <n v="0"/>
    <x v="3638"/>
    <d v="2014-08-16T02:04:23"/>
    <n v="35"/>
    <n v="-0.99797619047619046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x v="11"/>
    <s v="NZD"/>
    <n v="1407545334"/>
    <n v="1404953334"/>
    <b v="0"/>
    <n v="1"/>
    <b v="0"/>
    <s v="technology/gadgets"/>
    <x v="0"/>
    <x v="33"/>
    <n v="10"/>
    <n v="0"/>
    <x v="3639"/>
    <d v="2014-08-09T00:48:54"/>
    <n v="30"/>
    <n v="-0.99976470588235289"/>
    <x v="2"/>
  </r>
  <r>
    <n v="2507"/>
    <s v="Help Cafe Talavera get a New Kitchen!"/>
    <s v="Unique dishes for a unique city!."/>
    <n v="42850"/>
    <n v="0"/>
    <x v="1"/>
    <x v="0"/>
    <x v="0"/>
    <s v="USD"/>
    <n v="1431308704"/>
    <n v="1428716704"/>
    <b v="0"/>
    <n v="0"/>
    <b v="0"/>
    <s v="food/restaurants"/>
    <x v="3"/>
    <x v="39"/>
    <n v="0"/>
    <n v="0"/>
    <x v="3640"/>
    <d v="2015-05-11T01:45:04"/>
    <n v="30"/>
    <n v="-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s v="USD"/>
    <n v="1413575739"/>
    <n v="1410983739"/>
    <b v="1"/>
    <n v="452"/>
    <b v="1"/>
    <s v="photography/photobooks"/>
    <x v="6"/>
    <x v="9"/>
    <n v="133.74"/>
    <n v="139"/>
    <x v="3641"/>
    <d v="2014-10-17T19:55:39"/>
    <n v="30"/>
    <n v="0.38965747126436778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s v="USD"/>
    <n v="1450555279"/>
    <n v="1447963279"/>
    <b v="0"/>
    <n v="284"/>
    <b v="1"/>
    <s v="film &amp; video/television"/>
    <x v="5"/>
    <x v="7"/>
    <n v="190.55"/>
    <n v="123"/>
    <x v="3642"/>
    <d v="2015-12-19T20:01:19"/>
    <n v="30"/>
    <n v="0.22991545454545451"/>
    <x v="3"/>
  </r>
  <r>
    <n v="1469"/>
    <s v="The Local Global Mashup Show"/>
    <s v="Get the inside edge on the stories that connect Americans to the world -- in your ear every week."/>
    <n v="44250"/>
    <n v="47978"/>
    <x v="0"/>
    <x v="0"/>
    <x v="0"/>
    <s v="USD"/>
    <n v="1360938109"/>
    <n v="1358346109"/>
    <b v="1"/>
    <n v="321"/>
    <b v="1"/>
    <s v="publishing/radio &amp; podcasts"/>
    <x v="7"/>
    <x v="35"/>
    <n v="149.46"/>
    <n v="108"/>
    <x v="3643"/>
    <d v="2013-02-15T14:21:49"/>
    <n v="30"/>
    <n v="8.4248587570621467E-2"/>
    <x v="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s v="USD"/>
    <n v="1462161540"/>
    <n v="1457913777"/>
    <b v="1"/>
    <n v="740"/>
    <b v="1"/>
    <s v="photography/photobooks"/>
    <x v="6"/>
    <x v="9"/>
    <n v="88.26"/>
    <n v="145"/>
    <x v="3644"/>
    <d v="2016-05-02T03:59:00"/>
    <n v="49.163923611115024"/>
    <n v="0.45140000000000002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s v="USD"/>
    <n v="1410444068"/>
    <n v="1407852068"/>
    <b v="0"/>
    <n v="199"/>
    <b v="1"/>
    <s v="theater/musical"/>
    <x v="2"/>
    <x v="18"/>
    <n v="231.66"/>
    <n v="102"/>
    <x v="3645"/>
    <d v="2014-09-11T14:01:08"/>
    <n v="30"/>
    <n v="2.445977777777783E-2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s v="USD"/>
    <n v="1266876000"/>
    <n v="1263679492"/>
    <b v="1"/>
    <n v="179"/>
    <b v="1"/>
    <s v="film &amp; video/documentary"/>
    <x v="5"/>
    <x v="27"/>
    <n v="254.39"/>
    <n v="101"/>
    <x v="3646"/>
    <d v="2010-02-22T22:00:00"/>
    <n v="36.996620370366145"/>
    <n v="1.1888888888888888E-2"/>
    <x v="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s v="USD"/>
    <n v="1423092149"/>
    <n v="1420500149"/>
    <b v="0"/>
    <n v="400"/>
    <b v="0"/>
    <s v="technology/wearables"/>
    <x v="0"/>
    <x v="16"/>
    <n v="53.25"/>
    <n v="47"/>
    <x v="3647"/>
    <d v="2015-02-04T23:22:29"/>
    <n v="30"/>
    <n v="-0.52666666666666662"/>
    <x v="3"/>
  </r>
  <r>
    <n v="1088"/>
    <s v="Still Alive"/>
    <s v="A fresh twist on survival games. Intense, high-stakes 30 minute rounds for up to 10 players."/>
    <n v="45000"/>
    <n v="6382.34"/>
    <x v="1"/>
    <x v="0"/>
    <x v="0"/>
    <s v="USD"/>
    <n v="1398366667"/>
    <n v="1395774667"/>
    <b v="0"/>
    <n v="147"/>
    <b v="0"/>
    <s v="games/video games"/>
    <x v="1"/>
    <x v="19"/>
    <n v="43.42"/>
    <n v="14"/>
    <x v="3648"/>
    <d v="2014-04-24T19:11:07"/>
    <n v="30"/>
    <n v="-0.85817022222222228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s v="USD"/>
    <n v="1450327126"/>
    <n v="1447735126"/>
    <b v="0"/>
    <n v="8"/>
    <b v="0"/>
    <s v="games/mobile games"/>
    <x v="1"/>
    <x v="15"/>
    <n v="23.25"/>
    <n v="0"/>
    <x v="3649"/>
    <d v="2015-12-17T04:38:46"/>
    <n v="30"/>
    <n v="-0.99586666666666668"/>
    <x v="3"/>
  </r>
  <r>
    <n v="2884"/>
    <s v="The Lizard King, a play by Jay Jeff Jones"/>
    <s v="Come explore the dream world of Jim Morrison, rock singer, mystic, poet, shaman."/>
    <n v="45000"/>
    <n v="185"/>
    <x v="1"/>
    <x v="0"/>
    <x v="0"/>
    <s v="USD"/>
    <n v="1417800435"/>
    <n v="1415208435"/>
    <b v="0"/>
    <n v="4"/>
    <b v="0"/>
    <s v="theater/plays"/>
    <x v="2"/>
    <x v="2"/>
    <n v="46.25"/>
    <n v="0"/>
    <x v="3650"/>
    <d v="2014-12-05T17:27:15"/>
    <n v="30"/>
    <n v="-0.9958888888888889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s v="USD"/>
    <n v="1429823138"/>
    <n v="1427231138"/>
    <b v="0"/>
    <n v="2"/>
    <b v="0"/>
    <s v="food/food trucks"/>
    <x v="3"/>
    <x v="3"/>
    <n v="60"/>
    <n v="0"/>
    <x v="3651"/>
    <d v="2015-04-23T21:05:38"/>
    <n v="30"/>
    <n v="-0.99733333333333329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s v="USD"/>
    <n v="1467231614"/>
    <n v="1464639614"/>
    <b v="0"/>
    <n v="6"/>
    <b v="0"/>
    <s v="games/video games"/>
    <x v="1"/>
    <x v="19"/>
    <n v="19.670000000000002"/>
    <n v="0"/>
    <x v="3652"/>
    <d v="2016-06-29T20:20:14"/>
    <n v="30"/>
    <n v="-0.9973777777777778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s v="USD"/>
    <n v="1389055198"/>
    <n v="1386463198"/>
    <b v="0"/>
    <n v="1"/>
    <b v="0"/>
    <s v="music/jazz"/>
    <x v="4"/>
    <x v="34"/>
    <n v="50"/>
    <n v="0"/>
    <x v="3653"/>
    <d v="2014-01-07T00:39:58"/>
    <n v="30"/>
    <n v="-0.99888888888888894"/>
    <x v="4"/>
  </r>
  <r>
    <n v="552"/>
    <s v="Spinnable Social Media"/>
    <s v="Axoral is a 3d interactive social media interface, with the potential to be so much more, but we need your help!"/>
    <n v="45000"/>
    <n v="0"/>
    <x v="1"/>
    <x v="2"/>
    <x v="2"/>
    <s v="CAD"/>
    <n v="1452350896"/>
    <n v="1447166896"/>
    <b v="0"/>
    <n v="0"/>
    <b v="0"/>
    <s v="technology/web"/>
    <x v="0"/>
    <x v="22"/>
    <n v="0"/>
    <n v="0"/>
    <x v="3654"/>
    <d v="2016-01-09T14:48:16"/>
    <n v="60"/>
    <n v="-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s v="GBP"/>
    <n v="1476109970"/>
    <n v="1473517970"/>
    <b v="1"/>
    <n v="113"/>
    <b v="0"/>
    <s v="photography/photobooks"/>
    <x v="6"/>
    <x v="9"/>
    <n v="83.72"/>
    <n v="20"/>
    <x v="3655"/>
    <d v="2016-10-10T14:32:50"/>
    <n v="30"/>
    <n v="-0.7955036748811067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s v="USD"/>
    <n v="1417653540"/>
    <n v="1414975346"/>
    <b v="0"/>
    <n v="229"/>
    <b v="1"/>
    <s v="publishing/nonfiction"/>
    <x v="7"/>
    <x v="12"/>
    <n v="234.81"/>
    <n v="114"/>
    <x v="3656"/>
    <d v="2014-12-04T00:39:00"/>
    <n v="30.99761574074364"/>
    <n v="0.14406382978723403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s v="USD"/>
    <n v="1303446073"/>
    <n v="1300767673"/>
    <b v="1"/>
    <n v="1876"/>
    <b v="1"/>
    <s v="technology/hardware"/>
    <x v="0"/>
    <x v="0"/>
    <n v="51.31"/>
    <n v="201"/>
    <x v="3657"/>
    <d v="2011-04-22T04:21:13"/>
    <n v="31"/>
    <n v="1.0051866666666669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s v="USD"/>
    <n v="1349203203"/>
    <n v="1345056003"/>
    <b v="0"/>
    <n v="92"/>
    <b v="1"/>
    <s v="music/indie rock"/>
    <x v="4"/>
    <x v="21"/>
    <n v="526.46"/>
    <n v="101"/>
    <x v="3658"/>
    <d v="2012-10-02T18:40:03"/>
    <n v="48"/>
    <n v="9.0416666666666666E-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s v="USD"/>
    <n v="1432916235"/>
    <n v="1430324235"/>
    <b v="0"/>
    <n v="41"/>
    <b v="0"/>
    <s v="technology/wearables"/>
    <x v="0"/>
    <x v="16"/>
    <n v="41.59"/>
    <n v="4"/>
    <x v="3659"/>
    <d v="2015-05-29T16:17:15"/>
    <n v="30"/>
    <n v="-0.96447916666666667"/>
    <x v="3"/>
  </r>
  <r>
    <n v="1913"/>
    <s v="Tibio - Spreading warmth in everyones home"/>
    <s v="Tibio is a revolutionary new product designed to solve an age old problem."/>
    <n v="48000"/>
    <n v="637"/>
    <x v="1"/>
    <x v="1"/>
    <x v="1"/>
    <s v="GBP"/>
    <n v="1412770578"/>
    <n v="1410178578"/>
    <b v="0"/>
    <n v="26"/>
    <b v="0"/>
    <s v="technology/gadgets"/>
    <x v="0"/>
    <x v="33"/>
    <n v="24.5"/>
    <n v="1"/>
    <x v="3660"/>
    <d v="2014-10-08T12:16:18"/>
    <n v="30"/>
    <n v="-0.9867291666666666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s v="USD"/>
    <n v="1455466832"/>
    <n v="1452874832"/>
    <b v="0"/>
    <n v="4"/>
    <b v="0"/>
    <s v="technology/wearables"/>
    <x v="0"/>
    <x v="16"/>
    <n v="26.25"/>
    <n v="0"/>
    <x v="3661"/>
    <d v="2016-02-14T16:20:32"/>
    <n v="30"/>
    <n v="-0.99783505154639174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s v="USD"/>
    <n v="1454890620"/>
    <n v="1450724449"/>
    <b v="0"/>
    <n v="27"/>
    <b v="0"/>
    <s v="theater/spaces"/>
    <x v="2"/>
    <x v="24"/>
    <n v="65.11"/>
    <n v="4"/>
    <x v="3662"/>
    <d v="2016-02-08T00:17:00"/>
    <n v="48.219571759254904"/>
    <n v="-0.9639199589533094"/>
    <x v="3"/>
  </r>
  <r>
    <n v="952"/>
    <s v="Audionoggin - Join the Earvolution"/>
    <s v="Audionoggin: Wireless personal surround sound for the athlete in everyone."/>
    <n v="49000"/>
    <n v="19572"/>
    <x v="1"/>
    <x v="0"/>
    <x v="0"/>
    <s v="USD"/>
    <n v="1479483812"/>
    <n v="1476888212"/>
    <b v="0"/>
    <n v="196"/>
    <b v="0"/>
    <s v="technology/wearables"/>
    <x v="0"/>
    <x v="16"/>
    <n v="99.86"/>
    <n v="40"/>
    <x v="3663"/>
    <d v="2016-11-18T15:43:32"/>
    <n v="30.041666666664241"/>
    <n v="-0.60057142857142853"/>
    <x v="0"/>
  </r>
  <r>
    <n v="2659"/>
    <s v="test (Canceled)"/>
    <s v="test"/>
    <n v="49000"/>
    <n v="1333"/>
    <x v="2"/>
    <x v="0"/>
    <x v="0"/>
    <s v="USD"/>
    <n v="1429321210"/>
    <n v="1426729210"/>
    <b v="0"/>
    <n v="10"/>
    <b v="0"/>
    <s v="technology/space exploration"/>
    <x v="0"/>
    <x v="23"/>
    <n v="133.30000000000001"/>
    <n v="3"/>
    <x v="3664"/>
    <d v="2015-04-18T01:40:10"/>
    <n v="30"/>
    <n v="-0.9727959183673469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s v="USD"/>
    <n v="1368564913"/>
    <n v="1367355313"/>
    <b v="1"/>
    <n v="20242"/>
    <b v="1"/>
    <s v="publishing/radio &amp; podcasts"/>
    <x v="7"/>
    <x v="35"/>
    <n v="29.19"/>
    <n v="1182"/>
    <x v="3665"/>
    <d v="2013-05-14T20:55:13"/>
    <n v="14"/>
    <n v="10.816142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s v="USD"/>
    <n v="1339484400"/>
    <n v="1336627492"/>
    <b v="1"/>
    <n v="388"/>
    <b v="1"/>
    <s v="technology/hardware"/>
    <x v="0"/>
    <x v="0"/>
    <n v="1323.25"/>
    <n v="1027"/>
    <x v="3666"/>
    <d v="2012-06-12T07:00:00"/>
    <n v="33.066064814811398"/>
    <n v="9.2684514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x v="12"/>
    <s v="EUR"/>
    <n v="1452553200"/>
    <n v="1449650173"/>
    <b v="1"/>
    <n v="971"/>
    <b v="1"/>
    <s v="technology/hardware"/>
    <x v="0"/>
    <x v="0"/>
    <n v="422.02"/>
    <n v="820"/>
    <x v="3667"/>
    <d v="2016-01-11T23:00:00"/>
    <n v="33.599849537029513"/>
    <n v="7.19564"/>
    <x v="3"/>
  </r>
  <r>
    <n v="1954"/>
    <s v="Orison â€“ Rethink the Power of Energy"/>
    <s v="The First Home Battery System You Simply Plug in to Install"/>
    <n v="50000"/>
    <n v="349474"/>
    <x v="0"/>
    <x v="0"/>
    <x v="0"/>
    <s v="USD"/>
    <n v="1457758800"/>
    <n v="1453730176"/>
    <b v="1"/>
    <n v="415"/>
    <b v="1"/>
    <s v="technology/hardware"/>
    <x v="0"/>
    <x v="0"/>
    <n v="842.11"/>
    <n v="699"/>
    <x v="3668"/>
    <d v="2016-03-12T05:00:00"/>
    <n v="46.627592592587462"/>
    <n v="5.989480000000000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s v="USD"/>
    <n v="1450511940"/>
    <n v="1446527540"/>
    <b v="1"/>
    <n v="821"/>
    <b v="1"/>
    <s v="technology/hardware"/>
    <x v="0"/>
    <x v="0"/>
    <n v="245.02"/>
    <n v="402"/>
    <x v="3669"/>
    <d v="2015-12-19T07:59:00"/>
    <n v="46.115740740737238"/>
    <n v="3.0232999999999999"/>
    <x v="3"/>
  </r>
  <r>
    <n v="1980"/>
    <s v="YOUMO - Your Smart Modular Power Strip"/>
    <s v="Multi-power charging that is smarter, stylish and designed for you."/>
    <n v="50000"/>
    <n v="177412.01"/>
    <x v="0"/>
    <x v="6"/>
    <x v="6"/>
    <s v="EUR"/>
    <n v="1459684862"/>
    <n v="1456232462"/>
    <b v="1"/>
    <n v="1945"/>
    <b v="1"/>
    <s v="technology/hardware"/>
    <x v="0"/>
    <x v="0"/>
    <n v="91.21"/>
    <n v="355"/>
    <x v="3670"/>
    <d v="2016-04-03T12:01:02"/>
    <n v="39.958333333335759"/>
    <n v="2.548240200000000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s v="USD"/>
    <n v="1455933653"/>
    <n v="1452045653"/>
    <b v="0"/>
    <n v="541"/>
    <b v="1"/>
    <s v="technology/hardware"/>
    <x v="0"/>
    <x v="0"/>
    <n v="326.29000000000002"/>
    <n v="353"/>
    <x v="3671"/>
    <d v="2016-02-20T02:00:53"/>
    <n v="45"/>
    <n v="2.530479999999999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x v="6"/>
    <s v="EUR"/>
    <n v="1479890743"/>
    <n v="1476776743"/>
    <b v="1"/>
    <n v="398"/>
    <b v="1"/>
    <s v="technology/hardware"/>
    <x v="0"/>
    <x v="0"/>
    <n v="383.36"/>
    <n v="305"/>
    <x v="3672"/>
    <d v="2016-11-23T08:45:43"/>
    <n v="36.041666666671517"/>
    <n v="2.05158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s v="USD"/>
    <n v="1480777515"/>
    <n v="1478095515"/>
    <b v="1"/>
    <n v="510"/>
    <b v="1"/>
    <s v="technology/hardware"/>
    <x v="0"/>
    <x v="0"/>
    <n v="279.38"/>
    <n v="285"/>
    <x v="3673"/>
    <d v="2016-12-03T15:05:15"/>
    <n v="31.041666666671517"/>
    <n v="1.849660000000000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s v="USD"/>
    <n v="1417611645"/>
    <n v="1414584045"/>
    <b v="1"/>
    <n v="303"/>
    <b v="1"/>
    <s v="technology/hardware"/>
    <x v="0"/>
    <x v="0"/>
    <n v="408.98"/>
    <n v="248"/>
    <x v="3674"/>
    <d v="2014-12-03T13:00:45"/>
    <n v="35.041666666671517"/>
    <n v="1.4783999999999999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s v="USD"/>
    <n v="1405002663"/>
    <n v="1402410663"/>
    <b v="1"/>
    <n v="354"/>
    <b v="1"/>
    <s v="technology/hardware"/>
    <x v="0"/>
    <x v="0"/>
    <n v="331.1"/>
    <n v="234"/>
    <x v="3675"/>
    <d v="2014-07-10T14:31:03"/>
    <n v="30"/>
    <n v="1.344204800000000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s v="USD"/>
    <n v="1485191143"/>
    <n v="1482599143"/>
    <b v="1"/>
    <n v="1375"/>
    <b v="1"/>
    <s v="technology/hardware"/>
    <x v="0"/>
    <x v="0"/>
    <n v="78.83"/>
    <n v="217"/>
    <x v="3676"/>
    <d v="2017-01-23T17:05:43"/>
    <n v="30"/>
    <n v="1.167942199999999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s v="USD"/>
    <n v="1478516737"/>
    <n v="1475921137"/>
    <b v="1"/>
    <n v="834"/>
    <b v="1"/>
    <s v="technology/hardware"/>
    <x v="0"/>
    <x v="0"/>
    <n v="127.36"/>
    <n v="212"/>
    <x v="3677"/>
    <d v="2016-11-07T11:05:37"/>
    <n v="30.041666666664241"/>
    <n v="1.124440000000000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s v="USD"/>
    <n v="1366222542"/>
    <n v="1363630542"/>
    <b v="0"/>
    <n v="554"/>
    <b v="1"/>
    <s v="technology/hardware"/>
    <x v="0"/>
    <x v="0"/>
    <n v="138.49"/>
    <n v="153"/>
    <x v="3678"/>
    <d v="2013-04-17T18:15:42"/>
    <n v="30"/>
    <n v="0.5345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s v="USD"/>
    <n v="1383264000"/>
    <n v="1378080409"/>
    <b v="1"/>
    <n v="665"/>
    <b v="1"/>
    <s v="film &amp; video/documentary"/>
    <x v="5"/>
    <x v="27"/>
    <n v="100.08"/>
    <n v="133"/>
    <x v="3679"/>
    <d v="2013-11-01T00:00:00"/>
    <n v="59.995266203703068"/>
    <n v="0.33109119999999997"/>
    <x v="4"/>
  </r>
  <r>
    <n v="1748"/>
    <s v="So It Is: Vancouver"/>
    <s v="Telling the story of the city through remarkable people who live in Vancouver today."/>
    <n v="50000"/>
    <n v="64974"/>
    <x v="0"/>
    <x v="2"/>
    <x v="2"/>
    <s v="CAD"/>
    <n v="1441234143"/>
    <n v="1438642143"/>
    <b v="0"/>
    <n v="181"/>
    <b v="1"/>
    <s v="photography/photobooks"/>
    <x v="6"/>
    <x v="9"/>
    <n v="358.97"/>
    <n v="130"/>
    <x v="3680"/>
    <d v="2015-09-02T22:49:03"/>
    <n v="30"/>
    <n v="0.2994800000000000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s v="USD"/>
    <n v="1451776791"/>
    <n v="1449098391"/>
    <b v="0"/>
    <n v="263"/>
    <b v="1"/>
    <s v="technology/hardware"/>
    <x v="0"/>
    <x v="0"/>
    <n v="244.12"/>
    <n v="128"/>
    <x v="3681"/>
    <d v="2016-01-02T23:19:51"/>
    <n v="31"/>
    <n v="0.28406660000000006"/>
    <x v="3"/>
  </r>
  <r>
    <n v="2031"/>
    <s v="Linkio: the $100 Smart Home Devices Solution"/>
    <s v="With Linkio you can use your smartphone to control every electronic you own- for only $100!"/>
    <n v="50000"/>
    <n v="60175"/>
    <x v="0"/>
    <x v="10"/>
    <x v="10"/>
    <s v="EUR"/>
    <n v="1420765200"/>
    <n v="1417506853"/>
    <b v="1"/>
    <n v="508"/>
    <b v="1"/>
    <s v="technology/hardware"/>
    <x v="0"/>
    <x v="0"/>
    <n v="118.45"/>
    <n v="120"/>
    <x v="3682"/>
    <d v="2015-01-09T01:00:00"/>
    <n v="37.712349537046975"/>
    <n v="0.20349999999999999"/>
    <x v="2"/>
  </r>
  <r>
    <n v="2049"/>
    <s v="LOCK8 - the World's First Smart Bike Lock"/>
    <s v="Keyless. Alarm secured. GPS tracking."/>
    <n v="50000"/>
    <n v="60095.35"/>
    <x v="0"/>
    <x v="1"/>
    <x v="1"/>
    <s v="GBP"/>
    <n v="1386025140"/>
    <n v="1382963963"/>
    <b v="0"/>
    <n v="742"/>
    <b v="1"/>
    <s v="technology/hardware"/>
    <x v="0"/>
    <x v="0"/>
    <n v="80.989999999999995"/>
    <n v="120"/>
    <x v="3683"/>
    <d v="2013-12-02T22:59:00"/>
    <n v="35.430289351854299"/>
    <n v="0.20190699999999998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s v="USD"/>
    <n v="1374858000"/>
    <n v="1373408699"/>
    <b v="1"/>
    <n v="635"/>
    <b v="1"/>
    <s v="publishing/radio &amp; podcasts"/>
    <x v="7"/>
    <x v="35"/>
    <n v="92.16"/>
    <n v="117"/>
    <x v="3684"/>
    <d v="2013-07-26T17:00:00"/>
    <n v="16.774317129631527"/>
    <n v="0.1704039999999999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s v="USD"/>
    <n v="1433538000"/>
    <n v="1428541276"/>
    <b v="0"/>
    <n v="188"/>
    <b v="1"/>
    <s v="technology/hardware"/>
    <x v="0"/>
    <x v="0"/>
    <n v="307.2"/>
    <n v="116"/>
    <x v="3685"/>
    <d v="2015-06-05T21:00:00"/>
    <n v="57.832453703704232"/>
    <n v="0.15508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s v="USD"/>
    <n v="1381424452"/>
    <n v="1378746052"/>
    <b v="0"/>
    <n v="351"/>
    <b v="1"/>
    <s v="film &amp; video/documentary"/>
    <x v="5"/>
    <x v="27"/>
    <n v="157.33000000000001"/>
    <n v="110"/>
    <x v="3686"/>
    <d v="2013-10-10T17:00:52"/>
    <n v="31"/>
    <n v="0.1044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s v="USD"/>
    <n v="1428643974"/>
    <n v="1423463574"/>
    <b v="0"/>
    <n v="119"/>
    <b v="1"/>
    <s v="technology/hardware"/>
    <x v="0"/>
    <x v="0"/>
    <n v="451.84"/>
    <n v="108"/>
    <x v="3687"/>
    <d v="2015-04-10T05:32:54"/>
    <n v="59.958333333328483"/>
    <n v="7.5380000000000003E-2"/>
    <x v="3"/>
  </r>
  <r>
    <n v="1949"/>
    <s v="Shake Your Power"/>
    <s v="#ShakeYourPower brings clean energy to places in the world without electricity through the power of music."/>
    <n v="50000"/>
    <n v="53001.3"/>
    <x v="0"/>
    <x v="1"/>
    <x v="1"/>
    <s v="GBP"/>
    <n v="1404986951"/>
    <n v="1402394951"/>
    <b v="1"/>
    <n v="943"/>
    <b v="1"/>
    <s v="technology/hardware"/>
    <x v="0"/>
    <x v="0"/>
    <n v="56.2"/>
    <n v="106"/>
    <x v="3688"/>
    <d v="2014-07-10T10:09:11"/>
    <n v="30"/>
    <n v="6.0026000000000058E-2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s v="USD"/>
    <n v="1482208233"/>
    <n v="1479184233"/>
    <b v="1"/>
    <n v="736"/>
    <b v="1"/>
    <s v="film &amp; video/documentary"/>
    <x v="5"/>
    <x v="27"/>
    <n v="70.92"/>
    <n v="104"/>
    <x v="3689"/>
    <d v="2016-12-20T04:30:33"/>
    <n v="35"/>
    <n v="4.3959999999999999E-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s v="USD"/>
    <n v="1312747970"/>
    <n v="1310155970"/>
    <b v="0"/>
    <n v="73"/>
    <b v="1"/>
    <s v="film &amp; video/documentary"/>
    <x v="5"/>
    <x v="27"/>
    <n v="711.04"/>
    <n v="104"/>
    <x v="3690"/>
    <d v="2011-08-07T20:12:50"/>
    <n v="30"/>
    <n v="3.8120000000000001E-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s v="USD"/>
    <n v="1340683393"/>
    <n v="1337659393"/>
    <b v="1"/>
    <n v="447"/>
    <b v="1"/>
    <s v="film &amp; video/documentary"/>
    <x v="5"/>
    <x v="27"/>
    <n v="115.45"/>
    <n v="103"/>
    <x v="3691"/>
    <d v="2012-06-26T04:03:13"/>
    <n v="35"/>
    <n v="3.2106199999999953E-2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s v="USD"/>
    <n v="1466002800"/>
    <n v="1463517521"/>
    <b v="1"/>
    <n v="267"/>
    <b v="1"/>
    <s v="film &amp; video/documentary"/>
    <x v="5"/>
    <x v="27"/>
    <n v="193.05"/>
    <n v="103"/>
    <x v="3692"/>
    <d v="2016-06-15T15:00:00"/>
    <n v="28.764803240745096"/>
    <n v="3.0880000000000001E-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s v="USD"/>
    <n v="1402892700"/>
    <n v="1400474329"/>
    <b v="0"/>
    <n v="433"/>
    <b v="1"/>
    <s v="theater/spaces"/>
    <x v="2"/>
    <x v="24"/>
    <n v="118.97"/>
    <n v="103"/>
    <x v="3693"/>
    <d v="2014-06-16T04:25:00"/>
    <n v="27.990405092597939"/>
    <n v="3.0290000000000001E-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s v="USD"/>
    <n v="1471579140"/>
    <n v="1466512683"/>
    <b v="0"/>
    <n v="323"/>
    <b v="0"/>
    <s v="technology/wearables"/>
    <x v="0"/>
    <x v="16"/>
    <n v="158.36000000000001"/>
    <n v="102"/>
    <x v="3694"/>
    <d v="2016-08-19T03:59:00"/>
    <n v="58.639548611114151"/>
    <n v="2.298E-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s v="USD"/>
    <n v="1475553540"/>
    <n v="1472528141"/>
    <b v="1"/>
    <n v="308"/>
    <b v="1"/>
    <s v="theater/spaces"/>
    <x v="2"/>
    <x v="24"/>
    <n v="164.94"/>
    <n v="102"/>
    <x v="3695"/>
    <d v="2016-10-04T03:59:00"/>
    <n v="35.016192129631236"/>
    <n v="1.6060000000000001E-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s v="USD"/>
    <n v="1409274000"/>
    <n v="1406847996"/>
    <b v="1"/>
    <n v="614"/>
    <b v="1"/>
    <s v="music/indie rock"/>
    <x v="4"/>
    <x v="21"/>
    <n v="82.5"/>
    <n v="101"/>
    <x v="3696"/>
    <d v="2014-08-29T01:00:00"/>
    <n v="28.078749999993306"/>
    <n v="1.3062200000000012E-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s v="USD"/>
    <n v="1429740037"/>
    <n v="1425423637"/>
    <b v="0"/>
    <n v="84"/>
    <b v="0"/>
    <s v="film &amp; video/drama"/>
    <x v="5"/>
    <x v="25"/>
    <n v="331.54"/>
    <n v="56"/>
    <x v="3697"/>
    <d v="2015-04-22T22:00:37"/>
    <n v="49.958333333328483"/>
    <n v="-0.4430155999999999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s v="USD"/>
    <n v="1488549079"/>
    <n v="1485957079"/>
    <b v="0"/>
    <n v="140"/>
    <b v="0"/>
    <s v="technology/wearables"/>
    <x v="0"/>
    <x v="16"/>
    <n v="176.36"/>
    <n v="49"/>
    <x v="3698"/>
    <d v="2017-03-03T13:51:19"/>
    <n v="30"/>
    <n v="-0.50617999999999996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s v="USD"/>
    <n v="1466697983"/>
    <n v="1464105983"/>
    <b v="0"/>
    <n v="99"/>
    <b v="0"/>
    <s v="technology/gadgets"/>
    <x v="0"/>
    <x v="33"/>
    <n v="215.96"/>
    <n v="43"/>
    <x v="3699"/>
    <d v="2016-06-23T16:06:23"/>
    <n v="30"/>
    <n v="-0.5724000000000000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s v="USD"/>
    <n v="1421640665"/>
    <n v="1419048665"/>
    <b v="0"/>
    <n v="171"/>
    <b v="0"/>
    <s v="technology/wearables"/>
    <x v="0"/>
    <x v="16"/>
    <n v="113.63"/>
    <n v="39"/>
    <x v="3700"/>
    <d v="2015-01-19T04:11:05"/>
    <n v="30"/>
    <n v="-0.61140000000000005"/>
    <x v="2"/>
  </r>
  <r>
    <n v="951"/>
    <s v="Smart Harness"/>
    <s v="Revolutionizing the way we walk our dogs!"/>
    <n v="50000"/>
    <n v="19195"/>
    <x v="1"/>
    <x v="0"/>
    <x v="0"/>
    <s v="USD"/>
    <n v="1465054872"/>
    <n v="1461166872"/>
    <b v="0"/>
    <n v="121"/>
    <b v="0"/>
    <s v="technology/wearables"/>
    <x v="0"/>
    <x v="16"/>
    <n v="158.63999999999999"/>
    <n v="38"/>
    <x v="3701"/>
    <d v="2016-06-04T15:41:12"/>
    <n v="45"/>
    <n v="-0.6160999999999999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x v="2"/>
    <s v="CAD"/>
    <n v="1417804229"/>
    <n v="1415212229"/>
    <b v="0"/>
    <n v="534"/>
    <b v="0"/>
    <s v="games/video games"/>
    <x v="1"/>
    <x v="19"/>
    <n v="26.6"/>
    <n v="28"/>
    <x v="3702"/>
    <d v="2014-12-05T18:30:29"/>
    <n v="30"/>
    <n v="-0.7159400000000000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x v="3"/>
    <s v="EUR"/>
    <n v="1447600389"/>
    <n v="1444140789"/>
    <b v="0"/>
    <n v="34"/>
    <b v="0"/>
    <s v="technology/web"/>
    <x v="0"/>
    <x v="22"/>
    <n v="402.71"/>
    <n v="27"/>
    <x v="3703"/>
    <d v="2015-11-15T15:13:09"/>
    <n v="40.041666666671517"/>
    <n v="-0.72616000000000003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x v="4"/>
    <s v="EUR"/>
    <n v="1467106895"/>
    <n v="1463218895"/>
    <b v="0"/>
    <n v="96"/>
    <b v="0"/>
    <s v="technology/wearables"/>
    <x v="0"/>
    <x v="16"/>
    <n v="133.25"/>
    <n v="26"/>
    <x v="3704"/>
    <d v="2016-06-28T09:41:35"/>
    <n v="45"/>
    <n v="-0.7441600000000000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s v="USD"/>
    <n v="1420088340"/>
    <n v="1417410964"/>
    <b v="0"/>
    <n v="215"/>
    <b v="0"/>
    <s v="technology/wearables"/>
    <x v="0"/>
    <x v="16"/>
    <n v="50.3"/>
    <n v="22"/>
    <x v="3705"/>
    <d v="2015-01-01T04:59:00"/>
    <n v="30.988148148149776"/>
    <n v="-0.7837199999999999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s v="USD"/>
    <n v="1404194400"/>
    <n v="1400600840"/>
    <b v="0"/>
    <n v="84"/>
    <b v="0"/>
    <s v="theater/plays"/>
    <x v="2"/>
    <x v="2"/>
    <n v="128.27000000000001"/>
    <n v="22"/>
    <x v="3706"/>
    <d v="2014-07-01T06:00:00"/>
    <n v="41.592129629629198"/>
    <n v="-0.78449999999999998"/>
    <x v="2"/>
  </r>
  <r>
    <n v="219"/>
    <s v="True Colors"/>
    <s v="An hour-long pilot about a group of suburban LGBT teens coming of age in the early 90's."/>
    <n v="50000"/>
    <n v="8815"/>
    <x v="1"/>
    <x v="0"/>
    <x v="0"/>
    <s v="USD"/>
    <n v="1459493940"/>
    <n v="1456732225"/>
    <b v="0"/>
    <n v="76"/>
    <b v="0"/>
    <s v="film &amp; video/drama"/>
    <x v="5"/>
    <x v="25"/>
    <n v="115.99"/>
    <n v="18"/>
    <x v="3707"/>
    <d v="2016-04-01T06:59:00"/>
    <n v="31.964293981480296"/>
    <n v="-0.82369999999999999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s v="USD"/>
    <n v="1471244400"/>
    <n v="1467387705"/>
    <b v="0"/>
    <n v="68"/>
    <b v="0"/>
    <s v="film &amp; video/animation"/>
    <x v="5"/>
    <x v="29"/>
    <n v="102.38"/>
    <n v="14"/>
    <x v="3708"/>
    <d v="2016-08-15T07:00:00"/>
    <n v="44.637673611112405"/>
    <n v="-0.8607599999999999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s v="USD"/>
    <n v="1460988000"/>
    <n v="1458050450"/>
    <b v="0"/>
    <n v="96"/>
    <b v="0"/>
    <s v="technology/wearables"/>
    <x v="0"/>
    <x v="16"/>
    <n v="69.41"/>
    <n v="13"/>
    <x v="3709"/>
    <d v="2016-04-18T14:00:00"/>
    <n v="33.999421296291985"/>
    <n v="-0.86673999999999995"/>
    <x v="0"/>
  </r>
  <r>
    <n v="987"/>
    <s v="Kidswatcher"/>
    <s v="Always know where your precious children are. Let them explore the world freely and in a secure way by using the Kidswatcher."/>
    <n v="50000"/>
    <n v="6610"/>
    <x v="1"/>
    <x v="10"/>
    <x v="10"/>
    <s v="EUR"/>
    <n v="1403507050"/>
    <n v="1400051050"/>
    <b v="0"/>
    <n v="41"/>
    <b v="0"/>
    <s v="technology/wearables"/>
    <x v="0"/>
    <x v="16"/>
    <n v="161.22"/>
    <n v="13"/>
    <x v="3710"/>
    <d v="2014-06-23T07:04:10"/>
    <n v="40"/>
    <n v="-0.8678000000000000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s v="USD"/>
    <n v="1466346646"/>
    <n v="1463754646"/>
    <b v="0"/>
    <n v="101"/>
    <b v="0"/>
    <s v="technology/wearables"/>
    <x v="0"/>
    <x v="16"/>
    <n v="65"/>
    <n v="13"/>
    <x v="3711"/>
    <d v="2016-06-19T14:30:46"/>
    <n v="30"/>
    <n v="-0.8687000000000000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s v="USD"/>
    <n v="1403983314"/>
    <n v="1400786514"/>
    <b v="0"/>
    <n v="85"/>
    <b v="0"/>
    <s v="food/food trucks"/>
    <x v="3"/>
    <x v="3"/>
    <n v="69.12"/>
    <n v="12"/>
    <x v="3712"/>
    <d v="2014-06-28T19:21:54"/>
    <n v="37"/>
    <n v="-0.88249999999999995"/>
    <x v="2"/>
  </r>
  <r>
    <n v="1307"/>
    <s v="VR Card - Customized Virtual Reality Viewer (Canceled)"/>
    <s v="Get VR to Everyone with Mailable, Ready to Use Viewers"/>
    <n v="50000"/>
    <n v="5757"/>
    <x v="2"/>
    <x v="0"/>
    <x v="0"/>
    <s v="USD"/>
    <n v="1455710679"/>
    <n v="1453118679"/>
    <b v="0"/>
    <n v="45"/>
    <b v="0"/>
    <s v="technology/wearables"/>
    <x v="0"/>
    <x v="16"/>
    <n v="127.93"/>
    <n v="12"/>
    <x v="3713"/>
    <d v="2016-02-17T12:04:39"/>
    <n v="30"/>
    <n v="-0.88485999999999998"/>
    <x v="0"/>
  </r>
  <r>
    <n v="3146"/>
    <s v="SoÃ±Ã© una ciudad amurallada"/>
    <s v="Somos... Podemos... Amamos... Nuestra muralla, nuestra utopÃ­a. Que el amor sea el lÃ­mite"/>
    <n v="50000"/>
    <n v="5250"/>
    <x v="3"/>
    <x v="16"/>
    <x v="16"/>
    <s v="MXN"/>
    <n v="1492356166"/>
    <n v="1488471766"/>
    <b v="0"/>
    <n v="12"/>
    <b v="0"/>
    <s v="theater/plays"/>
    <x v="2"/>
    <x v="2"/>
    <n v="437.5"/>
    <n v="11"/>
    <x v="3714"/>
    <d v="2017-04-16T15:22:46"/>
    <n v="44.958333333328483"/>
    <n v="-0.89500000000000002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x v="4"/>
    <s v="EUR"/>
    <n v="1477731463"/>
    <n v="1474275463"/>
    <b v="0"/>
    <n v="28"/>
    <b v="0"/>
    <s v="technology/wearables"/>
    <x v="0"/>
    <x v="16"/>
    <n v="178.93"/>
    <n v="10"/>
    <x v="3715"/>
    <d v="2016-10-29T08:57:43"/>
    <n v="40"/>
    <n v="-0.8998000000000000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s v="USD"/>
    <n v="1476371552"/>
    <n v="1473779552"/>
    <b v="0"/>
    <n v="90"/>
    <b v="0"/>
    <s v="technology/wearables"/>
    <x v="0"/>
    <x v="16"/>
    <n v="54.67"/>
    <n v="10"/>
    <x v="3716"/>
    <d v="2016-10-13T15:12:32"/>
    <n v="30"/>
    <n v="-0.90159999999999996"/>
    <x v="0"/>
  </r>
  <r>
    <n v="2600"/>
    <s v="Help Buttz Return From the Ashes"/>
    <s v="On Sunday November 8, 2015 our food truck burned to the ground. Please help us get rebuilt."/>
    <n v="50000"/>
    <n v="3466"/>
    <x v="1"/>
    <x v="0"/>
    <x v="0"/>
    <s v="USD"/>
    <n v="1458938200"/>
    <n v="1453757800"/>
    <b v="0"/>
    <n v="30"/>
    <b v="0"/>
    <s v="food/food trucks"/>
    <x v="3"/>
    <x v="3"/>
    <n v="115.53"/>
    <n v="7"/>
    <x v="3717"/>
    <d v="2016-03-25T20:36:40"/>
    <n v="59.958333333328483"/>
    <n v="-0.93067999999999995"/>
    <x v="0"/>
  </r>
  <r>
    <n v="1339"/>
    <s v="Linkoo (Canceled)"/>
    <s v="World's Smallest customizable Phone &amp; GPS Watch for kids !"/>
    <n v="50000"/>
    <n v="3317"/>
    <x v="2"/>
    <x v="0"/>
    <x v="0"/>
    <s v="USD"/>
    <n v="1418056315"/>
    <n v="1414164715"/>
    <b v="0"/>
    <n v="37"/>
    <b v="0"/>
    <s v="technology/wearables"/>
    <x v="0"/>
    <x v="16"/>
    <n v="89.65"/>
    <n v="7"/>
    <x v="3718"/>
    <d v="2014-12-08T16:31:55"/>
    <n v="45.041666666664241"/>
    <n v="-0.9336600000000000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x v="16"/>
    <s v="MXN"/>
    <n v="1490416380"/>
    <n v="1487485760"/>
    <b v="0"/>
    <n v="6"/>
    <b v="0"/>
    <s v="theater/plays"/>
    <x v="2"/>
    <x v="2"/>
    <n v="450"/>
    <n v="5"/>
    <x v="3719"/>
    <d v="2017-03-25T04:33:00"/>
    <n v="33.919212962959136"/>
    <n v="-0.9459999999999999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s v="USD"/>
    <n v="1398042000"/>
    <n v="1395089981"/>
    <b v="0"/>
    <n v="40"/>
    <b v="0"/>
    <s v="music/world music"/>
    <x v="4"/>
    <x v="37"/>
    <n v="48.43"/>
    <n v="4"/>
    <x v="3720"/>
    <d v="2014-04-21T01:00:00"/>
    <n v="34.166886574072123"/>
    <n v="-0.9612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s v="USD"/>
    <n v="1415558879"/>
    <n v="1412963279"/>
    <b v="0"/>
    <n v="18"/>
    <b v="0"/>
    <s v="technology/wearables"/>
    <x v="0"/>
    <x v="16"/>
    <n v="84.94"/>
    <n v="3"/>
    <x v="3721"/>
    <d v="2014-11-09T18:47:59"/>
    <n v="30.041666666671517"/>
    <n v="-0.96941999999999995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s v="USD"/>
    <n v="1451491953"/>
    <n v="1448899953"/>
    <b v="0"/>
    <n v="6"/>
    <b v="0"/>
    <s v="food/food trucks"/>
    <x v="3"/>
    <x v="3"/>
    <n v="202.83"/>
    <n v="2"/>
    <x v="3722"/>
    <d v="2015-12-30T16:12:33"/>
    <n v="30"/>
    <n v="-0.97565999999999997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s v="USD"/>
    <n v="1486693145"/>
    <n v="1484101145"/>
    <b v="0"/>
    <n v="31"/>
    <b v="0"/>
    <s v="technology/wearables"/>
    <x v="0"/>
    <x v="16"/>
    <n v="37.450000000000003"/>
    <n v="2"/>
    <x v="3723"/>
    <d v="2017-02-10T02:19:05"/>
    <n v="30"/>
    <n v="-0.9767799999999999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s v="USD"/>
    <n v="1412536573"/>
    <n v="1408648573"/>
    <b v="0"/>
    <n v="58"/>
    <b v="0"/>
    <s v="theater/spaces"/>
    <x v="2"/>
    <x v="24"/>
    <n v="18.899999999999999"/>
    <n v="2"/>
    <x v="3724"/>
    <d v="2014-10-05T19:16:13"/>
    <n v="45"/>
    <n v="-0.9780799999999999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s v="USD"/>
    <n v="1427485395"/>
    <n v="1423600995"/>
    <b v="1"/>
    <n v="15"/>
    <b v="0"/>
    <s v="photography/photobooks"/>
    <x v="6"/>
    <x v="9"/>
    <n v="66.33"/>
    <n v="2"/>
    <x v="3725"/>
    <d v="2015-03-27T19:43:15"/>
    <n v="44.958333333343035"/>
    <n v="-0.98009999999999997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s v="USD"/>
    <n v="1430081759"/>
    <n v="1424901359"/>
    <b v="0"/>
    <n v="17"/>
    <b v="0"/>
    <s v="technology/wearables"/>
    <x v="0"/>
    <x v="16"/>
    <n v="50.65"/>
    <n v="2"/>
    <x v="3726"/>
    <d v="2015-04-26T20:55:59"/>
    <n v="59.958333333328483"/>
    <n v="-0.98277999999999999"/>
    <x v="3"/>
  </r>
  <r>
    <n v="631"/>
    <s v="Brevity: A Powerful Online Publishing Software! (Canceled)"/>
    <s v="A Powerful Multimedia-Rich Software that aims at making online publishing very simple."/>
    <n v="50000"/>
    <n v="690"/>
    <x v="2"/>
    <x v="2"/>
    <x v="2"/>
    <s v="CAD"/>
    <n v="1464460329"/>
    <n v="1461954729"/>
    <b v="0"/>
    <n v="9"/>
    <b v="0"/>
    <s v="technology/web"/>
    <x v="0"/>
    <x v="22"/>
    <n v="76.67"/>
    <n v="1"/>
    <x v="3727"/>
    <d v="2016-05-28T18:32:09"/>
    <n v="29"/>
    <n v="-0.9861999999999999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s v="USD"/>
    <n v="1461622616"/>
    <n v="1456442216"/>
    <b v="0"/>
    <n v="14"/>
    <b v="0"/>
    <s v="technology/web"/>
    <x v="0"/>
    <x v="22"/>
    <n v="47.86"/>
    <n v="1"/>
    <x v="3728"/>
    <d v="2016-04-25T22:16:56"/>
    <n v="59.958333333335759"/>
    <n v="-0.9866000000000000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x v="2"/>
    <s v="CAD"/>
    <n v="1406994583"/>
    <n v="1401810583"/>
    <b v="0"/>
    <n v="1"/>
    <b v="0"/>
    <s v="games/video games"/>
    <x v="1"/>
    <x v="19"/>
    <n v="410"/>
    <n v="1"/>
    <x v="3729"/>
    <d v="2014-08-02T15:49:43"/>
    <n v="60"/>
    <n v="-0.9918000000000000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s v="USD"/>
    <n v="1417501145"/>
    <n v="1414041545"/>
    <b v="0"/>
    <n v="9"/>
    <b v="0"/>
    <s v="technology/wearables"/>
    <x v="0"/>
    <x v="16"/>
    <n v="45.33"/>
    <n v="1"/>
    <x v="3730"/>
    <d v="2014-12-02T06:19:05"/>
    <n v="40.041666666664241"/>
    <n v="-0.99184000000000005"/>
    <x v="2"/>
  </r>
  <r>
    <n v="2150"/>
    <s v="The Unknown Door"/>
    <s v="A pixel styled open world detective game."/>
    <n v="50000"/>
    <n v="405"/>
    <x v="1"/>
    <x v="5"/>
    <x v="5"/>
    <s v="NOK"/>
    <n v="1468392599"/>
    <n v="1465800599"/>
    <b v="0"/>
    <n v="4"/>
    <b v="0"/>
    <s v="games/video games"/>
    <x v="1"/>
    <x v="19"/>
    <n v="101.25"/>
    <n v="1"/>
    <x v="3731"/>
    <d v="2016-07-13T06:49:59"/>
    <n v="30"/>
    <n v="-0.991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s v="USD"/>
    <n v="1337955240"/>
    <n v="1332808501"/>
    <b v="0"/>
    <n v="3"/>
    <b v="0"/>
    <s v="film &amp; video/animation"/>
    <x v="5"/>
    <x v="29"/>
    <n v="133.33000000000001"/>
    <n v="1"/>
    <x v="3732"/>
    <d v="2012-05-25T14:14:00"/>
    <n v="59.568738425921765"/>
    <n v="-0.99199999999999999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s v="USD"/>
    <n v="1392417800"/>
    <n v="1389825800"/>
    <b v="0"/>
    <n v="7"/>
    <b v="0"/>
    <s v="film &amp; video/animation"/>
    <x v="5"/>
    <x v="29"/>
    <n v="56.57"/>
    <n v="1"/>
    <x v="3733"/>
    <d v="2014-02-14T22:43:20"/>
    <n v="30"/>
    <n v="-0.99207999999999996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s v="USD"/>
    <n v="1440101160"/>
    <n v="1436542030"/>
    <b v="0"/>
    <n v="3"/>
    <b v="0"/>
    <s v="film &amp; video/drama"/>
    <x v="5"/>
    <x v="25"/>
    <n v="120"/>
    <n v="1"/>
    <x v="3734"/>
    <d v="2015-08-20T20:06:00"/>
    <n v="41.193634259252576"/>
    <n v="-0.99280000000000002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s v="USD"/>
    <n v="1417532644"/>
    <n v="1413900244"/>
    <b v="0"/>
    <n v="10"/>
    <b v="0"/>
    <s v="film &amp; video/science fiction"/>
    <x v="5"/>
    <x v="30"/>
    <n v="35.9"/>
    <n v="1"/>
    <x v="3735"/>
    <d v="2014-12-02T15:04:04"/>
    <n v="42.041666666671517"/>
    <n v="-0.99282000000000004"/>
    <x v="2"/>
  </r>
  <r>
    <n v="2121"/>
    <s v="Legend of Decay"/>
    <s v="Join us on an epic journey to discover a millennia old secret which will change the world forever."/>
    <n v="50000"/>
    <n v="284"/>
    <x v="1"/>
    <x v="18"/>
    <x v="18"/>
    <s v="CHF"/>
    <n v="1484156948"/>
    <n v="1481564948"/>
    <b v="0"/>
    <n v="10"/>
    <b v="0"/>
    <s v="games/video games"/>
    <x v="1"/>
    <x v="19"/>
    <n v="28.4"/>
    <n v="1"/>
    <x v="3736"/>
    <d v="2017-01-11T17:49:08"/>
    <n v="30"/>
    <n v="-0.99431999999999998"/>
    <x v="0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s v="USD"/>
    <n v="1458925156"/>
    <n v="1456336756"/>
    <b v="0"/>
    <n v="3"/>
    <b v="0"/>
    <s v="technology/wearables"/>
    <x v="0"/>
    <x v="16"/>
    <n v="93.33"/>
    <n v="1"/>
    <x v="3737"/>
    <d v="2016-03-25T16:59:16"/>
    <n v="29.958333333335759"/>
    <n v="-0.9943999999999999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s v="USD"/>
    <n v="1435711246"/>
    <n v="1433292046"/>
    <b v="0"/>
    <n v="10"/>
    <b v="0"/>
    <s v="technology/wearables"/>
    <x v="0"/>
    <x v="16"/>
    <n v="26"/>
    <n v="1"/>
    <x v="3738"/>
    <d v="2015-07-01T00:40:46"/>
    <n v="28"/>
    <n v="-0.99480000000000002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s v="USD"/>
    <n v="1354919022"/>
    <n v="1352327022"/>
    <b v="0"/>
    <n v="11"/>
    <b v="0"/>
    <s v="games/video games"/>
    <x v="1"/>
    <x v="19"/>
    <n v="23.18"/>
    <n v="1"/>
    <x v="3739"/>
    <d v="2012-12-07T22:23:42"/>
    <n v="30"/>
    <n v="-0.9949000000000000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s v="GBP"/>
    <n v="1384179548"/>
    <n v="1381583948"/>
    <b v="0"/>
    <n v="4"/>
    <b v="0"/>
    <s v="music/jazz"/>
    <x v="4"/>
    <x v="34"/>
    <n v="42.5"/>
    <n v="0"/>
    <x v="3740"/>
    <d v="2013-11-11T14:19:08"/>
    <n v="30.041666666671517"/>
    <n v="-0.99660000000000004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s v="USD"/>
    <n v="1451786137"/>
    <n v="1449194137"/>
    <b v="0"/>
    <n v="3"/>
    <b v="0"/>
    <s v="music/jazz"/>
    <x v="4"/>
    <x v="34"/>
    <n v="50.33"/>
    <n v="0"/>
    <x v="3741"/>
    <d v="2016-01-03T01:55:37"/>
    <n v="30"/>
    <n v="-0.99697999999999998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s v="USD"/>
    <n v="1437161739"/>
    <n v="1434569739"/>
    <b v="0"/>
    <n v="1"/>
    <b v="0"/>
    <s v="technology/wearables"/>
    <x v="0"/>
    <x v="16"/>
    <n v="100"/>
    <n v="0"/>
    <x v="3742"/>
    <d v="2015-07-17T19:35:39"/>
    <n v="30"/>
    <n v="-0.998"/>
    <x v="3"/>
  </r>
  <r>
    <n v="1149"/>
    <s v="The Floridian Food Truck"/>
    <s v="Bringing culturally diverse Floridian cuisine to the people!"/>
    <n v="50000"/>
    <n v="75"/>
    <x v="1"/>
    <x v="0"/>
    <x v="0"/>
    <s v="USD"/>
    <n v="1466096566"/>
    <n v="1463504566"/>
    <b v="0"/>
    <n v="2"/>
    <b v="0"/>
    <s v="food/food trucks"/>
    <x v="3"/>
    <x v="3"/>
    <n v="37.5"/>
    <n v="0"/>
    <x v="3743"/>
    <d v="2016-06-16T17:02:46"/>
    <n v="30"/>
    <n v="-0.9985000000000000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s v="USD"/>
    <n v="1431647772"/>
    <n v="1426463772"/>
    <b v="0"/>
    <n v="2"/>
    <b v="0"/>
    <s v="food/restaurants"/>
    <x v="3"/>
    <x v="39"/>
    <n v="37.5"/>
    <n v="0"/>
    <x v="3744"/>
    <d v="2015-05-14T23:56:12"/>
    <n v="60"/>
    <n v="-0.9985000000000000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s v="USD"/>
    <n v="1432828740"/>
    <n v="1430237094"/>
    <b v="0"/>
    <n v="2"/>
    <b v="0"/>
    <s v="theater/spaces"/>
    <x v="2"/>
    <x v="24"/>
    <n v="37.5"/>
    <n v="0"/>
    <x v="3745"/>
    <d v="2015-05-28T15:59:00"/>
    <n v="29.995902777780429"/>
    <n v="-0.99850000000000005"/>
    <x v="3"/>
  </r>
  <r>
    <n v="2688"/>
    <s v="Mac N Cheez Food Truck"/>
    <s v="The amazing gourmet Mac N Cheez Food Truck Campaigne!"/>
    <n v="50000"/>
    <n v="74"/>
    <x v="1"/>
    <x v="0"/>
    <x v="0"/>
    <s v="USD"/>
    <n v="1424746800"/>
    <n v="1422067870"/>
    <b v="0"/>
    <n v="14"/>
    <b v="0"/>
    <s v="food/food trucks"/>
    <x v="3"/>
    <x v="3"/>
    <n v="5.29"/>
    <n v="0"/>
    <x v="3746"/>
    <d v="2015-02-24T03:00:00"/>
    <n v="31.006134259252576"/>
    <n v="-0.99851999999999996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s v="USD"/>
    <n v="1489512122"/>
    <n v="1486923722"/>
    <b v="0"/>
    <n v="4"/>
    <b v="0"/>
    <s v="technology/wearables"/>
    <x v="0"/>
    <x v="16"/>
    <n v="13.25"/>
    <n v="0"/>
    <x v="3747"/>
    <d v="2017-03-14T17:22:02"/>
    <n v="29.958333333343035"/>
    <n v="-0.99894000000000005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s v="USD"/>
    <n v="1451752021"/>
    <n v="1447864021"/>
    <b v="0"/>
    <n v="2"/>
    <b v="0"/>
    <s v="technology/gadgets"/>
    <x v="0"/>
    <x v="33"/>
    <n v="25"/>
    <n v="0"/>
    <x v="3748"/>
    <d v="2016-01-02T16:27:01"/>
    <n v="45"/>
    <n v="-0.999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s v="USD"/>
    <n v="1456555536"/>
    <n v="1453963536"/>
    <b v="0"/>
    <n v="2"/>
    <b v="0"/>
    <s v="film &amp; video/science fiction"/>
    <x v="5"/>
    <x v="30"/>
    <n v="20"/>
    <n v="0"/>
    <x v="3749"/>
    <d v="2016-02-27T06:45:36"/>
    <n v="30"/>
    <n v="-0.99919999999999998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s v="USD"/>
    <n v="1425827760"/>
    <n v="1423769402"/>
    <b v="0"/>
    <n v="2"/>
    <b v="0"/>
    <s v="technology/web"/>
    <x v="0"/>
    <x v="22"/>
    <n v="15.5"/>
    <n v="0"/>
    <x v="3750"/>
    <d v="2015-03-08T15:16:00"/>
    <n v="23.82358796295739"/>
    <n v="-0.99938000000000005"/>
    <x v="3"/>
  </r>
  <r>
    <n v="3108"/>
    <s v="Funding a home for our Children's Theater"/>
    <s v="We need a permanent home for the theater!"/>
    <n v="50000"/>
    <n v="26"/>
    <x v="1"/>
    <x v="0"/>
    <x v="0"/>
    <s v="USD"/>
    <n v="1430234394"/>
    <n v="1425053994"/>
    <b v="0"/>
    <n v="2"/>
    <b v="0"/>
    <s v="theater/spaces"/>
    <x v="2"/>
    <x v="24"/>
    <n v="13"/>
    <n v="0"/>
    <x v="3751"/>
    <d v="2015-04-28T15:19:54"/>
    <n v="59.958333333328483"/>
    <n v="-0.99948000000000004"/>
    <x v="3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s v="USD"/>
    <n v="1439734001"/>
    <n v="1437142547"/>
    <b v="0"/>
    <n v="1"/>
    <b v="0"/>
    <s v="film &amp; video/drama"/>
    <x v="5"/>
    <x v="25"/>
    <n v="20"/>
    <n v="0"/>
    <x v="3752"/>
    <d v="2015-08-16T14:06:41"/>
    <n v="29.993680555548053"/>
    <n v="-0.9996000000000000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s v="USD"/>
    <n v="1410279123"/>
    <n v="1405095123"/>
    <b v="0"/>
    <n v="1"/>
    <b v="0"/>
    <s v="theater/plays"/>
    <x v="2"/>
    <x v="2"/>
    <n v="20"/>
    <n v="0"/>
    <x v="3753"/>
    <d v="2014-09-09T16:12:03"/>
    <n v="60"/>
    <n v="-0.99960000000000004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s v="USD"/>
    <n v="1407811627"/>
    <n v="1402627627"/>
    <b v="0"/>
    <n v="2"/>
    <b v="0"/>
    <s v="technology/wearables"/>
    <x v="0"/>
    <x v="16"/>
    <n v="7.5"/>
    <n v="0"/>
    <x v="3754"/>
    <d v="2014-08-12T02:47:07"/>
    <n v="60"/>
    <n v="-0.99970000000000003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s v="USD"/>
    <n v="1430149330"/>
    <n v="1424968930"/>
    <b v="0"/>
    <n v="1"/>
    <b v="0"/>
    <s v="food/food trucks"/>
    <x v="3"/>
    <x v="3"/>
    <n v="10"/>
    <n v="0"/>
    <x v="3755"/>
    <d v="2015-04-27T15:42:10"/>
    <n v="59.958333333343035"/>
    <n v="-0.99980000000000002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s v="USD"/>
    <n v="1448660404"/>
    <n v="1443472804"/>
    <b v="0"/>
    <n v="2"/>
    <b v="0"/>
    <s v="film &amp; video/animation"/>
    <x v="5"/>
    <x v="29"/>
    <n v="3"/>
    <n v="0"/>
    <x v="3756"/>
    <d v="2015-11-27T21:40:04"/>
    <n v="60.041666666671517"/>
    <n v="-0.99987999999999999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s v="USD"/>
    <n v="1404318595"/>
    <n v="1401726595"/>
    <b v="0"/>
    <n v="1"/>
    <b v="0"/>
    <s v="film &amp; video/drama"/>
    <x v="5"/>
    <x v="25"/>
    <n v="5"/>
    <n v="0"/>
    <x v="3757"/>
    <d v="2014-07-02T16:29:55"/>
    <n v="30"/>
    <n v="-0.99990000000000001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x v="13"/>
    <s v="DKK"/>
    <n v="1458733927"/>
    <n v="1456145527"/>
    <b v="0"/>
    <n v="1"/>
    <b v="0"/>
    <s v="food/food trucks"/>
    <x v="3"/>
    <x v="3"/>
    <n v="5"/>
    <n v="0"/>
    <x v="3758"/>
    <d v="2016-03-23T11:52:07"/>
    <n v="29.958333333335759"/>
    <n v="-0.99990000000000001"/>
    <x v="0"/>
  </r>
  <r>
    <n v="1181"/>
    <s v="Gringo Loco Tacos Food Truck"/>
    <s v="Bringing the best tacos to the streets of Chicago!"/>
    <n v="50000"/>
    <n v="4"/>
    <x v="1"/>
    <x v="0"/>
    <x v="0"/>
    <s v="USD"/>
    <n v="1425197321"/>
    <n v="1422605321"/>
    <b v="0"/>
    <n v="3"/>
    <b v="0"/>
    <s v="food/food trucks"/>
    <x v="3"/>
    <x v="3"/>
    <n v="1.33"/>
    <n v="0"/>
    <x v="3759"/>
    <d v="2015-03-01T08:08:41"/>
    <n v="30"/>
    <n v="-0.99992000000000003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s v="USD"/>
    <n v="1431549912"/>
    <n v="1428957912"/>
    <b v="0"/>
    <n v="1"/>
    <b v="0"/>
    <s v="theater/plays"/>
    <x v="2"/>
    <x v="2"/>
    <n v="3"/>
    <n v="0"/>
    <x v="3760"/>
    <d v="2015-05-13T20:45:12"/>
    <n v="30"/>
    <n v="-0.99994000000000005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s v="USD"/>
    <n v="1470975614"/>
    <n v="1465791614"/>
    <b v="0"/>
    <n v="1"/>
    <b v="0"/>
    <s v="film &amp; video/drama"/>
    <x v="5"/>
    <x v="25"/>
    <n v="1"/>
    <n v="0"/>
    <x v="3761"/>
    <d v="2016-08-12T04:20:14"/>
    <n v="60"/>
    <n v="-0.99997999999999998"/>
    <x v="0"/>
  </r>
  <r>
    <n v="2427"/>
    <s v="Wraps in a snap. Fast lunch with a gourmet punch!"/>
    <s v="Fast and simple lunches for those on the go.  All (lunch) deals $10 or less."/>
    <n v="50000"/>
    <n v="1"/>
    <x v="1"/>
    <x v="0"/>
    <x v="0"/>
    <s v="USD"/>
    <n v="1458715133"/>
    <n v="1455262733"/>
    <b v="0"/>
    <n v="1"/>
    <b v="0"/>
    <s v="food/food trucks"/>
    <x v="3"/>
    <x v="3"/>
    <n v="1"/>
    <n v="0"/>
    <x v="3762"/>
    <d v="2016-03-23T06:38:53"/>
    <n v="39.958333333343035"/>
    <n v="-0.99997999999999998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s v="USD"/>
    <n v="1461994440"/>
    <n v="1459410101"/>
    <b v="0"/>
    <n v="1"/>
    <b v="0"/>
    <s v="theater/musical"/>
    <x v="2"/>
    <x v="18"/>
    <n v="1"/>
    <n v="0"/>
    <x v="3763"/>
    <d v="2016-04-30T05:34:00"/>
    <n v="29.911331018520286"/>
    <n v="-0.99997999999999998"/>
    <x v="0"/>
  </r>
  <r>
    <n v="208"/>
    <s v="OLIVIA"/>
    <s v="A young woman's journey from Africa to Australia where she finds heaven on earth, love and tragedy. Within her tragedy she saves lives."/>
    <n v="50000"/>
    <n v="0"/>
    <x v="1"/>
    <x v="7"/>
    <x v="7"/>
    <s v="AUD"/>
    <n v="1418719967"/>
    <n v="1416127967"/>
    <b v="0"/>
    <n v="0"/>
    <b v="0"/>
    <s v="film &amp; video/drama"/>
    <x v="5"/>
    <x v="25"/>
    <n v="0"/>
    <n v="0"/>
    <x v="3764"/>
    <d v="2014-12-16T08:52:47"/>
    <n v="30"/>
    <n v="-1"/>
    <x v="2"/>
  </r>
  <r>
    <n v="221"/>
    <s v="Archetypes"/>
    <s v="Film about Schizophrenia with Surreal Twists!"/>
    <n v="50000"/>
    <n v="0"/>
    <x v="1"/>
    <x v="0"/>
    <x v="0"/>
    <s v="USD"/>
    <n v="1427569564"/>
    <n v="1422389164"/>
    <b v="0"/>
    <n v="0"/>
    <b v="0"/>
    <s v="film &amp; video/drama"/>
    <x v="5"/>
    <x v="25"/>
    <n v="0"/>
    <n v="0"/>
    <x v="3765"/>
    <d v="2015-03-28T19:06:04"/>
    <n v="59.958333333328483"/>
    <n v="-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x v="2"/>
    <s v="CAD"/>
    <n v="1482678994"/>
    <n v="1477491394"/>
    <b v="0"/>
    <n v="0"/>
    <b v="0"/>
    <s v="film &amp; video/animation"/>
    <x v="5"/>
    <x v="29"/>
    <n v="0"/>
    <n v="0"/>
    <x v="3766"/>
    <d v="2016-12-25T15:16:34"/>
    <n v="60.041666666664241"/>
    <n v="-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x v="10"/>
    <s v="EUR"/>
    <n v="1482052815"/>
    <n v="1479460815"/>
    <b v="0"/>
    <n v="0"/>
    <b v="0"/>
    <s v="technology/web"/>
    <x v="0"/>
    <x v="22"/>
    <n v="0"/>
    <n v="0"/>
    <x v="3767"/>
    <d v="2016-12-18T09:20:15"/>
    <n v="30"/>
    <n v="-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s v="GBP"/>
    <n v="1422903342"/>
    <n v="1420311342"/>
    <b v="0"/>
    <n v="0"/>
    <b v="0"/>
    <s v="music/world music"/>
    <x v="4"/>
    <x v="37"/>
    <n v="0"/>
    <n v="0"/>
    <x v="3768"/>
    <d v="2015-02-02T18:55:42"/>
    <n v="30"/>
    <n v="-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s v="USD"/>
    <n v="1448147619"/>
    <n v="1445552019"/>
    <b v="0"/>
    <n v="0"/>
    <b v="0"/>
    <s v="publishing/translations"/>
    <x v="7"/>
    <x v="20"/>
    <n v="0"/>
    <n v="0"/>
    <x v="3769"/>
    <d v="2015-11-21T23:13:39"/>
    <n v="30.041666666664241"/>
    <n v="-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x v="9"/>
    <s v="EUR"/>
    <n v="1483474370"/>
    <n v="1480882370"/>
    <b v="0"/>
    <n v="0"/>
    <b v="0"/>
    <s v="technology/web"/>
    <x v="0"/>
    <x v="22"/>
    <n v="0"/>
    <n v="0"/>
    <x v="3770"/>
    <d v="2017-01-03T20:12:50"/>
    <n v="30"/>
    <n v="-1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x v="7"/>
    <s v="AUD"/>
    <n v="1460615164"/>
    <n v="1458023164"/>
    <b v="0"/>
    <n v="0"/>
    <b v="0"/>
    <s v="technology/web"/>
    <x v="0"/>
    <x v="22"/>
    <n v="0"/>
    <n v="0"/>
    <x v="3771"/>
    <d v="2016-04-14T06:26:04"/>
    <n v="30"/>
    <n v="-1"/>
    <x v="0"/>
  </r>
  <r>
    <n v="2894"/>
    <s v="How Could You Do This To Me (The Stage Play)"/>
    <s v="This Is A Story About A Woman A Man And A Woman"/>
    <n v="50000"/>
    <n v="0"/>
    <x v="1"/>
    <x v="0"/>
    <x v="0"/>
    <s v="USD"/>
    <n v="1428100815"/>
    <n v="1422920415"/>
    <b v="0"/>
    <n v="0"/>
    <b v="0"/>
    <s v="theater/plays"/>
    <x v="2"/>
    <x v="2"/>
    <n v="0"/>
    <n v="0"/>
    <x v="3772"/>
    <d v="2015-04-03T22:40:15"/>
    <n v="59.958333333328483"/>
    <n v="-1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s v="USD"/>
    <n v="1432437660"/>
    <n v="1429845660"/>
    <b v="0"/>
    <n v="0"/>
    <b v="0"/>
    <s v="theater/spaces"/>
    <x v="2"/>
    <x v="24"/>
    <n v="0"/>
    <n v="0"/>
    <x v="3773"/>
    <d v="2015-05-24T03:21:00"/>
    <n v="30"/>
    <n v="-1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s v="GBP"/>
    <n v="1459694211"/>
    <n v="1457105811"/>
    <b v="0"/>
    <n v="0"/>
    <b v="0"/>
    <s v="theater/spaces"/>
    <x v="2"/>
    <x v="24"/>
    <n v="0"/>
    <n v="0"/>
    <x v="3774"/>
    <d v="2016-04-03T14:36:51"/>
    <n v="29.958333333335759"/>
    <n v="-1"/>
    <x v="0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s v="USD"/>
    <n v="1402632000"/>
    <n v="1399909127"/>
    <b v="0"/>
    <n v="70"/>
    <b v="0"/>
    <s v="technology/space exploration"/>
    <x v="0"/>
    <x v="23"/>
    <n v="83.94"/>
    <n v="12"/>
    <x v="3775"/>
    <d v="2014-06-13T04:00:00"/>
    <n v="31.514733796291694"/>
    <n v="-0.88478431372549016"/>
    <x v="2"/>
  </r>
  <r>
    <n v="1501"/>
    <s v="This is Nowhere"/>
    <s v="A hardcover book of surf, outdoor and nature photos from the British Columbia coast."/>
    <n v="52000"/>
    <n v="86492"/>
    <x v="0"/>
    <x v="2"/>
    <x v="2"/>
    <s v="CAD"/>
    <n v="1436364023"/>
    <n v="1433772023"/>
    <b v="1"/>
    <n v="885"/>
    <b v="1"/>
    <s v="photography/photobooks"/>
    <x v="6"/>
    <x v="9"/>
    <n v="97.73"/>
    <n v="166"/>
    <x v="3776"/>
    <d v="2015-07-08T14:00:23"/>
    <n v="30"/>
    <n v="0.66330769230769226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s v="USD"/>
    <n v="1388808545"/>
    <n v="1386216545"/>
    <b v="0"/>
    <n v="30"/>
    <b v="0"/>
    <s v="games/video games"/>
    <x v="1"/>
    <x v="19"/>
    <n v="113.57"/>
    <n v="6"/>
    <x v="3777"/>
    <d v="2014-01-04T04:09:05"/>
    <n v="30"/>
    <n v="-0.93690740740740741"/>
    <x v="4"/>
  </r>
  <r>
    <n v="1811"/>
    <s v="The Year of Sunsets"/>
    <s v="A collection of 365 color photographs of sunsets in 2014, beautifully presented in a hardcover book."/>
    <n v="54000"/>
    <n v="40"/>
    <x v="1"/>
    <x v="0"/>
    <x v="0"/>
    <s v="USD"/>
    <n v="1414123200"/>
    <n v="1408962270"/>
    <b v="0"/>
    <n v="26"/>
    <b v="0"/>
    <s v="photography/photobooks"/>
    <x v="6"/>
    <x v="9"/>
    <n v="1.54"/>
    <n v="0"/>
    <x v="3778"/>
    <d v="2014-10-24T04:00:00"/>
    <n v="59.732986111106584"/>
    <n v="-0.99925925925925929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6"/>
    <x v="6"/>
    <s v="EUR"/>
    <n v="1434139200"/>
    <n v="1431406916"/>
    <b v="1"/>
    <n v="1637"/>
    <b v="1"/>
    <s v="technology/hardware"/>
    <x v="0"/>
    <x v="0"/>
    <n v="128.38999999999999"/>
    <n v="382"/>
    <x v="3779"/>
    <d v="2015-06-12T20:00:00"/>
    <n v="31.623657407399151"/>
    <n v="2.8212909090909091"/>
    <x v="3"/>
  </r>
  <r>
    <n v="342"/>
    <s v="BREAKING A MONSTER a film about the band Unlocking The Truth"/>
    <s v="BREAKING A MONSTER needs your help to play in THEATERS!"/>
    <n v="55000"/>
    <n v="55201.52"/>
    <x v="0"/>
    <x v="0"/>
    <x v="0"/>
    <s v="USD"/>
    <n v="1461955465"/>
    <n v="1459363465"/>
    <b v="1"/>
    <n v="325"/>
    <b v="1"/>
    <s v="film &amp; video/documentary"/>
    <x v="5"/>
    <x v="27"/>
    <n v="169.85"/>
    <n v="100"/>
    <x v="3780"/>
    <d v="2016-04-29T18:44:25"/>
    <n v="30"/>
    <n v="3.6639999999999416E-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x v="14"/>
    <s v="SEK"/>
    <n v="1432455532"/>
    <n v="1429863532"/>
    <b v="0"/>
    <n v="19"/>
    <b v="0"/>
    <s v="theater/musical"/>
    <x v="2"/>
    <x v="18"/>
    <n v="356.84"/>
    <n v="12"/>
    <x v="3781"/>
    <d v="2015-05-24T08:18:52"/>
    <n v="30"/>
    <n v="-0.87672727272727269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s v="USD"/>
    <n v="1397924379"/>
    <n v="1394039979"/>
    <b v="0"/>
    <n v="170"/>
    <b v="0"/>
    <s v="film &amp; video/animation"/>
    <x v="5"/>
    <x v="29"/>
    <n v="38.479999999999997"/>
    <n v="12"/>
    <x v="3782"/>
    <d v="2014-04-19T16:19:39"/>
    <n v="44.958333333335759"/>
    <n v="-0.88107272727272723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s v="USD"/>
    <n v="1316883753"/>
    <n v="1311699753"/>
    <b v="0"/>
    <n v="11"/>
    <b v="0"/>
    <s v="film &amp; video/animation"/>
    <x v="5"/>
    <x v="29"/>
    <n v="113.64"/>
    <n v="2"/>
    <x v="3783"/>
    <d v="2011-09-24T17:02:33"/>
    <n v="60"/>
    <n v="-0.97727272727272729"/>
    <x v="5"/>
  </r>
  <r>
    <n v="704"/>
    <s v="ZNITCH- The Evolution in Helmet Safety"/>
    <s v="Turn you helmet into the safest helmet and don't worry about a thing,you will always have the right fit!!"/>
    <n v="55000"/>
    <n v="481"/>
    <x v="1"/>
    <x v="2"/>
    <x v="2"/>
    <s v="CAD"/>
    <n v="1487565468"/>
    <n v="1482381468"/>
    <b v="0"/>
    <n v="4"/>
    <b v="0"/>
    <s v="technology/wearables"/>
    <x v="0"/>
    <x v="16"/>
    <n v="120.25"/>
    <n v="1"/>
    <x v="3784"/>
    <d v="2017-02-20T04:37:48"/>
    <n v="60"/>
    <n v="-0.991254545454545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s v="USD"/>
    <n v="1414533600"/>
    <n v="1411411564"/>
    <b v="0"/>
    <n v="6"/>
    <b v="0"/>
    <s v="film &amp; video/science fiction"/>
    <x v="5"/>
    <x v="30"/>
    <n v="25.17"/>
    <n v="0"/>
    <x v="3785"/>
    <d v="2014-10-28T22:00:00"/>
    <n v="36.134675925924967"/>
    <n v="-0.9972545454545455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x v="13"/>
    <s v="DKK"/>
    <n v="1444657593"/>
    <n v="1440337593"/>
    <b v="0"/>
    <n v="0"/>
    <b v="0"/>
    <s v="film &amp; video/science fiction"/>
    <x v="5"/>
    <x v="30"/>
    <n v="0"/>
    <n v="0"/>
    <x v="3786"/>
    <d v="2015-10-12T13:46:33"/>
    <n v="50"/>
    <n v="-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s v="USD"/>
    <n v="1489500155"/>
    <n v="1485874955"/>
    <b v="0"/>
    <n v="188"/>
    <b v="0"/>
    <s v="technology/wearables"/>
    <x v="0"/>
    <x v="16"/>
    <n v="136.46"/>
    <n v="46"/>
    <x v="3787"/>
    <d v="2017-03-14T14:02:35"/>
    <n v="41.958333333328483"/>
    <n v="-0.53899371069182389"/>
    <x v="1"/>
  </r>
  <r>
    <n v="2156"/>
    <s v="Beyond Black Space"/>
    <s v="Captain and manage your ship along with your crew in this deep space adventure! (PC/Linux/Mac)"/>
    <n v="56000"/>
    <n v="1493"/>
    <x v="1"/>
    <x v="0"/>
    <x v="0"/>
    <s v="USD"/>
    <n v="1379363406"/>
    <n v="1375475406"/>
    <b v="0"/>
    <n v="83"/>
    <b v="0"/>
    <s v="games/video games"/>
    <x v="1"/>
    <x v="19"/>
    <n v="17.989999999999998"/>
    <n v="3"/>
    <x v="3788"/>
    <d v="2013-09-16T20:30:06"/>
    <n v="45"/>
    <n v="-0.97333928571428574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s v="USD"/>
    <n v="1472920909"/>
    <n v="1467736909"/>
    <b v="0"/>
    <n v="94"/>
    <b v="0"/>
    <s v="technology/wearables"/>
    <x v="0"/>
    <x v="16"/>
    <n v="93.9"/>
    <n v="15"/>
    <x v="3789"/>
    <d v="2016-09-03T16:41:49"/>
    <n v="60"/>
    <n v="-0.84514035087719297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s v="USD"/>
    <n v="1447963219"/>
    <n v="1445367619"/>
    <b v="1"/>
    <n v="613"/>
    <b v="1"/>
    <s v="film &amp; video/documentary"/>
    <x v="5"/>
    <x v="27"/>
    <n v="103.52"/>
    <n v="109"/>
    <x v="3790"/>
    <d v="2015-11-19T20:00:19"/>
    <n v="30.041666666656965"/>
    <n v="8.6181942661531882E-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s v="USD"/>
    <n v="1429391405"/>
    <n v="1425507005"/>
    <b v="1"/>
    <n v="365"/>
    <b v="1"/>
    <s v="technology/hardware"/>
    <x v="0"/>
    <x v="0"/>
    <n v="483.34"/>
    <n v="294"/>
    <x v="3791"/>
    <d v="2015-04-18T21:10:05"/>
    <n v="44.958333333328483"/>
    <n v="1.9403333333333332"/>
    <x v="3"/>
  </r>
  <r>
    <n v="2710"/>
    <s v="House of Yes"/>
    <s v="Building Brooklyn's own creative venue for circus, theater and events of all types."/>
    <n v="60000"/>
    <n v="92340.21"/>
    <x v="0"/>
    <x v="0"/>
    <x v="0"/>
    <s v="USD"/>
    <n v="1407549600"/>
    <n v="1404797428"/>
    <b v="1"/>
    <n v="1088"/>
    <b v="1"/>
    <s v="theater/spaces"/>
    <x v="2"/>
    <x v="24"/>
    <n v="84.87"/>
    <n v="154"/>
    <x v="3792"/>
    <d v="2014-08-09T02:00:00"/>
    <n v="31.853842592594447"/>
    <n v="0.5390035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x v="2"/>
    <s v="CAD"/>
    <n v="1447909401"/>
    <n v="1444017801"/>
    <b v="0"/>
    <n v="229"/>
    <b v="0"/>
    <s v="technology/wearables"/>
    <x v="0"/>
    <x v="16"/>
    <n v="153.43"/>
    <n v="59"/>
    <x v="3793"/>
    <d v="2015-11-19T05:03:21"/>
    <n v="45.041666666664241"/>
    <n v="-0.4144166666666666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s v="USD"/>
    <n v="1443675540"/>
    <n v="1441022120"/>
    <b v="0"/>
    <n v="121"/>
    <b v="0"/>
    <s v="technology/web"/>
    <x v="0"/>
    <x v="22"/>
    <n v="105.93"/>
    <n v="21"/>
    <x v="3794"/>
    <d v="2015-10-01T04:59:00"/>
    <n v="30.710879629630654"/>
    <n v="-0.78636666666666666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s v="USD"/>
    <n v="1419538560"/>
    <n v="1416600960"/>
    <b v="0"/>
    <n v="38"/>
    <b v="0"/>
    <s v="food/food trucks"/>
    <x v="3"/>
    <x v="3"/>
    <n v="89.21"/>
    <n v="6"/>
    <x v="3795"/>
    <d v="2014-12-25T20:16:00"/>
    <n v="34"/>
    <n v="-0.94350000000000001"/>
    <x v="2"/>
  </r>
  <r>
    <n v="1179"/>
    <s v="El Camion Roja"/>
    <s v="Mexican Style Food Truck, run by a Red Seal Chef, in a town with NO MEXICAN FOOD! That is a culinary emergency situation!"/>
    <n v="60000"/>
    <n v="3200"/>
    <x v="1"/>
    <x v="2"/>
    <x v="2"/>
    <s v="CAD"/>
    <n v="1446052627"/>
    <n v="1443460627"/>
    <b v="0"/>
    <n v="5"/>
    <b v="0"/>
    <s v="food/food trucks"/>
    <x v="3"/>
    <x v="3"/>
    <n v="640"/>
    <n v="5"/>
    <x v="3796"/>
    <d v="2015-10-28T17:17:07"/>
    <n v="30"/>
    <n v="-0.94666666666666666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s v="GBP"/>
    <n v="1402480221"/>
    <n v="1399888221"/>
    <b v="0"/>
    <n v="37"/>
    <b v="0"/>
    <s v="games/video games"/>
    <x v="1"/>
    <x v="19"/>
    <n v="80.3"/>
    <n v="5"/>
    <x v="3797"/>
    <d v="2014-06-11T09:50:21"/>
    <n v="30"/>
    <n v="-0.95048333333333335"/>
    <x v="2"/>
  </r>
  <r>
    <n v="1590"/>
    <s v="An Italian Adventure"/>
    <s v="Discover Italy through photography."/>
    <n v="60000"/>
    <n v="1020"/>
    <x v="1"/>
    <x v="4"/>
    <x v="4"/>
    <s v="EUR"/>
    <n v="1443040464"/>
    <n v="1440448464"/>
    <b v="0"/>
    <n v="2"/>
    <b v="0"/>
    <s v="photography/places"/>
    <x v="6"/>
    <x v="11"/>
    <n v="510"/>
    <n v="2"/>
    <x v="3798"/>
    <d v="2015-09-23T20:34:24"/>
    <n v="30"/>
    <n v="-0.98299999999999998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s v="USD"/>
    <n v="1410543495"/>
    <n v="1407865095"/>
    <b v="0"/>
    <n v="16"/>
    <b v="0"/>
    <s v="food/food trucks"/>
    <x v="3"/>
    <x v="3"/>
    <n v="61.19"/>
    <n v="2"/>
    <x v="3799"/>
    <d v="2014-09-12T17:38:15"/>
    <n v="31"/>
    <n v="-0.9836833333333333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s v="USD"/>
    <n v="1438734833"/>
    <n v="1436142833"/>
    <b v="0"/>
    <n v="27"/>
    <b v="0"/>
    <s v="games/video games"/>
    <x v="1"/>
    <x v="19"/>
    <n v="31.56"/>
    <n v="1"/>
    <x v="3800"/>
    <d v="2015-08-05T00:33:53"/>
    <n v="30"/>
    <n v="-0.9858000000000000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s v="USD"/>
    <n v="1414758620"/>
    <n v="1412166620"/>
    <b v="0"/>
    <n v="7"/>
    <b v="0"/>
    <s v="technology/wearables"/>
    <x v="0"/>
    <x v="16"/>
    <n v="90.86"/>
    <n v="1"/>
    <x v="3801"/>
    <d v="2014-10-31T12:30:20"/>
    <n v="30"/>
    <n v="-0.9893999999999999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s v="USD"/>
    <n v="1482332343"/>
    <n v="1479740343"/>
    <b v="0"/>
    <n v="5"/>
    <b v="0"/>
    <s v="technology/space exploration"/>
    <x v="0"/>
    <x v="23"/>
    <n v="71.599999999999994"/>
    <n v="1"/>
    <x v="3802"/>
    <d v="2016-12-21T14:59:03"/>
    <n v="30"/>
    <n v="-0.99403333333333332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s v="USD"/>
    <n v="1468615346"/>
    <n v="1466023346"/>
    <b v="0"/>
    <n v="6"/>
    <b v="0"/>
    <s v="food/food trucks"/>
    <x v="3"/>
    <x v="3"/>
    <n v="55.83"/>
    <n v="1"/>
    <x v="3803"/>
    <d v="2016-07-15T20:42:26"/>
    <n v="30"/>
    <n v="-0.9944166666666666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x v="6"/>
    <s v="EUR"/>
    <n v="1434213443"/>
    <n v="1431621443"/>
    <b v="0"/>
    <n v="4"/>
    <b v="0"/>
    <s v="technology/web"/>
    <x v="0"/>
    <x v="22"/>
    <n v="64.75"/>
    <n v="0"/>
    <x v="3804"/>
    <d v="2015-06-13T16:37:23"/>
    <n v="30"/>
    <n v="-0.9956833333333333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s v="USD"/>
    <n v="1410424642"/>
    <n v="1407832642"/>
    <b v="0"/>
    <n v="4"/>
    <b v="0"/>
    <s v="theater/plays"/>
    <x v="2"/>
    <x v="2"/>
    <n v="33.75"/>
    <n v="0"/>
    <x v="3805"/>
    <d v="2014-09-11T08:37:22"/>
    <n v="30"/>
    <n v="-0.99775000000000003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s v="GBP"/>
    <n v="1407168000"/>
    <n v="1406131023"/>
    <b v="0"/>
    <n v="3"/>
    <b v="0"/>
    <s v="theater/plays"/>
    <x v="2"/>
    <x v="2"/>
    <n v="40"/>
    <n v="0"/>
    <x v="3806"/>
    <d v="2014-08-04T16:00:00"/>
    <n v="12.002048611109785"/>
    <n v="-0.99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s v="USD"/>
    <n v="1424920795"/>
    <n v="1422328795"/>
    <b v="0"/>
    <n v="3"/>
    <b v="0"/>
    <s v="theater/spaces"/>
    <x v="2"/>
    <x v="24"/>
    <n v="23.67"/>
    <n v="0"/>
    <x v="3807"/>
    <d v="2015-02-26T03:19:55"/>
    <n v="30"/>
    <n v="-0.9988166666666666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s v="USD"/>
    <n v="1445097715"/>
    <n v="1441209715"/>
    <b v="0"/>
    <n v="2"/>
    <b v="0"/>
    <s v="technology/web"/>
    <x v="0"/>
    <x v="22"/>
    <n v="26"/>
    <n v="0"/>
    <x v="3808"/>
    <d v="2015-10-17T16:01:55"/>
    <n v="45"/>
    <n v="-0.99913333333333332"/>
    <x v="3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s v="USD"/>
    <n v="1476731431"/>
    <n v="1472843431"/>
    <b v="0"/>
    <n v="3"/>
    <b v="0"/>
    <s v="technology/web"/>
    <x v="0"/>
    <x v="22"/>
    <n v="13"/>
    <n v="0"/>
    <x v="3809"/>
    <d v="2016-10-17T19:10:31"/>
    <n v="45"/>
    <n v="-0.9993499999999999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s v="USD"/>
    <n v="1411662264"/>
    <n v="1408983864"/>
    <b v="0"/>
    <n v="2"/>
    <b v="0"/>
    <s v="food/food trucks"/>
    <x v="3"/>
    <x v="3"/>
    <n v="17.5"/>
    <n v="0"/>
    <x v="3810"/>
    <d v="2014-09-25T16:24:24"/>
    <n v="31"/>
    <n v="-0.99941666666666662"/>
    <x v="2"/>
  </r>
  <r>
    <n v="2423"/>
    <s v="FBTR BBQ"/>
    <s v="FBTR is a Texas-style, North Carolina based, homemade BBQ company looking to bring good meat to the masses."/>
    <n v="60000"/>
    <n v="8"/>
    <x v="1"/>
    <x v="0"/>
    <x v="0"/>
    <s v="USD"/>
    <n v="1420044890"/>
    <n v="1417452890"/>
    <b v="0"/>
    <n v="1"/>
    <b v="0"/>
    <s v="food/food trucks"/>
    <x v="3"/>
    <x v="3"/>
    <n v="8"/>
    <n v="0"/>
    <x v="3811"/>
    <d v="2014-12-31T16:54:50"/>
    <n v="30"/>
    <n v="-0.9998666666666666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s v="USD"/>
    <n v="1432195375"/>
    <n v="1430899375"/>
    <b v="0"/>
    <n v="2"/>
    <b v="0"/>
    <s v="film &amp; video/animation"/>
    <x v="5"/>
    <x v="29"/>
    <n v="1"/>
    <n v="0"/>
    <x v="3812"/>
    <d v="2015-05-21T08:02:55"/>
    <n v="15"/>
    <n v="-0.99996666666666667"/>
    <x v="3"/>
  </r>
  <r>
    <n v="496"/>
    <s v="Airships and Anatasia: The Movie"/>
    <s v="The movie is about the adventures of Ethan, Danna, The mysterious inventor and more."/>
    <n v="60000"/>
    <n v="1"/>
    <x v="1"/>
    <x v="0"/>
    <x v="0"/>
    <s v="USD"/>
    <n v="1392070874"/>
    <n v="1386886874"/>
    <b v="0"/>
    <n v="1"/>
    <b v="0"/>
    <s v="film &amp; video/animation"/>
    <x v="5"/>
    <x v="29"/>
    <n v="1"/>
    <n v="0"/>
    <x v="3813"/>
    <d v="2014-02-10T22:21:14"/>
    <n v="60"/>
    <n v="-0.99998333333333334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x v="7"/>
    <s v="AUD"/>
    <n v="1444525200"/>
    <n v="1441339242"/>
    <b v="1"/>
    <n v="1251"/>
    <b v="1"/>
    <s v="technology/space exploration"/>
    <x v="0"/>
    <x v="23"/>
    <n v="74.64"/>
    <n v="144"/>
    <x v="3814"/>
    <d v="2015-10-11T01:00:00"/>
    <n v="36.87451388889167"/>
    <n v="0.436523076923076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s v="USD"/>
    <n v="1432416219"/>
    <n v="1429824219"/>
    <b v="1"/>
    <n v="951"/>
    <b v="1"/>
    <s v="film &amp; video/documentary"/>
    <x v="5"/>
    <x v="27"/>
    <n v="75.44"/>
    <n v="110"/>
    <x v="3815"/>
    <d v="2015-05-23T21:23:39"/>
    <n v="30"/>
    <n v="0.1038153846153846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9"/>
    <s v="EUR"/>
    <n v="1439455609"/>
    <n v="1436863609"/>
    <b v="1"/>
    <n v="450"/>
    <b v="1"/>
    <s v="technology/hardware"/>
    <x v="0"/>
    <x v="0"/>
    <n v="147.68"/>
    <n v="102"/>
    <x v="3816"/>
    <d v="2015-08-13T08:46:49"/>
    <n v="30"/>
    <n v="2.2434307692307628E-2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s v="USD"/>
    <n v="1490752800"/>
    <n v="1486522484"/>
    <b v="0"/>
    <n v="884"/>
    <b v="0"/>
    <s v="music/faith"/>
    <x v="4"/>
    <x v="28"/>
    <n v="74.58"/>
    <n v="101"/>
    <x v="3817"/>
    <d v="2017-03-29T02:00:00"/>
    <n v="48.96199074073229"/>
    <n v="1.422123076923084E-2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s v="USD"/>
    <n v="1438793432"/>
    <n v="1436201432"/>
    <b v="0"/>
    <n v="7"/>
    <b v="0"/>
    <s v="technology/web"/>
    <x v="0"/>
    <x v="22"/>
    <n v="112.57"/>
    <n v="1"/>
    <x v="3818"/>
    <d v="2015-08-05T16:50:32"/>
    <n v="30"/>
    <n v="-0.987876923076923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s v="USD"/>
    <n v="1420724460"/>
    <n v="1418046247"/>
    <b v="0"/>
    <n v="3"/>
    <b v="0"/>
    <s v="theater/spaces"/>
    <x v="2"/>
    <x v="24"/>
    <n v="42"/>
    <n v="0"/>
    <x v="3819"/>
    <d v="2015-01-08T13:41:00"/>
    <n v="30.997835648144246"/>
    <n v="-0.99806153846153844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s v="USD"/>
    <n v="1334622660"/>
    <n v="1330733022"/>
    <b v="0"/>
    <n v="2"/>
    <b v="0"/>
    <s v="film &amp; video/animation"/>
    <x v="5"/>
    <x v="29"/>
    <n v="22.5"/>
    <n v="0"/>
    <x v="3820"/>
    <d v="2012-04-17T00:31:00"/>
    <n v="45.018958333334012"/>
    <n v="-0.99930769230769234"/>
    <x v="6"/>
  </r>
  <r>
    <n v="2691"/>
    <s v="Cook"/>
    <s v="A Great New local Food Truck serving up ethnic fusion inspired eats in Ottawa."/>
    <n v="65000"/>
    <n v="35"/>
    <x v="1"/>
    <x v="2"/>
    <x v="2"/>
    <s v="CAD"/>
    <n v="1431278557"/>
    <n v="1427390557"/>
    <b v="0"/>
    <n v="2"/>
    <b v="0"/>
    <s v="food/food trucks"/>
    <x v="3"/>
    <x v="3"/>
    <n v="17.5"/>
    <n v="0"/>
    <x v="3821"/>
    <d v="2015-05-10T17:22:37"/>
    <n v="45"/>
    <n v="-0.9994615384615385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s v="USD"/>
    <n v="1324664249"/>
    <n v="1321035449"/>
    <b v="0"/>
    <n v="22"/>
    <b v="0"/>
    <s v="film &amp; video/animation"/>
    <x v="5"/>
    <x v="29"/>
    <n v="136.09"/>
    <n v="5"/>
    <x v="3822"/>
    <d v="2011-12-23T18:17:29"/>
    <n v="42"/>
    <n v="-0.95401486760459542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s v="USD"/>
    <n v="1394233140"/>
    <n v="1391477450"/>
    <b v="0"/>
    <n v="1510"/>
    <b v="1"/>
    <s v="film &amp; video/documentary"/>
    <x v="5"/>
    <x v="27"/>
    <n v="81.75"/>
    <n v="182"/>
    <x v="3823"/>
    <d v="2014-03-07T22:59:00"/>
    <n v="31.894560185188311"/>
    <n v="0.8153547058823529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s v="GBP"/>
    <n v="1483286127"/>
    <n v="1479830127"/>
    <b v="0"/>
    <n v="456"/>
    <b v="0"/>
    <s v="technology/wearables"/>
    <x v="0"/>
    <x v="16"/>
    <n v="117.7"/>
    <n v="79"/>
    <x v="3824"/>
    <d v="2017-01-01T15:55:27"/>
    <n v="40"/>
    <n v="-0.21072647058823532"/>
    <x v="0"/>
  </r>
  <r>
    <n v="1081"/>
    <s v="The Creature"/>
    <s v="Finishing your last job before you retire until a disaster strikes the cargo ship can you survive The Creature?"/>
    <n v="68000"/>
    <n v="12"/>
    <x v="1"/>
    <x v="0"/>
    <x v="0"/>
    <s v="USD"/>
    <n v="1422483292"/>
    <n v="1419891292"/>
    <b v="0"/>
    <n v="4"/>
    <b v="0"/>
    <s v="games/video games"/>
    <x v="1"/>
    <x v="19"/>
    <n v="3"/>
    <n v="0"/>
    <x v="3825"/>
    <d v="2015-01-28T22:14:52"/>
    <n v="30"/>
    <n v="-0.99982352941176467"/>
    <x v="2"/>
  </r>
  <r>
    <n v="1960"/>
    <s v="TREKKAYAK"/>
    <s v="Trekkayak is an ultralight, durable and inflatable boat to be carried in your backpack to cross a lake or paddle down a river."/>
    <n v="70000"/>
    <n v="82532"/>
    <x v="0"/>
    <x v="14"/>
    <x v="14"/>
    <s v="SEK"/>
    <n v="1419151341"/>
    <n v="1416559341"/>
    <b v="1"/>
    <n v="33"/>
    <b v="1"/>
    <s v="technology/hardware"/>
    <x v="0"/>
    <x v="0"/>
    <n v="2500.9699999999998"/>
    <n v="118"/>
    <x v="3826"/>
    <d v="2014-12-21T08:42:21"/>
    <n v="30"/>
    <n v="0.17902857142857143"/>
    <x v="2"/>
  </r>
  <r>
    <n v="1025"/>
    <s v="[NUREN] The New Renaissance"/>
    <s v="Jake Kaufman and Jessie Seely present THE WORLD'S FIRST VIRTUAL REALITY ROCK OPERA."/>
    <n v="70000"/>
    <n v="76949.820000000007"/>
    <x v="0"/>
    <x v="0"/>
    <x v="0"/>
    <s v="USD"/>
    <n v="1426532437"/>
    <n v="1423944037"/>
    <b v="1"/>
    <n v="1071"/>
    <b v="1"/>
    <s v="music/electronic music"/>
    <x v="4"/>
    <x v="4"/>
    <n v="71.849999999999994"/>
    <n v="110"/>
    <x v="3827"/>
    <d v="2015-03-16T19:00:37"/>
    <n v="29.958333333328483"/>
    <n v="9.9283142857142959E-2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s v="USD"/>
    <n v="1478926800"/>
    <n v="1476054568"/>
    <b v="0"/>
    <n v="196"/>
    <b v="0"/>
    <s v="technology/wearables"/>
    <x v="0"/>
    <x v="16"/>
    <n v="89.6"/>
    <n v="25"/>
    <x v="3828"/>
    <d v="2016-11-12T05:00:00"/>
    <n v="33.243425925917109"/>
    <n v="-0.74912857142857148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s v="USD"/>
    <n v="1407691248"/>
    <n v="1405099248"/>
    <b v="0"/>
    <n v="5"/>
    <b v="0"/>
    <s v="theater/musical"/>
    <x v="2"/>
    <x v="18"/>
    <n v="205"/>
    <n v="1"/>
    <x v="3829"/>
    <d v="2014-08-10T17:20:48"/>
    <n v="30"/>
    <n v="-0.98535714285714282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s v="USD"/>
    <n v="1407621425"/>
    <n v="1404165425"/>
    <b v="0"/>
    <n v="4"/>
    <b v="0"/>
    <s v="food/food trucks"/>
    <x v="3"/>
    <x v="3"/>
    <n v="200"/>
    <n v="1"/>
    <x v="3830"/>
    <d v="2014-08-09T21:57:05"/>
    <n v="40"/>
    <n v="-0.9885714285714285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s v="USD"/>
    <n v="1456006938"/>
    <n v="1450822938"/>
    <b v="0"/>
    <n v="5"/>
    <b v="0"/>
    <s v="technology/web"/>
    <x v="0"/>
    <x v="22"/>
    <n v="54"/>
    <n v="0"/>
    <x v="3831"/>
    <d v="2016-02-20T22:22:18"/>
    <n v="60"/>
    <n v="-0.996142857142857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x v="20"/>
    <s v="HKD"/>
    <n v="1475457107"/>
    <n v="1472865107"/>
    <b v="0"/>
    <n v="1"/>
    <b v="0"/>
    <s v="film &amp; video/science fiction"/>
    <x v="5"/>
    <x v="30"/>
    <n v="10"/>
    <n v="0"/>
    <x v="3832"/>
    <d v="2016-10-03T01:11:47"/>
    <n v="30"/>
    <n v="-0.9998571428571428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s v="USD"/>
    <n v="1434654215"/>
    <n v="1432062215"/>
    <b v="0"/>
    <n v="0"/>
    <b v="0"/>
    <s v="technology/web"/>
    <x v="0"/>
    <x v="22"/>
    <n v="0"/>
    <n v="0"/>
    <x v="3833"/>
    <d v="2015-06-18T19:03:35"/>
    <n v="30"/>
    <n v="-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s v="USD"/>
    <n v="1462629432"/>
    <n v="1460037432"/>
    <b v="0"/>
    <n v="350"/>
    <b v="1"/>
    <s v="technology/hardware"/>
    <x v="0"/>
    <x v="0"/>
    <n v="226.21"/>
    <n v="111"/>
    <x v="3834"/>
    <d v="2016-05-07T13:57:12"/>
    <n v="30"/>
    <n v="0.10731468531468531"/>
    <x v="0"/>
  </r>
  <r>
    <n v="133"/>
    <s v="Demon Women from outer space (Canceled)"/>
    <s v="Invasion from outer space sights, to weird to imagine destruction too monstrous to escape"/>
    <n v="71764"/>
    <n v="0"/>
    <x v="2"/>
    <x v="0"/>
    <x v="0"/>
    <s v="USD"/>
    <n v="1464715860"/>
    <n v="1462130584"/>
    <b v="0"/>
    <n v="0"/>
    <b v="0"/>
    <s v="film &amp; video/science fiction"/>
    <x v="5"/>
    <x v="30"/>
    <n v="0"/>
    <n v="0"/>
    <x v="3835"/>
    <d v="2016-05-31T17:31:00"/>
    <n v="29.922175925930787"/>
    <n v="-1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s v="USD"/>
    <n v="1325763180"/>
    <n v="1323084816"/>
    <b v="0"/>
    <n v="3"/>
    <b v="0"/>
    <s v="film &amp; video/animation"/>
    <x v="5"/>
    <x v="29"/>
    <n v="71.67"/>
    <n v="0"/>
    <x v="3836"/>
    <d v="2012-01-05T11:33:00"/>
    <n v="30.99958333333052"/>
    <n v="-0.99713321866207982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s v="USD"/>
    <n v="1401459035"/>
    <n v="1397571035"/>
    <b v="1"/>
    <n v="2139"/>
    <b v="1"/>
    <s v="film &amp; video/documentary"/>
    <x v="5"/>
    <x v="27"/>
    <n v="54.75"/>
    <n v="156"/>
    <x v="3837"/>
    <d v="2014-05-30T14:10:35"/>
    <n v="45"/>
    <n v="0.5614400000000000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s v="USD"/>
    <n v="1440082240"/>
    <n v="1436885440"/>
    <b v="0"/>
    <n v="1107"/>
    <b v="1"/>
    <s v="technology/wearables"/>
    <x v="0"/>
    <x v="16"/>
    <n v="95.83"/>
    <n v="141"/>
    <x v="3838"/>
    <d v="2015-08-20T14:50:40"/>
    <n v="37"/>
    <n v="0.41446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s v="USD"/>
    <n v="1428514969"/>
    <n v="1425922969"/>
    <b v="1"/>
    <n v="942"/>
    <b v="1"/>
    <s v="film &amp; video/documentary"/>
    <x v="5"/>
    <x v="27"/>
    <n v="105.05"/>
    <n v="132"/>
    <x v="3839"/>
    <d v="2015-04-08T17:42:49"/>
    <n v="30"/>
    <n v="0.31937893333333334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s v="USD"/>
    <n v="1446350400"/>
    <n v="1443739388"/>
    <b v="1"/>
    <n v="498"/>
    <b v="1"/>
    <s v="film &amp; video/documentary"/>
    <x v="5"/>
    <x v="27"/>
    <n v="156.05000000000001"/>
    <n v="104"/>
    <x v="3840"/>
    <d v="2015-11-01T04:00:00"/>
    <n v="30.220046296301007"/>
    <n v="3.6144000000000037E-2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s v="USD"/>
    <n v="1319860740"/>
    <n v="1317064599"/>
    <b v="1"/>
    <n v="493"/>
    <b v="1"/>
    <s v="film &amp; video/documentary"/>
    <x v="5"/>
    <x v="27"/>
    <n v="154.41999999999999"/>
    <n v="102"/>
    <x v="3841"/>
    <d v="2011-10-29T03:59:00"/>
    <n v="32.362743055557075"/>
    <n v="1.5069333333333294E-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s v="USD"/>
    <n v="1410426250"/>
    <n v="1405674250"/>
    <b v="0"/>
    <n v="975"/>
    <b v="0"/>
    <s v="games/video games"/>
    <x v="1"/>
    <x v="19"/>
    <n v="48.28"/>
    <n v="63"/>
    <x v="3842"/>
    <d v="2014-09-11T09:04:10"/>
    <n v="55"/>
    <n v="-0.37234666666666666"/>
    <x v="2"/>
  </r>
  <r>
    <n v="2157"/>
    <s v="Nin"/>
    <s v="Gamers and 90's fans unite in this small tale of epic proportions!"/>
    <n v="75000"/>
    <n v="21144"/>
    <x v="1"/>
    <x v="0"/>
    <x v="0"/>
    <s v="USD"/>
    <n v="1482479940"/>
    <n v="1479684783"/>
    <b v="0"/>
    <n v="57"/>
    <b v="0"/>
    <s v="games/video games"/>
    <x v="1"/>
    <x v="19"/>
    <n v="370.95"/>
    <n v="28"/>
    <x v="3843"/>
    <d v="2016-12-23T07:59:00"/>
    <n v="32.351354166668898"/>
    <n v="-0.7180800000000000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s v="USD"/>
    <n v="1410955331"/>
    <n v="1407931331"/>
    <b v="0"/>
    <n v="129"/>
    <b v="0"/>
    <s v="technology/wearables"/>
    <x v="0"/>
    <x v="16"/>
    <n v="150.65"/>
    <n v="26"/>
    <x v="3844"/>
    <d v="2014-09-17T12:02:11"/>
    <n v="35"/>
    <n v="-0.74087999999999998"/>
    <x v="2"/>
  </r>
  <r>
    <n v="3064"/>
    <s v="Kickstart the Crossroads Community"/>
    <s v="An epicenter for connection, creation and expression of the community."/>
    <n v="75000"/>
    <n v="8471"/>
    <x v="1"/>
    <x v="0"/>
    <x v="0"/>
    <s v="USD"/>
    <n v="1448175540"/>
    <n v="1445483246"/>
    <b v="0"/>
    <n v="72"/>
    <b v="0"/>
    <s v="theater/spaces"/>
    <x v="2"/>
    <x v="24"/>
    <n v="117.65"/>
    <n v="11"/>
    <x v="3845"/>
    <d v="2015-11-22T06:59:00"/>
    <n v="31.160810185188893"/>
    <n v="-0.88705333333333336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s v="USD"/>
    <n v="1438451580"/>
    <n v="1434609424"/>
    <b v="0"/>
    <n v="28"/>
    <b v="0"/>
    <s v="technology/web"/>
    <x v="0"/>
    <x v="22"/>
    <n v="135.04"/>
    <n v="5"/>
    <x v="3846"/>
    <d v="2015-08-01T17:53:00"/>
    <n v="44.469398148146865"/>
    <n v="-0.94958666666666669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x v="2"/>
    <s v="CAD"/>
    <n v="1484366340"/>
    <n v="1480219174"/>
    <b v="0"/>
    <n v="18"/>
    <b v="0"/>
    <s v="theater/musical"/>
    <x v="2"/>
    <x v="18"/>
    <n v="176.94"/>
    <n v="4"/>
    <x v="3847"/>
    <d v="2017-01-14T03:59:00"/>
    <n v="47.999606481484079"/>
    <n v="-0.9575333333333333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s v="USD"/>
    <n v="1476458734"/>
    <n v="1472570734"/>
    <b v="0"/>
    <n v="15"/>
    <b v="0"/>
    <s v="technology/wearables"/>
    <x v="0"/>
    <x v="16"/>
    <n v="116.53"/>
    <n v="2"/>
    <x v="3848"/>
    <d v="2016-10-14T15:25:34"/>
    <n v="45"/>
    <n v="-0.976693333333333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s v="USD"/>
    <n v="1450887480"/>
    <n v="1448469719"/>
    <b v="0"/>
    <n v="1"/>
    <b v="0"/>
    <s v="theater/musical"/>
    <x v="2"/>
    <x v="18"/>
    <n v="500"/>
    <n v="1"/>
    <x v="3849"/>
    <d v="2015-12-23T16:18:00"/>
    <n v="27.983344907406718"/>
    <n v="-0.99333333333333329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x v="7"/>
    <s v="AUD"/>
    <n v="1424137247"/>
    <n v="1421545247"/>
    <b v="0"/>
    <n v="2"/>
    <b v="0"/>
    <s v="technology/web"/>
    <x v="0"/>
    <x v="22"/>
    <n v="34"/>
    <n v="0"/>
    <x v="3850"/>
    <d v="2015-02-17T01:40:47"/>
    <n v="30"/>
    <n v="-0.99909333333333339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s v="USD"/>
    <n v="1391630297"/>
    <n v="1389038297"/>
    <b v="0"/>
    <n v="4"/>
    <b v="0"/>
    <s v="games/video games"/>
    <x v="1"/>
    <x v="19"/>
    <n v="12.75"/>
    <n v="0"/>
    <x v="3851"/>
    <d v="2014-02-05T19:58:17"/>
    <n v="30"/>
    <n v="-0.99931999999999999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s v="USD"/>
    <n v="1408225452"/>
    <n v="1405633452"/>
    <b v="0"/>
    <n v="1"/>
    <b v="0"/>
    <s v="food/food trucks"/>
    <x v="3"/>
    <x v="3"/>
    <n v="5"/>
    <n v="0"/>
    <x v="3852"/>
    <d v="2014-08-16T21:44:12"/>
    <n v="30"/>
    <n v="-0.99993333333333334"/>
    <x v="2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s v="USD"/>
    <n v="1456700709"/>
    <n v="1453676709"/>
    <b v="0"/>
    <n v="1"/>
    <b v="0"/>
    <s v="technology/wearables"/>
    <x v="0"/>
    <x v="16"/>
    <n v="1"/>
    <n v="0"/>
    <x v="3853"/>
    <d v="2016-02-28T23:05:09"/>
    <n v="35"/>
    <n v="-0.9999866666666666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x v="7"/>
    <s v="AUD"/>
    <n v="1432771997"/>
    <n v="1430179997"/>
    <b v="0"/>
    <n v="0"/>
    <b v="0"/>
    <s v="technology/web"/>
    <x v="0"/>
    <x v="22"/>
    <n v="0"/>
    <n v="0"/>
    <x v="3854"/>
    <d v="2015-05-28T00:13:17"/>
    <n v="30"/>
    <n v="-1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s v="USD"/>
    <n v="1411312250"/>
    <n v="1406128250"/>
    <b v="0"/>
    <n v="0"/>
    <b v="0"/>
    <s v="theater/spaces"/>
    <x v="2"/>
    <x v="24"/>
    <n v="0"/>
    <n v="0"/>
    <x v="3855"/>
    <d v="2014-09-21T15:10:50"/>
    <n v="60"/>
    <n v="-1"/>
    <x v="2"/>
  </r>
  <r>
    <n v="4098"/>
    <s v="Life is simple"/>
    <s v="Community Youth play, written by and performed by the youth about finding joy in the simple things in life"/>
    <n v="75000"/>
    <n v="0"/>
    <x v="1"/>
    <x v="0"/>
    <x v="0"/>
    <s v="USD"/>
    <n v="1465060797"/>
    <n v="1462468797"/>
    <b v="0"/>
    <n v="0"/>
    <b v="0"/>
    <s v="theater/plays"/>
    <x v="2"/>
    <x v="2"/>
    <n v="0"/>
    <n v="0"/>
    <x v="3856"/>
    <d v="2016-06-04T17:19:57"/>
    <n v="30"/>
    <n v="-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s v="USD"/>
    <n v="1430981880"/>
    <n v="1426216033"/>
    <b v="1"/>
    <n v="508"/>
    <b v="1"/>
    <s v="technology/hardware"/>
    <x v="0"/>
    <x v="0"/>
    <n v="593.94000000000005"/>
    <n v="387"/>
    <x v="3857"/>
    <d v="2015-05-07T06:58:00"/>
    <n v="55.160266203703941"/>
    <n v="2.868199871794872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s v="USD"/>
    <n v="1450486800"/>
    <n v="1446562807"/>
    <b v="1"/>
    <n v="644"/>
    <b v="1"/>
    <s v="technology/hardware"/>
    <x v="0"/>
    <x v="0"/>
    <n v="262.16000000000003"/>
    <n v="211"/>
    <x v="3858"/>
    <d v="2015-12-19T01:00:00"/>
    <n v="45.416585648155888"/>
    <n v="1.110364250000000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x v="6"/>
    <s v="EUR"/>
    <n v="1433996746"/>
    <n v="1431404746"/>
    <b v="1"/>
    <n v="729"/>
    <b v="1"/>
    <s v="technology/hardware"/>
    <x v="0"/>
    <x v="0"/>
    <n v="220.74"/>
    <n v="201"/>
    <x v="3859"/>
    <d v="2015-06-11T04:25:46"/>
    <n v="30"/>
    <n v="1.011500000000000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s v="USD"/>
    <n v="1433298676"/>
    <n v="1429410676"/>
    <b v="0"/>
    <n v="118"/>
    <b v="0"/>
    <s v="food/food trucks"/>
    <x v="3"/>
    <x v="3"/>
    <n v="72.760000000000005"/>
    <n v="11"/>
    <x v="3860"/>
    <d v="2015-06-03T02:31:16"/>
    <n v="45"/>
    <n v="-0.892675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s v="USD"/>
    <n v="1415392207"/>
    <n v="1411500607"/>
    <b v="0"/>
    <n v="81"/>
    <b v="0"/>
    <s v="film &amp; video/science fiction"/>
    <x v="5"/>
    <x v="30"/>
    <n v="94.51"/>
    <n v="10"/>
    <x v="3861"/>
    <d v="2014-11-07T20:30:07"/>
    <n v="45.041666666671517"/>
    <n v="-0.90431249999999996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6"/>
    <x v="16"/>
    <s v="MXN"/>
    <n v="1483773169"/>
    <n v="1481181169"/>
    <b v="0"/>
    <n v="3"/>
    <b v="0"/>
    <s v="games/video games"/>
    <x v="1"/>
    <x v="19"/>
    <n v="103.33"/>
    <n v="0"/>
    <x v="3862"/>
    <d v="2017-01-07T07:12:49"/>
    <n v="30"/>
    <n v="-0.99612500000000004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s v="GBP"/>
    <n v="1446766372"/>
    <n v="1443220372"/>
    <b v="0"/>
    <n v="11"/>
    <b v="0"/>
    <s v="film &amp; video/animation"/>
    <x v="5"/>
    <x v="29"/>
    <n v="13.55"/>
    <n v="0"/>
    <x v="3863"/>
    <d v="2015-11-05T23:32:52"/>
    <n v="41.041666666671517"/>
    <n v="-0.99813750000000001"/>
    <x v="3"/>
  </r>
  <r>
    <n v="1145"/>
    <s v="A FORK IN THE ROAD food truck"/>
    <s v="Emphasizing locally and responsibly raised ingredients, serving delicious food! I need your help."/>
    <n v="80000"/>
    <n v="100"/>
    <x v="1"/>
    <x v="0"/>
    <x v="0"/>
    <s v="USD"/>
    <n v="1412272592"/>
    <n v="1407088592"/>
    <b v="0"/>
    <n v="1"/>
    <b v="0"/>
    <s v="food/food trucks"/>
    <x v="3"/>
    <x v="3"/>
    <n v="100"/>
    <n v="0"/>
    <x v="3864"/>
    <d v="2014-10-02T17:56:32"/>
    <n v="60"/>
    <n v="-0.99875000000000003"/>
    <x v="2"/>
  </r>
  <r>
    <n v="2136"/>
    <s v="Dark Paradise"/>
    <s v="A dark and twisted game with physiological madness and corruption as a man becomes the ultimate bio weapon."/>
    <n v="80000"/>
    <n v="47.69"/>
    <x v="1"/>
    <x v="0"/>
    <x v="0"/>
    <s v="USD"/>
    <n v="1382184786"/>
    <n v="1379592786"/>
    <b v="0"/>
    <n v="4"/>
    <b v="0"/>
    <s v="games/video games"/>
    <x v="1"/>
    <x v="19"/>
    <n v="11.92"/>
    <n v="0"/>
    <x v="3865"/>
    <d v="2013-10-19T12:13:06"/>
    <n v="30"/>
    <n v="-0.99940387499999994"/>
    <x v="4"/>
  </r>
  <r>
    <n v="576"/>
    <s v="Uthtopia"/>
    <s v="UthTopia Is a social media organization that believes in positive online usage, youth mentorship, and youth empowerment."/>
    <n v="80000"/>
    <n v="1"/>
    <x v="1"/>
    <x v="0"/>
    <x v="0"/>
    <s v="USD"/>
    <n v="1427537952"/>
    <n v="1422357552"/>
    <b v="0"/>
    <n v="1"/>
    <b v="0"/>
    <s v="technology/web"/>
    <x v="0"/>
    <x v="22"/>
    <n v="1"/>
    <n v="0"/>
    <x v="3866"/>
    <d v="2015-03-28T10:19:12"/>
    <n v="59.958333333335759"/>
    <n v="-0.9999875000000000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s v="USD"/>
    <n v="1407453228"/>
    <n v="1404861228"/>
    <b v="0"/>
    <n v="1"/>
    <b v="0"/>
    <s v="food/food trucks"/>
    <x v="3"/>
    <x v="3"/>
    <n v="1"/>
    <n v="0"/>
    <x v="3867"/>
    <d v="2014-08-07T23:13:48"/>
    <n v="30"/>
    <n v="-0.99998750000000003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x v="3"/>
    <s v="EUR"/>
    <n v="1453210037"/>
    <n v="1448026037"/>
    <b v="0"/>
    <n v="0"/>
    <b v="0"/>
    <s v="technology/web"/>
    <x v="0"/>
    <x v="22"/>
    <n v="0"/>
    <n v="0"/>
    <x v="3868"/>
    <d v="2016-01-19T13:27:17"/>
    <n v="60"/>
    <n v="-1"/>
    <x v="3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s v="USD"/>
    <n v="1462729317"/>
    <n v="1457548917"/>
    <b v="0"/>
    <n v="0"/>
    <b v="0"/>
    <s v="theater/spaces"/>
    <x v="2"/>
    <x v="24"/>
    <n v="0"/>
    <n v="0"/>
    <x v="3869"/>
    <d v="2016-05-08T17:41:57"/>
    <n v="59.958333333335759"/>
    <n v="-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x v="13"/>
    <s v="DKK"/>
    <n v="1433775600"/>
    <n v="1431973478"/>
    <b v="0"/>
    <n v="11"/>
    <b v="0"/>
    <s v="publishing/translations"/>
    <x v="7"/>
    <x v="20"/>
    <n v="744.55"/>
    <n v="10"/>
    <x v="3870"/>
    <d v="2015-06-08T15:00:00"/>
    <n v="20.85789351852145"/>
    <n v="-0.9001219512195122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s v="USD"/>
    <n v="1369323491"/>
    <n v="1366731491"/>
    <b v="0"/>
    <n v="1373"/>
    <b v="1"/>
    <s v="technology/hardware"/>
    <x v="0"/>
    <x v="0"/>
    <n v="91.83"/>
    <n v="148"/>
    <x v="3871"/>
    <d v="2013-05-23T15:38:11"/>
    <n v="30"/>
    <n v="0.48332294117647057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s v="USD"/>
    <n v="1325961309"/>
    <n v="1322073309"/>
    <b v="1"/>
    <n v="146"/>
    <b v="1"/>
    <s v="film &amp; video/documentary"/>
    <x v="5"/>
    <x v="27"/>
    <n v="589.95000000000005"/>
    <n v="101"/>
    <x v="3872"/>
    <d v="2012-01-07T18:35:09"/>
    <n v="45"/>
    <n v="1.3329411764705883E-2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x v="10"/>
    <s v="EUR"/>
    <n v="1446331500"/>
    <n v="1442531217"/>
    <b v="0"/>
    <n v="285"/>
    <b v="0"/>
    <s v="technology/gadgets"/>
    <x v="0"/>
    <x v="33"/>
    <n v="117.49"/>
    <n v="39"/>
    <x v="3873"/>
    <d v="2015-10-31T22:45:00"/>
    <n v="43.984756944453693"/>
    <n v="-0.60604705882352938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s v="USD"/>
    <n v="1472317209"/>
    <n v="1469725209"/>
    <b v="0"/>
    <n v="1"/>
    <b v="0"/>
    <s v="journalism/audio"/>
    <x v="8"/>
    <x v="14"/>
    <n v="250"/>
    <n v="0"/>
    <x v="3874"/>
    <d v="2016-08-27T17:00:09"/>
    <n v="30"/>
    <n v="-0.99705882352941178"/>
    <x v="0"/>
  </r>
  <r>
    <n v="570"/>
    <s v="Relaunching in May"/>
    <s v="Humans have AM/FM/Satellite radio, kids have radio Disney, pets have DogCatRadio."/>
    <n v="85000"/>
    <n v="142"/>
    <x v="1"/>
    <x v="0"/>
    <x v="0"/>
    <s v="USD"/>
    <n v="1455822569"/>
    <n v="1453230569"/>
    <b v="0"/>
    <n v="1"/>
    <b v="0"/>
    <s v="technology/web"/>
    <x v="0"/>
    <x v="22"/>
    <n v="142"/>
    <n v="0"/>
    <x v="3875"/>
    <d v="2016-02-18T19:09:29"/>
    <n v="30"/>
    <n v="-0.99832941176470591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s v="USD"/>
    <n v="1421030194"/>
    <n v="1418438194"/>
    <b v="0"/>
    <n v="0"/>
    <b v="0"/>
    <s v="food/food trucks"/>
    <x v="3"/>
    <x v="3"/>
    <n v="0"/>
    <n v="0"/>
    <x v="3876"/>
    <d v="2015-01-12T02:36:34"/>
    <n v="30"/>
    <n v="-1"/>
    <x v="2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s v="USD"/>
    <n v="1428704848"/>
    <n v="1426112848"/>
    <b v="0"/>
    <n v="7"/>
    <b v="0"/>
    <s v="technology/web"/>
    <x v="0"/>
    <x v="22"/>
    <n v="224.43"/>
    <n v="2"/>
    <x v="3877"/>
    <d v="2015-04-10T22:27:28"/>
    <n v="30"/>
    <n v="-0.981806601042269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s v="USD"/>
    <n v="1421656200"/>
    <n v="1416507211"/>
    <b v="0"/>
    <n v="312"/>
    <b v="0"/>
    <s v="games/video games"/>
    <x v="1"/>
    <x v="19"/>
    <n v="100.23"/>
    <n v="36"/>
    <x v="3878"/>
    <d v="2015-01-19T08:30:00"/>
    <n v="59.594780092593282"/>
    <n v="-0.6446259090909091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s v="USD"/>
    <n v="1421543520"/>
    <n v="1416445931"/>
    <b v="0"/>
    <n v="9"/>
    <b v="0"/>
    <s v="technology/web"/>
    <x v="0"/>
    <x v="22"/>
    <n v="38.44"/>
    <n v="0"/>
    <x v="3879"/>
    <d v="2015-01-18T01:12:00"/>
    <n v="58.999872685191804"/>
    <n v="-0.9961074610746107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s v="USD"/>
    <n v="1407624222"/>
    <n v="1405032222"/>
    <b v="0"/>
    <n v="4"/>
    <b v="0"/>
    <s v="technology/wearables"/>
    <x v="0"/>
    <x v="16"/>
    <n v="2.75"/>
    <n v="0"/>
    <x v="3880"/>
    <d v="2014-08-09T22:43:42"/>
    <n v="30"/>
    <n v="-0.999876248762487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x v="4"/>
    <s v="EUR"/>
    <n v="1461306772"/>
    <n v="1458714772"/>
    <b v="1"/>
    <n v="1281"/>
    <b v="1"/>
    <s v="technology/hardware"/>
    <x v="0"/>
    <x v="0"/>
    <n v="180.75"/>
    <n v="260"/>
    <x v="3881"/>
    <d v="2016-04-22T06:32:52"/>
    <n v="30"/>
    <n v="1.595774887892376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x v="4"/>
    <s v="EUR"/>
    <n v="1466323800"/>
    <n v="1463418120"/>
    <b v="0"/>
    <n v="310"/>
    <b v="0"/>
    <s v="technology/wearables"/>
    <x v="0"/>
    <x v="16"/>
    <n v="85"/>
    <n v="29"/>
    <x v="3882"/>
    <d v="2016-06-19T08:10:00"/>
    <n v="33.630555555559113"/>
    <n v="-0.707233333333333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s v="USD"/>
    <n v="1373174903"/>
    <n v="1369286903"/>
    <b v="0"/>
    <n v="123"/>
    <b v="0"/>
    <s v="games/video games"/>
    <x v="1"/>
    <x v="19"/>
    <n v="65.67"/>
    <n v="9"/>
    <x v="3883"/>
    <d v="2013-07-07T05:28:23"/>
    <n v="45"/>
    <n v="-0.9102555555555556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s v="USD"/>
    <n v="1469213732"/>
    <n v="1466621732"/>
    <b v="0"/>
    <n v="6"/>
    <b v="0"/>
    <s v="theater/plays"/>
    <x v="2"/>
    <x v="2"/>
    <n v="217.5"/>
    <n v="1"/>
    <x v="3884"/>
    <d v="2016-07-22T18:55:32"/>
    <n v="30"/>
    <n v="-0.9855000000000000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s v="USD"/>
    <n v="1430409651"/>
    <n v="1427817651"/>
    <b v="0"/>
    <n v="7"/>
    <b v="0"/>
    <s v="games/mobile games"/>
    <x v="1"/>
    <x v="15"/>
    <n v="60.71"/>
    <n v="0"/>
    <x v="3885"/>
    <d v="2015-04-30T16:00:51"/>
    <n v="30"/>
    <n v="-0.99527777777777782"/>
    <x v="3"/>
  </r>
  <r>
    <n v="2582"/>
    <s v="Drunken Wings"/>
    <s v="The place where chicken meets liquor for the first time!"/>
    <n v="90000"/>
    <n v="1"/>
    <x v="1"/>
    <x v="0"/>
    <x v="0"/>
    <s v="USD"/>
    <n v="1477784634"/>
    <n v="1475192634"/>
    <b v="0"/>
    <n v="1"/>
    <b v="0"/>
    <s v="food/food trucks"/>
    <x v="3"/>
    <x v="3"/>
    <n v="1"/>
    <n v="0"/>
    <x v="3886"/>
    <d v="2016-10-29T23:43:54"/>
    <n v="30"/>
    <n v="-0.9999888888888889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6"/>
    <x v="16"/>
    <s v="MXN"/>
    <n v="1482953115"/>
    <n v="1480361115"/>
    <b v="0"/>
    <n v="1"/>
    <b v="0"/>
    <s v="technology/wearables"/>
    <x v="0"/>
    <x v="16"/>
    <n v="250"/>
    <n v="0"/>
    <x v="3887"/>
    <d v="2016-12-28T19:25:15"/>
    <n v="30"/>
    <n v="-0.9973262032085561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s v="USD"/>
    <n v="1424375279"/>
    <n v="1422992879"/>
    <b v="0"/>
    <n v="2"/>
    <b v="0"/>
    <s v="film &amp; video/animation"/>
    <x v="5"/>
    <x v="29"/>
    <n v="13"/>
    <n v="0"/>
    <x v="3888"/>
    <d v="2015-02-19T19:47:59"/>
    <n v="16"/>
    <n v="-0.999725955204216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s v="USD"/>
    <n v="1487617200"/>
    <n v="1483634335"/>
    <b v="0"/>
    <n v="110"/>
    <b v="0"/>
    <s v="technology/wearables"/>
    <x v="0"/>
    <x v="16"/>
    <n v="364.35"/>
    <n v="42"/>
    <x v="3889"/>
    <d v="2017-02-20T19:00:00"/>
    <n v="46.097974537042319"/>
    <n v="-0.57811578947368425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s v="GBP"/>
    <n v="1429554349"/>
    <n v="1424719549"/>
    <b v="0"/>
    <n v="28"/>
    <b v="0"/>
    <s v="food/restaurants"/>
    <x v="3"/>
    <x v="39"/>
    <n v="35.71"/>
    <n v="1"/>
    <x v="3890"/>
    <d v="2015-04-20T18:25:49"/>
    <n v="55.958333333335759"/>
    <n v="-0.98947368421052628"/>
    <x v="3"/>
  </r>
  <r>
    <n v="172"/>
    <s v="The Blind Dolphin Story"/>
    <s v="A short film on the rarest mammal and the second most endangered freshwater river dolphin, in Pakistan."/>
    <n v="95000"/>
    <n v="0"/>
    <x v="1"/>
    <x v="0"/>
    <x v="0"/>
    <s v="USD"/>
    <n v="1426753723"/>
    <n v="1423733323"/>
    <b v="0"/>
    <n v="0"/>
    <b v="0"/>
    <s v="film &amp; video/drama"/>
    <x v="5"/>
    <x v="25"/>
    <n v="0"/>
    <n v="0"/>
    <x v="3891"/>
    <d v="2015-03-19T08:28:43"/>
    <n v="34.958333333328483"/>
    <n v="-1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s v="USD"/>
    <n v="1451389601"/>
    <n v="1447933601"/>
    <b v="0"/>
    <n v="34"/>
    <b v="0"/>
    <s v="film &amp; video/animation"/>
    <x v="5"/>
    <x v="29"/>
    <n v="725.03"/>
    <n v="25"/>
    <x v="3892"/>
    <d v="2015-12-29T11:46:41"/>
    <n v="40"/>
    <n v="-0.7458659793814432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x v="7"/>
    <s v="AUD"/>
    <n v="1429228800"/>
    <n v="1426714870"/>
    <b v="0"/>
    <n v="443"/>
    <b v="1"/>
    <s v="technology/hardware"/>
    <x v="0"/>
    <x v="0"/>
    <n v="227.85"/>
    <n v="103"/>
    <x v="3893"/>
    <d v="2015-04-17T00:00:00"/>
    <n v="29.096412037033588"/>
    <n v="2.9989795918367347E-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s v="USD"/>
    <n v="1469913194"/>
    <n v="1467321194"/>
    <b v="0"/>
    <n v="4"/>
    <b v="0"/>
    <s v="technology/space exploration"/>
    <x v="0"/>
    <x v="23"/>
    <n v="22.75"/>
    <n v="0"/>
    <x v="3894"/>
    <d v="2016-07-30T21:13:14"/>
    <n v="30"/>
    <n v="-0.9990714285714286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s v="GBP"/>
    <n v="1432299600"/>
    <n v="1429707729"/>
    <b v="0"/>
    <n v="25"/>
    <b v="0"/>
    <s v="technology/gadgets"/>
    <x v="0"/>
    <x v="33"/>
    <n v="106.8"/>
    <n v="3"/>
    <x v="3895"/>
    <d v="2015-05-22T13:00:00"/>
    <n v="29.998506944451947"/>
    <n v="-0.97303030303030302"/>
    <x v="3"/>
  </r>
  <r>
    <n v="1948"/>
    <s v="UDOO X86: The Most Powerful Maker Board Ever"/>
    <s v="10 times more powerful than Raspberry Pi 3, x86 64-bit architecture"/>
    <n v="100000"/>
    <n v="800211"/>
    <x v="0"/>
    <x v="0"/>
    <x v="0"/>
    <s v="USD"/>
    <n v="1465232520"/>
    <n v="1460557809"/>
    <b v="1"/>
    <n v="4245"/>
    <b v="1"/>
    <s v="technology/hardware"/>
    <x v="0"/>
    <x v="0"/>
    <n v="188.51"/>
    <n v="800"/>
    <x v="3896"/>
    <d v="2016-06-06T17:02:00"/>
    <n v="54.105451388888469"/>
    <n v="7.002110000000000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x v="8"/>
    <s v="EUR"/>
    <n v="1436680958"/>
    <n v="1433224958"/>
    <b v="1"/>
    <n v="680"/>
    <b v="1"/>
    <s v="technology/hardware"/>
    <x v="0"/>
    <x v="0"/>
    <n v="511.79"/>
    <n v="348"/>
    <x v="3897"/>
    <d v="2015-07-12T06:02:38"/>
    <n v="40"/>
    <n v="2.4801799999999998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s v="USD"/>
    <n v="1408021098"/>
    <n v="1405429098"/>
    <b v="1"/>
    <n v="1513"/>
    <b v="1"/>
    <s v="technology/hardware"/>
    <x v="0"/>
    <x v="0"/>
    <n v="136.63999999999999"/>
    <n v="207"/>
    <x v="3898"/>
    <d v="2014-08-14T12:58:18"/>
    <n v="30"/>
    <n v="1.067430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s v="USD"/>
    <n v="1434017153"/>
    <n v="1431425153"/>
    <b v="1"/>
    <n v="353"/>
    <b v="1"/>
    <s v="technology/hardware"/>
    <x v="0"/>
    <x v="0"/>
    <n v="457.39"/>
    <n v="161"/>
    <x v="3899"/>
    <d v="2015-06-11T10:05:53"/>
    <n v="30"/>
    <n v="0.61458999999999997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s v="USD"/>
    <n v="1431100918"/>
    <n v="1427212918"/>
    <b v="0"/>
    <n v="470"/>
    <b v="1"/>
    <s v="technology/hardware"/>
    <x v="0"/>
    <x v="0"/>
    <n v="324.69"/>
    <n v="153"/>
    <x v="3900"/>
    <d v="2015-05-08T16:01:58"/>
    <n v="45"/>
    <n v="0.52604299999999993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x v="7"/>
    <s v="AUD"/>
    <n v="1487738622"/>
    <n v="1485146622"/>
    <b v="1"/>
    <n v="1596"/>
    <b v="1"/>
    <s v="film &amp; video/documentary"/>
    <x v="5"/>
    <x v="27"/>
    <n v="92.25"/>
    <n v="147"/>
    <x v="3901"/>
    <d v="2017-02-22T04:43:42"/>
    <n v="30"/>
    <n v="0.47233769999999992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s v="USD"/>
    <n v="1465652372"/>
    <n v="1463060372"/>
    <b v="1"/>
    <n v="325"/>
    <b v="1"/>
    <s v="technology/hardware"/>
    <x v="0"/>
    <x v="0"/>
    <n v="385.04"/>
    <n v="125"/>
    <x v="3902"/>
    <d v="2016-06-11T13:39:32"/>
    <n v="30"/>
    <n v="0.2513699999999999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s v="USD"/>
    <n v="1427740319"/>
    <n v="1423855919"/>
    <b v="1"/>
    <n v="539"/>
    <b v="1"/>
    <s v="technology/hardware"/>
    <x v="0"/>
    <x v="0"/>
    <n v="223.1"/>
    <n v="120"/>
    <x v="3903"/>
    <d v="2015-03-30T18:31:59"/>
    <n v="44.958333333335759"/>
    <n v="0.20249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x v="13"/>
    <s v="DKK"/>
    <n v="1458807098"/>
    <n v="1456218698"/>
    <b v="0"/>
    <n v="203"/>
    <b v="1"/>
    <s v="technology/hardware"/>
    <x v="0"/>
    <x v="0"/>
    <n v="566.39"/>
    <n v="115"/>
    <x v="3904"/>
    <d v="2016-03-24T08:11:38"/>
    <n v="29.958333333335759"/>
    <n v="0.1497699999999999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s v="USD"/>
    <n v="1446019200"/>
    <n v="1442420377"/>
    <b v="1"/>
    <n v="555"/>
    <b v="1"/>
    <s v="film &amp; video/documentary"/>
    <x v="5"/>
    <x v="27"/>
    <n v="203.63"/>
    <n v="113"/>
    <x v="3905"/>
    <d v="2015-10-28T08:00:00"/>
    <n v="41.65304398148146"/>
    <n v="0.1301499999999999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s v="USD"/>
    <n v="1477972740"/>
    <n v="1475326255"/>
    <b v="0"/>
    <n v="1260"/>
    <b v="1"/>
    <s v="theater/spaces"/>
    <x v="2"/>
    <x v="24"/>
    <n v="89.31"/>
    <n v="113"/>
    <x v="3906"/>
    <d v="2016-11-01T03:59:00"/>
    <n v="30.630613425928459"/>
    <n v="0.125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s v="USD"/>
    <n v="1466168390"/>
    <n v="1463576390"/>
    <b v="1"/>
    <n v="1762"/>
    <b v="1"/>
    <s v="technology/space exploration"/>
    <x v="0"/>
    <x v="23"/>
    <n v="60.97"/>
    <n v="107"/>
    <x v="3907"/>
    <d v="2016-06-17T12:59:50"/>
    <n v="30"/>
    <n v="7.4215700000000065E-2"/>
    <x v="0"/>
  </r>
  <r>
    <n v="2726"/>
    <s v="Krimston TWO - Dual SIM case for iPhone"/>
    <s v="Krimston TWO: iPhone Dual SIM Case"/>
    <n v="100000"/>
    <n v="105745"/>
    <x v="0"/>
    <x v="0"/>
    <x v="0"/>
    <s v="USD"/>
    <n v="1461333311"/>
    <n v="1458741311"/>
    <b v="0"/>
    <n v="404"/>
    <b v="1"/>
    <s v="technology/hardware"/>
    <x v="0"/>
    <x v="0"/>
    <n v="261.75"/>
    <n v="106"/>
    <x v="3908"/>
    <d v="2016-04-22T13:55:11"/>
    <n v="30"/>
    <n v="5.7450000000000001E-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x v="14"/>
    <s v="SEK"/>
    <n v="1432314209"/>
    <n v="1429722209"/>
    <b v="0"/>
    <n v="100"/>
    <b v="1"/>
    <s v="theater/plays"/>
    <x v="2"/>
    <x v="2"/>
    <n v="1008.24"/>
    <n v="101"/>
    <x v="3909"/>
    <d v="2015-05-22T17:03:29"/>
    <n v="30"/>
    <n v="8.2400000000000008E-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s v="USD"/>
    <n v="1399271911"/>
    <n v="1396334311"/>
    <b v="0"/>
    <n v="558"/>
    <b v="1"/>
    <s v="theater/plays"/>
    <x v="2"/>
    <x v="2"/>
    <n v="179.28"/>
    <n v="100"/>
    <x v="3910"/>
    <d v="2014-05-05T06:38:31"/>
    <n v="34"/>
    <n v="3.6000000000000002E-4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s v="USD"/>
    <n v="1418849028"/>
    <n v="1415825028"/>
    <b v="0"/>
    <n v="224"/>
    <b v="0"/>
    <s v="technology/wearables"/>
    <x v="0"/>
    <x v="16"/>
    <n v="379.23"/>
    <n v="85"/>
    <x v="3911"/>
    <d v="2014-12-17T20:43:48"/>
    <n v="35"/>
    <n v="-0.15053"/>
    <x v="2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s v="USD"/>
    <n v="1446771600"/>
    <n v="1443700648"/>
    <b v="0"/>
    <n v="248"/>
    <b v="0"/>
    <s v="technology/wearables"/>
    <x v="0"/>
    <x v="16"/>
    <n v="162.91999999999999"/>
    <n v="40"/>
    <x v="3912"/>
    <d v="2015-11-06T01:00:00"/>
    <n v="35.543425925934571"/>
    <n v="-0.59596000000000005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s v="USD"/>
    <n v="1430421827"/>
    <n v="1427829827"/>
    <b v="0"/>
    <n v="296"/>
    <b v="0"/>
    <s v="technology/wearables"/>
    <x v="0"/>
    <x v="16"/>
    <n v="119.39"/>
    <n v="35"/>
    <x v="3913"/>
    <d v="2015-04-30T19:23:47"/>
    <n v="30"/>
    <n v="-0.6466199999999999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x v="10"/>
    <s v="EUR"/>
    <n v="1481716868"/>
    <n v="1478257268"/>
    <b v="0"/>
    <n v="338"/>
    <b v="0"/>
    <s v="technology/wearables"/>
    <x v="0"/>
    <x v="16"/>
    <n v="99.97"/>
    <n v="34"/>
    <x v="3914"/>
    <d v="2016-12-14T12:01:08"/>
    <n v="40.041666666656965"/>
    <n v="-0.66208999999999996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s v="USD"/>
    <n v="1411005600"/>
    <n v="1408141245"/>
    <b v="0"/>
    <n v="29"/>
    <b v="0"/>
    <s v="technology/wearables"/>
    <x v="0"/>
    <x v="16"/>
    <n v="530.69000000000005"/>
    <n v="15"/>
    <x v="3915"/>
    <d v="2014-09-18T02:00:00"/>
    <n v="33.152256944449618"/>
    <n v="-0.84609999999999996"/>
    <x v="2"/>
  </r>
  <r>
    <n v="217"/>
    <s v="Bitch"/>
    <s v="A roadmovie by paw"/>
    <n v="100000"/>
    <n v="11943"/>
    <x v="1"/>
    <x v="14"/>
    <x v="14"/>
    <s v="SEK"/>
    <n v="1419780149"/>
    <n v="1417101749"/>
    <b v="0"/>
    <n v="38"/>
    <b v="0"/>
    <s v="film &amp; video/drama"/>
    <x v="5"/>
    <x v="25"/>
    <n v="314.29000000000002"/>
    <n v="12"/>
    <x v="3916"/>
    <d v="2014-12-28T15:22:29"/>
    <n v="31"/>
    <n v="-0.88056999999999996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s v="USD"/>
    <n v="1432101855"/>
    <n v="1429509855"/>
    <b v="0"/>
    <n v="292"/>
    <b v="0"/>
    <s v="journalism/audio"/>
    <x v="8"/>
    <x v="14"/>
    <n v="29.24"/>
    <n v="9"/>
    <x v="3917"/>
    <d v="2015-05-20T06:04:15"/>
    <n v="30"/>
    <n v="-0.9146300000000000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6"/>
    <x v="16"/>
    <s v="MXN"/>
    <n v="1486317653"/>
    <n v="1481133653"/>
    <b v="0"/>
    <n v="6"/>
    <b v="0"/>
    <s v="technology/wearables"/>
    <x v="0"/>
    <x v="16"/>
    <n v="591.66999999999996"/>
    <n v="4"/>
    <x v="3918"/>
    <d v="2017-02-05T18:00:53"/>
    <n v="60"/>
    <n v="-0.9645000000000000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s v="USD"/>
    <n v="1459992856"/>
    <n v="1456108456"/>
    <b v="0"/>
    <n v="38"/>
    <b v="0"/>
    <s v="technology/wearables"/>
    <x v="0"/>
    <x v="16"/>
    <n v="74.790000000000006"/>
    <n v="3"/>
    <x v="3919"/>
    <d v="2016-04-07T01:34:16"/>
    <n v="44.958333333328483"/>
    <n v="-0.9715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s v="USD"/>
    <n v="1467132185"/>
    <n v="1461948185"/>
    <b v="0"/>
    <n v="24"/>
    <b v="0"/>
    <s v="technology/wearables"/>
    <x v="0"/>
    <x v="16"/>
    <n v="108.63"/>
    <n v="3"/>
    <x v="3920"/>
    <d v="2016-06-28T16:43:05"/>
    <n v="60"/>
    <n v="-0.97392999999999996"/>
    <x v="0"/>
  </r>
  <r>
    <n v="945"/>
    <s v="CT BAND"/>
    <s v="Make your watch Smart ! CT Band is an ultra-thin, high-tech smart watch-strap awarded twice at CES 2017 las vegas"/>
    <n v="100000"/>
    <n v="2484"/>
    <x v="1"/>
    <x v="3"/>
    <x v="3"/>
    <s v="EUR"/>
    <n v="1487462340"/>
    <n v="1482958626"/>
    <b v="0"/>
    <n v="16"/>
    <b v="0"/>
    <s v="technology/wearables"/>
    <x v="0"/>
    <x v="16"/>
    <n v="155.25"/>
    <n v="2"/>
    <x v="3921"/>
    <d v="2017-02-18T23:59:00"/>
    <n v="52.126319444440014"/>
    <n v="-0.9751600000000000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s v="USD"/>
    <n v="1391427692"/>
    <n v="1388835692"/>
    <b v="0"/>
    <n v="99"/>
    <b v="0"/>
    <s v="games/video games"/>
    <x v="1"/>
    <x v="19"/>
    <n v="21.34"/>
    <n v="2"/>
    <x v="3922"/>
    <d v="2014-02-03T11:41:32"/>
    <n v="30"/>
    <n v="-0.9788700999999999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s v="USD"/>
    <n v="1489172435"/>
    <n v="1486580435"/>
    <b v="1"/>
    <n v="52"/>
    <b v="0"/>
    <s v="technology/space exploration"/>
    <x v="0"/>
    <x v="23"/>
    <n v="39.479999999999997"/>
    <n v="2"/>
    <x v="3923"/>
    <d v="2017-03-10T19:00:35"/>
    <n v="30"/>
    <n v="-0.97946999999999995"/>
    <x v="1"/>
  </r>
  <r>
    <n v="128"/>
    <s v="Ralphi3 (Canceled)"/>
    <s v="A Science Fiction film filled with entertainment and Excitement"/>
    <n v="100000"/>
    <n v="1867"/>
    <x v="2"/>
    <x v="0"/>
    <x v="0"/>
    <s v="USD"/>
    <n v="1476941293"/>
    <n v="1473917293"/>
    <b v="0"/>
    <n v="6"/>
    <b v="0"/>
    <s v="film &amp; video/science fiction"/>
    <x v="5"/>
    <x v="30"/>
    <n v="311.17"/>
    <n v="2"/>
    <x v="3924"/>
    <d v="2016-10-20T05:28:13"/>
    <n v="35"/>
    <n v="-0.981330000000000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x v="2"/>
    <s v="CAD"/>
    <n v="1423333581"/>
    <n v="1420741581"/>
    <b v="0"/>
    <n v="24"/>
    <b v="0"/>
    <s v="technology/wearables"/>
    <x v="0"/>
    <x v="16"/>
    <n v="61.29"/>
    <n v="1"/>
    <x v="3925"/>
    <d v="2015-02-07T18:26:21"/>
    <n v="30"/>
    <n v="-0.985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s v="USD"/>
    <n v="1444946400"/>
    <n v="1441723912"/>
    <b v="0"/>
    <n v="21"/>
    <b v="0"/>
    <s v="theater/spaces"/>
    <x v="2"/>
    <x v="24"/>
    <n v="56.34"/>
    <n v="1"/>
    <x v="3926"/>
    <d v="2015-10-15T22:00:00"/>
    <n v="37.297314814815763"/>
    <n v="-0.98816809999999999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s v="USD"/>
    <n v="1421348428"/>
    <n v="1417460428"/>
    <b v="0"/>
    <n v="11"/>
    <b v="0"/>
    <s v="technology/wearables"/>
    <x v="0"/>
    <x v="16"/>
    <n v="102.73"/>
    <n v="1"/>
    <x v="3927"/>
    <d v="2015-01-15T19:00:28"/>
    <n v="45"/>
    <n v="-0.98870000000000002"/>
    <x v="2"/>
  </r>
  <r>
    <n v="705"/>
    <s v="SomnoScope"/>
    <s v="The closest thing ever to the Holy Grail of wearables technology"/>
    <n v="100000"/>
    <n v="977"/>
    <x v="1"/>
    <x v="10"/>
    <x v="10"/>
    <s v="EUR"/>
    <n v="1484999278"/>
    <n v="1482407278"/>
    <b v="0"/>
    <n v="5"/>
    <b v="0"/>
    <s v="technology/wearables"/>
    <x v="0"/>
    <x v="16"/>
    <n v="195.4"/>
    <n v="1"/>
    <x v="3928"/>
    <d v="2017-01-21T11:47:58"/>
    <n v="30"/>
    <n v="-0.990230000000000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x v="7"/>
    <s v="AUD"/>
    <n v="1418183325"/>
    <n v="1415591325"/>
    <b v="0"/>
    <n v="11"/>
    <b v="0"/>
    <s v="technology/space exploration"/>
    <x v="0"/>
    <x v="23"/>
    <n v="80.45"/>
    <n v="1"/>
    <x v="3929"/>
    <d v="2014-12-10T03:48:45"/>
    <n v="30"/>
    <n v="-0.9911499999999999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x v="10"/>
    <s v="EUR"/>
    <n v="1483138800"/>
    <n v="1480610046"/>
    <b v="0"/>
    <n v="3"/>
    <b v="0"/>
    <s v="technology/wearables"/>
    <x v="0"/>
    <x v="16"/>
    <n v="167.67"/>
    <n v="1"/>
    <x v="3930"/>
    <d v="2016-12-30T23:00:00"/>
    <n v="29.267986111110076"/>
    <n v="-0.99497000000000002"/>
    <x v="0"/>
  </r>
  <r>
    <n v="992"/>
    <s v="WairConditioning"/>
    <s v="The HOTTEST and COOLEST thing yet! WairConditioning... an entirely new level of comfortability!"/>
    <n v="100000"/>
    <n v="467"/>
    <x v="1"/>
    <x v="0"/>
    <x v="0"/>
    <s v="USD"/>
    <n v="1462655519"/>
    <n v="1457475119"/>
    <b v="0"/>
    <n v="4"/>
    <b v="0"/>
    <s v="technology/wearables"/>
    <x v="0"/>
    <x v="16"/>
    <n v="116.75"/>
    <n v="0"/>
    <x v="3931"/>
    <d v="2016-05-07T21:11:59"/>
    <n v="59.958333333335759"/>
    <n v="-0.99533000000000005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s v="USD"/>
    <n v="1430703638"/>
    <n v="1426815638"/>
    <b v="0"/>
    <n v="8"/>
    <b v="0"/>
    <s v="technology/web"/>
    <x v="0"/>
    <x v="22"/>
    <n v="53.25"/>
    <n v="0"/>
    <x v="3932"/>
    <d v="2015-05-04T01:40:38"/>
    <n v="45"/>
    <n v="-0.99573999999999996"/>
    <x v="3"/>
  </r>
  <r>
    <n v="717"/>
    <s v="cool air belt"/>
    <s v="Cool air flowing under clothing keeps you cool."/>
    <n v="100000"/>
    <n v="305"/>
    <x v="1"/>
    <x v="0"/>
    <x v="0"/>
    <s v="USD"/>
    <n v="1409949002"/>
    <n v="1407357002"/>
    <b v="0"/>
    <n v="4"/>
    <b v="0"/>
    <s v="technology/wearables"/>
    <x v="0"/>
    <x v="16"/>
    <n v="76.25"/>
    <n v="0"/>
    <x v="3933"/>
    <d v="2014-09-05T20:30:02"/>
    <n v="30"/>
    <n v="-0.996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s v="USD"/>
    <n v="1403122380"/>
    <n v="1400634728"/>
    <b v="0"/>
    <n v="7"/>
    <b v="0"/>
    <s v="photography/places"/>
    <x v="6"/>
    <x v="11"/>
    <n v="40"/>
    <n v="0"/>
    <x v="3934"/>
    <d v="2014-06-18T20:13:00"/>
    <n v="28.79226851851854"/>
    <n v="-0.99719999999999998"/>
    <x v="2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x v="7"/>
    <s v="AUD"/>
    <n v="1463645521"/>
    <n v="1458461521"/>
    <b v="0"/>
    <n v="4"/>
    <b v="0"/>
    <s v="food/food trucks"/>
    <x v="3"/>
    <x v="3"/>
    <n v="62.5"/>
    <n v="0"/>
    <x v="3935"/>
    <d v="2016-05-19T08:12:01"/>
    <n v="60"/>
    <n v="-0.9975000000000000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s v="USD"/>
    <n v="1433178060"/>
    <n v="1429290060"/>
    <b v="0"/>
    <n v="5"/>
    <b v="0"/>
    <s v="technology/wearables"/>
    <x v="0"/>
    <x v="16"/>
    <n v="45.2"/>
    <n v="0"/>
    <x v="3936"/>
    <d v="2015-06-01T17:01:00"/>
    <n v="45"/>
    <n v="-0.9977399999999999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s v="USD"/>
    <n v="1409602217"/>
    <n v="1405714217"/>
    <b v="0"/>
    <n v="3"/>
    <b v="0"/>
    <s v="technology/wearables"/>
    <x v="0"/>
    <x v="16"/>
    <n v="68.33"/>
    <n v="0"/>
    <x v="3937"/>
    <d v="2014-09-01T20:10:17"/>
    <n v="45"/>
    <n v="-0.9979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s v="USD"/>
    <n v="1437570130"/>
    <n v="1434978130"/>
    <b v="0"/>
    <n v="2"/>
    <b v="0"/>
    <s v="technology/web"/>
    <x v="0"/>
    <x v="22"/>
    <n v="30.5"/>
    <n v="0"/>
    <x v="3938"/>
    <d v="2015-07-22T13:02:10"/>
    <n v="30"/>
    <n v="-0.9993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s v="USD"/>
    <n v="1429622726"/>
    <n v="1424442326"/>
    <b v="0"/>
    <n v="6"/>
    <b v="0"/>
    <s v="technology/space exploration"/>
    <x v="0"/>
    <x v="23"/>
    <n v="8.5"/>
    <n v="0"/>
    <x v="3939"/>
    <d v="2015-04-21T13:25:26"/>
    <n v="59.958333333328483"/>
    <n v="-0.99948999999999999"/>
    <x v="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s v="USD"/>
    <n v="1439048017"/>
    <n v="1436456017"/>
    <b v="0"/>
    <n v="1"/>
    <b v="0"/>
    <s v="technology/web"/>
    <x v="0"/>
    <x v="22"/>
    <n v="50"/>
    <n v="0"/>
    <x v="3940"/>
    <d v="2015-08-08T15:33:37"/>
    <n v="30"/>
    <n v="-0.99950000000000006"/>
    <x v="3"/>
  </r>
  <r>
    <n v="1097"/>
    <s v="Rabbly"/>
    <s v="Rabbly is action-adventure game. Is about a scientist going on an adventure, to find rare materials in another galaxy."/>
    <n v="100000"/>
    <n v="47"/>
    <x v="1"/>
    <x v="0"/>
    <x v="0"/>
    <s v="USD"/>
    <n v="1393786877"/>
    <n v="1390330877"/>
    <b v="0"/>
    <n v="7"/>
    <b v="0"/>
    <s v="games/video games"/>
    <x v="1"/>
    <x v="19"/>
    <n v="6.71"/>
    <n v="0"/>
    <x v="3941"/>
    <d v="2014-03-02T19:01:17"/>
    <n v="40"/>
    <n v="-0.99953000000000003"/>
    <x v="2"/>
  </r>
  <r>
    <n v="1101"/>
    <s v="Strain Wars"/>
    <s v="Different strains of marijuana leafs battling to the death to see which one is the top strain."/>
    <n v="100000"/>
    <n v="41"/>
    <x v="1"/>
    <x v="0"/>
    <x v="0"/>
    <s v="USD"/>
    <n v="1468519920"/>
    <n v="1466188338"/>
    <b v="0"/>
    <n v="6"/>
    <b v="0"/>
    <s v="games/video games"/>
    <x v="1"/>
    <x v="19"/>
    <n v="6.83"/>
    <n v="0"/>
    <x v="3942"/>
    <d v="2016-07-14T18:12:00"/>
    <n v="26.985902777771116"/>
    <n v="-0.99958999999999998"/>
    <x v="0"/>
  </r>
  <r>
    <n v="3853"/>
    <s v="The Original Laughter Therapist"/>
    <s v="A dose of One-woman &quot;Dramedy&quot; to cure those daily blues is just what the doctor ordered!"/>
    <n v="100000"/>
    <n v="26"/>
    <x v="1"/>
    <x v="0"/>
    <x v="0"/>
    <s v="USD"/>
    <n v="1409602178"/>
    <n v="1406578178"/>
    <b v="0"/>
    <n v="2"/>
    <b v="0"/>
    <s v="theater/plays"/>
    <x v="2"/>
    <x v="2"/>
    <n v="13"/>
    <n v="0"/>
    <x v="3943"/>
    <d v="2014-09-01T20:09:38"/>
    <n v="35"/>
    <n v="-0.99973999999999996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s v="USD"/>
    <n v="1442775956"/>
    <n v="1437591956"/>
    <b v="0"/>
    <n v="1"/>
    <b v="0"/>
    <s v="theater/spaces"/>
    <x v="2"/>
    <x v="24"/>
    <n v="25"/>
    <n v="0"/>
    <x v="3944"/>
    <d v="2015-09-20T19:05:56"/>
    <n v="60"/>
    <n v="-0.99975000000000003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x v="2"/>
    <s v="CAD"/>
    <n v="1418841045"/>
    <n v="1416249045"/>
    <b v="0"/>
    <n v="3"/>
    <b v="0"/>
    <s v="technology/web"/>
    <x v="0"/>
    <x v="22"/>
    <n v="4"/>
    <n v="0"/>
    <x v="3945"/>
    <d v="2014-12-17T18:30:45"/>
    <n v="30"/>
    <n v="-0.99987999999999999"/>
    <x v="2"/>
  </r>
  <r>
    <n v="2431"/>
    <s v="Murphy's good eatin'"/>
    <s v="Go to Colorado and run a food truck with homemade food of all kinds."/>
    <n v="100000"/>
    <n v="2"/>
    <x v="1"/>
    <x v="0"/>
    <x v="0"/>
    <s v="USD"/>
    <n v="1467080613"/>
    <n v="1461896613"/>
    <b v="0"/>
    <n v="2"/>
    <b v="0"/>
    <s v="food/food trucks"/>
    <x v="3"/>
    <x v="3"/>
    <n v="1"/>
    <n v="0"/>
    <x v="3946"/>
    <d v="2016-06-28T02:23:33"/>
    <n v="60"/>
    <n v="-0.99997999999999998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s v="USD"/>
    <n v="1455941197"/>
    <n v="1453349197"/>
    <b v="0"/>
    <n v="1"/>
    <b v="0"/>
    <s v="publishing/translations"/>
    <x v="7"/>
    <x v="20"/>
    <n v="1"/>
    <n v="0"/>
    <x v="3947"/>
    <d v="2016-02-20T04:06:37"/>
    <n v="30"/>
    <n v="-0.99999000000000005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s v="USD"/>
    <n v="1312945341"/>
    <n v="1307761341"/>
    <b v="0"/>
    <n v="0"/>
    <b v="0"/>
    <s v="film &amp; video/animation"/>
    <x v="5"/>
    <x v="29"/>
    <n v="0"/>
    <n v="0"/>
    <x v="3948"/>
    <d v="2011-08-10T03:02:21"/>
    <n v="60"/>
    <n v="-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s v="USD"/>
    <n v="1426442400"/>
    <n v="1424454319"/>
    <b v="0"/>
    <n v="0"/>
    <b v="0"/>
    <s v="technology/web"/>
    <x v="0"/>
    <x v="22"/>
    <n v="0"/>
    <n v="0"/>
    <x v="3949"/>
    <d v="2015-03-15T18:00:00"/>
    <n v="23.010196759263636"/>
    <n v="-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s v="GBP"/>
    <n v="1488063840"/>
    <n v="1485558318"/>
    <b v="0"/>
    <n v="0"/>
    <b v="0"/>
    <s v="technology/web"/>
    <x v="0"/>
    <x v="22"/>
    <n v="0"/>
    <n v="0"/>
    <x v="3950"/>
    <d v="2017-02-25T23:04:00"/>
    <n v="28.999097222229466"/>
    <n v="-1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x v="8"/>
    <s v="EUR"/>
    <n v="1481740740"/>
    <n v="1478130783"/>
    <b v="0"/>
    <n v="0"/>
    <b v="0"/>
    <s v="technology/wearables"/>
    <x v="0"/>
    <x v="16"/>
    <n v="0"/>
    <n v="0"/>
    <x v="3951"/>
    <d v="2016-12-14T18:39:00"/>
    <n v="41.781909722223645"/>
    <n v="-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s v="USD"/>
    <n v="1390522045"/>
    <n v="1388707645"/>
    <b v="0"/>
    <n v="0"/>
    <b v="0"/>
    <s v="music/jazz"/>
    <x v="4"/>
    <x v="34"/>
    <n v="0"/>
    <n v="0"/>
    <x v="3952"/>
    <d v="2014-01-24T00:07:25"/>
    <n v="21"/>
    <n v="-1"/>
    <x v="2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s v="GBP"/>
    <n v="1454323413"/>
    <n v="1451731413"/>
    <b v="0"/>
    <n v="0"/>
    <b v="0"/>
    <s v="food/restaurants"/>
    <x v="3"/>
    <x v="39"/>
    <n v="0"/>
    <n v="0"/>
    <x v="3953"/>
    <d v="2016-02-01T10:43:33"/>
    <n v="30"/>
    <n v="-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s v="USD"/>
    <n v="1476559260"/>
    <n v="1472567085"/>
    <b v="0"/>
    <n v="0"/>
    <b v="0"/>
    <s v="food/restaurants"/>
    <x v="3"/>
    <x v="39"/>
    <n v="0"/>
    <n v="0"/>
    <x v="3954"/>
    <d v="2016-10-15T19:21:00"/>
    <n v="46.205729166656965"/>
    <n v="-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x v="2"/>
    <s v="CAD"/>
    <n v="1444740089"/>
    <n v="1442148089"/>
    <b v="0"/>
    <n v="0"/>
    <b v="0"/>
    <s v="food/food trucks"/>
    <x v="3"/>
    <x v="3"/>
    <n v="0"/>
    <n v="0"/>
    <x v="3955"/>
    <d v="2015-10-13T12:41:29"/>
    <n v="30"/>
    <n v="-1"/>
    <x v="3"/>
  </r>
  <r>
    <n v="2780"/>
    <s v="Travel with baby"/>
    <s v="Turn the World with my kids, and then write a book with the advice for traveling with baby"/>
    <n v="100000"/>
    <n v="0"/>
    <x v="1"/>
    <x v="4"/>
    <x v="4"/>
    <s v="EUR"/>
    <n v="1489142688"/>
    <n v="1486550688"/>
    <b v="0"/>
    <n v="0"/>
    <b v="0"/>
    <s v="publishing/children's books"/>
    <x v="7"/>
    <x v="32"/>
    <n v="0"/>
    <n v="0"/>
    <x v="3956"/>
    <d v="2017-03-10T10:44:48"/>
    <n v="30"/>
    <n v="-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s v="USD"/>
    <n v="1425242029"/>
    <n v="1422650029"/>
    <b v="0"/>
    <n v="0"/>
    <b v="0"/>
    <s v="theater/spaces"/>
    <x v="2"/>
    <x v="24"/>
    <n v="0"/>
    <n v="0"/>
    <x v="3957"/>
    <d v="2015-03-01T20:33:49"/>
    <n v="30"/>
    <n v="-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s v="USD"/>
    <n v="1450040396"/>
    <n v="1444852796"/>
    <b v="0"/>
    <n v="0"/>
    <b v="0"/>
    <s v="theater/musical"/>
    <x v="2"/>
    <x v="18"/>
    <n v="0"/>
    <n v="0"/>
    <x v="3958"/>
    <d v="2015-12-13T20:59:56"/>
    <n v="60.041666666671517"/>
    <n v="-1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x v="8"/>
    <s v="EUR"/>
    <n v="1471985640"/>
    <n v="1469289685"/>
    <b v="0"/>
    <n v="179"/>
    <b v="0"/>
    <s v="technology/wearables"/>
    <x v="0"/>
    <x v="16"/>
    <n v="171.79"/>
    <n v="30"/>
    <x v="3959"/>
    <d v="2016-08-23T20:54:00"/>
    <n v="31.203182870369346"/>
    <n v="-0.704938638827852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s v="USD"/>
    <n v="1429291982"/>
    <n v="1426699982"/>
    <b v="0"/>
    <n v="37"/>
    <b v="0"/>
    <s v="theater/spaces"/>
    <x v="2"/>
    <x v="24"/>
    <n v="125.27"/>
    <n v="4"/>
    <x v="3960"/>
    <d v="2015-04-17T17:33:02"/>
    <n v="30"/>
    <n v="-0.95756466010528729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s v="USD"/>
    <n v="1417690734"/>
    <n v="1415098734"/>
    <b v="0"/>
    <n v="356"/>
    <b v="0"/>
    <s v="technology/wearables"/>
    <x v="0"/>
    <x v="16"/>
    <n v="201.6"/>
    <n v="65"/>
    <x v="3961"/>
    <d v="2014-12-04T10:58:54"/>
    <n v="30"/>
    <n v="-0.34753636363636364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x v="2"/>
    <s v="CAD"/>
    <n v="1441119919"/>
    <n v="1437663919"/>
    <b v="0"/>
    <n v="29"/>
    <b v="0"/>
    <s v="technology/wearables"/>
    <x v="0"/>
    <x v="16"/>
    <n v="30.31"/>
    <n v="1"/>
    <x v="3962"/>
    <d v="2015-09-01T15:05:19"/>
    <n v="40"/>
    <n v="-0.99200909090909095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s v="USD"/>
    <n v="1411328918"/>
    <n v="1407440918"/>
    <b v="0"/>
    <n v="5"/>
    <b v="0"/>
    <s v="food/restaurants"/>
    <x v="3"/>
    <x v="39"/>
    <n v="17.2"/>
    <n v="0"/>
    <x v="3963"/>
    <d v="2014-09-21T19:48:38"/>
    <n v="45"/>
    <n v="-0.99921818181818178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s v="USD"/>
    <n v="1428205247"/>
    <n v="1423024847"/>
    <b v="0"/>
    <n v="1"/>
    <b v="0"/>
    <s v="theater/plays"/>
    <x v="2"/>
    <x v="2"/>
    <n v="20"/>
    <n v="0"/>
    <x v="3964"/>
    <d v="2015-04-05T03:40:47"/>
    <n v="59.958333333343035"/>
    <n v="-0.99981818181818183"/>
    <x v="3"/>
  </r>
  <r>
    <n v="167"/>
    <s v="Past"/>
    <s v="A young man experiences a tragedy and has the opportunity to go back and learn from his mistakes and find out his true self."/>
    <n v="110000"/>
    <n v="11"/>
    <x v="1"/>
    <x v="0"/>
    <x v="0"/>
    <s v="USD"/>
    <n v="1438726535"/>
    <n v="1433542535"/>
    <b v="0"/>
    <n v="2"/>
    <b v="0"/>
    <s v="film &amp; video/drama"/>
    <x v="5"/>
    <x v="25"/>
    <n v="5.5"/>
    <n v="0"/>
    <x v="3965"/>
    <d v="2015-08-04T22:15:35"/>
    <n v="60"/>
    <n v="-0.99990000000000001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s v="GBP"/>
    <n v="1478425747"/>
    <n v="1475398147"/>
    <b v="0"/>
    <n v="2"/>
    <b v="0"/>
    <s v="games/mobile games"/>
    <x v="1"/>
    <x v="15"/>
    <n v="2"/>
    <n v="0"/>
    <x v="3966"/>
    <d v="2016-11-06T09:49:07"/>
    <n v="35.041666666671517"/>
    <n v="-0.99996363636363639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s v="USD"/>
    <n v="1379094980"/>
    <n v="1376502980"/>
    <b v="0"/>
    <n v="3"/>
    <b v="0"/>
    <s v="film &amp; video/animation"/>
    <x v="5"/>
    <x v="29"/>
    <n v="1"/>
    <n v="0"/>
    <x v="3967"/>
    <d v="2013-09-13T17:56:20"/>
    <n v="30"/>
    <n v="-0.99997272727272724"/>
    <x v="4"/>
  </r>
  <r>
    <n v="2378"/>
    <s v="KEEPUP INC (Canceled)"/>
    <s v="KEEPUP allows you to extend your social circle by introducing you to new people via your friends."/>
    <n v="110000"/>
    <n v="0"/>
    <x v="2"/>
    <x v="0"/>
    <x v="0"/>
    <s v="USD"/>
    <n v="1440548330"/>
    <n v="1438042730"/>
    <b v="0"/>
    <n v="0"/>
    <b v="0"/>
    <s v="technology/web"/>
    <x v="0"/>
    <x v="22"/>
    <n v="0"/>
    <n v="0"/>
    <x v="3968"/>
    <d v="2015-08-26T00:18:50"/>
    <n v="29"/>
    <n v="-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s v="USD"/>
    <n v="1473044340"/>
    <n v="1468180462"/>
    <b v="0"/>
    <n v="4"/>
    <b v="0"/>
    <s v="technology/wearables"/>
    <x v="0"/>
    <x v="16"/>
    <n v="55"/>
    <n v="0"/>
    <x v="3969"/>
    <d v="2016-09-05T02:59:00"/>
    <n v="56.294884259259561"/>
    <n v="-0.99809110629067244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s v="USD"/>
    <n v="1415722236"/>
    <n v="1410534636"/>
    <b v="1"/>
    <n v="1095"/>
    <b v="1"/>
    <s v="theater/spaces"/>
    <x v="2"/>
    <x v="24"/>
    <n v="155.24"/>
    <n v="147"/>
    <x v="3970"/>
    <d v="2014-11-11T16:10:36"/>
    <n v="60.041666666664241"/>
    <n v="0.46539577586206898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x v="2"/>
    <s v="CAD"/>
    <n v="1454078770"/>
    <n v="1448894770"/>
    <b v="0"/>
    <n v="2"/>
    <b v="0"/>
    <s v="food/food trucks"/>
    <x v="3"/>
    <x v="3"/>
    <n v="22.5"/>
    <n v="0"/>
    <x v="3971"/>
    <d v="2016-01-29T14:46:10"/>
    <n v="60"/>
    <n v="-0.99961538461538457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s v="USD"/>
    <n v="1411150701"/>
    <n v="1405966701"/>
    <b v="0"/>
    <n v="7"/>
    <b v="0"/>
    <s v="film &amp; video/drama"/>
    <x v="5"/>
    <x v="25"/>
    <n v="91.43"/>
    <n v="1"/>
    <x v="3972"/>
    <d v="2014-09-19T18:18:21"/>
    <n v="60"/>
    <n v="-0.994666666666666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s v="USD"/>
    <n v="1420233256"/>
    <n v="1417641256"/>
    <b v="0"/>
    <n v="0"/>
    <b v="0"/>
    <s v="technology/web"/>
    <x v="0"/>
    <x v="22"/>
    <n v="0"/>
    <n v="0"/>
    <x v="3973"/>
    <d v="2015-01-02T21:14:16"/>
    <n v="30"/>
    <n v="-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x v="6"/>
    <s v="EUR"/>
    <n v="1467128723"/>
    <n v="1464536723"/>
    <b v="0"/>
    <n v="1530"/>
    <b v="1"/>
    <s v="technology/hardware"/>
    <x v="0"/>
    <x v="0"/>
    <n v="259.25"/>
    <n v="317"/>
    <x v="3974"/>
    <d v="2016-06-28T15:45:23"/>
    <n v="30"/>
    <n v="2.173271999999999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s v="USD"/>
    <n v="1480568340"/>
    <n v="1477996325"/>
    <b v="1"/>
    <n v="379"/>
    <b v="1"/>
    <s v="technology/hardware"/>
    <x v="0"/>
    <x v="0"/>
    <n v="449.26"/>
    <n v="136"/>
    <x v="3975"/>
    <d v="2016-12-01T04:59:00"/>
    <n v="29.768692129633564"/>
    <n v="0.3621679999999999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s v="USD"/>
    <n v="1468108198"/>
    <n v="1465516198"/>
    <b v="0"/>
    <n v="348"/>
    <b v="0"/>
    <s v="theater/spaces"/>
    <x v="2"/>
    <x v="24"/>
    <n v="244.8"/>
    <n v="68"/>
    <x v="3976"/>
    <d v="2016-07-09T23:49:58"/>
    <n v="30"/>
    <n v="-0.31846400000000002"/>
    <x v="0"/>
  </r>
  <r>
    <n v="2649"/>
    <s v="The Mission - Please Check Back Soon (Canceled)"/>
    <s v="They have launched a Kickstarter."/>
    <n v="125000"/>
    <n v="124"/>
    <x v="2"/>
    <x v="0"/>
    <x v="0"/>
    <s v="USD"/>
    <n v="1454370941"/>
    <n v="1449186941"/>
    <b v="0"/>
    <n v="3"/>
    <b v="0"/>
    <s v="technology/space exploration"/>
    <x v="0"/>
    <x v="23"/>
    <n v="41.33"/>
    <n v="0"/>
    <x v="3977"/>
    <d v="2016-02-01T23:55:41"/>
    <n v="60"/>
    <n v="-0.9990080000000000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s v="USD"/>
    <n v="1438576057"/>
    <n v="1435552057"/>
    <b v="0"/>
    <n v="1"/>
    <b v="0"/>
    <s v="food/food trucks"/>
    <x v="3"/>
    <x v="3"/>
    <n v="30"/>
    <n v="0"/>
    <x v="3978"/>
    <d v="2015-08-03T04:27:37"/>
    <n v="35"/>
    <n v="-0.99975999999999998"/>
    <x v="3"/>
  </r>
  <r>
    <n v="578"/>
    <s v="weBuy Crowdsourced Shopping"/>
    <s v="weBuy trade built on technology and Crowd Sourced Power"/>
    <n v="125000"/>
    <n v="14"/>
    <x v="1"/>
    <x v="1"/>
    <x v="1"/>
    <s v="GBP"/>
    <n v="1441633993"/>
    <n v="1439560393"/>
    <b v="0"/>
    <n v="7"/>
    <b v="0"/>
    <s v="technology/web"/>
    <x v="0"/>
    <x v="22"/>
    <n v="2"/>
    <n v="0"/>
    <x v="3979"/>
    <d v="2015-09-07T13:53:13"/>
    <n v="24"/>
    <n v="-0.99988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s v="USD"/>
    <n v="1490499180"/>
    <n v="1488430760"/>
    <b v="0"/>
    <n v="0"/>
    <b v="0"/>
    <s v="music/faith"/>
    <x v="4"/>
    <x v="28"/>
    <n v="0"/>
    <n v="0"/>
    <x v="3980"/>
    <d v="2017-03-26T03:33:00"/>
    <n v="23.940046296294895"/>
    <n v="-1"/>
    <x v="1"/>
  </r>
  <r>
    <n v="298"/>
    <s v="DisHonesty - A Documentary Feature Film"/>
    <s v="The truth is, we all lie - and by &quot;we,&quot; we mean everyone!"/>
    <n v="126000"/>
    <n v="137254.84"/>
    <x v="0"/>
    <x v="0"/>
    <x v="0"/>
    <s v="USD"/>
    <n v="1399669200"/>
    <n v="1394536048"/>
    <b v="1"/>
    <n v="2436"/>
    <b v="1"/>
    <s v="film &amp; video/documentary"/>
    <x v="5"/>
    <x v="27"/>
    <n v="56.34"/>
    <n v="109"/>
    <x v="3981"/>
    <d v="2014-05-09T21:00:00"/>
    <n v="59.411481481482042"/>
    <n v="8.932412698412695E-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s v="USD"/>
    <n v="1385136000"/>
    <n v="1381923548"/>
    <b v="0"/>
    <n v="890"/>
    <b v="0"/>
    <s v="technology/wearables"/>
    <x v="0"/>
    <x v="16"/>
    <n v="120.39"/>
    <n v="82"/>
    <x v="3982"/>
    <d v="2013-11-22T16:00:00"/>
    <n v="37.18115740740177"/>
    <n v="-0.17577892307692303"/>
    <x v="4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s v="USD"/>
    <n v="1432612382"/>
    <n v="1427428382"/>
    <b v="0"/>
    <n v="67"/>
    <b v="0"/>
    <s v="film &amp; video/science fiction"/>
    <x v="5"/>
    <x v="30"/>
    <n v="449.43"/>
    <n v="23"/>
    <x v="3983"/>
    <d v="2015-05-26T03:53:02"/>
    <n v="60"/>
    <n v="-0.7683692307692308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x v="6"/>
    <s v="EUR"/>
    <n v="1434286855"/>
    <n v="1431694855"/>
    <b v="0"/>
    <n v="0"/>
    <b v="0"/>
    <s v="publishing/translations"/>
    <x v="7"/>
    <x v="20"/>
    <n v="0"/>
    <n v="0"/>
    <x v="3984"/>
    <d v="2015-06-14T13:00:55"/>
    <n v="30"/>
    <n v="-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s v="USD"/>
    <n v="1457721287"/>
    <n v="1455129287"/>
    <b v="0"/>
    <n v="276"/>
    <b v="0"/>
    <s v="technology/wearables"/>
    <x v="0"/>
    <x v="16"/>
    <n v="51.82"/>
    <n v="11"/>
    <x v="3985"/>
    <d v="2016-03-11T18:34:47"/>
    <n v="30"/>
    <n v="-0.892458646616541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s v="USD"/>
    <n v="1405021211"/>
    <n v="1402429211"/>
    <b v="0"/>
    <n v="0"/>
    <b v="0"/>
    <s v="photography/people"/>
    <x v="6"/>
    <x v="38"/>
    <n v="0"/>
    <n v="0"/>
    <x v="3986"/>
    <d v="2014-07-10T19:40:11"/>
    <n v="30"/>
    <n v="-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x v="5"/>
    <s v="NOK"/>
    <n v="1486313040"/>
    <n v="1483131966"/>
    <b v="0"/>
    <n v="4"/>
    <b v="0"/>
    <s v="food/food trucks"/>
    <x v="3"/>
    <x v="3"/>
    <n v="501.25"/>
    <n v="1"/>
    <x v="3987"/>
    <d v="2017-02-05T16:44:00"/>
    <n v="36.817986111112987"/>
    <n v="-0.985678571428571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s v="USD"/>
    <n v="1359743139"/>
    <n v="1355855139"/>
    <b v="0"/>
    <n v="1062"/>
    <b v="1"/>
    <s v="film &amp; video/documentary"/>
    <x v="5"/>
    <x v="27"/>
    <n v="161.26"/>
    <n v="114"/>
    <x v="3988"/>
    <d v="2013-02-01T18:25:39"/>
    <n v="45"/>
    <n v="0.1416866666666666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s v="USD"/>
    <n v="1489532220"/>
    <n v="1486625606"/>
    <b v="1"/>
    <n v="1151"/>
    <b v="1"/>
    <s v="film &amp; video/documentary"/>
    <x v="5"/>
    <x v="27"/>
    <n v="147.16999999999999"/>
    <n v="113"/>
    <x v="3989"/>
    <d v="2017-03-14T22:57:00"/>
    <n v="33.641365740739275"/>
    <n v="0.129297333333333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s v="USD"/>
    <n v="1450971684"/>
    <n v="1447515684"/>
    <b v="1"/>
    <n v="1420"/>
    <b v="1"/>
    <s v="theater/spaces"/>
    <x v="2"/>
    <x v="24"/>
    <n v="108"/>
    <n v="102"/>
    <x v="3990"/>
    <d v="2015-12-24T15:41:24"/>
    <n v="40"/>
    <n v="2.2413333333333334E-2"/>
    <x v="3"/>
  </r>
  <r>
    <n v="2656"/>
    <s v="MoonWatcher: A 24/7 Live Video of the Moon for Everyone (Canceled)"/>
    <s v="MoonWatcher will be bringing the Moon closer to all of us."/>
    <n v="150000"/>
    <n v="17155"/>
    <x v="2"/>
    <x v="0"/>
    <x v="0"/>
    <s v="USD"/>
    <n v="1489345200"/>
    <n v="1485966688"/>
    <b v="0"/>
    <n v="152"/>
    <b v="0"/>
    <s v="technology/space exploration"/>
    <x v="0"/>
    <x v="23"/>
    <n v="112.86"/>
    <n v="11"/>
    <x v="3991"/>
    <d v="2017-03-12T19:00:00"/>
    <n v="39.103148148155014"/>
    <n v="-0.8856333333333333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x v="2"/>
    <s v="CAD"/>
    <n v="1415865720"/>
    <n v="1413270690"/>
    <b v="0"/>
    <n v="40"/>
    <b v="0"/>
    <s v="technology/wearables"/>
    <x v="0"/>
    <x v="16"/>
    <n v="292.08"/>
    <n v="8"/>
    <x v="3992"/>
    <d v="2014-11-13T08:02:00"/>
    <n v="30.035069444442343"/>
    <n v="-0.92211333333333334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s v="USD"/>
    <n v="1375657582"/>
    <n v="1371769582"/>
    <b v="0"/>
    <n v="148"/>
    <b v="0"/>
    <s v="games/video games"/>
    <x v="1"/>
    <x v="19"/>
    <n v="34.130000000000003"/>
    <n v="3"/>
    <x v="3993"/>
    <d v="2013-08-04T23:06:22"/>
    <n v="45"/>
    <n v="-0.96632666666666667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s v="USD"/>
    <n v="1438405140"/>
    <n v="1435731041"/>
    <b v="0"/>
    <n v="58"/>
    <b v="0"/>
    <s v="film &amp; video/science fiction"/>
    <x v="5"/>
    <x v="30"/>
    <n v="81.239999999999995"/>
    <n v="3"/>
    <x v="3994"/>
    <d v="2015-08-01T04:59:00"/>
    <n v="30.950219907412247"/>
    <n v="-0.96858666666666671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x v="7"/>
    <s v="AUD"/>
    <n v="1439515497"/>
    <n v="1435627497"/>
    <b v="0"/>
    <n v="18"/>
    <b v="0"/>
    <s v="technology/wearables"/>
    <x v="0"/>
    <x v="16"/>
    <n v="160.5"/>
    <n v="2"/>
    <x v="3995"/>
    <d v="2015-08-14T01:24:57"/>
    <n v="45"/>
    <n v="-0.98073999999999995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s v="USD"/>
    <n v="1434405980"/>
    <n v="1431813980"/>
    <b v="0"/>
    <n v="5"/>
    <b v="0"/>
    <s v="technology/web"/>
    <x v="0"/>
    <x v="22"/>
    <n v="292.2"/>
    <n v="1"/>
    <x v="3996"/>
    <d v="2015-06-15T22:06:20"/>
    <n v="30"/>
    <n v="-0.99026000000000003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x v="6"/>
    <s v="EUR"/>
    <n v="1480721803"/>
    <n v="1478126203"/>
    <b v="0"/>
    <n v="20"/>
    <b v="0"/>
    <s v="technology/web"/>
    <x v="0"/>
    <x v="22"/>
    <n v="68.3"/>
    <n v="1"/>
    <x v="3997"/>
    <d v="2016-12-02T23:36:43"/>
    <n v="30.041666666664241"/>
    <n v="-0.99089333333333329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s v="USD"/>
    <n v="1469199740"/>
    <n v="1465311740"/>
    <b v="0"/>
    <n v="3"/>
    <b v="0"/>
    <s v="technology/web"/>
    <x v="0"/>
    <x v="22"/>
    <n v="342"/>
    <n v="1"/>
    <x v="3998"/>
    <d v="2016-07-22T15:02:20"/>
    <n v="45"/>
    <n v="-0.99316000000000004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s v="USD"/>
    <n v="1485964559"/>
    <n v="1483372559"/>
    <b v="0"/>
    <n v="7"/>
    <b v="0"/>
    <s v="technology/wearables"/>
    <x v="0"/>
    <x v="16"/>
    <n v="84.29"/>
    <n v="0"/>
    <x v="3999"/>
    <d v="2017-02-01T15:55:59"/>
    <n v="30"/>
    <n v="-0.99606666666666666"/>
    <x v="1"/>
  </r>
  <r>
    <n v="2519"/>
    <s v="Kelli's Kitchen"/>
    <s v="Better than your mom's, better than Cracker Barrel, only at Kelli's Kitchen (all from scratch)."/>
    <n v="150000"/>
    <n v="65"/>
    <x v="1"/>
    <x v="0"/>
    <x v="0"/>
    <s v="USD"/>
    <n v="1405741404"/>
    <n v="1403149404"/>
    <b v="0"/>
    <n v="4"/>
    <b v="0"/>
    <s v="food/restaurants"/>
    <x v="3"/>
    <x v="39"/>
    <n v="16.25"/>
    <n v="0"/>
    <x v="4000"/>
    <d v="2014-07-19T03:43:24"/>
    <n v="30"/>
    <n v="-0.9995666666666667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s v="USD"/>
    <n v="1440412396"/>
    <n v="1437820396"/>
    <b v="0"/>
    <n v="1"/>
    <b v="0"/>
    <s v="theater/plays"/>
    <x v="2"/>
    <x v="2"/>
    <n v="25"/>
    <n v="0"/>
    <x v="4001"/>
    <d v="2015-08-24T10:33:16"/>
    <n v="30"/>
    <n v="-0.99983333333333335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s v="USD"/>
    <n v="1411852640"/>
    <n v="1406668640"/>
    <b v="0"/>
    <n v="2"/>
    <b v="0"/>
    <s v="theater/musical"/>
    <x v="2"/>
    <x v="18"/>
    <n v="1.5"/>
    <n v="0"/>
    <x v="4002"/>
    <d v="2014-09-27T21:17:20"/>
    <n v="60"/>
    <n v="-0.9999799999999999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s v="USD"/>
    <n v="1451952000"/>
    <n v="1447380099"/>
    <b v="0"/>
    <n v="0"/>
    <b v="0"/>
    <s v="film &amp; video/drama"/>
    <x v="5"/>
    <x v="25"/>
    <n v="0"/>
    <n v="0"/>
    <x v="4003"/>
    <d v="2016-01-05T00:00:00"/>
    <n v="52.915520833339542"/>
    <n v="-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s v="USD"/>
    <n v="1437069079"/>
    <n v="1434477079"/>
    <b v="0"/>
    <n v="0"/>
    <b v="0"/>
    <s v="theater/plays"/>
    <x v="2"/>
    <x v="2"/>
    <n v="0"/>
    <n v="0"/>
    <x v="4004"/>
    <d v="2015-07-16T17:51:19"/>
    <n v="30"/>
    <n v="-1"/>
    <x v="3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s v="USD"/>
    <n v="1442248829"/>
    <n v="1439224829"/>
    <b v="0"/>
    <n v="0"/>
    <b v="0"/>
    <s v="theater/musical"/>
    <x v="2"/>
    <x v="18"/>
    <n v="0"/>
    <n v="0"/>
    <x v="4005"/>
    <d v="2015-09-14T16:40:29"/>
    <n v="35"/>
    <n v="-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s v="USD"/>
    <n v="1468019014"/>
    <n v="1462835014"/>
    <b v="1"/>
    <n v="4562"/>
    <b v="1"/>
    <s v="technology/hardware"/>
    <x v="0"/>
    <x v="0"/>
    <n v="173.58"/>
    <n v="495"/>
    <x v="4006"/>
    <d v="2016-07-08T23:03:34"/>
    <n v="60"/>
    <n v="3.949137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s v="USD"/>
    <n v="1467155733"/>
    <n v="1465427733"/>
    <b v="0"/>
    <n v="2"/>
    <b v="0"/>
    <s v="games/mobile games"/>
    <x v="1"/>
    <x v="15"/>
    <n v="13"/>
    <n v="0"/>
    <x v="4007"/>
    <d v="2016-06-28T23:15:33"/>
    <n v="20"/>
    <n v="-0.99983750000000005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x v="14"/>
    <s v="SEK"/>
    <n v="1456385101"/>
    <n v="1453793101"/>
    <b v="0"/>
    <n v="123"/>
    <b v="0"/>
    <s v="technology/wearables"/>
    <x v="0"/>
    <x v="16"/>
    <n v="790.84"/>
    <n v="56"/>
    <x v="4008"/>
    <d v="2016-02-25T07:25:01"/>
    <n v="30"/>
    <n v="-0.4373673281700976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x v="7"/>
    <s v="AUD"/>
    <n v="1488805200"/>
    <n v="1484094498"/>
    <b v="0"/>
    <n v="1"/>
    <b v="0"/>
    <s v="food/food trucks"/>
    <x v="3"/>
    <x v="3"/>
    <n v="10"/>
    <n v="0"/>
    <x v="4009"/>
    <d v="2017-03-06T13:00:00"/>
    <n v="54.522013888898073"/>
    <n v="-0.99994285714285713"/>
    <x v="1"/>
  </r>
  <r>
    <n v="696"/>
    <s v="trustee"/>
    <s v="Show your fidelity by wearing the Trustee rings! Show where you are (at)!"/>
    <n v="175000"/>
    <n v="1"/>
    <x v="1"/>
    <x v="10"/>
    <x v="10"/>
    <s v="EUR"/>
    <n v="1406326502"/>
    <n v="1403734502"/>
    <b v="0"/>
    <n v="1"/>
    <b v="0"/>
    <s v="technology/wearables"/>
    <x v="0"/>
    <x v="16"/>
    <n v="1"/>
    <n v="0"/>
    <x v="4010"/>
    <d v="2014-07-25T22:15:02"/>
    <n v="30"/>
    <n v="-0.9999942857142857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s v="USD"/>
    <n v="1451348200"/>
    <n v="1447460200"/>
    <b v="0"/>
    <n v="0"/>
    <b v="0"/>
    <s v="technology/web"/>
    <x v="0"/>
    <x v="22"/>
    <n v="0"/>
    <n v="0"/>
    <x v="4011"/>
    <d v="2015-12-29T00:16:40"/>
    <n v="45"/>
    <n v="-1"/>
    <x v="3"/>
  </r>
  <r>
    <n v="2076"/>
    <s v="Earin - The Worlds Smallest Wireless Earbuds"/>
    <s v="Wireless earbuds filled with sound, yet so small they are almost invisible!"/>
    <n v="179000"/>
    <n v="972594.99"/>
    <x v="0"/>
    <x v="1"/>
    <x v="1"/>
    <s v="GBP"/>
    <n v="1406149689"/>
    <n v="1402693689"/>
    <b v="0"/>
    <n v="8359"/>
    <b v="1"/>
    <s v="technology/hardware"/>
    <x v="0"/>
    <x v="0"/>
    <n v="116.35"/>
    <n v="543"/>
    <x v="4012"/>
    <d v="2014-07-23T21:08:09"/>
    <n v="40"/>
    <n v="4.433491564245810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s v="USD"/>
    <n v="1477065860"/>
    <n v="1471881860"/>
    <b v="0"/>
    <n v="11"/>
    <b v="0"/>
    <s v="technology/wearables"/>
    <x v="0"/>
    <x v="16"/>
    <n v="184.36"/>
    <n v="1"/>
    <x v="4013"/>
    <d v="2016-10-21T16:04:20"/>
    <n v="60"/>
    <n v="-0.98873333333333335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s v="GBP"/>
    <n v="1441995769"/>
    <n v="1436811769"/>
    <b v="0"/>
    <n v="3"/>
    <b v="0"/>
    <s v="publishing/translations"/>
    <x v="7"/>
    <x v="20"/>
    <n v="673.33"/>
    <n v="1"/>
    <x v="4014"/>
    <d v="2015-09-11T18:22:49"/>
    <n v="60"/>
    <n v="-0.98877777777777776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s v="USD"/>
    <n v="1416944760"/>
    <n v="1413527001"/>
    <b v="0"/>
    <n v="1"/>
    <b v="0"/>
    <s v="theater/plays"/>
    <x v="2"/>
    <x v="2"/>
    <n v="20"/>
    <n v="0"/>
    <x v="4015"/>
    <d v="2014-11-25T19:46:00"/>
    <n v="39.55739583333343"/>
    <n v="-0.9998888888888889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x v="20"/>
    <s v="HKD"/>
    <n v="1480863887"/>
    <n v="1478268287"/>
    <b v="0"/>
    <n v="0"/>
    <b v="0"/>
    <s v="photography/people"/>
    <x v="6"/>
    <x v="38"/>
    <n v="0"/>
    <n v="0"/>
    <x v="4016"/>
    <d v="2016-12-04T15:04:47"/>
    <n v="30.041666666664241"/>
    <n v="-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x v="6"/>
    <s v="EUR"/>
    <n v="1488067789"/>
    <n v="1482883789"/>
    <b v="0"/>
    <n v="0"/>
    <b v="0"/>
    <s v="food/restaurants"/>
    <x v="3"/>
    <x v="39"/>
    <n v="0"/>
    <n v="0"/>
    <x v="4017"/>
    <d v="2017-02-26T00:09:49"/>
    <n v="60"/>
    <n v="-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s v="USD"/>
    <n v="1470466800"/>
    <n v="1467134464"/>
    <b v="1"/>
    <n v="2051"/>
    <b v="1"/>
    <s v="technology/hardware"/>
    <x v="0"/>
    <x v="0"/>
    <n v="247.94"/>
    <n v="257"/>
    <x v="4018"/>
    <d v="2016-08-06T07:00:00"/>
    <n v="38.568703703713254"/>
    <n v="1.568308131313131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s v="USD"/>
    <n v="1447909140"/>
    <n v="1444734146"/>
    <b v="1"/>
    <n v="813"/>
    <b v="1"/>
    <s v="technology/hardware"/>
    <x v="0"/>
    <x v="0"/>
    <n v="282.66000000000003"/>
    <n v="115"/>
    <x v="4019"/>
    <d v="2015-11-19T04:59:00"/>
    <n v="36.74761574074364"/>
    <n v="0.14901154999999999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s v="USD"/>
    <n v="1446217183"/>
    <n v="1443538783"/>
    <b v="0"/>
    <n v="161"/>
    <b v="0"/>
    <s v="technology/wearables"/>
    <x v="0"/>
    <x v="16"/>
    <n v="932.31"/>
    <n v="75"/>
    <x v="4020"/>
    <d v="2015-10-30T14:59:43"/>
    <n v="31"/>
    <n v="-0.24948999999999999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s v="USD"/>
    <n v="1481173140"/>
    <n v="1478016097"/>
    <b v="0"/>
    <n v="336"/>
    <b v="0"/>
    <s v="technology/wearables"/>
    <x v="0"/>
    <x v="16"/>
    <n v="343.15"/>
    <n v="58"/>
    <x v="4021"/>
    <d v="2016-12-08T04:59:00"/>
    <n v="36.539849537039117"/>
    <n v="-0.42351250000000001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x v="14"/>
    <s v="SEK"/>
    <n v="1467817258"/>
    <n v="1465225258"/>
    <b v="0"/>
    <n v="28"/>
    <b v="0"/>
    <s v="technology/wearables"/>
    <x v="0"/>
    <x v="16"/>
    <n v="1536.25"/>
    <n v="22"/>
    <x v="4022"/>
    <d v="2016-07-06T15:00:58"/>
    <n v="30"/>
    <n v="-0.7849249999999999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x v="2"/>
    <s v="CAD"/>
    <n v="1450297080"/>
    <n v="1448565459"/>
    <b v="0"/>
    <n v="202"/>
    <b v="0"/>
    <s v="theater/spaces"/>
    <x v="2"/>
    <x v="24"/>
    <n v="202.23"/>
    <n v="20"/>
    <x v="4023"/>
    <d v="2015-12-16T20:18:00"/>
    <n v="20.041909722225682"/>
    <n v="-0.79574999999999996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x v="13"/>
    <s v="DKK"/>
    <n v="1469109600"/>
    <n v="1464586746"/>
    <b v="0"/>
    <n v="19"/>
    <b v="0"/>
    <s v="technology/wearables"/>
    <x v="0"/>
    <x v="16"/>
    <n v="603.53"/>
    <n v="6"/>
    <x v="4024"/>
    <d v="2016-07-21T14:00:00"/>
    <n v="52.347847222219571"/>
    <n v="-0.9426649999999999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s v="USD"/>
    <n v="1417388340"/>
    <n v="1412835530"/>
    <b v="0"/>
    <n v="11"/>
    <b v="0"/>
    <s v="technology/wearables"/>
    <x v="0"/>
    <x v="16"/>
    <n v="424.45"/>
    <n v="2"/>
    <x v="4025"/>
    <d v="2014-11-30T22:59:00"/>
    <n v="52.694560185183946"/>
    <n v="-0.97665500000000005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x v="13"/>
    <s v="DKK"/>
    <n v="1437250456"/>
    <n v="1434658456"/>
    <b v="0"/>
    <n v="7"/>
    <b v="0"/>
    <s v="technology/wearables"/>
    <x v="0"/>
    <x v="16"/>
    <n v="100"/>
    <n v="0"/>
    <x v="4026"/>
    <d v="2015-07-18T20:14:16"/>
    <n v="30"/>
    <n v="-0.99650000000000005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x v="7"/>
    <s v="AUD"/>
    <n v="1463239108"/>
    <n v="1460647108"/>
    <b v="0"/>
    <n v="3"/>
    <b v="0"/>
    <s v="technology/web"/>
    <x v="0"/>
    <x v="22"/>
    <n v="116.67"/>
    <n v="0"/>
    <x v="4027"/>
    <d v="2016-05-14T15:18:28"/>
    <n v="30"/>
    <n v="-0.9982499999999999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s v="USD"/>
    <n v="1410810903"/>
    <n v="1405626903"/>
    <b v="0"/>
    <n v="12"/>
    <b v="0"/>
    <s v="food/food trucks"/>
    <x v="3"/>
    <x v="3"/>
    <n v="23.08"/>
    <n v="0"/>
    <x v="4028"/>
    <d v="2014-09-15T19:55:03"/>
    <n v="60"/>
    <n v="-0.99861500000000003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s v="USD"/>
    <n v="1376140520"/>
    <n v="1373548520"/>
    <b v="0"/>
    <n v="1"/>
    <b v="0"/>
    <s v="film &amp; video/animation"/>
    <x v="5"/>
    <x v="29"/>
    <n v="250"/>
    <n v="0"/>
    <x v="4029"/>
    <d v="2013-08-10T13:15:20"/>
    <n v="30"/>
    <n v="-0.99875000000000003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x v="14"/>
    <s v="SEK"/>
    <n v="1423432709"/>
    <n v="1420840709"/>
    <b v="0"/>
    <n v="2"/>
    <b v="0"/>
    <s v="publishing/translations"/>
    <x v="7"/>
    <x v="20"/>
    <n v="100"/>
    <n v="0"/>
    <x v="4030"/>
    <d v="2015-02-08T21:58:29"/>
    <n v="30"/>
    <n v="-0.999"/>
    <x v="3"/>
  </r>
  <r>
    <n v="638"/>
    <s v="W (Canceled)"/>
    <s v="O0"/>
    <n v="200000"/>
    <n v="18"/>
    <x v="2"/>
    <x v="6"/>
    <x v="6"/>
    <s v="EUR"/>
    <n v="1490447662"/>
    <n v="1485267262"/>
    <b v="0"/>
    <n v="6"/>
    <b v="0"/>
    <s v="technology/web"/>
    <x v="0"/>
    <x v="22"/>
    <n v="3"/>
    <n v="0"/>
    <x v="4031"/>
    <d v="2017-03-25T13:14:22"/>
    <n v="59.958333333335759"/>
    <n v="-0.99990999999999997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s v="USD"/>
    <n v="1408305498"/>
    <n v="1405713498"/>
    <b v="0"/>
    <n v="4"/>
    <b v="0"/>
    <s v="technology/wearables"/>
    <x v="0"/>
    <x v="16"/>
    <n v="2"/>
    <n v="0"/>
    <x v="4032"/>
    <d v="2014-08-17T19:58:18"/>
    <n v="30"/>
    <n v="-0.9999599999999999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x v="9"/>
    <s v="EUR"/>
    <n v="1462301342"/>
    <n v="1457120942"/>
    <b v="0"/>
    <n v="1"/>
    <b v="0"/>
    <s v="theater/plays"/>
    <x v="2"/>
    <x v="2"/>
    <n v="1"/>
    <n v="0"/>
    <x v="4033"/>
    <d v="2016-05-03T18:49:02"/>
    <n v="59.958333333328483"/>
    <n v="-0.99999499999999997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s v="USD"/>
    <n v="1426823132"/>
    <n v="1424234732"/>
    <b v="0"/>
    <n v="0"/>
    <b v="0"/>
    <s v="film &amp; video/science fiction"/>
    <x v="5"/>
    <x v="30"/>
    <n v="0"/>
    <n v="0"/>
    <x v="4034"/>
    <d v="2015-03-20T03:45:32"/>
    <n v="29.958333333328483"/>
    <n v="-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x v="7"/>
    <s v="AUD"/>
    <n v="1432272300"/>
    <n v="1429655318"/>
    <b v="0"/>
    <n v="0"/>
    <b v="0"/>
    <s v="publishing/translations"/>
    <x v="7"/>
    <x v="20"/>
    <n v="0"/>
    <n v="0"/>
    <x v="4035"/>
    <d v="2015-05-22T05:25:00"/>
    <n v="30.289143518522906"/>
    <n v="-1"/>
    <x v="3"/>
  </r>
  <r>
    <n v="476"/>
    <s v="Sight Word Music Videos"/>
    <s v="Animated Music Videos that teach kids how to read."/>
    <n v="220000"/>
    <n v="4906.59"/>
    <x v="1"/>
    <x v="0"/>
    <x v="0"/>
    <s v="USD"/>
    <n v="1401767940"/>
    <n v="1398727441"/>
    <b v="0"/>
    <n v="124"/>
    <b v="0"/>
    <s v="film &amp; video/animation"/>
    <x v="5"/>
    <x v="29"/>
    <n v="39.57"/>
    <n v="2"/>
    <x v="4036"/>
    <d v="2014-06-03T03:59:00"/>
    <n v="35.190960648149485"/>
    <n v="-0.97769731818181815"/>
    <x v="2"/>
  </r>
  <r>
    <n v="3060"/>
    <s v="Save the Roxy Theatre in Bremerton WA"/>
    <s v="Save the historic Roxy theatre in Bremerton WA from being repurposed as office space."/>
    <n v="220000"/>
    <n v="335"/>
    <x v="1"/>
    <x v="0"/>
    <x v="0"/>
    <s v="USD"/>
    <n v="1443422134"/>
    <n v="1440830134"/>
    <b v="0"/>
    <n v="6"/>
    <b v="0"/>
    <s v="theater/spaces"/>
    <x v="2"/>
    <x v="24"/>
    <n v="55.83"/>
    <n v="0"/>
    <x v="4037"/>
    <d v="2015-09-28T06:35:34"/>
    <n v="30"/>
    <n v="-0.99847727272727271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s v="USD"/>
    <n v="1430505545"/>
    <n v="1425325145"/>
    <b v="0"/>
    <n v="9"/>
    <b v="0"/>
    <s v="theater/spaces"/>
    <x v="2"/>
    <x v="24"/>
    <n v="1270.22"/>
    <n v="5"/>
    <x v="4038"/>
    <d v="2015-05-01T18:39:05"/>
    <n v="59.958333333335759"/>
    <n v="-0.949191111111111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s v="USD"/>
    <n v="1449989260"/>
    <n v="1447397260"/>
    <b v="0"/>
    <n v="1"/>
    <b v="0"/>
    <s v="technology/web"/>
    <x v="0"/>
    <x v="22"/>
    <n v="50"/>
    <n v="0"/>
    <x v="4039"/>
    <d v="2015-12-13T06:47:40"/>
    <n v="30"/>
    <n v="-0.99979166666666663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s v="USD"/>
    <n v="1400137131"/>
    <n v="1397545131"/>
    <b v="1"/>
    <n v="4883"/>
    <b v="1"/>
    <s v="technology/hardware"/>
    <x v="0"/>
    <x v="0"/>
    <n v="64.569999999999993"/>
    <n v="126"/>
    <x v="4040"/>
    <d v="2014-05-15T06:58:51"/>
    <n v="30"/>
    <n v="0.26118356000000004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s v="USD"/>
    <n v="1480536919"/>
    <n v="1477509319"/>
    <b v="0"/>
    <n v="100"/>
    <b v="0"/>
    <s v="technology/wearables"/>
    <x v="0"/>
    <x v="16"/>
    <n v="800.7"/>
    <n v="32"/>
    <x v="4041"/>
    <d v="2016-11-30T20:15:19"/>
    <n v="35.041666666671517"/>
    <n v="-0.6797199999999999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s v="USD"/>
    <n v="1448125935"/>
    <n v="1444666335"/>
    <b v="0"/>
    <n v="355"/>
    <b v="0"/>
    <s v="technology/wearables"/>
    <x v="0"/>
    <x v="16"/>
    <n v="161.12"/>
    <n v="23"/>
    <x v="4042"/>
    <d v="2015-11-21T17:12:15"/>
    <n v="40.041666666664241"/>
    <n v="-0.7712120000000000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s v="USD"/>
    <n v="1471435554"/>
    <n v="1468843554"/>
    <b v="0"/>
    <n v="34"/>
    <b v="0"/>
    <s v="technology/wearables"/>
    <x v="0"/>
    <x v="16"/>
    <n v="100.5"/>
    <n v="1"/>
    <x v="4043"/>
    <d v="2016-08-17T12:05:54"/>
    <n v="30"/>
    <n v="-0.9863319999999999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x v="14"/>
    <s v="SEK"/>
    <n v="1444027186"/>
    <n v="1441435186"/>
    <b v="0"/>
    <n v="4"/>
    <b v="0"/>
    <s v="food/food trucks"/>
    <x v="3"/>
    <x v="3"/>
    <n v="306"/>
    <n v="0"/>
    <x v="4044"/>
    <d v="2015-10-05T06:39:46"/>
    <n v="30"/>
    <n v="-0.9951039999999999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s v="USD"/>
    <n v="1445013352"/>
    <n v="1442421352"/>
    <b v="0"/>
    <n v="2"/>
    <b v="0"/>
    <s v="theater/spaces"/>
    <x v="2"/>
    <x v="24"/>
    <n v="87.5"/>
    <n v="0"/>
    <x v="4045"/>
    <d v="2015-10-16T16:35:52"/>
    <n v="30"/>
    <n v="-0.99929999999999997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x v="7"/>
    <s v="AUD"/>
    <n v="1434633191"/>
    <n v="1429449191"/>
    <b v="0"/>
    <n v="5"/>
    <b v="0"/>
    <s v="film &amp; video/science fiction"/>
    <x v="5"/>
    <x v="30"/>
    <n v="28"/>
    <n v="0"/>
    <x v="4046"/>
    <d v="2015-06-18T13:13:11"/>
    <n v="60"/>
    <n v="-0.99944"/>
    <x v="3"/>
  </r>
  <r>
    <n v="1121"/>
    <s v="Pwincess"/>
    <s v="An action packed, side scrolling, platform jumping, laser shooting ADVENTURE that will be fun for everyone."/>
    <n v="250000"/>
    <n v="29"/>
    <x v="1"/>
    <x v="0"/>
    <x v="0"/>
    <s v="USD"/>
    <n v="1457904316"/>
    <n v="1455315916"/>
    <b v="0"/>
    <n v="5"/>
    <b v="0"/>
    <s v="games/video games"/>
    <x v="1"/>
    <x v="19"/>
    <n v="5.8"/>
    <n v="0"/>
    <x v="4047"/>
    <d v="2016-03-13T21:25:16"/>
    <n v="29.958333333328483"/>
    <n v="-0.99988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s v="USD"/>
    <n v="1462293716"/>
    <n v="1457113316"/>
    <b v="0"/>
    <n v="1"/>
    <b v="0"/>
    <s v="technology/web"/>
    <x v="0"/>
    <x v="22"/>
    <n v="1"/>
    <n v="0"/>
    <x v="4048"/>
    <d v="2016-05-03T16:41:56"/>
    <n v="59.958333333335759"/>
    <n v="-0.99999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s v="GBP"/>
    <n v="1422256341"/>
    <n v="1419664341"/>
    <b v="0"/>
    <n v="0"/>
    <b v="0"/>
    <s v="games/mobile games"/>
    <x v="1"/>
    <x v="15"/>
    <n v="0"/>
    <n v="0"/>
    <x v="4049"/>
    <d v="2015-01-26T07:12:21"/>
    <n v="30"/>
    <n v="-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s v="USD"/>
    <n v="1370001600"/>
    <n v="1366879523"/>
    <b v="0"/>
    <n v="5812"/>
    <b v="1"/>
    <s v="technology/hardware"/>
    <x v="0"/>
    <x v="0"/>
    <n v="86.16"/>
    <n v="191"/>
    <x v="4050"/>
    <d v="2013-05-31T12:00:00"/>
    <n v="36.135150462963793"/>
    <n v="0.9116676082790634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s v="USD"/>
    <n v="1450380009"/>
    <n v="1447960809"/>
    <b v="0"/>
    <n v="17"/>
    <b v="0"/>
    <s v="technology/space exploration"/>
    <x v="0"/>
    <x v="23"/>
    <n v="307.82"/>
    <n v="2"/>
    <x v="4051"/>
    <d v="2015-12-17T19:20:09"/>
    <n v="28"/>
    <n v="-0.98131071428571426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x v="5"/>
    <s v="NOK"/>
    <n v="1458104697"/>
    <n v="1455516297"/>
    <b v="1"/>
    <n v="555"/>
    <b v="1"/>
    <s v="photography/photobooks"/>
    <x v="6"/>
    <x v="9"/>
    <n v="849.67"/>
    <n v="157"/>
    <x v="4052"/>
    <d v="2016-03-16T05:04:57"/>
    <n v="29.958333333335759"/>
    <n v="0.5718900000000000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x v="7"/>
    <s v="AUD"/>
    <n v="1470319203"/>
    <n v="1467727203"/>
    <b v="0"/>
    <n v="1293"/>
    <b v="0"/>
    <s v="film &amp; video/drama"/>
    <x v="5"/>
    <x v="25"/>
    <n v="117.68"/>
    <n v="51"/>
    <x v="4053"/>
    <d v="2016-08-04T14:00:03"/>
    <n v="30"/>
    <n v="-0.49278333333333335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s v="USD"/>
    <n v="1360009774"/>
    <n v="1356121774"/>
    <b v="0"/>
    <n v="311"/>
    <b v="0"/>
    <s v="games/video games"/>
    <x v="1"/>
    <x v="19"/>
    <n v="63.57"/>
    <n v="7"/>
    <x v="4054"/>
    <d v="2013-02-04T20:29:34"/>
    <n v="45"/>
    <n v="-0.93409963333333335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s v="USD"/>
    <n v="1473750300"/>
    <n v="1470294300"/>
    <b v="0"/>
    <n v="93"/>
    <b v="0"/>
    <s v="technology/wearables"/>
    <x v="0"/>
    <x v="16"/>
    <n v="182.62"/>
    <n v="6"/>
    <x v="4055"/>
    <d v="2016-09-13T07:05:00"/>
    <n v="40"/>
    <n v="-0.9433866666666667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s v="USD"/>
    <n v="1491007211"/>
    <n v="1488418811"/>
    <b v="0"/>
    <n v="0"/>
    <b v="0"/>
    <s v="music/faith"/>
    <x v="4"/>
    <x v="28"/>
    <n v="0"/>
    <n v="0"/>
    <x v="4056"/>
    <d v="2017-04-01T00:40:11"/>
    <n v="29.958333333328483"/>
    <n v="-1"/>
    <x v="1"/>
  </r>
  <r>
    <n v="684"/>
    <s v="Arcus Motion Analyzer | The Versatile Smart Ring"/>
    <s v="Arcus gives your fingers super powers."/>
    <n v="320000"/>
    <n v="23948"/>
    <x v="1"/>
    <x v="0"/>
    <x v="0"/>
    <s v="USD"/>
    <n v="1406257200"/>
    <n v="1403176891"/>
    <b v="0"/>
    <n v="135"/>
    <b v="0"/>
    <s v="technology/wearables"/>
    <x v="0"/>
    <x v="16"/>
    <n v="177.39"/>
    <n v="7"/>
    <x v="4057"/>
    <d v="2014-07-25T03:00:00"/>
    <n v="35.65172453703417"/>
    <n v="-0.9251625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x v="7"/>
    <s v="AUD"/>
    <n v="1468128537"/>
    <n v="1465536537"/>
    <b v="0"/>
    <n v="15"/>
    <b v="0"/>
    <s v="theater/spaces"/>
    <x v="2"/>
    <x v="24"/>
    <n v="2796.67"/>
    <n v="12"/>
    <x v="4058"/>
    <d v="2016-07-10T05:28:57"/>
    <n v="30"/>
    <n v="-0.88014285714285712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s v="USD"/>
    <n v="1475185972"/>
    <n v="1472593972"/>
    <b v="0"/>
    <n v="0"/>
    <b v="0"/>
    <s v="film &amp; video/drama"/>
    <x v="5"/>
    <x v="25"/>
    <n v="0"/>
    <n v="0"/>
    <x v="4059"/>
    <d v="2016-09-29T21:52:52"/>
    <n v="30"/>
    <n v="-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s v="USD"/>
    <n v="1420876740"/>
    <n v="1417470718"/>
    <b v="0"/>
    <n v="4"/>
    <b v="0"/>
    <s v="games/video games"/>
    <x v="1"/>
    <x v="19"/>
    <n v="8.5"/>
    <n v="0"/>
    <x v="4060"/>
    <d v="2015-01-10T07:59:00"/>
    <n v="39.421550925930205"/>
    <n v="-0.99990875545119084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s v="USD"/>
    <n v="1462834191"/>
    <n v="1460242191"/>
    <b v="0"/>
    <n v="0"/>
    <b v="0"/>
    <s v="theater/musical"/>
    <x v="2"/>
    <x v="18"/>
    <n v="0"/>
    <n v="0"/>
    <x v="4061"/>
    <d v="2016-05-09T22:49:51"/>
    <n v="30"/>
    <n v="-1"/>
    <x v="0"/>
  </r>
  <r>
    <n v="152"/>
    <s v="The Great Dark (Canceled)"/>
    <s v="The Great Dark is a journey through the unimaginable...and un foreseeable..."/>
    <n v="380000"/>
    <n v="30"/>
    <x v="2"/>
    <x v="0"/>
    <x v="0"/>
    <s v="USD"/>
    <n v="1411437100"/>
    <n v="1408845100"/>
    <b v="0"/>
    <n v="2"/>
    <b v="0"/>
    <s v="film &amp; video/science fiction"/>
    <x v="5"/>
    <x v="30"/>
    <n v="15"/>
    <n v="0"/>
    <x v="4062"/>
    <d v="2014-09-23T01:51:40"/>
    <n v="30"/>
    <n v="-0.99992105263157893"/>
    <x v="2"/>
  </r>
  <r>
    <n v="1917"/>
    <s v="Chronovisor:The MOST innovative watch for night time reading"/>
    <s v="Let's build a legendary brand altogether"/>
    <n v="390000"/>
    <n v="205025"/>
    <x v="1"/>
    <x v="20"/>
    <x v="20"/>
    <s v="HKD"/>
    <n v="1486708133"/>
    <n v="1484116133"/>
    <b v="0"/>
    <n v="70"/>
    <b v="0"/>
    <s v="technology/gadgets"/>
    <x v="0"/>
    <x v="33"/>
    <n v="2928.93"/>
    <n v="53"/>
    <x v="4063"/>
    <d v="2017-02-10T06:28:53"/>
    <n v="30"/>
    <n v="-0.47429487179487179"/>
    <x v="1"/>
  </r>
  <r>
    <n v="2147"/>
    <s v="Johnny Rocketfingers 3"/>
    <s v="A Point and Click Adventure on Steroids."/>
    <n v="390000"/>
    <n v="2716"/>
    <x v="1"/>
    <x v="0"/>
    <x v="0"/>
    <s v="USD"/>
    <n v="1416125148"/>
    <n v="1413356748"/>
    <b v="0"/>
    <n v="55"/>
    <b v="0"/>
    <s v="games/video games"/>
    <x v="1"/>
    <x v="19"/>
    <n v="49.38"/>
    <n v="1"/>
    <x v="4064"/>
    <d v="2014-11-16T08:05:48"/>
    <n v="32.041666666671517"/>
    <n v="-0.99303589743589749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s v="USD"/>
    <n v="1384488000"/>
    <n v="1381752061"/>
    <b v="1"/>
    <n v="3863"/>
    <b v="1"/>
    <s v="technology/hardware"/>
    <x v="0"/>
    <x v="0"/>
    <n v="272.36"/>
    <n v="263"/>
    <x v="4065"/>
    <d v="2013-11-15T04:00:00"/>
    <n v="31.66596064814803"/>
    <n v="1.630277175000000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s v="USD"/>
    <n v="1444330821"/>
    <n v="1441738821"/>
    <b v="0"/>
    <n v="3"/>
    <b v="0"/>
    <s v="theater/spaces"/>
    <x v="2"/>
    <x v="24"/>
    <n v="201.67"/>
    <n v="0"/>
    <x v="4066"/>
    <d v="2015-10-08T19:00:21"/>
    <n v="30"/>
    <n v="-0.9984874999999999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x v="14"/>
    <s v="SEK"/>
    <n v="1457996400"/>
    <n v="1452842511"/>
    <b v="0"/>
    <n v="1"/>
    <b v="0"/>
    <s v="technology/web"/>
    <x v="0"/>
    <x v="22"/>
    <n v="90"/>
    <n v="0"/>
    <x v="4067"/>
    <d v="2016-03-14T23:00:00"/>
    <n v="59.651493055549508"/>
    <n v="-0.9998000000000000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x v="14"/>
    <s v="SEK"/>
    <n v="1482515937"/>
    <n v="1479923937"/>
    <b v="0"/>
    <n v="7"/>
    <b v="0"/>
    <s v="technology/wearables"/>
    <x v="0"/>
    <x v="16"/>
    <n v="859.86"/>
    <n v="1"/>
    <x v="4068"/>
    <d v="2016-12-23T17:58:57"/>
    <n v="30"/>
    <n v="-0.9869718614718614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x v="14"/>
    <s v="SEK"/>
    <n v="1439318228"/>
    <n v="1436812628"/>
    <b v="0"/>
    <n v="0"/>
    <b v="0"/>
    <s v="technology/web"/>
    <x v="0"/>
    <x v="22"/>
    <n v="0"/>
    <n v="0"/>
    <x v="4069"/>
    <d v="2015-08-11T18:37:08"/>
    <n v="29"/>
    <n v="-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s v="USD"/>
    <n v="1441783869"/>
    <n v="1439191869"/>
    <b v="1"/>
    <n v="535"/>
    <b v="0"/>
    <s v="technology/space exploration"/>
    <x v="0"/>
    <x v="23"/>
    <n v="78.67"/>
    <n v="8"/>
    <x v="4070"/>
    <d v="2015-09-09T07:31:09"/>
    <n v="30"/>
    <n v="-0.9158271600000000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s v="USD"/>
    <n v="1377867220"/>
    <n v="1375275220"/>
    <b v="0"/>
    <n v="94"/>
    <b v="0"/>
    <s v="games/video games"/>
    <x v="1"/>
    <x v="19"/>
    <n v="267.81"/>
    <n v="5"/>
    <x v="4071"/>
    <d v="2013-08-30T12:53:40"/>
    <n v="30"/>
    <n v="-0.94965200000000005"/>
    <x v="4"/>
  </r>
  <r>
    <n v="3118"/>
    <s v="Garden Eden, theatre, meeting, culture, music, art"/>
    <s v="a magical place for all kind of people, like a fairytaile in all colours"/>
    <n v="500000"/>
    <n v="1550"/>
    <x v="1"/>
    <x v="14"/>
    <x v="14"/>
    <s v="SEK"/>
    <n v="1467473723"/>
    <n v="1465832123"/>
    <b v="0"/>
    <n v="2"/>
    <b v="0"/>
    <s v="theater/spaces"/>
    <x v="2"/>
    <x v="24"/>
    <n v="775"/>
    <n v="0"/>
    <x v="4072"/>
    <d v="2016-07-02T15:35:23"/>
    <n v="19"/>
    <n v="-0.9969000000000000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s v="USD"/>
    <n v="1357934424"/>
    <n v="1355342424"/>
    <b v="0"/>
    <n v="11"/>
    <b v="0"/>
    <s v="games/video games"/>
    <x v="1"/>
    <x v="19"/>
    <n v="50.91"/>
    <n v="0"/>
    <x v="4073"/>
    <d v="2013-01-11T20:00:24"/>
    <n v="30"/>
    <n v="-0.99887999999999999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s v="USD"/>
    <n v="1472920477"/>
    <n v="1467736477"/>
    <b v="0"/>
    <n v="5"/>
    <b v="0"/>
    <s v="film &amp; video/drama"/>
    <x v="5"/>
    <x v="25"/>
    <n v="69"/>
    <n v="0"/>
    <x v="4074"/>
    <d v="2016-09-03T16:34:37"/>
    <n v="60"/>
    <n v="-0.99931000000000003"/>
    <x v="0"/>
  </r>
  <r>
    <n v="1116"/>
    <s v="Quest Remnants of Chaos"/>
    <s v="A medieval, post apocolyptic, Online, MMORPG. Class morphing, character customization game."/>
    <n v="500000"/>
    <n v="178.52"/>
    <x v="1"/>
    <x v="0"/>
    <x v="0"/>
    <s v="USD"/>
    <n v="1339273208"/>
    <n v="1334089208"/>
    <b v="0"/>
    <n v="10"/>
    <b v="0"/>
    <s v="games/video games"/>
    <x v="1"/>
    <x v="19"/>
    <n v="17.850000000000001"/>
    <n v="0"/>
    <x v="4075"/>
    <d v="2012-06-09T20:20:08"/>
    <n v="60"/>
    <n v="-0.99964295999999997"/>
    <x v="6"/>
  </r>
  <r>
    <n v="1447"/>
    <s v="Indian Language Dictionary"/>
    <s v="I'm creating a dictionary of multiple Indian languages."/>
    <n v="500000"/>
    <n v="75"/>
    <x v="1"/>
    <x v="0"/>
    <x v="0"/>
    <s v="USD"/>
    <n v="1467999134"/>
    <n v="1465407134"/>
    <b v="0"/>
    <n v="3"/>
    <b v="0"/>
    <s v="publishing/translations"/>
    <x v="7"/>
    <x v="20"/>
    <n v="25"/>
    <n v="0"/>
    <x v="4076"/>
    <d v="2016-07-08T17:32:14"/>
    <n v="30"/>
    <n v="-0.9998500000000000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s v="USD"/>
    <n v="1433259293"/>
    <n v="1428075293"/>
    <b v="0"/>
    <n v="9"/>
    <b v="0"/>
    <s v="theater/spaces"/>
    <x v="2"/>
    <x v="24"/>
    <n v="2.67"/>
    <n v="0"/>
    <x v="4077"/>
    <d v="2015-06-02T15:34:53"/>
    <n v="60"/>
    <n v="-0.99995199999999995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s v="USD"/>
    <n v="1467541545"/>
    <n v="1464085545"/>
    <b v="0"/>
    <n v="1"/>
    <b v="0"/>
    <s v="film &amp; video/science fiction"/>
    <x v="5"/>
    <x v="30"/>
    <n v="10"/>
    <n v="0"/>
    <x v="4078"/>
    <d v="2016-07-03T10:25:45"/>
    <n v="40"/>
    <n v="-0.99997999999999998"/>
    <x v="0"/>
  </r>
  <r>
    <n v="178"/>
    <s v="El viaje de LucÃ­a"/>
    <s v="El viaje de LucÃ­a es un largometraje de ficciÃ³n con temÃ¡tica sobre el cÃ¡ncer infantil."/>
    <n v="500000"/>
    <n v="0"/>
    <x v="1"/>
    <x v="8"/>
    <x v="8"/>
    <s v="EUR"/>
    <n v="1448582145"/>
    <n v="1445986545"/>
    <b v="0"/>
    <n v="0"/>
    <b v="0"/>
    <s v="film &amp; video/drama"/>
    <x v="5"/>
    <x v="25"/>
    <n v="0"/>
    <n v="0"/>
    <x v="4079"/>
    <d v="2015-11-26T23:55:45"/>
    <n v="30.041666666671517"/>
    <n v="-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x v="4"/>
    <s v="EUR"/>
    <n v="1438618170"/>
    <n v="1436026170"/>
    <b v="0"/>
    <n v="0"/>
    <b v="0"/>
    <s v="technology/wearables"/>
    <x v="0"/>
    <x v="16"/>
    <n v="0"/>
    <n v="0"/>
    <x v="4080"/>
    <d v="2015-08-03T16:09:30"/>
    <n v="30"/>
    <n v="-1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s v="USD"/>
    <n v="1298589630"/>
    <n v="1295997630"/>
    <b v="0"/>
    <n v="0"/>
    <b v="0"/>
    <s v="music/world music"/>
    <x v="4"/>
    <x v="37"/>
    <n v="0"/>
    <n v="0"/>
    <x v="4081"/>
    <d v="2011-02-24T23:20:30"/>
    <n v="30"/>
    <n v="-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x v="6"/>
    <s v="EUR"/>
    <n v="1468565820"/>
    <n v="1465970108"/>
    <b v="0"/>
    <n v="0"/>
    <b v="0"/>
    <s v="technology/space exploration"/>
    <x v="0"/>
    <x v="23"/>
    <n v="0"/>
    <n v="0"/>
    <x v="4082"/>
    <d v="2016-07-15T06:57:00"/>
    <n v="30.042962962965248"/>
    <n v="-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x v="7"/>
    <s v="AUD"/>
    <n v="1420352264"/>
    <n v="1416896264"/>
    <b v="0"/>
    <n v="0"/>
    <b v="0"/>
    <s v="technology/web"/>
    <x v="0"/>
    <x v="22"/>
    <n v="0"/>
    <n v="0"/>
    <x v="4083"/>
    <d v="2015-01-04T06:17:44"/>
    <n v="40"/>
    <n v="-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x v="7"/>
    <s v="AUD"/>
    <n v="1401662239"/>
    <n v="1399070239"/>
    <b v="0"/>
    <n v="1"/>
    <b v="0"/>
    <s v="film &amp; video/animation"/>
    <x v="5"/>
    <x v="29"/>
    <n v="50"/>
    <n v="0"/>
    <x v="4084"/>
    <d v="2014-06-01T22:37:19"/>
    <n v="30"/>
    <n v="-0.99990909090909086"/>
    <x v="2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s v="USD"/>
    <n v="1422902601"/>
    <n v="1417718601"/>
    <b v="0"/>
    <n v="4"/>
    <b v="0"/>
    <s v="theater/spaces"/>
    <x v="2"/>
    <x v="24"/>
    <n v="6.5"/>
    <n v="0"/>
    <x v="4085"/>
    <d v="2015-02-02T18:43:21"/>
    <n v="60"/>
    <n v="-0.99996750000000001"/>
    <x v="2"/>
  </r>
  <r>
    <n v="2373"/>
    <s v="Cykelauktion.com (Canceled)"/>
    <s v="We want to create a safe marketplace for buying and selling bicycles."/>
    <n v="850000"/>
    <n v="50"/>
    <x v="2"/>
    <x v="14"/>
    <x v="14"/>
    <s v="SEK"/>
    <n v="1440863624"/>
    <n v="1438271624"/>
    <b v="0"/>
    <n v="1"/>
    <b v="0"/>
    <s v="technology/web"/>
    <x v="0"/>
    <x v="22"/>
    <n v="50"/>
    <n v="0"/>
    <x v="4086"/>
    <d v="2015-08-29T15:53:44"/>
    <n v="30"/>
    <n v="-0.9999411764705882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s v="USD"/>
    <n v="1489537560"/>
    <n v="1484357160"/>
    <b v="0"/>
    <n v="6"/>
    <b v="0"/>
    <s v="technology/wearables"/>
    <x v="0"/>
    <x v="16"/>
    <n v="3304"/>
    <n v="2"/>
    <x v="4087"/>
    <d v="2017-03-15T00:26:00"/>
    <n v="59.958333333328483"/>
    <n v="-0.97784285235274393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s v="USD"/>
    <n v="1395627327"/>
    <n v="1393038927"/>
    <b v="0"/>
    <n v="20"/>
    <b v="0"/>
    <s v="games/video games"/>
    <x v="1"/>
    <x v="19"/>
    <n v="71.55"/>
    <n v="0"/>
    <x v="4088"/>
    <d v="2014-03-24T02:15:27"/>
    <n v="29.958333333335759"/>
    <n v="-0.9984100000000000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s v="USD"/>
    <n v="1482307140"/>
    <n v="1479218315"/>
    <b v="1"/>
    <n v="1501"/>
    <b v="0"/>
    <s v="technology/space exploration"/>
    <x v="0"/>
    <x v="23"/>
    <n v="223.58"/>
    <n v="34"/>
    <x v="4089"/>
    <d v="2016-12-21T07:59:00"/>
    <n v="35.750289351854008"/>
    <n v="-0.66440268999999996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s v="USD"/>
    <n v="1442722891"/>
    <n v="1440130891"/>
    <b v="0"/>
    <n v="5"/>
    <b v="0"/>
    <s v="theater/spaces"/>
    <x v="2"/>
    <x v="24"/>
    <n v="420.6"/>
    <n v="0"/>
    <x v="4090"/>
    <d v="2015-09-20T04:21:31"/>
    <n v="30"/>
    <n v="-0.9978970000000000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s v="USD"/>
    <n v="1413572432"/>
    <n v="1410980432"/>
    <b v="0"/>
    <n v="3"/>
    <b v="0"/>
    <s v="film &amp; video/drama"/>
    <x v="5"/>
    <x v="25"/>
    <n v="5.67"/>
    <n v="0"/>
    <x v="4091"/>
    <d v="2014-10-17T19:00:32"/>
    <n v="30"/>
    <n v="-0.9999829999999999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s v="USD"/>
    <n v="1462467600"/>
    <n v="1457403364"/>
    <b v="0"/>
    <n v="2"/>
    <b v="0"/>
    <s v="theater/musical"/>
    <x v="2"/>
    <x v="18"/>
    <n v="1"/>
    <n v="0"/>
    <x v="4092"/>
    <d v="2016-05-05T17:00:00"/>
    <n v="58.613842592589208"/>
    <n v="-0.99999800000000005"/>
    <x v="0"/>
  </r>
  <r>
    <n v="639"/>
    <s v="Kids Educational Social Media Site (Canceled)"/>
    <s v="Development of a Safe and Educational Social Media site for kids."/>
    <n v="1000000"/>
    <n v="1"/>
    <x v="2"/>
    <x v="0"/>
    <x v="0"/>
    <s v="USD"/>
    <n v="1413208795"/>
    <n v="1408024795"/>
    <b v="0"/>
    <n v="1"/>
    <b v="0"/>
    <s v="technology/web"/>
    <x v="0"/>
    <x v="22"/>
    <n v="1"/>
    <n v="0"/>
    <x v="4093"/>
    <d v="2014-10-13T13:59:55"/>
    <n v="60"/>
    <n v="-0.99999899999999997"/>
    <x v="2"/>
  </r>
  <r>
    <n v="3061"/>
    <s v="Help Save Parkway Cinemas!"/>
    <s v="Save a historic Local theater."/>
    <n v="1000000"/>
    <n v="0"/>
    <x v="1"/>
    <x v="0"/>
    <x v="0"/>
    <s v="USD"/>
    <n v="1407955748"/>
    <n v="1405363748"/>
    <b v="0"/>
    <n v="0"/>
    <b v="0"/>
    <s v="theater/spaces"/>
    <x v="2"/>
    <x v="24"/>
    <n v="0"/>
    <n v="0"/>
    <x v="4094"/>
    <d v="2014-08-13T18:49:08"/>
    <n v="30"/>
    <n v="-1"/>
    <x v="2"/>
  </r>
  <r>
    <n v="3120"/>
    <s v="Subtropisch zwemparadijs Tropicana"/>
    <s v="Wij willen Tropicana het subtropisch zwemparadijs van Rotterdam op een nieuwe locatie gaan bouwen."/>
    <n v="1300000"/>
    <n v="128"/>
    <x v="1"/>
    <x v="10"/>
    <x v="10"/>
    <s v="EUR"/>
    <n v="1462484196"/>
    <n v="1457303796"/>
    <b v="0"/>
    <n v="10"/>
    <b v="0"/>
    <s v="theater/spaces"/>
    <x v="2"/>
    <x v="24"/>
    <n v="12.8"/>
    <n v="0"/>
    <x v="4095"/>
    <d v="2016-05-05T21:36:36"/>
    <n v="59.958333333335759"/>
    <n v="-0.9999015384615385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s v="USD"/>
    <n v="1427040435"/>
    <n v="1424452035"/>
    <b v="0"/>
    <n v="27"/>
    <b v="0"/>
    <s v="theater/spaces"/>
    <x v="2"/>
    <x v="24"/>
    <n v="415.78"/>
    <n v="1"/>
    <x v="4096"/>
    <d v="2015-03-22T16:07:15"/>
    <n v="29.958333333328483"/>
    <n v="-0.99158260014126476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s v="USD"/>
    <n v="1437657935"/>
    <n v="1434201935"/>
    <b v="0"/>
    <n v="4"/>
    <b v="0"/>
    <s v="film &amp; video/science fiction"/>
    <x v="5"/>
    <x v="30"/>
    <n v="20.25"/>
    <n v="0"/>
    <x v="4097"/>
    <d v="2015-07-23T13:25:35"/>
    <n v="40"/>
    <n v="-0.99994000000000005"/>
    <x v="3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s v="USD"/>
    <n v="1463879100"/>
    <n v="1461287350"/>
    <b v="0"/>
    <n v="0"/>
    <b v="0"/>
    <s v="film &amp; video/drama"/>
    <x v="5"/>
    <x v="25"/>
    <n v="0"/>
    <n v="0"/>
    <x v="4098"/>
    <d v="2016-05-22T01:05:00"/>
    <n v="29.997106481481751"/>
    <n v="-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s v="USD"/>
    <n v="1451775651"/>
    <n v="1449183651"/>
    <b v="0"/>
    <n v="0"/>
    <b v="0"/>
    <s v="film &amp; video/drama"/>
    <x v="5"/>
    <x v="25"/>
    <n v="0"/>
    <n v="0"/>
    <x v="4099"/>
    <d v="2016-01-02T23:00:51"/>
    <n v="30"/>
    <n v="-1"/>
    <x v="3"/>
  </r>
  <r>
    <n v="3125"/>
    <s v="N/A (Canceled)"/>
    <s v="N/A"/>
    <n v="1500000"/>
    <n v="0"/>
    <x v="2"/>
    <x v="0"/>
    <x v="0"/>
    <s v="USD"/>
    <n v="1452142672"/>
    <n v="1449550672"/>
    <b v="0"/>
    <n v="0"/>
    <b v="0"/>
    <s v="theater/spaces"/>
    <x v="2"/>
    <x v="24"/>
    <n v="0"/>
    <n v="0"/>
    <x v="4100"/>
    <d v="2016-01-07T04:57:52"/>
    <n v="30"/>
    <n v="-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s v="USD"/>
    <n v="1419644444"/>
    <n v="1414456844"/>
    <b v="0"/>
    <n v="7"/>
    <b v="0"/>
    <s v="theater/spaces"/>
    <x v="2"/>
    <x v="24"/>
    <n v="53.71"/>
    <n v="0"/>
    <x v="4101"/>
    <d v="2014-12-27T01:40:44"/>
    <n v="60.041666666664241"/>
    <n v="-0.99981200000000003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s v="USD"/>
    <n v="1443657600"/>
    <n v="1440716654"/>
    <b v="0"/>
    <n v="0"/>
    <b v="0"/>
    <s v="film &amp; video/drama"/>
    <x v="5"/>
    <x v="25"/>
    <n v="0"/>
    <n v="0"/>
    <x v="4102"/>
    <d v="2015-10-01T00:00:00"/>
    <n v="34.038726851853426"/>
    <n v="-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s v="USD"/>
    <n v="1436544332"/>
    <n v="1431360332"/>
    <b v="0"/>
    <n v="0"/>
    <b v="0"/>
    <s v="film &amp; video/drama"/>
    <x v="5"/>
    <x v="25"/>
    <n v="0"/>
    <n v="0"/>
    <x v="4103"/>
    <d v="2015-07-10T16:05:32"/>
    <n v="60"/>
    <n v="-1"/>
    <x v="3"/>
  </r>
  <r>
    <n v="619"/>
    <s v="Big Data (Canceled)"/>
    <s v="Big Data Sets for researchers interested in improving the quality of life."/>
    <n v="2500000"/>
    <n v="1"/>
    <x v="2"/>
    <x v="0"/>
    <x v="0"/>
    <s v="USD"/>
    <n v="1416933390"/>
    <n v="1411745790"/>
    <b v="0"/>
    <n v="1"/>
    <b v="0"/>
    <s v="technology/web"/>
    <x v="0"/>
    <x v="22"/>
    <n v="1"/>
    <n v="0"/>
    <x v="4104"/>
    <d v="2014-11-25T16:36:30"/>
    <n v="60.041666666664241"/>
    <n v="-0.9999995999999999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s v="USD"/>
    <n v="1434309540"/>
    <n v="1429287900"/>
    <b v="0"/>
    <n v="7"/>
    <b v="0"/>
    <s v="theater/spaces"/>
    <x v="2"/>
    <x v="24"/>
    <n v="92.14"/>
    <n v="0"/>
    <x v="4105"/>
    <d v="2015-06-14T19:19:00"/>
    <n v="58.120833333334303"/>
    <n v="-0.99976964285714287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s v="USD"/>
    <n v="1438437600"/>
    <n v="1433254875"/>
    <b v="0"/>
    <n v="6"/>
    <b v="0"/>
    <s v="theater/musical"/>
    <x v="2"/>
    <x v="18"/>
    <n v="300"/>
    <n v="0"/>
    <x v="4106"/>
    <d v="2015-08-01T14:00:00"/>
    <n v="59.985243055547471"/>
    <n v="-0.99939999999999996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s v="USD"/>
    <n v="1453538752"/>
    <n v="1450946752"/>
    <b v="0"/>
    <n v="0"/>
    <b v="0"/>
    <s v="theater/spaces"/>
    <x v="2"/>
    <x v="24"/>
    <n v="0"/>
    <n v="0"/>
    <x v="4107"/>
    <d v="2016-01-23T08:45:52"/>
    <n v="30"/>
    <n v="-1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x v="7"/>
    <s v="AUD"/>
    <n v="1436506726"/>
    <n v="1431322726"/>
    <b v="0"/>
    <n v="0"/>
    <b v="0"/>
    <s v="film &amp; video/drama"/>
    <x v="5"/>
    <x v="25"/>
    <n v="0"/>
    <n v="0"/>
    <x v="4108"/>
    <d v="2015-07-10T05:38:46"/>
    <n v="60"/>
    <n v="-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x v="8"/>
    <s v="EUR"/>
    <n v="1443121765"/>
    <n v="1440529765"/>
    <b v="0"/>
    <n v="2"/>
    <b v="0"/>
    <s v="technology/makerspaces"/>
    <x v="0"/>
    <x v="36"/>
    <n v="550"/>
    <n v="0"/>
    <x v="4109"/>
    <d v="2015-09-24T19:09:25"/>
    <n v="30"/>
    <n v="-0.9998624999999999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x v="14"/>
    <s v="SEK"/>
    <n v="1476319830"/>
    <n v="1471135830"/>
    <b v="0"/>
    <n v="0"/>
    <b v="0"/>
    <s v="film &amp; video/animation"/>
    <x v="5"/>
    <x v="29"/>
    <n v="0"/>
    <n v="0"/>
    <x v="4110"/>
    <d v="2016-10-13T00:50:30"/>
    <n v="60"/>
    <n v="-1"/>
    <x v="0"/>
  </r>
  <r>
    <n v="1460"/>
    <s v="KJV2015 (Canceled)"/>
    <s v="KJV2015 Easier to understand for our kids and family not leaving out one verse or changing a meaning one bit."/>
    <n v="25000000"/>
    <n v="0"/>
    <x v="2"/>
    <x v="0"/>
    <x v="0"/>
    <s v="USD"/>
    <n v="1417391100"/>
    <n v="1412371898"/>
    <b v="0"/>
    <n v="0"/>
    <b v="0"/>
    <s v="publishing/translations"/>
    <x v="7"/>
    <x v="20"/>
    <n v="0"/>
    <n v="0"/>
    <x v="4111"/>
    <d v="2014-11-30T23:45:00"/>
    <n v="58.092615740737529"/>
    <n v="-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s v="USD"/>
    <n v="1410459023"/>
    <n v="1407867023"/>
    <b v="0"/>
    <n v="0"/>
    <b v="0"/>
    <s v="theater/spaces"/>
    <x v="2"/>
    <x v="24"/>
    <n v="0"/>
    <n v="0"/>
    <x v="4112"/>
    <d v="2014-09-11T18:10:23"/>
    <n v="30"/>
    <n v="-1"/>
    <x v="2"/>
  </r>
  <r>
    <n v="122"/>
    <s v="The Time Jumper (Canceled)"/>
    <s v="My ambition for this knows no bounds.  Seeing Sephoria in a live-action is a dream of mine."/>
    <n v="100000000"/>
    <n v="0"/>
    <x v="2"/>
    <x v="0"/>
    <x v="0"/>
    <s v="USD"/>
    <n v="1476094907"/>
    <n v="1470910907"/>
    <b v="0"/>
    <n v="0"/>
    <b v="0"/>
    <s v="film &amp; video/science fiction"/>
    <x v="5"/>
    <x v="30"/>
    <n v="0"/>
    <n v="0"/>
    <x v="4113"/>
    <d v="2016-10-10T10:21:47"/>
    <n v="60"/>
    <n v="-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2F580-AC4D-4BED-AAC6-1FD091851741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showAll="0"/>
    <pivotField showAll="0"/>
    <pivotField numFmtId="4"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numFmtId="3" showAll="0"/>
    <pivotField numFmtId="9" showAll="0"/>
    <pivotField axis="axisPage" showAll="0">
      <items count="10">
        <item x="8"/>
        <item x="7"/>
        <item x="5"/>
        <item x="6"/>
        <item x="4"/>
        <item x="2"/>
        <item x="3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C493-7D06-4708-9AB3-C7024700C0F9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25" firstHeaderRow="1" firstDataRow="2" firstDataCol="1"/>
  <pivotFields count="26">
    <pivotField showAll="0"/>
    <pivotField showAll="0"/>
    <pivotField showAll="0"/>
    <pivotField numFmtId="44" showAll="0"/>
    <pivotField dataField="1" numFmtId="164" showAll="0"/>
    <pivotField axis="axisCol" showAll="0">
      <items count="5">
        <item x="2"/>
        <item x="1"/>
        <item h="1" x="3"/>
        <item x="0"/>
        <item t="default"/>
      </items>
    </pivotField>
    <pivotField axis="axisRow" showAll="0" sortType="ascending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6"/>
  </rowFields>
  <rowItems count="21">
    <i>
      <x v="10"/>
    </i>
    <i>
      <x v="14"/>
    </i>
    <i>
      <x v="2"/>
    </i>
    <i>
      <x v="4"/>
    </i>
    <i>
      <x v="19"/>
    </i>
    <i>
      <x v="13"/>
    </i>
    <i>
      <x v="8"/>
    </i>
    <i>
      <x v="17"/>
    </i>
    <i>
      <x v="15"/>
    </i>
    <i>
      <x v="11"/>
    </i>
    <i>
      <x v="6"/>
    </i>
    <i>
      <x v="12"/>
    </i>
    <i>
      <x v="18"/>
    </i>
    <i>
      <x/>
    </i>
    <i>
      <x v="7"/>
    </i>
    <i>
      <x v="16"/>
    </i>
    <i>
      <x v="1"/>
    </i>
    <i>
      <x v="3"/>
    </i>
    <i>
      <x v="5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pledged" fld="4" baseField="0" baseItem="0" numFmtId="44"/>
  </dataFields>
  <formats count="1">
    <format dxfId="4">
      <pivotArea outline="0" collapsedLevelsAreSubtotals="1" fieldPosition="0"/>
    </format>
  </formats>
  <conditionalFormats count="3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E09EC-3B5B-4CAB-A6C1-B191AA66747F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C12" firstHeaderRow="0" firstDataRow="1" firstDataCol="1"/>
  <pivotFields count="26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 sortType="descending">
      <items count="42">
        <item x="29"/>
        <item x="40"/>
        <item x="14"/>
        <item x="32"/>
        <item x="10"/>
        <item x="27"/>
        <item x="25"/>
        <item x="4"/>
        <item x="28"/>
        <item x="31"/>
        <item x="3"/>
        <item x="33"/>
        <item x="0"/>
        <item x="21"/>
        <item x="34"/>
        <item x="36"/>
        <item x="6"/>
        <item x="15"/>
        <item x="18"/>
        <item x="8"/>
        <item x="12"/>
        <item x="38"/>
        <item x="9"/>
        <item x="11"/>
        <item x="2"/>
        <item x="17"/>
        <item x="35"/>
        <item x="39"/>
        <item x="5"/>
        <item x="30"/>
        <item x="13"/>
        <item x="26"/>
        <item x="23"/>
        <item x="24"/>
        <item x="1"/>
        <item x="7"/>
        <item x="20"/>
        <item x="19"/>
        <item x="16"/>
        <item x="22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16"/>
  </rowFields>
  <rowItems count="11">
    <i>
      <x v="12"/>
    </i>
    <i>
      <x v="5"/>
    </i>
    <i>
      <x v="34"/>
    </i>
    <i>
      <x v="24"/>
    </i>
    <i>
      <x v="26"/>
    </i>
    <i>
      <x v="28"/>
    </i>
    <i>
      <x v="22"/>
    </i>
    <i>
      <x v="38"/>
    </i>
    <i>
      <x v="33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2" baseField="0" baseItem="0" numFmtId="3"/>
    <dataField name="Sum of pledged" fld="4" baseField="0" baseItem="0" numFmtId="6"/>
  </dataFields>
  <formats count="4"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X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S1" sqref="S1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4.28515625" bestFit="1" customWidth="1"/>
    <col min="7" max="7" width="7.7109375" bestFit="1" customWidth="1"/>
    <col min="8" max="8" width="23.28515625" bestFit="1" customWidth="1"/>
    <col min="9" max="9" width="10.7109375" customWidth="1"/>
    <col min="10" max="10" width="11.5703125" bestFit="1" customWidth="1"/>
    <col min="11" max="11" width="12.140625" bestFit="1" customWidth="1"/>
    <col min="12" max="12" width="9.5703125" bestFit="1" customWidth="1"/>
    <col min="13" max="13" width="14.42578125" bestFit="1" customWidth="1"/>
    <col min="14" max="14" width="9" bestFit="1" customWidth="1"/>
    <col min="15" max="16" width="28" bestFit="1" customWidth="1"/>
    <col min="17" max="17" width="28" customWidth="1"/>
    <col min="19" max="19" width="11.5703125" customWidth="1"/>
    <col min="20" max="20" width="19.7109375" customWidth="1"/>
    <col min="21" max="21" width="14.7109375" customWidth="1"/>
    <col min="22" max="22" width="9.28515625" style="14" bestFit="1" customWidth="1"/>
    <col min="23" max="23" width="14.28515625" bestFit="1" customWidth="1"/>
  </cols>
  <sheetData>
    <row r="1" spans="1:24" ht="30" customHeight="1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8425</v>
      </c>
      <c r="I1" s="5" t="s">
        <v>8244</v>
      </c>
      <c r="J1" s="5" t="s">
        <v>8258</v>
      </c>
      <c r="K1" s="5" t="s">
        <v>8259</v>
      </c>
      <c r="L1" s="5" t="s">
        <v>8260</v>
      </c>
      <c r="M1" s="5" t="s">
        <v>8261</v>
      </c>
      <c r="N1" s="5" t="s">
        <v>8262</v>
      </c>
      <c r="O1" s="5" t="s">
        <v>8305</v>
      </c>
      <c r="P1" s="5" t="s">
        <v>8357</v>
      </c>
      <c r="Q1" s="5" t="s">
        <v>8358</v>
      </c>
      <c r="R1" s="5" t="s">
        <v>8378</v>
      </c>
      <c r="S1" s="5" t="s">
        <v>8306</v>
      </c>
      <c r="T1" s="5" t="s">
        <v>8364</v>
      </c>
      <c r="U1" s="5" t="s">
        <v>8365</v>
      </c>
      <c r="V1" s="15" t="s">
        <v>8379</v>
      </c>
      <c r="W1" s="5" t="s">
        <v>8380</v>
      </c>
      <c r="X1" s="5" t="s">
        <v>8381</v>
      </c>
    </row>
    <row r="2" spans="1:24" ht="60" x14ac:dyDescent="0.25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8404</v>
      </c>
      <c r="I2" t="s">
        <v>8245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8293</v>
      </c>
      <c r="P2" t="s">
        <v>8307</v>
      </c>
      <c r="Q2" t="s">
        <v>8308</v>
      </c>
      <c r="R2">
        <f t="shared" ref="R2:R65" si="0">IFERROR(ROUND(E2/M2,2),0)</f>
        <v>138.66999999999999</v>
      </c>
      <c r="S2" s="9">
        <f t="shared" ref="S2:S65" si="1">ROUND((E2/D2)*100,0)</f>
        <v>2260300</v>
      </c>
      <c r="T2" s="8">
        <f t="shared" ref="T2:T65" si="2">+(((K2/60)/60)/24)+DATE(1970,1,1)</f>
        <v>42626.668888888889</v>
      </c>
      <c r="U2" s="8">
        <f t="shared" ref="U2:U65" si="3">+(((J2/60)/60/24)+DATE(1970,1,1))</f>
        <v>42656.915972222225</v>
      </c>
      <c r="V2" s="14">
        <f t="shared" ref="V2:V65" si="4">+U2-T2</f>
        <v>30.247083333335468</v>
      </c>
      <c r="W2" s="10">
        <f t="shared" ref="W2:W65" si="5">+(E2-D2)/D2</f>
        <v>22602</v>
      </c>
      <c r="X2" s="21">
        <f t="shared" ref="X2:X65" si="6">YEAR(T2)</f>
        <v>2016</v>
      </c>
    </row>
    <row r="3" spans="1:24" ht="60" x14ac:dyDescent="0.25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8404</v>
      </c>
      <c r="I3" t="s">
        <v>8245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8295</v>
      </c>
      <c r="P3" t="s">
        <v>8315</v>
      </c>
      <c r="Q3" t="s">
        <v>8316</v>
      </c>
      <c r="R3">
        <f t="shared" si="0"/>
        <v>4.57</v>
      </c>
      <c r="S3" s="9">
        <f t="shared" si="1"/>
        <v>930250</v>
      </c>
      <c r="T3" s="8">
        <f t="shared" si="2"/>
        <v>42800.751041666663</v>
      </c>
      <c r="U3" s="8">
        <f t="shared" si="3"/>
        <v>42807.125</v>
      </c>
      <c r="V3" s="14">
        <f t="shared" si="4"/>
        <v>6.3739583333372138</v>
      </c>
      <c r="W3" s="10">
        <f t="shared" si="5"/>
        <v>9301.5</v>
      </c>
      <c r="X3" s="21">
        <f t="shared" si="6"/>
        <v>2017</v>
      </c>
    </row>
    <row r="4" spans="1:24" ht="45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t="s">
        <v>8224</v>
      </c>
      <c r="H4" t="s">
        <v>8408</v>
      </c>
      <c r="I4" t="s">
        <v>8246</v>
      </c>
      <c r="J4">
        <v>1459180229</v>
      </c>
      <c r="K4">
        <v>1457023829</v>
      </c>
      <c r="L4" t="b">
        <v>0</v>
      </c>
      <c r="M4">
        <v>3</v>
      </c>
      <c r="N4" t="b">
        <v>1</v>
      </c>
      <c r="O4" t="s">
        <v>8269</v>
      </c>
      <c r="P4" t="s">
        <v>8322</v>
      </c>
      <c r="Q4" t="s">
        <v>8325</v>
      </c>
      <c r="R4">
        <f t="shared" si="0"/>
        <v>21.67</v>
      </c>
      <c r="S4" s="9">
        <f t="shared" si="1"/>
        <v>6500</v>
      </c>
      <c r="T4" s="8">
        <f t="shared" si="2"/>
        <v>42432.701724537037</v>
      </c>
      <c r="U4" s="8">
        <f t="shared" si="3"/>
        <v>42457.660057870366</v>
      </c>
      <c r="V4" s="14">
        <f t="shared" si="4"/>
        <v>24.958333333328483</v>
      </c>
      <c r="W4" s="10">
        <f t="shared" si="5"/>
        <v>64</v>
      </c>
      <c r="X4" s="21">
        <f t="shared" si="6"/>
        <v>2016</v>
      </c>
    </row>
    <row r="5" spans="1:24" ht="45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t="s">
        <v>8228</v>
      </c>
      <c r="H5" t="s">
        <v>8409</v>
      </c>
      <c r="I5" t="s">
        <v>8250</v>
      </c>
      <c r="J5">
        <v>1407533463</v>
      </c>
      <c r="K5">
        <v>1404941463</v>
      </c>
      <c r="L5" t="b">
        <v>0</v>
      </c>
      <c r="M5">
        <v>0</v>
      </c>
      <c r="N5" t="b">
        <v>0</v>
      </c>
      <c r="O5" t="s">
        <v>8282</v>
      </c>
      <c r="P5" t="s">
        <v>8318</v>
      </c>
      <c r="Q5" t="s">
        <v>8344</v>
      </c>
      <c r="R5">
        <f t="shared" si="0"/>
        <v>0</v>
      </c>
      <c r="S5" s="9">
        <f t="shared" si="1"/>
        <v>0</v>
      </c>
      <c r="T5" s="8">
        <f t="shared" si="2"/>
        <v>41829.896562499998</v>
      </c>
      <c r="U5" s="8">
        <f t="shared" si="3"/>
        <v>41859.896562499998</v>
      </c>
      <c r="V5" s="14">
        <f t="shared" si="4"/>
        <v>30</v>
      </c>
      <c r="W5" s="10">
        <f t="shared" si="5"/>
        <v>-1</v>
      </c>
      <c r="X5" s="21">
        <f t="shared" si="6"/>
        <v>2014</v>
      </c>
    </row>
    <row r="6" spans="1:24" ht="75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t="s">
        <v>8223</v>
      </c>
      <c r="H6" t="s">
        <v>8404</v>
      </c>
      <c r="I6" t="s">
        <v>8245</v>
      </c>
      <c r="J6">
        <v>1431719379</v>
      </c>
      <c r="K6">
        <v>1429127379</v>
      </c>
      <c r="L6" t="b">
        <v>0</v>
      </c>
      <c r="M6">
        <v>1</v>
      </c>
      <c r="N6" t="b">
        <v>1</v>
      </c>
      <c r="O6" t="s">
        <v>8278</v>
      </c>
      <c r="P6" t="s">
        <v>8326</v>
      </c>
      <c r="Q6" t="s">
        <v>8328</v>
      </c>
      <c r="R6">
        <f t="shared" si="0"/>
        <v>10</v>
      </c>
      <c r="S6" s="9">
        <f t="shared" si="1"/>
        <v>200</v>
      </c>
      <c r="T6" s="8">
        <f t="shared" si="2"/>
        <v>42109.826145833329</v>
      </c>
      <c r="U6" s="8">
        <f t="shared" si="3"/>
        <v>42139.826145833329</v>
      </c>
      <c r="V6" s="14">
        <f t="shared" si="4"/>
        <v>30</v>
      </c>
      <c r="W6" s="10">
        <f t="shared" si="5"/>
        <v>1</v>
      </c>
      <c r="X6" s="21">
        <f t="shared" si="6"/>
        <v>2015</v>
      </c>
    </row>
    <row r="7" spans="1:24" ht="60" x14ac:dyDescent="0.25">
      <c r="A7">
        <v>1253</v>
      </c>
      <c r="B7" s="1" t="s">
        <v>1254</v>
      </c>
      <c r="C7" s="1" t="s">
        <v>5363</v>
      </c>
      <c r="D7" s="3">
        <v>10</v>
      </c>
      <c r="E7" s="4">
        <v>30383.32</v>
      </c>
      <c r="F7" t="s">
        <v>8218</v>
      </c>
      <c r="G7" t="s">
        <v>8223</v>
      </c>
      <c r="H7" t="s">
        <v>8404</v>
      </c>
      <c r="I7" t="s">
        <v>8245</v>
      </c>
      <c r="J7">
        <v>1409770107</v>
      </c>
      <c r="K7">
        <v>1407178107</v>
      </c>
      <c r="L7" t="b">
        <v>1</v>
      </c>
      <c r="M7">
        <v>711</v>
      </c>
      <c r="N7" t="b">
        <v>1</v>
      </c>
      <c r="O7" t="s">
        <v>8274</v>
      </c>
      <c r="P7" t="s">
        <v>8326</v>
      </c>
      <c r="Q7" t="s">
        <v>8330</v>
      </c>
      <c r="R7">
        <f t="shared" si="0"/>
        <v>42.73</v>
      </c>
      <c r="S7" s="9">
        <f t="shared" si="1"/>
        <v>303833</v>
      </c>
      <c r="T7" s="8">
        <f t="shared" si="2"/>
        <v>41855.783645833333</v>
      </c>
      <c r="U7" s="8">
        <f t="shared" si="3"/>
        <v>41885.783645833333</v>
      </c>
      <c r="V7" s="14">
        <f t="shared" si="4"/>
        <v>30</v>
      </c>
      <c r="W7" s="10">
        <f t="shared" si="5"/>
        <v>3037.3319999999999</v>
      </c>
      <c r="X7" s="21">
        <f t="shared" si="6"/>
        <v>2014</v>
      </c>
    </row>
    <row r="8" spans="1:24" ht="30" x14ac:dyDescent="0.25">
      <c r="A8">
        <v>3600</v>
      </c>
      <c r="B8" s="1" t="s">
        <v>3599</v>
      </c>
      <c r="C8" s="1" t="s">
        <v>7710</v>
      </c>
      <c r="D8" s="3">
        <v>10</v>
      </c>
      <c r="E8" s="4">
        <v>13</v>
      </c>
      <c r="F8" t="s">
        <v>8218</v>
      </c>
      <c r="G8" t="s">
        <v>8223</v>
      </c>
      <c r="H8" t="s">
        <v>8404</v>
      </c>
      <c r="I8" t="s">
        <v>8245</v>
      </c>
      <c r="J8">
        <v>1476390164</v>
      </c>
      <c r="K8">
        <v>1473970964</v>
      </c>
      <c r="L8" t="b">
        <v>0</v>
      </c>
      <c r="M8">
        <v>4</v>
      </c>
      <c r="N8" t="b">
        <v>1</v>
      </c>
      <c r="O8" t="s">
        <v>8269</v>
      </c>
      <c r="P8" t="s">
        <v>8322</v>
      </c>
      <c r="Q8" t="s">
        <v>8325</v>
      </c>
      <c r="R8">
        <f t="shared" si="0"/>
        <v>3.25</v>
      </c>
      <c r="S8" s="9">
        <f t="shared" si="1"/>
        <v>130</v>
      </c>
      <c r="T8" s="8">
        <f t="shared" si="2"/>
        <v>42628.849120370374</v>
      </c>
      <c r="U8" s="8">
        <f t="shared" si="3"/>
        <v>42656.849120370374</v>
      </c>
      <c r="V8" s="14">
        <f t="shared" si="4"/>
        <v>28</v>
      </c>
      <c r="W8" s="10">
        <f t="shared" si="5"/>
        <v>0.3</v>
      </c>
      <c r="X8" s="21">
        <f t="shared" si="6"/>
        <v>2016</v>
      </c>
    </row>
    <row r="9" spans="1:24" ht="30" x14ac:dyDescent="0.25">
      <c r="A9">
        <v>847</v>
      </c>
      <c r="B9" s="1" t="s">
        <v>848</v>
      </c>
      <c r="C9" s="1" t="s">
        <v>4957</v>
      </c>
      <c r="D9" s="3">
        <v>10</v>
      </c>
      <c r="E9" s="4">
        <v>10</v>
      </c>
      <c r="F9" t="s">
        <v>8218</v>
      </c>
      <c r="G9" t="s">
        <v>8223</v>
      </c>
      <c r="H9" t="s">
        <v>8404</v>
      </c>
      <c r="I9" t="s">
        <v>8245</v>
      </c>
      <c r="J9">
        <v>1436555376</v>
      </c>
      <c r="K9">
        <v>1433963376</v>
      </c>
      <c r="L9" t="b">
        <v>0</v>
      </c>
      <c r="M9">
        <v>1</v>
      </c>
      <c r="N9" t="b">
        <v>1</v>
      </c>
      <c r="O9" t="s">
        <v>8275</v>
      </c>
      <c r="P9" t="s">
        <v>8326</v>
      </c>
      <c r="Q9" t="s">
        <v>8335</v>
      </c>
      <c r="R9">
        <f t="shared" si="0"/>
        <v>10</v>
      </c>
      <c r="S9" s="9">
        <f t="shared" si="1"/>
        <v>100</v>
      </c>
      <c r="T9" s="8">
        <f t="shared" si="2"/>
        <v>42165.79833333334</v>
      </c>
      <c r="U9" s="8">
        <f t="shared" si="3"/>
        <v>42195.79833333334</v>
      </c>
      <c r="V9" s="14">
        <f t="shared" si="4"/>
        <v>30</v>
      </c>
      <c r="W9" s="10">
        <f t="shared" si="5"/>
        <v>0</v>
      </c>
      <c r="X9" s="21">
        <f t="shared" si="6"/>
        <v>2015</v>
      </c>
    </row>
    <row r="10" spans="1:24" ht="45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t="s">
        <v>8223</v>
      </c>
      <c r="H10" t="s">
        <v>8404</v>
      </c>
      <c r="I10" t="s">
        <v>8245</v>
      </c>
      <c r="J10">
        <v>1453748434</v>
      </c>
      <c r="K10">
        <v>1452193234</v>
      </c>
      <c r="L10" t="b">
        <v>0</v>
      </c>
      <c r="M10">
        <v>1</v>
      </c>
      <c r="N10" t="b">
        <v>1</v>
      </c>
      <c r="O10" t="s">
        <v>8263</v>
      </c>
      <c r="P10" t="s">
        <v>8320</v>
      </c>
      <c r="Q10" t="s">
        <v>8331</v>
      </c>
      <c r="R10">
        <f t="shared" si="0"/>
        <v>13</v>
      </c>
      <c r="S10" s="9">
        <f t="shared" si="1"/>
        <v>100</v>
      </c>
      <c r="T10" s="8">
        <f t="shared" si="2"/>
        <v>42376.79206018518</v>
      </c>
      <c r="U10" s="8">
        <f t="shared" si="3"/>
        <v>42394.79206018518</v>
      </c>
      <c r="V10" s="14">
        <f t="shared" si="4"/>
        <v>18</v>
      </c>
      <c r="W10" s="10">
        <f t="shared" si="5"/>
        <v>0</v>
      </c>
      <c r="X10" s="21">
        <f t="shared" si="6"/>
        <v>2016</v>
      </c>
    </row>
    <row r="11" spans="1:24" ht="45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t="s">
        <v>8223</v>
      </c>
      <c r="H11" t="s">
        <v>8404</v>
      </c>
      <c r="I11" t="s">
        <v>8245</v>
      </c>
      <c r="J11">
        <v>1487844882</v>
      </c>
      <c r="K11">
        <v>1487240082</v>
      </c>
      <c r="L11" t="b">
        <v>0</v>
      </c>
      <c r="M11">
        <v>0</v>
      </c>
      <c r="N11" t="b">
        <v>0</v>
      </c>
      <c r="O11" t="s">
        <v>8287</v>
      </c>
      <c r="P11" t="s">
        <v>8312</v>
      </c>
      <c r="Q11" t="s">
        <v>8354</v>
      </c>
      <c r="R11">
        <f t="shared" si="0"/>
        <v>0</v>
      </c>
      <c r="S11" s="9">
        <f t="shared" si="1"/>
        <v>0</v>
      </c>
      <c r="T11" s="8">
        <f t="shared" si="2"/>
        <v>42782.426875000005</v>
      </c>
      <c r="U11" s="8">
        <f t="shared" si="3"/>
        <v>42789.426875000005</v>
      </c>
      <c r="V11" s="14">
        <f t="shared" si="4"/>
        <v>7</v>
      </c>
      <c r="W11" s="10">
        <f t="shared" si="5"/>
        <v>-1</v>
      </c>
      <c r="X11" s="21">
        <f t="shared" si="6"/>
        <v>2017</v>
      </c>
    </row>
    <row r="12" spans="1:24" ht="45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t="s">
        <v>8223</v>
      </c>
      <c r="H12" t="s">
        <v>8404</v>
      </c>
      <c r="I12" t="s">
        <v>8245</v>
      </c>
      <c r="J12">
        <v>1433815200</v>
      </c>
      <c r="K12">
        <v>1431886706</v>
      </c>
      <c r="L12" t="b">
        <v>0</v>
      </c>
      <c r="M12">
        <v>5</v>
      </c>
      <c r="N12" t="b">
        <v>1</v>
      </c>
      <c r="O12" t="s">
        <v>8274</v>
      </c>
      <c r="P12" t="s">
        <v>8326</v>
      </c>
      <c r="Q12" t="s">
        <v>8330</v>
      </c>
      <c r="R12">
        <f t="shared" si="0"/>
        <v>21.2</v>
      </c>
      <c r="S12" s="9">
        <f t="shared" si="1"/>
        <v>424</v>
      </c>
      <c r="T12" s="8">
        <f t="shared" si="2"/>
        <v>42141.762800925921</v>
      </c>
      <c r="U12" s="8">
        <f t="shared" si="3"/>
        <v>42164.083333333328</v>
      </c>
      <c r="V12" s="14">
        <f t="shared" si="4"/>
        <v>22.320532407407882</v>
      </c>
      <c r="W12" s="10">
        <f t="shared" si="5"/>
        <v>3.24</v>
      </c>
      <c r="X12" s="21">
        <f t="shared" si="6"/>
        <v>2015</v>
      </c>
    </row>
    <row r="13" spans="1:24" ht="60" x14ac:dyDescent="0.25">
      <c r="A13">
        <v>1755</v>
      </c>
      <c r="B13" s="1" t="s">
        <v>1756</v>
      </c>
      <c r="C13" s="1" t="s">
        <v>5865</v>
      </c>
      <c r="D13" s="3">
        <v>25</v>
      </c>
      <c r="E13" s="4">
        <v>30</v>
      </c>
      <c r="F13" t="s">
        <v>8218</v>
      </c>
      <c r="G13" t="s">
        <v>8223</v>
      </c>
      <c r="H13" t="s">
        <v>8404</v>
      </c>
      <c r="I13" t="s">
        <v>8245</v>
      </c>
      <c r="J13">
        <v>1444071361</v>
      </c>
      <c r="K13">
        <v>1441479361</v>
      </c>
      <c r="L13" t="b">
        <v>0</v>
      </c>
      <c r="M13">
        <v>4</v>
      </c>
      <c r="N13" t="b">
        <v>1</v>
      </c>
      <c r="O13" t="s">
        <v>8283</v>
      </c>
      <c r="P13" t="s">
        <v>8312</v>
      </c>
      <c r="Q13" t="s">
        <v>8313</v>
      </c>
      <c r="R13">
        <f t="shared" si="0"/>
        <v>7.5</v>
      </c>
      <c r="S13" s="9">
        <f t="shared" si="1"/>
        <v>120</v>
      </c>
      <c r="T13" s="8">
        <f t="shared" si="2"/>
        <v>42252.788900462961</v>
      </c>
      <c r="U13" s="8">
        <f t="shared" si="3"/>
        <v>42282.788900462961</v>
      </c>
      <c r="V13" s="14">
        <f t="shared" si="4"/>
        <v>30</v>
      </c>
      <c r="W13" s="10">
        <f t="shared" si="5"/>
        <v>0.2</v>
      </c>
      <c r="X13" s="21">
        <f t="shared" si="6"/>
        <v>2015</v>
      </c>
    </row>
    <row r="14" spans="1:24" ht="60" x14ac:dyDescent="0.25">
      <c r="A14">
        <v>2536</v>
      </c>
      <c r="B14" s="1" t="s">
        <v>2536</v>
      </c>
      <c r="C14" s="1" t="s">
        <v>6646</v>
      </c>
      <c r="D14" s="3">
        <v>25</v>
      </c>
      <c r="E14" s="4">
        <v>29</v>
      </c>
      <c r="F14" t="s">
        <v>8218</v>
      </c>
      <c r="G14" t="s">
        <v>8223</v>
      </c>
      <c r="H14" t="s">
        <v>8404</v>
      </c>
      <c r="I14" t="s">
        <v>8245</v>
      </c>
      <c r="J14">
        <v>1375151566</v>
      </c>
      <c r="K14">
        <v>1373337166</v>
      </c>
      <c r="L14" t="b">
        <v>0</v>
      </c>
      <c r="M14">
        <v>4</v>
      </c>
      <c r="N14" t="b">
        <v>1</v>
      </c>
      <c r="O14" t="s">
        <v>8298</v>
      </c>
      <c r="P14" t="s">
        <v>8326</v>
      </c>
      <c r="Q14" t="s">
        <v>8340</v>
      </c>
      <c r="R14">
        <f t="shared" si="0"/>
        <v>7.25</v>
      </c>
      <c r="S14" s="9">
        <f t="shared" si="1"/>
        <v>116</v>
      </c>
      <c r="T14" s="8">
        <f t="shared" si="2"/>
        <v>41464.106087962966</v>
      </c>
      <c r="U14" s="8">
        <f t="shared" si="3"/>
        <v>41485.106087962966</v>
      </c>
      <c r="V14" s="14">
        <f t="shared" si="4"/>
        <v>21</v>
      </c>
      <c r="W14" s="10">
        <f t="shared" si="5"/>
        <v>0.16</v>
      </c>
      <c r="X14" s="21">
        <f t="shared" si="6"/>
        <v>2013</v>
      </c>
    </row>
    <row r="15" spans="1:24" ht="30" x14ac:dyDescent="0.25">
      <c r="A15">
        <v>1592</v>
      </c>
      <c r="B15" s="1" t="s">
        <v>1593</v>
      </c>
      <c r="C15" s="1" t="s">
        <v>5702</v>
      </c>
      <c r="D15" s="3">
        <v>25</v>
      </c>
      <c r="E15" s="4">
        <v>0</v>
      </c>
      <c r="F15" t="s">
        <v>8220</v>
      </c>
      <c r="G15" t="s">
        <v>8223</v>
      </c>
      <c r="H15" t="s">
        <v>8404</v>
      </c>
      <c r="I15" t="s">
        <v>8245</v>
      </c>
      <c r="J15">
        <v>1427503485</v>
      </c>
      <c r="K15">
        <v>1423619085</v>
      </c>
      <c r="L15" t="b">
        <v>0</v>
      </c>
      <c r="M15">
        <v>0</v>
      </c>
      <c r="N15" t="b">
        <v>0</v>
      </c>
      <c r="O15" t="s">
        <v>8289</v>
      </c>
      <c r="P15" t="s">
        <v>8312</v>
      </c>
      <c r="Q15" t="s">
        <v>8350</v>
      </c>
      <c r="R15">
        <f t="shared" si="0"/>
        <v>0</v>
      </c>
      <c r="S15" s="9">
        <f t="shared" si="1"/>
        <v>0</v>
      </c>
      <c r="T15" s="8">
        <f t="shared" si="2"/>
        <v>42046.072743055556</v>
      </c>
      <c r="U15" s="8">
        <f t="shared" si="3"/>
        <v>42091.031076388885</v>
      </c>
      <c r="V15" s="14">
        <f t="shared" si="4"/>
        <v>44.958333333328483</v>
      </c>
      <c r="W15" s="10">
        <f t="shared" si="5"/>
        <v>-1</v>
      </c>
      <c r="X15" s="21">
        <f t="shared" si="6"/>
        <v>2015</v>
      </c>
    </row>
    <row r="16" spans="1:24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t="s">
        <v>8224</v>
      </c>
      <c r="H16" t="s">
        <v>8408</v>
      </c>
      <c r="I16" t="s">
        <v>8246</v>
      </c>
      <c r="J16">
        <v>1380449461</v>
      </c>
      <c r="K16">
        <v>1375265461</v>
      </c>
      <c r="L16" t="b">
        <v>0</v>
      </c>
      <c r="M16">
        <v>13</v>
      </c>
      <c r="N16" t="b">
        <v>1</v>
      </c>
      <c r="O16" t="s">
        <v>8272</v>
      </c>
      <c r="P16" t="s">
        <v>8310</v>
      </c>
      <c r="Q16" t="s">
        <v>8332</v>
      </c>
      <c r="R16">
        <f t="shared" si="0"/>
        <v>4.92</v>
      </c>
      <c r="S16" s="9">
        <f t="shared" si="1"/>
        <v>160</v>
      </c>
      <c r="T16" s="8">
        <f t="shared" si="2"/>
        <v>41486.424317129626</v>
      </c>
      <c r="U16" s="8">
        <f t="shared" si="3"/>
        <v>41546.424317129626</v>
      </c>
      <c r="V16" s="14">
        <f t="shared" si="4"/>
        <v>60</v>
      </c>
      <c r="W16" s="10">
        <f t="shared" si="5"/>
        <v>0.6</v>
      </c>
      <c r="X16" s="21">
        <f t="shared" si="6"/>
        <v>2013</v>
      </c>
    </row>
    <row r="17" spans="1:24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t="s">
        <v>8229</v>
      </c>
      <c r="H17" t="s">
        <v>8410</v>
      </c>
      <c r="I17" t="s">
        <v>8248</v>
      </c>
      <c r="J17">
        <v>1472751121</v>
      </c>
      <c r="K17">
        <v>1471887121</v>
      </c>
      <c r="L17" t="b">
        <v>0</v>
      </c>
      <c r="M17">
        <v>35</v>
      </c>
      <c r="N17" t="b">
        <v>1</v>
      </c>
      <c r="O17" t="s">
        <v>8264</v>
      </c>
      <c r="P17" t="s">
        <v>8320</v>
      </c>
      <c r="Q17" t="s">
        <v>8342</v>
      </c>
      <c r="R17">
        <f t="shared" si="0"/>
        <v>38.6</v>
      </c>
      <c r="S17" s="9">
        <f t="shared" si="1"/>
        <v>2702</v>
      </c>
      <c r="T17" s="8">
        <f t="shared" si="2"/>
        <v>42604.730567129634</v>
      </c>
      <c r="U17" s="8">
        <f t="shared" si="3"/>
        <v>42614.730567129634</v>
      </c>
      <c r="V17" s="14">
        <f t="shared" si="4"/>
        <v>10</v>
      </c>
      <c r="W17" s="10">
        <f t="shared" si="5"/>
        <v>26.02</v>
      </c>
      <c r="X17" s="21">
        <f t="shared" si="6"/>
        <v>2016</v>
      </c>
    </row>
    <row r="18" spans="1:24" ht="60" x14ac:dyDescent="0.25">
      <c r="A18">
        <v>2794</v>
      </c>
      <c r="B18" s="1" t="s">
        <v>2794</v>
      </c>
      <c r="C18" s="1" t="s">
        <v>6904</v>
      </c>
      <c r="D18" s="3">
        <v>50</v>
      </c>
      <c r="E18" s="4">
        <v>75</v>
      </c>
      <c r="F18" t="s">
        <v>8218</v>
      </c>
      <c r="G18" t="s">
        <v>8224</v>
      </c>
      <c r="H18" t="s">
        <v>8408</v>
      </c>
      <c r="I18" t="s">
        <v>8246</v>
      </c>
      <c r="J18">
        <v>1457031600</v>
      </c>
      <c r="K18">
        <v>1455640559</v>
      </c>
      <c r="L18" t="b">
        <v>0</v>
      </c>
      <c r="M18">
        <v>3</v>
      </c>
      <c r="N18" t="b">
        <v>1</v>
      </c>
      <c r="O18" t="s">
        <v>8269</v>
      </c>
      <c r="P18" t="s">
        <v>8322</v>
      </c>
      <c r="Q18" t="s">
        <v>8325</v>
      </c>
      <c r="R18">
        <f t="shared" si="0"/>
        <v>25</v>
      </c>
      <c r="S18" s="9">
        <f t="shared" si="1"/>
        <v>150</v>
      </c>
      <c r="T18" s="8">
        <f t="shared" si="2"/>
        <v>42416.691655092596</v>
      </c>
      <c r="U18" s="8">
        <f t="shared" si="3"/>
        <v>42432.791666666672</v>
      </c>
      <c r="V18" s="14">
        <f t="shared" si="4"/>
        <v>16.100011574075324</v>
      </c>
      <c r="W18" s="10">
        <f t="shared" si="5"/>
        <v>0.5</v>
      </c>
      <c r="X18" s="21">
        <f t="shared" si="6"/>
        <v>2016</v>
      </c>
    </row>
    <row r="19" spans="1:24" ht="60" x14ac:dyDescent="0.25">
      <c r="A19">
        <v>3675</v>
      </c>
      <c r="B19" s="1" t="s">
        <v>3672</v>
      </c>
      <c r="C19" s="1" t="s">
        <v>7785</v>
      </c>
      <c r="D19" s="3">
        <v>50</v>
      </c>
      <c r="E19" s="4">
        <v>70</v>
      </c>
      <c r="F19" t="s">
        <v>8218</v>
      </c>
      <c r="G19" t="s">
        <v>8224</v>
      </c>
      <c r="H19" t="s">
        <v>8408</v>
      </c>
      <c r="I19" t="s">
        <v>8246</v>
      </c>
      <c r="J19">
        <v>1463353200</v>
      </c>
      <c r="K19">
        <v>1462285182</v>
      </c>
      <c r="L19" t="b">
        <v>0</v>
      </c>
      <c r="M19">
        <v>3</v>
      </c>
      <c r="N19" t="b">
        <v>1</v>
      </c>
      <c r="O19" t="s">
        <v>8269</v>
      </c>
      <c r="P19" t="s">
        <v>8322</v>
      </c>
      <c r="Q19" t="s">
        <v>8325</v>
      </c>
      <c r="R19">
        <f t="shared" si="0"/>
        <v>23.33</v>
      </c>
      <c r="S19" s="9">
        <f t="shared" si="1"/>
        <v>140</v>
      </c>
      <c r="T19" s="8">
        <f t="shared" si="2"/>
        <v>42493.597013888888</v>
      </c>
      <c r="U19" s="8">
        <f t="shared" si="3"/>
        <v>42505.958333333328</v>
      </c>
      <c r="V19" s="14">
        <f t="shared" si="4"/>
        <v>12.361319444440596</v>
      </c>
      <c r="W19" s="10">
        <f t="shared" si="5"/>
        <v>0.4</v>
      </c>
      <c r="X19" s="21">
        <f t="shared" si="6"/>
        <v>2016</v>
      </c>
    </row>
    <row r="20" spans="1:24" ht="45" x14ac:dyDescent="0.25">
      <c r="A20">
        <v>1041</v>
      </c>
      <c r="B20" s="1" t="s">
        <v>1042</v>
      </c>
      <c r="C20" s="1" t="s">
        <v>5151</v>
      </c>
      <c r="D20" s="3">
        <v>50</v>
      </c>
      <c r="E20" s="4">
        <v>0</v>
      </c>
      <c r="F20" t="s">
        <v>8219</v>
      </c>
      <c r="G20" t="s">
        <v>8223</v>
      </c>
      <c r="H20" t="s">
        <v>8404</v>
      </c>
      <c r="I20" t="s">
        <v>8245</v>
      </c>
      <c r="J20">
        <v>1406769992</v>
      </c>
      <c r="K20">
        <v>1405041992</v>
      </c>
      <c r="L20" t="b">
        <v>0</v>
      </c>
      <c r="M20">
        <v>0</v>
      </c>
      <c r="N20" t="b">
        <v>0</v>
      </c>
      <c r="O20" t="s">
        <v>8279</v>
      </c>
      <c r="P20" t="s">
        <v>8345</v>
      </c>
      <c r="Q20" t="s">
        <v>8346</v>
      </c>
      <c r="R20">
        <f t="shared" si="0"/>
        <v>0</v>
      </c>
      <c r="S20" s="9">
        <f t="shared" si="1"/>
        <v>0</v>
      </c>
      <c r="T20" s="8">
        <f t="shared" si="2"/>
        <v>41831.060092592597</v>
      </c>
      <c r="U20" s="8">
        <f t="shared" si="3"/>
        <v>41851.060092592597</v>
      </c>
      <c r="V20" s="14">
        <f t="shared" si="4"/>
        <v>20</v>
      </c>
      <c r="W20" s="10">
        <f t="shared" si="5"/>
        <v>-1</v>
      </c>
      <c r="X20" s="21">
        <f t="shared" si="6"/>
        <v>2014</v>
      </c>
    </row>
    <row r="21" spans="1:24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t="s">
        <v>8223</v>
      </c>
      <c r="H21" t="s">
        <v>8404</v>
      </c>
      <c r="I21" t="s">
        <v>8245</v>
      </c>
      <c r="J21">
        <v>1425170525</v>
      </c>
      <c r="K21">
        <v>1422664925</v>
      </c>
      <c r="L21" t="b">
        <v>0</v>
      </c>
      <c r="M21">
        <v>0</v>
      </c>
      <c r="N21" t="b">
        <v>0</v>
      </c>
      <c r="O21" t="s">
        <v>8281</v>
      </c>
      <c r="P21" t="s">
        <v>8315</v>
      </c>
      <c r="Q21" t="s">
        <v>8343</v>
      </c>
      <c r="R21">
        <f t="shared" si="0"/>
        <v>0</v>
      </c>
      <c r="S21" s="9">
        <f t="shared" si="1"/>
        <v>0</v>
      </c>
      <c r="T21" s="8">
        <f t="shared" si="2"/>
        <v>42035.029224537036</v>
      </c>
      <c r="U21" s="8">
        <f t="shared" si="3"/>
        <v>42064.029224537036</v>
      </c>
      <c r="V21" s="14">
        <f t="shared" si="4"/>
        <v>29</v>
      </c>
      <c r="W21" s="10">
        <f t="shared" si="5"/>
        <v>-1</v>
      </c>
      <c r="X21" s="21">
        <f t="shared" si="6"/>
        <v>2015</v>
      </c>
    </row>
    <row r="22" spans="1:24" ht="45" x14ac:dyDescent="0.25">
      <c r="A22">
        <v>2976</v>
      </c>
      <c r="B22" s="1" t="s">
        <v>2976</v>
      </c>
      <c r="C22" s="1" t="s">
        <v>7086</v>
      </c>
      <c r="D22" s="3">
        <v>70</v>
      </c>
      <c r="E22" s="4">
        <v>120</v>
      </c>
      <c r="F22" t="s">
        <v>8218</v>
      </c>
      <c r="G22" t="s">
        <v>8224</v>
      </c>
      <c r="H22" t="s">
        <v>8408</v>
      </c>
      <c r="I22" t="s">
        <v>8246</v>
      </c>
      <c r="J22">
        <v>1457870400</v>
      </c>
      <c r="K22">
        <v>1456421530</v>
      </c>
      <c r="L22" t="b">
        <v>0</v>
      </c>
      <c r="M22">
        <v>14</v>
      </c>
      <c r="N22" t="b">
        <v>1</v>
      </c>
      <c r="O22" t="s">
        <v>8269</v>
      </c>
      <c r="P22" t="s">
        <v>8322</v>
      </c>
      <c r="Q22" t="s">
        <v>8325</v>
      </c>
      <c r="R22">
        <f t="shared" si="0"/>
        <v>8.57</v>
      </c>
      <c r="S22" s="9">
        <f t="shared" si="1"/>
        <v>171</v>
      </c>
      <c r="T22" s="8">
        <f t="shared" si="2"/>
        <v>42425.730671296296</v>
      </c>
      <c r="U22" s="8">
        <f t="shared" si="3"/>
        <v>42442.5</v>
      </c>
      <c r="V22" s="14">
        <f t="shared" si="4"/>
        <v>16.76932870370365</v>
      </c>
      <c r="W22" s="10">
        <f t="shared" si="5"/>
        <v>0.7142857142857143</v>
      </c>
      <c r="X22" s="21">
        <f t="shared" si="6"/>
        <v>2016</v>
      </c>
    </row>
    <row r="23" spans="1:24" ht="60" x14ac:dyDescent="0.25">
      <c r="A23">
        <v>640</v>
      </c>
      <c r="B23" s="1" t="s">
        <v>641</v>
      </c>
      <c r="C23" s="1" t="s">
        <v>4750</v>
      </c>
      <c r="D23" s="3">
        <v>70</v>
      </c>
      <c r="E23" s="4">
        <v>101</v>
      </c>
      <c r="F23" t="s">
        <v>8218</v>
      </c>
      <c r="G23" t="s">
        <v>8229</v>
      </c>
      <c r="H23" t="s">
        <v>8410</v>
      </c>
      <c r="I23" t="s">
        <v>8248</v>
      </c>
      <c r="J23">
        <v>1480028400</v>
      </c>
      <c r="K23">
        <v>1478685915</v>
      </c>
      <c r="L23" t="b">
        <v>0</v>
      </c>
      <c r="M23">
        <v>2</v>
      </c>
      <c r="N23" t="b">
        <v>1</v>
      </c>
      <c r="O23" t="s">
        <v>8271</v>
      </c>
      <c r="P23" t="s">
        <v>8307</v>
      </c>
      <c r="Q23" t="s">
        <v>8309</v>
      </c>
      <c r="R23">
        <f t="shared" si="0"/>
        <v>50.5</v>
      </c>
      <c r="S23" s="9">
        <f t="shared" si="1"/>
        <v>144</v>
      </c>
      <c r="T23" s="8">
        <f t="shared" si="2"/>
        <v>42683.420312500006</v>
      </c>
      <c r="U23" s="8">
        <f t="shared" si="3"/>
        <v>42698.958333333328</v>
      </c>
      <c r="V23" s="14">
        <f t="shared" si="4"/>
        <v>15.538020833322662</v>
      </c>
      <c r="W23" s="10">
        <f t="shared" si="5"/>
        <v>0.44285714285714284</v>
      </c>
      <c r="X23" s="21">
        <f t="shared" si="6"/>
        <v>2016</v>
      </c>
    </row>
    <row r="24" spans="1:24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t="s">
        <v>8236</v>
      </c>
      <c r="H24" t="s">
        <v>8411</v>
      </c>
      <c r="I24" t="s">
        <v>8248</v>
      </c>
      <c r="J24">
        <v>1462053540</v>
      </c>
      <c r="K24">
        <v>1459355950</v>
      </c>
      <c r="L24" t="b">
        <v>0</v>
      </c>
      <c r="M24">
        <v>36</v>
      </c>
      <c r="N24" t="b">
        <v>1</v>
      </c>
      <c r="O24" t="s">
        <v>8290</v>
      </c>
      <c r="P24" t="s">
        <v>8326</v>
      </c>
      <c r="Q24" t="s">
        <v>8337</v>
      </c>
      <c r="R24">
        <f t="shared" si="0"/>
        <v>27.86</v>
      </c>
      <c r="S24" s="9">
        <f t="shared" si="1"/>
        <v>1254</v>
      </c>
      <c r="T24" s="8">
        <f t="shared" si="2"/>
        <v>42459.693865740745</v>
      </c>
      <c r="U24" s="8">
        <f t="shared" si="3"/>
        <v>42490.915972222225</v>
      </c>
      <c r="V24" s="14">
        <f t="shared" si="4"/>
        <v>31.222106481480296</v>
      </c>
      <c r="W24" s="10">
        <f t="shared" si="5"/>
        <v>11.5375</v>
      </c>
      <c r="X24" s="21">
        <f t="shared" si="6"/>
        <v>2016</v>
      </c>
    </row>
    <row r="25" spans="1:24" ht="45" x14ac:dyDescent="0.25">
      <c r="A25">
        <v>2234</v>
      </c>
      <c r="B25" s="1" t="s">
        <v>2235</v>
      </c>
      <c r="C25" s="1" t="s">
        <v>6344</v>
      </c>
      <c r="D25" s="3">
        <v>100</v>
      </c>
      <c r="E25" s="4">
        <v>1165</v>
      </c>
      <c r="F25" t="s">
        <v>8218</v>
      </c>
      <c r="G25" t="s">
        <v>8223</v>
      </c>
      <c r="H25" t="s">
        <v>8404</v>
      </c>
      <c r="I25" t="s">
        <v>8245</v>
      </c>
      <c r="J25">
        <v>1483645647</v>
      </c>
      <c r="K25">
        <v>1481053647</v>
      </c>
      <c r="L25" t="b">
        <v>0</v>
      </c>
      <c r="M25">
        <v>28</v>
      </c>
      <c r="N25" t="b">
        <v>1</v>
      </c>
      <c r="O25" t="s">
        <v>8295</v>
      </c>
      <c r="P25" t="s">
        <v>8315</v>
      </c>
      <c r="Q25" t="s">
        <v>8316</v>
      </c>
      <c r="R25">
        <f t="shared" si="0"/>
        <v>41.61</v>
      </c>
      <c r="S25" s="9">
        <f t="shared" si="1"/>
        <v>1165</v>
      </c>
      <c r="T25" s="8">
        <f t="shared" si="2"/>
        <v>42710.824618055558</v>
      </c>
      <c r="U25" s="8">
        <f t="shared" si="3"/>
        <v>42740.824618055558</v>
      </c>
      <c r="V25" s="14">
        <f t="shared" si="4"/>
        <v>30</v>
      </c>
      <c r="W25" s="10">
        <f t="shared" si="5"/>
        <v>10.65</v>
      </c>
      <c r="X25" s="21">
        <f t="shared" si="6"/>
        <v>2016</v>
      </c>
    </row>
    <row r="26" spans="1:24" ht="30" x14ac:dyDescent="0.25">
      <c r="A26">
        <v>1762</v>
      </c>
      <c r="B26" s="1" t="s">
        <v>1763</v>
      </c>
      <c r="C26" s="1" t="s">
        <v>5872</v>
      </c>
      <c r="D26" s="3">
        <v>100</v>
      </c>
      <c r="E26" s="4">
        <v>885</v>
      </c>
      <c r="F26" t="s">
        <v>8218</v>
      </c>
      <c r="G26" t="s">
        <v>8223</v>
      </c>
      <c r="H26" t="s">
        <v>8404</v>
      </c>
      <c r="I26" t="s">
        <v>8245</v>
      </c>
      <c r="J26">
        <v>1457739245</v>
      </c>
      <c r="K26">
        <v>1455147245</v>
      </c>
      <c r="L26" t="b">
        <v>0</v>
      </c>
      <c r="M26">
        <v>25</v>
      </c>
      <c r="N26" t="b">
        <v>1</v>
      </c>
      <c r="O26" t="s">
        <v>8283</v>
      </c>
      <c r="P26" t="s">
        <v>8312</v>
      </c>
      <c r="Q26" t="s">
        <v>8313</v>
      </c>
      <c r="R26">
        <f t="shared" si="0"/>
        <v>35.4</v>
      </c>
      <c r="S26" s="9">
        <f t="shared" si="1"/>
        <v>885</v>
      </c>
      <c r="T26" s="8">
        <f t="shared" si="2"/>
        <v>42410.982002314813</v>
      </c>
      <c r="U26" s="8">
        <f t="shared" si="3"/>
        <v>42440.982002314813</v>
      </c>
      <c r="V26" s="14">
        <f t="shared" si="4"/>
        <v>30</v>
      </c>
      <c r="W26" s="10">
        <f t="shared" si="5"/>
        <v>7.85</v>
      </c>
      <c r="X26" s="21">
        <f t="shared" si="6"/>
        <v>2016</v>
      </c>
    </row>
    <row r="27" spans="1:24" ht="30" x14ac:dyDescent="0.25">
      <c r="A27">
        <v>1192</v>
      </c>
      <c r="B27" s="1" t="s">
        <v>1193</v>
      </c>
      <c r="C27" s="1" t="s">
        <v>5302</v>
      </c>
      <c r="D27" s="3">
        <v>100</v>
      </c>
      <c r="E27" s="4">
        <v>290</v>
      </c>
      <c r="F27" t="s">
        <v>8218</v>
      </c>
      <c r="G27" t="s">
        <v>8224</v>
      </c>
      <c r="H27" t="s">
        <v>8408</v>
      </c>
      <c r="I27" t="s">
        <v>8246</v>
      </c>
      <c r="J27">
        <v>1486814978</v>
      </c>
      <c r="K27">
        <v>1484222978</v>
      </c>
      <c r="L27" t="b">
        <v>0</v>
      </c>
      <c r="M27">
        <v>15</v>
      </c>
      <c r="N27" t="b">
        <v>1</v>
      </c>
      <c r="O27" t="s">
        <v>8283</v>
      </c>
      <c r="P27" t="s">
        <v>8312</v>
      </c>
      <c r="Q27" t="s">
        <v>8313</v>
      </c>
      <c r="R27">
        <f t="shared" si="0"/>
        <v>19.329999999999998</v>
      </c>
      <c r="S27" s="9">
        <f t="shared" si="1"/>
        <v>290</v>
      </c>
      <c r="T27" s="8">
        <f t="shared" si="2"/>
        <v>42747.506689814814</v>
      </c>
      <c r="U27" s="8">
        <f t="shared" si="3"/>
        <v>42777.506689814814</v>
      </c>
      <c r="V27" s="14">
        <f t="shared" si="4"/>
        <v>30</v>
      </c>
      <c r="W27" s="10">
        <f t="shared" si="5"/>
        <v>1.9</v>
      </c>
      <c r="X27" s="21">
        <f t="shared" si="6"/>
        <v>2017</v>
      </c>
    </row>
    <row r="28" spans="1:24" ht="45" x14ac:dyDescent="0.25">
      <c r="A28">
        <v>3830</v>
      </c>
      <c r="B28" s="1" t="s">
        <v>3827</v>
      </c>
      <c r="C28" s="1" t="s">
        <v>7939</v>
      </c>
      <c r="D28" s="3">
        <v>100</v>
      </c>
      <c r="E28" s="4">
        <v>225</v>
      </c>
      <c r="F28" t="s">
        <v>8218</v>
      </c>
      <c r="G28" t="s">
        <v>8223</v>
      </c>
      <c r="H28" t="s">
        <v>8404</v>
      </c>
      <c r="I28" t="s">
        <v>8245</v>
      </c>
      <c r="J28">
        <v>1464371211</v>
      </c>
      <c r="K28">
        <v>1463161611</v>
      </c>
      <c r="L28" t="b">
        <v>0</v>
      </c>
      <c r="M28">
        <v>3</v>
      </c>
      <c r="N28" t="b">
        <v>1</v>
      </c>
      <c r="O28" t="s">
        <v>8269</v>
      </c>
      <c r="P28" t="s">
        <v>8322</v>
      </c>
      <c r="Q28" t="s">
        <v>8325</v>
      </c>
      <c r="R28">
        <f t="shared" si="0"/>
        <v>75</v>
      </c>
      <c r="S28" s="9">
        <f t="shared" si="1"/>
        <v>225</v>
      </c>
      <c r="T28" s="8">
        <f t="shared" si="2"/>
        <v>42503.740868055553</v>
      </c>
      <c r="U28" s="8">
        <f t="shared" si="3"/>
        <v>42517.740868055553</v>
      </c>
      <c r="V28" s="14">
        <f t="shared" si="4"/>
        <v>14</v>
      </c>
      <c r="W28" s="10">
        <f t="shared" si="5"/>
        <v>1.25</v>
      </c>
      <c r="X28" s="21">
        <f t="shared" si="6"/>
        <v>2016</v>
      </c>
    </row>
    <row r="29" spans="1:24" ht="60" x14ac:dyDescent="0.25">
      <c r="A29">
        <v>3508</v>
      </c>
      <c r="B29" s="1" t="s">
        <v>3507</v>
      </c>
      <c r="C29" s="1" t="s">
        <v>7618</v>
      </c>
      <c r="D29" s="3">
        <v>100</v>
      </c>
      <c r="E29" s="4">
        <v>180</v>
      </c>
      <c r="F29" t="s">
        <v>8218</v>
      </c>
      <c r="G29" t="s">
        <v>8224</v>
      </c>
      <c r="H29" t="s">
        <v>8408</v>
      </c>
      <c r="I29" t="s">
        <v>8246</v>
      </c>
      <c r="J29">
        <v>1462914000</v>
      </c>
      <c r="K29">
        <v>1460914253</v>
      </c>
      <c r="L29" t="b">
        <v>0</v>
      </c>
      <c r="M29">
        <v>15</v>
      </c>
      <c r="N29" t="b">
        <v>1</v>
      </c>
      <c r="O29" t="s">
        <v>8269</v>
      </c>
      <c r="P29" t="s">
        <v>8322</v>
      </c>
      <c r="Q29" t="s">
        <v>8325</v>
      </c>
      <c r="R29">
        <f t="shared" si="0"/>
        <v>12</v>
      </c>
      <c r="S29" s="9">
        <f t="shared" si="1"/>
        <v>180</v>
      </c>
      <c r="T29" s="8">
        <f t="shared" si="2"/>
        <v>42477.729780092588</v>
      </c>
      <c r="U29" s="8">
        <f t="shared" si="3"/>
        <v>42500.875</v>
      </c>
      <c r="V29" s="14">
        <f t="shared" si="4"/>
        <v>23.145219907411956</v>
      </c>
      <c r="W29" s="10">
        <f t="shared" si="5"/>
        <v>0.8</v>
      </c>
      <c r="X29" s="21">
        <f t="shared" si="6"/>
        <v>2016</v>
      </c>
    </row>
    <row r="30" spans="1:24" ht="30" x14ac:dyDescent="0.25">
      <c r="A30">
        <v>1761</v>
      </c>
      <c r="B30" s="1" t="s">
        <v>1762</v>
      </c>
      <c r="C30" s="1" t="s">
        <v>5871</v>
      </c>
      <c r="D30" s="3">
        <v>100</v>
      </c>
      <c r="E30" s="4">
        <v>155</v>
      </c>
      <c r="F30" t="s">
        <v>8218</v>
      </c>
      <c r="G30" t="s">
        <v>8224</v>
      </c>
      <c r="H30" t="s">
        <v>8408</v>
      </c>
      <c r="I30" t="s">
        <v>8246</v>
      </c>
      <c r="J30">
        <v>1442065060</v>
      </c>
      <c r="K30">
        <v>1437745060</v>
      </c>
      <c r="L30" t="b">
        <v>0</v>
      </c>
      <c r="M30">
        <v>3</v>
      </c>
      <c r="N30" t="b">
        <v>1</v>
      </c>
      <c r="O30" t="s">
        <v>8283</v>
      </c>
      <c r="P30" t="s">
        <v>8312</v>
      </c>
      <c r="Q30" t="s">
        <v>8313</v>
      </c>
      <c r="R30">
        <f t="shared" si="0"/>
        <v>51.67</v>
      </c>
      <c r="S30" s="9">
        <f t="shared" si="1"/>
        <v>155</v>
      </c>
      <c r="T30" s="8">
        <f t="shared" si="2"/>
        <v>42209.567824074074</v>
      </c>
      <c r="U30" s="8">
        <f t="shared" si="3"/>
        <v>42259.567824074074</v>
      </c>
      <c r="V30" s="14">
        <f t="shared" si="4"/>
        <v>50</v>
      </c>
      <c r="W30" s="10">
        <f t="shared" si="5"/>
        <v>0.55000000000000004</v>
      </c>
      <c r="X30" s="21">
        <f t="shared" si="6"/>
        <v>2015</v>
      </c>
    </row>
    <row r="31" spans="1:24" ht="45" x14ac:dyDescent="0.25">
      <c r="A31">
        <v>2921</v>
      </c>
      <c r="B31" s="1" t="s">
        <v>2921</v>
      </c>
      <c r="C31" s="1" t="s">
        <v>7031</v>
      </c>
      <c r="D31" s="3">
        <v>100</v>
      </c>
      <c r="E31" s="4">
        <v>129</v>
      </c>
      <c r="F31" t="s">
        <v>8218</v>
      </c>
      <c r="G31" t="s">
        <v>8223</v>
      </c>
      <c r="H31" t="s">
        <v>8404</v>
      </c>
      <c r="I31" t="s">
        <v>8245</v>
      </c>
      <c r="J31">
        <v>1411679804</v>
      </c>
      <c r="K31">
        <v>1409087804</v>
      </c>
      <c r="L31" t="b">
        <v>0</v>
      </c>
      <c r="M31">
        <v>3</v>
      </c>
      <c r="N31" t="b">
        <v>1</v>
      </c>
      <c r="O31" t="s">
        <v>8303</v>
      </c>
      <c r="P31" t="s">
        <v>8322</v>
      </c>
      <c r="Q31" t="s">
        <v>8334</v>
      </c>
      <c r="R31">
        <f t="shared" si="0"/>
        <v>43</v>
      </c>
      <c r="S31" s="9">
        <f t="shared" si="1"/>
        <v>129</v>
      </c>
      <c r="T31" s="8">
        <f t="shared" si="2"/>
        <v>41877.886620370373</v>
      </c>
      <c r="U31" s="8">
        <f t="shared" si="3"/>
        <v>41907.886620370373</v>
      </c>
      <c r="V31" s="14">
        <f t="shared" si="4"/>
        <v>30</v>
      </c>
      <c r="W31" s="10">
        <f t="shared" si="5"/>
        <v>0.28999999999999998</v>
      </c>
      <c r="X31" s="21">
        <f t="shared" si="6"/>
        <v>2014</v>
      </c>
    </row>
    <row r="32" spans="1:24" ht="60" x14ac:dyDescent="0.25">
      <c r="A32">
        <v>2823</v>
      </c>
      <c r="B32" s="1" t="s">
        <v>2823</v>
      </c>
      <c r="C32" s="1" t="s">
        <v>6933</v>
      </c>
      <c r="D32" s="3">
        <v>100</v>
      </c>
      <c r="E32" s="4">
        <v>124</v>
      </c>
      <c r="F32" t="s">
        <v>8218</v>
      </c>
      <c r="G32" t="s">
        <v>8224</v>
      </c>
      <c r="H32" t="s">
        <v>8408</v>
      </c>
      <c r="I32" t="s">
        <v>8246</v>
      </c>
      <c r="J32">
        <v>1427842740</v>
      </c>
      <c r="K32">
        <v>1425428206</v>
      </c>
      <c r="L32" t="b">
        <v>0</v>
      </c>
      <c r="M32">
        <v>14</v>
      </c>
      <c r="N32" t="b">
        <v>1</v>
      </c>
      <c r="O32" t="s">
        <v>8269</v>
      </c>
      <c r="P32" t="s">
        <v>8322</v>
      </c>
      <c r="Q32" t="s">
        <v>8325</v>
      </c>
      <c r="R32">
        <f t="shared" si="0"/>
        <v>8.86</v>
      </c>
      <c r="S32" s="9">
        <f t="shared" si="1"/>
        <v>124</v>
      </c>
      <c r="T32" s="8">
        <f t="shared" si="2"/>
        <v>42067.011643518519</v>
      </c>
      <c r="U32" s="8">
        <f t="shared" si="3"/>
        <v>42094.957638888889</v>
      </c>
      <c r="V32" s="14">
        <f t="shared" si="4"/>
        <v>27.945995370369928</v>
      </c>
      <c r="W32" s="10">
        <f t="shared" si="5"/>
        <v>0.24</v>
      </c>
      <c r="X32" s="21">
        <f t="shared" si="6"/>
        <v>2015</v>
      </c>
    </row>
    <row r="33" spans="1:24" ht="45" x14ac:dyDescent="0.25">
      <c r="A33">
        <v>3576</v>
      </c>
      <c r="B33" s="1" t="s">
        <v>3575</v>
      </c>
      <c r="C33" s="1" t="s">
        <v>7686</v>
      </c>
      <c r="D33" s="3">
        <v>100</v>
      </c>
      <c r="E33" s="4">
        <v>100</v>
      </c>
      <c r="F33" t="s">
        <v>8218</v>
      </c>
      <c r="G33" t="s">
        <v>8223</v>
      </c>
      <c r="H33" t="s">
        <v>8404</v>
      </c>
      <c r="I33" t="s">
        <v>8245</v>
      </c>
      <c r="J33">
        <v>1480947054</v>
      </c>
      <c r="K33">
        <v>1475759454</v>
      </c>
      <c r="L33" t="b">
        <v>0</v>
      </c>
      <c r="M33">
        <v>5</v>
      </c>
      <c r="N33" t="b">
        <v>1</v>
      </c>
      <c r="O33" t="s">
        <v>8269</v>
      </c>
      <c r="P33" t="s">
        <v>8322</v>
      </c>
      <c r="Q33" t="s">
        <v>8325</v>
      </c>
      <c r="R33">
        <f t="shared" si="0"/>
        <v>20</v>
      </c>
      <c r="S33" s="9">
        <f t="shared" si="1"/>
        <v>100</v>
      </c>
      <c r="T33" s="8">
        <f t="shared" si="2"/>
        <v>42649.54923611111</v>
      </c>
      <c r="U33" s="8">
        <f t="shared" si="3"/>
        <v>42709.590902777782</v>
      </c>
      <c r="V33" s="14">
        <f t="shared" si="4"/>
        <v>60.041666666671517</v>
      </c>
      <c r="W33" s="10">
        <f t="shared" si="5"/>
        <v>0</v>
      </c>
      <c r="X33" s="21">
        <f t="shared" si="6"/>
        <v>2016</v>
      </c>
    </row>
    <row r="34" spans="1:24" ht="45" x14ac:dyDescent="0.25">
      <c r="A34">
        <v>3745</v>
      </c>
      <c r="B34" s="1" t="s">
        <v>3742</v>
      </c>
      <c r="C34" s="1" t="s">
        <v>7855</v>
      </c>
      <c r="D34" s="3">
        <v>100</v>
      </c>
      <c r="E34" s="4">
        <v>10</v>
      </c>
      <c r="F34" t="s">
        <v>8220</v>
      </c>
      <c r="G34" t="s">
        <v>8223</v>
      </c>
      <c r="H34" t="s">
        <v>8404</v>
      </c>
      <c r="I34" t="s">
        <v>8245</v>
      </c>
      <c r="J34">
        <v>1407689102</v>
      </c>
      <c r="K34">
        <v>1405097102</v>
      </c>
      <c r="L34" t="b">
        <v>0</v>
      </c>
      <c r="M34">
        <v>1</v>
      </c>
      <c r="N34" t="b">
        <v>0</v>
      </c>
      <c r="O34" t="s">
        <v>8269</v>
      </c>
      <c r="P34" t="s">
        <v>8322</v>
      </c>
      <c r="Q34" t="s">
        <v>8325</v>
      </c>
      <c r="R34">
        <f t="shared" si="0"/>
        <v>10</v>
      </c>
      <c r="S34" s="9">
        <f t="shared" si="1"/>
        <v>10</v>
      </c>
      <c r="T34" s="8">
        <f t="shared" si="2"/>
        <v>41831.697939814818</v>
      </c>
      <c r="U34" s="8">
        <f t="shared" si="3"/>
        <v>41861.697939814818</v>
      </c>
      <c r="V34" s="14">
        <f t="shared" si="4"/>
        <v>30</v>
      </c>
      <c r="W34" s="10">
        <f t="shared" si="5"/>
        <v>-0.9</v>
      </c>
      <c r="X34" s="21">
        <f t="shared" si="6"/>
        <v>2014</v>
      </c>
    </row>
    <row r="35" spans="1:24" ht="60" x14ac:dyDescent="0.25">
      <c r="A35">
        <v>2148</v>
      </c>
      <c r="B35" s="1" t="s">
        <v>2149</v>
      </c>
      <c r="C35" s="1" t="s">
        <v>6258</v>
      </c>
      <c r="D35" s="3">
        <v>100</v>
      </c>
      <c r="E35" s="4">
        <v>2</v>
      </c>
      <c r="F35" t="s">
        <v>8220</v>
      </c>
      <c r="G35" t="s">
        <v>8224</v>
      </c>
      <c r="H35" t="s">
        <v>8408</v>
      </c>
      <c r="I35" t="s">
        <v>8246</v>
      </c>
      <c r="J35">
        <v>1427992582</v>
      </c>
      <c r="K35">
        <v>1425404182</v>
      </c>
      <c r="L35" t="b">
        <v>0</v>
      </c>
      <c r="M35">
        <v>2</v>
      </c>
      <c r="N35" t="b">
        <v>0</v>
      </c>
      <c r="O35" t="s">
        <v>8280</v>
      </c>
      <c r="P35" t="s">
        <v>8315</v>
      </c>
      <c r="Q35" t="s">
        <v>8333</v>
      </c>
      <c r="R35">
        <f t="shared" si="0"/>
        <v>1</v>
      </c>
      <c r="S35" s="9">
        <f t="shared" si="1"/>
        <v>2</v>
      </c>
      <c r="T35" s="8">
        <f t="shared" si="2"/>
        <v>42066.733587962968</v>
      </c>
      <c r="U35" s="8">
        <f t="shared" si="3"/>
        <v>42096.691921296297</v>
      </c>
      <c r="V35" s="14">
        <f t="shared" si="4"/>
        <v>29.958333333328483</v>
      </c>
      <c r="W35" s="10">
        <f t="shared" si="5"/>
        <v>-0.98</v>
      </c>
      <c r="X35" s="21">
        <f t="shared" si="6"/>
        <v>2015</v>
      </c>
    </row>
    <row r="36" spans="1:24" ht="60" x14ac:dyDescent="0.25">
      <c r="A36">
        <v>1071</v>
      </c>
      <c r="B36" s="1" t="s">
        <v>1072</v>
      </c>
      <c r="C36" s="1" t="s">
        <v>5181</v>
      </c>
      <c r="D36" s="3">
        <v>100</v>
      </c>
      <c r="E36" s="4">
        <v>0</v>
      </c>
      <c r="F36" t="s">
        <v>8220</v>
      </c>
      <c r="G36" t="s">
        <v>8233</v>
      </c>
      <c r="H36" t="s">
        <v>8412</v>
      </c>
      <c r="I36" t="s">
        <v>8253</v>
      </c>
      <c r="J36">
        <v>1447787093</v>
      </c>
      <c r="K36">
        <v>1445191493</v>
      </c>
      <c r="L36" t="b">
        <v>0</v>
      </c>
      <c r="M36">
        <v>0</v>
      </c>
      <c r="N36" t="b">
        <v>0</v>
      </c>
      <c r="O36" t="s">
        <v>8280</v>
      </c>
      <c r="P36" t="s">
        <v>8315</v>
      </c>
      <c r="Q36" t="s">
        <v>8333</v>
      </c>
      <c r="R36">
        <f t="shared" si="0"/>
        <v>0</v>
      </c>
      <c r="S36" s="9">
        <f t="shared" si="1"/>
        <v>0</v>
      </c>
      <c r="T36" s="8">
        <f t="shared" si="2"/>
        <v>42295.753391203703</v>
      </c>
      <c r="U36" s="8">
        <f t="shared" si="3"/>
        <v>42325.795057870375</v>
      </c>
      <c r="V36" s="14">
        <f t="shared" si="4"/>
        <v>30.041666666671517</v>
      </c>
      <c r="W36" s="10">
        <f t="shared" si="5"/>
        <v>-1</v>
      </c>
      <c r="X36" s="21">
        <f t="shared" si="6"/>
        <v>2015</v>
      </c>
    </row>
    <row r="37" spans="1:24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t="s">
        <v>8224</v>
      </c>
      <c r="H37" t="s">
        <v>8408</v>
      </c>
      <c r="I37" t="s">
        <v>8246</v>
      </c>
      <c r="J37">
        <v>1449257348</v>
      </c>
      <c r="K37">
        <v>1444069748</v>
      </c>
      <c r="L37" t="b">
        <v>0</v>
      </c>
      <c r="M37">
        <v>15</v>
      </c>
      <c r="N37" t="b">
        <v>1</v>
      </c>
      <c r="O37" t="s">
        <v>8269</v>
      </c>
      <c r="P37" t="s">
        <v>8322</v>
      </c>
      <c r="Q37" t="s">
        <v>8325</v>
      </c>
      <c r="R37">
        <f t="shared" si="0"/>
        <v>19.27</v>
      </c>
      <c r="S37" s="9">
        <f t="shared" si="1"/>
        <v>286</v>
      </c>
      <c r="T37" s="8">
        <f t="shared" si="2"/>
        <v>42282.770231481481</v>
      </c>
      <c r="U37" s="8">
        <f t="shared" si="3"/>
        <v>42342.811898148153</v>
      </c>
      <c r="V37" s="14">
        <f t="shared" si="4"/>
        <v>60.041666666671517</v>
      </c>
      <c r="W37" s="10">
        <f t="shared" si="5"/>
        <v>1.8613861386138615</v>
      </c>
      <c r="X37" s="21">
        <f t="shared" si="6"/>
        <v>2015</v>
      </c>
    </row>
    <row r="38" spans="1:24" ht="60" x14ac:dyDescent="0.25">
      <c r="A38">
        <v>2201</v>
      </c>
      <c r="B38" s="1" t="s">
        <v>2202</v>
      </c>
      <c r="C38" s="1" t="s">
        <v>6311</v>
      </c>
      <c r="D38" s="3">
        <v>110</v>
      </c>
      <c r="E38" s="4">
        <v>420.99</v>
      </c>
      <c r="F38" t="s">
        <v>8218</v>
      </c>
      <c r="G38" t="s">
        <v>8224</v>
      </c>
      <c r="H38" t="s">
        <v>8408</v>
      </c>
      <c r="I38" t="s">
        <v>8246</v>
      </c>
      <c r="J38">
        <v>1358367565</v>
      </c>
      <c r="K38">
        <v>1357157965</v>
      </c>
      <c r="L38" t="b">
        <v>0</v>
      </c>
      <c r="M38">
        <v>28</v>
      </c>
      <c r="N38" t="b">
        <v>1</v>
      </c>
      <c r="O38" t="s">
        <v>8278</v>
      </c>
      <c r="P38" t="s">
        <v>8326</v>
      </c>
      <c r="Q38" t="s">
        <v>8328</v>
      </c>
      <c r="R38">
        <f t="shared" si="0"/>
        <v>15.04</v>
      </c>
      <c r="S38" s="9">
        <f t="shared" si="1"/>
        <v>383</v>
      </c>
      <c r="T38" s="8">
        <f t="shared" si="2"/>
        <v>41276.846817129634</v>
      </c>
      <c r="U38" s="8">
        <f t="shared" si="3"/>
        <v>41290.846817129634</v>
      </c>
      <c r="V38" s="14">
        <f t="shared" si="4"/>
        <v>14</v>
      </c>
      <c r="W38" s="10">
        <f t="shared" si="5"/>
        <v>2.8271818181818182</v>
      </c>
      <c r="X38" s="21">
        <f t="shared" si="6"/>
        <v>2013</v>
      </c>
    </row>
    <row r="39" spans="1:24" ht="30" x14ac:dyDescent="0.25">
      <c r="A39">
        <v>1420</v>
      </c>
      <c r="B39" s="1" t="s">
        <v>1421</v>
      </c>
      <c r="C39" s="1" t="s">
        <v>5530</v>
      </c>
      <c r="D39" s="3">
        <v>110</v>
      </c>
      <c r="E39" s="4">
        <v>3</v>
      </c>
      <c r="F39" t="s">
        <v>8220</v>
      </c>
      <c r="G39" t="s">
        <v>8223</v>
      </c>
      <c r="H39" t="s">
        <v>8404</v>
      </c>
      <c r="I39" t="s">
        <v>8245</v>
      </c>
      <c r="J39">
        <v>1467129686</v>
      </c>
      <c r="K39">
        <v>1464969686</v>
      </c>
      <c r="L39" t="b">
        <v>0</v>
      </c>
      <c r="M39">
        <v>3</v>
      </c>
      <c r="N39" t="b">
        <v>0</v>
      </c>
      <c r="O39" t="s">
        <v>8285</v>
      </c>
      <c r="P39" t="s">
        <v>8310</v>
      </c>
      <c r="Q39" t="s">
        <v>8347</v>
      </c>
      <c r="R39">
        <f t="shared" si="0"/>
        <v>1</v>
      </c>
      <c r="S39" s="9">
        <f t="shared" si="1"/>
        <v>3</v>
      </c>
      <c r="T39" s="8">
        <f t="shared" si="2"/>
        <v>42524.667662037042</v>
      </c>
      <c r="U39" s="8">
        <f t="shared" si="3"/>
        <v>42549.667662037042</v>
      </c>
      <c r="V39" s="14">
        <f t="shared" si="4"/>
        <v>25</v>
      </c>
      <c r="W39" s="10">
        <f t="shared" si="5"/>
        <v>-0.97272727272727277</v>
      </c>
      <c r="X39" s="21">
        <f t="shared" si="6"/>
        <v>2016</v>
      </c>
    </row>
    <row r="40" spans="1:24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t="s">
        <v>8223</v>
      </c>
      <c r="H40" t="s">
        <v>8404</v>
      </c>
      <c r="I40" t="s">
        <v>8245</v>
      </c>
      <c r="J40">
        <v>1317099540</v>
      </c>
      <c r="K40">
        <v>1313612532</v>
      </c>
      <c r="L40" t="b">
        <v>0</v>
      </c>
      <c r="M40">
        <v>13</v>
      </c>
      <c r="N40" t="b">
        <v>1</v>
      </c>
      <c r="O40" t="s">
        <v>8277</v>
      </c>
      <c r="P40" t="s">
        <v>8326</v>
      </c>
      <c r="Q40" t="s">
        <v>8327</v>
      </c>
      <c r="R40">
        <f t="shared" si="0"/>
        <v>23.15</v>
      </c>
      <c r="S40" s="9">
        <f t="shared" si="1"/>
        <v>241</v>
      </c>
      <c r="T40" s="8">
        <f t="shared" si="2"/>
        <v>40772.848749999997</v>
      </c>
      <c r="U40" s="8">
        <f t="shared" si="3"/>
        <v>40813.207638888889</v>
      </c>
      <c r="V40" s="14">
        <f t="shared" si="4"/>
        <v>40.35888888889167</v>
      </c>
      <c r="W40" s="10">
        <f t="shared" si="5"/>
        <v>1.4079999999999999</v>
      </c>
      <c r="X40" s="21">
        <f t="shared" si="6"/>
        <v>2011</v>
      </c>
    </row>
    <row r="41" spans="1:24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t="s">
        <v>8223</v>
      </c>
      <c r="H41" t="s">
        <v>8404</v>
      </c>
      <c r="I41" t="s">
        <v>8245</v>
      </c>
      <c r="J41">
        <v>1445898356</v>
      </c>
      <c r="K41">
        <v>1441146356</v>
      </c>
      <c r="L41" t="b">
        <v>0</v>
      </c>
      <c r="M41">
        <v>0</v>
      </c>
      <c r="N41" t="b">
        <v>0</v>
      </c>
      <c r="O41" t="s">
        <v>8270</v>
      </c>
      <c r="P41" t="s">
        <v>8307</v>
      </c>
      <c r="Q41" t="s">
        <v>8341</v>
      </c>
      <c r="R41">
        <f t="shared" si="0"/>
        <v>0</v>
      </c>
      <c r="S41" s="9">
        <f t="shared" si="1"/>
        <v>0</v>
      </c>
      <c r="T41" s="8">
        <f t="shared" si="2"/>
        <v>42248.934675925921</v>
      </c>
      <c r="U41" s="8">
        <f t="shared" si="3"/>
        <v>42303.934675925921</v>
      </c>
      <c r="V41" s="14">
        <f t="shared" si="4"/>
        <v>55</v>
      </c>
      <c r="W41" s="10">
        <f t="shared" si="5"/>
        <v>-1</v>
      </c>
      <c r="X41" s="21">
        <f t="shared" si="6"/>
        <v>2015</v>
      </c>
    </row>
    <row r="42" spans="1:24" ht="60" x14ac:dyDescent="0.25">
      <c r="A42">
        <v>2625</v>
      </c>
      <c r="B42" s="1" t="s">
        <v>2625</v>
      </c>
      <c r="C42" s="1" t="s">
        <v>6735</v>
      </c>
      <c r="D42" s="3">
        <v>150</v>
      </c>
      <c r="E42" s="4">
        <v>1434</v>
      </c>
      <c r="F42" t="s">
        <v>8218</v>
      </c>
      <c r="G42" t="s">
        <v>8235</v>
      </c>
      <c r="H42" t="s">
        <v>8413</v>
      </c>
      <c r="I42" t="s">
        <v>8248</v>
      </c>
      <c r="J42">
        <v>1478723208</v>
      </c>
      <c r="K42">
        <v>1476559608</v>
      </c>
      <c r="L42" t="b">
        <v>0</v>
      </c>
      <c r="M42">
        <v>52</v>
      </c>
      <c r="N42" t="b">
        <v>1</v>
      </c>
      <c r="O42" t="s">
        <v>8299</v>
      </c>
      <c r="P42" t="s">
        <v>8307</v>
      </c>
      <c r="Q42" t="s">
        <v>8314</v>
      </c>
      <c r="R42">
        <f t="shared" si="0"/>
        <v>27.58</v>
      </c>
      <c r="S42" s="9">
        <f t="shared" si="1"/>
        <v>956</v>
      </c>
      <c r="T42" s="8">
        <f t="shared" si="2"/>
        <v>42658.810277777782</v>
      </c>
      <c r="U42" s="8">
        <f t="shared" si="3"/>
        <v>42683.851944444439</v>
      </c>
      <c r="V42" s="14">
        <f t="shared" si="4"/>
        <v>25.041666666656965</v>
      </c>
      <c r="W42" s="10">
        <f t="shared" si="5"/>
        <v>8.56</v>
      </c>
      <c r="X42" s="21">
        <f t="shared" si="6"/>
        <v>2016</v>
      </c>
    </row>
    <row r="43" spans="1:24" ht="60" x14ac:dyDescent="0.25">
      <c r="A43">
        <v>2627</v>
      </c>
      <c r="B43" s="1" t="s">
        <v>2627</v>
      </c>
      <c r="C43" s="1" t="s">
        <v>6737</v>
      </c>
      <c r="D43" s="3">
        <v>150</v>
      </c>
      <c r="E43" s="4">
        <v>970</v>
      </c>
      <c r="F43" t="s">
        <v>8218</v>
      </c>
      <c r="G43" t="s">
        <v>8223</v>
      </c>
      <c r="H43" t="s">
        <v>8404</v>
      </c>
      <c r="I43" t="s">
        <v>8245</v>
      </c>
      <c r="J43">
        <v>1448571261</v>
      </c>
      <c r="K43">
        <v>1445975661</v>
      </c>
      <c r="L43" t="b">
        <v>0</v>
      </c>
      <c r="M43">
        <v>45</v>
      </c>
      <c r="N43" t="b">
        <v>1</v>
      </c>
      <c r="O43" t="s">
        <v>8299</v>
      </c>
      <c r="P43" t="s">
        <v>8307</v>
      </c>
      <c r="Q43" t="s">
        <v>8314</v>
      </c>
      <c r="R43">
        <f t="shared" si="0"/>
        <v>21.56</v>
      </c>
      <c r="S43" s="9">
        <f t="shared" si="1"/>
        <v>647</v>
      </c>
      <c r="T43" s="8">
        <f t="shared" si="2"/>
        <v>42304.829409722224</v>
      </c>
      <c r="U43" s="8">
        <f t="shared" si="3"/>
        <v>42334.871076388896</v>
      </c>
      <c r="V43" s="14">
        <f t="shared" si="4"/>
        <v>30.041666666671517</v>
      </c>
      <c r="W43" s="10">
        <f t="shared" si="5"/>
        <v>5.4666666666666668</v>
      </c>
      <c r="X43" s="21">
        <f t="shared" si="6"/>
        <v>2015</v>
      </c>
    </row>
    <row r="44" spans="1:24" ht="60" x14ac:dyDescent="0.25">
      <c r="A44">
        <v>3536</v>
      </c>
      <c r="B44" s="1" t="s">
        <v>3535</v>
      </c>
      <c r="C44" s="1" t="s">
        <v>7646</v>
      </c>
      <c r="D44" s="3">
        <v>150</v>
      </c>
      <c r="E44" s="4">
        <v>230</v>
      </c>
      <c r="F44" t="s">
        <v>8218</v>
      </c>
      <c r="G44" t="s">
        <v>8224</v>
      </c>
      <c r="H44" t="s">
        <v>8408</v>
      </c>
      <c r="I44" t="s">
        <v>8246</v>
      </c>
      <c r="J44">
        <v>1450612740</v>
      </c>
      <c r="K44">
        <v>1448040425</v>
      </c>
      <c r="L44" t="b">
        <v>0</v>
      </c>
      <c r="M44">
        <v>17</v>
      </c>
      <c r="N44" t="b">
        <v>1</v>
      </c>
      <c r="O44" t="s">
        <v>8269</v>
      </c>
      <c r="P44" t="s">
        <v>8322</v>
      </c>
      <c r="Q44" t="s">
        <v>8325</v>
      </c>
      <c r="R44">
        <f t="shared" si="0"/>
        <v>13.53</v>
      </c>
      <c r="S44" s="9">
        <f t="shared" si="1"/>
        <v>153</v>
      </c>
      <c r="T44" s="8">
        <f t="shared" si="2"/>
        <v>42328.727141203708</v>
      </c>
      <c r="U44" s="8">
        <f t="shared" si="3"/>
        <v>42358.499305555553</v>
      </c>
      <c r="V44" s="14">
        <f t="shared" si="4"/>
        <v>29.772164351845277</v>
      </c>
      <c r="W44" s="10">
        <f t="shared" si="5"/>
        <v>0.53333333333333333</v>
      </c>
      <c r="X44" s="21">
        <f t="shared" si="6"/>
        <v>2015</v>
      </c>
    </row>
    <row r="45" spans="1:24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t="s">
        <v>8224</v>
      </c>
      <c r="H45" t="s">
        <v>8408</v>
      </c>
      <c r="I45" t="s">
        <v>8246</v>
      </c>
      <c r="J45">
        <v>1478046661</v>
      </c>
      <c r="K45">
        <v>1476837061</v>
      </c>
      <c r="L45" t="b">
        <v>0</v>
      </c>
      <c r="M45">
        <v>12</v>
      </c>
      <c r="N45" t="b">
        <v>1</v>
      </c>
      <c r="O45" t="s">
        <v>8269</v>
      </c>
      <c r="P45" t="s">
        <v>8322</v>
      </c>
      <c r="Q45" t="s">
        <v>8325</v>
      </c>
      <c r="R45">
        <f t="shared" si="0"/>
        <v>16.25</v>
      </c>
      <c r="S45" s="9">
        <f t="shared" si="1"/>
        <v>130</v>
      </c>
      <c r="T45" s="8">
        <f t="shared" si="2"/>
        <v>42662.021539351852</v>
      </c>
      <c r="U45" s="8">
        <f t="shared" si="3"/>
        <v>42676.021539351852</v>
      </c>
      <c r="V45" s="14">
        <f t="shared" si="4"/>
        <v>14</v>
      </c>
      <c r="W45" s="10">
        <f t="shared" si="5"/>
        <v>0.3</v>
      </c>
      <c r="X45" s="21">
        <f t="shared" si="6"/>
        <v>2016</v>
      </c>
    </row>
    <row r="46" spans="1:24" ht="30" x14ac:dyDescent="0.25">
      <c r="A46">
        <v>2167</v>
      </c>
      <c r="B46" s="1" t="s">
        <v>2168</v>
      </c>
      <c r="C46" s="1" t="s">
        <v>6277</v>
      </c>
      <c r="D46" s="3">
        <v>150</v>
      </c>
      <c r="E46" s="4">
        <v>180</v>
      </c>
      <c r="F46" t="s">
        <v>8218</v>
      </c>
      <c r="G46" t="s">
        <v>8223</v>
      </c>
      <c r="H46" t="s">
        <v>8404</v>
      </c>
      <c r="I46" t="s">
        <v>8245</v>
      </c>
      <c r="J46">
        <v>1347672937</v>
      </c>
      <c r="K46">
        <v>1346463337</v>
      </c>
      <c r="L46" t="b">
        <v>0</v>
      </c>
      <c r="M46">
        <v>8</v>
      </c>
      <c r="N46" t="b">
        <v>1</v>
      </c>
      <c r="O46" t="s">
        <v>8274</v>
      </c>
      <c r="P46" t="s">
        <v>8326</v>
      </c>
      <c r="Q46" t="s">
        <v>8330</v>
      </c>
      <c r="R46">
        <f t="shared" si="0"/>
        <v>22.5</v>
      </c>
      <c r="S46" s="9">
        <f t="shared" si="1"/>
        <v>120</v>
      </c>
      <c r="T46" s="8">
        <f t="shared" si="2"/>
        <v>41153.066400462965</v>
      </c>
      <c r="U46" s="8">
        <f t="shared" si="3"/>
        <v>41167.066400462965</v>
      </c>
      <c r="V46" s="14">
        <f t="shared" si="4"/>
        <v>14</v>
      </c>
      <c r="W46" s="10">
        <f t="shared" si="5"/>
        <v>0.2</v>
      </c>
      <c r="X46" s="21">
        <f t="shared" si="6"/>
        <v>2012</v>
      </c>
    </row>
    <row r="47" spans="1:24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t="s">
        <v>8224</v>
      </c>
      <c r="H47" t="s">
        <v>8408</v>
      </c>
      <c r="I47" t="s">
        <v>8246</v>
      </c>
      <c r="J47">
        <v>1432831089</v>
      </c>
      <c r="K47">
        <v>1430239089</v>
      </c>
      <c r="L47" t="b">
        <v>0</v>
      </c>
      <c r="M47">
        <v>2</v>
      </c>
      <c r="N47" t="b">
        <v>0</v>
      </c>
      <c r="O47" t="s">
        <v>8269</v>
      </c>
      <c r="P47" t="s">
        <v>8322</v>
      </c>
      <c r="Q47" t="s">
        <v>8325</v>
      </c>
      <c r="R47">
        <f t="shared" si="0"/>
        <v>10</v>
      </c>
      <c r="S47" s="9">
        <f t="shared" si="1"/>
        <v>13</v>
      </c>
      <c r="T47" s="8">
        <f t="shared" si="2"/>
        <v>42122.693159722221</v>
      </c>
      <c r="U47" s="8">
        <f t="shared" si="3"/>
        <v>42152.693159722221</v>
      </c>
      <c r="V47" s="14">
        <f t="shared" si="4"/>
        <v>30</v>
      </c>
      <c r="W47" s="10">
        <f t="shared" si="5"/>
        <v>-0.8666666666666667</v>
      </c>
      <c r="X47" s="21">
        <f t="shared" si="6"/>
        <v>2015</v>
      </c>
    </row>
    <row r="48" spans="1:24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t="s">
        <v>8223</v>
      </c>
      <c r="H48" t="s">
        <v>8404</v>
      </c>
      <c r="I48" t="s">
        <v>8245</v>
      </c>
      <c r="J48">
        <v>1406753639</v>
      </c>
      <c r="K48">
        <v>1404161639</v>
      </c>
      <c r="L48" t="b">
        <v>0</v>
      </c>
      <c r="M48">
        <v>3</v>
      </c>
      <c r="N48" t="b">
        <v>0</v>
      </c>
      <c r="O48" t="s">
        <v>8269</v>
      </c>
      <c r="P48" t="s">
        <v>8322</v>
      </c>
      <c r="Q48" t="s">
        <v>8325</v>
      </c>
      <c r="R48">
        <f t="shared" si="0"/>
        <v>5</v>
      </c>
      <c r="S48" s="9">
        <f t="shared" si="1"/>
        <v>10</v>
      </c>
      <c r="T48" s="8">
        <f t="shared" si="2"/>
        <v>41820.870821759258</v>
      </c>
      <c r="U48" s="8">
        <f t="shared" si="3"/>
        <v>41850.870821759258</v>
      </c>
      <c r="V48" s="14">
        <f t="shared" si="4"/>
        <v>30</v>
      </c>
      <c r="W48" s="10">
        <f t="shared" si="5"/>
        <v>-0.9</v>
      </c>
      <c r="X48" s="21">
        <f t="shared" si="6"/>
        <v>2014</v>
      </c>
    </row>
    <row r="49" spans="1:24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t="s">
        <v>8223</v>
      </c>
      <c r="H49" t="s">
        <v>8404</v>
      </c>
      <c r="I49" t="s">
        <v>8245</v>
      </c>
      <c r="J49">
        <v>1447542000</v>
      </c>
      <c r="K49">
        <v>1446179553</v>
      </c>
      <c r="L49" t="b">
        <v>0</v>
      </c>
      <c r="M49">
        <v>2</v>
      </c>
      <c r="N49" t="b">
        <v>0</v>
      </c>
      <c r="O49" t="s">
        <v>8269</v>
      </c>
      <c r="P49" t="s">
        <v>8322</v>
      </c>
      <c r="Q49" t="s">
        <v>8325</v>
      </c>
      <c r="R49">
        <f t="shared" si="0"/>
        <v>1.5</v>
      </c>
      <c r="S49" s="9">
        <f t="shared" si="1"/>
        <v>2</v>
      </c>
      <c r="T49" s="8">
        <f t="shared" si="2"/>
        <v>42307.189270833333</v>
      </c>
      <c r="U49" s="8">
        <f t="shared" si="3"/>
        <v>42322.958333333328</v>
      </c>
      <c r="V49" s="14">
        <f t="shared" si="4"/>
        <v>15.769062499995925</v>
      </c>
      <c r="W49" s="10">
        <f t="shared" si="5"/>
        <v>-0.98</v>
      </c>
      <c r="X49" s="21">
        <f t="shared" si="6"/>
        <v>2015</v>
      </c>
    </row>
    <row r="50" spans="1:24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t="s">
        <v>8223</v>
      </c>
      <c r="H50" t="s">
        <v>8404</v>
      </c>
      <c r="I50" t="s">
        <v>8245</v>
      </c>
      <c r="J50">
        <v>1488473351</v>
      </c>
      <c r="K50">
        <v>1488214151</v>
      </c>
      <c r="L50" t="b">
        <v>0</v>
      </c>
      <c r="M50">
        <v>7</v>
      </c>
      <c r="N50" t="b">
        <v>1</v>
      </c>
      <c r="O50" t="s">
        <v>8274</v>
      </c>
      <c r="P50" t="s">
        <v>8326</v>
      </c>
      <c r="Q50" t="s">
        <v>8330</v>
      </c>
      <c r="R50">
        <f t="shared" si="0"/>
        <v>21.86</v>
      </c>
      <c r="S50" s="9">
        <f t="shared" si="1"/>
        <v>100</v>
      </c>
      <c r="T50" s="8">
        <f t="shared" si="2"/>
        <v>42793.700821759259</v>
      </c>
      <c r="U50" s="8">
        <f t="shared" si="3"/>
        <v>42796.700821759259</v>
      </c>
      <c r="V50" s="14">
        <f t="shared" si="4"/>
        <v>3</v>
      </c>
      <c r="W50" s="10">
        <f t="shared" si="5"/>
        <v>0</v>
      </c>
      <c r="X50" s="21">
        <f t="shared" si="6"/>
        <v>2017</v>
      </c>
    </row>
    <row r="51" spans="1:24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t="s">
        <v>8223</v>
      </c>
      <c r="H51" t="s">
        <v>8404</v>
      </c>
      <c r="I51" t="s">
        <v>8245</v>
      </c>
      <c r="J51">
        <v>1468351341</v>
      </c>
      <c r="K51">
        <v>1467746541</v>
      </c>
      <c r="L51" t="b">
        <v>0</v>
      </c>
      <c r="M51">
        <v>4</v>
      </c>
      <c r="N51" t="b">
        <v>0</v>
      </c>
      <c r="O51" t="s">
        <v>8279</v>
      </c>
      <c r="P51" t="s">
        <v>8345</v>
      </c>
      <c r="Q51" t="s">
        <v>8346</v>
      </c>
      <c r="R51">
        <f t="shared" si="0"/>
        <v>47.5</v>
      </c>
      <c r="S51" s="9">
        <f t="shared" si="1"/>
        <v>95</v>
      </c>
      <c r="T51" s="8">
        <f t="shared" si="2"/>
        <v>42556.807187500002</v>
      </c>
      <c r="U51" s="8">
        <f t="shared" si="3"/>
        <v>42563.807187500002</v>
      </c>
      <c r="V51" s="14">
        <f t="shared" si="4"/>
        <v>7</v>
      </c>
      <c r="W51" s="10">
        <f t="shared" si="5"/>
        <v>-4.5226130653266333E-2</v>
      </c>
      <c r="X51" s="21">
        <f t="shared" si="6"/>
        <v>2016</v>
      </c>
    </row>
    <row r="52" spans="1:24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t="s">
        <v>8223</v>
      </c>
      <c r="H52" t="s">
        <v>8404</v>
      </c>
      <c r="I52" t="s">
        <v>8245</v>
      </c>
      <c r="J52">
        <v>1478733732</v>
      </c>
      <c r="K52">
        <v>1478298132</v>
      </c>
      <c r="L52" t="b">
        <v>0</v>
      </c>
      <c r="M52">
        <v>2</v>
      </c>
      <c r="N52" t="b">
        <v>0</v>
      </c>
      <c r="O52" t="s">
        <v>8301</v>
      </c>
      <c r="P52" t="s">
        <v>8322</v>
      </c>
      <c r="Q52" t="s">
        <v>8323</v>
      </c>
      <c r="R52">
        <f t="shared" si="0"/>
        <v>58</v>
      </c>
      <c r="S52" s="9">
        <f t="shared" si="1"/>
        <v>58</v>
      </c>
      <c r="T52" s="8">
        <f t="shared" si="2"/>
        <v>42678.932083333333</v>
      </c>
      <c r="U52" s="8">
        <f t="shared" si="3"/>
        <v>42683.973750000005</v>
      </c>
      <c r="V52" s="14">
        <f t="shared" si="4"/>
        <v>5.0416666666715173</v>
      </c>
      <c r="W52" s="10">
        <f t="shared" si="5"/>
        <v>-0.41708542713567837</v>
      </c>
      <c r="X52" s="21">
        <f t="shared" si="6"/>
        <v>2016</v>
      </c>
    </row>
    <row r="53" spans="1:24" ht="60" x14ac:dyDescent="0.25">
      <c r="A53">
        <v>2265</v>
      </c>
      <c r="B53" s="1" t="s">
        <v>2266</v>
      </c>
      <c r="C53" s="1" t="s">
        <v>6375</v>
      </c>
      <c r="D53" s="3">
        <v>200</v>
      </c>
      <c r="E53" s="4">
        <v>597</v>
      </c>
      <c r="F53" t="s">
        <v>8218</v>
      </c>
      <c r="G53" t="s">
        <v>8224</v>
      </c>
      <c r="H53" t="s">
        <v>8408</v>
      </c>
      <c r="I53" t="s">
        <v>8246</v>
      </c>
      <c r="J53">
        <v>1479846507</v>
      </c>
      <c r="K53">
        <v>1479241707</v>
      </c>
      <c r="L53" t="b">
        <v>0</v>
      </c>
      <c r="M53">
        <v>17</v>
      </c>
      <c r="N53" t="b">
        <v>1</v>
      </c>
      <c r="O53" t="s">
        <v>8295</v>
      </c>
      <c r="P53" t="s">
        <v>8315</v>
      </c>
      <c r="Q53" t="s">
        <v>8316</v>
      </c>
      <c r="R53">
        <f t="shared" si="0"/>
        <v>35.119999999999997</v>
      </c>
      <c r="S53" s="9">
        <f t="shared" si="1"/>
        <v>299</v>
      </c>
      <c r="T53" s="8">
        <f t="shared" si="2"/>
        <v>42689.853090277778</v>
      </c>
      <c r="U53" s="8">
        <f t="shared" si="3"/>
        <v>42696.853090277778</v>
      </c>
      <c r="V53" s="14">
        <f t="shared" si="4"/>
        <v>7</v>
      </c>
      <c r="W53" s="10">
        <f t="shared" si="5"/>
        <v>1.9850000000000001</v>
      </c>
      <c r="X53" s="21">
        <f t="shared" si="6"/>
        <v>2016</v>
      </c>
    </row>
    <row r="54" spans="1:24" ht="30" x14ac:dyDescent="0.25">
      <c r="A54">
        <v>3719</v>
      </c>
      <c r="B54" s="1" t="s">
        <v>3716</v>
      </c>
      <c r="C54" s="1" t="s">
        <v>7829</v>
      </c>
      <c r="D54" s="3">
        <v>200</v>
      </c>
      <c r="E54" s="4">
        <v>420</v>
      </c>
      <c r="F54" t="s">
        <v>8218</v>
      </c>
      <c r="G54" t="s">
        <v>8224</v>
      </c>
      <c r="H54" t="s">
        <v>8408</v>
      </c>
      <c r="I54" t="s">
        <v>8246</v>
      </c>
      <c r="J54">
        <v>1434994266</v>
      </c>
      <c r="K54">
        <v>1432402266</v>
      </c>
      <c r="L54" t="b">
        <v>0</v>
      </c>
      <c r="M54">
        <v>4</v>
      </c>
      <c r="N54" t="b">
        <v>1</v>
      </c>
      <c r="O54" t="s">
        <v>8269</v>
      </c>
      <c r="P54" t="s">
        <v>8322</v>
      </c>
      <c r="Q54" t="s">
        <v>8325</v>
      </c>
      <c r="R54">
        <f t="shared" si="0"/>
        <v>105</v>
      </c>
      <c r="S54" s="9">
        <f t="shared" si="1"/>
        <v>210</v>
      </c>
      <c r="T54" s="8">
        <f t="shared" si="2"/>
        <v>42147.729930555557</v>
      </c>
      <c r="U54" s="8">
        <f t="shared" si="3"/>
        <v>42177.729930555557</v>
      </c>
      <c r="V54" s="14">
        <f t="shared" si="4"/>
        <v>30</v>
      </c>
      <c r="W54" s="10">
        <f t="shared" si="5"/>
        <v>1.1000000000000001</v>
      </c>
      <c r="X54" s="21">
        <f t="shared" si="6"/>
        <v>2015</v>
      </c>
    </row>
    <row r="55" spans="1:24" ht="60" x14ac:dyDescent="0.25">
      <c r="A55">
        <v>3835</v>
      </c>
      <c r="B55" s="1" t="s">
        <v>3832</v>
      </c>
      <c r="C55" s="1" t="s">
        <v>7944</v>
      </c>
      <c r="D55" s="3">
        <v>200</v>
      </c>
      <c r="E55" s="4">
        <v>320</v>
      </c>
      <c r="F55" t="s">
        <v>8218</v>
      </c>
      <c r="G55" t="s">
        <v>8224</v>
      </c>
      <c r="H55" t="s">
        <v>8408</v>
      </c>
      <c r="I55" t="s">
        <v>8246</v>
      </c>
      <c r="J55">
        <v>1461278208</v>
      </c>
      <c r="K55">
        <v>1459463808</v>
      </c>
      <c r="L55" t="b">
        <v>0</v>
      </c>
      <c r="M55">
        <v>8</v>
      </c>
      <c r="N55" t="b">
        <v>1</v>
      </c>
      <c r="O55" t="s">
        <v>8269</v>
      </c>
      <c r="P55" t="s">
        <v>8322</v>
      </c>
      <c r="Q55" t="s">
        <v>8325</v>
      </c>
      <c r="R55">
        <f t="shared" si="0"/>
        <v>40</v>
      </c>
      <c r="S55" s="9">
        <f t="shared" si="1"/>
        <v>160</v>
      </c>
      <c r="T55" s="8">
        <f t="shared" si="2"/>
        <v>42460.94222222222</v>
      </c>
      <c r="U55" s="8">
        <f t="shared" si="3"/>
        <v>42481.94222222222</v>
      </c>
      <c r="V55" s="14">
        <f t="shared" si="4"/>
        <v>21</v>
      </c>
      <c r="W55" s="10">
        <f t="shared" si="5"/>
        <v>0.6</v>
      </c>
      <c r="X55" s="21">
        <f t="shared" si="6"/>
        <v>2016</v>
      </c>
    </row>
    <row r="56" spans="1:24" ht="45" x14ac:dyDescent="0.25">
      <c r="A56">
        <v>3371</v>
      </c>
      <c r="B56" s="1" t="s">
        <v>3370</v>
      </c>
      <c r="C56" s="1" t="s">
        <v>7481</v>
      </c>
      <c r="D56" s="3">
        <v>200</v>
      </c>
      <c r="E56" s="4">
        <v>277</v>
      </c>
      <c r="F56" t="s">
        <v>8218</v>
      </c>
      <c r="G56" t="s">
        <v>8223</v>
      </c>
      <c r="H56" t="s">
        <v>8404</v>
      </c>
      <c r="I56" t="s">
        <v>8245</v>
      </c>
      <c r="J56">
        <v>1449089965</v>
      </c>
      <c r="K56">
        <v>1446670765</v>
      </c>
      <c r="L56" t="b">
        <v>0</v>
      </c>
      <c r="M56">
        <v>9</v>
      </c>
      <c r="N56" t="b">
        <v>1</v>
      </c>
      <c r="O56" t="s">
        <v>8269</v>
      </c>
      <c r="P56" t="s">
        <v>8322</v>
      </c>
      <c r="Q56" t="s">
        <v>8325</v>
      </c>
      <c r="R56">
        <f t="shared" si="0"/>
        <v>30.78</v>
      </c>
      <c r="S56" s="9">
        <f t="shared" si="1"/>
        <v>139</v>
      </c>
      <c r="T56" s="8">
        <f t="shared" si="2"/>
        <v>42312.874594907407</v>
      </c>
      <c r="U56" s="8">
        <f t="shared" si="3"/>
        <v>42340.874594907407</v>
      </c>
      <c r="V56" s="14">
        <f t="shared" si="4"/>
        <v>28</v>
      </c>
      <c r="W56" s="10">
        <f t="shared" si="5"/>
        <v>0.38500000000000001</v>
      </c>
      <c r="X56" s="21">
        <f t="shared" si="6"/>
        <v>2015</v>
      </c>
    </row>
    <row r="57" spans="1:24" ht="60" x14ac:dyDescent="0.25">
      <c r="A57">
        <v>2820</v>
      </c>
      <c r="B57" s="1" t="s">
        <v>2820</v>
      </c>
      <c r="C57" s="1" t="s">
        <v>6930</v>
      </c>
      <c r="D57" s="3">
        <v>200</v>
      </c>
      <c r="E57" s="4">
        <v>272</v>
      </c>
      <c r="F57" t="s">
        <v>8218</v>
      </c>
      <c r="G57" t="s">
        <v>8224</v>
      </c>
      <c r="H57" t="s">
        <v>8408</v>
      </c>
      <c r="I57" t="s">
        <v>8246</v>
      </c>
      <c r="J57">
        <v>1456444800</v>
      </c>
      <c r="K57">
        <v>1454337589</v>
      </c>
      <c r="L57" t="b">
        <v>0</v>
      </c>
      <c r="M57">
        <v>20</v>
      </c>
      <c r="N57" t="b">
        <v>1</v>
      </c>
      <c r="O57" t="s">
        <v>8269</v>
      </c>
      <c r="P57" t="s">
        <v>8322</v>
      </c>
      <c r="Q57" t="s">
        <v>8325</v>
      </c>
      <c r="R57">
        <f t="shared" si="0"/>
        <v>13.6</v>
      </c>
      <c r="S57" s="9">
        <f t="shared" si="1"/>
        <v>136</v>
      </c>
      <c r="T57" s="8">
        <f t="shared" si="2"/>
        <v>42401.610983796301</v>
      </c>
      <c r="U57" s="8">
        <f t="shared" si="3"/>
        <v>42426</v>
      </c>
      <c r="V57" s="14">
        <f t="shared" si="4"/>
        <v>24.389016203698702</v>
      </c>
      <c r="W57" s="10">
        <f t="shared" si="5"/>
        <v>0.36</v>
      </c>
      <c r="X57" s="21">
        <f t="shared" si="6"/>
        <v>2016</v>
      </c>
    </row>
    <row r="58" spans="1:24" ht="60" x14ac:dyDescent="0.25">
      <c r="A58">
        <v>83</v>
      </c>
      <c r="B58" s="1" t="s">
        <v>85</v>
      </c>
      <c r="C58" s="1" t="s">
        <v>4194</v>
      </c>
      <c r="D58" s="3">
        <v>200</v>
      </c>
      <c r="E58" s="4">
        <v>205</v>
      </c>
      <c r="F58" t="s">
        <v>8218</v>
      </c>
      <c r="G58" t="s">
        <v>8224</v>
      </c>
      <c r="H58" t="s">
        <v>8408</v>
      </c>
      <c r="I58" t="s">
        <v>8246</v>
      </c>
      <c r="J58">
        <v>1424604600</v>
      </c>
      <c r="K58">
        <v>1423320389</v>
      </c>
      <c r="L58" t="b">
        <v>0</v>
      </c>
      <c r="M58">
        <v>13</v>
      </c>
      <c r="N58" t="b">
        <v>1</v>
      </c>
      <c r="O58" t="s">
        <v>8264</v>
      </c>
      <c r="P58" t="s">
        <v>8320</v>
      </c>
      <c r="Q58" t="s">
        <v>8342</v>
      </c>
      <c r="R58">
        <f t="shared" si="0"/>
        <v>15.77</v>
      </c>
      <c r="S58" s="9">
        <f t="shared" si="1"/>
        <v>103</v>
      </c>
      <c r="T58" s="8">
        <f t="shared" si="2"/>
        <v>42042.615613425922</v>
      </c>
      <c r="U58" s="8">
        <f t="shared" si="3"/>
        <v>42057.479166666672</v>
      </c>
      <c r="V58" s="14">
        <f t="shared" si="4"/>
        <v>14.863553240749752</v>
      </c>
      <c r="W58" s="10">
        <f t="shared" si="5"/>
        <v>2.5000000000000001E-2</v>
      </c>
      <c r="X58" s="21">
        <f t="shared" si="6"/>
        <v>2015</v>
      </c>
    </row>
    <row r="59" spans="1:24" ht="45" x14ac:dyDescent="0.25">
      <c r="A59">
        <v>3588</v>
      </c>
      <c r="B59" s="1" t="s">
        <v>3587</v>
      </c>
      <c r="C59" s="1" t="s">
        <v>7698</v>
      </c>
      <c r="D59" s="3">
        <v>200</v>
      </c>
      <c r="E59" s="4">
        <v>201</v>
      </c>
      <c r="F59" t="s">
        <v>8218</v>
      </c>
      <c r="G59" t="s">
        <v>8224</v>
      </c>
      <c r="H59" t="s">
        <v>8408</v>
      </c>
      <c r="I59" t="s">
        <v>8246</v>
      </c>
      <c r="J59">
        <v>1430348400</v>
      </c>
      <c r="K59">
        <v>1428436410</v>
      </c>
      <c r="L59" t="b">
        <v>0</v>
      </c>
      <c r="M59">
        <v>11</v>
      </c>
      <c r="N59" t="b">
        <v>1</v>
      </c>
      <c r="O59" t="s">
        <v>8269</v>
      </c>
      <c r="P59" t="s">
        <v>8322</v>
      </c>
      <c r="Q59" t="s">
        <v>8325</v>
      </c>
      <c r="R59">
        <f t="shared" si="0"/>
        <v>18.27</v>
      </c>
      <c r="S59" s="9">
        <f t="shared" si="1"/>
        <v>101</v>
      </c>
      <c r="T59" s="8">
        <f t="shared" si="2"/>
        <v>42101.828819444447</v>
      </c>
      <c r="U59" s="8">
        <f t="shared" si="3"/>
        <v>42123.958333333328</v>
      </c>
      <c r="V59" s="14">
        <f t="shared" si="4"/>
        <v>22.129513888881775</v>
      </c>
      <c r="W59" s="10">
        <f t="shared" si="5"/>
        <v>5.0000000000000001E-3</v>
      </c>
      <c r="X59" s="21">
        <f t="shared" si="6"/>
        <v>2015</v>
      </c>
    </row>
    <row r="60" spans="1:24" ht="60" x14ac:dyDescent="0.25">
      <c r="A60">
        <v>1363</v>
      </c>
      <c r="B60" s="1" t="s">
        <v>1364</v>
      </c>
      <c r="C60" s="1" t="s">
        <v>5473</v>
      </c>
      <c r="D60" s="3">
        <v>200</v>
      </c>
      <c r="E60" s="4">
        <v>200</v>
      </c>
      <c r="F60" t="s">
        <v>8218</v>
      </c>
      <c r="G60" t="s">
        <v>8223</v>
      </c>
      <c r="H60" t="s">
        <v>8404</v>
      </c>
      <c r="I60" t="s">
        <v>8245</v>
      </c>
      <c r="J60">
        <v>1455523140</v>
      </c>
      <c r="K60">
        <v>1453925727</v>
      </c>
      <c r="L60" t="b">
        <v>0</v>
      </c>
      <c r="M60">
        <v>5</v>
      </c>
      <c r="N60" t="b">
        <v>1</v>
      </c>
      <c r="O60" t="s">
        <v>8272</v>
      </c>
      <c r="P60" t="s">
        <v>8310</v>
      </c>
      <c r="Q60" t="s">
        <v>8332</v>
      </c>
      <c r="R60">
        <f t="shared" si="0"/>
        <v>40</v>
      </c>
      <c r="S60" s="9">
        <f t="shared" si="1"/>
        <v>100</v>
      </c>
      <c r="T60" s="8">
        <f t="shared" si="2"/>
        <v>42396.8440625</v>
      </c>
      <c r="U60" s="8">
        <f t="shared" si="3"/>
        <v>42415.332638888889</v>
      </c>
      <c r="V60" s="14">
        <f t="shared" si="4"/>
        <v>18.48857638888876</v>
      </c>
      <c r="W60" s="10">
        <f t="shared" si="5"/>
        <v>0</v>
      </c>
      <c r="X60" s="21">
        <f t="shared" si="6"/>
        <v>2016</v>
      </c>
    </row>
    <row r="61" spans="1:24" ht="45" x14ac:dyDescent="0.25">
      <c r="A61">
        <v>3415</v>
      </c>
      <c r="B61" s="1" t="s">
        <v>3414</v>
      </c>
      <c r="C61" s="1" t="s">
        <v>7525</v>
      </c>
      <c r="D61" s="3">
        <v>200</v>
      </c>
      <c r="E61" s="4">
        <v>200</v>
      </c>
      <c r="F61" t="s">
        <v>8218</v>
      </c>
      <c r="G61" t="s">
        <v>8223</v>
      </c>
      <c r="H61" t="s">
        <v>8404</v>
      </c>
      <c r="I61" t="s">
        <v>8245</v>
      </c>
      <c r="J61">
        <v>1460935800</v>
      </c>
      <c r="K61">
        <v>1459999656</v>
      </c>
      <c r="L61" t="b">
        <v>0</v>
      </c>
      <c r="M61">
        <v>9</v>
      </c>
      <c r="N61" t="b">
        <v>1</v>
      </c>
      <c r="O61" t="s">
        <v>8269</v>
      </c>
      <c r="P61" t="s">
        <v>8322</v>
      </c>
      <c r="Q61" t="s">
        <v>8325</v>
      </c>
      <c r="R61">
        <f t="shared" si="0"/>
        <v>22.22</v>
      </c>
      <c r="S61" s="9">
        <f t="shared" si="1"/>
        <v>100</v>
      </c>
      <c r="T61" s="8">
        <f t="shared" si="2"/>
        <v>42467.144166666665</v>
      </c>
      <c r="U61" s="8">
        <f t="shared" si="3"/>
        <v>42477.979166666672</v>
      </c>
      <c r="V61" s="14">
        <f t="shared" si="4"/>
        <v>10.835000000006403</v>
      </c>
      <c r="W61" s="10">
        <f t="shared" si="5"/>
        <v>0</v>
      </c>
      <c r="X61" s="21">
        <f t="shared" si="6"/>
        <v>2016</v>
      </c>
    </row>
    <row r="62" spans="1:24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t="s">
        <v>8224</v>
      </c>
      <c r="H62" t="s">
        <v>8408</v>
      </c>
      <c r="I62" t="s">
        <v>8246</v>
      </c>
      <c r="J62">
        <v>1433930302</v>
      </c>
      <c r="K62">
        <v>1432115902</v>
      </c>
      <c r="L62" t="b">
        <v>0</v>
      </c>
      <c r="M62">
        <v>9</v>
      </c>
      <c r="N62" t="b">
        <v>0</v>
      </c>
      <c r="O62" t="s">
        <v>8303</v>
      </c>
      <c r="P62" t="s">
        <v>8322</v>
      </c>
      <c r="Q62" t="s">
        <v>8334</v>
      </c>
      <c r="R62">
        <f t="shared" si="0"/>
        <v>14.44</v>
      </c>
      <c r="S62" s="9">
        <f t="shared" si="1"/>
        <v>65</v>
      </c>
      <c r="T62" s="8">
        <f t="shared" si="2"/>
        <v>42144.415532407409</v>
      </c>
      <c r="U62" s="8">
        <f t="shared" si="3"/>
        <v>42165.415532407409</v>
      </c>
      <c r="V62" s="14">
        <f t="shared" si="4"/>
        <v>21</v>
      </c>
      <c r="W62" s="10">
        <f t="shared" si="5"/>
        <v>-0.35</v>
      </c>
      <c r="X62" s="21">
        <f t="shared" si="6"/>
        <v>2015</v>
      </c>
    </row>
    <row r="63" spans="1:24" ht="60" x14ac:dyDescent="0.25">
      <c r="A63">
        <v>3995</v>
      </c>
      <c r="B63" s="1" t="s">
        <v>3991</v>
      </c>
      <c r="C63" s="1" t="s">
        <v>8101</v>
      </c>
      <c r="D63" s="3">
        <v>200</v>
      </c>
      <c r="E63" s="4">
        <v>70</v>
      </c>
      <c r="F63" t="s">
        <v>8220</v>
      </c>
      <c r="G63" t="s">
        <v>8224</v>
      </c>
      <c r="H63" t="s">
        <v>8408</v>
      </c>
      <c r="I63" t="s">
        <v>8246</v>
      </c>
      <c r="J63">
        <v>1423913220</v>
      </c>
      <c r="K63">
        <v>1421339077</v>
      </c>
      <c r="L63" t="b">
        <v>0</v>
      </c>
      <c r="M63">
        <v>4</v>
      </c>
      <c r="N63" t="b">
        <v>0</v>
      </c>
      <c r="O63" t="s">
        <v>8269</v>
      </c>
      <c r="P63" t="s">
        <v>8322</v>
      </c>
      <c r="Q63" t="s">
        <v>8325</v>
      </c>
      <c r="R63">
        <f t="shared" si="0"/>
        <v>17.5</v>
      </c>
      <c r="S63" s="9">
        <f t="shared" si="1"/>
        <v>35</v>
      </c>
      <c r="T63" s="8">
        <f t="shared" si="2"/>
        <v>42019.683761574073</v>
      </c>
      <c r="U63" s="8">
        <f t="shared" si="3"/>
        <v>42049.477083333331</v>
      </c>
      <c r="V63" s="14">
        <f t="shared" si="4"/>
        <v>29.793321759258106</v>
      </c>
      <c r="W63" s="10">
        <f t="shared" si="5"/>
        <v>-0.65</v>
      </c>
      <c r="X63" s="21">
        <f t="shared" si="6"/>
        <v>2015</v>
      </c>
    </row>
    <row r="64" spans="1:24" ht="60" x14ac:dyDescent="0.25">
      <c r="A64">
        <v>1091</v>
      </c>
      <c r="B64" s="1" t="s">
        <v>1092</v>
      </c>
      <c r="C64" s="1" t="s">
        <v>5201</v>
      </c>
      <c r="D64" s="3">
        <v>200</v>
      </c>
      <c r="E64" s="4">
        <v>25</v>
      </c>
      <c r="F64" t="s">
        <v>8220</v>
      </c>
      <c r="G64" t="s">
        <v>8224</v>
      </c>
      <c r="H64" t="s">
        <v>8408</v>
      </c>
      <c r="I64" t="s">
        <v>8246</v>
      </c>
      <c r="J64">
        <v>1460313672</v>
      </c>
      <c r="K64">
        <v>1457725272</v>
      </c>
      <c r="L64" t="b">
        <v>0</v>
      </c>
      <c r="M64">
        <v>2</v>
      </c>
      <c r="N64" t="b">
        <v>0</v>
      </c>
      <c r="O64" t="s">
        <v>8280</v>
      </c>
      <c r="P64" t="s">
        <v>8315</v>
      </c>
      <c r="Q64" t="s">
        <v>8333</v>
      </c>
      <c r="R64">
        <f t="shared" si="0"/>
        <v>12.5</v>
      </c>
      <c r="S64" s="9">
        <f t="shared" si="1"/>
        <v>13</v>
      </c>
      <c r="T64" s="8">
        <f t="shared" si="2"/>
        <v>42440.820277777777</v>
      </c>
      <c r="U64" s="8">
        <f t="shared" si="3"/>
        <v>42470.778611111105</v>
      </c>
      <c r="V64" s="14">
        <f t="shared" si="4"/>
        <v>29.958333333328483</v>
      </c>
      <c r="W64" s="10">
        <f t="shared" si="5"/>
        <v>-0.875</v>
      </c>
      <c r="X64" s="21">
        <f t="shared" si="6"/>
        <v>2016</v>
      </c>
    </row>
    <row r="65" spans="1:24" ht="60" x14ac:dyDescent="0.25">
      <c r="A65">
        <v>2886</v>
      </c>
      <c r="B65" s="1" t="s">
        <v>2886</v>
      </c>
      <c r="C65" s="1" t="s">
        <v>6996</v>
      </c>
      <c r="D65" s="3">
        <v>200</v>
      </c>
      <c r="E65" s="4">
        <v>10</v>
      </c>
      <c r="F65" t="s">
        <v>8220</v>
      </c>
      <c r="G65" t="s">
        <v>8223</v>
      </c>
      <c r="H65" t="s">
        <v>8404</v>
      </c>
      <c r="I65" t="s">
        <v>8245</v>
      </c>
      <c r="J65">
        <v>1442635140</v>
      </c>
      <c r="K65">
        <v>1442243484</v>
      </c>
      <c r="L65" t="b">
        <v>0</v>
      </c>
      <c r="M65">
        <v>1</v>
      </c>
      <c r="N65" t="b">
        <v>0</v>
      </c>
      <c r="O65" t="s">
        <v>8269</v>
      </c>
      <c r="P65" t="s">
        <v>8322</v>
      </c>
      <c r="Q65" t="s">
        <v>8325</v>
      </c>
      <c r="R65">
        <f t="shared" si="0"/>
        <v>10</v>
      </c>
      <c r="S65" s="9">
        <f t="shared" si="1"/>
        <v>5</v>
      </c>
      <c r="T65" s="8">
        <f t="shared" si="2"/>
        <v>42261.632916666669</v>
      </c>
      <c r="U65" s="8">
        <f t="shared" si="3"/>
        <v>42266.165972222225</v>
      </c>
      <c r="V65" s="14">
        <f t="shared" si="4"/>
        <v>4.5330555555556202</v>
      </c>
      <c r="W65" s="10">
        <f t="shared" si="5"/>
        <v>-0.95</v>
      </c>
      <c r="X65" s="21">
        <f t="shared" si="6"/>
        <v>2015</v>
      </c>
    </row>
    <row r="66" spans="1:24" ht="45" x14ac:dyDescent="0.25">
      <c r="A66">
        <v>225</v>
      </c>
      <c r="B66" s="1" t="s">
        <v>227</v>
      </c>
      <c r="C66" s="1" t="s">
        <v>4335</v>
      </c>
      <c r="D66" s="3">
        <v>200</v>
      </c>
      <c r="E66" s="4">
        <v>0</v>
      </c>
      <c r="F66" t="s">
        <v>8220</v>
      </c>
      <c r="G66" t="s">
        <v>8223</v>
      </c>
      <c r="H66" t="s">
        <v>8404</v>
      </c>
      <c r="I66" t="s">
        <v>8245</v>
      </c>
      <c r="J66">
        <v>1460153054</v>
      </c>
      <c r="K66">
        <v>1457564654</v>
      </c>
      <c r="L66" t="b">
        <v>0</v>
      </c>
      <c r="M66">
        <v>0</v>
      </c>
      <c r="N66" t="b">
        <v>0</v>
      </c>
      <c r="O66" t="s">
        <v>8266</v>
      </c>
      <c r="P66" t="s">
        <v>8320</v>
      </c>
      <c r="Q66" t="s">
        <v>8324</v>
      </c>
      <c r="R66">
        <f t="shared" ref="R66:R129" si="7">IFERROR(ROUND(E66/M66,2),0)</f>
        <v>0</v>
      </c>
      <c r="S66" s="9">
        <f t="shared" ref="S66:S129" si="8">ROUND((E66/D66)*100,0)</f>
        <v>0</v>
      </c>
      <c r="T66" s="8">
        <f t="shared" ref="T66:T129" si="9">+(((K66/60)/60)/24)+DATE(1970,1,1)</f>
        <v>42438.961273148147</v>
      </c>
      <c r="U66" s="8">
        <f t="shared" ref="U66:U129" si="10">+(((J66/60)/60/24)+DATE(1970,1,1))</f>
        <v>42468.919606481482</v>
      </c>
      <c r="V66" s="14">
        <f t="shared" ref="V66:V129" si="11">+U66-T66</f>
        <v>29.958333333335759</v>
      </c>
      <c r="W66" s="10">
        <f t="shared" ref="W66:W129" si="12">+(E66-D66)/D66</f>
        <v>-1</v>
      </c>
      <c r="X66" s="21">
        <f t="shared" ref="X66:X129" si="13">YEAR(T66)</f>
        <v>2016</v>
      </c>
    </row>
    <row r="67" spans="1:24" ht="60" x14ac:dyDescent="0.25">
      <c r="A67">
        <v>2361</v>
      </c>
      <c r="B67" s="1" t="s">
        <v>2362</v>
      </c>
      <c r="C67" s="1" t="s">
        <v>6471</v>
      </c>
      <c r="D67" s="3">
        <v>200</v>
      </c>
      <c r="E67" s="4">
        <v>0</v>
      </c>
      <c r="F67" t="s">
        <v>8219</v>
      </c>
      <c r="G67" t="s">
        <v>8228</v>
      </c>
      <c r="H67" t="s">
        <v>8409</v>
      </c>
      <c r="I67" t="s">
        <v>8250</v>
      </c>
      <c r="J67">
        <v>1462053600</v>
      </c>
      <c r="K67">
        <v>1459975008</v>
      </c>
      <c r="L67" t="b">
        <v>0</v>
      </c>
      <c r="M67">
        <v>0</v>
      </c>
      <c r="N67" t="b">
        <v>0</v>
      </c>
      <c r="O67" t="s">
        <v>8270</v>
      </c>
      <c r="P67" t="s">
        <v>8307</v>
      </c>
      <c r="Q67" t="s">
        <v>8341</v>
      </c>
      <c r="R67">
        <f t="shared" si="7"/>
        <v>0</v>
      </c>
      <c r="S67" s="9">
        <f t="shared" si="8"/>
        <v>0</v>
      </c>
      <c r="T67" s="8">
        <f t="shared" si="9"/>
        <v>42466.858888888892</v>
      </c>
      <c r="U67" s="8">
        <f t="shared" si="10"/>
        <v>42490.916666666672</v>
      </c>
      <c r="V67" s="14">
        <f t="shared" si="11"/>
        <v>24.057777777779847</v>
      </c>
      <c r="W67" s="10">
        <f t="shared" si="12"/>
        <v>-1</v>
      </c>
      <c r="X67" s="21">
        <f t="shared" si="13"/>
        <v>2016</v>
      </c>
    </row>
    <row r="68" spans="1:24" ht="60" x14ac:dyDescent="0.25">
      <c r="A68">
        <v>3138</v>
      </c>
      <c r="B68" s="1" t="s">
        <v>3138</v>
      </c>
      <c r="C68" s="1" t="s">
        <v>7248</v>
      </c>
      <c r="D68" s="3">
        <v>200</v>
      </c>
      <c r="E68" s="4">
        <v>0</v>
      </c>
      <c r="F68" t="s">
        <v>8221</v>
      </c>
      <c r="G68" t="s">
        <v>8224</v>
      </c>
      <c r="H68" t="s">
        <v>8408</v>
      </c>
      <c r="I68" t="s">
        <v>8246</v>
      </c>
      <c r="J68">
        <v>1491233407</v>
      </c>
      <c r="K68">
        <v>1489591807</v>
      </c>
      <c r="L68" t="b">
        <v>0</v>
      </c>
      <c r="M68">
        <v>0</v>
      </c>
      <c r="N68" t="b">
        <v>0</v>
      </c>
      <c r="O68" t="s">
        <v>8269</v>
      </c>
      <c r="P68" t="s">
        <v>8322</v>
      </c>
      <c r="Q68" t="s">
        <v>8325</v>
      </c>
      <c r="R68">
        <f t="shared" si="7"/>
        <v>0</v>
      </c>
      <c r="S68" s="9">
        <f t="shared" si="8"/>
        <v>0</v>
      </c>
      <c r="T68" s="8">
        <f t="shared" si="9"/>
        <v>42809.645914351851</v>
      </c>
      <c r="U68" s="8">
        <f t="shared" si="10"/>
        <v>42828.645914351851</v>
      </c>
      <c r="V68" s="14">
        <f t="shared" si="11"/>
        <v>19</v>
      </c>
      <c r="W68" s="10">
        <f t="shared" si="12"/>
        <v>-1</v>
      </c>
      <c r="X68" s="21">
        <f t="shared" si="13"/>
        <v>2017</v>
      </c>
    </row>
    <row r="69" spans="1:24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t="s">
        <v>8224</v>
      </c>
      <c r="H69" t="s">
        <v>8408</v>
      </c>
      <c r="I69" t="s">
        <v>8246</v>
      </c>
      <c r="J69">
        <v>1433113200</v>
      </c>
      <c r="K69">
        <v>1431951611</v>
      </c>
      <c r="L69" t="b">
        <v>0</v>
      </c>
      <c r="M69">
        <v>12</v>
      </c>
      <c r="N69" t="b">
        <v>1</v>
      </c>
      <c r="O69" t="s">
        <v>8269</v>
      </c>
      <c r="P69" t="s">
        <v>8322</v>
      </c>
      <c r="Q69" t="s">
        <v>8325</v>
      </c>
      <c r="R69">
        <f t="shared" si="7"/>
        <v>20.079999999999998</v>
      </c>
      <c r="S69" s="9">
        <f t="shared" si="8"/>
        <v>110</v>
      </c>
      <c r="T69" s="8">
        <f t="shared" si="9"/>
        <v>42142.514016203699</v>
      </c>
      <c r="U69" s="8">
        <f t="shared" si="10"/>
        <v>42155.958333333328</v>
      </c>
      <c r="V69" s="14">
        <f t="shared" si="11"/>
        <v>13.444317129629781</v>
      </c>
      <c r="W69" s="10">
        <f t="shared" si="12"/>
        <v>9.5454545454545459E-2</v>
      </c>
      <c r="X69" s="21">
        <f t="shared" si="13"/>
        <v>2015</v>
      </c>
    </row>
    <row r="70" spans="1:24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t="s">
        <v>8224</v>
      </c>
      <c r="H70" t="s">
        <v>8408</v>
      </c>
      <c r="I70" t="s">
        <v>8246</v>
      </c>
      <c r="J70">
        <v>1482321030</v>
      </c>
      <c r="K70">
        <v>1477133430</v>
      </c>
      <c r="L70" t="b">
        <v>0</v>
      </c>
      <c r="M70">
        <v>9</v>
      </c>
      <c r="N70" t="b">
        <v>1</v>
      </c>
      <c r="O70" t="s">
        <v>8269</v>
      </c>
      <c r="P70" t="s">
        <v>8322</v>
      </c>
      <c r="Q70" t="s">
        <v>8325</v>
      </c>
      <c r="R70">
        <f t="shared" si="7"/>
        <v>26</v>
      </c>
      <c r="S70" s="9">
        <f t="shared" si="8"/>
        <v>104</v>
      </c>
      <c r="T70" s="8">
        <f t="shared" si="9"/>
        <v>42665.451736111107</v>
      </c>
      <c r="U70" s="8">
        <f t="shared" si="10"/>
        <v>42725.493402777778</v>
      </c>
      <c r="V70" s="14">
        <f t="shared" si="11"/>
        <v>60.041666666671517</v>
      </c>
      <c r="W70" s="10">
        <f t="shared" si="12"/>
        <v>0.04</v>
      </c>
      <c r="X70" s="21">
        <f t="shared" si="13"/>
        <v>2016</v>
      </c>
    </row>
    <row r="71" spans="1:24" ht="60" x14ac:dyDescent="0.25">
      <c r="A71">
        <v>3811</v>
      </c>
      <c r="B71" s="1" t="s">
        <v>3808</v>
      </c>
      <c r="C71" s="1" t="s">
        <v>7921</v>
      </c>
      <c r="D71" s="3">
        <v>250</v>
      </c>
      <c r="E71" s="4">
        <v>825</v>
      </c>
      <c r="F71" t="s">
        <v>8218</v>
      </c>
      <c r="G71" t="s">
        <v>8224</v>
      </c>
      <c r="H71" t="s">
        <v>8408</v>
      </c>
      <c r="I71" t="s">
        <v>8246</v>
      </c>
      <c r="J71">
        <v>1464692400</v>
      </c>
      <c r="K71">
        <v>1461769373</v>
      </c>
      <c r="L71" t="b">
        <v>0</v>
      </c>
      <c r="M71">
        <v>19</v>
      </c>
      <c r="N71" t="b">
        <v>1</v>
      </c>
      <c r="O71" t="s">
        <v>8269</v>
      </c>
      <c r="P71" t="s">
        <v>8322</v>
      </c>
      <c r="Q71" t="s">
        <v>8325</v>
      </c>
      <c r="R71">
        <f t="shared" si="7"/>
        <v>43.42</v>
      </c>
      <c r="S71" s="9">
        <f t="shared" si="8"/>
        <v>330</v>
      </c>
      <c r="T71" s="8">
        <f t="shared" si="9"/>
        <v>42487.62700231481</v>
      </c>
      <c r="U71" s="8">
        <f t="shared" si="10"/>
        <v>42521.458333333328</v>
      </c>
      <c r="V71" s="14">
        <f t="shared" si="11"/>
        <v>33.83133101851854</v>
      </c>
      <c r="W71" s="10">
        <f t="shared" si="12"/>
        <v>2.2999999999999998</v>
      </c>
      <c r="X71" s="21">
        <f t="shared" si="13"/>
        <v>2016</v>
      </c>
    </row>
    <row r="72" spans="1:24" ht="90" x14ac:dyDescent="0.25">
      <c r="A72">
        <v>1287</v>
      </c>
      <c r="B72" s="1" t="s">
        <v>1288</v>
      </c>
      <c r="C72" s="1" t="s">
        <v>5397</v>
      </c>
      <c r="D72" s="3">
        <v>250</v>
      </c>
      <c r="E72" s="4">
        <v>605</v>
      </c>
      <c r="F72" t="s">
        <v>8218</v>
      </c>
      <c r="G72" t="s">
        <v>8224</v>
      </c>
      <c r="H72" t="s">
        <v>8408</v>
      </c>
      <c r="I72" t="s">
        <v>8246</v>
      </c>
      <c r="J72">
        <v>1434120856</v>
      </c>
      <c r="K72">
        <v>1428936856</v>
      </c>
      <c r="L72" t="b">
        <v>0</v>
      </c>
      <c r="M72">
        <v>25</v>
      </c>
      <c r="N72" t="b">
        <v>1</v>
      </c>
      <c r="O72" t="s">
        <v>8269</v>
      </c>
      <c r="P72" t="s">
        <v>8322</v>
      </c>
      <c r="Q72" t="s">
        <v>8325</v>
      </c>
      <c r="R72">
        <f t="shared" si="7"/>
        <v>24.2</v>
      </c>
      <c r="S72" s="9">
        <f t="shared" si="8"/>
        <v>242</v>
      </c>
      <c r="T72" s="8">
        <f t="shared" si="9"/>
        <v>42107.621018518519</v>
      </c>
      <c r="U72" s="8">
        <f t="shared" si="10"/>
        <v>42167.621018518519</v>
      </c>
      <c r="V72" s="14">
        <f t="shared" si="11"/>
        <v>60</v>
      </c>
      <c r="W72" s="10">
        <f t="shared" si="12"/>
        <v>1.42</v>
      </c>
      <c r="X72" s="21">
        <f t="shared" si="13"/>
        <v>2015</v>
      </c>
    </row>
    <row r="73" spans="1:24" ht="45" x14ac:dyDescent="0.25">
      <c r="A73">
        <v>2815</v>
      </c>
      <c r="B73" s="1" t="s">
        <v>2815</v>
      </c>
      <c r="C73" s="1" t="s">
        <v>6925</v>
      </c>
      <c r="D73" s="3">
        <v>250</v>
      </c>
      <c r="E73" s="4">
        <v>605</v>
      </c>
      <c r="F73" t="s">
        <v>8218</v>
      </c>
      <c r="G73" t="s">
        <v>8228</v>
      </c>
      <c r="H73" t="s">
        <v>8409</v>
      </c>
      <c r="I73" t="s">
        <v>8250</v>
      </c>
      <c r="J73">
        <v>1470595109</v>
      </c>
      <c r="K73">
        <v>1468003109</v>
      </c>
      <c r="L73" t="b">
        <v>0</v>
      </c>
      <c r="M73">
        <v>14</v>
      </c>
      <c r="N73" t="b">
        <v>1</v>
      </c>
      <c r="O73" t="s">
        <v>8269</v>
      </c>
      <c r="P73" t="s">
        <v>8322</v>
      </c>
      <c r="Q73" t="s">
        <v>8325</v>
      </c>
      <c r="R73">
        <f t="shared" si="7"/>
        <v>43.21</v>
      </c>
      <c r="S73" s="9">
        <f t="shared" si="8"/>
        <v>242</v>
      </c>
      <c r="T73" s="8">
        <f t="shared" si="9"/>
        <v>42559.776724537034</v>
      </c>
      <c r="U73" s="8">
        <f t="shared" si="10"/>
        <v>42589.776724537034</v>
      </c>
      <c r="V73" s="14">
        <f t="shared" si="11"/>
        <v>30</v>
      </c>
      <c r="W73" s="10">
        <f t="shared" si="12"/>
        <v>1.42</v>
      </c>
      <c r="X73" s="21">
        <f t="shared" si="13"/>
        <v>2016</v>
      </c>
    </row>
    <row r="74" spans="1:24" ht="60" x14ac:dyDescent="0.25">
      <c r="A74">
        <v>757</v>
      </c>
      <c r="B74" s="1" t="s">
        <v>758</v>
      </c>
      <c r="C74" s="1" t="s">
        <v>4867</v>
      </c>
      <c r="D74" s="3">
        <v>250</v>
      </c>
      <c r="E74" s="4">
        <v>595</v>
      </c>
      <c r="F74" t="s">
        <v>8218</v>
      </c>
      <c r="G74" t="s">
        <v>8223</v>
      </c>
      <c r="H74" t="s">
        <v>8404</v>
      </c>
      <c r="I74" t="s">
        <v>8245</v>
      </c>
      <c r="J74">
        <v>1354756714</v>
      </c>
      <c r="K74">
        <v>1353547114</v>
      </c>
      <c r="L74" t="b">
        <v>0</v>
      </c>
      <c r="M74">
        <v>18</v>
      </c>
      <c r="N74" t="b">
        <v>1</v>
      </c>
      <c r="O74" t="s">
        <v>8272</v>
      </c>
      <c r="P74" t="s">
        <v>8310</v>
      </c>
      <c r="Q74" t="s">
        <v>8332</v>
      </c>
      <c r="R74">
        <f t="shared" si="7"/>
        <v>33.06</v>
      </c>
      <c r="S74" s="9">
        <f t="shared" si="8"/>
        <v>238</v>
      </c>
      <c r="T74" s="8">
        <f t="shared" si="9"/>
        <v>41235.054560185185</v>
      </c>
      <c r="U74" s="8">
        <f t="shared" si="10"/>
        <v>41249.054560185185</v>
      </c>
      <c r="V74" s="14">
        <f t="shared" si="11"/>
        <v>14</v>
      </c>
      <c r="W74" s="10">
        <f t="shared" si="12"/>
        <v>1.38</v>
      </c>
      <c r="X74" s="21">
        <f t="shared" si="13"/>
        <v>2012</v>
      </c>
    </row>
    <row r="75" spans="1:24" ht="45" x14ac:dyDescent="0.25">
      <c r="A75">
        <v>3818</v>
      </c>
      <c r="B75" s="1" t="s">
        <v>3815</v>
      </c>
      <c r="C75" s="1" t="s">
        <v>7928</v>
      </c>
      <c r="D75" s="3">
        <v>250</v>
      </c>
      <c r="E75" s="4">
        <v>570</v>
      </c>
      <c r="F75" t="s">
        <v>8218</v>
      </c>
      <c r="G75" t="s">
        <v>8223</v>
      </c>
      <c r="H75" t="s">
        <v>8404</v>
      </c>
      <c r="I75" t="s">
        <v>8245</v>
      </c>
      <c r="J75">
        <v>1426187582</v>
      </c>
      <c r="K75">
        <v>1423599182</v>
      </c>
      <c r="L75" t="b">
        <v>0</v>
      </c>
      <c r="M75">
        <v>10</v>
      </c>
      <c r="N75" t="b">
        <v>1</v>
      </c>
      <c r="O75" t="s">
        <v>8269</v>
      </c>
      <c r="P75" t="s">
        <v>8322</v>
      </c>
      <c r="Q75" t="s">
        <v>8325</v>
      </c>
      <c r="R75">
        <f t="shared" si="7"/>
        <v>57</v>
      </c>
      <c r="S75" s="9">
        <f t="shared" si="8"/>
        <v>228</v>
      </c>
      <c r="T75" s="8">
        <f t="shared" si="9"/>
        <v>42045.84238425926</v>
      </c>
      <c r="U75" s="8">
        <f t="shared" si="10"/>
        <v>42075.800717592589</v>
      </c>
      <c r="V75" s="14">
        <f t="shared" si="11"/>
        <v>29.958333333328483</v>
      </c>
      <c r="W75" s="10">
        <f t="shared" si="12"/>
        <v>1.28</v>
      </c>
      <c r="X75" s="21">
        <f t="shared" si="13"/>
        <v>2015</v>
      </c>
    </row>
    <row r="76" spans="1:24" ht="60" x14ac:dyDescent="0.25">
      <c r="A76">
        <v>856</v>
      </c>
      <c r="B76" s="1" t="s">
        <v>857</v>
      </c>
      <c r="C76" s="1" t="s">
        <v>4966</v>
      </c>
      <c r="D76" s="3">
        <v>250</v>
      </c>
      <c r="E76" s="4">
        <v>545</v>
      </c>
      <c r="F76" t="s">
        <v>8218</v>
      </c>
      <c r="G76" t="s">
        <v>8235</v>
      </c>
      <c r="H76" t="s">
        <v>8413</v>
      </c>
      <c r="I76" t="s">
        <v>8248</v>
      </c>
      <c r="J76">
        <v>1477422000</v>
      </c>
      <c r="K76">
        <v>1472282956</v>
      </c>
      <c r="L76" t="b">
        <v>0</v>
      </c>
      <c r="M76">
        <v>28</v>
      </c>
      <c r="N76" t="b">
        <v>1</v>
      </c>
      <c r="O76" t="s">
        <v>8275</v>
      </c>
      <c r="P76" t="s">
        <v>8326</v>
      </c>
      <c r="Q76" t="s">
        <v>8335</v>
      </c>
      <c r="R76">
        <f t="shared" si="7"/>
        <v>19.46</v>
      </c>
      <c r="S76" s="9">
        <f t="shared" si="8"/>
        <v>218</v>
      </c>
      <c r="T76" s="8">
        <f t="shared" si="9"/>
        <v>42609.311990740738</v>
      </c>
      <c r="U76" s="8">
        <f t="shared" si="10"/>
        <v>42668.791666666672</v>
      </c>
      <c r="V76" s="14">
        <f t="shared" si="11"/>
        <v>59.479675925933407</v>
      </c>
      <c r="W76" s="10">
        <f t="shared" si="12"/>
        <v>1.18</v>
      </c>
      <c r="X76" s="21">
        <f t="shared" si="13"/>
        <v>2016</v>
      </c>
    </row>
    <row r="77" spans="1:24" ht="45" x14ac:dyDescent="0.25">
      <c r="A77">
        <v>3462</v>
      </c>
      <c r="B77" s="1" t="s">
        <v>3461</v>
      </c>
      <c r="C77" s="1" t="s">
        <v>7572</v>
      </c>
      <c r="D77" s="3">
        <v>250</v>
      </c>
      <c r="E77" s="4">
        <v>505</v>
      </c>
      <c r="F77" t="s">
        <v>8218</v>
      </c>
      <c r="G77" t="s">
        <v>8223</v>
      </c>
      <c r="H77" t="s">
        <v>8404</v>
      </c>
      <c r="I77" t="s">
        <v>8245</v>
      </c>
      <c r="J77">
        <v>1436551200</v>
      </c>
      <c r="K77">
        <v>1435181628</v>
      </c>
      <c r="L77" t="b">
        <v>0</v>
      </c>
      <c r="M77">
        <v>17</v>
      </c>
      <c r="N77" t="b">
        <v>1</v>
      </c>
      <c r="O77" t="s">
        <v>8269</v>
      </c>
      <c r="P77" t="s">
        <v>8322</v>
      </c>
      <c r="Q77" t="s">
        <v>8325</v>
      </c>
      <c r="R77">
        <f t="shared" si="7"/>
        <v>29.71</v>
      </c>
      <c r="S77" s="9">
        <f t="shared" si="8"/>
        <v>202</v>
      </c>
      <c r="T77" s="8">
        <f t="shared" si="9"/>
        <v>42179.898472222223</v>
      </c>
      <c r="U77" s="8">
        <f t="shared" si="10"/>
        <v>42195.75</v>
      </c>
      <c r="V77" s="14">
        <f t="shared" si="11"/>
        <v>15.851527777776937</v>
      </c>
      <c r="W77" s="10">
        <f t="shared" si="12"/>
        <v>1.02</v>
      </c>
      <c r="X77" s="21">
        <f t="shared" si="13"/>
        <v>2015</v>
      </c>
    </row>
    <row r="78" spans="1:24" ht="60" x14ac:dyDescent="0.25">
      <c r="A78">
        <v>3605</v>
      </c>
      <c r="B78" s="1" t="s">
        <v>3604</v>
      </c>
      <c r="C78" s="1" t="s">
        <v>7715</v>
      </c>
      <c r="D78" s="3">
        <v>250</v>
      </c>
      <c r="E78" s="4">
        <v>460</v>
      </c>
      <c r="F78" t="s">
        <v>8218</v>
      </c>
      <c r="G78" t="s">
        <v>8224</v>
      </c>
      <c r="H78" t="s">
        <v>8408</v>
      </c>
      <c r="I78" t="s">
        <v>8246</v>
      </c>
      <c r="J78">
        <v>1455390126</v>
      </c>
      <c r="K78">
        <v>1452798126</v>
      </c>
      <c r="L78" t="b">
        <v>0</v>
      </c>
      <c r="M78">
        <v>15</v>
      </c>
      <c r="N78" t="b">
        <v>1</v>
      </c>
      <c r="O78" t="s">
        <v>8269</v>
      </c>
      <c r="P78" t="s">
        <v>8322</v>
      </c>
      <c r="Q78" t="s">
        <v>8325</v>
      </c>
      <c r="R78">
        <f t="shared" si="7"/>
        <v>30.67</v>
      </c>
      <c r="S78" s="9">
        <f t="shared" si="8"/>
        <v>184</v>
      </c>
      <c r="T78" s="8">
        <f t="shared" si="9"/>
        <v>42383.793124999997</v>
      </c>
      <c r="U78" s="8">
        <f t="shared" si="10"/>
        <v>42413.793124999997</v>
      </c>
      <c r="V78" s="14">
        <f t="shared" si="11"/>
        <v>30</v>
      </c>
      <c r="W78" s="10">
        <f t="shared" si="12"/>
        <v>0.84</v>
      </c>
      <c r="X78" s="21">
        <f t="shared" si="13"/>
        <v>2016</v>
      </c>
    </row>
    <row r="79" spans="1:24" ht="60" x14ac:dyDescent="0.25">
      <c r="A79">
        <v>2543</v>
      </c>
      <c r="B79" s="1" t="s">
        <v>2543</v>
      </c>
      <c r="C79" s="1" t="s">
        <v>6653</v>
      </c>
      <c r="D79" s="3">
        <v>250</v>
      </c>
      <c r="E79" s="4">
        <v>391</v>
      </c>
      <c r="F79" t="s">
        <v>8218</v>
      </c>
      <c r="G79" t="s">
        <v>8223</v>
      </c>
      <c r="H79" t="s">
        <v>8404</v>
      </c>
      <c r="I79" t="s">
        <v>8245</v>
      </c>
      <c r="J79">
        <v>1293937200</v>
      </c>
      <c r="K79">
        <v>1291257298</v>
      </c>
      <c r="L79" t="b">
        <v>0</v>
      </c>
      <c r="M79">
        <v>13</v>
      </c>
      <c r="N79" t="b">
        <v>1</v>
      </c>
      <c r="O79" t="s">
        <v>8298</v>
      </c>
      <c r="P79" t="s">
        <v>8326</v>
      </c>
      <c r="Q79" t="s">
        <v>8340</v>
      </c>
      <c r="R79">
        <f t="shared" si="7"/>
        <v>30.08</v>
      </c>
      <c r="S79" s="9">
        <f t="shared" si="8"/>
        <v>156</v>
      </c>
      <c r="T79" s="8">
        <f t="shared" si="9"/>
        <v>40514.107615740737</v>
      </c>
      <c r="U79" s="8">
        <f t="shared" si="10"/>
        <v>40545.125</v>
      </c>
      <c r="V79" s="14">
        <f t="shared" si="11"/>
        <v>31.017384259263054</v>
      </c>
      <c r="W79" s="10">
        <f t="shared" si="12"/>
        <v>0.56399999999999995</v>
      </c>
      <c r="X79" s="21">
        <f t="shared" si="13"/>
        <v>2010</v>
      </c>
    </row>
    <row r="80" spans="1:24" ht="45" x14ac:dyDescent="0.25">
      <c r="A80">
        <v>3470</v>
      </c>
      <c r="B80" s="1" t="s">
        <v>3469</v>
      </c>
      <c r="C80" s="1" t="s">
        <v>7580</v>
      </c>
      <c r="D80" s="3">
        <v>250</v>
      </c>
      <c r="E80" s="4">
        <v>375</v>
      </c>
      <c r="F80" t="s">
        <v>8218</v>
      </c>
      <c r="G80" t="s">
        <v>8223</v>
      </c>
      <c r="H80" t="s">
        <v>8404</v>
      </c>
      <c r="I80" t="s">
        <v>8245</v>
      </c>
      <c r="J80">
        <v>1468618680</v>
      </c>
      <c r="K80">
        <v>1465345902</v>
      </c>
      <c r="L80" t="b">
        <v>0</v>
      </c>
      <c r="M80">
        <v>9</v>
      </c>
      <c r="N80" t="b">
        <v>1</v>
      </c>
      <c r="O80" t="s">
        <v>8269</v>
      </c>
      <c r="P80" t="s">
        <v>8322</v>
      </c>
      <c r="Q80" t="s">
        <v>8325</v>
      </c>
      <c r="R80">
        <f t="shared" si="7"/>
        <v>41.67</v>
      </c>
      <c r="S80" s="9">
        <f t="shared" si="8"/>
        <v>150</v>
      </c>
      <c r="T80" s="8">
        <f t="shared" si="9"/>
        <v>42529.022013888884</v>
      </c>
      <c r="U80" s="8">
        <f t="shared" si="10"/>
        <v>42566.901388888888</v>
      </c>
      <c r="V80" s="14">
        <f t="shared" si="11"/>
        <v>37.879375000004075</v>
      </c>
      <c r="W80" s="10">
        <f t="shared" si="12"/>
        <v>0.5</v>
      </c>
      <c r="X80" s="21">
        <f t="shared" si="13"/>
        <v>2016</v>
      </c>
    </row>
    <row r="81" spans="1:24" ht="45" x14ac:dyDescent="0.25">
      <c r="A81">
        <v>3423</v>
      </c>
      <c r="B81" s="1" t="s">
        <v>3422</v>
      </c>
      <c r="C81" s="1" t="s">
        <v>7533</v>
      </c>
      <c r="D81" s="3">
        <v>250</v>
      </c>
      <c r="E81" s="4">
        <v>350</v>
      </c>
      <c r="F81" t="s">
        <v>8218</v>
      </c>
      <c r="G81" t="s">
        <v>8223</v>
      </c>
      <c r="H81" t="s">
        <v>8404</v>
      </c>
      <c r="I81" t="s">
        <v>8245</v>
      </c>
      <c r="J81">
        <v>1429912341</v>
      </c>
      <c r="K81">
        <v>1427320341</v>
      </c>
      <c r="L81" t="b">
        <v>0</v>
      </c>
      <c r="M81">
        <v>10</v>
      </c>
      <c r="N81" t="b">
        <v>1</v>
      </c>
      <c r="O81" t="s">
        <v>8269</v>
      </c>
      <c r="P81" t="s">
        <v>8322</v>
      </c>
      <c r="Q81" t="s">
        <v>8325</v>
      </c>
      <c r="R81">
        <f t="shared" si="7"/>
        <v>35</v>
      </c>
      <c r="S81" s="9">
        <f t="shared" si="8"/>
        <v>140</v>
      </c>
      <c r="T81" s="8">
        <f t="shared" si="9"/>
        <v>42088.911354166667</v>
      </c>
      <c r="U81" s="8">
        <f t="shared" si="10"/>
        <v>42118.911354166667</v>
      </c>
      <c r="V81" s="14">
        <f t="shared" si="11"/>
        <v>30</v>
      </c>
      <c r="W81" s="10">
        <f t="shared" si="12"/>
        <v>0.4</v>
      </c>
      <c r="X81" s="21">
        <f t="shared" si="13"/>
        <v>2015</v>
      </c>
    </row>
    <row r="82" spans="1:24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t="s">
        <v>8224</v>
      </c>
      <c r="H82" t="s">
        <v>8408</v>
      </c>
      <c r="I82" t="s">
        <v>8246</v>
      </c>
      <c r="J82">
        <v>1455832800</v>
      </c>
      <c r="K82">
        <v>1452338929</v>
      </c>
      <c r="L82" t="b">
        <v>0</v>
      </c>
      <c r="M82">
        <v>24</v>
      </c>
      <c r="N82" t="b">
        <v>1</v>
      </c>
      <c r="O82" t="s">
        <v>8269</v>
      </c>
      <c r="P82" t="s">
        <v>8322</v>
      </c>
      <c r="Q82" t="s">
        <v>8325</v>
      </c>
      <c r="R82">
        <f t="shared" si="7"/>
        <v>11.67</v>
      </c>
      <c r="S82" s="9">
        <f t="shared" si="8"/>
        <v>112</v>
      </c>
      <c r="T82" s="8">
        <f t="shared" si="9"/>
        <v>42378.478344907402</v>
      </c>
      <c r="U82" s="8">
        <f t="shared" si="10"/>
        <v>42418.916666666672</v>
      </c>
      <c r="V82" s="14">
        <f t="shared" si="11"/>
        <v>40.438321759269456</v>
      </c>
      <c r="W82" s="10">
        <f t="shared" si="12"/>
        <v>0.12</v>
      </c>
      <c r="X82" s="21">
        <f t="shared" si="13"/>
        <v>2016</v>
      </c>
    </row>
    <row r="83" spans="1:24" ht="60" x14ac:dyDescent="0.25">
      <c r="A83">
        <v>3824</v>
      </c>
      <c r="B83" s="1" t="s">
        <v>3821</v>
      </c>
      <c r="C83" s="1" t="s">
        <v>7933</v>
      </c>
      <c r="D83" s="3">
        <v>250</v>
      </c>
      <c r="E83" s="4">
        <v>270</v>
      </c>
      <c r="F83" t="s">
        <v>8218</v>
      </c>
      <c r="G83" t="s">
        <v>8224</v>
      </c>
      <c r="H83" t="s">
        <v>8408</v>
      </c>
      <c r="I83" t="s">
        <v>8246</v>
      </c>
      <c r="J83">
        <v>1470058860</v>
      </c>
      <c r="K83">
        <v>1469026903</v>
      </c>
      <c r="L83" t="b">
        <v>0</v>
      </c>
      <c r="M83">
        <v>7</v>
      </c>
      <c r="N83" t="b">
        <v>1</v>
      </c>
      <c r="O83" t="s">
        <v>8269</v>
      </c>
      <c r="P83" t="s">
        <v>8322</v>
      </c>
      <c r="Q83" t="s">
        <v>8325</v>
      </c>
      <c r="R83">
        <f t="shared" si="7"/>
        <v>38.57</v>
      </c>
      <c r="S83" s="9">
        <f t="shared" si="8"/>
        <v>108</v>
      </c>
      <c r="T83" s="8">
        <f t="shared" si="9"/>
        <v>42571.626192129625</v>
      </c>
      <c r="U83" s="8">
        <f t="shared" si="10"/>
        <v>42583.570138888885</v>
      </c>
      <c r="V83" s="14">
        <f t="shared" si="11"/>
        <v>11.943946759260143</v>
      </c>
      <c r="W83" s="10">
        <f t="shared" si="12"/>
        <v>0.08</v>
      </c>
      <c r="X83" s="21">
        <f t="shared" si="13"/>
        <v>2016</v>
      </c>
    </row>
    <row r="84" spans="1:24" ht="45" x14ac:dyDescent="0.25">
      <c r="A84">
        <v>94</v>
      </c>
      <c r="B84" s="1" t="s">
        <v>96</v>
      </c>
      <c r="C84" s="1" t="s">
        <v>4205</v>
      </c>
      <c r="D84" s="3">
        <v>250</v>
      </c>
      <c r="E84" s="4">
        <v>260</v>
      </c>
      <c r="F84" t="s">
        <v>8218</v>
      </c>
      <c r="G84" t="s">
        <v>8224</v>
      </c>
      <c r="H84" t="s">
        <v>8408</v>
      </c>
      <c r="I84" t="s">
        <v>8246</v>
      </c>
      <c r="J84">
        <v>1396890822</v>
      </c>
      <c r="K84">
        <v>1395162822</v>
      </c>
      <c r="L84" t="b">
        <v>0</v>
      </c>
      <c r="M84">
        <v>12</v>
      </c>
      <c r="N84" t="b">
        <v>1</v>
      </c>
      <c r="O84" t="s">
        <v>8264</v>
      </c>
      <c r="P84" t="s">
        <v>8320</v>
      </c>
      <c r="Q84" t="s">
        <v>8342</v>
      </c>
      <c r="R84">
        <f t="shared" si="7"/>
        <v>21.67</v>
      </c>
      <c r="S84" s="9">
        <f t="shared" si="8"/>
        <v>104</v>
      </c>
      <c r="T84" s="8">
        <f t="shared" si="9"/>
        <v>41716.717847222222</v>
      </c>
      <c r="U84" s="8">
        <f t="shared" si="10"/>
        <v>41736.717847222222</v>
      </c>
      <c r="V84" s="14">
        <f t="shared" si="11"/>
        <v>20</v>
      </c>
      <c r="W84" s="10">
        <f t="shared" si="12"/>
        <v>0.04</v>
      </c>
      <c r="X84" s="21">
        <f t="shared" si="13"/>
        <v>2014</v>
      </c>
    </row>
    <row r="85" spans="1:24" ht="60" x14ac:dyDescent="0.25">
      <c r="A85">
        <v>3545</v>
      </c>
      <c r="B85" s="1" t="s">
        <v>3544</v>
      </c>
      <c r="C85" s="1" t="s">
        <v>7655</v>
      </c>
      <c r="D85" s="3">
        <v>250</v>
      </c>
      <c r="E85" s="4">
        <v>251</v>
      </c>
      <c r="F85" t="s">
        <v>8218</v>
      </c>
      <c r="G85" t="s">
        <v>8223</v>
      </c>
      <c r="H85" t="s">
        <v>8404</v>
      </c>
      <c r="I85" t="s">
        <v>8245</v>
      </c>
      <c r="J85">
        <v>1428780159</v>
      </c>
      <c r="K85">
        <v>1426188159</v>
      </c>
      <c r="L85" t="b">
        <v>0</v>
      </c>
      <c r="M85">
        <v>8</v>
      </c>
      <c r="N85" t="b">
        <v>1</v>
      </c>
      <c r="O85" t="s">
        <v>8269</v>
      </c>
      <c r="P85" t="s">
        <v>8322</v>
      </c>
      <c r="Q85" t="s">
        <v>8325</v>
      </c>
      <c r="R85">
        <f t="shared" si="7"/>
        <v>31.38</v>
      </c>
      <c r="S85" s="9">
        <f t="shared" si="8"/>
        <v>100</v>
      </c>
      <c r="T85" s="8">
        <f t="shared" si="9"/>
        <v>42075.807395833333</v>
      </c>
      <c r="U85" s="8">
        <f t="shared" si="10"/>
        <v>42105.807395833333</v>
      </c>
      <c r="V85" s="14">
        <f t="shared" si="11"/>
        <v>30</v>
      </c>
      <c r="W85" s="10">
        <f t="shared" si="12"/>
        <v>4.0000000000000001E-3</v>
      </c>
      <c r="X85" s="21">
        <f t="shared" si="13"/>
        <v>2015</v>
      </c>
    </row>
    <row r="86" spans="1:24" ht="45" x14ac:dyDescent="0.25">
      <c r="A86">
        <v>3336</v>
      </c>
      <c r="B86" s="1" t="s">
        <v>3336</v>
      </c>
      <c r="C86" s="1" t="s">
        <v>7446</v>
      </c>
      <c r="D86" s="3">
        <v>250</v>
      </c>
      <c r="E86" s="4">
        <v>250</v>
      </c>
      <c r="F86" t="s">
        <v>8218</v>
      </c>
      <c r="G86" t="s">
        <v>8224</v>
      </c>
      <c r="H86" t="s">
        <v>8408</v>
      </c>
      <c r="I86" t="s">
        <v>8246</v>
      </c>
      <c r="J86">
        <v>1459845246</v>
      </c>
      <c r="K86">
        <v>1457429646</v>
      </c>
      <c r="L86" t="b">
        <v>0</v>
      </c>
      <c r="M86">
        <v>9</v>
      </c>
      <c r="N86" t="b">
        <v>1</v>
      </c>
      <c r="O86" t="s">
        <v>8269</v>
      </c>
      <c r="P86" t="s">
        <v>8322</v>
      </c>
      <c r="Q86" t="s">
        <v>8325</v>
      </c>
      <c r="R86">
        <f t="shared" si="7"/>
        <v>27.78</v>
      </c>
      <c r="S86" s="9">
        <f t="shared" si="8"/>
        <v>100</v>
      </c>
      <c r="T86" s="8">
        <f t="shared" si="9"/>
        <v>42437.398680555561</v>
      </c>
      <c r="U86" s="8">
        <f t="shared" si="10"/>
        <v>42465.35701388889</v>
      </c>
      <c r="V86" s="14">
        <f t="shared" si="11"/>
        <v>27.958333333328483</v>
      </c>
      <c r="W86" s="10">
        <f t="shared" si="12"/>
        <v>0</v>
      </c>
      <c r="X86" s="21">
        <f t="shared" si="13"/>
        <v>2016</v>
      </c>
    </row>
    <row r="87" spans="1:24" ht="60" x14ac:dyDescent="0.25">
      <c r="A87">
        <v>3442</v>
      </c>
      <c r="B87" s="1" t="s">
        <v>3441</v>
      </c>
      <c r="C87" s="1" t="s">
        <v>7552</v>
      </c>
      <c r="D87" s="3">
        <v>250</v>
      </c>
      <c r="E87" s="4">
        <v>250</v>
      </c>
      <c r="F87" t="s">
        <v>8218</v>
      </c>
      <c r="G87" t="s">
        <v>8223</v>
      </c>
      <c r="H87" t="s">
        <v>8404</v>
      </c>
      <c r="I87" t="s">
        <v>8245</v>
      </c>
      <c r="J87">
        <v>1433016672</v>
      </c>
      <c r="K87">
        <v>1430424672</v>
      </c>
      <c r="L87" t="b">
        <v>0</v>
      </c>
      <c r="M87">
        <v>8</v>
      </c>
      <c r="N87" t="b">
        <v>1</v>
      </c>
      <c r="O87" t="s">
        <v>8269</v>
      </c>
      <c r="P87" t="s">
        <v>8322</v>
      </c>
      <c r="Q87" t="s">
        <v>8325</v>
      </c>
      <c r="R87">
        <f t="shared" si="7"/>
        <v>31.25</v>
      </c>
      <c r="S87" s="9">
        <f t="shared" si="8"/>
        <v>100</v>
      </c>
      <c r="T87" s="8">
        <f t="shared" si="9"/>
        <v>42124.841111111105</v>
      </c>
      <c r="U87" s="8">
        <f t="shared" si="10"/>
        <v>42154.841111111105</v>
      </c>
      <c r="V87" s="14">
        <f t="shared" si="11"/>
        <v>30</v>
      </c>
      <c r="W87" s="10">
        <f t="shared" si="12"/>
        <v>0</v>
      </c>
      <c r="X87" s="21">
        <f t="shared" si="13"/>
        <v>2015</v>
      </c>
    </row>
    <row r="88" spans="1:24" ht="60" x14ac:dyDescent="0.25">
      <c r="A88">
        <v>3660</v>
      </c>
      <c r="B88" s="1" t="s">
        <v>3657</v>
      </c>
      <c r="C88" s="1" t="s">
        <v>7770</v>
      </c>
      <c r="D88" s="3">
        <v>250</v>
      </c>
      <c r="E88" s="4">
        <v>250</v>
      </c>
      <c r="F88" t="s">
        <v>8218</v>
      </c>
      <c r="G88" t="s">
        <v>8224</v>
      </c>
      <c r="H88" t="s">
        <v>8408</v>
      </c>
      <c r="I88" t="s">
        <v>8246</v>
      </c>
      <c r="J88">
        <v>1419368925</v>
      </c>
      <c r="K88">
        <v>1417208925</v>
      </c>
      <c r="L88" t="b">
        <v>0</v>
      </c>
      <c r="M88">
        <v>22</v>
      </c>
      <c r="N88" t="b">
        <v>1</v>
      </c>
      <c r="O88" t="s">
        <v>8269</v>
      </c>
      <c r="P88" t="s">
        <v>8322</v>
      </c>
      <c r="Q88" t="s">
        <v>8325</v>
      </c>
      <c r="R88">
        <f t="shared" si="7"/>
        <v>11.36</v>
      </c>
      <c r="S88" s="9">
        <f t="shared" si="8"/>
        <v>100</v>
      </c>
      <c r="T88" s="8">
        <f t="shared" si="9"/>
        <v>41971.881076388891</v>
      </c>
      <c r="U88" s="8">
        <f t="shared" si="10"/>
        <v>41996.881076388891</v>
      </c>
      <c r="V88" s="14">
        <f t="shared" si="11"/>
        <v>25</v>
      </c>
      <c r="W88" s="10">
        <f t="shared" si="12"/>
        <v>0</v>
      </c>
      <c r="X88" s="21">
        <f t="shared" si="13"/>
        <v>2014</v>
      </c>
    </row>
    <row r="89" spans="1:24" ht="45" x14ac:dyDescent="0.25">
      <c r="A89">
        <v>2323</v>
      </c>
      <c r="B89" s="1" t="s">
        <v>2324</v>
      </c>
      <c r="C89" s="1" t="s">
        <v>6433</v>
      </c>
      <c r="D89" s="3">
        <v>250</v>
      </c>
      <c r="E89" s="4">
        <v>120</v>
      </c>
      <c r="F89" t="s">
        <v>8221</v>
      </c>
      <c r="G89" t="s">
        <v>8223</v>
      </c>
      <c r="H89" t="s">
        <v>8404</v>
      </c>
      <c r="I89" t="s">
        <v>8245</v>
      </c>
      <c r="J89">
        <v>1490033247</v>
      </c>
      <c r="K89">
        <v>1489428447</v>
      </c>
      <c r="L89" t="b">
        <v>0</v>
      </c>
      <c r="M89">
        <v>4</v>
      </c>
      <c r="N89" t="b">
        <v>0</v>
      </c>
      <c r="O89" t="s">
        <v>8296</v>
      </c>
      <c r="P89" t="s">
        <v>8318</v>
      </c>
      <c r="Q89" t="s">
        <v>8319</v>
      </c>
      <c r="R89">
        <f t="shared" si="7"/>
        <v>30</v>
      </c>
      <c r="S89" s="9">
        <f t="shared" si="8"/>
        <v>48</v>
      </c>
      <c r="T89" s="8">
        <f t="shared" si="9"/>
        <v>42807.755173611105</v>
      </c>
      <c r="U89" s="8">
        <f t="shared" si="10"/>
        <v>42814.755173611105</v>
      </c>
      <c r="V89" s="14">
        <f t="shared" si="11"/>
        <v>7</v>
      </c>
      <c r="W89" s="10">
        <f t="shared" si="12"/>
        <v>-0.52</v>
      </c>
      <c r="X89" s="21">
        <f t="shared" si="13"/>
        <v>2017</v>
      </c>
    </row>
    <row r="90" spans="1:24" ht="60" x14ac:dyDescent="0.25">
      <c r="A90">
        <v>2861</v>
      </c>
      <c r="B90" s="1" t="s">
        <v>2861</v>
      </c>
      <c r="C90" s="1" t="s">
        <v>6971</v>
      </c>
      <c r="D90" s="3">
        <v>250</v>
      </c>
      <c r="E90" s="4">
        <v>80</v>
      </c>
      <c r="F90" t="s">
        <v>8220</v>
      </c>
      <c r="G90" t="s">
        <v>8225</v>
      </c>
      <c r="H90" t="s">
        <v>8405</v>
      </c>
      <c r="I90" t="s">
        <v>8247</v>
      </c>
      <c r="J90">
        <v>1443103848</v>
      </c>
      <c r="K90">
        <v>1441894248</v>
      </c>
      <c r="L90" t="b">
        <v>0</v>
      </c>
      <c r="M90">
        <v>3</v>
      </c>
      <c r="N90" t="b">
        <v>0</v>
      </c>
      <c r="O90" t="s">
        <v>8269</v>
      </c>
      <c r="P90" t="s">
        <v>8322</v>
      </c>
      <c r="Q90" t="s">
        <v>8325</v>
      </c>
      <c r="R90">
        <f t="shared" si="7"/>
        <v>26.67</v>
      </c>
      <c r="S90" s="9">
        <f t="shared" si="8"/>
        <v>32</v>
      </c>
      <c r="T90" s="8">
        <f t="shared" si="9"/>
        <v>42257.590833333335</v>
      </c>
      <c r="U90" s="8">
        <f t="shared" si="10"/>
        <v>42271.590833333335</v>
      </c>
      <c r="V90" s="14">
        <f t="shared" si="11"/>
        <v>14</v>
      </c>
      <c r="W90" s="10">
        <f t="shared" si="12"/>
        <v>-0.68</v>
      </c>
      <c r="X90" s="21">
        <f t="shared" si="13"/>
        <v>2015</v>
      </c>
    </row>
    <row r="91" spans="1:24" ht="60" x14ac:dyDescent="0.25">
      <c r="A91">
        <v>4011</v>
      </c>
      <c r="B91" s="1" t="s">
        <v>4007</v>
      </c>
      <c r="C91" s="1" t="s">
        <v>8116</v>
      </c>
      <c r="D91" s="3">
        <v>250</v>
      </c>
      <c r="E91" s="4">
        <v>19</v>
      </c>
      <c r="F91" t="s">
        <v>8220</v>
      </c>
      <c r="G91" t="s">
        <v>8224</v>
      </c>
      <c r="H91" t="s">
        <v>8408</v>
      </c>
      <c r="I91" t="s">
        <v>8246</v>
      </c>
      <c r="J91">
        <v>1422450278</v>
      </c>
      <c r="K91">
        <v>1419858278</v>
      </c>
      <c r="L91" t="b">
        <v>0</v>
      </c>
      <c r="M91">
        <v>4</v>
      </c>
      <c r="N91" t="b">
        <v>0</v>
      </c>
      <c r="O91" t="s">
        <v>8269</v>
      </c>
      <c r="P91" t="s">
        <v>8322</v>
      </c>
      <c r="Q91" t="s">
        <v>8325</v>
      </c>
      <c r="R91">
        <f t="shared" si="7"/>
        <v>4.75</v>
      </c>
      <c r="S91" s="9">
        <f t="shared" si="8"/>
        <v>8</v>
      </c>
      <c r="T91" s="8">
        <f t="shared" si="9"/>
        <v>42002.54488425926</v>
      </c>
      <c r="U91" s="8">
        <f t="shared" si="10"/>
        <v>42032.54488425926</v>
      </c>
      <c r="V91" s="14">
        <f t="shared" si="11"/>
        <v>30</v>
      </c>
      <c r="W91" s="10">
        <f t="shared" si="12"/>
        <v>-0.92400000000000004</v>
      </c>
      <c r="X91" s="21">
        <f t="shared" si="13"/>
        <v>2014</v>
      </c>
    </row>
    <row r="92" spans="1:24" ht="30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8404</v>
      </c>
      <c r="I92" t="s">
        <v>8245</v>
      </c>
      <c r="J92">
        <v>1390921827</v>
      </c>
      <c r="K92">
        <v>1389193827</v>
      </c>
      <c r="L92" t="b">
        <v>0</v>
      </c>
      <c r="M92">
        <v>2</v>
      </c>
      <c r="N92" t="b">
        <v>0</v>
      </c>
      <c r="O92" t="s">
        <v>8280</v>
      </c>
      <c r="P92" t="s">
        <v>8315</v>
      </c>
      <c r="Q92" t="s">
        <v>8333</v>
      </c>
      <c r="R92">
        <f t="shared" si="7"/>
        <v>1</v>
      </c>
      <c r="S92" s="9">
        <f t="shared" si="8"/>
        <v>1</v>
      </c>
      <c r="T92" s="8">
        <f t="shared" si="9"/>
        <v>41647.632256944446</v>
      </c>
      <c r="U92" s="8">
        <f t="shared" si="10"/>
        <v>41667.632256944446</v>
      </c>
      <c r="V92" s="14">
        <f t="shared" si="11"/>
        <v>20</v>
      </c>
      <c r="W92" s="10">
        <f t="shared" si="12"/>
        <v>-0.99199999999999999</v>
      </c>
      <c r="X92" s="21">
        <f t="shared" si="13"/>
        <v>2014</v>
      </c>
    </row>
    <row r="93" spans="1:24" ht="60" x14ac:dyDescent="0.25">
      <c r="A93">
        <v>607</v>
      </c>
      <c r="B93" s="1" t="s">
        <v>608</v>
      </c>
      <c r="C93" s="1" t="s">
        <v>4717</v>
      </c>
      <c r="D93" s="3">
        <v>250</v>
      </c>
      <c r="E93" s="4">
        <v>0</v>
      </c>
      <c r="F93" t="s">
        <v>8219</v>
      </c>
      <c r="G93" t="s">
        <v>8223</v>
      </c>
      <c r="H93" t="s">
        <v>8404</v>
      </c>
      <c r="I93" t="s">
        <v>8245</v>
      </c>
      <c r="J93">
        <v>1448225336</v>
      </c>
      <c r="K93">
        <v>1445629736</v>
      </c>
      <c r="L93" t="b">
        <v>0</v>
      </c>
      <c r="M93">
        <v>0</v>
      </c>
      <c r="N93" t="b">
        <v>0</v>
      </c>
      <c r="O93" t="s">
        <v>8270</v>
      </c>
      <c r="P93" t="s">
        <v>8307</v>
      </c>
      <c r="Q93" t="s">
        <v>8341</v>
      </c>
      <c r="R93">
        <f t="shared" si="7"/>
        <v>0</v>
      </c>
      <c r="S93" s="9">
        <f t="shared" si="8"/>
        <v>0</v>
      </c>
      <c r="T93" s="8">
        <f t="shared" si="9"/>
        <v>42300.825648148151</v>
      </c>
      <c r="U93" s="8">
        <f t="shared" si="10"/>
        <v>42330.867314814815</v>
      </c>
      <c r="V93" s="14">
        <f t="shared" si="11"/>
        <v>30.041666666664241</v>
      </c>
      <c r="W93" s="10">
        <f t="shared" si="12"/>
        <v>-1</v>
      </c>
      <c r="X93" s="21">
        <f t="shared" si="13"/>
        <v>2015</v>
      </c>
    </row>
    <row r="94" spans="1:24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t="s">
        <v>8224</v>
      </c>
      <c r="H94" t="s">
        <v>8408</v>
      </c>
      <c r="I94" t="s">
        <v>8246</v>
      </c>
      <c r="J94">
        <v>1485543242</v>
      </c>
      <c r="K94">
        <v>1482951242</v>
      </c>
      <c r="L94" t="b">
        <v>0</v>
      </c>
      <c r="M94">
        <v>0</v>
      </c>
      <c r="N94" t="b">
        <v>0</v>
      </c>
      <c r="O94" t="s">
        <v>8269</v>
      </c>
      <c r="P94" t="s">
        <v>8322</v>
      </c>
      <c r="Q94" t="s">
        <v>8325</v>
      </c>
      <c r="R94">
        <f t="shared" si="7"/>
        <v>0</v>
      </c>
      <c r="S94" s="9">
        <f t="shared" si="8"/>
        <v>0</v>
      </c>
      <c r="T94" s="8">
        <f t="shared" si="9"/>
        <v>42732.787523148145</v>
      </c>
      <c r="U94" s="8">
        <f t="shared" si="10"/>
        <v>42762.787523148145</v>
      </c>
      <c r="V94" s="14">
        <f t="shared" si="11"/>
        <v>30</v>
      </c>
      <c r="W94" s="10">
        <f t="shared" si="12"/>
        <v>-1</v>
      </c>
      <c r="X94" s="21">
        <f t="shared" si="13"/>
        <v>2016</v>
      </c>
    </row>
    <row r="95" spans="1:24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t="s">
        <v>8223</v>
      </c>
      <c r="H95" t="s">
        <v>8404</v>
      </c>
      <c r="I95" t="s">
        <v>8245</v>
      </c>
      <c r="J95">
        <v>1414205990</v>
      </c>
      <c r="K95">
        <v>1413341990</v>
      </c>
      <c r="L95" t="b">
        <v>0</v>
      </c>
      <c r="M95">
        <v>0</v>
      </c>
      <c r="N95" t="b">
        <v>0</v>
      </c>
      <c r="O95" t="s">
        <v>8269</v>
      </c>
      <c r="P95" t="s">
        <v>8322</v>
      </c>
      <c r="Q95" t="s">
        <v>8325</v>
      </c>
      <c r="R95">
        <f t="shared" si="7"/>
        <v>0</v>
      </c>
      <c r="S95" s="9">
        <f t="shared" si="8"/>
        <v>0</v>
      </c>
      <c r="T95" s="8">
        <f t="shared" si="9"/>
        <v>41927.124884259261</v>
      </c>
      <c r="U95" s="8">
        <f t="shared" si="10"/>
        <v>41937.124884259261</v>
      </c>
      <c r="V95" s="14">
        <f t="shared" si="11"/>
        <v>10</v>
      </c>
      <c r="W95" s="10">
        <f t="shared" si="12"/>
        <v>-1</v>
      </c>
      <c r="X95" s="21">
        <f t="shared" si="13"/>
        <v>2014</v>
      </c>
    </row>
    <row r="96" spans="1:24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t="s">
        <v>8225</v>
      </c>
      <c r="H96" t="s">
        <v>8405</v>
      </c>
      <c r="I96" t="s">
        <v>8247</v>
      </c>
      <c r="J96">
        <v>1402901405</v>
      </c>
      <c r="K96">
        <v>1400309405</v>
      </c>
      <c r="L96" t="b">
        <v>0</v>
      </c>
      <c r="M96">
        <v>0</v>
      </c>
      <c r="N96" t="b">
        <v>0</v>
      </c>
      <c r="O96" t="s">
        <v>8281</v>
      </c>
      <c r="P96" t="s">
        <v>8315</v>
      </c>
      <c r="Q96" t="s">
        <v>8343</v>
      </c>
      <c r="R96">
        <f t="shared" si="7"/>
        <v>0</v>
      </c>
      <c r="S96" s="9">
        <f t="shared" si="8"/>
        <v>0</v>
      </c>
      <c r="T96" s="8">
        <f t="shared" si="9"/>
        <v>41776.284780092588</v>
      </c>
      <c r="U96" s="8">
        <f t="shared" si="10"/>
        <v>41806.284780092588</v>
      </c>
      <c r="V96" s="14">
        <f t="shared" si="11"/>
        <v>30</v>
      </c>
      <c r="W96" s="10">
        <f t="shared" si="12"/>
        <v>-1</v>
      </c>
      <c r="X96" s="21">
        <f t="shared" si="13"/>
        <v>2014</v>
      </c>
    </row>
    <row r="97" spans="1:24" ht="45" x14ac:dyDescent="0.25">
      <c r="A97">
        <v>2994</v>
      </c>
      <c r="B97" s="1" t="s">
        <v>2994</v>
      </c>
      <c r="C97" s="1" t="s">
        <v>7104</v>
      </c>
      <c r="D97" s="3">
        <v>300</v>
      </c>
      <c r="E97" s="4">
        <v>1373.24</v>
      </c>
      <c r="F97" t="s">
        <v>8218</v>
      </c>
      <c r="G97" t="s">
        <v>8224</v>
      </c>
      <c r="H97" t="s">
        <v>8408</v>
      </c>
      <c r="I97" t="s">
        <v>8246</v>
      </c>
      <c r="J97">
        <v>1412335772</v>
      </c>
      <c r="K97">
        <v>1409743772</v>
      </c>
      <c r="L97" t="b">
        <v>0</v>
      </c>
      <c r="M97">
        <v>59</v>
      </c>
      <c r="N97" t="b">
        <v>1</v>
      </c>
      <c r="O97" t="s">
        <v>8301</v>
      </c>
      <c r="P97" t="s">
        <v>8322</v>
      </c>
      <c r="Q97" t="s">
        <v>8323</v>
      </c>
      <c r="R97">
        <f t="shared" si="7"/>
        <v>23.28</v>
      </c>
      <c r="S97" s="9">
        <f t="shared" si="8"/>
        <v>458</v>
      </c>
      <c r="T97" s="8">
        <f t="shared" si="9"/>
        <v>41885.478842592594</v>
      </c>
      <c r="U97" s="8">
        <f t="shared" si="10"/>
        <v>41915.478842592594</v>
      </c>
      <c r="V97" s="14">
        <f t="shared" si="11"/>
        <v>30</v>
      </c>
      <c r="W97" s="10">
        <f t="shared" si="12"/>
        <v>3.5774666666666666</v>
      </c>
      <c r="X97" s="21">
        <f t="shared" si="13"/>
        <v>2014</v>
      </c>
    </row>
    <row r="98" spans="1:24" ht="45" x14ac:dyDescent="0.25">
      <c r="A98">
        <v>2299</v>
      </c>
      <c r="B98" s="1" t="s">
        <v>2300</v>
      </c>
      <c r="C98" s="1" t="s">
        <v>6409</v>
      </c>
      <c r="D98" s="3">
        <v>300</v>
      </c>
      <c r="E98" s="4">
        <v>1050.5</v>
      </c>
      <c r="F98" t="s">
        <v>8218</v>
      </c>
      <c r="G98" t="s">
        <v>8223</v>
      </c>
      <c r="H98" t="s">
        <v>8404</v>
      </c>
      <c r="I98" t="s">
        <v>8245</v>
      </c>
      <c r="J98">
        <v>1296953209</v>
      </c>
      <c r="K98">
        <v>1295657209</v>
      </c>
      <c r="L98" t="b">
        <v>0</v>
      </c>
      <c r="M98">
        <v>14</v>
      </c>
      <c r="N98" t="b">
        <v>1</v>
      </c>
      <c r="O98" t="s">
        <v>8274</v>
      </c>
      <c r="P98" t="s">
        <v>8326</v>
      </c>
      <c r="Q98" t="s">
        <v>8330</v>
      </c>
      <c r="R98">
        <f t="shared" si="7"/>
        <v>75.040000000000006</v>
      </c>
      <c r="S98" s="9">
        <f t="shared" si="8"/>
        <v>350</v>
      </c>
      <c r="T98" s="8">
        <f t="shared" si="9"/>
        <v>40565.032511574071</v>
      </c>
      <c r="U98" s="8">
        <f t="shared" si="10"/>
        <v>40580.032511574071</v>
      </c>
      <c r="V98" s="14">
        <f t="shared" si="11"/>
        <v>15</v>
      </c>
      <c r="W98" s="10">
        <f t="shared" si="12"/>
        <v>2.5016666666666665</v>
      </c>
      <c r="X98" s="21">
        <f t="shared" si="13"/>
        <v>2011</v>
      </c>
    </row>
    <row r="99" spans="1:24" ht="60" x14ac:dyDescent="0.25">
      <c r="A99">
        <v>3444</v>
      </c>
      <c r="B99" s="1" t="s">
        <v>3443</v>
      </c>
      <c r="C99" s="1" t="s">
        <v>7554</v>
      </c>
      <c r="D99" s="3">
        <v>300</v>
      </c>
      <c r="E99" s="4">
        <v>867</v>
      </c>
      <c r="F99" t="s">
        <v>8218</v>
      </c>
      <c r="G99" t="s">
        <v>8225</v>
      </c>
      <c r="H99" t="s">
        <v>8405</v>
      </c>
      <c r="I99" t="s">
        <v>8247</v>
      </c>
      <c r="J99">
        <v>1465394340</v>
      </c>
      <c r="K99">
        <v>1464677986</v>
      </c>
      <c r="L99" t="b">
        <v>0</v>
      </c>
      <c r="M99">
        <v>20</v>
      </c>
      <c r="N99" t="b">
        <v>1</v>
      </c>
      <c r="O99" t="s">
        <v>8269</v>
      </c>
      <c r="P99" t="s">
        <v>8322</v>
      </c>
      <c r="Q99" t="s">
        <v>8325</v>
      </c>
      <c r="R99">
        <f t="shared" si="7"/>
        <v>43.35</v>
      </c>
      <c r="S99" s="9">
        <f t="shared" si="8"/>
        <v>289</v>
      </c>
      <c r="T99" s="8">
        <f t="shared" si="9"/>
        <v>42521.291504629626</v>
      </c>
      <c r="U99" s="8">
        <f t="shared" si="10"/>
        <v>42529.582638888889</v>
      </c>
      <c r="V99" s="14">
        <f t="shared" si="11"/>
        <v>8.2911342592633446</v>
      </c>
      <c r="W99" s="10">
        <f t="shared" si="12"/>
        <v>1.89</v>
      </c>
      <c r="X99" s="21">
        <f t="shared" si="13"/>
        <v>2016</v>
      </c>
    </row>
    <row r="100" spans="1:24" ht="60" x14ac:dyDescent="0.25">
      <c r="A100">
        <v>2486</v>
      </c>
      <c r="B100" s="1" t="s">
        <v>2486</v>
      </c>
      <c r="C100" s="1" t="s">
        <v>6596</v>
      </c>
      <c r="D100" s="3">
        <v>300</v>
      </c>
      <c r="E100" s="4">
        <v>797</v>
      </c>
      <c r="F100" t="s">
        <v>8218</v>
      </c>
      <c r="G100" t="s">
        <v>8223</v>
      </c>
      <c r="H100" t="s">
        <v>8404</v>
      </c>
      <c r="I100" t="s">
        <v>8245</v>
      </c>
      <c r="J100">
        <v>1335113976</v>
      </c>
      <c r="K100">
        <v>1332521976</v>
      </c>
      <c r="L100" t="b">
        <v>0</v>
      </c>
      <c r="M100">
        <v>30</v>
      </c>
      <c r="N100" t="b">
        <v>1</v>
      </c>
      <c r="O100" t="s">
        <v>8277</v>
      </c>
      <c r="P100" t="s">
        <v>8326</v>
      </c>
      <c r="Q100" t="s">
        <v>8327</v>
      </c>
      <c r="R100">
        <f t="shared" si="7"/>
        <v>26.57</v>
      </c>
      <c r="S100" s="9">
        <f t="shared" si="8"/>
        <v>266</v>
      </c>
      <c r="T100" s="8">
        <f t="shared" si="9"/>
        <v>40991.708055555559</v>
      </c>
      <c r="U100" s="8">
        <f t="shared" si="10"/>
        <v>41021.708055555559</v>
      </c>
      <c r="V100" s="14">
        <f t="shared" si="11"/>
        <v>30</v>
      </c>
      <c r="W100" s="10">
        <f t="shared" si="12"/>
        <v>1.6566666666666667</v>
      </c>
      <c r="X100" s="21">
        <f t="shared" si="13"/>
        <v>2012</v>
      </c>
    </row>
    <row r="101" spans="1:24" ht="60" x14ac:dyDescent="0.25">
      <c r="A101">
        <v>3652</v>
      </c>
      <c r="B101" s="1" t="s">
        <v>2867</v>
      </c>
      <c r="C101" s="1" t="s">
        <v>7762</v>
      </c>
      <c r="D101" s="3">
        <v>300</v>
      </c>
      <c r="E101" s="4">
        <v>752</v>
      </c>
      <c r="F101" t="s">
        <v>8218</v>
      </c>
      <c r="G101" t="s">
        <v>8228</v>
      </c>
      <c r="H101" t="s">
        <v>8409</v>
      </c>
      <c r="I101" t="s">
        <v>8250</v>
      </c>
      <c r="J101">
        <v>1472097540</v>
      </c>
      <c r="K101">
        <v>1471188502</v>
      </c>
      <c r="L101" t="b">
        <v>0</v>
      </c>
      <c r="M101">
        <v>17</v>
      </c>
      <c r="N101" t="b">
        <v>1</v>
      </c>
      <c r="O101" t="s">
        <v>8269</v>
      </c>
      <c r="P101" t="s">
        <v>8322</v>
      </c>
      <c r="Q101" t="s">
        <v>8325</v>
      </c>
      <c r="R101">
        <f t="shared" si="7"/>
        <v>44.24</v>
      </c>
      <c r="S101" s="9">
        <f t="shared" si="8"/>
        <v>251</v>
      </c>
      <c r="T101" s="8">
        <f t="shared" si="9"/>
        <v>42596.644699074073</v>
      </c>
      <c r="U101" s="8">
        <f t="shared" si="10"/>
        <v>42607.165972222225</v>
      </c>
      <c r="V101" s="14">
        <f t="shared" si="11"/>
        <v>10.521273148151522</v>
      </c>
      <c r="W101" s="10">
        <f t="shared" si="12"/>
        <v>1.5066666666666666</v>
      </c>
      <c r="X101" s="21">
        <f t="shared" si="13"/>
        <v>2016</v>
      </c>
    </row>
    <row r="102" spans="1:24" ht="60" x14ac:dyDescent="0.25">
      <c r="A102">
        <v>2281</v>
      </c>
      <c r="B102" s="1" t="s">
        <v>2282</v>
      </c>
      <c r="C102" s="1" t="s">
        <v>6391</v>
      </c>
      <c r="D102" s="3">
        <v>300</v>
      </c>
      <c r="E102" s="4">
        <v>555</v>
      </c>
      <c r="F102" t="s">
        <v>8218</v>
      </c>
      <c r="G102" t="s">
        <v>8223</v>
      </c>
      <c r="H102" t="s">
        <v>8404</v>
      </c>
      <c r="I102" t="s">
        <v>8245</v>
      </c>
      <c r="J102">
        <v>1311576600</v>
      </c>
      <c r="K102">
        <v>1306219897</v>
      </c>
      <c r="L102" t="b">
        <v>0</v>
      </c>
      <c r="M102">
        <v>11</v>
      </c>
      <c r="N102" t="b">
        <v>1</v>
      </c>
      <c r="O102" t="s">
        <v>8274</v>
      </c>
      <c r="P102" t="s">
        <v>8326</v>
      </c>
      <c r="Q102" t="s">
        <v>8330</v>
      </c>
      <c r="R102">
        <f t="shared" si="7"/>
        <v>50.45</v>
      </c>
      <c r="S102" s="9">
        <f t="shared" si="8"/>
        <v>185</v>
      </c>
      <c r="T102" s="8">
        <f t="shared" si="9"/>
        <v>40687.285844907405</v>
      </c>
      <c r="U102" s="8">
        <f t="shared" si="10"/>
        <v>40749.284722222219</v>
      </c>
      <c r="V102" s="14">
        <f t="shared" si="11"/>
        <v>61.998877314814308</v>
      </c>
      <c r="W102" s="10">
        <f t="shared" si="12"/>
        <v>0.85</v>
      </c>
      <c r="X102" s="21">
        <f t="shared" si="13"/>
        <v>2011</v>
      </c>
    </row>
    <row r="103" spans="1:24" ht="45" x14ac:dyDescent="0.25">
      <c r="A103">
        <v>2455</v>
      </c>
      <c r="B103" s="1" t="s">
        <v>2456</v>
      </c>
      <c r="C103" s="1" t="s">
        <v>6565</v>
      </c>
      <c r="D103" s="3">
        <v>300</v>
      </c>
      <c r="E103" s="4">
        <v>546</v>
      </c>
      <c r="F103" t="s">
        <v>8218</v>
      </c>
      <c r="G103" t="s">
        <v>8223</v>
      </c>
      <c r="H103" t="s">
        <v>8404</v>
      </c>
      <c r="I103" t="s">
        <v>8245</v>
      </c>
      <c r="J103">
        <v>1461177950</v>
      </c>
      <c r="K103">
        <v>1458758750</v>
      </c>
      <c r="L103" t="b">
        <v>0</v>
      </c>
      <c r="M103">
        <v>16</v>
      </c>
      <c r="N103" t="b">
        <v>1</v>
      </c>
      <c r="O103" t="s">
        <v>8296</v>
      </c>
      <c r="P103" t="s">
        <v>8318</v>
      </c>
      <c r="Q103" t="s">
        <v>8319</v>
      </c>
      <c r="R103">
        <f t="shared" si="7"/>
        <v>34.130000000000003</v>
      </c>
      <c r="S103" s="9">
        <f t="shared" si="8"/>
        <v>182</v>
      </c>
      <c r="T103" s="8">
        <f t="shared" si="9"/>
        <v>42452.781828703708</v>
      </c>
      <c r="U103" s="8">
        <f t="shared" si="10"/>
        <v>42480.781828703708</v>
      </c>
      <c r="V103" s="14">
        <f t="shared" si="11"/>
        <v>28</v>
      </c>
      <c r="W103" s="10">
        <f t="shared" si="12"/>
        <v>0.82</v>
      </c>
      <c r="X103" s="21">
        <f t="shared" si="13"/>
        <v>2016</v>
      </c>
    </row>
    <row r="104" spans="1:24" ht="60" x14ac:dyDescent="0.25">
      <c r="A104">
        <v>3255</v>
      </c>
      <c r="B104" s="1" t="s">
        <v>3255</v>
      </c>
      <c r="C104" s="1" t="s">
        <v>7365</v>
      </c>
      <c r="D104" s="3">
        <v>300</v>
      </c>
      <c r="E104" s="4">
        <v>525</v>
      </c>
      <c r="F104" t="s">
        <v>8218</v>
      </c>
      <c r="G104" t="s">
        <v>8224</v>
      </c>
      <c r="H104" t="s">
        <v>8408</v>
      </c>
      <c r="I104" t="s">
        <v>8246</v>
      </c>
      <c r="J104">
        <v>1412706375</v>
      </c>
      <c r="K104">
        <v>1410114375</v>
      </c>
      <c r="L104" t="b">
        <v>1</v>
      </c>
      <c r="M104">
        <v>18</v>
      </c>
      <c r="N104" t="b">
        <v>1</v>
      </c>
      <c r="O104" t="s">
        <v>8269</v>
      </c>
      <c r="P104" t="s">
        <v>8322</v>
      </c>
      <c r="Q104" t="s">
        <v>8325</v>
      </c>
      <c r="R104">
        <f t="shared" si="7"/>
        <v>29.17</v>
      </c>
      <c r="S104" s="9">
        <f t="shared" si="8"/>
        <v>175</v>
      </c>
      <c r="T104" s="8">
        <f t="shared" si="9"/>
        <v>41889.768229166664</v>
      </c>
      <c r="U104" s="8">
        <f t="shared" si="10"/>
        <v>41919.768229166664</v>
      </c>
      <c r="V104" s="14">
        <f t="shared" si="11"/>
        <v>30</v>
      </c>
      <c r="W104" s="10">
        <f t="shared" si="12"/>
        <v>0.75</v>
      </c>
      <c r="X104" s="21">
        <f t="shared" si="13"/>
        <v>2014</v>
      </c>
    </row>
    <row r="105" spans="1:24" ht="60" x14ac:dyDescent="0.25">
      <c r="A105">
        <v>2639</v>
      </c>
      <c r="B105" s="1" t="s">
        <v>2639</v>
      </c>
      <c r="C105" s="1" t="s">
        <v>6749</v>
      </c>
      <c r="D105" s="3">
        <v>300</v>
      </c>
      <c r="E105" s="4">
        <v>492</v>
      </c>
      <c r="F105" t="s">
        <v>8218</v>
      </c>
      <c r="G105" t="s">
        <v>8224</v>
      </c>
      <c r="H105" t="s">
        <v>8408</v>
      </c>
      <c r="I105" t="s">
        <v>8246</v>
      </c>
      <c r="J105">
        <v>1424378748</v>
      </c>
      <c r="K105">
        <v>1421786748</v>
      </c>
      <c r="L105" t="b">
        <v>0</v>
      </c>
      <c r="M105">
        <v>49</v>
      </c>
      <c r="N105" t="b">
        <v>1</v>
      </c>
      <c r="O105" t="s">
        <v>8299</v>
      </c>
      <c r="P105" t="s">
        <v>8307</v>
      </c>
      <c r="Q105" t="s">
        <v>8314</v>
      </c>
      <c r="R105">
        <f t="shared" si="7"/>
        <v>10.039999999999999</v>
      </c>
      <c r="S105" s="9">
        <f t="shared" si="8"/>
        <v>164</v>
      </c>
      <c r="T105" s="8">
        <f t="shared" si="9"/>
        <v>42024.86513888889</v>
      </c>
      <c r="U105" s="8">
        <f t="shared" si="10"/>
        <v>42054.86513888889</v>
      </c>
      <c r="V105" s="14">
        <f t="shared" si="11"/>
        <v>30</v>
      </c>
      <c r="W105" s="10">
        <f t="shared" si="12"/>
        <v>0.64</v>
      </c>
      <c r="X105" s="21">
        <f t="shared" si="13"/>
        <v>2015</v>
      </c>
    </row>
    <row r="106" spans="1:24" ht="60" x14ac:dyDescent="0.25">
      <c r="A106">
        <v>76</v>
      </c>
      <c r="B106" s="1" t="s">
        <v>78</v>
      </c>
      <c r="C106" s="1" t="s">
        <v>4187</v>
      </c>
      <c r="D106" s="3">
        <v>300</v>
      </c>
      <c r="E106" s="4">
        <v>460</v>
      </c>
      <c r="F106" t="s">
        <v>8218</v>
      </c>
      <c r="G106" t="s">
        <v>8223</v>
      </c>
      <c r="H106" t="s">
        <v>8404</v>
      </c>
      <c r="I106" t="s">
        <v>8245</v>
      </c>
      <c r="J106">
        <v>1325007358</v>
      </c>
      <c r="K106">
        <v>1319819758</v>
      </c>
      <c r="L106" t="b">
        <v>0</v>
      </c>
      <c r="M106">
        <v>15</v>
      </c>
      <c r="N106" t="b">
        <v>1</v>
      </c>
      <c r="O106" t="s">
        <v>8264</v>
      </c>
      <c r="P106" t="s">
        <v>8320</v>
      </c>
      <c r="Q106" t="s">
        <v>8342</v>
      </c>
      <c r="R106">
        <f t="shared" si="7"/>
        <v>30.67</v>
      </c>
      <c r="S106" s="9">
        <f t="shared" si="8"/>
        <v>153</v>
      </c>
      <c r="T106" s="8">
        <f t="shared" si="9"/>
        <v>40844.691643518519</v>
      </c>
      <c r="U106" s="8">
        <f t="shared" si="10"/>
        <v>40904.733310185184</v>
      </c>
      <c r="V106" s="14">
        <f t="shared" si="11"/>
        <v>60.041666666664241</v>
      </c>
      <c r="W106" s="10">
        <f t="shared" si="12"/>
        <v>0.53333333333333333</v>
      </c>
      <c r="X106" s="21">
        <f t="shared" si="13"/>
        <v>2011</v>
      </c>
    </row>
    <row r="107" spans="1:24" ht="45" x14ac:dyDescent="0.25">
      <c r="A107">
        <v>3820</v>
      </c>
      <c r="B107" s="1" t="s">
        <v>3817</v>
      </c>
      <c r="C107" s="1" t="s">
        <v>7929</v>
      </c>
      <c r="D107" s="3">
        <v>300</v>
      </c>
      <c r="E107" s="4">
        <v>430</v>
      </c>
      <c r="F107" t="s">
        <v>8218</v>
      </c>
      <c r="G107" t="s">
        <v>8224</v>
      </c>
      <c r="H107" t="s">
        <v>8408</v>
      </c>
      <c r="I107" t="s">
        <v>8246</v>
      </c>
      <c r="J107">
        <v>1436110717</v>
      </c>
      <c r="K107">
        <v>1433518717</v>
      </c>
      <c r="L107" t="b">
        <v>0</v>
      </c>
      <c r="M107">
        <v>20</v>
      </c>
      <c r="N107" t="b">
        <v>1</v>
      </c>
      <c r="O107" t="s">
        <v>8269</v>
      </c>
      <c r="P107" t="s">
        <v>8322</v>
      </c>
      <c r="Q107" t="s">
        <v>8325</v>
      </c>
      <c r="R107">
        <f t="shared" si="7"/>
        <v>21.5</v>
      </c>
      <c r="S107" s="9">
        <f t="shared" si="8"/>
        <v>143</v>
      </c>
      <c r="T107" s="8">
        <f t="shared" si="9"/>
        <v>42160.651817129634</v>
      </c>
      <c r="U107" s="8">
        <f t="shared" si="10"/>
        <v>42190.651817129634</v>
      </c>
      <c r="V107" s="14">
        <f t="shared" si="11"/>
        <v>30</v>
      </c>
      <c r="W107" s="10">
        <f t="shared" si="12"/>
        <v>0.43333333333333335</v>
      </c>
      <c r="X107" s="21">
        <f t="shared" si="13"/>
        <v>2015</v>
      </c>
    </row>
    <row r="108" spans="1:24" ht="60" x14ac:dyDescent="0.25">
      <c r="A108">
        <v>3704</v>
      </c>
      <c r="B108" s="1" t="s">
        <v>3701</v>
      </c>
      <c r="C108" s="1" t="s">
        <v>7814</v>
      </c>
      <c r="D108" s="3">
        <v>300</v>
      </c>
      <c r="E108" s="4">
        <v>409.01</v>
      </c>
      <c r="F108" t="s">
        <v>8218</v>
      </c>
      <c r="G108" t="s">
        <v>8224</v>
      </c>
      <c r="H108" t="s">
        <v>8408</v>
      </c>
      <c r="I108" t="s">
        <v>8246</v>
      </c>
      <c r="J108">
        <v>1464712394</v>
      </c>
      <c r="K108">
        <v>1459528394</v>
      </c>
      <c r="L108" t="b">
        <v>0</v>
      </c>
      <c r="M108">
        <v>27</v>
      </c>
      <c r="N108" t="b">
        <v>1</v>
      </c>
      <c r="O108" t="s">
        <v>8269</v>
      </c>
      <c r="P108" t="s">
        <v>8322</v>
      </c>
      <c r="Q108" t="s">
        <v>8325</v>
      </c>
      <c r="R108">
        <f t="shared" si="7"/>
        <v>15.15</v>
      </c>
      <c r="S108" s="9">
        <f t="shared" si="8"/>
        <v>136</v>
      </c>
      <c r="T108" s="8">
        <f t="shared" si="9"/>
        <v>42461.689745370371</v>
      </c>
      <c r="U108" s="8">
        <f t="shared" si="10"/>
        <v>42521.689745370371</v>
      </c>
      <c r="V108" s="14">
        <f t="shared" si="11"/>
        <v>60</v>
      </c>
      <c r="W108" s="10">
        <f t="shared" si="12"/>
        <v>0.36336666666666662</v>
      </c>
      <c r="X108" s="21">
        <f t="shared" si="13"/>
        <v>2016</v>
      </c>
    </row>
    <row r="109" spans="1:24" ht="45" x14ac:dyDescent="0.25">
      <c r="A109">
        <v>2479</v>
      </c>
      <c r="B109" s="1" t="s">
        <v>2479</v>
      </c>
      <c r="C109" s="1" t="s">
        <v>6589</v>
      </c>
      <c r="D109" s="3">
        <v>300</v>
      </c>
      <c r="E109" s="4">
        <v>400.33</v>
      </c>
      <c r="F109" t="s">
        <v>8218</v>
      </c>
      <c r="G109" t="s">
        <v>8223</v>
      </c>
      <c r="H109" t="s">
        <v>8404</v>
      </c>
      <c r="I109" t="s">
        <v>8245</v>
      </c>
      <c r="J109">
        <v>1343440800</v>
      </c>
      <c r="K109">
        <v>1342545994</v>
      </c>
      <c r="L109" t="b">
        <v>0</v>
      </c>
      <c r="M109">
        <v>16</v>
      </c>
      <c r="N109" t="b">
        <v>1</v>
      </c>
      <c r="O109" t="s">
        <v>8277</v>
      </c>
      <c r="P109" t="s">
        <v>8326</v>
      </c>
      <c r="Q109" t="s">
        <v>8327</v>
      </c>
      <c r="R109">
        <f t="shared" si="7"/>
        <v>25.02</v>
      </c>
      <c r="S109" s="9">
        <f t="shared" si="8"/>
        <v>133</v>
      </c>
      <c r="T109" s="8">
        <f t="shared" si="9"/>
        <v>41107.726782407408</v>
      </c>
      <c r="U109" s="8">
        <f t="shared" si="10"/>
        <v>41118.083333333336</v>
      </c>
      <c r="V109" s="14">
        <f t="shared" si="11"/>
        <v>10.356550925927877</v>
      </c>
      <c r="W109" s="10">
        <f t="shared" si="12"/>
        <v>0.3344333333333333</v>
      </c>
      <c r="X109" s="21">
        <f t="shared" si="13"/>
        <v>2012</v>
      </c>
    </row>
    <row r="110" spans="1:24" ht="45" x14ac:dyDescent="0.25">
      <c r="A110">
        <v>3453</v>
      </c>
      <c r="B110" s="1" t="s">
        <v>3452</v>
      </c>
      <c r="C110" s="1" t="s">
        <v>7563</v>
      </c>
      <c r="D110" s="3">
        <v>300</v>
      </c>
      <c r="E110" s="4">
        <v>385</v>
      </c>
      <c r="F110" t="s">
        <v>8218</v>
      </c>
      <c r="G110" t="s">
        <v>8224</v>
      </c>
      <c r="H110" t="s">
        <v>8408</v>
      </c>
      <c r="I110" t="s">
        <v>8246</v>
      </c>
      <c r="J110">
        <v>1471130956</v>
      </c>
      <c r="K110">
        <v>1465946956</v>
      </c>
      <c r="L110" t="b">
        <v>0</v>
      </c>
      <c r="M110">
        <v>14</v>
      </c>
      <c r="N110" t="b">
        <v>1</v>
      </c>
      <c r="O110" t="s">
        <v>8269</v>
      </c>
      <c r="P110" t="s">
        <v>8322</v>
      </c>
      <c r="Q110" t="s">
        <v>8325</v>
      </c>
      <c r="R110">
        <f t="shared" si="7"/>
        <v>27.5</v>
      </c>
      <c r="S110" s="9">
        <f t="shared" si="8"/>
        <v>128</v>
      </c>
      <c r="T110" s="8">
        <f t="shared" si="9"/>
        <v>42535.97865740741</v>
      </c>
      <c r="U110" s="8">
        <f t="shared" si="10"/>
        <v>42595.97865740741</v>
      </c>
      <c r="V110" s="14">
        <f t="shared" si="11"/>
        <v>60</v>
      </c>
      <c r="W110" s="10">
        <f t="shared" si="12"/>
        <v>0.28333333333333333</v>
      </c>
      <c r="X110" s="21">
        <f t="shared" si="13"/>
        <v>2016</v>
      </c>
    </row>
    <row r="111" spans="1:24" ht="60" x14ac:dyDescent="0.25">
      <c r="A111">
        <v>3725</v>
      </c>
      <c r="B111" s="1" t="s">
        <v>3722</v>
      </c>
      <c r="C111" s="1" t="s">
        <v>7835</v>
      </c>
      <c r="D111" s="3">
        <v>300</v>
      </c>
      <c r="E111" s="4">
        <v>381</v>
      </c>
      <c r="F111" t="s">
        <v>8218</v>
      </c>
      <c r="G111" t="s">
        <v>8224</v>
      </c>
      <c r="H111" t="s">
        <v>8408</v>
      </c>
      <c r="I111" t="s">
        <v>8246</v>
      </c>
      <c r="J111">
        <v>1455831000</v>
      </c>
      <c r="K111">
        <v>1454366467</v>
      </c>
      <c r="L111" t="b">
        <v>0</v>
      </c>
      <c r="M111">
        <v>15</v>
      </c>
      <c r="N111" t="b">
        <v>1</v>
      </c>
      <c r="O111" t="s">
        <v>8269</v>
      </c>
      <c r="P111" t="s">
        <v>8322</v>
      </c>
      <c r="Q111" t="s">
        <v>8325</v>
      </c>
      <c r="R111">
        <f t="shared" si="7"/>
        <v>25.4</v>
      </c>
      <c r="S111" s="9">
        <f t="shared" si="8"/>
        <v>127</v>
      </c>
      <c r="T111" s="8">
        <f t="shared" si="9"/>
        <v>42401.945219907408</v>
      </c>
      <c r="U111" s="8">
        <f t="shared" si="10"/>
        <v>42418.895833333328</v>
      </c>
      <c r="V111" s="14">
        <f t="shared" si="11"/>
        <v>16.950613425920892</v>
      </c>
      <c r="W111" s="10">
        <f t="shared" si="12"/>
        <v>0.27</v>
      </c>
      <c r="X111" s="21">
        <f t="shared" si="13"/>
        <v>2016</v>
      </c>
    </row>
    <row r="112" spans="1:24" ht="30" x14ac:dyDescent="0.25">
      <c r="A112">
        <v>372</v>
      </c>
      <c r="B112" s="1" t="s">
        <v>373</v>
      </c>
      <c r="C112" s="1" t="s">
        <v>4482</v>
      </c>
      <c r="D112" s="3">
        <v>300</v>
      </c>
      <c r="E112" s="4">
        <v>376</v>
      </c>
      <c r="F112" t="s">
        <v>8218</v>
      </c>
      <c r="G112" t="s">
        <v>8224</v>
      </c>
      <c r="H112" t="s">
        <v>8408</v>
      </c>
      <c r="I112" t="s">
        <v>8246</v>
      </c>
      <c r="J112">
        <v>1459872000</v>
      </c>
      <c r="K112">
        <v>1456408244</v>
      </c>
      <c r="L112" t="b">
        <v>0</v>
      </c>
      <c r="M112">
        <v>9</v>
      </c>
      <c r="N112" t="b">
        <v>1</v>
      </c>
      <c r="O112" t="s">
        <v>8267</v>
      </c>
      <c r="P112" t="s">
        <v>8320</v>
      </c>
      <c r="Q112" t="s">
        <v>8321</v>
      </c>
      <c r="R112">
        <f t="shared" si="7"/>
        <v>41.78</v>
      </c>
      <c r="S112" s="9">
        <f t="shared" si="8"/>
        <v>125</v>
      </c>
      <c r="T112" s="8">
        <f t="shared" si="9"/>
        <v>42425.576898148152</v>
      </c>
      <c r="U112" s="8">
        <f t="shared" si="10"/>
        <v>42465.666666666672</v>
      </c>
      <c r="V112" s="14">
        <f t="shared" si="11"/>
        <v>40.089768518519122</v>
      </c>
      <c r="W112" s="10">
        <f t="shared" si="12"/>
        <v>0.25333333333333335</v>
      </c>
      <c r="X112" s="21">
        <f t="shared" si="13"/>
        <v>2016</v>
      </c>
    </row>
    <row r="113" spans="1:24" ht="45" x14ac:dyDescent="0.25">
      <c r="A113">
        <v>1345</v>
      </c>
      <c r="B113" s="1" t="s">
        <v>1346</v>
      </c>
      <c r="C113" s="1" t="s">
        <v>5455</v>
      </c>
      <c r="D113" s="3">
        <v>300</v>
      </c>
      <c r="E113" s="4">
        <v>375</v>
      </c>
      <c r="F113" t="s">
        <v>8218</v>
      </c>
      <c r="G113" t="s">
        <v>8223</v>
      </c>
      <c r="H113" t="s">
        <v>8404</v>
      </c>
      <c r="I113" t="s">
        <v>8245</v>
      </c>
      <c r="J113">
        <v>1405366359</v>
      </c>
      <c r="K113">
        <v>1402342359</v>
      </c>
      <c r="L113" t="b">
        <v>0</v>
      </c>
      <c r="M113">
        <v>7</v>
      </c>
      <c r="N113" t="b">
        <v>1</v>
      </c>
      <c r="O113" t="s">
        <v>8272</v>
      </c>
      <c r="P113" t="s">
        <v>8310</v>
      </c>
      <c r="Q113" t="s">
        <v>8332</v>
      </c>
      <c r="R113">
        <f t="shared" si="7"/>
        <v>53.57</v>
      </c>
      <c r="S113" s="9">
        <f t="shared" si="8"/>
        <v>125</v>
      </c>
      <c r="T113" s="8">
        <f t="shared" si="9"/>
        <v>41799.814340277779</v>
      </c>
      <c r="U113" s="8">
        <f t="shared" si="10"/>
        <v>41834.814340277779</v>
      </c>
      <c r="V113" s="14">
        <f t="shared" si="11"/>
        <v>35</v>
      </c>
      <c r="W113" s="10">
        <f t="shared" si="12"/>
        <v>0.25</v>
      </c>
      <c r="X113" s="21">
        <f t="shared" si="13"/>
        <v>2014</v>
      </c>
    </row>
    <row r="114" spans="1:24" ht="45" x14ac:dyDescent="0.25">
      <c r="A114">
        <v>3011</v>
      </c>
      <c r="B114" s="1" t="s">
        <v>3011</v>
      </c>
      <c r="C114" s="1" t="s">
        <v>7121</v>
      </c>
      <c r="D114" s="3">
        <v>300</v>
      </c>
      <c r="E114" s="4">
        <v>371</v>
      </c>
      <c r="F114" t="s">
        <v>8218</v>
      </c>
      <c r="G114" t="s">
        <v>8226</v>
      </c>
      <c r="H114" t="s">
        <v>8406</v>
      </c>
      <c r="I114" t="s">
        <v>8248</v>
      </c>
      <c r="J114">
        <v>1450911540</v>
      </c>
      <c r="K114">
        <v>1448536516</v>
      </c>
      <c r="L114" t="b">
        <v>0</v>
      </c>
      <c r="M114">
        <v>25</v>
      </c>
      <c r="N114" t="b">
        <v>1</v>
      </c>
      <c r="O114" t="s">
        <v>8301</v>
      </c>
      <c r="P114" t="s">
        <v>8322</v>
      </c>
      <c r="Q114" t="s">
        <v>8323</v>
      </c>
      <c r="R114">
        <f t="shared" si="7"/>
        <v>14.84</v>
      </c>
      <c r="S114" s="9">
        <f t="shared" si="8"/>
        <v>124</v>
      </c>
      <c r="T114" s="8">
        <f t="shared" si="9"/>
        <v>42334.468935185185</v>
      </c>
      <c r="U114" s="8">
        <f t="shared" si="10"/>
        <v>42361.957638888889</v>
      </c>
      <c r="V114" s="14">
        <f t="shared" si="11"/>
        <v>27.488703703704232</v>
      </c>
      <c r="W114" s="10">
        <f t="shared" si="12"/>
        <v>0.23666666666666666</v>
      </c>
      <c r="X114" s="21">
        <f t="shared" si="13"/>
        <v>2015</v>
      </c>
    </row>
    <row r="115" spans="1:24" ht="60" x14ac:dyDescent="0.25">
      <c r="A115">
        <v>3540</v>
      </c>
      <c r="B115" s="1" t="s">
        <v>3539</v>
      </c>
      <c r="C115" s="1" t="s">
        <v>7650</v>
      </c>
      <c r="D115" s="3">
        <v>300</v>
      </c>
      <c r="E115" s="4">
        <v>369</v>
      </c>
      <c r="F115" t="s">
        <v>8218</v>
      </c>
      <c r="G115" t="s">
        <v>8224</v>
      </c>
      <c r="H115" t="s">
        <v>8408</v>
      </c>
      <c r="I115" t="s">
        <v>8246</v>
      </c>
      <c r="J115">
        <v>1466899491</v>
      </c>
      <c r="K115">
        <v>1464307491</v>
      </c>
      <c r="L115" t="b">
        <v>0</v>
      </c>
      <c r="M115">
        <v>8</v>
      </c>
      <c r="N115" t="b">
        <v>1</v>
      </c>
      <c r="O115" t="s">
        <v>8269</v>
      </c>
      <c r="P115" t="s">
        <v>8322</v>
      </c>
      <c r="Q115" t="s">
        <v>8325</v>
      </c>
      <c r="R115">
        <f t="shared" si="7"/>
        <v>46.13</v>
      </c>
      <c r="S115" s="9">
        <f t="shared" si="8"/>
        <v>123</v>
      </c>
      <c r="T115" s="8">
        <f t="shared" si="9"/>
        <v>42517.003368055557</v>
      </c>
      <c r="U115" s="8">
        <f t="shared" si="10"/>
        <v>42547.003368055557</v>
      </c>
      <c r="V115" s="14">
        <f t="shared" si="11"/>
        <v>30</v>
      </c>
      <c r="W115" s="10">
        <f t="shared" si="12"/>
        <v>0.23</v>
      </c>
      <c r="X115" s="21">
        <f t="shared" si="13"/>
        <v>2016</v>
      </c>
    </row>
    <row r="116" spans="1:24" ht="45" x14ac:dyDescent="0.25">
      <c r="A116">
        <v>3475</v>
      </c>
      <c r="B116" s="1" t="s">
        <v>3474</v>
      </c>
      <c r="C116" s="1" t="s">
        <v>7585</v>
      </c>
      <c r="D116" s="3">
        <v>300</v>
      </c>
      <c r="E116" s="4">
        <v>340</v>
      </c>
      <c r="F116" t="s">
        <v>8218</v>
      </c>
      <c r="G116" t="s">
        <v>8224</v>
      </c>
      <c r="H116" t="s">
        <v>8408</v>
      </c>
      <c r="I116" t="s">
        <v>8246</v>
      </c>
      <c r="J116">
        <v>1414972800</v>
      </c>
      <c r="K116">
        <v>1412629704</v>
      </c>
      <c r="L116" t="b">
        <v>0</v>
      </c>
      <c r="M116">
        <v>17</v>
      </c>
      <c r="N116" t="b">
        <v>1</v>
      </c>
      <c r="O116" t="s">
        <v>8269</v>
      </c>
      <c r="P116" t="s">
        <v>8322</v>
      </c>
      <c r="Q116" t="s">
        <v>8325</v>
      </c>
      <c r="R116">
        <f t="shared" si="7"/>
        <v>20</v>
      </c>
      <c r="S116" s="9">
        <f t="shared" si="8"/>
        <v>113</v>
      </c>
      <c r="T116" s="8">
        <f t="shared" si="9"/>
        <v>41918.880833333329</v>
      </c>
      <c r="U116" s="8">
        <f t="shared" si="10"/>
        <v>41946</v>
      </c>
      <c r="V116" s="14">
        <f t="shared" si="11"/>
        <v>27.119166666670935</v>
      </c>
      <c r="W116" s="10">
        <f t="shared" si="12"/>
        <v>0.13333333333333333</v>
      </c>
      <c r="X116" s="21">
        <f t="shared" si="13"/>
        <v>2014</v>
      </c>
    </row>
    <row r="117" spans="1:24" ht="60" x14ac:dyDescent="0.25">
      <c r="A117">
        <v>2216</v>
      </c>
      <c r="B117" s="1" t="s">
        <v>2217</v>
      </c>
      <c r="C117" s="1" t="s">
        <v>6326</v>
      </c>
      <c r="D117" s="3">
        <v>300</v>
      </c>
      <c r="E117" s="4">
        <v>317</v>
      </c>
      <c r="F117" t="s">
        <v>8218</v>
      </c>
      <c r="G117" t="s">
        <v>8223</v>
      </c>
      <c r="H117" t="s">
        <v>8404</v>
      </c>
      <c r="I117" t="s">
        <v>8245</v>
      </c>
      <c r="J117">
        <v>1437674545</v>
      </c>
      <c r="K117">
        <v>1436464945</v>
      </c>
      <c r="L117" t="b">
        <v>0</v>
      </c>
      <c r="M117">
        <v>14</v>
      </c>
      <c r="N117" t="b">
        <v>1</v>
      </c>
      <c r="O117" t="s">
        <v>8278</v>
      </c>
      <c r="P117" t="s">
        <v>8326</v>
      </c>
      <c r="Q117" t="s">
        <v>8328</v>
      </c>
      <c r="R117">
        <f t="shared" si="7"/>
        <v>22.64</v>
      </c>
      <c r="S117" s="9">
        <f t="shared" si="8"/>
        <v>106</v>
      </c>
      <c r="T117" s="8">
        <f t="shared" si="9"/>
        <v>42194.751678240747</v>
      </c>
      <c r="U117" s="8">
        <f t="shared" si="10"/>
        <v>42208.751678240747</v>
      </c>
      <c r="V117" s="14">
        <f t="shared" si="11"/>
        <v>14</v>
      </c>
      <c r="W117" s="10">
        <f t="shared" si="12"/>
        <v>5.6666666666666664E-2</v>
      </c>
      <c r="X117" s="21">
        <f t="shared" si="13"/>
        <v>2015</v>
      </c>
    </row>
    <row r="118" spans="1:24" ht="60" x14ac:dyDescent="0.25">
      <c r="A118">
        <v>3476</v>
      </c>
      <c r="B118" s="1" t="s">
        <v>3475</v>
      </c>
      <c r="C118" s="1" t="s">
        <v>7586</v>
      </c>
      <c r="D118" s="3">
        <v>300</v>
      </c>
      <c r="E118" s="4">
        <v>312</v>
      </c>
      <c r="F118" t="s">
        <v>8218</v>
      </c>
      <c r="G118" t="s">
        <v>8223</v>
      </c>
      <c r="H118" t="s">
        <v>8404</v>
      </c>
      <c r="I118" t="s">
        <v>8245</v>
      </c>
      <c r="J118">
        <v>1414378800</v>
      </c>
      <c r="K118">
        <v>1412836990</v>
      </c>
      <c r="L118" t="b">
        <v>0</v>
      </c>
      <c r="M118">
        <v>6</v>
      </c>
      <c r="N118" t="b">
        <v>1</v>
      </c>
      <c r="O118" t="s">
        <v>8269</v>
      </c>
      <c r="P118" t="s">
        <v>8322</v>
      </c>
      <c r="Q118" t="s">
        <v>8325</v>
      </c>
      <c r="R118">
        <f t="shared" si="7"/>
        <v>52</v>
      </c>
      <c r="S118" s="9">
        <f t="shared" si="8"/>
        <v>104</v>
      </c>
      <c r="T118" s="8">
        <f t="shared" si="9"/>
        <v>41921.279976851853</v>
      </c>
      <c r="U118" s="8">
        <f t="shared" si="10"/>
        <v>41939.125</v>
      </c>
      <c r="V118" s="14">
        <f t="shared" si="11"/>
        <v>17.845023148147448</v>
      </c>
      <c r="W118" s="10">
        <f t="shared" si="12"/>
        <v>0.04</v>
      </c>
      <c r="X118" s="21">
        <f t="shared" si="13"/>
        <v>2014</v>
      </c>
    </row>
    <row r="119" spans="1:24" ht="60" x14ac:dyDescent="0.25">
      <c r="A119">
        <v>827</v>
      </c>
      <c r="B119" s="1" t="s">
        <v>828</v>
      </c>
      <c r="C119" s="1" t="s">
        <v>4937</v>
      </c>
      <c r="D119" s="3">
        <v>300</v>
      </c>
      <c r="E119" s="4">
        <v>310</v>
      </c>
      <c r="F119" t="s">
        <v>8218</v>
      </c>
      <c r="G119" t="s">
        <v>8223</v>
      </c>
      <c r="H119" t="s">
        <v>8404</v>
      </c>
      <c r="I119" t="s">
        <v>8245</v>
      </c>
      <c r="J119">
        <v>1329248940</v>
      </c>
      <c r="K119">
        <v>1326972107</v>
      </c>
      <c r="L119" t="b">
        <v>0</v>
      </c>
      <c r="M119">
        <v>11</v>
      </c>
      <c r="N119" t="b">
        <v>1</v>
      </c>
      <c r="O119" t="s">
        <v>8274</v>
      </c>
      <c r="P119" t="s">
        <v>8326</v>
      </c>
      <c r="Q119" t="s">
        <v>8330</v>
      </c>
      <c r="R119">
        <f t="shared" si="7"/>
        <v>28.18</v>
      </c>
      <c r="S119" s="9">
        <f t="shared" si="8"/>
        <v>103</v>
      </c>
      <c r="T119" s="8">
        <f t="shared" si="9"/>
        <v>40927.473460648151</v>
      </c>
      <c r="U119" s="8">
        <f t="shared" si="10"/>
        <v>40953.825694444444</v>
      </c>
      <c r="V119" s="14">
        <f t="shared" si="11"/>
        <v>26.352233796293149</v>
      </c>
      <c r="W119" s="10">
        <f t="shared" si="12"/>
        <v>3.3333333333333333E-2</v>
      </c>
      <c r="X119" s="21">
        <f t="shared" si="13"/>
        <v>2012</v>
      </c>
    </row>
    <row r="120" spans="1:24" ht="45" x14ac:dyDescent="0.25">
      <c r="A120">
        <v>2740</v>
      </c>
      <c r="B120" s="1" t="s">
        <v>2740</v>
      </c>
      <c r="C120" s="1" t="s">
        <v>6850</v>
      </c>
      <c r="D120" s="3">
        <v>300</v>
      </c>
      <c r="E120" s="4">
        <v>310</v>
      </c>
      <c r="F120" t="s">
        <v>8218</v>
      </c>
      <c r="G120" t="s">
        <v>8223</v>
      </c>
      <c r="H120" t="s">
        <v>8404</v>
      </c>
      <c r="I120" t="s">
        <v>8245</v>
      </c>
      <c r="J120">
        <v>1426117552</v>
      </c>
      <c r="K120">
        <v>1423529152</v>
      </c>
      <c r="L120" t="b">
        <v>0</v>
      </c>
      <c r="M120">
        <v>17</v>
      </c>
      <c r="N120" t="b">
        <v>1</v>
      </c>
      <c r="O120" t="s">
        <v>8293</v>
      </c>
      <c r="P120" t="s">
        <v>8307</v>
      </c>
      <c r="Q120" t="s">
        <v>8308</v>
      </c>
      <c r="R120">
        <f t="shared" si="7"/>
        <v>18.239999999999998</v>
      </c>
      <c r="S120" s="9">
        <f t="shared" si="8"/>
        <v>103</v>
      </c>
      <c r="T120" s="8">
        <f t="shared" si="9"/>
        <v>42045.031851851847</v>
      </c>
      <c r="U120" s="8">
        <f t="shared" si="10"/>
        <v>42074.99018518519</v>
      </c>
      <c r="V120" s="14">
        <f t="shared" si="11"/>
        <v>29.958333333343035</v>
      </c>
      <c r="W120" s="10">
        <f t="shared" si="12"/>
        <v>3.3333333333333333E-2</v>
      </c>
      <c r="X120" s="21">
        <f t="shared" si="13"/>
        <v>2015</v>
      </c>
    </row>
    <row r="121" spans="1:24" ht="45" x14ac:dyDescent="0.25">
      <c r="A121">
        <v>1849</v>
      </c>
      <c r="B121" s="1" t="s">
        <v>1850</v>
      </c>
      <c r="C121" s="1" t="s">
        <v>5959</v>
      </c>
      <c r="D121" s="3">
        <v>300</v>
      </c>
      <c r="E121" s="4">
        <v>301</v>
      </c>
      <c r="F121" t="s">
        <v>8218</v>
      </c>
      <c r="G121" t="s">
        <v>8223</v>
      </c>
      <c r="H121" t="s">
        <v>8404</v>
      </c>
      <c r="I121" t="s">
        <v>8245</v>
      </c>
      <c r="J121">
        <v>1350505059</v>
      </c>
      <c r="K121">
        <v>1347913059</v>
      </c>
      <c r="L121" t="b">
        <v>0</v>
      </c>
      <c r="M121">
        <v>8</v>
      </c>
      <c r="N121" t="b">
        <v>1</v>
      </c>
      <c r="O121" t="s">
        <v>8274</v>
      </c>
      <c r="P121" t="s">
        <v>8326</v>
      </c>
      <c r="Q121" t="s">
        <v>8330</v>
      </c>
      <c r="R121">
        <f t="shared" si="7"/>
        <v>37.630000000000003</v>
      </c>
      <c r="S121" s="9">
        <f t="shared" si="8"/>
        <v>100</v>
      </c>
      <c r="T121" s="8">
        <f t="shared" si="9"/>
        <v>41169.845590277779</v>
      </c>
      <c r="U121" s="8">
        <f t="shared" si="10"/>
        <v>41199.845590277779</v>
      </c>
      <c r="V121" s="14">
        <f t="shared" si="11"/>
        <v>30</v>
      </c>
      <c r="W121" s="10">
        <f t="shared" si="12"/>
        <v>3.3333333333333335E-3</v>
      </c>
      <c r="X121" s="21">
        <f t="shared" si="13"/>
        <v>2012</v>
      </c>
    </row>
    <row r="122" spans="1:24" ht="45" x14ac:dyDescent="0.25">
      <c r="A122">
        <v>848</v>
      </c>
      <c r="B122" s="1" t="s">
        <v>849</v>
      </c>
      <c r="C122" s="1" t="s">
        <v>4958</v>
      </c>
      <c r="D122" s="3">
        <v>300</v>
      </c>
      <c r="E122" s="4">
        <v>300</v>
      </c>
      <c r="F122" t="s">
        <v>8218</v>
      </c>
      <c r="G122" t="s">
        <v>8223</v>
      </c>
      <c r="H122" t="s">
        <v>8404</v>
      </c>
      <c r="I122" t="s">
        <v>8245</v>
      </c>
      <c r="J122">
        <v>1429038033</v>
      </c>
      <c r="K122">
        <v>1426446033</v>
      </c>
      <c r="L122" t="b">
        <v>0</v>
      </c>
      <c r="M122">
        <v>16</v>
      </c>
      <c r="N122" t="b">
        <v>1</v>
      </c>
      <c r="O122" t="s">
        <v>8275</v>
      </c>
      <c r="P122" t="s">
        <v>8326</v>
      </c>
      <c r="Q122" t="s">
        <v>8335</v>
      </c>
      <c r="R122">
        <f t="shared" si="7"/>
        <v>18.75</v>
      </c>
      <c r="S122" s="9">
        <f t="shared" si="8"/>
        <v>100</v>
      </c>
      <c r="T122" s="8">
        <f t="shared" si="9"/>
        <v>42078.792048611111</v>
      </c>
      <c r="U122" s="8">
        <f t="shared" si="10"/>
        <v>42108.792048611111</v>
      </c>
      <c r="V122" s="14">
        <f t="shared" si="11"/>
        <v>30</v>
      </c>
      <c r="W122" s="10">
        <f t="shared" si="12"/>
        <v>0</v>
      </c>
      <c r="X122" s="21">
        <f t="shared" si="13"/>
        <v>2015</v>
      </c>
    </row>
    <row r="123" spans="1:24" ht="45" x14ac:dyDescent="0.25">
      <c r="A123">
        <v>853</v>
      </c>
      <c r="B123" s="1" t="s">
        <v>854</v>
      </c>
      <c r="C123" s="1" t="s">
        <v>4963</v>
      </c>
      <c r="D123" s="3">
        <v>300</v>
      </c>
      <c r="E123" s="4">
        <v>300</v>
      </c>
      <c r="F123" t="s">
        <v>8218</v>
      </c>
      <c r="G123" t="s">
        <v>8223</v>
      </c>
      <c r="H123" t="s">
        <v>8404</v>
      </c>
      <c r="I123" t="s">
        <v>8245</v>
      </c>
      <c r="J123">
        <v>1424116709</v>
      </c>
      <c r="K123">
        <v>1421524709</v>
      </c>
      <c r="L123" t="b">
        <v>0</v>
      </c>
      <c r="M123">
        <v>10</v>
      </c>
      <c r="N123" t="b">
        <v>1</v>
      </c>
      <c r="O123" t="s">
        <v>8275</v>
      </c>
      <c r="P123" t="s">
        <v>8326</v>
      </c>
      <c r="Q123" t="s">
        <v>8335</v>
      </c>
      <c r="R123">
        <f t="shared" si="7"/>
        <v>30</v>
      </c>
      <c r="S123" s="9">
        <f t="shared" si="8"/>
        <v>100</v>
      </c>
      <c r="T123" s="8">
        <f t="shared" si="9"/>
        <v>42021.832280092596</v>
      </c>
      <c r="U123" s="8">
        <f t="shared" si="10"/>
        <v>42051.832280092596</v>
      </c>
      <c r="V123" s="14">
        <f t="shared" si="11"/>
        <v>30</v>
      </c>
      <c r="W123" s="10">
        <f t="shared" si="12"/>
        <v>0</v>
      </c>
      <c r="X123" s="21">
        <f t="shared" si="13"/>
        <v>2015</v>
      </c>
    </row>
    <row r="124" spans="1:24" ht="30" x14ac:dyDescent="0.25">
      <c r="A124">
        <v>1822</v>
      </c>
      <c r="B124" s="1" t="s">
        <v>1823</v>
      </c>
      <c r="C124" s="1" t="s">
        <v>5932</v>
      </c>
      <c r="D124" s="3">
        <v>300</v>
      </c>
      <c r="E124" s="4">
        <v>300</v>
      </c>
      <c r="F124" t="s">
        <v>8218</v>
      </c>
      <c r="G124" t="s">
        <v>8228</v>
      </c>
      <c r="H124" t="s">
        <v>8409</v>
      </c>
      <c r="I124" t="s">
        <v>8250</v>
      </c>
      <c r="J124">
        <v>1391194860</v>
      </c>
      <c r="K124">
        <v>1388084862</v>
      </c>
      <c r="L124" t="b">
        <v>0</v>
      </c>
      <c r="M124">
        <v>11</v>
      </c>
      <c r="N124" t="b">
        <v>1</v>
      </c>
      <c r="O124" t="s">
        <v>8274</v>
      </c>
      <c r="P124" t="s">
        <v>8326</v>
      </c>
      <c r="Q124" t="s">
        <v>8330</v>
      </c>
      <c r="R124">
        <f t="shared" si="7"/>
        <v>27.27</v>
      </c>
      <c r="S124" s="9">
        <f t="shared" si="8"/>
        <v>100</v>
      </c>
      <c r="T124" s="8">
        <f t="shared" si="9"/>
        <v>41634.797013888885</v>
      </c>
      <c r="U124" s="8">
        <f t="shared" si="10"/>
        <v>41670.792361111111</v>
      </c>
      <c r="V124" s="14">
        <f t="shared" si="11"/>
        <v>35.995347222225973</v>
      </c>
      <c r="W124" s="10">
        <f t="shared" si="12"/>
        <v>0</v>
      </c>
      <c r="X124" s="21">
        <f t="shared" si="13"/>
        <v>2013</v>
      </c>
    </row>
    <row r="125" spans="1:24" ht="45" x14ac:dyDescent="0.25">
      <c r="A125">
        <v>2112</v>
      </c>
      <c r="B125" s="1" t="s">
        <v>2113</v>
      </c>
      <c r="C125" s="1" t="s">
        <v>6222</v>
      </c>
      <c r="D125" s="3">
        <v>300</v>
      </c>
      <c r="E125" s="4">
        <v>300</v>
      </c>
      <c r="F125" t="s">
        <v>8218</v>
      </c>
      <c r="G125" t="s">
        <v>8223</v>
      </c>
      <c r="H125" t="s">
        <v>8404</v>
      </c>
      <c r="I125" t="s">
        <v>8245</v>
      </c>
      <c r="J125">
        <v>1366064193</v>
      </c>
      <c r="K125">
        <v>1364854593</v>
      </c>
      <c r="L125" t="b">
        <v>0</v>
      </c>
      <c r="M125">
        <v>11</v>
      </c>
      <c r="N125" t="b">
        <v>1</v>
      </c>
      <c r="O125" t="s">
        <v>8277</v>
      </c>
      <c r="P125" t="s">
        <v>8326</v>
      </c>
      <c r="Q125" t="s">
        <v>8327</v>
      </c>
      <c r="R125">
        <f t="shared" si="7"/>
        <v>27.27</v>
      </c>
      <c r="S125" s="9">
        <f t="shared" si="8"/>
        <v>100</v>
      </c>
      <c r="T125" s="8">
        <f t="shared" si="9"/>
        <v>41365.928159722222</v>
      </c>
      <c r="U125" s="8">
        <f t="shared" si="10"/>
        <v>41379.928159722222</v>
      </c>
      <c r="V125" s="14">
        <f t="shared" si="11"/>
        <v>14</v>
      </c>
      <c r="W125" s="10">
        <f t="shared" si="12"/>
        <v>0</v>
      </c>
      <c r="X125" s="21">
        <f t="shared" si="13"/>
        <v>2013</v>
      </c>
    </row>
    <row r="126" spans="1:24" ht="45" x14ac:dyDescent="0.25">
      <c r="A126">
        <v>2923</v>
      </c>
      <c r="B126" s="1" t="s">
        <v>2923</v>
      </c>
      <c r="C126" s="1" t="s">
        <v>7033</v>
      </c>
      <c r="D126" s="3">
        <v>300</v>
      </c>
      <c r="E126" s="4">
        <v>300</v>
      </c>
      <c r="F126" t="s">
        <v>8218</v>
      </c>
      <c r="G126" t="s">
        <v>8223</v>
      </c>
      <c r="H126" t="s">
        <v>8404</v>
      </c>
      <c r="I126" t="s">
        <v>8245</v>
      </c>
      <c r="J126">
        <v>1422068400</v>
      </c>
      <c r="K126">
        <v>1420774779</v>
      </c>
      <c r="L126" t="b">
        <v>0</v>
      </c>
      <c r="M126">
        <v>10</v>
      </c>
      <c r="N126" t="b">
        <v>1</v>
      </c>
      <c r="O126" t="s">
        <v>8303</v>
      </c>
      <c r="P126" t="s">
        <v>8322</v>
      </c>
      <c r="Q126" t="s">
        <v>8334</v>
      </c>
      <c r="R126">
        <f t="shared" si="7"/>
        <v>30</v>
      </c>
      <c r="S126" s="9">
        <f t="shared" si="8"/>
        <v>100</v>
      </c>
      <c r="T126" s="8">
        <f t="shared" si="9"/>
        <v>42013.15253472222</v>
      </c>
      <c r="U126" s="8">
        <f t="shared" si="10"/>
        <v>42028.125</v>
      </c>
      <c r="V126" s="14">
        <f t="shared" si="11"/>
        <v>14.972465277780429</v>
      </c>
      <c r="W126" s="10">
        <f t="shared" si="12"/>
        <v>0</v>
      </c>
      <c r="X126" s="21">
        <f t="shared" si="13"/>
        <v>2015</v>
      </c>
    </row>
    <row r="127" spans="1:24" ht="60" x14ac:dyDescent="0.25">
      <c r="A127">
        <v>4110</v>
      </c>
      <c r="B127" s="1" t="s">
        <v>4106</v>
      </c>
      <c r="C127" s="1" t="s">
        <v>8213</v>
      </c>
      <c r="D127" s="3">
        <v>300</v>
      </c>
      <c r="E127" s="4">
        <v>86</v>
      </c>
      <c r="F127" t="s">
        <v>8220</v>
      </c>
      <c r="G127" t="s">
        <v>8224</v>
      </c>
      <c r="H127" t="s">
        <v>8408</v>
      </c>
      <c r="I127" t="s">
        <v>8246</v>
      </c>
      <c r="J127">
        <v>1469113351</v>
      </c>
      <c r="K127">
        <v>1463929351</v>
      </c>
      <c r="L127" t="b">
        <v>0</v>
      </c>
      <c r="M127">
        <v>6</v>
      </c>
      <c r="N127" t="b">
        <v>0</v>
      </c>
      <c r="O127" t="s">
        <v>8269</v>
      </c>
      <c r="P127" t="s">
        <v>8322</v>
      </c>
      <c r="Q127" t="s">
        <v>8325</v>
      </c>
      <c r="R127">
        <f t="shared" si="7"/>
        <v>14.33</v>
      </c>
      <c r="S127" s="9">
        <f t="shared" si="8"/>
        <v>29</v>
      </c>
      <c r="T127" s="8">
        <f t="shared" si="9"/>
        <v>42512.626747685179</v>
      </c>
      <c r="U127" s="8">
        <f t="shared" si="10"/>
        <v>42572.626747685179</v>
      </c>
      <c r="V127" s="14">
        <f t="shared" si="11"/>
        <v>60</v>
      </c>
      <c r="W127" s="10">
        <f t="shared" si="12"/>
        <v>-0.71333333333333337</v>
      </c>
      <c r="X127" s="21">
        <f t="shared" si="13"/>
        <v>2016</v>
      </c>
    </row>
    <row r="128" spans="1:24" ht="45" x14ac:dyDescent="0.25">
      <c r="A128">
        <v>1093</v>
      </c>
      <c r="B128" s="1" t="s">
        <v>1094</v>
      </c>
      <c r="C128" s="1" t="s">
        <v>5203</v>
      </c>
      <c r="D128" s="3">
        <v>300</v>
      </c>
      <c r="E128" s="4">
        <v>42.25</v>
      </c>
      <c r="F128" t="s">
        <v>8220</v>
      </c>
      <c r="G128" t="s">
        <v>8228</v>
      </c>
      <c r="H128" t="s">
        <v>8409</v>
      </c>
      <c r="I128" t="s">
        <v>8250</v>
      </c>
      <c r="J128">
        <v>1455232937</v>
      </c>
      <c r="K128">
        <v>1453936937</v>
      </c>
      <c r="L128" t="b">
        <v>0</v>
      </c>
      <c r="M128">
        <v>4</v>
      </c>
      <c r="N128" t="b">
        <v>0</v>
      </c>
      <c r="O128" t="s">
        <v>8280</v>
      </c>
      <c r="P128" t="s">
        <v>8315</v>
      </c>
      <c r="Q128" t="s">
        <v>8333</v>
      </c>
      <c r="R128">
        <f t="shared" si="7"/>
        <v>10.56</v>
      </c>
      <c r="S128" s="9">
        <f t="shared" si="8"/>
        <v>14</v>
      </c>
      <c r="T128" s="8">
        <f t="shared" si="9"/>
        <v>42396.973807870367</v>
      </c>
      <c r="U128" s="8">
        <f t="shared" si="10"/>
        <v>42411.973807870367</v>
      </c>
      <c r="V128" s="14">
        <f t="shared" si="11"/>
        <v>15</v>
      </c>
      <c r="W128" s="10">
        <f t="shared" si="12"/>
        <v>-0.85916666666666663</v>
      </c>
      <c r="X128" s="21">
        <f t="shared" si="13"/>
        <v>2016</v>
      </c>
    </row>
    <row r="129" spans="1:24" ht="60" x14ac:dyDescent="0.25">
      <c r="A129">
        <v>3054</v>
      </c>
      <c r="B129" s="1" t="s">
        <v>3054</v>
      </c>
      <c r="C129" s="1" t="s">
        <v>7164</v>
      </c>
      <c r="D129" s="3">
        <v>300</v>
      </c>
      <c r="E129" s="4">
        <v>0</v>
      </c>
      <c r="F129" t="s">
        <v>8220</v>
      </c>
      <c r="G129" t="s">
        <v>8223</v>
      </c>
      <c r="H129" t="s">
        <v>8404</v>
      </c>
      <c r="I129" t="s">
        <v>8245</v>
      </c>
      <c r="J129">
        <v>1425258240</v>
      </c>
      <c r="K129">
        <v>1422043154</v>
      </c>
      <c r="L129" t="b">
        <v>0</v>
      </c>
      <c r="M129">
        <v>0</v>
      </c>
      <c r="N129" t="b">
        <v>0</v>
      </c>
      <c r="O129" t="s">
        <v>8301</v>
      </c>
      <c r="P129" t="s">
        <v>8322</v>
      </c>
      <c r="Q129" t="s">
        <v>8323</v>
      </c>
      <c r="R129">
        <f t="shared" si="7"/>
        <v>0</v>
      </c>
      <c r="S129" s="9">
        <f t="shared" si="8"/>
        <v>0</v>
      </c>
      <c r="T129" s="8">
        <f t="shared" si="9"/>
        <v>42027.832800925928</v>
      </c>
      <c r="U129" s="8">
        <f t="shared" si="10"/>
        <v>42065.044444444444</v>
      </c>
      <c r="V129" s="14">
        <f t="shared" si="11"/>
        <v>37.211643518516212</v>
      </c>
      <c r="W129" s="10">
        <f t="shared" si="12"/>
        <v>-1</v>
      </c>
      <c r="X129" s="21">
        <f t="shared" si="13"/>
        <v>2015</v>
      </c>
    </row>
    <row r="130" spans="1:24" ht="45" x14ac:dyDescent="0.25">
      <c r="A130">
        <v>4043</v>
      </c>
      <c r="B130" s="1" t="s">
        <v>4039</v>
      </c>
      <c r="C130" s="1" t="s">
        <v>8147</v>
      </c>
      <c r="D130" s="3">
        <v>300</v>
      </c>
      <c r="E130" s="4">
        <v>0</v>
      </c>
      <c r="F130" t="s">
        <v>8220</v>
      </c>
      <c r="G130" t="s">
        <v>8228</v>
      </c>
      <c r="H130" t="s">
        <v>8409</v>
      </c>
      <c r="I130" t="s">
        <v>8250</v>
      </c>
      <c r="J130">
        <v>1416524325</v>
      </c>
      <c r="K130">
        <v>1415228325</v>
      </c>
      <c r="L130" t="b">
        <v>0</v>
      </c>
      <c r="M130">
        <v>0</v>
      </c>
      <c r="N130" t="b">
        <v>0</v>
      </c>
      <c r="O130" t="s">
        <v>8269</v>
      </c>
      <c r="P130" t="s">
        <v>8322</v>
      </c>
      <c r="Q130" t="s">
        <v>8325</v>
      </c>
      <c r="R130">
        <f t="shared" ref="R130:R193" si="14">IFERROR(ROUND(E130/M130,2),0)</f>
        <v>0</v>
      </c>
      <c r="S130" s="9">
        <f t="shared" ref="S130:S193" si="15">ROUND((E130/D130)*100,0)</f>
        <v>0</v>
      </c>
      <c r="T130" s="8">
        <f t="shared" ref="T130:T193" si="16">+(((K130/60)/60)/24)+DATE(1970,1,1)</f>
        <v>41948.957465277781</v>
      </c>
      <c r="U130" s="8">
        <f t="shared" ref="U130:U193" si="17">+(((J130/60)/60/24)+DATE(1970,1,1))</f>
        <v>41963.957465277781</v>
      </c>
      <c r="V130" s="14">
        <f t="shared" ref="V130:V193" si="18">+U130-T130</f>
        <v>15</v>
      </c>
      <c r="W130" s="10">
        <f t="shared" ref="W130:W193" si="19">+(E130-D130)/D130</f>
        <v>-1</v>
      </c>
      <c r="X130" s="21">
        <f t="shared" ref="X130:X193" si="20">YEAR(T130)</f>
        <v>2014</v>
      </c>
    </row>
    <row r="131" spans="1:24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t="s">
        <v>8224</v>
      </c>
      <c r="H131" t="s">
        <v>8408</v>
      </c>
      <c r="I131" t="s">
        <v>8246</v>
      </c>
      <c r="J131">
        <v>1457906400</v>
      </c>
      <c r="K131">
        <v>1457115427</v>
      </c>
      <c r="L131" t="b">
        <v>0</v>
      </c>
      <c r="M131">
        <v>31</v>
      </c>
      <c r="N131" t="b">
        <v>1</v>
      </c>
      <c r="O131" t="s">
        <v>8269</v>
      </c>
      <c r="P131" t="s">
        <v>8322</v>
      </c>
      <c r="Q131" t="s">
        <v>8325</v>
      </c>
      <c r="R131">
        <f t="shared" si="14"/>
        <v>15.13</v>
      </c>
      <c r="S131" s="9">
        <f t="shared" si="15"/>
        <v>149</v>
      </c>
      <c r="T131" s="8">
        <f t="shared" si="16"/>
        <v>42433.761886574073</v>
      </c>
      <c r="U131" s="8">
        <f t="shared" si="17"/>
        <v>42442.916666666672</v>
      </c>
      <c r="V131" s="14">
        <f t="shared" si="18"/>
        <v>9.1547800925982301</v>
      </c>
      <c r="W131" s="10">
        <f t="shared" si="19"/>
        <v>0.48888888888888887</v>
      </c>
      <c r="X131" s="21">
        <f t="shared" si="20"/>
        <v>2016</v>
      </c>
    </row>
    <row r="132" spans="1:24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t="s">
        <v>8224</v>
      </c>
      <c r="H132" t="s">
        <v>8408</v>
      </c>
      <c r="I132" t="s">
        <v>8246</v>
      </c>
      <c r="J132">
        <v>1448922600</v>
      </c>
      <c r="K132">
        <v>1446352529</v>
      </c>
      <c r="L132" t="b">
        <v>0</v>
      </c>
      <c r="M132">
        <v>14</v>
      </c>
      <c r="N132" t="b">
        <v>1</v>
      </c>
      <c r="O132" t="s">
        <v>8269</v>
      </c>
      <c r="P132" t="s">
        <v>8322</v>
      </c>
      <c r="Q132" t="s">
        <v>8325</v>
      </c>
      <c r="R132">
        <f t="shared" si="14"/>
        <v>30.71</v>
      </c>
      <c r="S132" s="9">
        <f t="shared" si="15"/>
        <v>129</v>
      </c>
      <c r="T132" s="8">
        <f t="shared" si="16"/>
        <v>42309.191307870366</v>
      </c>
      <c r="U132" s="8">
        <f t="shared" si="17"/>
        <v>42338.9375</v>
      </c>
      <c r="V132" s="14">
        <f t="shared" si="18"/>
        <v>29.746192129634437</v>
      </c>
      <c r="W132" s="10">
        <f t="shared" si="19"/>
        <v>0.29129129129129128</v>
      </c>
      <c r="X132" s="21">
        <f t="shared" si="20"/>
        <v>2015</v>
      </c>
    </row>
    <row r="133" spans="1:24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t="s">
        <v>8223</v>
      </c>
      <c r="H133" t="s">
        <v>8404</v>
      </c>
      <c r="I133" t="s">
        <v>8245</v>
      </c>
      <c r="J133">
        <v>1421358895</v>
      </c>
      <c r="K133">
        <v>1418766895</v>
      </c>
      <c r="L133" t="b">
        <v>0</v>
      </c>
      <c r="M133">
        <v>14</v>
      </c>
      <c r="N133" t="b">
        <v>1</v>
      </c>
      <c r="O133" t="s">
        <v>8299</v>
      </c>
      <c r="P133" t="s">
        <v>8307</v>
      </c>
      <c r="Q133" t="s">
        <v>8314</v>
      </c>
      <c r="R133">
        <f t="shared" si="14"/>
        <v>25.21</v>
      </c>
      <c r="S133" s="9">
        <f t="shared" si="15"/>
        <v>102</v>
      </c>
      <c r="T133" s="8">
        <f t="shared" si="16"/>
        <v>41989.913136574076</v>
      </c>
      <c r="U133" s="8">
        <f t="shared" si="17"/>
        <v>42019.913136574076</v>
      </c>
      <c r="V133" s="14">
        <f t="shared" si="18"/>
        <v>30</v>
      </c>
      <c r="W133" s="10">
        <f t="shared" si="19"/>
        <v>1.7291066282420751E-2</v>
      </c>
      <c r="X133" s="21">
        <f t="shared" si="20"/>
        <v>2014</v>
      </c>
    </row>
    <row r="134" spans="1:24" ht="45" x14ac:dyDescent="0.25">
      <c r="A134">
        <v>2170</v>
      </c>
      <c r="B134" s="1" t="s">
        <v>2171</v>
      </c>
      <c r="C134" s="1" t="s">
        <v>6280</v>
      </c>
      <c r="D134" s="3">
        <v>350</v>
      </c>
      <c r="E134" s="4">
        <v>633</v>
      </c>
      <c r="F134" t="s">
        <v>8218</v>
      </c>
      <c r="G134" t="s">
        <v>8223</v>
      </c>
      <c r="H134" t="s">
        <v>8404</v>
      </c>
      <c r="I134" t="s">
        <v>8245</v>
      </c>
      <c r="J134">
        <v>1440266422</v>
      </c>
      <c r="K134">
        <v>1436810422</v>
      </c>
      <c r="L134" t="b">
        <v>0</v>
      </c>
      <c r="M134">
        <v>19</v>
      </c>
      <c r="N134" t="b">
        <v>1</v>
      </c>
      <c r="O134" t="s">
        <v>8274</v>
      </c>
      <c r="P134" t="s">
        <v>8326</v>
      </c>
      <c r="Q134" t="s">
        <v>8330</v>
      </c>
      <c r="R134">
        <f t="shared" si="14"/>
        <v>33.32</v>
      </c>
      <c r="S134" s="9">
        <f t="shared" si="15"/>
        <v>181</v>
      </c>
      <c r="T134" s="8">
        <f t="shared" si="16"/>
        <v>42198.750254629631</v>
      </c>
      <c r="U134" s="8">
        <f t="shared" si="17"/>
        <v>42238.750254629631</v>
      </c>
      <c r="V134" s="14">
        <f t="shared" si="18"/>
        <v>40</v>
      </c>
      <c r="W134" s="10">
        <f t="shared" si="19"/>
        <v>0.80857142857142861</v>
      </c>
      <c r="X134" s="21">
        <f t="shared" si="20"/>
        <v>2015</v>
      </c>
    </row>
    <row r="135" spans="1:24" ht="60" x14ac:dyDescent="0.25">
      <c r="A135">
        <v>3521</v>
      </c>
      <c r="B135" s="1" t="s">
        <v>3520</v>
      </c>
      <c r="C135" s="1" t="s">
        <v>7631</v>
      </c>
      <c r="D135" s="3">
        <v>350</v>
      </c>
      <c r="E135" s="4">
        <v>593</v>
      </c>
      <c r="F135" t="s">
        <v>8218</v>
      </c>
      <c r="G135" t="s">
        <v>8223</v>
      </c>
      <c r="H135" t="s">
        <v>8404</v>
      </c>
      <c r="I135" t="s">
        <v>8245</v>
      </c>
      <c r="J135">
        <v>1411980020</v>
      </c>
      <c r="K135">
        <v>1409388020</v>
      </c>
      <c r="L135" t="b">
        <v>0</v>
      </c>
      <c r="M135">
        <v>13</v>
      </c>
      <c r="N135" t="b">
        <v>1</v>
      </c>
      <c r="O135" t="s">
        <v>8269</v>
      </c>
      <c r="P135" t="s">
        <v>8322</v>
      </c>
      <c r="Q135" t="s">
        <v>8325</v>
      </c>
      <c r="R135">
        <f t="shared" si="14"/>
        <v>45.62</v>
      </c>
      <c r="S135" s="9">
        <f t="shared" si="15"/>
        <v>169</v>
      </c>
      <c r="T135" s="8">
        <f t="shared" si="16"/>
        <v>41881.361342592594</v>
      </c>
      <c r="U135" s="8">
        <f t="shared" si="17"/>
        <v>41911.361342592594</v>
      </c>
      <c r="V135" s="14">
        <f t="shared" si="18"/>
        <v>30</v>
      </c>
      <c r="W135" s="10">
        <f t="shared" si="19"/>
        <v>0.69428571428571428</v>
      </c>
      <c r="X135" s="21">
        <f t="shared" si="20"/>
        <v>2014</v>
      </c>
    </row>
    <row r="136" spans="1:24" ht="45" x14ac:dyDescent="0.25">
      <c r="A136">
        <v>1400</v>
      </c>
      <c r="B136" s="1" t="s">
        <v>1401</v>
      </c>
      <c r="C136" s="1" t="s">
        <v>5510</v>
      </c>
      <c r="D136" s="3">
        <v>350</v>
      </c>
      <c r="E136" s="4">
        <v>586</v>
      </c>
      <c r="F136" t="s">
        <v>8218</v>
      </c>
      <c r="G136" t="s">
        <v>8224</v>
      </c>
      <c r="H136" t="s">
        <v>8408</v>
      </c>
      <c r="I136" t="s">
        <v>8246</v>
      </c>
      <c r="J136">
        <v>1465709400</v>
      </c>
      <c r="K136">
        <v>1462695073</v>
      </c>
      <c r="L136" t="b">
        <v>0</v>
      </c>
      <c r="M136">
        <v>34</v>
      </c>
      <c r="N136" t="b">
        <v>1</v>
      </c>
      <c r="O136" t="s">
        <v>8274</v>
      </c>
      <c r="P136" t="s">
        <v>8326</v>
      </c>
      <c r="Q136" t="s">
        <v>8330</v>
      </c>
      <c r="R136">
        <f t="shared" si="14"/>
        <v>17.239999999999998</v>
      </c>
      <c r="S136" s="9">
        <f t="shared" si="15"/>
        <v>167</v>
      </c>
      <c r="T136" s="8">
        <f t="shared" si="16"/>
        <v>42498.341122685189</v>
      </c>
      <c r="U136" s="8">
        <f t="shared" si="17"/>
        <v>42533.229166666672</v>
      </c>
      <c r="V136" s="14">
        <f t="shared" si="18"/>
        <v>34.888043981482042</v>
      </c>
      <c r="W136" s="10">
        <f t="shared" si="19"/>
        <v>0.67428571428571427</v>
      </c>
      <c r="X136" s="21">
        <f t="shared" si="20"/>
        <v>2016</v>
      </c>
    </row>
    <row r="137" spans="1:24" ht="30" x14ac:dyDescent="0.25">
      <c r="A137">
        <v>3309</v>
      </c>
      <c r="B137" s="1" t="s">
        <v>3309</v>
      </c>
      <c r="C137" s="1" t="s">
        <v>7419</v>
      </c>
      <c r="D137" s="3">
        <v>350</v>
      </c>
      <c r="E137" s="4">
        <v>558</v>
      </c>
      <c r="F137" t="s">
        <v>8218</v>
      </c>
      <c r="G137" t="s">
        <v>8224</v>
      </c>
      <c r="H137" t="s">
        <v>8408</v>
      </c>
      <c r="I137" t="s">
        <v>8246</v>
      </c>
      <c r="J137">
        <v>1476632178</v>
      </c>
      <c r="K137">
        <v>1473953778</v>
      </c>
      <c r="L137" t="b">
        <v>0</v>
      </c>
      <c r="M137">
        <v>31</v>
      </c>
      <c r="N137" t="b">
        <v>1</v>
      </c>
      <c r="O137" t="s">
        <v>8269</v>
      </c>
      <c r="P137" t="s">
        <v>8322</v>
      </c>
      <c r="Q137" t="s">
        <v>8325</v>
      </c>
      <c r="R137">
        <f t="shared" si="14"/>
        <v>18</v>
      </c>
      <c r="S137" s="9">
        <f t="shared" si="15"/>
        <v>159</v>
      </c>
      <c r="T137" s="8">
        <f t="shared" si="16"/>
        <v>42628.650208333333</v>
      </c>
      <c r="U137" s="8">
        <f t="shared" si="17"/>
        <v>42659.650208333333</v>
      </c>
      <c r="V137" s="14">
        <f t="shared" si="18"/>
        <v>31</v>
      </c>
      <c r="W137" s="10">
        <f t="shared" si="19"/>
        <v>0.59428571428571431</v>
      </c>
      <c r="X137" s="21">
        <f t="shared" si="20"/>
        <v>2016</v>
      </c>
    </row>
    <row r="138" spans="1:24" ht="60" x14ac:dyDescent="0.25">
      <c r="A138">
        <v>818</v>
      </c>
      <c r="B138" s="1" t="s">
        <v>819</v>
      </c>
      <c r="C138" s="1" t="s">
        <v>4928</v>
      </c>
      <c r="D138" s="3">
        <v>350</v>
      </c>
      <c r="E138" s="4">
        <v>545</v>
      </c>
      <c r="F138" t="s">
        <v>8218</v>
      </c>
      <c r="G138" t="s">
        <v>8223</v>
      </c>
      <c r="H138" t="s">
        <v>8404</v>
      </c>
      <c r="I138" t="s">
        <v>8245</v>
      </c>
      <c r="J138">
        <v>1344358860</v>
      </c>
      <c r="K138">
        <v>1343682681</v>
      </c>
      <c r="L138" t="b">
        <v>0</v>
      </c>
      <c r="M138">
        <v>19</v>
      </c>
      <c r="N138" t="b">
        <v>1</v>
      </c>
      <c r="O138" t="s">
        <v>8274</v>
      </c>
      <c r="P138" t="s">
        <v>8326</v>
      </c>
      <c r="Q138" t="s">
        <v>8330</v>
      </c>
      <c r="R138">
        <f t="shared" si="14"/>
        <v>28.68</v>
      </c>
      <c r="S138" s="9">
        <f t="shared" si="15"/>
        <v>156</v>
      </c>
      <c r="T138" s="8">
        <f t="shared" si="16"/>
        <v>41120.882881944446</v>
      </c>
      <c r="U138" s="8">
        <f t="shared" si="17"/>
        <v>41128.709027777775</v>
      </c>
      <c r="V138" s="14">
        <f t="shared" si="18"/>
        <v>7.8261458333290648</v>
      </c>
      <c r="W138" s="10">
        <f t="shared" si="19"/>
        <v>0.55714285714285716</v>
      </c>
      <c r="X138" s="21">
        <f t="shared" si="20"/>
        <v>2012</v>
      </c>
    </row>
    <row r="139" spans="1:24" ht="45" x14ac:dyDescent="0.25">
      <c r="A139">
        <v>3558</v>
      </c>
      <c r="B139" s="1" t="s">
        <v>3557</v>
      </c>
      <c r="C139" s="1" t="s">
        <v>7668</v>
      </c>
      <c r="D139" s="3">
        <v>350</v>
      </c>
      <c r="E139" s="4">
        <v>504</v>
      </c>
      <c r="F139" t="s">
        <v>8218</v>
      </c>
      <c r="G139" t="s">
        <v>8224</v>
      </c>
      <c r="H139" t="s">
        <v>8408</v>
      </c>
      <c r="I139" t="s">
        <v>8246</v>
      </c>
      <c r="J139">
        <v>1435352400</v>
      </c>
      <c r="K139">
        <v>1431718575</v>
      </c>
      <c r="L139" t="b">
        <v>0</v>
      </c>
      <c r="M139">
        <v>22</v>
      </c>
      <c r="N139" t="b">
        <v>1</v>
      </c>
      <c r="O139" t="s">
        <v>8269</v>
      </c>
      <c r="P139" t="s">
        <v>8322</v>
      </c>
      <c r="Q139" t="s">
        <v>8325</v>
      </c>
      <c r="R139">
        <f t="shared" si="14"/>
        <v>22.91</v>
      </c>
      <c r="S139" s="9">
        <f t="shared" si="15"/>
        <v>144</v>
      </c>
      <c r="T139" s="8">
        <f t="shared" si="16"/>
        <v>42139.816840277781</v>
      </c>
      <c r="U139" s="8">
        <f t="shared" si="17"/>
        <v>42181.875</v>
      </c>
      <c r="V139" s="14">
        <f t="shared" si="18"/>
        <v>42.058159722218988</v>
      </c>
      <c r="W139" s="10">
        <f t="shared" si="19"/>
        <v>0.44</v>
      </c>
      <c r="X139" s="21">
        <f t="shared" si="20"/>
        <v>2015</v>
      </c>
    </row>
    <row r="140" spans="1:24" ht="60" x14ac:dyDescent="0.25">
      <c r="A140">
        <v>1832</v>
      </c>
      <c r="B140" s="1" t="s">
        <v>1833</v>
      </c>
      <c r="C140" s="1" t="s">
        <v>5942</v>
      </c>
      <c r="D140" s="3">
        <v>350</v>
      </c>
      <c r="E140" s="4">
        <v>500</v>
      </c>
      <c r="F140" t="s">
        <v>8218</v>
      </c>
      <c r="G140" t="s">
        <v>8223</v>
      </c>
      <c r="H140" t="s">
        <v>8404</v>
      </c>
      <c r="I140" t="s">
        <v>8245</v>
      </c>
      <c r="J140">
        <v>1299243427</v>
      </c>
      <c r="K140">
        <v>1296651427</v>
      </c>
      <c r="L140" t="b">
        <v>0</v>
      </c>
      <c r="M140">
        <v>20</v>
      </c>
      <c r="N140" t="b">
        <v>1</v>
      </c>
      <c r="O140" t="s">
        <v>8274</v>
      </c>
      <c r="P140" t="s">
        <v>8326</v>
      </c>
      <c r="Q140" t="s">
        <v>8330</v>
      </c>
      <c r="R140">
        <f t="shared" si="14"/>
        <v>25</v>
      </c>
      <c r="S140" s="9">
        <f t="shared" si="15"/>
        <v>143</v>
      </c>
      <c r="T140" s="8">
        <f t="shared" si="16"/>
        <v>40576.539664351854</v>
      </c>
      <c r="U140" s="8">
        <f t="shared" si="17"/>
        <v>40606.539664351854</v>
      </c>
      <c r="V140" s="14">
        <f t="shared" si="18"/>
        <v>30</v>
      </c>
      <c r="W140" s="10">
        <f t="shared" si="19"/>
        <v>0.42857142857142855</v>
      </c>
      <c r="X140" s="21">
        <f t="shared" si="20"/>
        <v>2011</v>
      </c>
    </row>
    <row r="141" spans="1:24" ht="45" x14ac:dyDescent="0.25">
      <c r="A141">
        <v>3405</v>
      </c>
      <c r="B141" s="1" t="s">
        <v>3404</v>
      </c>
      <c r="C141" s="1" t="s">
        <v>7515</v>
      </c>
      <c r="D141" s="3">
        <v>350</v>
      </c>
      <c r="E141" s="4">
        <v>481.5</v>
      </c>
      <c r="F141" t="s">
        <v>8218</v>
      </c>
      <c r="G141" t="s">
        <v>8224</v>
      </c>
      <c r="H141" t="s">
        <v>8408</v>
      </c>
      <c r="I141" t="s">
        <v>8246</v>
      </c>
      <c r="J141">
        <v>1456876740</v>
      </c>
      <c r="K141">
        <v>1455063886</v>
      </c>
      <c r="L141" t="b">
        <v>0</v>
      </c>
      <c r="M141">
        <v>17</v>
      </c>
      <c r="N141" t="b">
        <v>1</v>
      </c>
      <c r="O141" t="s">
        <v>8269</v>
      </c>
      <c r="P141" t="s">
        <v>8322</v>
      </c>
      <c r="Q141" t="s">
        <v>8325</v>
      </c>
      <c r="R141">
        <f t="shared" si="14"/>
        <v>28.32</v>
      </c>
      <c r="S141" s="9">
        <f t="shared" si="15"/>
        <v>138</v>
      </c>
      <c r="T141" s="8">
        <f t="shared" si="16"/>
        <v>42410.017199074078</v>
      </c>
      <c r="U141" s="8">
        <f t="shared" si="17"/>
        <v>42430.999305555553</v>
      </c>
      <c r="V141" s="14">
        <f t="shared" si="18"/>
        <v>20.982106481475057</v>
      </c>
      <c r="W141" s="10">
        <f t="shared" si="19"/>
        <v>0.37571428571428572</v>
      </c>
      <c r="X141" s="21">
        <f t="shared" si="20"/>
        <v>2016</v>
      </c>
    </row>
    <row r="142" spans="1:24" ht="60" x14ac:dyDescent="0.25">
      <c r="A142">
        <v>95</v>
      </c>
      <c r="B142" s="1" t="s">
        <v>97</v>
      </c>
      <c r="C142" s="1" t="s">
        <v>4206</v>
      </c>
      <c r="D142" s="3">
        <v>350</v>
      </c>
      <c r="E142" s="4">
        <v>460</v>
      </c>
      <c r="F142" t="s">
        <v>8218</v>
      </c>
      <c r="G142" t="s">
        <v>8223</v>
      </c>
      <c r="H142" t="s">
        <v>8404</v>
      </c>
      <c r="I142" t="s">
        <v>8245</v>
      </c>
      <c r="J142">
        <v>1330214841</v>
      </c>
      <c r="K142">
        <v>1327622841</v>
      </c>
      <c r="L142" t="b">
        <v>0</v>
      </c>
      <c r="M142">
        <v>21</v>
      </c>
      <c r="N142" t="b">
        <v>1</v>
      </c>
      <c r="O142" t="s">
        <v>8264</v>
      </c>
      <c r="P142" t="s">
        <v>8320</v>
      </c>
      <c r="Q142" t="s">
        <v>8342</v>
      </c>
      <c r="R142">
        <f t="shared" si="14"/>
        <v>21.9</v>
      </c>
      <c r="S142" s="9">
        <f t="shared" si="15"/>
        <v>131</v>
      </c>
      <c r="T142" s="8">
        <f t="shared" si="16"/>
        <v>40935.005104166667</v>
      </c>
      <c r="U142" s="8">
        <f t="shared" si="17"/>
        <v>40965.005104166667</v>
      </c>
      <c r="V142" s="14">
        <f t="shared" si="18"/>
        <v>30</v>
      </c>
      <c r="W142" s="10">
        <f t="shared" si="19"/>
        <v>0.31428571428571428</v>
      </c>
      <c r="X142" s="21">
        <f t="shared" si="20"/>
        <v>2012</v>
      </c>
    </row>
    <row r="143" spans="1:24" ht="30" x14ac:dyDescent="0.25">
      <c r="A143">
        <v>22</v>
      </c>
      <c r="B143" s="1" t="s">
        <v>24</v>
      </c>
      <c r="C143" s="1" t="s">
        <v>4133</v>
      </c>
      <c r="D143" s="3">
        <v>350</v>
      </c>
      <c r="E143" s="4">
        <v>410</v>
      </c>
      <c r="F143" t="s">
        <v>8218</v>
      </c>
      <c r="G143" t="s">
        <v>8223</v>
      </c>
      <c r="H143" t="s">
        <v>8404</v>
      </c>
      <c r="I143" t="s">
        <v>8245</v>
      </c>
      <c r="J143">
        <v>1420099140</v>
      </c>
      <c r="K143">
        <v>1418766740</v>
      </c>
      <c r="L143" t="b">
        <v>0</v>
      </c>
      <c r="M143">
        <v>8</v>
      </c>
      <c r="N143" t="b">
        <v>1</v>
      </c>
      <c r="O143" t="s">
        <v>8263</v>
      </c>
      <c r="P143" t="s">
        <v>8320</v>
      </c>
      <c r="Q143" t="s">
        <v>8331</v>
      </c>
      <c r="R143">
        <f t="shared" si="14"/>
        <v>51.25</v>
      </c>
      <c r="S143" s="9">
        <f t="shared" si="15"/>
        <v>117</v>
      </c>
      <c r="T143" s="8">
        <f t="shared" si="16"/>
        <v>41989.91134259259</v>
      </c>
      <c r="U143" s="8">
        <f t="shared" si="17"/>
        <v>42005.332638888889</v>
      </c>
      <c r="V143" s="14">
        <f t="shared" si="18"/>
        <v>15.421296296299261</v>
      </c>
      <c r="W143" s="10">
        <f t="shared" si="19"/>
        <v>0.17142857142857143</v>
      </c>
      <c r="X143" s="21">
        <f t="shared" si="20"/>
        <v>2014</v>
      </c>
    </row>
    <row r="144" spans="1:24" ht="60" x14ac:dyDescent="0.25">
      <c r="A144">
        <v>1685</v>
      </c>
      <c r="B144" s="1" t="s">
        <v>1686</v>
      </c>
      <c r="C144" s="1" t="s">
        <v>5795</v>
      </c>
      <c r="D144" s="3">
        <v>350</v>
      </c>
      <c r="E144" s="4">
        <v>360</v>
      </c>
      <c r="F144" t="s">
        <v>8221</v>
      </c>
      <c r="G144" t="s">
        <v>8223</v>
      </c>
      <c r="H144" t="s">
        <v>8404</v>
      </c>
      <c r="I144" t="s">
        <v>8245</v>
      </c>
      <c r="J144">
        <v>1490331623</v>
      </c>
      <c r="K144">
        <v>1487743223</v>
      </c>
      <c r="L144" t="b">
        <v>0</v>
      </c>
      <c r="M144">
        <v>15</v>
      </c>
      <c r="N144" t="b">
        <v>0</v>
      </c>
      <c r="O144" t="s">
        <v>8291</v>
      </c>
      <c r="P144" t="s">
        <v>8326</v>
      </c>
      <c r="Q144" t="s">
        <v>8329</v>
      </c>
      <c r="R144">
        <f t="shared" si="14"/>
        <v>24</v>
      </c>
      <c r="S144" s="9">
        <f t="shared" si="15"/>
        <v>103</v>
      </c>
      <c r="T144" s="8">
        <f t="shared" si="16"/>
        <v>42788.2502662037</v>
      </c>
      <c r="U144" s="8">
        <f t="shared" si="17"/>
        <v>42818.208599537036</v>
      </c>
      <c r="V144" s="14">
        <f t="shared" si="18"/>
        <v>29.958333333335759</v>
      </c>
      <c r="W144" s="10">
        <f t="shared" si="19"/>
        <v>2.8571428571428571E-2</v>
      </c>
      <c r="X144" s="21">
        <f t="shared" si="20"/>
        <v>2017</v>
      </c>
    </row>
    <row r="145" spans="1:24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8404</v>
      </c>
      <c r="I145" t="s">
        <v>8245</v>
      </c>
      <c r="J145">
        <v>1440820740</v>
      </c>
      <c r="K145">
        <v>1439567660</v>
      </c>
      <c r="L145" t="b">
        <v>0</v>
      </c>
      <c r="M145">
        <v>6</v>
      </c>
      <c r="N145" t="b">
        <v>1</v>
      </c>
      <c r="O145" t="s">
        <v>8269</v>
      </c>
      <c r="P145" t="s">
        <v>8322</v>
      </c>
      <c r="Q145" t="s">
        <v>8325</v>
      </c>
      <c r="R145">
        <f t="shared" si="14"/>
        <v>59.17</v>
      </c>
      <c r="S145" s="9">
        <f t="shared" si="15"/>
        <v>101</v>
      </c>
      <c r="T145" s="8">
        <f t="shared" si="16"/>
        <v>42230.662731481483</v>
      </c>
      <c r="U145" s="8">
        <f t="shared" si="17"/>
        <v>42245.165972222225</v>
      </c>
      <c r="V145" s="14">
        <f t="shared" si="18"/>
        <v>14.503240740741603</v>
      </c>
      <c r="W145" s="10">
        <f t="shared" si="19"/>
        <v>1.4285714285714285E-2</v>
      </c>
      <c r="X145" s="21">
        <f t="shared" si="20"/>
        <v>2015</v>
      </c>
    </row>
    <row r="146" spans="1:24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t="s">
        <v>8223</v>
      </c>
      <c r="H146" t="s">
        <v>8404</v>
      </c>
      <c r="I146" t="s">
        <v>8245</v>
      </c>
      <c r="J146">
        <v>1436587140</v>
      </c>
      <c r="K146">
        <v>1434113406</v>
      </c>
      <c r="L146" t="b">
        <v>0</v>
      </c>
      <c r="M146">
        <v>10</v>
      </c>
      <c r="N146" t="b">
        <v>1</v>
      </c>
      <c r="O146" t="s">
        <v>8303</v>
      </c>
      <c r="P146" t="s">
        <v>8322</v>
      </c>
      <c r="Q146" t="s">
        <v>8334</v>
      </c>
      <c r="R146">
        <f t="shared" si="14"/>
        <v>35.1</v>
      </c>
      <c r="S146" s="9">
        <f t="shared" si="15"/>
        <v>100</v>
      </c>
      <c r="T146" s="8">
        <f t="shared" si="16"/>
        <v>42167.534791666665</v>
      </c>
      <c r="U146" s="8">
        <f t="shared" si="17"/>
        <v>42196.165972222225</v>
      </c>
      <c r="V146" s="14">
        <f t="shared" si="18"/>
        <v>28.631180555559695</v>
      </c>
      <c r="W146" s="10">
        <f t="shared" si="19"/>
        <v>2.8571428571428571E-3</v>
      </c>
      <c r="X146" s="21">
        <f t="shared" si="20"/>
        <v>2015</v>
      </c>
    </row>
    <row r="147" spans="1:24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t="s">
        <v>8223</v>
      </c>
      <c r="H147" t="s">
        <v>8404</v>
      </c>
      <c r="I147" t="s">
        <v>8245</v>
      </c>
      <c r="J147">
        <v>1337569140</v>
      </c>
      <c r="K147">
        <v>1332991717</v>
      </c>
      <c r="L147" t="b">
        <v>0</v>
      </c>
      <c r="M147">
        <v>26</v>
      </c>
      <c r="N147" t="b">
        <v>1</v>
      </c>
      <c r="O147" t="s">
        <v>8264</v>
      </c>
      <c r="P147" t="s">
        <v>8320</v>
      </c>
      <c r="Q147" t="s">
        <v>8342</v>
      </c>
      <c r="R147">
        <f t="shared" si="14"/>
        <v>60.38</v>
      </c>
      <c r="S147" s="9">
        <f t="shared" si="15"/>
        <v>393</v>
      </c>
      <c r="T147" s="8">
        <f t="shared" si="16"/>
        <v>40997.144872685189</v>
      </c>
      <c r="U147" s="8">
        <f t="shared" si="17"/>
        <v>41050.124305555553</v>
      </c>
      <c r="V147" s="14">
        <f t="shared" si="18"/>
        <v>52.97943287036469</v>
      </c>
      <c r="W147" s="10">
        <f t="shared" si="19"/>
        <v>2.9249999999999998</v>
      </c>
      <c r="X147" s="21">
        <f t="shared" si="20"/>
        <v>2012</v>
      </c>
    </row>
    <row r="148" spans="1:24" ht="60" x14ac:dyDescent="0.25">
      <c r="A148">
        <v>1833</v>
      </c>
      <c r="B148" s="1" t="s">
        <v>1834</v>
      </c>
      <c r="C148" s="1" t="s">
        <v>5943</v>
      </c>
      <c r="D148" s="3">
        <v>400</v>
      </c>
      <c r="E148" s="4">
        <v>1050</v>
      </c>
      <c r="F148" t="s">
        <v>8218</v>
      </c>
      <c r="G148" t="s">
        <v>8223</v>
      </c>
      <c r="H148" t="s">
        <v>8404</v>
      </c>
      <c r="I148" t="s">
        <v>8245</v>
      </c>
      <c r="J148">
        <v>1362211140</v>
      </c>
      <c r="K148">
        <v>1359421403</v>
      </c>
      <c r="L148" t="b">
        <v>0</v>
      </c>
      <c r="M148">
        <v>25</v>
      </c>
      <c r="N148" t="b">
        <v>1</v>
      </c>
      <c r="O148" t="s">
        <v>8274</v>
      </c>
      <c r="P148" t="s">
        <v>8326</v>
      </c>
      <c r="Q148" t="s">
        <v>8330</v>
      </c>
      <c r="R148">
        <f t="shared" si="14"/>
        <v>42</v>
      </c>
      <c r="S148" s="9">
        <f t="shared" si="15"/>
        <v>263</v>
      </c>
      <c r="T148" s="8">
        <f t="shared" si="16"/>
        <v>41303.044016203705</v>
      </c>
      <c r="U148" s="8">
        <f t="shared" si="17"/>
        <v>41335.332638888889</v>
      </c>
      <c r="V148" s="14">
        <f t="shared" si="18"/>
        <v>32.288622685184237</v>
      </c>
      <c r="W148" s="10">
        <f t="shared" si="19"/>
        <v>1.625</v>
      </c>
      <c r="X148" s="21">
        <f t="shared" si="20"/>
        <v>2013</v>
      </c>
    </row>
    <row r="149" spans="1:24" ht="30" x14ac:dyDescent="0.25">
      <c r="A149">
        <v>1386</v>
      </c>
      <c r="B149" s="1" t="s">
        <v>1387</v>
      </c>
      <c r="C149" s="1" t="s">
        <v>5496</v>
      </c>
      <c r="D149" s="3">
        <v>400</v>
      </c>
      <c r="E149" s="4">
        <v>875</v>
      </c>
      <c r="F149" t="s">
        <v>8218</v>
      </c>
      <c r="G149" t="s">
        <v>8223</v>
      </c>
      <c r="H149" t="s">
        <v>8404</v>
      </c>
      <c r="I149" t="s">
        <v>8245</v>
      </c>
      <c r="J149">
        <v>1438183889</v>
      </c>
      <c r="K149">
        <v>1435591889</v>
      </c>
      <c r="L149" t="b">
        <v>0</v>
      </c>
      <c r="M149">
        <v>14</v>
      </c>
      <c r="N149" t="b">
        <v>1</v>
      </c>
      <c r="O149" t="s">
        <v>8274</v>
      </c>
      <c r="P149" t="s">
        <v>8326</v>
      </c>
      <c r="Q149" t="s">
        <v>8330</v>
      </c>
      <c r="R149">
        <f t="shared" si="14"/>
        <v>62.5</v>
      </c>
      <c r="S149" s="9">
        <f t="shared" si="15"/>
        <v>219</v>
      </c>
      <c r="T149" s="8">
        <f t="shared" si="16"/>
        <v>42184.646863425922</v>
      </c>
      <c r="U149" s="8">
        <f t="shared" si="17"/>
        <v>42214.646863425922</v>
      </c>
      <c r="V149" s="14">
        <f t="shared" si="18"/>
        <v>30</v>
      </c>
      <c r="W149" s="10">
        <f t="shared" si="19"/>
        <v>1.1875</v>
      </c>
      <c r="X149" s="21">
        <f t="shared" si="20"/>
        <v>2015</v>
      </c>
    </row>
    <row r="150" spans="1:24" ht="60" x14ac:dyDescent="0.25">
      <c r="A150">
        <v>1640</v>
      </c>
      <c r="B150" s="1" t="s">
        <v>1641</v>
      </c>
      <c r="C150" s="1" t="s">
        <v>5750</v>
      </c>
      <c r="D150" s="3">
        <v>400</v>
      </c>
      <c r="E150" s="4">
        <v>679.44</v>
      </c>
      <c r="F150" t="s">
        <v>8218</v>
      </c>
      <c r="G150" t="s">
        <v>8223</v>
      </c>
      <c r="H150" t="s">
        <v>8404</v>
      </c>
      <c r="I150" t="s">
        <v>8245</v>
      </c>
      <c r="J150">
        <v>1280800740</v>
      </c>
      <c r="K150">
        <v>1279603955</v>
      </c>
      <c r="L150" t="b">
        <v>0</v>
      </c>
      <c r="M150">
        <v>17</v>
      </c>
      <c r="N150" t="b">
        <v>1</v>
      </c>
      <c r="O150" t="s">
        <v>8274</v>
      </c>
      <c r="P150" t="s">
        <v>8326</v>
      </c>
      <c r="Q150" t="s">
        <v>8330</v>
      </c>
      <c r="R150">
        <f t="shared" si="14"/>
        <v>39.97</v>
      </c>
      <c r="S150" s="9">
        <f t="shared" si="15"/>
        <v>170</v>
      </c>
      <c r="T150" s="8">
        <f t="shared" si="16"/>
        <v>40379.23096064815</v>
      </c>
      <c r="U150" s="8">
        <f t="shared" si="17"/>
        <v>40393.082638888889</v>
      </c>
      <c r="V150" s="14">
        <f t="shared" si="18"/>
        <v>13.851678240738693</v>
      </c>
      <c r="W150" s="10">
        <f t="shared" si="19"/>
        <v>0.69860000000000011</v>
      </c>
      <c r="X150" s="21">
        <f t="shared" si="20"/>
        <v>2010</v>
      </c>
    </row>
    <row r="151" spans="1:24" ht="30" x14ac:dyDescent="0.25">
      <c r="A151">
        <v>2161</v>
      </c>
      <c r="B151" s="1" t="s">
        <v>2162</v>
      </c>
      <c r="C151" s="1" t="s">
        <v>6271</v>
      </c>
      <c r="D151" s="3">
        <v>400</v>
      </c>
      <c r="E151" s="4">
        <v>463</v>
      </c>
      <c r="F151" t="s">
        <v>8218</v>
      </c>
      <c r="G151" t="s">
        <v>8223</v>
      </c>
      <c r="H151" t="s">
        <v>8404</v>
      </c>
      <c r="I151" t="s">
        <v>8245</v>
      </c>
      <c r="J151">
        <v>1443040059</v>
      </c>
      <c r="K151">
        <v>1440448059</v>
      </c>
      <c r="L151" t="b">
        <v>0</v>
      </c>
      <c r="M151">
        <v>13</v>
      </c>
      <c r="N151" t="b">
        <v>1</v>
      </c>
      <c r="O151" t="s">
        <v>8274</v>
      </c>
      <c r="P151" t="s">
        <v>8326</v>
      </c>
      <c r="Q151" t="s">
        <v>8330</v>
      </c>
      <c r="R151">
        <f t="shared" si="14"/>
        <v>35.619999999999997</v>
      </c>
      <c r="S151" s="9">
        <f t="shared" si="15"/>
        <v>116</v>
      </c>
      <c r="T151" s="8">
        <f t="shared" si="16"/>
        <v>42240.852534722217</v>
      </c>
      <c r="U151" s="8">
        <f t="shared" si="17"/>
        <v>42270.852534722217</v>
      </c>
      <c r="V151" s="14">
        <f t="shared" si="18"/>
        <v>30</v>
      </c>
      <c r="W151" s="10">
        <f t="shared" si="19"/>
        <v>0.1575</v>
      </c>
      <c r="X151" s="21">
        <f t="shared" si="20"/>
        <v>2015</v>
      </c>
    </row>
    <row r="152" spans="1:24" ht="60" x14ac:dyDescent="0.25">
      <c r="A152">
        <v>3325</v>
      </c>
      <c r="B152" s="1" t="s">
        <v>3325</v>
      </c>
      <c r="C152" s="1" t="s">
        <v>7435</v>
      </c>
      <c r="D152" s="3">
        <v>400</v>
      </c>
      <c r="E152" s="4">
        <v>450</v>
      </c>
      <c r="F152" t="s">
        <v>8218</v>
      </c>
      <c r="G152" t="s">
        <v>8224</v>
      </c>
      <c r="H152" t="s">
        <v>8408</v>
      </c>
      <c r="I152" t="s">
        <v>8246</v>
      </c>
      <c r="J152">
        <v>1428256277</v>
      </c>
      <c r="K152">
        <v>1425235877</v>
      </c>
      <c r="L152" t="b">
        <v>0</v>
      </c>
      <c r="M152">
        <v>15</v>
      </c>
      <c r="N152" t="b">
        <v>1</v>
      </c>
      <c r="O152" t="s">
        <v>8269</v>
      </c>
      <c r="P152" t="s">
        <v>8322</v>
      </c>
      <c r="Q152" t="s">
        <v>8325</v>
      </c>
      <c r="R152">
        <f t="shared" si="14"/>
        <v>30</v>
      </c>
      <c r="S152" s="9">
        <f t="shared" si="15"/>
        <v>113</v>
      </c>
      <c r="T152" s="8">
        <f t="shared" si="16"/>
        <v>42064.785613425927</v>
      </c>
      <c r="U152" s="8">
        <f t="shared" si="17"/>
        <v>42099.743946759263</v>
      </c>
      <c r="V152" s="14">
        <f t="shared" si="18"/>
        <v>34.958333333335759</v>
      </c>
      <c r="W152" s="10">
        <f t="shared" si="19"/>
        <v>0.125</v>
      </c>
      <c r="X152" s="21">
        <f t="shared" si="20"/>
        <v>2015</v>
      </c>
    </row>
    <row r="153" spans="1:24" ht="60" x14ac:dyDescent="0.25">
      <c r="A153">
        <v>2805</v>
      </c>
      <c r="B153" s="1" t="s">
        <v>2805</v>
      </c>
      <c r="C153" s="1" t="s">
        <v>6915</v>
      </c>
      <c r="D153" s="3">
        <v>400</v>
      </c>
      <c r="E153" s="4">
        <v>440</v>
      </c>
      <c r="F153" t="s">
        <v>8218</v>
      </c>
      <c r="G153" t="s">
        <v>8224</v>
      </c>
      <c r="H153" t="s">
        <v>8408</v>
      </c>
      <c r="I153" t="s">
        <v>8246</v>
      </c>
      <c r="J153">
        <v>1440245273</v>
      </c>
      <c r="K153">
        <v>1438085273</v>
      </c>
      <c r="L153" t="b">
        <v>0</v>
      </c>
      <c r="M153">
        <v>18</v>
      </c>
      <c r="N153" t="b">
        <v>1</v>
      </c>
      <c r="O153" t="s">
        <v>8269</v>
      </c>
      <c r="P153" t="s">
        <v>8322</v>
      </c>
      <c r="Q153" t="s">
        <v>8325</v>
      </c>
      <c r="R153">
        <f t="shared" si="14"/>
        <v>24.44</v>
      </c>
      <c r="S153" s="9">
        <f t="shared" si="15"/>
        <v>110</v>
      </c>
      <c r="T153" s="8">
        <f t="shared" si="16"/>
        <v>42213.505474537036</v>
      </c>
      <c r="U153" s="8">
        <f t="shared" si="17"/>
        <v>42238.505474537036</v>
      </c>
      <c r="V153" s="14">
        <f t="shared" si="18"/>
        <v>25</v>
      </c>
      <c r="W153" s="10">
        <f t="shared" si="19"/>
        <v>0.1</v>
      </c>
      <c r="X153" s="21">
        <f t="shared" si="20"/>
        <v>2015</v>
      </c>
    </row>
    <row r="154" spans="1:24" ht="30" x14ac:dyDescent="0.25">
      <c r="A154">
        <v>819</v>
      </c>
      <c r="B154" s="1" t="s">
        <v>820</v>
      </c>
      <c r="C154" s="1" t="s">
        <v>4929</v>
      </c>
      <c r="D154" s="3">
        <v>400</v>
      </c>
      <c r="E154" s="4">
        <v>435</v>
      </c>
      <c r="F154" t="s">
        <v>8218</v>
      </c>
      <c r="G154" t="s">
        <v>8223</v>
      </c>
      <c r="H154" t="s">
        <v>8404</v>
      </c>
      <c r="I154" t="s">
        <v>8245</v>
      </c>
      <c r="J154">
        <v>1387601040</v>
      </c>
      <c r="K154">
        <v>1386806254</v>
      </c>
      <c r="L154" t="b">
        <v>0</v>
      </c>
      <c r="M154">
        <v>14</v>
      </c>
      <c r="N154" t="b">
        <v>1</v>
      </c>
      <c r="O154" t="s">
        <v>8274</v>
      </c>
      <c r="P154" t="s">
        <v>8326</v>
      </c>
      <c r="Q154" t="s">
        <v>8330</v>
      </c>
      <c r="R154">
        <f t="shared" si="14"/>
        <v>31.07</v>
      </c>
      <c r="S154" s="9">
        <f t="shared" si="15"/>
        <v>109</v>
      </c>
      <c r="T154" s="8">
        <f t="shared" si="16"/>
        <v>41619.998310185183</v>
      </c>
      <c r="U154" s="8">
        <f t="shared" si="17"/>
        <v>41629.197222222225</v>
      </c>
      <c r="V154" s="14">
        <f t="shared" si="18"/>
        <v>9.1989120370417368</v>
      </c>
      <c r="W154" s="10">
        <f t="shared" si="19"/>
        <v>8.7499999999999994E-2</v>
      </c>
      <c r="X154" s="21">
        <f t="shared" si="20"/>
        <v>2013</v>
      </c>
    </row>
    <row r="155" spans="1:24" ht="60" x14ac:dyDescent="0.25">
      <c r="A155">
        <v>2448</v>
      </c>
      <c r="B155" s="1" t="s">
        <v>2449</v>
      </c>
      <c r="C155" s="1" t="s">
        <v>6558</v>
      </c>
      <c r="D155" s="3">
        <v>400</v>
      </c>
      <c r="E155" s="4">
        <v>430</v>
      </c>
      <c r="F155" t="s">
        <v>8218</v>
      </c>
      <c r="G155" t="s">
        <v>8223</v>
      </c>
      <c r="H155" t="s">
        <v>8404</v>
      </c>
      <c r="I155" t="s">
        <v>8245</v>
      </c>
      <c r="J155">
        <v>1472621760</v>
      </c>
      <c r="K155">
        <v>1472110513</v>
      </c>
      <c r="L155" t="b">
        <v>0</v>
      </c>
      <c r="M155">
        <v>9</v>
      </c>
      <c r="N155" t="b">
        <v>1</v>
      </c>
      <c r="O155" t="s">
        <v>8296</v>
      </c>
      <c r="P155" t="s">
        <v>8318</v>
      </c>
      <c r="Q155" t="s">
        <v>8319</v>
      </c>
      <c r="R155">
        <f t="shared" si="14"/>
        <v>47.78</v>
      </c>
      <c r="S155" s="9">
        <f t="shared" si="15"/>
        <v>108</v>
      </c>
      <c r="T155" s="8">
        <f t="shared" si="16"/>
        <v>42607.316122685181</v>
      </c>
      <c r="U155" s="8">
        <f t="shared" si="17"/>
        <v>42613.233333333337</v>
      </c>
      <c r="V155" s="14">
        <f t="shared" si="18"/>
        <v>5.9172106481564697</v>
      </c>
      <c r="W155" s="10">
        <f t="shared" si="19"/>
        <v>7.4999999999999997E-2</v>
      </c>
      <c r="X155" s="21">
        <f t="shared" si="20"/>
        <v>2016</v>
      </c>
    </row>
    <row r="156" spans="1:24" ht="45" x14ac:dyDescent="0.25">
      <c r="A156">
        <v>97</v>
      </c>
      <c r="B156" s="1" t="s">
        <v>99</v>
      </c>
      <c r="C156" s="1" t="s">
        <v>4208</v>
      </c>
      <c r="D156" s="3">
        <v>400</v>
      </c>
      <c r="E156" s="4">
        <v>425</v>
      </c>
      <c r="F156" t="s">
        <v>8218</v>
      </c>
      <c r="G156" t="s">
        <v>8223</v>
      </c>
      <c r="H156" t="s">
        <v>8404</v>
      </c>
      <c r="I156" t="s">
        <v>8245</v>
      </c>
      <c r="J156">
        <v>1310440482</v>
      </c>
      <c r="K156">
        <v>1307848482</v>
      </c>
      <c r="L156" t="b">
        <v>0</v>
      </c>
      <c r="M156">
        <v>8</v>
      </c>
      <c r="N156" t="b">
        <v>1</v>
      </c>
      <c r="O156" t="s">
        <v>8264</v>
      </c>
      <c r="P156" t="s">
        <v>8320</v>
      </c>
      <c r="Q156" t="s">
        <v>8342</v>
      </c>
      <c r="R156">
        <f t="shared" si="14"/>
        <v>53.13</v>
      </c>
      <c r="S156" s="9">
        <f t="shared" si="15"/>
        <v>106</v>
      </c>
      <c r="T156" s="8">
        <f t="shared" si="16"/>
        <v>40706.135208333333</v>
      </c>
      <c r="U156" s="8">
        <f t="shared" si="17"/>
        <v>40736.135208333333</v>
      </c>
      <c r="V156" s="14">
        <f t="shared" si="18"/>
        <v>30</v>
      </c>
      <c r="W156" s="10">
        <f t="shared" si="19"/>
        <v>6.25E-2</v>
      </c>
      <c r="X156" s="21">
        <f t="shared" si="20"/>
        <v>2011</v>
      </c>
    </row>
    <row r="157" spans="1:24" ht="45" x14ac:dyDescent="0.25">
      <c r="A157">
        <v>2317</v>
      </c>
      <c r="B157" s="1" t="s">
        <v>2318</v>
      </c>
      <c r="C157" s="1" t="s">
        <v>6427</v>
      </c>
      <c r="D157" s="3">
        <v>400</v>
      </c>
      <c r="E157" s="4">
        <v>416</v>
      </c>
      <c r="F157" t="s">
        <v>8218</v>
      </c>
      <c r="G157" t="s">
        <v>8223</v>
      </c>
      <c r="H157" t="s">
        <v>8404</v>
      </c>
      <c r="I157" t="s">
        <v>8245</v>
      </c>
      <c r="J157">
        <v>1266210000</v>
      </c>
      <c r="K157">
        <v>1263474049</v>
      </c>
      <c r="L157" t="b">
        <v>1</v>
      </c>
      <c r="M157">
        <v>22</v>
      </c>
      <c r="N157" t="b">
        <v>1</v>
      </c>
      <c r="O157" t="s">
        <v>8277</v>
      </c>
      <c r="P157" t="s">
        <v>8326</v>
      </c>
      <c r="Q157" t="s">
        <v>8327</v>
      </c>
      <c r="R157">
        <f t="shared" si="14"/>
        <v>18.91</v>
      </c>
      <c r="S157" s="9">
        <f t="shared" si="15"/>
        <v>104</v>
      </c>
      <c r="T157" s="8">
        <f t="shared" si="16"/>
        <v>40192.542233796295</v>
      </c>
      <c r="U157" s="8">
        <f t="shared" si="17"/>
        <v>40224.208333333336</v>
      </c>
      <c r="V157" s="14">
        <f t="shared" si="18"/>
        <v>31.666099537040282</v>
      </c>
      <c r="W157" s="10">
        <f t="shared" si="19"/>
        <v>0.04</v>
      </c>
      <c r="X157" s="21">
        <f t="shared" si="20"/>
        <v>2010</v>
      </c>
    </row>
    <row r="158" spans="1:24" ht="60" x14ac:dyDescent="0.25">
      <c r="A158">
        <v>3494</v>
      </c>
      <c r="B158" s="1" t="s">
        <v>3493</v>
      </c>
      <c r="C158" s="1" t="s">
        <v>7604</v>
      </c>
      <c r="D158" s="3">
        <v>400</v>
      </c>
      <c r="E158" s="4">
        <v>400</v>
      </c>
      <c r="F158" t="s">
        <v>8218</v>
      </c>
      <c r="G158" t="s">
        <v>8223</v>
      </c>
      <c r="H158" t="s">
        <v>8404</v>
      </c>
      <c r="I158" t="s">
        <v>8245</v>
      </c>
      <c r="J158">
        <v>1480140000</v>
      </c>
      <c r="K158">
        <v>1479186575</v>
      </c>
      <c r="L158" t="b">
        <v>0</v>
      </c>
      <c r="M158">
        <v>13</v>
      </c>
      <c r="N158" t="b">
        <v>1</v>
      </c>
      <c r="O158" t="s">
        <v>8269</v>
      </c>
      <c r="P158" t="s">
        <v>8322</v>
      </c>
      <c r="Q158" t="s">
        <v>8325</v>
      </c>
      <c r="R158">
        <f t="shared" si="14"/>
        <v>30.77</v>
      </c>
      <c r="S158" s="9">
        <f t="shared" si="15"/>
        <v>100</v>
      </c>
      <c r="T158" s="8">
        <f t="shared" si="16"/>
        <v>42689.214988425927</v>
      </c>
      <c r="U158" s="8">
        <f t="shared" si="17"/>
        <v>42700.25</v>
      </c>
      <c r="V158" s="14">
        <f t="shared" si="18"/>
        <v>11.035011574072996</v>
      </c>
      <c r="W158" s="10">
        <f t="shared" si="19"/>
        <v>0</v>
      </c>
      <c r="X158" s="21">
        <f t="shared" si="20"/>
        <v>2016</v>
      </c>
    </row>
    <row r="159" spans="1:24" ht="45" x14ac:dyDescent="0.25">
      <c r="A159">
        <v>1106</v>
      </c>
      <c r="B159" s="1" t="s">
        <v>1107</v>
      </c>
      <c r="C159" s="1" t="s">
        <v>5216</v>
      </c>
      <c r="D159" s="3">
        <v>400</v>
      </c>
      <c r="E159" s="4">
        <v>165</v>
      </c>
      <c r="F159" t="s">
        <v>8220</v>
      </c>
      <c r="G159" t="s">
        <v>8223</v>
      </c>
      <c r="H159" t="s">
        <v>8404</v>
      </c>
      <c r="I159" t="s">
        <v>8245</v>
      </c>
      <c r="J159">
        <v>1333557975</v>
      </c>
      <c r="K159">
        <v>1330969575</v>
      </c>
      <c r="L159" t="b">
        <v>0</v>
      </c>
      <c r="M159">
        <v>7</v>
      </c>
      <c r="N159" t="b">
        <v>0</v>
      </c>
      <c r="O159" t="s">
        <v>8280</v>
      </c>
      <c r="P159" t="s">
        <v>8315</v>
      </c>
      <c r="Q159" t="s">
        <v>8333</v>
      </c>
      <c r="R159">
        <f t="shared" si="14"/>
        <v>23.57</v>
      </c>
      <c r="S159" s="9">
        <f t="shared" si="15"/>
        <v>41</v>
      </c>
      <c r="T159" s="8">
        <f t="shared" si="16"/>
        <v>40973.740451388891</v>
      </c>
      <c r="U159" s="8">
        <f t="shared" si="17"/>
        <v>41003.698784722219</v>
      </c>
      <c r="V159" s="14">
        <f t="shared" si="18"/>
        <v>29.958333333328483</v>
      </c>
      <c r="W159" s="10">
        <f t="shared" si="19"/>
        <v>-0.58750000000000002</v>
      </c>
      <c r="X159" s="21">
        <f t="shared" si="20"/>
        <v>2012</v>
      </c>
    </row>
    <row r="160" spans="1:24" ht="45" x14ac:dyDescent="0.25">
      <c r="A160">
        <v>3987</v>
      </c>
      <c r="B160" s="1" t="s">
        <v>3983</v>
      </c>
      <c r="C160" s="1" t="s">
        <v>8093</v>
      </c>
      <c r="D160" s="3">
        <v>400</v>
      </c>
      <c r="E160" s="4">
        <v>151</v>
      </c>
      <c r="F160" t="s">
        <v>8220</v>
      </c>
      <c r="G160" t="s">
        <v>8224</v>
      </c>
      <c r="H160" t="s">
        <v>8408</v>
      </c>
      <c r="I160" t="s">
        <v>8246</v>
      </c>
      <c r="J160">
        <v>1400278290</v>
      </c>
      <c r="K160">
        <v>1399414290</v>
      </c>
      <c r="L160" t="b">
        <v>0</v>
      </c>
      <c r="M160">
        <v>13</v>
      </c>
      <c r="N160" t="b">
        <v>0</v>
      </c>
      <c r="O160" t="s">
        <v>8269</v>
      </c>
      <c r="P160" t="s">
        <v>8322</v>
      </c>
      <c r="Q160" t="s">
        <v>8325</v>
      </c>
      <c r="R160">
        <f t="shared" si="14"/>
        <v>11.62</v>
      </c>
      <c r="S160" s="9">
        <f t="shared" si="15"/>
        <v>38</v>
      </c>
      <c r="T160" s="8">
        <f t="shared" si="16"/>
        <v>41765.92465277778</v>
      </c>
      <c r="U160" s="8">
        <f t="shared" si="17"/>
        <v>41775.92465277778</v>
      </c>
      <c r="V160" s="14">
        <f t="shared" si="18"/>
        <v>10</v>
      </c>
      <c r="W160" s="10">
        <f t="shared" si="19"/>
        <v>-0.62250000000000005</v>
      </c>
      <c r="X160" s="21">
        <f t="shared" si="20"/>
        <v>2014</v>
      </c>
    </row>
    <row r="161" spans="1:24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t="s">
        <v>8223</v>
      </c>
      <c r="H161" t="s">
        <v>8404</v>
      </c>
      <c r="I161" t="s">
        <v>8245</v>
      </c>
      <c r="J161">
        <v>1426294201</v>
      </c>
      <c r="K161">
        <v>1423705801</v>
      </c>
      <c r="L161" t="b">
        <v>0</v>
      </c>
      <c r="M161">
        <v>5</v>
      </c>
      <c r="N161" t="b">
        <v>0</v>
      </c>
      <c r="O161" t="s">
        <v>8269</v>
      </c>
      <c r="P161" t="s">
        <v>8322</v>
      </c>
      <c r="Q161" t="s">
        <v>8325</v>
      </c>
      <c r="R161">
        <f t="shared" si="14"/>
        <v>26</v>
      </c>
      <c r="S161" s="9">
        <f t="shared" si="15"/>
        <v>33</v>
      </c>
      <c r="T161" s="8">
        <f t="shared" si="16"/>
        <v>42047.07640046296</v>
      </c>
      <c r="U161" s="8">
        <f t="shared" si="17"/>
        <v>42077.034733796296</v>
      </c>
      <c r="V161" s="14">
        <f t="shared" si="18"/>
        <v>29.958333333335759</v>
      </c>
      <c r="W161" s="10">
        <f t="shared" si="19"/>
        <v>-0.67500000000000004</v>
      </c>
      <c r="X161" s="21">
        <f t="shared" si="20"/>
        <v>2015</v>
      </c>
    </row>
    <row r="162" spans="1:24" ht="60" x14ac:dyDescent="0.25">
      <c r="A162">
        <v>441</v>
      </c>
      <c r="B162" s="1" t="s">
        <v>442</v>
      </c>
      <c r="C162" s="1" t="s">
        <v>4551</v>
      </c>
      <c r="D162" s="3">
        <v>400</v>
      </c>
      <c r="E162" s="4">
        <v>0</v>
      </c>
      <c r="F162" t="s">
        <v>8220</v>
      </c>
      <c r="G162" t="s">
        <v>8224</v>
      </c>
      <c r="H162" t="s">
        <v>8408</v>
      </c>
      <c r="I162" t="s">
        <v>8246</v>
      </c>
      <c r="J162">
        <v>1383418996</v>
      </c>
      <c r="K162">
        <v>1380826996</v>
      </c>
      <c r="L162" t="b">
        <v>0</v>
      </c>
      <c r="M162">
        <v>0</v>
      </c>
      <c r="N162" t="b">
        <v>0</v>
      </c>
      <c r="O162" t="s">
        <v>8268</v>
      </c>
      <c r="P162" t="s">
        <v>8320</v>
      </c>
      <c r="Q162" t="s">
        <v>8338</v>
      </c>
      <c r="R162">
        <f t="shared" si="14"/>
        <v>0</v>
      </c>
      <c r="S162" s="9">
        <f t="shared" si="15"/>
        <v>0</v>
      </c>
      <c r="T162" s="8">
        <f t="shared" si="16"/>
        <v>41550.793935185182</v>
      </c>
      <c r="U162" s="8">
        <f t="shared" si="17"/>
        <v>41580.793935185182</v>
      </c>
      <c r="V162" s="14">
        <f t="shared" si="18"/>
        <v>30</v>
      </c>
      <c r="W162" s="10">
        <f t="shared" si="19"/>
        <v>-1</v>
      </c>
      <c r="X162" s="21">
        <f t="shared" si="20"/>
        <v>2013</v>
      </c>
    </row>
    <row r="163" spans="1:24" ht="60" x14ac:dyDescent="0.25">
      <c r="A163">
        <v>581</v>
      </c>
      <c r="B163" s="1" t="s">
        <v>582</v>
      </c>
      <c r="C163" s="1" t="s">
        <v>4691</v>
      </c>
      <c r="D163" s="3">
        <v>400</v>
      </c>
      <c r="E163" s="4">
        <v>0</v>
      </c>
      <c r="F163" t="s">
        <v>8220</v>
      </c>
      <c r="G163" t="s">
        <v>8223</v>
      </c>
      <c r="H163" t="s">
        <v>8404</v>
      </c>
      <c r="I163" t="s">
        <v>8245</v>
      </c>
      <c r="J163">
        <v>1438474704</v>
      </c>
      <c r="K163">
        <v>1435882704</v>
      </c>
      <c r="L163" t="b">
        <v>0</v>
      </c>
      <c r="M163">
        <v>0</v>
      </c>
      <c r="N163" t="b">
        <v>0</v>
      </c>
      <c r="O163" t="s">
        <v>8270</v>
      </c>
      <c r="P163" t="s">
        <v>8307</v>
      </c>
      <c r="Q163" t="s">
        <v>8341</v>
      </c>
      <c r="R163">
        <f t="shared" si="14"/>
        <v>0</v>
      </c>
      <c r="S163" s="9">
        <f t="shared" si="15"/>
        <v>0</v>
      </c>
      <c r="T163" s="8">
        <f t="shared" si="16"/>
        <v>42188.012777777782</v>
      </c>
      <c r="U163" s="8">
        <f t="shared" si="17"/>
        <v>42218.012777777782</v>
      </c>
      <c r="V163" s="14">
        <f t="shared" si="18"/>
        <v>30</v>
      </c>
      <c r="W163" s="10">
        <f t="shared" si="19"/>
        <v>-1</v>
      </c>
      <c r="X163" s="21">
        <f t="shared" si="20"/>
        <v>2015</v>
      </c>
    </row>
    <row r="164" spans="1:24" ht="60" x14ac:dyDescent="0.25">
      <c r="A164">
        <v>618</v>
      </c>
      <c r="B164" s="1" t="s">
        <v>619</v>
      </c>
      <c r="C164" s="1" t="s">
        <v>4728</v>
      </c>
      <c r="D164" s="3">
        <v>400</v>
      </c>
      <c r="E164" s="4">
        <v>0</v>
      </c>
      <c r="F164" t="s">
        <v>8219</v>
      </c>
      <c r="G164" t="s">
        <v>8223</v>
      </c>
      <c r="H164" t="s">
        <v>8404</v>
      </c>
      <c r="I164" t="s">
        <v>8245</v>
      </c>
      <c r="J164">
        <v>1449689203</v>
      </c>
      <c r="K164">
        <v>1447097203</v>
      </c>
      <c r="L164" t="b">
        <v>0</v>
      </c>
      <c r="M164">
        <v>0</v>
      </c>
      <c r="N164" t="b">
        <v>0</v>
      </c>
      <c r="O164" t="s">
        <v>8270</v>
      </c>
      <c r="P164" t="s">
        <v>8307</v>
      </c>
      <c r="Q164" t="s">
        <v>8341</v>
      </c>
      <c r="R164">
        <f t="shared" si="14"/>
        <v>0</v>
      </c>
      <c r="S164" s="9">
        <f t="shared" si="15"/>
        <v>0</v>
      </c>
      <c r="T164" s="8">
        <f t="shared" si="16"/>
        <v>42317.810219907406</v>
      </c>
      <c r="U164" s="8">
        <f t="shared" si="17"/>
        <v>42347.810219907406</v>
      </c>
      <c r="V164" s="14">
        <f t="shared" si="18"/>
        <v>30</v>
      </c>
      <c r="W164" s="10">
        <f t="shared" si="19"/>
        <v>-1</v>
      </c>
      <c r="X164" s="21">
        <f t="shared" si="20"/>
        <v>2015</v>
      </c>
    </row>
    <row r="165" spans="1:24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t="s">
        <v>8223</v>
      </c>
      <c r="H165" t="s">
        <v>8404</v>
      </c>
      <c r="I165" t="s">
        <v>8245</v>
      </c>
      <c r="J165">
        <v>1446451200</v>
      </c>
      <c r="K165">
        <v>1445539113</v>
      </c>
      <c r="L165" t="b">
        <v>0</v>
      </c>
      <c r="M165">
        <v>9</v>
      </c>
      <c r="N165" t="b">
        <v>1</v>
      </c>
      <c r="O165" t="s">
        <v>8278</v>
      </c>
      <c r="P165" t="s">
        <v>8326</v>
      </c>
      <c r="Q165" t="s">
        <v>8328</v>
      </c>
      <c r="R165">
        <f t="shared" si="14"/>
        <v>47.22</v>
      </c>
      <c r="S165" s="9">
        <f t="shared" si="15"/>
        <v>101</v>
      </c>
      <c r="T165" s="8">
        <f t="shared" si="16"/>
        <v>42299.776770833334</v>
      </c>
      <c r="U165" s="8">
        <f t="shared" si="17"/>
        <v>42310.333333333328</v>
      </c>
      <c r="V165" s="14">
        <f t="shared" si="18"/>
        <v>10.55656249999447</v>
      </c>
      <c r="W165" s="10">
        <f t="shared" si="19"/>
        <v>1.1904761904761904E-2</v>
      </c>
      <c r="X165" s="21">
        <f t="shared" si="20"/>
        <v>2015</v>
      </c>
    </row>
    <row r="166" spans="1:24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t="s">
        <v>8223</v>
      </c>
      <c r="H166" t="s">
        <v>8404</v>
      </c>
      <c r="I166" t="s">
        <v>8245</v>
      </c>
      <c r="J166">
        <v>1418315470</v>
      </c>
      <c r="K166">
        <v>1415723470</v>
      </c>
      <c r="L166" t="b">
        <v>0</v>
      </c>
      <c r="M166">
        <v>2</v>
      </c>
      <c r="N166" t="b">
        <v>0</v>
      </c>
      <c r="O166" t="s">
        <v>8270</v>
      </c>
      <c r="P166" t="s">
        <v>8307</v>
      </c>
      <c r="Q166" t="s">
        <v>8341</v>
      </c>
      <c r="R166">
        <f t="shared" si="14"/>
        <v>60</v>
      </c>
      <c r="S166" s="9">
        <f t="shared" si="15"/>
        <v>29</v>
      </c>
      <c r="T166" s="8">
        <f t="shared" si="16"/>
        <v>41954.688310185185</v>
      </c>
      <c r="U166" s="8">
        <f t="shared" si="17"/>
        <v>41984.688310185185</v>
      </c>
      <c r="V166" s="14">
        <f t="shared" si="18"/>
        <v>30</v>
      </c>
      <c r="W166" s="10">
        <f t="shared" si="19"/>
        <v>-0.7142857142857143</v>
      </c>
      <c r="X166" s="21">
        <f t="shared" si="20"/>
        <v>2014</v>
      </c>
    </row>
    <row r="167" spans="1:24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t="s">
        <v>8223</v>
      </c>
      <c r="H167" t="s">
        <v>8404</v>
      </c>
      <c r="I167" t="s">
        <v>8245</v>
      </c>
      <c r="J167">
        <v>1328377444</v>
      </c>
      <c r="K167">
        <v>1326217444</v>
      </c>
      <c r="L167" t="b">
        <v>0</v>
      </c>
      <c r="M167">
        <v>22</v>
      </c>
      <c r="N167" t="b">
        <v>1</v>
      </c>
      <c r="O167" t="s">
        <v>8264</v>
      </c>
      <c r="P167" t="s">
        <v>8320</v>
      </c>
      <c r="Q167" t="s">
        <v>8342</v>
      </c>
      <c r="R167">
        <f t="shared" si="14"/>
        <v>28.73</v>
      </c>
      <c r="S167" s="9">
        <f t="shared" si="15"/>
        <v>140</v>
      </c>
      <c r="T167" s="8">
        <f t="shared" si="16"/>
        <v>40918.738935185182</v>
      </c>
      <c r="U167" s="8">
        <f t="shared" si="17"/>
        <v>40943.738935185182</v>
      </c>
      <c r="V167" s="14">
        <f t="shared" si="18"/>
        <v>25</v>
      </c>
      <c r="W167" s="10">
        <f t="shared" si="19"/>
        <v>0.40444444444444444</v>
      </c>
      <c r="X167" s="21">
        <f t="shared" si="20"/>
        <v>2012</v>
      </c>
    </row>
    <row r="168" spans="1:24" ht="60" x14ac:dyDescent="0.25">
      <c r="A168">
        <v>2836</v>
      </c>
      <c r="B168" s="1" t="s">
        <v>2836</v>
      </c>
      <c r="C168" s="1" t="s">
        <v>6946</v>
      </c>
      <c r="D168" s="3">
        <v>450</v>
      </c>
      <c r="E168" s="4">
        <v>485</v>
      </c>
      <c r="F168" t="s">
        <v>8218</v>
      </c>
      <c r="G168" t="s">
        <v>8223</v>
      </c>
      <c r="H168" t="s">
        <v>8404</v>
      </c>
      <c r="I168" t="s">
        <v>8245</v>
      </c>
      <c r="J168">
        <v>1487393940</v>
      </c>
      <c r="K168">
        <v>1484115418</v>
      </c>
      <c r="L168" t="b">
        <v>0</v>
      </c>
      <c r="M168">
        <v>11</v>
      </c>
      <c r="N168" t="b">
        <v>1</v>
      </c>
      <c r="O168" t="s">
        <v>8269</v>
      </c>
      <c r="P168" t="s">
        <v>8322</v>
      </c>
      <c r="Q168" t="s">
        <v>8325</v>
      </c>
      <c r="R168">
        <f t="shared" si="14"/>
        <v>44.09</v>
      </c>
      <c r="S168" s="9">
        <f t="shared" si="15"/>
        <v>108</v>
      </c>
      <c r="T168" s="8">
        <f t="shared" si="16"/>
        <v>42746.261782407411</v>
      </c>
      <c r="U168" s="8">
        <f t="shared" si="17"/>
        <v>42784.207638888889</v>
      </c>
      <c r="V168" s="14">
        <f t="shared" si="18"/>
        <v>37.945856481477676</v>
      </c>
      <c r="W168" s="10">
        <f t="shared" si="19"/>
        <v>7.7777777777777779E-2</v>
      </c>
      <c r="X168" s="21">
        <f t="shared" si="20"/>
        <v>2017</v>
      </c>
    </row>
    <row r="169" spans="1:24" ht="30" x14ac:dyDescent="0.25">
      <c r="A169">
        <v>177</v>
      </c>
      <c r="B169" s="1" t="s">
        <v>179</v>
      </c>
      <c r="C169" s="1" t="s">
        <v>4287</v>
      </c>
      <c r="D169" s="3">
        <v>450</v>
      </c>
      <c r="E169" s="4">
        <v>180</v>
      </c>
      <c r="F169" t="s">
        <v>8220</v>
      </c>
      <c r="G169" t="s">
        <v>8223</v>
      </c>
      <c r="H169" t="s">
        <v>8404</v>
      </c>
      <c r="I169" t="s">
        <v>8245</v>
      </c>
      <c r="J169">
        <v>1427155726</v>
      </c>
      <c r="K169">
        <v>1425690526</v>
      </c>
      <c r="L169" t="b">
        <v>0</v>
      </c>
      <c r="M169">
        <v>7</v>
      </c>
      <c r="N169" t="b">
        <v>0</v>
      </c>
      <c r="O169" t="s">
        <v>8266</v>
      </c>
      <c r="P169" t="s">
        <v>8320</v>
      </c>
      <c r="Q169" t="s">
        <v>8324</v>
      </c>
      <c r="R169">
        <f t="shared" si="14"/>
        <v>25.71</v>
      </c>
      <c r="S169" s="9">
        <f t="shared" si="15"/>
        <v>40</v>
      </c>
      <c r="T169" s="8">
        <f t="shared" si="16"/>
        <v>42070.047754629632</v>
      </c>
      <c r="U169" s="8">
        <f t="shared" si="17"/>
        <v>42087.00608796296</v>
      </c>
      <c r="V169" s="14">
        <f t="shared" si="18"/>
        <v>16.958333333328483</v>
      </c>
      <c r="W169" s="10">
        <f t="shared" si="19"/>
        <v>-0.6</v>
      </c>
      <c r="X169" s="21">
        <f t="shared" si="20"/>
        <v>2015</v>
      </c>
    </row>
    <row r="170" spans="1:24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t="s">
        <v>8223</v>
      </c>
      <c r="H170" t="s">
        <v>8404</v>
      </c>
      <c r="I170" t="s">
        <v>8245</v>
      </c>
      <c r="J170">
        <v>1408657826</v>
      </c>
      <c r="K170">
        <v>1407621026</v>
      </c>
      <c r="L170" t="b">
        <v>0</v>
      </c>
      <c r="M170">
        <v>2</v>
      </c>
      <c r="N170" t="b">
        <v>0</v>
      </c>
      <c r="O170" t="s">
        <v>8283</v>
      </c>
      <c r="P170" t="s">
        <v>8312</v>
      </c>
      <c r="Q170" t="s">
        <v>8313</v>
      </c>
      <c r="R170">
        <f t="shared" si="14"/>
        <v>7.5</v>
      </c>
      <c r="S170" s="9">
        <f t="shared" si="15"/>
        <v>3</v>
      </c>
      <c r="T170" s="8">
        <f t="shared" si="16"/>
        <v>41860.91002314815</v>
      </c>
      <c r="U170" s="8">
        <f t="shared" si="17"/>
        <v>41872.91002314815</v>
      </c>
      <c r="V170" s="14">
        <f t="shared" si="18"/>
        <v>12</v>
      </c>
      <c r="W170" s="10">
        <f t="shared" si="19"/>
        <v>-0.96666666666666667</v>
      </c>
      <c r="X170" s="21">
        <f t="shared" si="20"/>
        <v>2014</v>
      </c>
    </row>
    <row r="171" spans="1:24" ht="60" x14ac:dyDescent="0.25">
      <c r="A171">
        <v>439</v>
      </c>
      <c r="B171" s="1" t="s">
        <v>440</v>
      </c>
      <c r="C171" s="1" t="s">
        <v>4549</v>
      </c>
      <c r="D171" s="3">
        <v>450</v>
      </c>
      <c r="E171" s="4">
        <v>0</v>
      </c>
      <c r="F171" t="s">
        <v>8220</v>
      </c>
      <c r="G171" t="s">
        <v>8223</v>
      </c>
      <c r="H171" t="s">
        <v>8404</v>
      </c>
      <c r="I171" t="s">
        <v>8245</v>
      </c>
      <c r="J171">
        <v>1413569818</v>
      </c>
      <c r="K171">
        <v>1412705818</v>
      </c>
      <c r="L171" t="b">
        <v>0</v>
      </c>
      <c r="M171">
        <v>0</v>
      </c>
      <c r="N171" t="b">
        <v>0</v>
      </c>
      <c r="O171" t="s">
        <v>8268</v>
      </c>
      <c r="P171" t="s">
        <v>8320</v>
      </c>
      <c r="Q171" t="s">
        <v>8338</v>
      </c>
      <c r="R171">
        <f t="shared" si="14"/>
        <v>0</v>
      </c>
      <c r="S171" s="9">
        <f t="shared" si="15"/>
        <v>0</v>
      </c>
      <c r="T171" s="8">
        <f t="shared" si="16"/>
        <v>41919.761782407404</v>
      </c>
      <c r="U171" s="8">
        <f t="shared" si="17"/>
        <v>41929.761782407404</v>
      </c>
      <c r="V171" s="14">
        <f t="shared" si="18"/>
        <v>10</v>
      </c>
      <c r="W171" s="10">
        <f t="shared" si="19"/>
        <v>-1</v>
      </c>
      <c r="X171" s="21">
        <f t="shared" si="20"/>
        <v>2014</v>
      </c>
    </row>
    <row r="172" spans="1:24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t="s">
        <v>8223</v>
      </c>
      <c r="H172" t="s">
        <v>8404</v>
      </c>
      <c r="I172" t="s">
        <v>8245</v>
      </c>
      <c r="J172">
        <v>1334250165</v>
      </c>
      <c r="K172">
        <v>1331658165</v>
      </c>
      <c r="L172" t="b">
        <v>0</v>
      </c>
      <c r="M172">
        <v>13</v>
      </c>
      <c r="N172" t="b">
        <v>1</v>
      </c>
      <c r="O172" t="s">
        <v>8277</v>
      </c>
      <c r="P172" t="s">
        <v>8326</v>
      </c>
      <c r="Q172" t="s">
        <v>8327</v>
      </c>
      <c r="R172">
        <f t="shared" si="14"/>
        <v>43</v>
      </c>
      <c r="S172" s="9">
        <f t="shared" si="15"/>
        <v>124</v>
      </c>
      <c r="T172" s="8">
        <f t="shared" si="16"/>
        <v>40981.710243055553</v>
      </c>
      <c r="U172" s="8">
        <f t="shared" si="17"/>
        <v>41011.710243055553</v>
      </c>
      <c r="V172" s="14">
        <f t="shared" si="18"/>
        <v>30</v>
      </c>
      <c r="W172" s="10">
        <f t="shared" si="19"/>
        <v>0.23946784922394679</v>
      </c>
      <c r="X172" s="21">
        <f t="shared" si="20"/>
        <v>2012</v>
      </c>
    </row>
    <row r="173" spans="1:24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t="s">
        <v>8224</v>
      </c>
      <c r="H173" t="s">
        <v>8408</v>
      </c>
      <c r="I173" t="s">
        <v>8246</v>
      </c>
      <c r="J173">
        <v>1479811846</v>
      </c>
      <c r="K173">
        <v>1478602246</v>
      </c>
      <c r="L173" t="b">
        <v>0</v>
      </c>
      <c r="M173">
        <v>50</v>
      </c>
      <c r="N173" t="b">
        <v>1</v>
      </c>
      <c r="O173" t="s">
        <v>8295</v>
      </c>
      <c r="P173" t="s">
        <v>8315</v>
      </c>
      <c r="Q173" t="s">
        <v>8316</v>
      </c>
      <c r="R173">
        <f t="shared" si="14"/>
        <v>21.38</v>
      </c>
      <c r="S173" s="9">
        <f t="shared" si="15"/>
        <v>223</v>
      </c>
      <c r="T173" s="8">
        <f t="shared" si="16"/>
        <v>42682.451921296291</v>
      </c>
      <c r="U173" s="8">
        <f t="shared" si="17"/>
        <v>42696.451921296291</v>
      </c>
      <c r="V173" s="14">
        <f t="shared" si="18"/>
        <v>14</v>
      </c>
      <c r="W173" s="10">
        <f t="shared" si="19"/>
        <v>1.2270833333333333</v>
      </c>
      <c r="X173" s="21">
        <f t="shared" si="20"/>
        <v>2016</v>
      </c>
    </row>
    <row r="174" spans="1:24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t="s">
        <v>8224</v>
      </c>
      <c r="H174" t="s">
        <v>8408</v>
      </c>
      <c r="I174" t="s">
        <v>8246</v>
      </c>
      <c r="J174">
        <v>1432499376</v>
      </c>
      <c r="K174">
        <v>1429648176</v>
      </c>
      <c r="L174" t="b">
        <v>0</v>
      </c>
      <c r="M174">
        <v>10</v>
      </c>
      <c r="N174" t="b">
        <v>1</v>
      </c>
      <c r="O174" t="s">
        <v>8293</v>
      </c>
      <c r="P174" t="s">
        <v>8307</v>
      </c>
      <c r="Q174" t="s">
        <v>8308</v>
      </c>
      <c r="R174">
        <f t="shared" si="14"/>
        <v>62.8</v>
      </c>
      <c r="S174" s="9">
        <f t="shared" si="15"/>
        <v>127</v>
      </c>
      <c r="T174" s="8">
        <f t="shared" si="16"/>
        <v>42115.853888888887</v>
      </c>
      <c r="U174" s="8">
        <f t="shared" si="17"/>
        <v>42148.853888888887</v>
      </c>
      <c r="V174" s="14">
        <f t="shared" si="18"/>
        <v>33</v>
      </c>
      <c r="W174" s="10">
        <f t="shared" si="19"/>
        <v>0.2686868686868687</v>
      </c>
      <c r="X174" s="21">
        <f t="shared" si="20"/>
        <v>2015</v>
      </c>
    </row>
    <row r="175" spans="1:24" ht="60" x14ac:dyDescent="0.25">
      <c r="A175">
        <v>2617</v>
      </c>
      <c r="B175" s="1" t="s">
        <v>2617</v>
      </c>
      <c r="C175" s="1" t="s">
        <v>6727</v>
      </c>
      <c r="D175" s="3">
        <v>500</v>
      </c>
      <c r="E175" s="4">
        <v>4388</v>
      </c>
      <c r="F175" t="s">
        <v>8218</v>
      </c>
      <c r="G175" t="s">
        <v>8223</v>
      </c>
      <c r="H175" t="s">
        <v>8404</v>
      </c>
      <c r="I175" t="s">
        <v>8245</v>
      </c>
      <c r="J175">
        <v>1413838751</v>
      </c>
      <c r="K175">
        <v>1411246751</v>
      </c>
      <c r="L175" t="b">
        <v>1</v>
      </c>
      <c r="M175">
        <v>159</v>
      </c>
      <c r="N175" t="b">
        <v>1</v>
      </c>
      <c r="O175" t="s">
        <v>8299</v>
      </c>
      <c r="P175" t="s">
        <v>8307</v>
      </c>
      <c r="Q175" t="s">
        <v>8314</v>
      </c>
      <c r="R175">
        <f t="shared" si="14"/>
        <v>27.6</v>
      </c>
      <c r="S175" s="9">
        <f t="shared" si="15"/>
        <v>878</v>
      </c>
      <c r="T175" s="8">
        <f t="shared" si="16"/>
        <v>41902.874432870369</v>
      </c>
      <c r="U175" s="8">
        <f t="shared" si="17"/>
        <v>41932.874432870369</v>
      </c>
      <c r="V175" s="14">
        <f t="shared" si="18"/>
        <v>30</v>
      </c>
      <c r="W175" s="10">
        <f t="shared" si="19"/>
        <v>7.7759999999999998</v>
      </c>
      <c r="X175" s="21">
        <f t="shared" si="20"/>
        <v>2014</v>
      </c>
    </row>
    <row r="176" spans="1:24" ht="60" x14ac:dyDescent="0.25">
      <c r="A176">
        <v>2601</v>
      </c>
      <c r="B176" s="1" t="s">
        <v>2601</v>
      </c>
      <c r="C176" s="1" t="s">
        <v>6711</v>
      </c>
      <c r="D176" s="3">
        <v>500</v>
      </c>
      <c r="E176" s="4">
        <v>3307</v>
      </c>
      <c r="F176" t="s">
        <v>8218</v>
      </c>
      <c r="G176" t="s">
        <v>8223</v>
      </c>
      <c r="H176" t="s">
        <v>8404</v>
      </c>
      <c r="I176" t="s">
        <v>8245</v>
      </c>
      <c r="J176">
        <v>1347508740</v>
      </c>
      <c r="K176">
        <v>1346276349</v>
      </c>
      <c r="L176" t="b">
        <v>1</v>
      </c>
      <c r="M176">
        <v>151</v>
      </c>
      <c r="N176" t="b">
        <v>1</v>
      </c>
      <c r="O176" t="s">
        <v>8299</v>
      </c>
      <c r="P176" t="s">
        <v>8307</v>
      </c>
      <c r="Q176" t="s">
        <v>8314</v>
      </c>
      <c r="R176">
        <f t="shared" si="14"/>
        <v>21.9</v>
      </c>
      <c r="S176" s="9">
        <f t="shared" si="15"/>
        <v>661</v>
      </c>
      <c r="T176" s="8">
        <f t="shared" si="16"/>
        <v>41150.902187499996</v>
      </c>
      <c r="U176" s="8">
        <f t="shared" si="17"/>
        <v>41165.165972222225</v>
      </c>
      <c r="V176" s="14">
        <f t="shared" si="18"/>
        <v>14.263784722228593</v>
      </c>
      <c r="W176" s="10">
        <f t="shared" si="19"/>
        <v>5.6139999999999999</v>
      </c>
      <c r="X176" s="21">
        <f t="shared" si="20"/>
        <v>2012</v>
      </c>
    </row>
    <row r="177" spans="1:24" ht="45" x14ac:dyDescent="0.25">
      <c r="A177">
        <v>2254</v>
      </c>
      <c r="B177" s="1" t="s">
        <v>2255</v>
      </c>
      <c r="C177" s="1" t="s">
        <v>6364</v>
      </c>
      <c r="D177" s="3">
        <v>500</v>
      </c>
      <c r="E177" s="4">
        <v>2299</v>
      </c>
      <c r="F177" t="s">
        <v>8218</v>
      </c>
      <c r="G177" t="s">
        <v>8223</v>
      </c>
      <c r="H177" t="s">
        <v>8404</v>
      </c>
      <c r="I177" t="s">
        <v>8245</v>
      </c>
      <c r="J177">
        <v>1485271968</v>
      </c>
      <c r="K177">
        <v>1484667168</v>
      </c>
      <c r="L177" t="b">
        <v>0</v>
      </c>
      <c r="M177">
        <v>197</v>
      </c>
      <c r="N177" t="b">
        <v>1</v>
      </c>
      <c r="O177" t="s">
        <v>8295</v>
      </c>
      <c r="P177" t="s">
        <v>8315</v>
      </c>
      <c r="Q177" t="s">
        <v>8316</v>
      </c>
      <c r="R177">
        <f t="shared" si="14"/>
        <v>11.67</v>
      </c>
      <c r="S177" s="9">
        <f t="shared" si="15"/>
        <v>460</v>
      </c>
      <c r="T177" s="8">
        <f t="shared" si="16"/>
        <v>42752.647777777776</v>
      </c>
      <c r="U177" s="8">
        <f t="shared" si="17"/>
        <v>42759.647777777776</v>
      </c>
      <c r="V177" s="14">
        <f t="shared" si="18"/>
        <v>7</v>
      </c>
      <c r="W177" s="10">
        <f t="shared" si="19"/>
        <v>3.5979999999999999</v>
      </c>
      <c r="X177" s="21">
        <f t="shared" si="20"/>
        <v>2017</v>
      </c>
    </row>
    <row r="178" spans="1:24" ht="60" x14ac:dyDescent="0.25">
      <c r="A178">
        <v>3353</v>
      </c>
      <c r="B178" s="1" t="s">
        <v>3352</v>
      </c>
      <c r="C178" s="1" t="s">
        <v>7463</v>
      </c>
      <c r="D178" s="3">
        <v>500</v>
      </c>
      <c r="E178" s="4">
        <v>1575</v>
      </c>
      <c r="F178" t="s">
        <v>8218</v>
      </c>
      <c r="G178" t="s">
        <v>8224</v>
      </c>
      <c r="H178" t="s">
        <v>8408</v>
      </c>
      <c r="I178" t="s">
        <v>8246</v>
      </c>
      <c r="J178">
        <v>1462230000</v>
      </c>
      <c r="K178">
        <v>1461061350</v>
      </c>
      <c r="L178" t="b">
        <v>0</v>
      </c>
      <c r="M178">
        <v>44</v>
      </c>
      <c r="N178" t="b">
        <v>1</v>
      </c>
      <c r="O178" t="s">
        <v>8269</v>
      </c>
      <c r="P178" t="s">
        <v>8322</v>
      </c>
      <c r="Q178" t="s">
        <v>8325</v>
      </c>
      <c r="R178">
        <f t="shared" si="14"/>
        <v>35.799999999999997</v>
      </c>
      <c r="S178" s="9">
        <f t="shared" si="15"/>
        <v>315</v>
      </c>
      <c r="T178" s="8">
        <f t="shared" si="16"/>
        <v>42479.432291666672</v>
      </c>
      <c r="U178" s="8">
        <f t="shared" si="17"/>
        <v>42492.958333333328</v>
      </c>
      <c r="V178" s="14">
        <f t="shared" si="18"/>
        <v>13.526041666656965</v>
      </c>
      <c r="W178" s="10">
        <f t="shared" si="19"/>
        <v>2.15</v>
      </c>
      <c r="X178" s="21">
        <f t="shared" si="20"/>
        <v>2016</v>
      </c>
    </row>
    <row r="179" spans="1:24" ht="60" x14ac:dyDescent="0.25">
      <c r="A179">
        <v>2003</v>
      </c>
      <c r="B179" s="1" t="s">
        <v>2004</v>
      </c>
      <c r="C179" s="1" t="s">
        <v>6113</v>
      </c>
      <c r="D179" s="3">
        <v>500</v>
      </c>
      <c r="E179" s="4">
        <v>1560</v>
      </c>
      <c r="F179" t="s">
        <v>8218</v>
      </c>
      <c r="G179" t="s">
        <v>8223</v>
      </c>
      <c r="H179" t="s">
        <v>8404</v>
      </c>
      <c r="I179" t="s">
        <v>8245</v>
      </c>
      <c r="J179">
        <v>1278111600</v>
      </c>
      <c r="K179">
        <v>1276830052</v>
      </c>
      <c r="L179" t="b">
        <v>1</v>
      </c>
      <c r="M179">
        <v>17</v>
      </c>
      <c r="N179" t="b">
        <v>1</v>
      </c>
      <c r="O179" t="s">
        <v>8293</v>
      </c>
      <c r="P179" t="s">
        <v>8307</v>
      </c>
      <c r="Q179" t="s">
        <v>8308</v>
      </c>
      <c r="R179">
        <f t="shared" si="14"/>
        <v>91.76</v>
      </c>
      <c r="S179" s="9">
        <f t="shared" si="15"/>
        <v>312</v>
      </c>
      <c r="T179" s="8">
        <f t="shared" si="16"/>
        <v>40347.125601851854</v>
      </c>
      <c r="U179" s="8">
        <f t="shared" si="17"/>
        <v>40361.958333333336</v>
      </c>
      <c r="V179" s="14">
        <f t="shared" si="18"/>
        <v>14.83273148148146</v>
      </c>
      <c r="W179" s="10">
        <f t="shared" si="19"/>
        <v>2.12</v>
      </c>
      <c r="X179" s="21">
        <f t="shared" si="20"/>
        <v>2010</v>
      </c>
    </row>
    <row r="180" spans="1:24" ht="45" x14ac:dyDescent="0.25">
      <c r="A180">
        <v>3718</v>
      </c>
      <c r="B180" s="1" t="s">
        <v>3715</v>
      </c>
      <c r="C180" s="1" t="s">
        <v>7828</v>
      </c>
      <c r="D180" s="3">
        <v>500</v>
      </c>
      <c r="E180" s="4">
        <v>1197</v>
      </c>
      <c r="F180" t="s">
        <v>8218</v>
      </c>
      <c r="G180" t="s">
        <v>8224</v>
      </c>
      <c r="H180" t="s">
        <v>8408</v>
      </c>
      <c r="I180" t="s">
        <v>8246</v>
      </c>
      <c r="J180">
        <v>1425057075</v>
      </c>
      <c r="K180">
        <v>1422465075</v>
      </c>
      <c r="L180" t="b">
        <v>0</v>
      </c>
      <c r="M180">
        <v>46</v>
      </c>
      <c r="N180" t="b">
        <v>1</v>
      </c>
      <c r="O180" t="s">
        <v>8269</v>
      </c>
      <c r="P180" t="s">
        <v>8322</v>
      </c>
      <c r="Q180" t="s">
        <v>8325</v>
      </c>
      <c r="R180">
        <f t="shared" si="14"/>
        <v>26.02</v>
      </c>
      <c r="S180" s="9">
        <f t="shared" si="15"/>
        <v>239</v>
      </c>
      <c r="T180" s="8">
        <f t="shared" si="16"/>
        <v>42032.716145833328</v>
      </c>
      <c r="U180" s="8">
        <f t="shared" si="17"/>
        <v>42062.716145833328</v>
      </c>
      <c r="V180" s="14">
        <f t="shared" si="18"/>
        <v>30</v>
      </c>
      <c r="W180" s="10">
        <f t="shared" si="19"/>
        <v>1.3939999999999999</v>
      </c>
      <c r="X180" s="21">
        <f t="shared" si="20"/>
        <v>2015</v>
      </c>
    </row>
    <row r="181" spans="1:24" ht="60" x14ac:dyDescent="0.25">
      <c r="A181">
        <v>3391</v>
      </c>
      <c r="B181" s="1" t="s">
        <v>3390</v>
      </c>
      <c r="C181" s="1" t="s">
        <v>7501</v>
      </c>
      <c r="D181" s="3">
        <v>500</v>
      </c>
      <c r="E181" s="4">
        <v>1115</v>
      </c>
      <c r="F181" t="s">
        <v>8218</v>
      </c>
      <c r="G181" t="s">
        <v>8223</v>
      </c>
      <c r="H181" t="s">
        <v>8404</v>
      </c>
      <c r="I181" t="s">
        <v>8245</v>
      </c>
      <c r="J181">
        <v>1407536880</v>
      </c>
      <c r="K181">
        <v>1404997548</v>
      </c>
      <c r="L181" t="b">
        <v>0</v>
      </c>
      <c r="M181">
        <v>18</v>
      </c>
      <c r="N181" t="b">
        <v>1</v>
      </c>
      <c r="O181" t="s">
        <v>8269</v>
      </c>
      <c r="P181" t="s">
        <v>8322</v>
      </c>
      <c r="Q181" t="s">
        <v>8325</v>
      </c>
      <c r="R181">
        <f t="shared" si="14"/>
        <v>61.94</v>
      </c>
      <c r="S181" s="9">
        <f t="shared" si="15"/>
        <v>223</v>
      </c>
      <c r="T181" s="8">
        <f t="shared" si="16"/>
        <v>41830.545694444445</v>
      </c>
      <c r="U181" s="8">
        <f t="shared" si="17"/>
        <v>41859.936111111114</v>
      </c>
      <c r="V181" s="14">
        <f t="shared" si="18"/>
        <v>29.390416666668898</v>
      </c>
      <c r="W181" s="10">
        <f t="shared" si="19"/>
        <v>1.23</v>
      </c>
      <c r="X181" s="21">
        <f t="shared" si="20"/>
        <v>2014</v>
      </c>
    </row>
    <row r="182" spans="1:24" ht="45" x14ac:dyDescent="0.25">
      <c r="A182">
        <v>3366</v>
      </c>
      <c r="B182" s="1" t="s">
        <v>3365</v>
      </c>
      <c r="C182" s="1" t="s">
        <v>7476</v>
      </c>
      <c r="D182" s="3">
        <v>500</v>
      </c>
      <c r="E182" s="4">
        <v>1105</v>
      </c>
      <c r="F182" t="s">
        <v>8218</v>
      </c>
      <c r="G182" t="s">
        <v>8223</v>
      </c>
      <c r="H182" t="s">
        <v>8404</v>
      </c>
      <c r="I182" t="s">
        <v>8245</v>
      </c>
      <c r="J182">
        <v>1431481037</v>
      </c>
      <c r="K182">
        <v>1428889037</v>
      </c>
      <c r="L182" t="b">
        <v>0</v>
      </c>
      <c r="M182">
        <v>18</v>
      </c>
      <c r="N182" t="b">
        <v>1</v>
      </c>
      <c r="O182" t="s">
        <v>8269</v>
      </c>
      <c r="P182" t="s">
        <v>8322</v>
      </c>
      <c r="Q182" t="s">
        <v>8325</v>
      </c>
      <c r="R182">
        <f t="shared" si="14"/>
        <v>61.39</v>
      </c>
      <c r="S182" s="9">
        <f t="shared" si="15"/>
        <v>221</v>
      </c>
      <c r="T182" s="8">
        <f t="shared" si="16"/>
        <v>42107.067557870367</v>
      </c>
      <c r="U182" s="8">
        <f t="shared" si="17"/>
        <v>42137.067557870367</v>
      </c>
      <c r="V182" s="14">
        <f t="shared" si="18"/>
        <v>30</v>
      </c>
      <c r="W182" s="10">
        <f t="shared" si="19"/>
        <v>1.21</v>
      </c>
      <c r="X182" s="21">
        <f t="shared" si="20"/>
        <v>2015</v>
      </c>
    </row>
    <row r="183" spans="1:24" ht="45" x14ac:dyDescent="0.25">
      <c r="A183">
        <v>3362</v>
      </c>
      <c r="B183" s="1" t="s">
        <v>3361</v>
      </c>
      <c r="C183" s="1" t="s">
        <v>7472</v>
      </c>
      <c r="D183" s="3">
        <v>500</v>
      </c>
      <c r="E183" s="4">
        <v>1090</v>
      </c>
      <c r="F183" t="s">
        <v>8218</v>
      </c>
      <c r="G183" t="s">
        <v>8223</v>
      </c>
      <c r="H183" t="s">
        <v>8404</v>
      </c>
      <c r="I183" t="s">
        <v>8245</v>
      </c>
      <c r="J183">
        <v>1425704100</v>
      </c>
      <c r="K183">
        <v>1424484717</v>
      </c>
      <c r="L183" t="b">
        <v>0</v>
      </c>
      <c r="M183">
        <v>20</v>
      </c>
      <c r="N183" t="b">
        <v>1</v>
      </c>
      <c r="O183" t="s">
        <v>8269</v>
      </c>
      <c r="P183" t="s">
        <v>8322</v>
      </c>
      <c r="Q183" t="s">
        <v>8325</v>
      </c>
      <c r="R183">
        <f t="shared" si="14"/>
        <v>54.5</v>
      </c>
      <c r="S183" s="9">
        <f t="shared" si="15"/>
        <v>218</v>
      </c>
      <c r="T183" s="8">
        <f t="shared" si="16"/>
        <v>42056.091631944444</v>
      </c>
      <c r="U183" s="8">
        <f t="shared" si="17"/>
        <v>42070.204861111109</v>
      </c>
      <c r="V183" s="14">
        <f t="shared" si="18"/>
        <v>14.113229166665406</v>
      </c>
      <c r="W183" s="10">
        <f t="shared" si="19"/>
        <v>1.18</v>
      </c>
      <c r="X183" s="21">
        <f t="shared" si="20"/>
        <v>2015</v>
      </c>
    </row>
    <row r="184" spans="1:24" ht="60" x14ac:dyDescent="0.25">
      <c r="A184">
        <v>3471</v>
      </c>
      <c r="B184" s="1" t="s">
        <v>3470</v>
      </c>
      <c r="C184" s="1" t="s">
        <v>7581</v>
      </c>
      <c r="D184" s="3">
        <v>500</v>
      </c>
      <c r="E184" s="4">
        <v>1073</v>
      </c>
      <c r="F184" t="s">
        <v>8218</v>
      </c>
      <c r="G184" t="s">
        <v>8224</v>
      </c>
      <c r="H184" t="s">
        <v>8408</v>
      </c>
      <c r="I184" t="s">
        <v>8246</v>
      </c>
      <c r="J184">
        <v>1409515200</v>
      </c>
      <c r="K184">
        <v>1405971690</v>
      </c>
      <c r="L184" t="b">
        <v>0</v>
      </c>
      <c r="M184">
        <v>30</v>
      </c>
      <c r="N184" t="b">
        <v>1</v>
      </c>
      <c r="O184" t="s">
        <v>8269</v>
      </c>
      <c r="P184" t="s">
        <v>8322</v>
      </c>
      <c r="Q184" t="s">
        <v>8325</v>
      </c>
      <c r="R184">
        <f t="shared" si="14"/>
        <v>35.770000000000003</v>
      </c>
      <c r="S184" s="9">
        <f t="shared" si="15"/>
        <v>215</v>
      </c>
      <c r="T184" s="8">
        <f t="shared" si="16"/>
        <v>41841.820486111108</v>
      </c>
      <c r="U184" s="8">
        <f t="shared" si="17"/>
        <v>41882.833333333336</v>
      </c>
      <c r="V184" s="14">
        <f t="shared" si="18"/>
        <v>41.01284722222772</v>
      </c>
      <c r="W184" s="10">
        <f t="shared" si="19"/>
        <v>1.1459999999999999</v>
      </c>
      <c r="X184" s="21">
        <f t="shared" si="20"/>
        <v>2014</v>
      </c>
    </row>
    <row r="185" spans="1:24" ht="60" x14ac:dyDescent="0.25">
      <c r="A185">
        <v>3037</v>
      </c>
      <c r="B185" s="1" t="s">
        <v>3037</v>
      </c>
      <c r="C185" s="1" t="s">
        <v>7147</v>
      </c>
      <c r="D185" s="3">
        <v>500</v>
      </c>
      <c r="E185" s="4">
        <v>1066</v>
      </c>
      <c r="F185" t="s">
        <v>8218</v>
      </c>
      <c r="G185" t="s">
        <v>8223</v>
      </c>
      <c r="H185" t="s">
        <v>8404</v>
      </c>
      <c r="I185" t="s">
        <v>8245</v>
      </c>
      <c r="J185">
        <v>1285995540</v>
      </c>
      <c r="K185">
        <v>1279574773</v>
      </c>
      <c r="L185" t="b">
        <v>0</v>
      </c>
      <c r="M185">
        <v>32</v>
      </c>
      <c r="N185" t="b">
        <v>1</v>
      </c>
      <c r="O185" t="s">
        <v>8301</v>
      </c>
      <c r="P185" t="s">
        <v>8322</v>
      </c>
      <c r="Q185" t="s">
        <v>8323</v>
      </c>
      <c r="R185">
        <f t="shared" si="14"/>
        <v>33.31</v>
      </c>
      <c r="S185" s="9">
        <f t="shared" si="15"/>
        <v>213</v>
      </c>
      <c r="T185" s="8">
        <f t="shared" si="16"/>
        <v>40378.893206018518</v>
      </c>
      <c r="U185" s="8">
        <f t="shared" si="17"/>
        <v>40453.207638888889</v>
      </c>
      <c r="V185" s="14">
        <f t="shared" si="18"/>
        <v>74.314432870371093</v>
      </c>
      <c r="W185" s="10">
        <f t="shared" si="19"/>
        <v>1.1319999999999999</v>
      </c>
      <c r="X185" s="21">
        <f t="shared" si="20"/>
        <v>2010</v>
      </c>
    </row>
    <row r="186" spans="1:24" ht="45" x14ac:dyDescent="0.25">
      <c r="A186">
        <v>3408</v>
      </c>
      <c r="B186" s="1" t="s">
        <v>3407</v>
      </c>
      <c r="C186" s="1" t="s">
        <v>7518</v>
      </c>
      <c r="D186" s="3">
        <v>500</v>
      </c>
      <c r="E186" s="4">
        <v>1055</v>
      </c>
      <c r="F186" t="s">
        <v>8218</v>
      </c>
      <c r="G186" t="s">
        <v>8223</v>
      </c>
      <c r="H186" t="s">
        <v>8404</v>
      </c>
      <c r="I186" t="s">
        <v>8245</v>
      </c>
      <c r="J186">
        <v>1405727304</v>
      </c>
      <c r="K186">
        <v>1403135304</v>
      </c>
      <c r="L186" t="b">
        <v>0</v>
      </c>
      <c r="M186">
        <v>18</v>
      </c>
      <c r="N186" t="b">
        <v>1</v>
      </c>
      <c r="O186" t="s">
        <v>8269</v>
      </c>
      <c r="P186" t="s">
        <v>8322</v>
      </c>
      <c r="Q186" t="s">
        <v>8325</v>
      </c>
      <c r="R186">
        <f t="shared" si="14"/>
        <v>58.61</v>
      </c>
      <c r="S186" s="9">
        <f t="shared" si="15"/>
        <v>211</v>
      </c>
      <c r="T186" s="8">
        <f t="shared" si="16"/>
        <v>41808.991944444446</v>
      </c>
      <c r="U186" s="8">
        <f t="shared" si="17"/>
        <v>41838.991944444446</v>
      </c>
      <c r="V186" s="14">
        <f t="shared" si="18"/>
        <v>30</v>
      </c>
      <c r="W186" s="10">
        <f t="shared" si="19"/>
        <v>1.1100000000000001</v>
      </c>
      <c r="X186" s="21">
        <f t="shared" si="20"/>
        <v>2014</v>
      </c>
    </row>
    <row r="187" spans="1:24" ht="45" x14ac:dyDescent="0.25">
      <c r="A187">
        <v>3599</v>
      </c>
      <c r="B187" s="1" t="s">
        <v>3598</v>
      </c>
      <c r="C187" s="1" t="s">
        <v>7709</v>
      </c>
      <c r="D187" s="3">
        <v>500</v>
      </c>
      <c r="E187" s="4">
        <v>1010</v>
      </c>
      <c r="F187" t="s">
        <v>8218</v>
      </c>
      <c r="G187" t="s">
        <v>8223</v>
      </c>
      <c r="H187" t="s">
        <v>8404</v>
      </c>
      <c r="I187" t="s">
        <v>8245</v>
      </c>
      <c r="J187">
        <v>1440892800</v>
      </c>
      <c r="K187">
        <v>1438715077</v>
      </c>
      <c r="L187" t="b">
        <v>0</v>
      </c>
      <c r="M187">
        <v>17</v>
      </c>
      <c r="N187" t="b">
        <v>1</v>
      </c>
      <c r="O187" t="s">
        <v>8269</v>
      </c>
      <c r="P187" t="s">
        <v>8322</v>
      </c>
      <c r="Q187" t="s">
        <v>8325</v>
      </c>
      <c r="R187">
        <f t="shared" si="14"/>
        <v>59.41</v>
      </c>
      <c r="S187" s="9">
        <f t="shared" si="15"/>
        <v>202</v>
      </c>
      <c r="T187" s="8">
        <f t="shared" si="16"/>
        <v>42220.79487268519</v>
      </c>
      <c r="U187" s="8">
        <f t="shared" si="17"/>
        <v>42246</v>
      </c>
      <c r="V187" s="14">
        <f t="shared" si="18"/>
        <v>25.205127314809943</v>
      </c>
      <c r="W187" s="10">
        <f t="shared" si="19"/>
        <v>1.02</v>
      </c>
      <c r="X187" s="21">
        <f t="shared" si="20"/>
        <v>2015</v>
      </c>
    </row>
    <row r="188" spans="1:24" ht="45" x14ac:dyDescent="0.25">
      <c r="A188">
        <v>3460</v>
      </c>
      <c r="B188" s="1" t="s">
        <v>3459</v>
      </c>
      <c r="C188" s="1" t="s">
        <v>7570</v>
      </c>
      <c r="D188" s="3">
        <v>500</v>
      </c>
      <c r="E188" s="4">
        <v>950</v>
      </c>
      <c r="F188" t="s">
        <v>8218</v>
      </c>
      <c r="G188" t="s">
        <v>8224</v>
      </c>
      <c r="H188" t="s">
        <v>8408</v>
      </c>
      <c r="I188" t="s">
        <v>8246</v>
      </c>
      <c r="J188">
        <v>1408106352</v>
      </c>
      <c r="K188">
        <v>1406896752</v>
      </c>
      <c r="L188" t="b">
        <v>0</v>
      </c>
      <c r="M188">
        <v>19</v>
      </c>
      <c r="N188" t="b">
        <v>1</v>
      </c>
      <c r="O188" t="s">
        <v>8269</v>
      </c>
      <c r="P188" t="s">
        <v>8322</v>
      </c>
      <c r="Q188" t="s">
        <v>8325</v>
      </c>
      <c r="R188">
        <f t="shared" si="14"/>
        <v>50</v>
      </c>
      <c r="S188" s="9">
        <f t="shared" si="15"/>
        <v>190</v>
      </c>
      <c r="T188" s="8">
        <f t="shared" si="16"/>
        <v>41852.527222222219</v>
      </c>
      <c r="U188" s="8">
        <f t="shared" si="17"/>
        <v>41866.527222222219</v>
      </c>
      <c r="V188" s="14">
        <f t="shared" si="18"/>
        <v>14</v>
      </c>
      <c r="W188" s="10">
        <f t="shared" si="19"/>
        <v>0.9</v>
      </c>
      <c r="X188" s="21">
        <f t="shared" si="20"/>
        <v>2014</v>
      </c>
    </row>
    <row r="189" spans="1:24" ht="30" x14ac:dyDescent="0.25">
      <c r="A189">
        <v>3395</v>
      </c>
      <c r="B189" s="1" t="s">
        <v>3394</v>
      </c>
      <c r="C189" s="1" t="s">
        <v>7505</v>
      </c>
      <c r="D189" s="3">
        <v>500</v>
      </c>
      <c r="E189" s="4">
        <v>920</v>
      </c>
      <c r="F189" t="s">
        <v>8218</v>
      </c>
      <c r="G189" t="s">
        <v>8224</v>
      </c>
      <c r="H189" t="s">
        <v>8408</v>
      </c>
      <c r="I189" t="s">
        <v>8246</v>
      </c>
      <c r="J189">
        <v>1433009400</v>
      </c>
      <c r="K189">
        <v>1431795944</v>
      </c>
      <c r="L189" t="b">
        <v>0</v>
      </c>
      <c r="M189">
        <v>38</v>
      </c>
      <c r="N189" t="b">
        <v>1</v>
      </c>
      <c r="O189" t="s">
        <v>8269</v>
      </c>
      <c r="P189" t="s">
        <v>8322</v>
      </c>
      <c r="Q189" t="s">
        <v>8325</v>
      </c>
      <c r="R189">
        <f t="shared" si="14"/>
        <v>24.21</v>
      </c>
      <c r="S189" s="9">
        <f t="shared" si="15"/>
        <v>184</v>
      </c>
      <c r="T189" s="8">
        <f t="shared" si="16"/>
        <v>42140.712314814817</v>
      </c>
      <c r="U189" s="8">
        <f t="shared" si="17"/>
        <v>42154.756944444445</v>
      </c>
      <c r="V189" s="14">
        <f t="shared" si="18"/>
        <v>14.044629629628616</v>
      </c>
      <c r="W189" s="10">
        <f t="shared" si="19"/>
        <v>0.84</v>
      </c>
      <c r="X189" s="21">
        <f t="shared" si="20"/>
        <v>2015</v>
      </c>
    </row>
    <row r="190" spans="1:24" ht="60" x14ac:dyDescent="0.25">
      <c r="A190">
        <v>785</v>
      </c>
      <c r="B190" s="1" t="s">
        <v>786</v>
      </c>
      <c r="C190" s="1" t="s">
        <v>4895</v>
      </c>
      <c r="D190" s="3">
        <v>500</v>
      </c>
      <c r="E190" s="4">
        <v>903.14</v>
      </c>
      <c r="F190" t="s">
        <v>8218</v>
      </c>
      <c r="G190" t="s">
        <v>8223</v>
      </c>
      <c r="H190" t="s">
        <v>8404</v>
      </c>
      <c r="I190" t="s">
        <v>8245</v>
      </c>
      <c r="J190">
        <v>1362060915</v>
      </c>
      <c r="K190">
        <v>1359468915</v>
      </c>
      <c r="L190" t="b">
        <v>0</v>
      </c>
      <c r="M190">
        <v>29</v>
      </c>
      <c r="N190" t="b">
        <v>1</v>
      </c>
      <c r="O190" t="s">
        <v>8274</v>
      </c>
      <c r="P190" t="s">
        <v>8326</v>
      </c>
      <c r="Q190" t="s">
        <v>8330</v>
      </c>
      <c r="R190">
        <f t="shared" si="14"/>
        <v>31.14</v>
      </c>
      <c r="S190" s="9">
        <f t="shared" si="15"/>
        <v>181</v>
      </c>
      <c r="T190" s="8">
        <f t="shared" si="16"/>
        <v>41303.593923611108</v>
      </c>
      <c r="U190" s="8">
        <f t="shared" si="17"/>
        <v>41333.593923611108</v>
      </c>
      <c r="V190" s="14">
        <f t="shared" si="18"/>
        <v>30</v>
      </c>
      <c r="W190" s="10">
        <f t="shared" si="19"/>
        <v>0.80628</v>
      </c>
      <c r="X190" s="21">
        <f t="shared" si="20"/>
        <v>2013</v>
      </c>
    </row>
    <row r="191" spans="1:24" ht="45" x14ac:dyDescent="0.25">
      <c r="A191">
        <v>2637</v>
      </c>
      <c r="B191" s="1" t="s">
        <v>2637</v>
      </c>
      <c r="C191" s="1" t="s">
        <v>6747</v>
      </c>
      <c r="D191" s="3">
        <v>500</v>
      </c>
      <c r="E191" s="4">
        <v>831</v>
      </c>
      <c r="F191" t="s">
        <v>8218</v>
      </c>
      <c r="G191" t="s">
        <v>8223</v>
      </c>
      <c r="H191" t="s">
        <v>8404</v>
      </c>
      <c r="I191" t="s">
        <v>8245</v>
      </c>
      <c r="J191">
        <v>1476277875</v>
      </c>
      <c r="K191">
        <v>1474895475</v>
      </c>
      <c r="L191" t="b">
        <v>0</v>
      </c>
      <c r="M191">
        <v>26</v>
      </c>
      <c r="N191" t="b">
        <v>1</v>
      </c>
      <c r="O191" t="s">
        <v>8299</v>
      </c>
      <c r="P191" t="s">
        <v>8307</v>
      </c>
      <c r="Q191" t="s">
        <v>8314</v>
      </c>
      <c r="R191">
        <f t="shared" si="14"/>
        <v>31.96</v>
      </c>
      <c r="S191" s="9">
        <f t="shared" si="15"/>
        <v>166</v>
      </c>
      <c r="T191" s="8">
        <f t="shared" si="16"/>
        <v>42639.549479166672</v>
      </c>
      <c r="U191" s="8">
        <f t="shared" si="17"/>
        <v>42655.549479166672</v>
      </c>
      <c r="V191" s="14">
        <f t="shared" si="18"/>
        <v>16</v>
      </c>
      <c r="W191" s="10">
        <f t="shared" si="19"/>
        <v>0.66200000000000003</v>
      </c>
      <c r="X191" s="21">
        <f t="shared" si="20"/>
        <v>2016</v>
      </c>
    </row>
    <row r="192" spans="1:24" ht="60" x14ac:dyDescent="0.25">
      <c r="A192">
        <v>2222</v>
      </c>
      <c r="B192" s="1" t="s">
        <v>2223</v>
      </c>
      <c r="C192" s="1" t="s">
        <v>6332</v>
      </c>
      <c r="D192" s="3">
        <v>500</v>
      </c>
      <c r="E192" s="4">
        <v>813</v>
      </c>
      <c r="F192" t="s">
        <v>8218</v>
      </c>
      <c r="G192" t="s">
        <v>8223</v>
      </c>
      <c r="H192" t="s">
        <v>8404</v>
      </c>
      <c r="I192" t="s">
        <v>8245</v>
      </c>
      <c r="J192">
        <v>1327776847</v>
      </c>
      <c r="K192">
        <v>1325184847</v>
      </c>
      <c r="L192" t="b">
        <v>0</v>
      </c>
      <c r="M192">
        <v>30</v>
      </c>
      <c r="N192" t="b">
        <v>1</v>
      </c>
      <c r="O192" t="s">
        <v>8295</v>
      </c>
      <c r="P192" t="s">
        <v>8315</v>
      </c>
      <c r="Q192" t="s">
        <v>8316</v>
      </c>
      <c r="R192">
        <f t="shared" si="14"/>
        <v>27.1</v>
      </c>
      <c r="S192" s="9">
        <f t="shared" si="15"/>
        <v>163</v>
      </c>
      <c r="T192" s="8">
        <f t="shared" si="16"/>
        <v>40906.787581018521</v>
      </c>
      <c r="U192" s="8">
        <f t="shared" si="17"/>
        <v>40936.787581018521</v>
      </c>
      <c r="V192" s="14">
        <f t="shared" si="18"/>
        <v>30</v>
      </c>
      <c r="W192" s="10">
        <f t="shared" si="19"/>
        <v>0.626</v>
      </c>
      <c r="X192" s="21">
        <f t="shared" si="20"/>
        <v>2011</v>
      </c>
    </row>
    <row r="193" spans="1:24" ht="60" x14ac:dyDescent="0.25">
      <c r="A193">
        <v>3491</v>
      </c>
      <c r="B193" s="1" t="s">
        <v>3490</v>
      </c>
      <c r="C193" s="1" t="s">
        <v>7601</v>
      </c>
      <c r="D193" s="3">
        <v>500</v>
      </c>
      <c r="E193" s="4">
        <v>791</v>
      </c>
      <c r="F193" t="s">
        <v>8218</v>
      </c>
      <c r="G193" t="s">
        <v>8223</v>
      </c>
      <c r="H193" t="s">
        <v>8404</v>
      </c>
      <c r="I193" t="s">
        <v>8245</v>
      </c>
      <c r="J193">
        <v>1431928784</v>
      </c>
      <c r="K193">
        <v>1430114384</v>
      </c>
      <c r="L193" t="b">
        <v>0</v>
      </c>
      <c r="M193">
        <v>10</v>
      </c>
      <c r="N193" t="b">
        <v>1</v>
      </c>
      <c r="O193" t="s">
        <v>8269</v>
      </c>
      <c r="P193" t="s">
        <v>8322</v>
      </c>
      <c r="Q193" t="s">
        <v>8325</v>
      </c>
      <c r="R193">
        <f t="shared" si="14"/>
        <v>79.099999999999994</v>
      </c>
      <c r="S193" s="9">
        <f t="shared" si="15"/>
        <v>158</v>
      </c>
      <c r="T193" s="8">
        <f t="shared" si="16"/>
        <v>42121.249814814815</v>
      </c>
      <c r="U193" s="8">
        <f t="shared" si="17"/>
        <v>42142.249814814815</v>
      </c>
      <c r="V193" s="14">
        <f t="shared" si="18"/>
        <v>21</v>
      </c>
      <c r="W193" s="10">
        <f t="shared" si="19"/>
        <v>0.58199999999999996</v>
      </c>
      <c r="X193" s="21">
        <f t="shared" si="20"/>
        <v>2015</v>
      </c>
    </row>
    <row r="194" spans="1:24" ht="60" x14ac:dyDescent="0.25">
      <c r="A194">
        <v>3450</v>
      </c>
      <c r="B194" s="1" t="s">
        <v>3449</v>
      </c>
      <c r="C194" s="1" t="s">
        <v>7560</v>
      </c>
      <c r="D194" s="3">
        <v>500</v>
      </c>
      <c r="E194" s="4">
        <v>760</v>
      </c>
      <c r="F194" t="s">
        <v>8218</v>
      </c>
      <c r="G194" t="s">
        <v>8224</v>
      </c>
      <c r="H194" t="s">
        <v>8408</v>
      </c>
      <c r="I194" t="s">
        <v>8246</v>
      </c>
      <c r="J194">
        <v>1427990071</v>
      </c>
      <c r="K194">
        <v>1422809671</v>
      </c>
      <c r="L194" t="b">
        <v>0</v>
      </c>
      <c r="M194">
        <v>39</v>
      </c>
      <c r="N194" t="b">
        <v>1</v>
      </c>
      <c r="O194" t="s">
        <v>8269</v>
      </c>
      <c r="P194" t="s">
        <v>8322</v>
      </c>
      <c r="Q194" t="s">
        <v>8325</v>
      </c>
      <c r="R194">
        <f t="shared" ref="R194:R257" si="21">IFERROR(ROUND(E194/M194,2),0)</f>
        <v>19.489999999999998</v>
      </c>
      <c r="S194" s="9">
        <f t="shared" ref="S194:S257" si="22">ROUND((E194/D194)*100,0)</f>
        <v>152</v>
      </c>
      <c r="T194" s="8">
        <f t="shared" ref="T194:T257" si="23">+(((K194/60)/60)/24)+DATE(1970,1,1)</f>
        <v>42036.704525462963</v>
      </c>
      <c r="U194" s="8">
        <f t="shared" ref="U194:U257" si="24">+(((J194/60)/60/24)+DATE(1970,1,1))</f>
        <v>42096.662858796291</v>
      </c>
      <c r="V194" s="14">
        <f t="shared" ref="V194:V257" si="25">+U194-T194</f>
        <v>59.958333333328483</v>
      </c>
      <c r="W194" s="10">
        <f t="shared" ref="W194:W257" si="26">+(E194-D194)/D194</f>
        <v>0.52</v>
      </c>
      <c r="X194" s="21">
        <f t="shared" ref="X194:X257" si="27">YEAR(T194)</f>
        <v>2015</v>
      </c>
    </row>
    <row r="195" spans="1:24" ht="45" x14ac:dyDescent="0.25">
      <c r="A195">
        <v>2209</v>
      </c>
      <c r="B195" s="1" t="s">
        <v>2210</v>
      </c>
      <c r="C195" s="1" t="s">
        <v>6319</v>
      </c>
      <c r="D195" s="3">
        <v>500</v>
      </c>
      <c r="E195" s="4">
        <v>754</v>
      </c>
      <c r="F195" t="s">
        <v>8218</v>
      </c>
      <c r="G195" t="s">
        <v>8224</v>
      </c>
      <c r="H195" t="s">
        <v>8408</v>
      </c>
      <c r="I195" t="s">
        <v>8246</v>
      </c>
      <c r="J195">
        <v>1397516400</v>
      </c>
      <c r="K195">
        <v>1396524644</v>
      </c>
      <c r="L195" t="b">
        <v>0</v>
      </c>
      <c r="M195">
        <v>15</v>
      </c>
      <c r="N195" t="b">
        <v>1</v>
      </c>
      <c r="O195" t="s">
        <v>8278</v>
      </c>
      <c r="P195" t="s">
        <v>8326</v>
      </c>
      <c r="Q195" t="s">
        <v>8328</v>
      </c>
      <c r="R195">
        <f t="shared" si="21"/>
        <v>50.27</v>
      </c>
      <c r="S195" s="9">
        <f t="shared" si="22"/>
        <v>151</v>
      </c>
      <c r="T195" s="8">
        <f t="shared" si="23"/>
        <v>41732.479675925926</v>
      </c>
      <c r="U195" s="8">
        <f t="shared" si="24"/>
        <v>41743.958333333336</v>
      </c>
      <c r="V195" s="14">
        <f t="shared" si="25"/>
        <v>11.478657407409628</v>
      </c>
      <c r="W195" s="10">
        <f t="shared" si="26"/>
        <v>0.50800000000000001</v>
      </c>
      <c r="X195" s="21">
        <f t="shared" si="27"/>
        <v>2014</v>
      </c>
    </row>
    <row r="196" spans="1:24" ht="45" x14ac:dyDescent="0.25">
      <c r="A196">
        <v>3047</v>
      </c>
      <c r="B196" s="1" t="s">
        <v>3047</v>
      </c>
      <c r="C196" s="1" t="s">
        <v>7157</v>
      </c>
      <c r="D196" s="3">
        <v>500</v>
      </c>
      <c r="E196" s="4">
        <v>745</v>
      </c>
      <c r="F196" t="s">
        <v>8218</v>
      </c>
      <c r="G196" t="s">
        <v>8223</v>
      </c>
      <c r="H196" t="s">
        <v>8404</v>
      </c>
      <c r="I196" t="s">
        <v>8245</v>
      </c>
      <c r="J196">
        <v>1461762960</v>
      </c>
      <c r="K196">
        <v>1457999054</v>
      </c>
      <c r="L196" t="b">
        <v>0</v>
      </c>
      <c r="M196">
        <v>20</v>
      </c>
      <c r="N196" t="b">
        <v>1</v>
      </c>
      <c r="O196" t="s">
        <v>8301</v>
      </c>
      <c r="P196" t="s">
        <v>8322</v>
      </c>
      <c r="Q196" t="s">
        <v>8323</v>
      </c>
      <c r="R196">
        <f t="shared" si="21"/>
        <v>37.25</v>
      </c>
      <c r="S196" s="9">
        <f t="shared" si="22"/>
        <v>149</v>
      </c>
      <c r="T196" s="8">
        <f t="shared" si="23"/>
        <v>42443.989050925928</v>
      </c>
      <c r="U196" s="8">
        <f t="shared" si="24"/>
        <v>42487.552777777775</v>
      </c>
      <c r="V196" s="14">
        <f t="shared" si="25"/>
        <v>43.563726851847605</v>
      </c>
      <c r="W196" s="10">
        <f t="shared" si="26"/>
        <v>0.49</v>
      </c>
      <c r="X196" s="21">
        <f t="shared" si="27"/>
        <v>2016</v>
      </c>
    </row>
    <row r="197" spans="1:24" ht="30" x14ac:dyDescent="0.25">
      <c r="A197">
        <v>1389</v>
      </c>
      <c r="B197" s="1" t="s">
        <v>1390</v>
      </c>
      <c r="C197" s="1" t="s">
        <v>5499</v>
      </c>
      <c r="D197" s="3">
        <v>500</v>
      </c>
      <c r="E197" s="4">
        <v>727</v>
      </c>
      <c r="F197" t="s">
        <v>8218</v>
      </c>
      <c r="G197" t="s">
        <v>8224</v>
      </c>
      <c r="H197" t="s">
        <v>8408</v>
      </c>
      <c r="I197" t="s">
        <v>8246</v>
      </c>
      <c r="J197">
        <v>1471087957</v>
      </c>
      <c r="K197">
        <v>1468495957</v>
      </c>
      <c r="L197" t="b">
        <v>0</v>
      </c>
      <c r="M197">
        <v>34</v>
      </c>
      <c r="N197" t="b">
        <v>1</v>
      </c>
      <c r="O197" t="s">
        <v>8274</v>
      </c>
      <c r="P197" t="s">
        <v>8326</v>
      </c>
      <c r="Q197" t="s">
        <v>8330</v>
      </c>
      <c r="R197">
        <f t="shared" si="21"/>
        <v>21.38</v>
      </c>
      <c r="S197" s="9">
        <f t="shared" si="22"/>
        <v>145</v>
      </c>
      <c r="T197" s="8">
        <f t="shared" si="23"/>
        <v>42565.480983796297</v>
      </c>
      <c r="U197" s="8">
        <f t="shared" si="24"/>
        <v>42595.480983796297</v>
      </c>
      <c r="V197" s="14">
        <f t="shared" si="25"/>
        <v>30</v>
      </c>
      <c r="W197" s="10">
        <f t="shared" si="26"/>
        <v>0.45400000000000001</v>
      </c>
      <c r="X197" s="21">
        <f t="shared" si="27"/>
        <v>2016</v>
      </c>
    </row>
    <row r="198" spans="1:24" ht="60" x14ac:dyDescent="0.25">
      <c r="A198">
        <v>3461</v>
      </c>
      <c r="B198" s="1" t="s">
        <v>3460</v>
      </c>
      <c r="C198" s="1" t="s">
        <v>7571</v>
      </c>
      <c r="D198" s="3">
        <v>500</v>
      </c>
      <c r="E198" s="4">
        <v>695</v>
      </c>
      <c r="F198" t="s">
        <v>8218</v>
      </c>
      <c r="G198" t="s">
        <v>8223</v>
      </c>
      <c r="H198" t="s">
        <v>8404</v>
      </c>
      <c r="I198" t="s">
        <v>8245</v>
      </c>
      <c r="J198">
        <v>1477710000</v>
      </c>
      <c r="K198">
        <v>1475248279</v>
      </c>
      <c r="L198" t="b">
        <v>0</v>
      </c>
      <c r="M198">
        <v>12</v>
      </c>
      <c r="N198" t="b">
        <v>1</v>
      </c>
      <c r="O198" t="s">
        <v>8269</v>
      </c>
      <c r="P198" t="s">
        <v>8322</v>
      </c>
      <c r="Q198" t="s">
        <v>8325</v>
      </c>
      <c r="R198">
        <f t="shared" si="21"/>
        <v>57.92</v>
      </c>
      <c r="S198" s="9">
        <f t="shared" si="22"/>
        <v>139</v>
      </c>
      <c r="T198" s="8">
        <f t="shared" si="23"/>
        <v>42643.632858796293</v>
      </c>
      <c r="U198" s="8">
        <f t="shared" si="24"/>
        <v>42672.125</v>
      </c>
      <c r="V198" s="14">
        <f t="shared" si="25"/>
        <v>28.492141203707433</v>
      </c>
      <c r="W198" s="10">
        <f t="shared" si="26"/>
        <v>0.39</v>
      </c>
      <c r="X198" s="21">
        <f t="shared" si="27"/>
        <v>2016</v>
      </c>
    </row>
    <row r="199" spans="1:24" ht="45" x14ac:dyDescent="0.25">
      <c r="A199">
        <v>409</v>
      </c>
      <c r="B199" s="1" t="s">
        <v>410</v>
      </c>
      <c r="C199" s="1" t="s">
        <v>4519</v>
      </c>
      <c r="D199" s="3">
        <v>500</v>
      </c>
      <c r="E199" s="4">
        <v>684</v>
      </c>
      <c r="F199" t="s">
        <v>8218</v>
      </c>
      <c r="G199" t="s">
        <v>8224</v>
      </c>
      <c r="H199" t="s">
        <v>8408</v>
      </c>
      <c r="I199" t="s">
        <v>8246</v>
      </c>
      <c r="J199">
        <v>1469220144</v>
      </c>
      <c r="K199">
        <v>1466628144</v>
      </c>
      <c r="L199" t="b">
        <v>0</v>
      </c>
      <c r="M199">
        <v>15</v>
      </c>
      <c r="N199" t="b">
        <v>1</v>
      </c>
      <c r="O199" t="s">
        <v>8267</v>
      </c>
      <c r="P199" t="s">
        <v>8320</v>
      </c>
      <c r="Q199" t="s">
        <v>8321</v>
      </c>
      <c r="R199">
        <f t="shared" si="21"/>
        <v>45.6</v>
      </c>
      <c r="S199" s="9">
        <f t="shared" si="22"/>
        <v>137</v>
      </c>
      <c r="T199" s="8">
        <f t="shared" si="23"/>
        <v>42543.862777777773</v>
      </c>
      <c r="U199" s="8">
        <f t="shared" si="24"/>
        <v>42573.862777777773</v>
      </c>
      <c r="V199" s="14">
        <f t="shared" si="25"/>
        <v>30</v>
      </c>
      <c r="W199" s="10">
        <f t="shared" si="26"/>
        <v>0.36799999999999999</v>
      </c>
      <c r="X199" s="21">
        <f t="shared" si="27"/>
        <v>2016</v>
      </c>
    </row>
    <row r="200" spans="1:24" ht="45" x14ac:dyDescent="0.25">
      <c r="A200">
        <v>1892</v>
      </c>
      <c r="B200" s="1" t="s">
        <v>1893</v>
      </c>
      <c r="C200" s="1" t="s">
        <v>6002</v>
      </c>
      <c r="D200" s="3">
        <v>500</v>
      </c>
      <c r="E200" s="4">
        <v>683</v>
      </c>
      <c r="F200" t="s">
        <v>8218</v>
      </c>
      <c r="G200" t="s">
        <v>8223</v>
      </c>
      <c r="H200" t="s">
        <v>8404</v>
      </c>
      <c r="I200" t="s">
        <v>8245</v>
      </c>
      <c r="J200">
        <v>1307459881</v>
      </c>
      <c r="K200">
        <v>1304867881</v>
      </c>
      <c r="L200" t="b">
        <v>0</v>
      </c>
      <c r="M200">
        <v>26</v>
      </c>
      <c r="N200" t="b">
        <v>1</v>
      </c>
      <c r="O200" t="s">
        <v>8277</v>
      </c>
      <c r="P200" t="s">
        <v>8326</v>
      </c>
      <c r="Q200" t="s">
        <v>8327</v>
      </c>
      <c r="R200">
        <f t="shared" si="21"/>
        <v>26.27</v>
      </c>
      <c r="S200" s="9">
        <f t="shared" si="22"/>
        <v>137</v>
      </c>
      <c r="T200" s="8">
        <f t="shared" si="23"/>
        <v>40671.637511574074</v>
      </c>
      <c r="U200" s="8">
        <f t="shared" si="24"/>
        <v>40701.637511574074</v>
      </c>
      <c r="V200" s="14">
        <f t="shared" si="25"/>
        <v>30</v>
      </c>
      <c r="W200" s="10">
        <f t="shared" si="26"/>
        <v>0.36599999999999999</v>
      </c>
      <c r="X200" s="21">
        <f t="shared" si="27"/>
        <v>2011</v>
      </c>
    </row>
    <row r="201" spans="1:24" ht="45" x14ac:dyDescent="0.25">
      <c r="A201">
        <v>1190</v>
      </c>
      <c r="B201" s="1" t="s">
        <v>1191</v>
      </c>
      <c r="C201" s="1" t="s">
        <v>5300</v>
      </c>
      <c r="D201" s="3">
        <v>500</v>
      </c>
      <c r="E201" s="4">
        <v>675</v>
      </c>
      <c r="F201" t="s">
        <v>8218</v>
      </c>
      <c r="G201" t="s">
        <v>8223</v>
      </c>
      <c r="H201" t="s">
        <v>8404</v>
      </c>
      <c r="I201" t="s">
        <v>8245</v>
      </c>
      <c r="J201">
        <v>1409500725</v>
      </c>
      <c r="K201">
        <v>1406908725</v>
      </c>
      <c r="L201" t="b">
        <v>0</v>
      </c>
      <c r="M201">
        <v>13</v>
      </c>
      <c r="N201" t="b">
        <v>1</v>
      </c>
      <c r="O201" t="s">
        <v>8283</v>
      </c>
      <c r="P201" t="s">
        <v>8312</v>
      </c>
      <c r="Q201" t="s">
        <v>8313</v>
      </c>
      <c r="R201">
        <f t="shared" si="21"/>
        <v>51.92</v>
      </c>
      <c r="S201" s="9">
        <f t="shared" si="22"/>
        <v>135</v>
      </c>
      <c r="T201" s="8">
        <f t="shared" si="23"/>
        <v>41852.665798611109</v>
      </c>
      <c r="U201" s="8">
        <f t="shared" si="24"/>
        <v>41882.665798611109</v>
      </c>
      <c r="V201" s="14">
        <f t="shared" si="25"/>
        <v>30</v>
      </c>
      <c r="W201" s="10">
        <f t="shared" si="26"/>
        <v>0.35</v>
      </c>
      <c r="X201" s="21">
        <f t="shared" si="27"/>
        <v>2014</v>
      </c>
    </row>
    <row r="202" spans="1:24" ht="45" x14ac:dyDescent="0.25">
      <c r="A202">
        <v>2801</v>
      </c>
      <c r="B202" s="1" t="s">
        <v>2801</v>
      </c>
      <c r="C202" s="1" t="s">
        <v>6911</v>
      </c>
      <c r="D202" s="3">
        <v>500</v>
      </c>
      <c r="E202" s="4">
        <v>666</v>
      </c>
      <c r="F202" t="s">
        <v>8218</v>
      </c>
      <c r="G202" t="s">
        <v>8225</v>
      </c>
      <c r="H202" t="s">
        <v>8405</v>
      </c>
      <c r="I202" t="s">
        <v>8247</v>
      </c>
      <c r="J202">
        <v>1412938800</v>
      </c>
      <c r="K202">
        <v>1411019409</v>
      </c>
      <c r="L202" t="b">
        <v>0</v>
      </c>
      <c r="M202">
        <v>13</v>
      </c>
      <c r="N202" t="b">
        <v>1</v>
      </c>
      <c r="O202" t="s">
        <v>8269</v>
      </c>
      <c r="P202" t="s">
        <v>8322</v>
      </c>
      <c r="Q202" t="s">
        <v>8325</v>
      </c>
      <c r="R202">
        <f t="shared" si="21"/>
        <v>51.23</v>
      </c>
      <c r="S202" s="9">
        <f t="shared" si="22"/>
        <v>133</v>
      </c>
      <c r="T202" s="8">
        <f t="shared" si="23"/>
        <v>41900.243159722224</v>
      </c>
      <c r="U202" s="8">
        <f t="shared" si="24"/>
        <v>41922.458333333336</v>
      </c>
      <c r="V202" s="14">
        <f t="shared" si="25"/>
        <v>22.215173611111823</v>
      </c>
      <c r="W202" s="10">
        <f t="shared" si="26"/>
        <v>0.33200000000000002</v>
      </c>
      <c r="X202" s="21">
        <f t="shared" si="27"/>
        <v>2014</v>
      </c>
    </row>
    <row r="203" spans="1:24" ht="60" x14ac:dyDescent="0.25">
      <c r="A203">
        <v>3289</v>
      </c>
      <c r="B203" s="1" t="s">
        <v>3289</v>
      </c>
      <c r="C203" s="1" t="s">
        <v>7399</v>
      </c>
      <c r="D203" s="3">
        <v>500</v>
      </c>
      <c r="E203" s="4">
        <v>665.21</v>
      </c>
      <c r="F203" t="s">
        <v>8218</v>
      </c>
      <c r="G203" t="s">
        <v>8224</v>
      </c>
      <c r="H203" t="s">
        <v>8408</v>
      </c>
      <c r="I203" t="s">
        <v>8246</v>
      </c>
      <c r="J203">
        <v>1487580602</v>
      </c>
      <c r="K203">
        <v>1485161402</v>
      </c>
      <c r="L203" t="b">
        <v>0</v>
      </c>
      <c r="M203">
        <v>25</v>
      </c>
      <c r="N203" t="b">
        <v>1</v>
      </c>
      <c r="O203" t="s">
        <v>8269</v>
      </c>
      <c r="P203" t="s">
        <v>8322</v>
      </c>
      <c r="Q203" t="s">
        <v>8325</v>
      </c>
      <c r="R203">
        <f t="shared" si="21"/>
        <v>26.61</v>
      </c>
      <c r="S203" s="9">
        <f t="shared" si="22"/>
        <v>133</v>
      </c>
      <c r="T203" s="8">
        <f t="shared" si="23"/>
        <v>42758.368078703701</v>
      </c>
      <c r="U203" s="8">
        <f t="shared" si="24"/>
        <v>42786.368078703701</v>
      </c>
      <c r="V203" s="14">
        <f t="shared" si="25"/>
        <v>28</v>
      </c>
      <c r="W203" s="10">
        <f t="shared" si="26"/>
        <v>0.33042000000000005</v>
      </c>
      <c r="X203" s="21">
        <f t="shared" si="27"/>
        <v>2017</v>
      </c>
    </row>
    <row r="204" spans="1:24" ht="60" x14ac:dyDescent="0.25">
      <c r="A204">
        <v>3529</v>
      </c>
      <c r="B204" s="1" t="s">
        <v>3528</v>
      </c>
      <c r="C204" s="1" t="s">
        <v>7639</v>
      </c>
      <c r="D204" s="3">
        <v>500</v>
      </c>
      <c r="E204" s="4">
        <v>660</v>
      </c>
      <c r="F204" t="s">
        <v>8218</v>
      </c>
      <c r="G204" t="s">
        <v>8223</v>
      </c>
      <c r="H204" t="s">
        <v>8404</v>
      </c>
      <c r="I204" t="s">
        <v>8245</v>
      </c>
      <c r="J204">
        <v>1436749200</v>
      </c>
      <c r="K204">
        <v>1434997018</v>
      </c>
      <c r="L204" t="b">
        <v>0</v>
      </c>
      <c r="M204">
        <v>18</v>
      </c>
      <c r="N204" t="b">
        <v>1</v>
      </c>
      <c r="O204" t="s">
        <v>8269</v>
      </c>
      <c r="P204" t="s">
        <v>8322</v>
      </c>
      <c r="Q204" t="s">
        <v>8325</v>
      </c>
      <c r="R204">
        <f t="shared" si="21"/>
        <v>36.67</v>
      </c>
      <c r="S204" s="9">
        <f t="shared" si="22"/>
        <v>132</v>
      </c>
      <c r="T204" s="8">
        <f t="shared" si="23"/>
        <v>42177.761782407411</v>
      </c>
      <c r="U204" s="8">
        <f t="shared" si="24"/>
        <v>42198.041666666672</v>
      </c>
      <c r="V204" s="14">
        <f t="shared" si="25"/>
        <v>20.279884259260143</v>
      </c>
      <c r="W204" s="10">
        <f t="shared" si="26"/>
        <v>0.32</v>
      </c>
      <c r="X204" s="21">
        <f t="shared" si="27"/>
        <v>2015</v>
      </c>
    </row>
    <row r="205" spans="1:24" ht="60" x14ac:dyDescent="0.25">
      <c r="A205">
        <v>3345</v>
      </c>
      <c r="B205" s="1" t="s">
        <v>3345</v>
      </c>
      <c r="C205" s="1" t="s">
        <v>7455</v>
      </c>
      <c r="D205" s="3">
        <v>500</v>
      </c>
      <c r="E205" s="4">
        <v>650</v>
      </c>
      <c r="F205" t="s">
        <v>8218</v>
      </c>
      <c r="G205" t="s">
        <v>8223</v>
      </c>
      <c r="H205" t="s">
        <v>8404</v>
      </c>
      <c r="I205" t="s">
        <v>8245</v>
      </c>
      <c r="J205">
        <v>1429317420</v>
      </c>
      <c r="K205">
        <v>1424226768</v>
      </c>
      <c r="L205" t="b">
        <v>0</v>
      </c>
      <c r="M205">
        <v>13</v>
      </c>
      <c r="N205" t="b">
        <v>1</v>
      </c>
      <c r="O205" t="s">
        <v>8269</v>
      </c>
      <c r="P205" t="s">
        <v>8322</v>
      </c>
      <c r="Q205" t="s">
        <v>8325</v>
      </c>
      <c r="R205">
        <f t="shared" si="21"/>
        <v>50</v>
      </c>
      <c r="S205" s="9">
        <f t="shared" si="22"/>
        <v>130</v>
      </c>
      <c r="T205" s="8">
        <f t="shared" si="23"/>
        <v>42053.106111111112</v>
      </c>
      <c r="U205" s="8">
        <f t="shared" si="24"/>
        <v>42112.025694444441</v>
      </c>
      <c r="V205" s="14">
        <f t="shared" si="25"/>
        <v>58.919583333328774</v>
      </c>
      <c r="W205" s="10">
        <f t="shared" si="26"/>
        <v>0.3</v>
      </c>
      <c r="X205" s="21">
        <f t="shared" si="27"/>
        <v>2015</v>
      </c>
    </row>
    <row r="206" spans="1:24" ht="60" x14ac:dyDescent="0.25">
      <c r="A206">
        <v>3413</v>
      </c>
      <c r="B206" s="1" t="s">
        <v>3412</v>
      </c>
      <c r="C206" s="1" t="s">
        <v>7523</v>
      </c>
      <c r="D206" s="3">
        <v>500</v>
      </c>
      <c r="E206" s="4">
        <v>650</v>
      </c>
      <c r="F206" t="s">
        <v>8218</v>
      </c>
      <c r="G206" t="s">
        <v>8223</v>
      </c>
      <c r="H206" t="s">
        <v>8404</v>
      </c>
      <c r="I206" t="s">
        <v>8245</v>
      </c>
      <c r="J206">
        <v>1425099540</v>
      </c>
      <c r="K206">
        <v>1424280938</v>
      </c>
      <c r="L206" t="b">
        <v>0</v>
      </c>
      <c r="M206">
        <v>14</v>
      </c>
      <c r="N206" t="b">
        <v>1</v>
      </c>
      <c r="O206" t="s">
        <v>8269</v>
      </c>
      <c r="P206" t="s">
        <v>8322</v>
      </c>
      <c r="Q206" t="s">
        <v>8325</v>
      </c>
      <c r="R206">
        <f t="shared" si="21"/>
        <v>46.43</v>
      </c>
      <c r="S206" s="9">
        <f t="shared" si="22"/>
        <v>130</v>
      </c>
      <c r="T206" s="8">
        <f t="shared" si="23"/>
        <v>42053.733078703706</v>
      </c>
      <c r="U206" s="8">
        <f t="shared" si="24"/>
        <v>42063.207638888889</v>
      </c>
      <c r="V206" s="14">
        <f t="shared" si="25"/>
        <v>9.4745601851827814</v>
      </c>
      <c r="W206" s="10">
        <f t="shared" si="26"/>
        <v>0.3</v>
      </c>
      <c r="X206" s="21">
        <f t="shared" si="27"/>
        <v>2015</v>
      </c>
    </row>
    <row r="207" spans="1:24" ht="60" x14ac:dyDescent="0.25">
      <c r="A207">
        <v>1039</v>
      </c>
      <c r="B207" s="1" t="s">
        <v>1040</v>
      </c>
      <c r="C207" s="1" t="s">
        <v>5149</v>
      </c>
      <c r="D207" s="3">
        <v>500</v>
      </c>
      <c r="E207" s="4">
        <v>641</v>
      </c>
      <c r="F207" t="s">
        <v>8218</v>
      </c>
      <c r="G207" t="s">
        <v>8223</v>
      </c>
      <c r="H207" t="s">
        <v>8404</v>
      </c>
      <c r="I207" t="s">
        <v>8245</v>
      </c>
      <c r="J207">
        <v>1481615940</v>
      </c>
      <c r="K207">
        <v>1479436646</v>
      </c>
      <c r="L207" t="b">
        <v>0</v>
      </c>
      <c r="M207">
        <v>30</v>
      </c>
      <c r="N207" t="b">
        <v>1</v>
      </c>
      <c r="O207" t="s">
        <v>8278</v>
      </c>
      <c r="P207" t="s">
        <v>8326</v>
      </c>
      <c r="Q207" t="s">
        <v>8328</v>
      </c>
      <c r="R207">
        <f t="shared" si="21"/>
        <v>21.37</v>
      </c>
      <c r="S207" s="9">
        <f t="shared" si="22"/>
        <v>128</v>
      </c>
      <c r="T207" s="8">
        <f t="shared" si="23"/>
        <v>42692.109328703707</v>
      </c>
      <c r="U207" s="8">
        <f t="shared" si="24"/>
        <v>42717.332638888889</v>
      </c>
      <c r="V207" s="14">
        <f t="shared" si="25"/>
        <v>25.223310185181617</v>
      </c>
      <c r="W207" s="10">
        <f t="shared" si="26"/>
        <v>0.28199999999999997</v>
      </c>
      <c r="X207" s="21">
        <f t="shared" si="27"/>
        <v>2016</v>
      </c>
    </row>
    <row r="208" spans="1:24" ht="60" x14ac:dyDescent="0.25">
      <c r="A208">
        <v>2471</v>
      </c>
      <c r="B208" s="1" t="s">
        <v>2472</v>
      </c>
      <c r="C208" s="1" t="s">
        <v>6581</v>
      </c>
      <c r="D208" s="3">
        <v>500</v>
      </c>
      <c r="E208" s="4">
        <v>640</v>
      </c>
      <c r="F208" t="s">
        <v>8218</v>
      </c>
      <c r="G208" t="s">
        <v>8223</v>
      </c>
      <c r="H208" t="s">
        <v>8404</v>
      </c>
      <c r="I208" t="s">
        <v>8245</v>
      </c>
      <c r="J208">
        <v>1327535392</v>
      </c>
      <c r="K208">
        <v>1324079392</v>
      </c>
      <c r="L208" t="b">
        <v>0</v>
      </c>
      <c r="M208">
        <v>17</v>
      </c>
      <c r="N208" t="b">
        <v>1</v>
      </c>
      <c r="O208" t="s">
        <v>8277</v>
      </c>
      <c r="P208" t="s">
        <v>8326</v>
      </c>
      <c r="Q208" t="s">
        <v>8327</v>
      </c>
      <c r="R208">
        <f t="shared" si="21"/>
        <v>37.65</v>
      </c>
      <c r="S208" s="9">
        <f t="shared" si="22"/>
        <v>128</v>
      </c>
      <c r="T208" s="8">
        <f t="shared" si="23"/>
        <v>40893.992962962962</v>
      </c>
      <c r="U208" s="8">
        <f t="shared" si="24"/>
        <v>40933.992962962962</v>
      </c>
      <c r="V208" s="14">
        <f t="shared" si="25"/>
        <v>40</v>
      </c>
      <c r="W208" s="10">
        <f t="shared" si="26"/>
        <v>0.28000000000000003</v>
      </c>
      <c r="X208" s="21">
        <f t="shared" si="27"/>
        <v>2011</v>
      </c>
    </row>
    <row r="209" spans="1:24" ht="60" x14ac:dyDescent="0.25">
      <c r="A209">
        <v>3136</v>
      </c>
      <c r="B209" s="1" t="s">
        <v>3136</v>
      </c>
      <c r="C209" s="1" t="s">
        <v>7246</v>
      </c>
      <c r="D209" s="3">
        <v>500</v>
      </c>
      <c r="E209" s="4">
        <v>639</v>
      </c>
      <c r="F209" t="s">
        <v>8221</v>
      </c>
      <c r="G209" t="s">
        <v>8224</v>
      </c>
      <c r="H209" t="s">
        <v>8408</v>
      </c>
      <c r="I209" t="s">
        <v>8246</v>
      </c>
      <c r="J209">
        <v>1491001140</v>
      </c>
      <c r="K209">
        <v>1487847954</v>
      </c>
      <c r="L209" t="b">
        <v>0</v>
      </c>
      <c r="M209">
        <v>22</v>
      </c>
      <c r="N209" t="b">
        <v>0</v>
      </c>
      <c r="O209" t="s">
        <v>8269</v>
      </c>
      <c r="P209" t="s">
        <v>8322</v>
      </c>
      <c r="Q209" t="s">
        <v>8325</v>
      </c>
      <c r="R209">
        <f t="shared" si="21"/>
        <v>29.05</v>
      </c>
      <c r="S209" s="9">
        <f t="shared" si="22"/>
        <v>128</v>
      </c>
      <c r="T209" s="8">
        <f t="shared" si="23"/>
        <v>42789.462430555555</v>
      </c>
      <c r="U209" s="8">
        <f t="shared" si="24"/>
        <v>42825.957638888889</v>
      </c>
      <c r="V209" s="14">
        <f t="shared" si="25"/>
        <v>36.495208333333721</v>
      </c>
      <c r="W209" s="10">
        <f t="shared" si="26"/>
        <v>0.27800000000000002</v>
      </c>
      <c r="X209" s="21">
        <f t="shared" si="27"/>
        <v>2017</v>
      </c>
    </row>
    <row r="210" spans="1:24" ht="60" x14ac:dyDescent="0.25">
      <c r="A210">
        <v>70</v>
      </c>
      <c r="B210" s="1" t="s">
        <v>72</v>
      </c>
      <c r="C210" s="1" t="s">
        <v>4181</v>
      </c>
      <c r="D210" s="3">
        <v>500</v>
      </c>
      <c r="E210" s="4">
        <v>636</v>
      </c>
      <c r="F210" t="s">
        <v>8218</v>
      </c>
      <c r="G210" t="s">
        <v>8223</v>
      </c>
      <c r="H210" t="s">
        <v>8404</v>
      </c>
      <c r="I210" t="s">
        <v>8245</v>
      </c>
      <c r="J210">
        <v>1315171845</v>
      </c>
      <c r="K210">
        <v>1309987845</v>
      </c>
      <c r="L210" t="b">
        <v>0</v>
      </c>
      <c r="M210">
        <v>17</v>
      </c>
      <c r="N210" t="b">
        <v>1</v>
      </c>
      <c r="O210" t="s">
        <v>8264</v>
      </c>
      <c r="P210" t="s">
        <v>8320</v>
      </c>
      <c r="Q210" t="s">
        <v>8342</v>
      </c>
      <c r="R210">
        <f t="shared" si="21"/>
        <v>37.409999999999997</v>
      </c>
      <c r="S210" s="9">
        <f t="shared" si="22"/>
        <v>127</v>
      </c>
      <c r="T210" s="8">
        <f t="shared" si="23"/>
        <v>40730.896354166667</v>
      </c>
      <c r="U210" s="8">
        <f t="shared" si="24"/>
        <v>40790.896354166667</v>
      </c>
      <c r="V210" s="14">
        <f t="shared" si="25"/>
        <v>60</v>
      </c>
      <c r="W210" s="10">
        <f t="shared" si="26"/>
        <v>0.27200000000000002</v>
      </c>
      <c r="X210" s="21">
        <f t="shared" si="27"/>
        <v>2011</v>
      </c>
    </row>
    <row r="211" spans="1:24" ht="45" x14ac:dyDescent="0.25">
      <c r="A211">
        <v>3587</v>
      </c>
      <c r="B211" s="1" t="s">
        <v>3586</v>
      </c>
      <c r="C211" s="1" t="s">
        <v>7697</v>
      </c>
      <c r="D211" s="3">
        <v>500</v>
      </c>
      <c r="E211" s="4">
        <v>633</v>
      </c>
      <c r="F211" t="s">
        <v>8218</v>
      </c>
      <c r="G211" t="s">
        <v>8224</v>
      </c>
      <c r="H211" t="s">
        <v>8408</v>
      </c>
      <c r="I211" t="s">
        <v>8246</v>
      </c>
      <c r="J211">
        <v>1467054000</v>
      </c>
      <c r="K211">
        <v>1463144254</v>
      </c>
      <c r="L211" t="b">
        <v>0</v>
      </c>
      <c r="M211">
        <v>28</v>
      </c>
      <c r="N211" t="b">
        <v>1</v>
      </c>
      <c r="O211" t="s">
        <v>8269</v>
      </c>
      <c r="P211" t="s">
        <v>8322</v>
      </c>
      <c r="Q211" t="s">
        <v>8325</v>
      </c>
      <c r="R211">
        <f t="shared" si="21"/>
        <v>22.61</v>
      </c>
      <c r="S211" s="9">
        <f t="shared" si="22"/>
        <v>127</v>
      </c>
      <c r="T211" s="8">
        <f t="shared" si="23"/>
        <v>42503.539976851855</v>
      </c>
      <c r="U211" s="8">
        <f t="shared" si="24"/>
        <v>42548.791666666672</v>
      </c>
      <c r="V211" s="14">
        <f t="shared" si="25"/>
        <v>45.251689814816928</v>
      </c>
      <c r="W211" s="10">
        <f t="shared" si="26"/>
        <v>0.26600000000000001</v>
      </c>
      <c r="X211" s="21">
        <f t="shared" si="27"/>
        <v>2016</v>
      </c>
    </row>
    <row r="212" spans="1:24" ht="60" x14ac:dyDescent="0.25">
      <c r="A212">
        <v>3459</v>
      </c>
      <c r="B212" s="1" t="s">
        <v>3458</v>
      </c>
      <c r="C212" s="1" t="s">
        <v>7569</v>
      </c>
      <c r="D212" s="3">
        <v>500</v>
      </c>
      <c r="E212" s="4">
        <v>631</v>
      </c>
      <c r="F212" t="s">
        <v>8218</v>
      </c>
      <c r="G212" t="s">
        <v>8224</v>
      </c>
      <c r="H212" t="s">
        <v>8408</v>
      </c>
      <c r="I212" t="s">
        <v>8246</v>
      </c>
      <c r="J212">
        <v>1463743860</v>
      </c>
      <c r="K212">
        <v>1461151860</v>
      </c>
      <c r="L212" t="b">
        <v>0</v>
      </c>
      <c r="M212">
        <v>36</v>
      </c>
      <c r="N212" t="b">
        <v>1</v>
      </c>
      <c r="O212" t="s">
        <v>8269</v>
      </c>
      <c r="P212" t="s">
        <v>8322</v>
      </c>
      <c r="Q212" t="s">
        <v>8325</v>
      </c>
      <c r="R212">
        <f t="shared" si="21"/>
        <v>17.53</v>
      </c>
      <c r="S212" s="9">
        <f t="shared" si="22"/>
        <v>126</v>
      </c>
      <c r="T212" s="8">
        <f t="shared" si="23"/>
        <v>42480.479861111111</v>
      </c>
      <c r="U212" s="8">
        <f t="shared" si="24"/>
        <v>42510.479861111111</v>
      </c>
      <c r="V212" s="14">
        <f t="shared" si="25"/>
        <v>30</v>
      </c>
      <c r="W212" s="10">
        <f t="shared" si="26"/>
        <v>0.26200000000000001</v>
      </c>
      <c r="X212" s="21">
        <f t="shared" si="27"/>
        <v>2016</v>
      </c>
    </row>
    <row r="213" spans="1:24" ht="60" x14ac:dyDescent="0.25">
      <c r="A213">
        <v>3533</v>
      </c>
      <c r="B213" s="1" t="s">
        <v>3532</v>
      </c>
      <c r="C213" s="1" t="s">
        <v>7643</v>
      </c>
      <c r="D213" s="3">
        <v>500</v>
      </c>
      <c r="E213" s="4">
        <v>631</v>
      </c>
      <c r="F213" t="s">
        <v>8218</v>
      </c>
      <c r="G213" t="s">
        <v>8223</v>
      </c>
      <c r="H213" t="s">
        <v>8404</v>
      </c>
      <c r="I213" t="s">
        <v>8245</v>
      </c>
      <c r="J213">
        <v>1447269367</v>
      </c>
      <c r="K213">
        <v>1444673767</v>
      </c>
      <c r="L213" t="b">
        <v>0</v>
      </c>
      <c r="M213">
        <v>8</v>
      </c>
      <c r="N213" t="b">
        <v>1</v>
      </c>
      <c r="O213" t="s">
        <v>8269</v>
      </c>
      <c r="P213" t="s">
        <v>8322</v>
      </c>
      <c r="Q213" t="s">
        <v>8325</v>
      </c>
      <c r="R213">
        <f t="shared" si="21"/>
        <v>78.88</v>
      </c>
      <c r="S213" s="9">
        <f t="shared" si="22"/>
        <v>126</v>
      </c>
      <c r="T213" s="8">
        <f t="shared" si="23"/>
        <v>42289.761192129634</v>
      </c>
      <c r="U213" s="8">
        <f t="shared" si="24"/>
        <v>42319.802858796291</v>
      </c>
      <c r="V213" s="14">
        <f t="shared" si="25"/>
        <v>30.041666666656965</v>
      </c>
      <c r="W213" s="10">
        <f t="shared" si="26"/>
        <v>0.26200000000000001</v>
      </c>
      <c r="X213" s="21">
        <f t="shared" si="27"/>
        <v>2015</v>
      </c>
    </row>
    <row r="214" spans="1:24" ht="45" x14ac:dyDescent="0.25">
      <c r="A214">
        <v>9</v>
      </c>
      <c r="B214" s="1" t="s">
        <v>11</v>
      </c>
      <c r="C214" s="1" t="s">
        <v>4120</v>
      </c>
      <c r="D214" s="3">
        <v>500</v>
      </c>
      <c r="E214" s="4">
        <v>629.99</v>
      </c>
      <c r="F214" t="s">
        <v>8218</v>
      </c>
      <c r="G214" t="s">
        <v>8223</v>
      </c>
      <c r="H214" t="s">
        <v>8404</v>
      </c>
      <c r="I214" t="s">
        <v>8245</v>
      </c>
      <c r="J214">
        <v>1460860144</v>
      </c>
      <c r="K214">
        <v>1458268144</v>
      </c>
      <c r="L214" t="b">
        <v>0</v>
      </c>
      <c r="M214">
        <v>20</v>
      </c>
      <c r="N214" t="b">
        <v>1</v>
      </c>
      <c r="O214" t="s">
        <v>8263</v>
      </c>
      <c r="P214" t="s">
        <v>8320</v>
      </c>
      <c r="Q214" t="s">
        <v>8331</v>
      </c>
      <c r="R214">
        <f t="shared" si="21"/>
        <v>31.5</v>
      </c>
      <c r="S214" s="9">
        <f t="shared" si="22"/>
        <v>126</v>
      </c>
      <c r="T214" s="8">
        <f t="shared" si="23"/>
        <v>42447.103518518517</v>
      </c>
      <c r="U214" s="8">
        <f t="shared" si="24"/>
        <v>42477.103518518517</v>
      </c>
      <c r="V214" s="14">
        <f t="shared" si="25"/>
        <v>30</v>
      </c>
      <c r="W214" s="10">
        <f t="shared" si="26"/>
        <v>0.25998000000000004</v>
      </c>
      <c r="X214" s="21">
        <f t="shared" si="27"/>
        <v>2016</v>
      </c>
    </row>
    <row r="215" spans="1:24" ht="30" x14ac:dyDescent="0.25">
      <c r="A215">
        <v>1372</v>
      </c>
      <c r="B215" s="1" t="s">
        <v>1373</v>
      </c>
      <c r="C215" s="1" t="s">
        <v>5482</v>
      </c>
      <c r="D215" s="3">
        <v>500</v>
      </c>
      <c r="E215" s="4">
        <v>620</v>
      </c>
      <c r="F215" t="s">
        <v>8218</v>
      </c>
      <c r="G215" t="s">
        <v>8223</v>
      </c>
      <c r="H215" t="s">
        <v>8404</v>
      </c>
      <c r="I215" t="s">
        <v>8245</v>
      </c>
      <c r="J215">
        <v>1342115132</v>
      </c>
      <c r="K215">
        <v>1339523132</v>
      </c>
      <c r="L215" t="b">
        <v>0</v>
      </c>
      <c r="M215">
        <v>16</v>
      </c>
      <c r="N215" t="b">
        <v>1</v>
      </c>
      <c r="O215" t="s">
        <v>8274</v>
      </c>
      <c r="P215" t="s">
        <v>8326</v>
      </c>
      <c r="Q215" t="s">
        <v>8330</v>
      </c>
      <c r="R215">
        <f t="shared" si="21"/>
        <v>38.75</v>
      </c>
      <c r="S215" s="9">
        <f t="shared" si="22"/>
        <v>124</v>
      </c>
      <c r="T215" s="8">
        <f t="shared" si="23"/>
        <v>41072.739953703705</v>
      </c>
      <c r="U215" s="8">
        <f t="shared" si="24"/>
        <v>41102.739953703705</v>
      </c>
      <c r="V215" s="14">
        <f t="shared" si="25"/>
        <v>30</v>
      </c>
      <c r="W215" s="10">
        <f t="shared" si="26"/>
        <v>0.24</v>
      </c>
      <c r="X215" s="21">
        <f t="shared" si="27"/>
        <v>2012</v>
      </c>
    </row>
    <row r="216" spans="1:24" ht="45" x14ac:dyDescent="0.25">
      <c r="A216">
        <v>3409</v>
      </c>
      <c r="B216" s="1" t="s">
        <v>3408</v>
      </c>
      <c r="C216" s="1" t="s">
        <v>7519</v>
      </c>
      <c r="D216" s="3">
        <v>500</v>
      </c>
      <c r="E216" s="4">
        <v>618</v>
      </c>
      <c r="F216" t="s">
        <v>8218</v>
      </c>
      <c r="G216" t="s">
        <v>8224</v>
      </c>
      <c r="H216" t="s">
        <v>8408</v>
      </c>
      <c r="I216" t="s">
        <v>8246</v>
      </c>
      <c r="J216">
        <v>1469998680</v>
      </c>
      <c r="K216">
        <v>1466710358</v>
      </c>
      <c r="L216" t="b">
        <v>0</v>
      </c>
      <c r="M216">
        <v>21</v>
      </c>
      <c r="N216" t="b">
        <v>1</v>
      </c>
      <c r="O216" t="s">
        <v>8269</v>
      </c>
      <c r="P216" t="s">
        <v>8322</v>
      </c>
      <c r="Q216" t="s">
        <v>8325</v>
      </c>
      <c r="R216">
        <f t="shared" si="21"/>
        <v>29.43</v>
      </c>
      <c r="S216" s="9">
        <f t="shared" si="22"/>
        <v>124</v>
      </c>
      <c r="T216" s="8">
        <f t="shared" si="23"/>
        <v>42544.814328703709</v>
      </c>
      <c r="U216" s="8">
        <f t="shared" si="24"/>
        <v>42582.873611111107</v>
      </c>
      <c r="V216" s="14">
        <f t="shared" si="25"/>
        <v>38.059282407397404</v>
      </c>
      <c r="W216" s="10">
        <f t="shared" si="26"/>
        <v>0.23599999999999999</v>
      </c>
      <c r="X216" s="21">
        <f t="shared" si="27"/>
        <v>2016</v>
      </c>
    </row>
    <row r="217" spans="1:24" ht="60" x14ac:dyDescent="0.25">
      <c r="A217">
        <v>1294</v>
      </c>
      <c r="B217" s="1" t="s">
        <v>1295</v>
      </c>
      <c r="C217" s="1" t="s">
        <v>5404</v>
      </c>
      <c r="D217" s="3">
        <v>500</v>
      </c>
      <c r="E217" s="4">
        <v>610</v>
      </c>
      <c r="F217" t="s">
        <v>8218</v>
      </c>
      <c r="G217" t="s">
        <v>8224</v>
      </c>
      <c r="H217" t="s">
        <v>8408</v>
      </c>
      <c r="I217" t="s">
        <v>8246</v>
      </c>
      <c r="J217">
        <v>1445252400</v>
      </c>
      <c r="K217">
        <v>1443696797</v>
      </c>
      <c r="L217" t="b">
        <v>0</v>
      </c>
      <c r="M217">
        <v>22</v>
      </c>
      <c r="N217" t="b">
        <v>1</v>
      </c>
      <c r="O217" t="s">
        <v>8269</v>
      </c>
      <c r="P217" t="s">
        <v>8322</v>
      </c>
      <c r="Q217" t="s">
        <v>8325</v>
      </c>
      <c r="R217">
        <f t="shared" si="21"/>
        <v>27.73</v>
      </c>
      <c r="S217" s="9">
        <f t="shared" si="22"/>
        <v>122</v>
      </c>
      <c r="T217" s="8">
        <f t="shared" si="23"/>
        <v>42278.453668981485</v>
      </c>
      <c r="U217" s="8">
        <f t="shared" si="24"/>
        <v>42296.458333333328</v>
      </c>
      <c r="V217" s="14">
        <f t="shared" si="25"/>
        <v>18.00466435184353</v>
      </c>
      <c r="W217" s="10">
        <f t="shared" si="26"/>
        <v>0.22</v>
      </c>
      <c r="X217" s="21">
        <f t="shared" si="27"/>
        <v>2015</v>
      </c>
    </row>
    <row r="218" spans="1:24" ht="60" x14ac:dyDescent="0.25">
      <c r="A218">
        <v>3404</v>
      </c>
      <c r="B218" s="1" t="s">
        <v>3403</v>
      </c>
      <c r="C218" s="1" t="s">
        <v>7514</v>
      </c>
      <c r="D218" s="3">
        <v>500</v>
      </c>
      <c r="E218" s="4">
        <v>610</v>
      </c>
      <c r="F218" t="s">
        <v>8218</v>
      </c>
      <c r="G218" t="s">
        <v>8223</v>
      </c>
      <c r="H218" t="s">
        <v>8404</v>
      </c>
      <c r="I218" t="s">
        <v>8245</v>
      </c>
      <c r="J218">
        <v>1434542702</v>
      </c>
      <c r="K218">
        <v>1432814702</v>
      </c>
      <c r="L218" t="b">
        <v>0</v>
      </c>
      <c r="M218">
        <v>3</v>
      </c>
      <c r="N218" t="b">
        <v>1</v>
      </c>
      <c r="O218" t="s">
        <v>8269</v>
      </c>
      <c r="P218" t="s">
        <v>8322</v>
      </c>
      <c r="Q218" t="s">
        <v>8325</v>
      </c>
      <c r="R218">
        <f t="shared" si="21"/>
        <v>203.33</v>
      </c>
      <c r="S218" s="9">
        <f t="shared" si="22"/>
        <v>122</v>
      </c>
      <c r="T218" s="8">
        <f t="shared" si="23"/>
        <v>42152.503495370373</v>
      </c>
      <c r="U218" s="8">
        <f t="shared" si="24"/>
        <v>42172.503495370373</v>
      </c>
      <c r="V218" s="14">
        <f t="shared" si="25"/>
        <v>20</v>
      </c>
      <c r="W218" s="10">
        <f t="shared" si="26"/>
        <v>0.22</v>
      </c>
      <c r="X218" s="21">
        <f t="shared" si="27"/>
        <v>2015</v>
      </c>
    </row>
    <row r="219" spans="1:24" ht="45" x14ac:dyDescent="0.25">
      <c r="A219">
        <v>2490</v>
      </c>
      <c r="B219" s="1" t="s">
        <v>2490</v>
      </c>
      <c r="C219" s="1" t="s">
        <v>6600</v>
      </c>
      <c r="D219" s="3">
        <v>500</v>
      </c>
      <c r="E219" s="4">
        <v>607</v>
      </c>
      <c r="F219" t="s">
        <v>8218</v>
      </c>
      <c r="G219" t="s">
        <v>8223</v>
      </c>
      <c r="H219" t="s">
        <v>8404</v>
      </c>
      <c r="I219" t="s">
        <v>8245</v>
      </c>
      <c r="J219">
        <v>1340429276</v>
      </c>
      <c r="K219">
        <v>1335245276</v>
      </c>
      <c r="L219" t="b">
        <v>0</v>
      </c>
      <c r="M219">
        <v>16</v>
      </c>
      <c r="N219" t="b">
        <v>1</v>
      </c>
      <c r="O219" t="s">
        <v>8277</v>
      </c>
      <c r="P219" t="s">
        <v>8326</v>
      </c>
      <c r="Q219" t="s">
        <v>8327</v>
      </c>
      <c r="R219">
        <f t="shared" si="21"/>
        <v>37.94</v>
      </c>
      <c r="S219" s="9">
        <f t="shared" si="22"/>
        <v>121</v>
      </c>
      <c r="T219" s="8">
        <f t="shared" si="23"/>
        <v>41023.227731481478</v>
      </c>
      <c r="U219" s="8">
        <f t="shared" si="24"/>
        <v>41083.227731481478</v>
      </c>
      <c r="V219" s="14">
        <f t="shared" si="25"/>
        <v>60</v>
      </c>
      <c r="W219" s="10">
        <f t="shared" si="26"/>
        <v>0.214</v>
      </c>
      <c r="X219" s="21">
        <f t="shared" si="27"/>
        <v>2012</v>
      </c>
    </row>
    <row r="220" spans="1:24" ht="30" x14ac:dyDescent="0.25">
      <c r="A220">
        <v>3700</v>
      </c>
      <c r="B220" s="1" t="s">
        <v>3697</v>
      </c>
      <c r="C220" s="1" t="s">
        <v>7810</v>
      </c>
      <c r="D220" s="3">
        <v>500</v>
      </c>
      <c r="E220" s="4">
        <v>606</v>
      </c>
      <c r="F220" t="s">
        <v>8218</v>
      </c>
      <c r="G220" t="s">
        <v>8223</v>
      </c>
      <c r="H220" t="s">
        <v>8404</v>
      </c>
      <c r="I220" t="s">
        <v>8245</v>
      </c>
      <c r="J220">
        <v>1412092800</v>
      </c>
      <c r="K220">
        <v>1409493800</v>
      </c>
      <c r="L220" t="b">
        <v>0</v>
      </c>
      <c r="M220">
        <v>18</v>
      </c>
      <c r="N220" t="b">
        <v>1</v>
      </c>
      <c r="O220" t="s">
        <v>8269</v>
      </c>
      <c r="P220" t="s">
        <v>8322</v>
      </c>
      <c r="Q220" t="s">
        <v>8325</v>
      </c>
      <c r="R220">
        <f t="shared" si="21"/>
        <v>33.67</v>
      </c>
      <c r="S220" s="9">
        <f t="shared" si="22"/>
        <v>121</v>
      </c>
      <c r="T220" s="8">
        <f t="shared" si="23"/>
        <v>41882.585648148146</v>
      </c>
      <c r="U220" s="8">
        <f t="shared" si="24"/>
        <v>41912.666666666664</v>
      </c>
      <c r="V220" s="14">
        <f t="shared" si="25"/>
        <v>30.081018518518249</v>
      </c>
      <c r="W220" s="10">
        <f t="shared" si="26"/>
        <v>0.21199999999999999</v>
      </c>
      <c r="X220" s="21">
        <f t="shared" si="27"/>
        <v>2014</v>
      </c>
    </row>
    <row r="221" spans="1:24" ht="30" x14ac:dyDescent="0.25">
      <c r="A221">
        <v>104</v>
      </c>
      <c r="B221" s="1" t="s">
        <v>106</v>
      </c>
      <c r="C221" s="1" t="s">
        <v>4215</v>
      </c>
      <c r="D221" s="3">
        <v>500</v>
      </c>
      <c r="E221" s="4">
        <v>600</v>
      </c>
      <c r="F221" t="s">
        <v>8218</v>
      </c>
      <c r="G221" t="s">
        <v>8223</v>
      </c>
      <c r="H221" t="s">
        <v>8404</v>
      </c>
      <c r="I221" t="s">
        <v>8245</v>
      </c>
      <c r="J221">
        <v>1301792400</v>
      </c>
      <c r="K221">
        <v>1299775266</v>
      </c>
      <c r="L221" t="b">
        <v>0</v>
      </c>
      <c r="M221">
        <v>10</v>
      </c>
      <c r="N221" t="b">
        <v>1</v>
      </c>
      <c r="O221" t="s">
        <v>8264</v>
      </c>
      <c r="P221" t="s">
        <v>8320</v>
      </c>
      <c r="Q221" t="s">
        <v>8342</v>
      </c>
      <c r="R221">
        <f t="shared" si="21"/>
        <v>60</v>
      </c>
      <c r="S221" s="9">
        <f t="shared" si="22"/>
        <v>120</v>
      </c>
      <c r="T221" s="8">
        <f t="shared" si="23"/>
        <v>40612.695208333331</v>
      </c>
      <c r="U221" s="8">
        <f t="shared" si="24"/>
        <v>40636.041666666664</v>
      </c>
      <c r="V221" s="14">
        <f t="shared" si="25"/>
        <v>23.34645833333343</v>
      </c>
      <c r="W221" s="10">
        <f t="shared" si="26"/>
        <v>0.2</v>
      </c>
      <c r="X221" s="21">
        <f t="shared" si="27"/>
        <v>2011</v>
      </c>
    </row>
    <row r="222" spans="1:24" ht="60" x14ac:dyDescent="0.25">
      <c r="A222">
        <v>375</v>
      </c>
      <c r="B222" s="1" t="s">
        <v>376</v>
      </c>
      <c r="C222" s="1" t="s">
        <v>4485</v>
      </c>
      <c r="D222" s="3">
        <v>500</v>
      </c>
      <c r="E222" s="4">
        <v>600</v>
      </c>
      <c r="F222" t="s">
        <v>8218</v>
      </c>
      <c r="G222" t="s">
        <v>8223</v>
      </c>
      <c r="H222" t="s">
        <v>8404</v>
      </c>
      <c r="I222" t="s">
        <v>8245</v>
      </c>
      <c r="J222">
        <v>1393694280</v>
      </c>
      <c r="K222">
        <v>1390088311</v>
      </c>
      <c r="L222" t="b">
        <v>0</v>
      </c>
      <c r="M222">
        <v>14</v>
      </c>
      <c r="N222" t="b">
        <v>1</v>
      </c>
      <c r="O222" t="s">
        <v>8267</v>
      </c>
      <c r="P222" t="s">
        <v>8320</v>
      </c>
      <c r="Q222" t="s">
        <v>8321</v>
      </c>
      <c r="R222">
        <f t="shared" si="21"/>
        <v>42.86</v>
      </c>
      <c r="S222" s="9">
        <f t="shared" si="22"/>
        <v>120</v>
      </c>
      <c r="T222" s="8">
        <f t="shared" si="23"/>
        <v>41657.985081018516</v>
      </c>
      <c r="U222" s="8">
        <f t="shared" si="24"/>
        <v>41699.720833333333</v>
      </c>
      <c r="V222" s="14">
        <f t="shared" si="25"/>
        <v>41.735752314816636</v>
      </c>
      <c r="W222" s="10">
        <f t="shared" si="26"/>
        <v>0.2</v>
      </c>
      <c r="X222" s="21">
        <f t="shared" si="27"/>
        <v>2014</v>
      </c>
    </row>
    <row r="223" spans="1:24" ht="60" x14ac:dyDescent="0.25">
      <c r="A223">
        <v>3291</v>
      </c>
      <c r="B223" s="1" t="s">
        <v>3291</v>
      </c>
      <c r="C223" s="1" t="s">
        <v>7401</v>
      </c>
      <c r="D223" s="3">
        <v>500</v>
      </c>
      <c r="E223" s="4">
        <v>570</v>
      </c>
      <c r="F223" t="s">
        <v>8218</v>
      </c>
      <c r="G223" t="s">
        <v>8223</v>
      </c>
      <c r="H223" t="s">
        <v>8404</v>
      </c>
      <c r="I223" t="s">
        <v>8245</v>
      </c>
      <c r="J223">
        <v>1442462340</v>
      </c>
      <c r="K223">
        <v>1439743900</v>
      </c>
      <c r="L223" t="b">
        <v>0</v>
      </c>
      <c r="M223">
        <v>14</v>
      </c>
      <c r="N223" t="b">
        <v>1</v>
      </c>
      <c r="O223" t="s">
        <v>8269</v>
      </c>
      <c r="P223" t="s">
        <v>8322</v>
      </c>
      <c r="Q223" t="s">
        <v>8325</v>
      </c>
      <c r="R223">
        <f t="shared" si="21"/>
        <v>40.71</v>
      </c>
      <c r="S223" s="9">
        <f t="shared" si="22"/>
        <v>114</v>
      </c>
      <c r="T223" s="8">
        <f t="shared" si="23"/>
        <v>42232.702546296292</v>
      </c>
      <c r="U223" s="8">
        <f t="shared" si="24"/>
        <v>42264.165972222225</v>
      </c>
      <c r="V223" s="14">
        <f t="shared" si="25"/>
        <v>31.463425925932825</v>
      </c>
      <c r="W223" s="10">
        <f t="shared" si="26"/>
        <v>0.14000000000000001</v>
      </c>
      <c r="X223" s="21">
        <f t="shared" si="27"/>
        <v>2015</v>
      </c>
    </row>
    <row r="224" spans="1:24" ht="30" x14ac:dyDescent="0.25">
      <c r="A224">
        <v>3711</v>
      </c>
      <c r="B224" s="1" t="s">
        <v>3708</v>
      </c>
      <c r="C224" s="1" t="s">
        <v>7821</v>
      </c>
      <c r="D224" s="3">
        <v>500</v>
      </c>
      <c r="E224" s="4">
        <v>570</v>
      </c>
      <c r="F224" t="s">
        <v>8218</v>
      </c>
      <c r="G224" t="s">
        <v>8223</v>
      </c>
      <c r="H224" t="s">
        <v>8404</v>
      </c>
      <c r="I224" t="s">
        <v>8245</v>
      </c>
      <c r="J224">
        <v>1402848000</v>
      </c>
      <c r="K224">
        <v>1400606573</v>
      </c>
      <c r="L224" t="b">
        <v>0</v>
      </c>
      <c r="M224">
        <v>21</v>
      </c>
      <c r="N224" t="b">
        <v>1</v>
      </c>
      <c r="O224" t="s">
        <v>8269</v>
      </c>
      <c r="P224" t="s">
        <v>8322</v>
      </c>
      <c r="Q224" t="s">
        <v>8325</v>
      </c>
      <c r="R224">
        <f t="shared" si="21"/>
        <v>27.14</v>
      </c>
      <c r="S224" s="9">
        <f t="shared" si="22"/>
        <v>114</v>
      </c>
      <c r="T224" s="8">
        <f t="shared" si="23"/>
        <v>41779.724224537036</v>
      </c>
      <c r="U224" s="8">
        <f t="shared" si="24"/>
        <v>41805.666666666664</v>
      </c>
      <c r="V224" s="14">
        <f t="shared" si="25"/>
        <v>25.942442129628034</v>
      </c>
      <c r="W224" s="10">
        <f t="shared" si="26"/>
        <v>0.14000000000000001</v>
      </c>
      <c r="X224" s="21">
        <f t="shared" si="27"/>
        <v>2014</v>
      </c>
    </row>
    <row r="225" spans="1:24" ht="60" x14ac:dyDescent="0.25">
      <c r="A225">
        <v>3752</v>
      </c>
      <c r="B225" s="1" t="s">
        <v>3749</v>
      </c>
      <c r="C225" s="1" t="s">
        <v>7862</v>
      </c>
      <c r="D225" s="3">
        <v>500</v>
      </c>
      <c r="E225" s="4">
        <v>565</v>
      </c>
      <c r="F225" t="s">
        <v>8218</v>
      </c>
      <c r="G225" t="s">
        <v>8224</v>
      </c>
      <c r="H225" t="s">
        <v>8408</v>
      </c>
      <c r="I225" t="s">
        <v>8246</v>
      </c>
      <c r="J225">
        <v>1476651600</v>
      </c>
      <c r="K225">
        <v>1473189335</v>
      </c>
      <c r="L225" t="b">
        <v>0</v>
      </c>
      <c r="M225">
        <v>15</v>
      </c>
      <c r="N225" t="b">
        <v>1</v>
      </c>
      <c r="O225" t="s">
        <v>8303</v>
      </c>
      <c r="P225" t="s">
        <v>8322</v>
      </c>
      <c r="Q225" t="s">
        <v>8334</v>
      </c>
      <c r="R225">
        <f t="shared" si="21"/>
        <v>37.67</v>
      </c>
      <c r="S225" s="9">
        <f t="shared" si="22"/>
        <v>113</v>
      </c>
      <c r="T225" s="8">
        <f t="shared" si="23"/>
        <v>42619.802488425921</v>
      </c>
      <c r="U225" s="8">
        <f t="shared" si="24"/>
        <v>42659.875</v>
      </c>
      <c r="V225" s="14">
        <f t="shared" si="25"/>
        <v>40.072511574078817</v>
      </c>
      <c r="W225" s="10">
        <f t="shared" si="26"/>
        <v>0.13</v>
      </c>
      <c r="X225" s="21">
        <f t="shared" si="27"/>
        <v>2016</v>
      </c>
    </row>
    <row r="226" spans="1:24" ht="60" x14ac:dyDescent="0.25">
      <c r="A226">
        <v>74</v>
      </c>
      <c r="B226" s="1" t="s">
        <v>76</v>
      </c>
      <c r="C226" s="1" t="s">
        <v>4185</v>
      </c>
      <c r="D226" s="3">
        <v>500</v>
      </c>
      <c r="E226" s="4">
        <v>564.66</v>
      </c>
      <c r="F226" t="s">
        <v>8218</v>
      </c>
      <c r="G226" t="s">
        <v>8229</v>
      </c>
      <c r="H226" t="s">
        <v>8410</v>
      </c>
      <c r="I226" t="s">
        <v>8248</v>
      </c>
      <c r="J226">
        <v>1453376495</v>
      </c>
      <c r="K226">
        <v>1450784495</v>
      </c>
      <c r="L226" t="b">
        <v>0</v>
      </c>
      <c r="M226">
        <v>29</v>
      </c>
      <c r="N226" t="b">
        <v>1</v>
      </c>
      <c r="O226" t="s">
        <v>8264</v>
      </c>
      <c r="P226" t="s">
        <v>8320</v>
      </c>
      <c r="Q226" t="s">
        <v>8342</v>
      </c>
      <c r="R226">
        <f t="shared" si="21"/>
        <v>19.47</v>
      </c>
      <c r="S226" s="9">
        <f t="shared" si="22"/>
        <v>113</v>
      </c>
      <c r="T226" s="8">
        <f t="shared" si="23"/>
        <v>42360.487210648149</v>
      </c>
      <c r="U226" s="8">
        <f t="shared" si="24"/>
        <v>42390.487210648149</v>
      </c>
      <c r="V226" s="14">
        <f t="shared" si="25"/>
        <v>30</v>
      </c>
      <c r="W226" s="10">
        <f t="shared" si="26"/>
        <v>0.12931999999999994</v>
      </c>
      <c r="X226" s="21">
        <f t="shared" si="27"/>
        <v>2015</v>
      </c>
    </row>
    <row r="227" spans="1:24" ht="60" x14ac:dyDescent="0.25">
      <c r="A227">
        <v>1659</v>
      </c>
      <c r="B227" s="1" t="s">
        <v>1660</v>
      </c>
      <c r="C227" s="1" t="s">
        <v>5769</v>
      </c>
      <c r="D227" s="3">
        <v>500</v>
      </c>
      <c r="E227" s="4">
        <v>564</v>
      </c>
      <c r="F227" t="s">
        <v>8218</v>
      </c>
      <c r="G227" t="s">
        <v>8224</v>
      </c>
      <c r="H227" t="s">
        <v>8408</v>
      </c>
      <c r="I227" t="s">
        <v>8246</v>
      </c>
      <c r="J227">
        <v>1387281600</v>
      </c>
      <c r="K227">
        <v>1384811721</v>
      </c>
      <c r="L227" t="b">
        <v>0</v>
      </c>
      <c r="M227">
        <v>45</v>
      </c>
      <c r="N227" t="b">
        <v>1</v>
      </c>
      <c r="O227" t="s">
        <v>8290</v>
      </c>
      <c r="P227" t="s">
        <v>8326</v>
      </c>
      <c r="Q227" t="s">
        <v>8337</v>
      </c>
      <c r="R227">
        <f t="shared" si="21"/>
        <v>12.53</v>
      </c>
      <c r="S227" s="9">
        <f t="shared" si="22"/>
        <v>113</v>
      </c>
      <c r="T227" s="8">
        <f t="shared" si="23"/>
        <v>41596.913437499999</v>
      </c>
      <c r="U227" s="8">
        <f t="shared" si="24"/>
        <v>41625.5</v>
      </c>
      <c r="V227" s="14">
        <f t="shared" si="25"/>
        <v>28.586562500000582</v>
      </c>
      <c r="W227" s="10">
        <f t="shared" si="26"/>
        <v>0.128</v>
      </c>
      <c r="X227" s="21">
        <f t="shared" si="27"/>
        <v>2013</v>
      </c>
    </row>
    <row r="228" spans="1:24" ht="45" x14ac:dyDescent="0.25">
      <c r="A228">
        <v>1391</v>
      </c>
      <c r="B228" s="1" t="s">
        <v>1392</v>
      </c>
      <c r="C228" s="1" t="s">
        <v>5501</v>
      </c>
      <c r="D228" s="3">
        <v>500</v>
      </c>
      <c r="E228" s="4">
        <v>551</v>
      </c>
      <c r="F228" t="s">
        <v>8218</v>
      </c>
      <c r="G228" t="s">
        <v>8223</v>
      </c>
      <c r="H228" t="s">
        <v>8404</v>
      </c>
      <c r="I228" t="s">
        <v>8245</v>
      </c>
      <c r="J228">
        <v>1440219540</v>
      </c>
      <c r="K228">
        <v>1436369818</v>
      </c>
      <c r="L228" t="b">
        <v>0</v>
      </c>
      <c r="M228">
        <v>13</v>
      </c>
      <c r="N228" t="b">
        <v>1</v>
      </c>
      <c r="O228" t="s">
        <v>8274</v>
      </c>
      <c r="P228" t="s">
        <v>8326</v>
      </c>
      <c r="Q228" t="s">
        <v>8330</v>
      </c>
      <c r="R228">
        <f t="shared" si="21"/>
        <v>42.38</v>
      </c>
      <c r="S228" s="9">
        <f t="shared" si="22"/>
        <v>110</v>
      </c>
      <c r="T228" s="8">
        <f t="shared" si="23"/>
        <v>42193.650671296295</v>
      </c>
      <c r="U228" s="8">
        <f t="shared" si="24"/>
        <v>42238.207638888889</v>
      </c>
      <c r="V228" s="14">
        <f t="shared" si="25"/>
        <v>44.556967592594447</v>
      </c>
      <c r="W228" s="10">
        <f t="shared" si="26"/>
        <v>0.10199999999999999</v>
      </c>
      <c r="X228" s="21">
        <f t="shared" si="27"/>
        <v>2015</v>
      </c>
    </row>
    <row r="229" spans="1:24" ht="45" x14ac:dyDescent="0.25">
      <c r="A229">
        <v>1612</v>
      </c>
      <c r="B229" s="1" t="s">
        <v>1613</v>
      </c>
      <c r="C229" s="1" t="s">
        <v>5722</v>
      </c>
      <c r="D229" s="3">
        <v>500</v>
      </c>
      <c r="E229" s="4">
        <v>550</v>
      </c>
      <c r="F229" t="s">
        <v>8218</v>
      </c>
      <c r="G229" t="s">
        <v>8223</v>
      </c>
      <c r="H229" t="s">
        <v>8404</v>
      </c>
      <c r="I229" t="s">
        <v>8245</v>
      </c>
      <c r="J229">
        <v>1357160384</v>
      </c>
      <c r="K229">
        <v>1354568384</v>
      </c>
      <c r="L229" t="b">
        <v>0</v>
      </c>
      <c r="M229">
        <v>11</v>
      </c>
      <c r="N229" t="b">
        <v>1</v>
      </c>
      <c r="O229" t="s">
        <v>8274</v>
      </c>
      <c r="P229" t="s">
        <v>8326</v>
      </c>
      <c r="Q229" t="s">
        <v>8330</v>
      </c>
      <c r="R229">
        <f t="shared" si="21"/>
        <v>50</v>
      </c>
      <c r="S229" s="9">
        <f t="shared" si="22"/>
        <v>110</v>
      </c>
      <c r="T229" s="8">
        <f t="shared" si="23"/>
        <v>41246.874814814815</v>
      </c>
      <c r="U229" s="8">
        <f t="shared" si="24"/>
        <v>41276.874814814815</v>
      </c>
      <c r="V229" s="14">
        <f t="shared" si="25"/>
        <v>30</v>
      </c>
      <c r="W229" s="10">
        <f t="shared" si="26"/>
        <v>0.1</v>
      </c>
      <c r="X229" s="21">
        <f t="shared" si="27"/>
        <v>2012</v>
      </c>
    </row>
    <row r="230" spans="1:24" ht="45" x14ac:dyDescent="0.25">
      <c r="A230">
        <v>3514</v>
      </c>
      <c r="B230" s="1" t="s">
        <v>3513</v>
      </c>
      <c r="C230" s="1" t="s">
        <v>7624</v>
      </c>
      <c r="D230" s="3">
        <v>500</v>
      </c>
      <c r="E230" s="4">
        <v>550</v>
      </c>
      <c r="F230" t="s">
        <v>8218</v>
      </c>
      <c r="G230" t="s">
        <v>8223</v>
      </c>
      <c r="H230" t="s">
        <v>8404</v>
      </c>
      <c r="I230" t="s">
        <v>8245</v>
      </c>
      <c r="J230">
        <v>1422853140</v>
      </c>
      <c r="K230">
        <v>1421439552</v>
      </c>
      <c r="L230" t="b">
        <v>0</v>
      </c>
      <c r="M230">
        <v>10</v>
      </c>
      <c r="N230" t="b">
        <v>1</v>
      </c>
      <c r="O230" t="s">
        <v>8269</v>
      </c>
      <c r="P230" t="s">
        <v>8322</v>
      </c>
      <c r="Q230" t="s">
        <v>8325</v>
      </c>
      <c r="R230">
        <f t="shared" si="21"/>
        <v>55</v>
      </c>
      <c r="S230" s="9">
        <f t="shared" si="22"/>
        <v>110</v>
      </c>
      <c r="T230" s="8">
        <f t="shared" si="23"/>
        <v>42020.846666666665</v>
      </c>
      <c r="U230" s="8">
        <f t="shared" si="24"/>
        <v>42037.207638888889</v>
      </c>
      <c r="V230" s="14">
        <f t="shared" si="25"/>
        <v>16.360972222224518</v>
      </c>
      <c r="W230" s="10">
        <f t="shared" si="26"/>
        <v>0.1</v>
      </c>
      <c r="X230" s="21">
        <f t="shared" si="27"/>
        <v>2015</v>
      </c>
    </row>
    <row r="231" spans="1:24" ht="60" x14ac:dyDescent="0.25">
      <c r="A231">
        <v>3181</v>
      </c>
      <c r="B231" s="1" t="s">
        <v>3181</v>
      </c>
      <c r="C231" s="1" t="s">
        <v>7291</v>
      </c>
      <c r="D231" s="3">
        <v>500</v>
      </c>
      <c r="E231" s="4">
        <v>545</v>
      </c>
      <c r="F231" t="s">
        <v>8218</v>
      </c>
      <c r="G231" t="s">
        <v>8224</v>
      </c>
      <c r="H231" t="s">
        <v>8408</v>
      </c>
      <c r="I231" t="s">
        <v>8246</v>
      </c>
      <c r="J231">
        <v>1402848000</v>
      </c>
      <c r="K231">
        <v>1400570787</v>
      </c>
      <c r="L231" t="b">
        <v>1</v>
      </c>
      <c r="M231">
        <v>15</v>
      </c>
      <c r="N231" t="b">
        <v>1</v>
      </c>
      <c r="O231" t="s">
        <v>8269</v>
      </c>
      <c r="P231" t="s">
        <v>8322</v>
      </c>
      <c r="Q231" t="s">
        <v>8325</v>
      </c>
      <c r="R231">
        <f t="shared" si="21"/>
        <v>36.33</v>
      </c>
      <c r="S231" s="9">
        <f t="shared" si="22"/>
        <v>109</v>
      </c>
      <c r="T231" s="8">
        <f t="shared" si="23"/>
        <v>41779.310034722221</v>
      </c>
      <c r="U231" s="8">
        <f t="shared" si="24"/>
        <v>41805.666666666664</v>
      </c>
      <c r="V231" s="14">
        <f t="shared" si="25"/>
        <v>26.356631944443507</v>
      </c>
      <c r="W231" s="10">
        <f t="shared" si="26"/>
        <v>0.09</v>
      </c>
      <c r="X231" s="21">
        <f t="shared" si="27"/>
        <v>2014</v>
      </c>
    </row>
    <row r="232" spans="1:24" ht="60" x14ac:dyDescent="0.25">
      <c r="A232">
        <v>3133</v>
      </c>
      <c r="B232" s="1" t="s">
        <v>3133</v>
      </c>
      <c r="C232" s="1" t="s">
        <v>7243</v>
      </c>
      <c r="D232" s="3">
        <v>500</v>
      </c>
      <c r="E232" s="4">
        <v>540</v>
      </c>
      <c r="F232" t="s">
        <v>8221</v>
      </c>
      <c r="G232" t="s">
        <v>8224</v>
      </c>
      <c r="H232" t="s">
        <v>8408</v>
      </c>
      <c r="I232" t="s">
        <v>8246</v>
      </c>
      <c r="J232">
        <v>1490358834</v>
      </c>
      <c r="K232">
        <v>1487770434</v>
      </c>
      <c r="L232" t="b">
        <v>0</v>
      </c>
      <c r="M232">
        <v>16</v>
      </c>
      <c r="N232" t="b">
        <v>0</v>
      </c>
      <c r="O232" t="s">
        <v>8269</v>
      </c>
      <c r="P232" t="s">
        <v>8322</v>
      </c>
      <c r="Q232" t="s">
        <v>8325</v>
      </c>
      <c r="R232">
        <f t="shared" si="21"/>
        <v>33.75</v>
      </c>
      <c r="S232" s="9">
        <f t="shared" si="22"/>
        <v>108</v>
      </c>
      <c r="T232" s="8">
        <f t="shared" si="23"/>
        <v>42788.565208333333</v>
      </c>
      <c r="U232" s="8">
        <f t="shared" si="24"/>
        <v>42818.523541666669</v>
      </c>
      <c r="V232" s="14">
        <f t="shared" si="25"/>
        <v>29.958333333335759</v>
      </c>
      <c r="W232" s="10">
        <f t="shared" si="26"/>
        <v>0.08</v>
      </c>
      <c r="X232" s="21">
        <f t="shared" si="27"/>
        <v>2017</v>
      </c>
    </row>
    <row r="233" spans="1:24" ht="60" x14ac:dyDescent="0.25">
      <c r="A233">
        <v>3319</v>
      </c>
      <c r="B233" s="1" t="s">
        <v>3319</v>
      </c>
      <c r="C233" s="1" t="s">
        <v>7429</v>
      </c>
      <c r="D233" s="3">
        <v>500</v>
      </c>
      <c r="E233" s="4">
        <v>540</v>
      </c>
      <c r="F233" t="s">
        <v>8218</v>
      </c>
      <c r="G233" t="s">
        <v>8224</v>
      </c>
      <c r="H233" t="s">
        <v>8408</v>
      </c>
      <c r="I233" t="s">
        <v>8246</v>
      </c>
      <c r="J233">
        <v>1422712986</v>
      </c>
      <c r="K233">
        <v>1418824986</v>
      </c>
      <c r="L233" t="b">
        <v>0</v>
      </c>
      <c r="M233">
        <v>16</v>
      </c>
      <c r="N233" t="b">
        <v>1</v>
      </c>
      <c r="O233" t="s">
        <v>8269</v>
      </c>
      <c r="P233" t="s">
        <v>8322</v>
      </c>
      <c r="Q233" t="s">
        <v>8325</v>
      </c>
      <c r="R233">
        <f t="shared" si="21"/>
        <v>33.75</v>
      </c>
      <c r="S233" s="9">
        <f t="shared" si="22"/>
        <v>108</v>
      </c>
      <c r="T233" s="8">
        <f t="shared" si="23"/>
        <v>41990.585486111115</v>
      </c>
      <c r="U233" s="8">
        <f t="shared" si="24"/>
        <v>42035.585486111115</v>
      </c>
      <c r="V233" s="14">
        <f t="shared" si="25"/>
        <v>45</v>
      </c>
      <c r="W233" s="10">
        <f t="shared" si="26"/>
        <v>0.08</v>
      </c>
      <c r="X233" s="21">
        <f t="shared" si="27"/>
        <v>2014</v>
      </c>
    </row>
    <row r="234" spans="1:24" ht="60" x14ac:dyDescent="0.25">
      <c r="A234">
        <v>3321</v>
      </c>
      <c r="B234" s="1" t="s">
        <v>3321</v>
      </c>
      <c r="C234" s="1" t="s">
        <v>7431</v>
      </c>
      <c r="D234" s="3">
        <v>500</v>
      </c>
      <c r="E234" s="4">
        <v>537</v>
      </c>
      <c r="F234" t="s">
        <v>8218</v>
      </c>
      <c r="G234" t="s">
        <v>8223</v>
      </c>
      <c r="H234" t="s">
        <v>8404</v>
      </c>
      <c r="I234" t="s">
        <v>8245</v>
      </c>
      <c r="J234">
        <v>1413431940</v>
      </c>
      <c r="K234">
        <v>1412216665</v>
      </c>
      <c r="L234" t="b">
        <v>0</v>
      </c>
      <c r="M234">
        <v>15</v>
      </c>
      <c r="N234" t="b">
        <v>1</v>
      </c>
      <c r="O234" t="s">
        <v>8269</v>
      </c>
      <c r="P234" t="s">
        <v>8322</v>
      </c>
      <c r="Q234" t="s">
        <v>8325</v>
      </c>
      <c r="R234">
        <f t="shared" si="21"/>
        <v>35.799999999999997</v>
      </c>
      <c r="S234" s="9">
        <f t="shared" si="22"/>
        <v>107</v>
      </c>
      <c r="T234" s="8">
        <f t="shared" si="23"/>
        <v>41914.100289351853</v>
      </c>
      <c r="U234" s="8">
        <f t="shared" si="24"/>
        <v>41928.165972222225</v>
      </c>
      <c r="V234" s="14">
        <f t="shared" si="25"/>
        <v>14.065682870372257</v>
      </c>
      <c r="W234" s="10">
        <f t="shared" si="26"/>
        <v>7.3999999999999996E-2</v>
      </c>
      <c r="X234" s="21">
        <f t="shared" si="27"/>
        <v>2014</v>
      </c>
    </row>
    <row r="235" spans="1:24" ht="60" x14ac:dyDescent="0.25">
      <c r="A235">
        <v>3831</v>
      </c>
      <c r="B235" s="1" t="s">
        <v>3828</v>
      </c>
      <c r="C235" s="1" t="s">
        <v>7940</v>
      </c>
      <c r="D235" s="3">
        <v>500</v>
      </c>
      <c r="E235" s="4">
        <v>530.11</v>
      </c>
      <c r="F235" t="s">
        <v>8218</v>
      </c>
      <c r="G235" t="s">
        <v>8223</v>
      </c>
      <c r="H235" t="s">
        <v>8404</v>
      </c>
      <c r="I235" t="s">
        <v>8245</v>
      </c>
      <c r="J235">
        <v>1415222545</v>
      </c>
      <c r="K235">
        <v>1413404545</v>
      </c>
      <c r="L235" t="b">
        <v>0</v>
      </c>
      <c r="M235">
        <v>9</v>
      </c>
      <c r="N235" t="b">
        <v>1</v>
      </c>
      <c r="O235" t="s">
        <v>8269</v>
      </c>
      <c r="P235" t="s">
        <v>8322</v>
      </c>
      <c r="Q235" t="s">
        <v>8325</v>
      </c>
      <c r="R235">
        <f t="shared" si="21"/>
        <v>58.9</v>
      </c>
      <c r="S235" s="9">
        <f t="shared" si="22"/>
        <v>106</v>
      </c>
      <c r="T235" s="8">
        <f t="shared" si="23"/>
        <v>41927.848900462966</v>
      </c>
      <c r="U235" s="8">
        <f t="shared" si="24"/>
        <v>41948.890567129631</v>
      </c>
      <c r="V235" s="14">
        <f t="shared" si="25"/>
        <v>21.041666666664241</v>
      </c>
      <c r="W235" s="10">
        <f t="shared" si="26"/>
        <v>6.022000000000003E-2</v>
      </c>
      <c r="X235" s="21">
        <f t="shared" si="27"/>
        <v>2014</v>
      </c>
    </row>
    <row r="236" spans="1:24" ht="45" x14ac:dyDescent="0.25">
      <c r="A236">
        <v>3525</v>
      </c>
      <c r="B236" s="1" t="s">
        <v>3524</v>
      </c>
      <c r="C236" s="1" t="s">
        <v>7635</v>
      </c>
      <c r="D236" s="3">
        <v>500</v>
      </c>
      <c r="E236" s="4">
        <v>530</v>
      </c>
      <c r="F236" t="s">
        <v>8218</v>
      </c>
      <c r="G236" t="s">
        <v>8223</v>
      </c>
      <c r="H236" t="s">
        <v>8404</v>
      </c>
      <c r="I236" t="s">
        <v>8245</v>
      </c>
      <c r="J236">
        <v>1439136000</v>
      </c>
      <c r="K236">
        <v>1438188106</v>
      </c>
      <c r="L236" t="b">
        <v>0</v>
      </c>
      <c r="M236">
        <v>7</v>
      </c>
      <c r="N236" t="b">
        <v>1</v>
      </c>
      <c r="O236" t="s">
        <v>8269</v>
      </c>
      <c r="P236" t="s">
        <v>8322</v>
      </c>
      <c r="Q236" t="s">
        <v>8325</v>
      </c>
      <c r="R236">
        <f t="shared" si="21"/>
        <v>75.709999999999994</v>
      </c>
      <c r="S236" s="9">
        <f t="shared" si="22"/>
        <v>106</v>
      </c>
      <c r="T236" s="8">
        <f t="shared" si="23"/>
        <v>42214.6956712963</v>
      </c>
      <c r="U236" s="8">
        <f t="shared" si="24"/>
        <v>42225.666666666672</v>
      </c>
      <c r="V236" s="14">
        <f t="shared" si="25"/>
        <v>10.970995370371384</v>
      </c>
      <c r="W236" s="10">
        <f t="shared" si="26"/>
        <v>0.06</v>
      </c>
      <c r="X236" s="21">
        <f t="shared" si="27"/>
        <v>2015</v>
      </c>
    </row>
    <row r="237" spans="1:24" ht="60" x14ac:dyDescent="0.25">
      <c r="A237">
        <v>3563</v>
      </c>
      <c r="B237" s="1" t="s">
        <v>3562</v>
      </c>
      <c r="C237" s="1" t="s">
        <v>7673</v>
      </c>
      <c r="D237" s="3">
        <v>500</v>
      </c>
      <c r="E237" s="4">
        <v>527.45000000000005</v>
      </c>
      <c r="F237" t="s">
        <v>8218</v>
      </c>
      <c r="G237" t="s">
        <v>8224</v>
      </c>
      <c r="H237" t="s">
        <v>8408</v>
      </c>
      <c r="I237" t="s">
        <v>8246</v>
      </c>
      <c r="J237">
        <v>1470078000</v>
      </c>
      <c r="K237">
        <v>1467648456</v>
      </c>
      <c r="L237" t="b">
        <v>0</v>
      </c>
      <c r="M237">
        <v>25</v>
      </c>
      <c r="N237" t="b">
        <v>1</v>
      </c>
      <c r="O237" t="s">
        <v>8269</v>
      </c>
      <c r="P237" t="s">
        <v>8322</v>
      </c>
      <c r="Q237" t="s">
        <v>8325</v>
      </c>
      <c r="R237">
        <f t="shared" si="21"/>
        <v>21.1</v>
      </c>
      <c r="S237" s="9">
        <f t="shared" si="22"/>
        <v>105</v>
      </c>
      <c r="T237" s="8">
        <f t="shared" si="23"/>
        <v>42555.671944444446</v>
      </c>
      <c r="U237" s="8">
        <f t="shared" si="24"/>
        <v>42583.791666666672</v>
      </c>
      <c r="V237" s="14">
        <f t="shared" si="25"/>
        <v>28.119722222225391</v>
      </c>
      <c r="W237" s="10">
        <f t="shared" si="26"/>
        <v>5.4900000000000088E-2</v>
      </c>
      <c r="X237" s="21">
        <f t="shared" si="27"/>
        <v>2016</v>
      </c>
    </row>
    <row r="238" spans="1:24" ht="45" x14ac:dyDescent="0.25">
      <c r="A238">
        <v>2</v>
      </c>
      <c r="B238" s="1" t="s">
        <v>4</v>
      </c>
      <c r="C238" s="1" t="s">
        <v>4113</v>
      </c>
      <c r="D238" s="3">
        <v>500</v>
      </c>
      <c r="E238" s="4">
        <v>525</v>
      </c>
      <c r="F238" t="s">
        <v>8218</v>
      </c>
      <c r="G238" t="s">
        <v>8224</v>
      </c>
      <c r="H238" t="s">
        <v>8408</v>
      </c>
      <c r="I238" t="s">
        <v>8246</v>
      </c>
      <c r="J238">
        <v>1455555083</v>
      </c>
      <c r="K238">
        <v>1454691083</v>
      </c>
      <c r="L238" t="b">
        <v>0</v>
      </c>
      <c r="M238">
        <v>35</v>
      </c>
      <c r="N238" t="b">
        <v>1</v>
      </c>
      <c r="O238" t="s">
        <v>8263</v>
      </c>
      <c r="P238" t="s">
        <v>8320</v>
      </c>
      <c r="Q238" t="s">
        <v>8331</v>
      </c>
      <c r="R238">
        <f t="shared" si="21"/>
        <v>15</v>
      </c>
      <c r="S238" s="9">
        <f t="shared" si="22"/>
        <v>105</v>
      </c>
      <c r="T238" s="8">
        <f t="shared" si="23"/>
        <v>42405.702349537038</v>
      </c>
      <c r="U238" s="8">
        <f t="shared" si="24"/>
        <v>42415.702349537038</v>
      </c>
      <c r="V238" s="14">
        <f t="shared" si="25"/>
        <v>10</v>
      </c>
      <c r="W238" s="10">
        <f t="shared" si="26"/>
        <v>0.05</v>
      </c>
      <c r="X238" s="21">
        <f t="shared" si="27"/>
        <v>2016</v>
      </c>
    </row>
    <row r="239" spans="1:24" ht="45" x14ac:dyDescent="0.25">
      <c r="A239">
        <v>3749</v>
      </c>
      <c r="B239" s="1" t="s">
        <v>3746</v>
      </c>
      <c r="C239" s="1" t="s">
        <v>7859</v>
      </c>
      <c r="D239" s="3">
        <v>500</v>
      </c>
      <c r="E239" s="4">
        <v>525</v>
      </c>
      <c r="F239" t="s">
        <v>8218</v>
      </c>
      <c r="G239" t="s">
        <v>8223</v>
      </c>
      <c r="H239" t="s">
        <v>8404</v>
      </c>
      <c r="I239" t="s">
        <v>8245</v>
      </c>
      <c r="J239">
        <v>1461902340</v>
      </c>
      <c r="K239">
        <v>1459220588</v>
      </c>
      <c r="L239" t="b">
        <v>0</v>
      </c>
      <c r="M239">
        <v>7</v>
      </c>
      <c r="N239" t="b">
        <v>1</v>
      </c>
      <c r="O239" t="s">
        <v>8303</v>
      </c>
      <c r="P239" t="s">
        <v>8322</v>
      </c>
      <c r="Q239" t="s">
        <v>8334</v>
      </c>
      <c r="R239">
        <f t="shared" si="21"/>
        <v>75</v>
      </c>
      <c r="S239" s="9">
        <f t="shared" si="22"/>
        <v>105</v>
      </c>
      <c r="T239" s="8">
        <f t="shared" si="23"/>
        <v>42458.127175925925</v>
      </c>
      <c r="U239" s="8">
        <f t="shared" si="24"/>
        <v>42489.165972222225</v>
      </c>
      <c r="V239" s="14">
        <f t="shared" si="25"/>
        <v>31.038796296299552</v>
      </c>
      <c r="W239" s="10">
        <f t="shared" si="26"/>
        <v>0.05</v>
      </c>
      <c r="X239" s="21">
        <f t="shared" si="27"/>
        <v>2016</v>
      </c>
    </row>
    <row r="240" spans="1:24" ht="60" x14ac:dyDescent="0.25">
      <c r="A240">
        <v>829</v>
      </c>
      <c r="B240" s="1" t="s">
        <v>830</v>
      </c>
      <c r="C240" s="1" t="s">
        <v>4939</v>
      </c>
      <c r="D240" s="3">
        <v>500</v>
      </c>
      <c r="E240" s="4">
        <v>520</v>
      </c>
      <c r="F240" t="s">
        <v>8218</v>
      </c>
      <c r="G240" t="s">
        <v>8224</v>
      </c>
      <c r="H240" t="s">
        <v>8408</v>
      </c>
      <c r="I240" t="s">
        <v>8246</v>
      </c>
      <c r="J240">
        <v>1468437240</v>
      </c>
      <c r="K240">
        <v>1463253240</v>
      </c>
      <c r="L240" t="b">
        <v>0</v>
      </c>
      <c r="M240">
        <v>16</v>
      </c>
      <c r="N240" t="b">
        <v>1</v>
      </c>
      <c r="O240" t="s">
        <v>8274</v>
      </c>
      <c r="P240" t="s">
        <v>8326</v>
      </c>
      <c r="Q240" t="s">
        <v>8330</v>
      </c>
      <c r="R240">
        <f t="shared" si="21"/>
        <v>32.5</v>
      </c>
      <c r="S240" s="9">
        <f t="shared" si="22"/>
        <v>104</v>
      </c>
      <c r="T240" s="8">
        <f t="shared" si="23"/>
        <v>42504.801388888889</v>
      </c>
      <c r="U240" s="8">
        <f t="shared" si="24"/>
        <v>42564.801388888889</v>
      </c>
      <c r="V240" s="14">
        <f t="shared" si="25"/>
        <v>60</v>
      </c>
      <c r="W240" s="10">
        <f t="shared" si="26"/>
        <v>0.04</v>
      </c>
      <c r="X240" s="21">
        <f t="shared" si="27"/>
        <v>2016</v>
      </c>
    </row>
    <row r="241" spans="1:24" ht="75" x14ac:dyDescent="0.25">
      <c r="A241">
        <v>1835</v>
      </c>
      <c r="B241" s="1" t="s">
        <v>1836</v>
      </c>
      <c r="C241" s="1" t="s">
        <v>5945</v>
      </c>
      <c r="D241" s="3">
        <v>500</v>
      </c>
      <c r="E241" s="4">
        <v>520</v>
      </c>
      <c r="F241" t="s">
        <v>8218</v>
      </c>
      <c r="G241" t="s">
        <v>8224</v>
      </c>
      <c r="H241" t="s">
        <v>8408</v>
      </c>
      <c r="I241" t="s">
        <v>8246</v>
      </c>
      <c r="J241">
        <v>1459439471</v>
      </c>
      <c r="K241">
        <v>1456851071</v>
      </c>
      <c r="L241" t="b">
        <v>0</v>
      </c>
      <c r="M241">
        <v>11</v>
      </c>
      <c r="N241" t="b">
        <v>1</v>
      </c>
      <c r="O241" t="s">
        <v>8274</v>
      </c>
      <c r="P241" t="s">
        <v>8326</v>
      </c>
      <c r="Q241" t="s">
        <v>8330</v>
      </c>
      <c r="R241">
        <f t="shared" si="21"/>
        <v>47.27</v>
      </c>
      <c r="S241" s="9">
        <f t="shared" si="22"/>
        <v>104</v>
      </c>
      <c r="T241" s="8">
        <f t="shared" si="23"/>
        <v>42430.702210648145</v>
      </c>
      <c r="U241" s="8">
        <f t="shared" si="24"/>
        <v>42460.660543981481</v>
      </c>
      <c r="V241" s="14">
        <f t="shared" si="25"/>
        <v>29.958333333335759</v>
      </c>
      <c r="W241" s="10">
        <f t="shared" si="26"/>
        <v>0.04</v>
      </c>
      <c r="X241" s="21">
        <f t="shared" si="27"/>
        <v>2016</v>
      </c>
    </row>
    <row r="242" spans="1:24" ht="45" x14ac:dyDescent="0.25">
      <c r="A242">
        <v>3651</v>
      </c>
      <c r="B242" s="1" t="s">
        <v>3649</v>
      </c>
      <c r="C242" s="1" t="s">
        <v>7761</v>
      </c>
      <c r="D242" s="3">
        <v>500</v>
      </c>
      <c r="E242" s="4">
        <v>520</v>
      </c>
      <c r="F242" t="s">
        <v>8218</v>
      </c>
      <c r="G242" t="s">
        <v>8223</v>
      </c>
      <c r="H242" t="s">
        <v>8404</v>
      </c>
      <c r="I242" t="s">
        <v>8245</v>
      </c>
      <c r="J242">
        <v>1407686340</v>
      </c>
      <c r="K242">
        <v>1404833442</v>
      </c>
      <c r="L242" t="b">
        <v>0</v>
      </c>
      <c r="M242">
        <v>9</v>
      </c>
      <c r="N242" t="b">
        <v>1</v>
      </c>
      <c r="O242" t="s">
        <v>8269</v>
      </c>
      <c r="P242" t="s">
        <v>8322</v>
      </c>
      <c r="Q242" t="s">
        <v>8325</v>
      </c>
      <c r="R242">
        <f t="shared" si="21"/>
        <v>57.78</v>
      </c>
      <c r="S242" s="9">
        <f t="shared" si="22"/>
        <v>104</v>
      </c>
      <c r="T242" s="8">
        <f t="shared" si="23"/>
        <v>41828.646319444444</v>
      </c>
      <c r="U242" s="8">
        <f t="shared" si="24"/>
        <v>41861.665972222225</v>
      </c>
      <c r="V242" s="14">
        <f t="shared" si="25"/>
        <v>33.01965277778072</v>
      </c>
      <c r="W242" s="10">
        <f t="shared" si="26"/>
        <v>0.04</v>
      </c>
      <c r="X242" s="21">
        <f t="shared" si="27"/>
        <v>2014</v>
      </c>
    </row>
    <row r="243" spans="1:24" ht="45" x14ac:dyDescent="0.25">
      <c r="A243">
        <v>1637</v>
      </c>
      <c r="B243" s="1" t="s">
        <v>1638</v>
      </c>
      <c r="C243" s="1" t="s">
        <v>5747</v>
      </c>
      <c r="D243" s="3">
        <v>500</v>
      </c>
      <c r="E243" s="4">
        <v>519</v>
      </c>
      <c r="F243" t="s">
        <v>8218</v>
      </c>
      <c r="G243" t="s">
        <v>8223</v>
      </c>
      <c r="H243" t="s">
        <v>8404</v>
      </c>
      <c r="I243" t="s">
        <v>8245</v>
      </c>
      <c r="J243">
        <v>1262302740</v>
      </c>
      <c r="K243">
        <v>1257444140</v>
      </c>
      <c r="L243" t="b">
        <v>0</v>
      </c>
      <c r="M243">
        <v>15</v>
      </c>
      <c r="N243" t="b">
        <v>1</v>
      </c>
      <c r="O243" t="s">
        <v>8274</v>
      </c>
      <c r="P243" t="s">
        <v>8326</v>
      </c>
      <c r="Q243" t="s">
        <v>8330</v>
      </c>
      <c r="R243">
        <f t="shared" si="21"/>
        <v>34.6</v>
      </c>
      <c r="S243" s="9">
        <f t="shared" si="22"/>
        <v>104</v>
      </c>
      <c r="T243" s="8">
        <f t="shared" si="23"/>
        <v>40122.751620370371</v>
      </c>
      <c r="U243" s="8">
        <f t="shared" si="24"/>
        <v>40178.98541666667</v>
      </c>
      <c r="V243" s="14">
        <f t="shared" si="25"/>
        <v>56.233796296299261</v>
      </c>
      <c r="W243" s="10">
        <f t="shared" si="26"/>
        <v>3.7999999999999999E-2</v>
      </c>
      <c r="X243" s="21">
        <f t="shared" si="27"/>
        <v>2009</v>
      </c>
    </row>
    <row r="244" spans="1:24" ht="60" x14ac:dyDescent="0.25">
      <c r="A244">
        <v>2491</v>
      </c>
      <c r="B244" s="1" t="s">
        <v>2491</v>
      </c>
      <c r="C244" s="1" t="s">
        <v>6601</v>
      </c>
      <c r="D244" s="3">
        <v>500</v>
      </c>
      <c r="E244" s="4">
        <v>516</v>
      </c>
      <c r="F244" t="s">
        <v>8218</v>
      </c>
      <c r="G244" t="s">
        <v>8223</v>
      </c>
      <c r="H244" t="s">
        <v>8404</v>
      </c>
      <c r="I244" t="s">
        <v>8245</v>
      </c>
      <c r="J244">
        <v>1295142660</v>
      </c>
      <c r="K244">
        <v>1293739714</v>
      </c>
      <c r="L244" t="b">
        <v>0</v>
      </c>
      <c r="M244">
        <v>10</v>
      </c>
      <c r="N244" t="b">
        <v>1</v>
      </c>
      <c r="O244" t="s">
        <v>8277</v>
      </c>
      <c r="P244" t="s">
        <v>8326</v>
      </c>
      <c r="Q244" t="s">
        <v>8327</v>
      </c>
      <c r="R244">
        <f t="shared" si="21"/>
        <v>51.6</v>
      </c>
      <c r="S244" s="9">
        <f t="shared" si="22"/>
        <v>103</v>
      </c>
      <c r="T244" s="8">
        <f t="shared" si="23"/>
        <v>40542.839282407411</v>
      </c>
      <c r="U244" s="8">
        <f t="shared" si="24"/>
        <v>40559.07708333333</v>
      </c>
      <c r="V244" s="14">
        <f t="shared" si="25"/>
        <v>16.237800925919146</v>
      </c>
      <c r="W244" s="10">
        <f t="shared" si="26"/>
        <v>3.2000000000000001E-2</v>
      </c>
      <c r="X244" s="21">
        <f t="shared" si="27"/>
        <v>2010</v>
      </c>
    </row>
    <row r="245" spans="1:24" ht="45" x14ac:dyDescent="0.25">
      <c r="A245">
        <v>539</v>
      </c>
      <c r="B245" s="1" t="s">
        <v>540</v>
      </c>
      <c r="C245" s="1" t="s">
        <v>4649</v>
      </c>
      <c r="D245" s="3">
        <v>500</v>
      </c>
      <c r="E245" s="4">
        <v>503.22</v>
      </c>
      <c r="F245" t="s">
        <v>8218</v>
      </c>
      <c r="G245" t="s">
        <v>8224</v>
      </c>
      <c r="H245" t="s">
        <v>8408</v>
      </c>
      <c r="I245" t="s">
        <v>8246</v>
      </c>
      <c r="J245">
        <v>1467681107</v>
      </c>
      <c r="K245">
        <v>1465866707</v>
      </c>
      <c r="L245" t="b">
        <v>0</v>
      </c>
      <c r="M245">
        <v>20</v>
      </c>
      <c r="N245" t="b">
        <v>1</v>
      </c>
      <c r="O245" t="s">
        <v>8269</v>
      </c>
      <c r="P245" t="s">
        <v>8322</v>
      </c>
      <c r="Q245" t="s">
        <v>8325</v>
      </c>
      <c r="R245">
        <f t="shared" si="21"/>
        <v>25.16</v>
      </c>
      <c r="S245" s="9">
        <f t="shared" si="22"/>
        <v>101</v>
      </c>
      <c r="T245" s="8">
        <f t="shared" si="23"/>
        <v>42535.049849537041</v>
      </c>
      <c r="U245" s="8">
        <f t="shared" si="24"/>
        <v>42556.049849537041</v>
      </c>
      <c r="V245" s="14">
        <f t="shared" si="25"/>
        <v>21</v>
      </c>
      <c r="W245" s="10">
        <f t="shared" si="26"/>
        <v>6.4400000000000542E-3</v>
      </c>
      <c r="X245" s="21">
        <f t="shared" si="27"/>
        <v>2016</v>
      </c>
    </row>
    <row r="246" spans="1:24" ht="30" x14ac:dyDescent="0.25">
      <c r="A246">
        <v>90</v>
      </c>
      <c r="B246" s="1" t="s">
        <v>92</v>
      </c>
      <c r="C246" s="1" t="s">
        <v>4201</v>
      </c>
      <c r="D246" s="3">
        <v>500</v>
      </c>
      <c r="E246" s="4">
        <v>502</v>
      </c>
      <c r="F246" t="s">
        <v>8218</v>
      </c>
      <c r="G246" t="s">
        <v>8223</v>
      </c>
      <c r="H246" t="s">
        <v>8404</v>
      </c>
      <c r="I246" t="s">
        <v>8245</v>
      </c>
      <c r="J246">
        <v>1310454499</v>
      </c>
      <c r="K246">
        <v>1307862499</v>
      </c>
      <c r="L246" t="b">
        <v>0</v>
      </c>
      <c r="M246">
        <v>16</v>
      </c>
      <c r="N246" t="b">
        <v>1</v>
      </c>
      <c r="O246" t="s">
        <v>8264</v>
      </c>
      <c r="P246" t="s">
        <v>8320</v>
      </c>
      <c r="Q246" t="s">
        <v>8342</v>
      </c>
      <c r="R246">
        <f t="shared" si="21"/>
        <v>31.38</v>
      </c>
      <c r="S246" s="9">
        <f t="shared" si="22"/>
        <v>100</v>
      </c>
      <c r="T246" s="8">
        <f t="shared" si="23"/>
        <v>40706.297442129631</v>
      </c>
      <c r="U246" s="8">
        <f t="shared" si="24"/>
        <v>40736.297442129631</v>
      </c>
      <c r="V246" s="14">
        <f t="shared" si="25"/>
        <v>30</v>
      </c>
      <c r="W246" s="10">
        <f t="shared" si="26"/>
        <v>4.0000000000000001E-3</v>
      </c>
      <c r="X246" s="21">
        <f t="shared" si="27"/>
        <v>2011</v>
      </c>
    </row>
    <row r="247" spans="1:24" ht="60" x14ac:dyDescent="0.25">
      <c r="A247">
        <v>3829</v>
      </c>
      <c r="B247" s="1" t="s">
        <v>3826</v>
      </c>
      <c r="C247" s="1" t="s">
        <v>7938</v>
      </c>
      <c r="D247" s="3">
        <v>500</v>
      </c>
      <c r="E247" s="4">
        <v>501</v>
      </c>
      <c r="F247" t="s">
        <v>8218</v>
      </c>
      <c r="G247" t="s">
        <v>8223</v>
      </c>
      <c r="H247" t="s">
        <v>8404</v>
      </c>
      <c r="I247" t="s">
        <v>8245</v>
      </c>
      <c r="J247">
        <v>1472676371</v>
      </c>
      <c r="K247">
        <v>1470948371</v>
      </c>
      <c r="L247" t="b">
        <v>0</v>
      </c>
      <c r="M247">
        <v>8</v>
      </c>
      <c r="N247" t="b">
        <v>1</v>
      </c>
      <c r="O247" t="s">
        <v>8269</v>
      </c>
      <c r="P247" t="s">
        <v>8322</v>
      </c>
      <c r="Q247" t="s">
        <v>8325</v>
      </c>
      <c r="R247">
        <f t="shared" si="21"/>
        <v>62.63</v>
      </c>
      <c r="S247" s="9">
        <f t="shared" si="22"/>
        <v>100</v>
      </c>
      <c r="T247" s="8">
        <f t="shared" si="23"/>
        <v>42593.865405092598</v>
      </c>
      <c r="U247" s="8">
        <f t="shared" si="24"/>
        <v>42613.865405092598</v>
      </c>
      <c r="V247" s="14">
        <f t="shared" si="25"/>
        <v>20</v>
      </c>
      <c r="W247" s="10">
        <f t="shared" si="26"/>
        <v>2E-3</v>
      </c>
      <c r="X247" s="21">
        <f t="shared" si="27"/>
        <v>2016</v>
      </c>
    </row>
    <row r="248" spans="1:24" ht="45" x14ac:dyDescent="0.25">
      <c r="A248">
        <v>84</v>
      </c>
      <c r="B248" s="1" t="s">
        <v>86</v>
      </c>
      <c r="C248" s="1" t="s">
        <v>4195</v>
      </c>
      <c r="D248" s="3">
        <v>500</v>
      </c>
      <c r="E248" s="4">
        <v>500</v>
      </c>
      <c r="F248" t="s">
        <v>8218</v>
      </c>
      <c r="G248" t="s">
        <v>8223</v>
      </c>
      <c r="H248" t="s">
        <v>8404</v>
      </c>
      <c r="I248" t="s">
        <v>8245</v>
      </c>
      <c r="J248">
        <v>1305483086</v>
      </c>
      <c r="K248">
        <v>1302891086</v>
      </c>
      <c r="L248" t="b">
        <v>0</v>
      </c>
      <c r="M248">
        <v>7</v>
      </c>
      <c r="N248" t="b">
        <v>1</v>
      </c>
      <c r="O248" t="s">
        <v>8264</v>
      </c>
      <c r="P248" t="s">
        <v>8320</v>
      </c>
      <c r="Q248" t="s">
        <v>8342</v>
      </c>
      <c r="R248">
        <f t="shared" si="21"/>
        <v>71.430000000000007</v>
      </c>
      <c r="S248" s="9">
        <f t="shared" si="22"/>
        <v>100</v>
      </c>
      <c r="T248" s="8">
        <f t="shared" si="23"/>
        <v>40648.757939814815</v>
      </c>
      <c r="U248" s="8">
        <f t="shared" si="24"/>
        <v>40678.757939814815</v>
      </c>
      <c r="V248" s="14">
        <f t="shared" si="25"/>
        <v>30</v>
      </c>
      <c r="W248" s="10">
        <f t="shared" si="26"/>
        <v>0</v>
      </c>
      <c r="X248" s="21">
        <f t="shared" si="27"/>
        <v>2011</v>
      </c>
    </row>
    <row r="249" spans="1:24" ht="45" x14ac:dyDescent="0.25">
      <c r="A249">
        <v>139</v>
      </c>
      <c r="B249" s="1" t="s">
        <v>141</v>
      </c>
      <c r="C249" s="1" t="s">
        <v>4249</v>
      </c>
      <c r="D249" s="3">
        <v>500</v>
      </c>
      <c r="E249" s="4">
        <v>500</v>
      </c>
      <c r="F249" t="s">
        <v>8219</v>
      </c>
      <c r="G249" t="s">
        <v>8223</v>
      </c>
      <c r="H249" t="s">
        <v>8404</v>
      </c>
      <c r="I249" t="s">
        <v>8245</v>
      </c>
      <c r="J249">
        <v>1436738772</v>
      </c>
      <c r="K249">
        <v>1435874772</v>
      </c>
      <c r="L249" t="b">
        <v>0</v>
      </c>
      <c r="M249">
        <v>1</v>
      </c>
      <c r="N249" t="b">
        <v>0</v>
      </c>
      <c r="O249" t="s">
        <v>8265</v>
      </c>
      <c r="P249" t="s">
        <v>8320</v>
      </c>
      <c r="Q249" t="s">
        <v>8336</v>
      </c>
      <c r="R249">
        <f t="shared" si="21"/>
        <v>500</v>
      </c>
      <c r="S249" s="9">
        <f t="shared" si="22"/>
        <v>100</v>
      </c>
      <c r="T249" s="8">
        <f t="shared" si="23"/>
        <v>42187.920972222222</v>
      </c>
      <c r="U249" s="8">
        <f t="shared" si="24"/>
        <v>42197.920972222222</v>
      </c>
      <c r="V249" s="14">
        <f t="shared" si="25"/>
        <v>10</v>
      </c>
      <c r="W249" s="10">
        <f t="shared" si="26"/>
        <v>0</v>
      </c>
      <c r="X249" s="21">
        <f t="shared" si="27"/>
        <v>2015</v>
      </c>
    </row>
    <row r="250" spans="1:24" ht="60" x14ac:dyDescent="0.25">
      <c r="A250">
        <v>2922</v>
      </c>
      <c r="B250" s="1" t="s">
        <v>2922</v>
      </c>
      <c r="C250" s="1" t="s">
        <v>7032</v>
      </c>
      <c r="D250" s="3">
        <v>500</v>
      </c>
      <c r="E250" s="4">
        <v>500</v>
      </c>
      <c r="F250" t="s">
        <v>8218</v>
      </c>
      <c r="G250" t="s">
        <v>8224</v>
      </c>
      <c r="H250" t="s">
        <v>8408</v>
      </c>
      <c r="I250" t="s">
        <v>8246</v>
      </c>
      <c r="J250">
        <v>1431982727</v>
      </c>
      <c r="K250">
        <v>1428094727</v>
      </c>
      <c r="L250" t="b">
        <v>0</v>
      </c>
      <c r="M250">
        <v>6</v>
      </c>
      <c r="N250" t="b">
        <v>1</v>
      </c>
      <c r="O250" t="s">
        <v>8303</v>
      </c>
      <c r="P250" t="s">
        <v>8322</v>
      </c>
      <c r="Q250" t="s">
        <v>8334</v>
      </c>
      <c r="R250">
        <f t="shared" si="21"/>
        <v>83.33</v>
      </c>
      <c r="S250" s="9">
        <f t="shared" si="22"/>
        <v>100</v>
      </c>
      <c r="T250" s="8">
        <f t="shared" si="23"/>
        <v>42097.874155092592</v>
      </c>
      <c r="U250" s="8">
        <f t="shared" si="24"/>
        <v>42142.874155092592</v>
      </c>
      <c r="V250" s="14">
        <f t="shared" si="25"/>
        <v>45</v>
      </c>
      <c r="W250" s="10">
        <f t="shared" si="26"/>
        <v>0</v>
      </c>
      <c r="X250" s="21">
        <f t="shared" si="27"/>
        <v>2015</v>
      </c>
    </row>
    <row r="251" spans="1:24" ht="60" x14ac:dyDescent="0.25">
      <c r="A251">
        <v>3000</v>
      </c>
      <c r="B251" s="1" t="s">
        <v>3000</v>
      </c>
      <c r="C251" s="1" t="s">
        <v>7110</v>
      </c>
      <c r="D251" s="3">
        <v>500</v>
      </c>
      <c r="E251" s="4">
        <v>500</v>
      </c>
      <c r="F251" t="s">
        <v>8218</v>
      </c>
      <c r="G251" t="s">
        <v>8223</v>
      </c>
      <c r="H251" t="s">
        <v>8404</v>
      </c>
      <c r="I251" t="s">
        <v>8245</v>
      </c>
      <c r="J251">
        <v>1485885600</v>
      </c>
      <c r="K251">
        <v>1484682670</v>
      </c>
      <c r="L251" t="b">
        <v>0</v>
      </c>
      <c r="M251">
        <v>8</v>
      </c>
      <c r="N251" t="b">
        <v>1</v>
      </c>
      <c r="O251" t="s">
        <v>8301</v>
      </c>
      <c r="P251" t="s">
        <v>8322</v>
      </c>
      <c r="Q251" t="s">
        <v>8323</v>
      </c>
      <c r="R251">
        <f t="shared" si="21"/>
        <v>62.5</v>
      </c>
      <c r="S251" s="9">
        <f t="shared" si="22"/>
        <v>100</v>
      </c>
      <c r="T251" s="8">
        <f t="shared" si="23"/>
        <v>42752.827199074076</v>
      </c>
      <c r="U251" s="8">
        <f t="shared" si="24"/>
        <v>42766.75</v>
      </c>
      <c r="V251" s="14">
        <f t="shared" si="25"/>
        <v>13.922800925924093</v>
      </c>
      <c r="W251" s="10">
        <f t="shared" si="26"/>
        <v>0</v>
      </c>
      <c r="X251" s="21">
        <f t="shared" si="27"/>
        <v>2017</v>
      </c>
    </row>
    <row r="252" spans="1:24" ht="60" x14ac:dyDescent="0.25">
      <c r="A252">
        <v>3392</v>
      </c>
      <c r="B252" s="1" t="s">
        <v>3391</v>
      </c>
      <c r="C252" s="1" t="s">
        <v>7502</v>
      </c>
      <c r="D252" s="3">
        <v>500</v>
      </c>
      <c r="E252" s="4">
        <v>500</v>
      </c>
      <c r="F252" t="s">
        <v>8218</v>
      </c>
      <c r="G252" t="s">
        <v>8224</v>
      </c>
      <c r="H252" t="s">
        <v>8408</v>
      </c>
      <c r="I252" t="s">
        <v>8246</v>
      </c>
      <c r="J252">
        <v>1462565855</v>
      </c>
      <c r="K252">
        <v>1458245855</v>
      </c>
      <c r="L252" t="b">
        <v>0</v>
      </c>
      <c r="M252">
        <v>12</v>
      </c>
      <c r="N252" t="b">
        <v>1</v>
      </c>
      <c r="O252" t="s">
        <v>8269</v>
      </c>
      <c r="P252" t="s">
        <v>8322</v>
      </c>
      <c r="Q252" t="s">
        <v>8325</v>
      </c>
      <c r="R252">
        <f t="shared" si="21"/>
        <v>41.67</v>
      </c>
      <c r="S252" s="9">
        <f t="shared" si="22"/>
        <v>100</v>
      </c>
      <c r="T252" s="8">
        <f t="shared" si="23"/>
        <v>42446.845543981486</v>
      </c>
      <c r="U252" s="8">
        <f t="shared" si="24"/>
        <v>42496.845543981486</v>
      </c>
      <c r="V252" s="14">
        <f t="shared" si="25"/>
        <v>50</v>
      </c>
      <c r="W252" s="10">
        <f t="shared" si="26"/>
        <v>0</v>
      </c>
      <c r="X252" s="21">
        <f t="shared" si="27"/>
        <v>2016</v>
      </c>
    </row>
    <row r="253" spans="1:24" ht="30" x14ac:dyDescent="0.25">
      <c r="A253">
        <v>3572</v>
      </c>
      <c r="B253" s="1" t="s">
        <v>3571</v>
      </c>
      <c r="C253" s="1" t="s">
        <v>7682</v>
      </c>
      <c r="D253" s="3">
        <v>500</v>
      </c>
      <c r="E253" s="4">
        <v>500</v>
      </c>
      <c r="F253" t="s">
        <v>8218</v>
      </c>
      <c r="G253" t="s">
        <v>8224</v>
      </c>
      <c r="H253" t="s">
        <v>8408</v>
      </c>
      <c r="I253" t="s">
        <v>8246</v>
      </c>
      <c r="J253">
        <v>1434894082</v>
      </c>
      <c r="K253">
        <v>1432302082</v>
      </c>
      <c r="L253" t="b">
        <v>0</v>
      </c>
      <c r="M253">
        <v>9</v>
      </c>
      <c r="N253" t="b">
        <v>1</v>
      </c>
      <c r="O253" t="s">
        <v>8269</v>
      </c>
      <c r="P253" t="s">
        <v>8322</v>
      </c>
      <c r="Q253" t="s">
        <v>8325</v>
      </c>
      <c r="R253">
        <f t="shared" si="21"/>
        <v>55.56</v>
      </c>
      <c r="S253" s="9">
        <f t="shared" si="22"/>
        <v>100</v>
      </c>
      <c r="T253" s="8">
        <f t="shared" si="23"/>
        <v>42146.570393518516</v>
      </c>
      <c r="U253" s="8">
        <f t="shared" si="24"/>
        <v>42176.570393518516</v>
      </c>
      <c r="V253" s="14">
        <f t="shared" si="25"/>
        <v>30</v>
      </c>
      <c r="W253" s="10">
        <f t="shared" si="26"/>
        <v>0</v>
      </c>
      <c r="X253" s="21">
        <f t="shared" si="27"/>
        <v>2015</v>
      </c>
    </row>
    <row r="254" spans="1:24" ht="60" x14ac:dyDescent="0.25">
      <c r="A254">
        <v>3579</v>
      </c>
      <c r="B254" s="1" t="s">
        <v>3578</v>
      </c>
      <c r="C254" s="1" t="s">
        <v>7689</v>
      </c>
      <c r="D254" s="3">
        <v>500</v>
      </c>
      <c r="E254" s="4">
        <v>500</v>
      </c>
      <c r="F254" t="s">
        <v>8218</v>
      </c>
      <c r="G254" t="s">
        <v>8224</v>
      </c>
      <c r="H254" t="s">
        <v>8408</v>
      </c>
      <c r="I254" t="s">
        <v>8246</v>
      </c>
      <c r="J254">
        <v>1459444656</v>
      </c>
      <c r="K254">
        <v>1456856256</v>
      </c>
      <c r="L254" t="b">
        <v>0</v>
      </c>
      <c r="M254">
        <v>14</v>
      </c>
      <c r="N254" t="b">
        <v>1</v>
      </c>
      <c r="O254" t="s">
        <v>8269</v>
      </c>
      <c r="P254" t="s">
        <v>8322</v>
      </c>
      <c r="Q254" t="s">
        <v>8325</v>
      </c>
      <c r="R254">
        <f t="shared" si="21"/>
        <v>35.71</v>
      </c>
      <c r="S254" s="9">
        <f t="shared" si="22"/>
        <v>100</v>
      </c>
      <c r="T254" s="8">
        <f t="shared" si="23"/>
        <v>42430.762222222227</v>
      </c>
      <c r="U254" s="8">
        <f t="shared" si="24"/>
        <v>42460.720555555556</v>
      </c>
      <c r="V254" s="14">
        <f t="shared" si="25"/>
        <v>29.958333333328483</v>
      </c>
      <c r="W254" s="10">
        <f t="shared" si="26"/>
        <v>0</v>
      </c>
      <c r="X254" s="21">
        <f t="shared" si="27"/>
        <v>2016</v>
      </c>
    </row>
    <row r="255" spans="1:24" ht="60" x14ac:dyDescent="0.25">
      <c r="A255">
        <v>3650</v>
      </c>
      <c r="B255" s="1" t="s">
        <v>3648</v>
      </c>
      <c r="C255" s="1" t="s">
        <v>7760</v>
      </c>
      <c r="D255" s="3">
        <v>500</v>
      </c>
      <c r="E255" s="4">
        <v>500</v>
      </c>
      <c r="F255" t="s">
        <v>8218</v>
      </c>
      <c r="G255" t="s">
        <v>8224</v>
      </c>
      <c r="H255" t="s">
        <v>8408</v>
      </c>
      <c r="I255" t="s">
        <v>8246</v>
      </c>
      <c r="J255">
        <v>1454412584</v>
      </c>
      <c r="K255">
        <v>1452598184</v>
      </c>
      <c r="L255" t="b">
        <v>0</v>
      </c>
      <c r="M255">
        <v>17</v>
      </c>
      <c r="N255" t="b">
        <v>1</v>
      </c>
      <c r="O255" t="s">
        <v>8269</v>
      </c>
      <c r="P255" t="s">
        <v>8322</v>
      </c>
      <c r="Q255" t="s">
        <v>8325</v>
      </c>
      <c r="R255">
        <f t="shared" si="21"/>
        <v>29.41</v>
      </c>
      <c r="S255" s="9">
        <f t="shared" si="22"/>
        <v>100</v>
      </c>
      <c r="T255" s="8">
        <f t="shared" si="23"/>
        <v>42381.478981481487</v>
      </c>
      <c r="U255" s="8">
        <f t="shared" si="24"/>
        <v>42402.478981481487</v>
      </c>
      <c r="V255" s="14">
        <f t="shared" si="25"/>
        <v>21</v>
      </c>
      <c r="W255" s="10">
        <f t="shared" si="26"/>
        <v>0</v>
      </c>
      <c r="X255" s="21">
        <f t="shared" si="27"/>
        <v>2016</v>
      </c>
    </row>
    <row r="256" spans="1:24" ht="60" x14ac:dyDescent="0.25">
      <c r="A256">
        <v>3761</v>
      </c>
      <c r="B256" s="1" t="s">
        <v>3758</v>
      </c>
      <c r="C256" s="1" t="s">
        <v>7871</v>
      </c>
      <c r="D256" s="3">
        <v>500</v>
      </c>
      <c r="E256" s="4">
        <v>500</v>
      </c>
      <c r="F256" t="s">
        <v>8218</v>
      </c>
      <c r="G256" t="s">
        <v>8224</v>
      </c>
      <c r="H256" t="s">
        <v>8408</v>
      </c>
      <c r="I256" t="s">
        <v>8246</v>
      </c>
      <c r="J256">
        <v>1439247600</v>
      </c>
      <c r="K256">
        <v>1434625937</v>
      </c>
      <c r="L256" t="b">
        <v>0</v>
      </c>
      <c r="M256">
        <v>3</v>
      </c>
      <c r="N256" t="b">
        <v>1</v>
      </c>
      <c r="O256" t="s">
        <v>8303</v>
      </c>
      <c r="P256" t="s">
        <v>8322</v>
      </c>
      <c r="Q256" t="s">
        <v>8334</v>
      </c>
      <c r="R256">
        <f t="shared" si="21"/>
        <v>166.67</v>
      </c>
      <c r="S256" s="9">
        <f t="shared" si="22"/>
        <v>100</v>
      </c>
      <c r="T256" s="8">
        <f t="shared" si="23"/>
        <v>42173.466863425929</v>
      </c>
      <c r="U256" s="8">
        <f t="shared" si="24"/>
        <v>42226.958333333328</v>
      </c>
      <c r="V256" s="14">
        <f t="shared" si="25"/>
        <v>53.491469907399733</v>
      </c>
      <c r="W256" s="10">
        <f t="shared" si="26"/>
        <v>0</v>
      </c>
      <c r="X256" s="21">
        <f t="shared" si="27"/>
        <v>2015</v>
      </c>
    </row>
    <row r="257" spans="1:24" ht="60" x14ac:dyDescent="0.25">
      <c r="A257">
        <v>774</v>
      </c>
      <c r="B257" s="1" t="s">
        <v>775</v>
      </c>
      <c r="C257" s="1" t="s">
        <v>4884</v>
      </c>
      <c r="D257" s="3">
        <v>500</v>
      </c>
      <c r="E257" s="4">
        <v>351</v>
      </c>
      <c r="F257" t="s">
        <v>8220</v>
      </c>
      <c r="G257" t="s">
        <v>8223</v>
      </c>
      <c r="H257" t="s">
        <v>8404</v>
      </c>
      <c r="I257" t="s">
        <v>8245</v>
      </c>
      <c r="J257">
        <v>1393181018</v>
      </c>
      <c r="K257">
        <v>1390589018</v>
      </c>
      <c r="L257" t="b">
        <v>0</v>
      </c>
      <c r="M257">
        <v>9</v>
      </c>
      <c r="N257" t="b">
        <v>0</v>
      </c>
      <c r="O257" t="s">
        <v>8273</v>
      </c>
      <c r="P257" t="s">
        <v>8310</v>
      </c>
      <c r="Q257" t="s">
        <v>8351</v>
      </c>
      <c r="R257">
        <f t="shared" si="21"/>
        <v>39</v>
      </c>
      <c r="S257" s="9">
        <f t="shared" si="22"/>
        <v>70</v>
      </c>
      <c r="T257" s="8">
        <f t="shared" si="23"/>
        <v>41663.780300925922</v>
      </c>
      <c r="U257" s="8">
        <f t="shared" si="24"/>
        <v>41693.780300925922</v>
      </c>
      <c r="V257" s="14">
        <f t="shared" si="25"/>
        <v>30</v>
      </c>
      <c r="W257" s="10">
        <f t="shared" si="26"/>
        <v>-0.29799999999999999</v>
      </c>
      <c r="X257" s="21">
        <f t="shared" si="27"/>
        <v>2014</v>
      </c>
    </row>
    <row r="258" spans="1:24" ht="45" x14ac:dyDescent="0.25">
      <c r="A258">
        <v>4039</v>
      </c>
      <c r="B258" s="1" t="s">
        <v>4035</v>
      </c>
      <c r="C258" s="1" t="s">
        <v>8143</v>
      </c>
      <c r="D258" s="3">
        <v>500</v>
      </c>
      <c r="E258" s="4">
        <v>300</v>
      </c>
      <c r="F258" t="s">
        <v>8220</v>
      </c>
      <c r="G258" t="s">
        <v>8223</v>
      </c>
      <c r="H258" t="s">
        <v>8404</v>
      </c>
      <c r="I258" t="s">
        <v>8245</v>
      </c>
      <c r="J258">
        <v>1448949540</v>
      </c>
      <c r="K258">
        <v>1446048367</v>
      </c>
      <c r="L258" t="b">
        <v>0</v>
      </c>
      <c r="M258">
        <v>5</v>
      </c>
      <c r="N258" t="b">
        <v>0</v>
      </c>
      <c r="O258" t="s">
        <v>8269</v>
      </c>
      <c r="P258" t="s">
        <v>8322</v>
      </c>
      <c r="Q258" t="s">
        <v>8325</v>
      </c>
      <c r="R258">
        <f t="shared" ref="R258:R321" si="28">IFERROR(ROUND(E258/M258,2),0)</f>
        <v>60</v>
      </c>
      <c r="S258" s="9">
        <f t="shared" ref="S258:S321" si="29">ROUND((E258/D258)*100,0)</f>
        <v>60</v>
      </c>
      <c r="T258" s="8">
        <f t="shared" ref="T258:T321" si="30">+(((K258/60)/60)/24)+DATE(1970,1,1)</f>
        <v>42305.670914351853</v>
      </c>
      <c r="U258" s="8">
        <f t="shared" ref="U258:U321" si="31">+(((J258/60)/60/24)+DATE(1970,1,1))</f>
        <v>42339.249305555553</v>
      </c>
      <c r="V258" s="14">
        <f t="shared" ref="V258:V321" si="32">+U258-T258</f>
        <v>33.578391203700448</v>
      </c>
      <c r="W258" s="10">
        <f t="shared" ref="W258:W321" si="33">+(E258-D258)/D258</f>
        <v>-0.4</v>
      </c>
      <c r="X258" s="21">
        <f t="shared" ref="X258:X321" si="34">YEAR(T258)</f>
        <v>2015</v>
      </c>
    </row>
    <row r="259" spans="1:24" ht="45" x14ac:dyDescent="0.25">
      <c r="A259">
        <v>2755</v>
      </c>
      <c r="B259" s="1" t="s">
        <v>2755</v>
      </c>
      <c r="C259" s="1" t="s">
        <v>6865</v>
      </c>
      <c r="D259" s="3">
        <v>500</v>
      </c>
      <c r="E259" s="4">
        <v>260</v>
      </c>
      <c r="F259" t="s">
        <v>8220</v>
      </c>
      <c r="G259" t="s">
        <v>8240</v>
      </c>
      <c r="H259" t="s">
        <v>8414</v>
      </c>
      <c r="I259" t="s">
        <v>8248</v>
      </c>
      <c r="J259">
        <v>1428519527</v>
      </c>
      <c r="K259">
        <v>1425927527</v>
      </c>
      <c r="L259" t="b">
        <v>0</v>
      </c>
      <c r="M259">
        <v>15</v>
      </c>
      <c r="N259" t="b">
        <v>0</v>
      </c>
      <c r="O259" t="s">
        <v>8302</v>
      </c>
      <c r="P259" t="s">
        <v>8310</v>
      </c>
      <c r="Q259" t="s">
        <v>8355</v>
      </c>
      <c r="R259">
        <f t="shared" si="28"/>
        <v>17.329999999999998</v>
      </c>
      <c r="S259" s="9">
        <f t="shared" si="29"/>
        <v>52</v>
      </c>
      <c r="T259" s="8">
        <f t="shared" si="30"/>
        <v>42072.790821759263</v>
      </c>
      <c r="U259" s="8">
        <f t="shared" si="31"/>
        <v>42102.790821759263</v>
      </c>
      <c r="V259" s="14">
        <f t="shared" si="32"/>
        <v>30</v>
      </c>
      <c r="W259" s="10">
        <f t="shared" si="33"/>
        <v>-0.48</v>
      </c>
      <c r="X259" s="21">
        <f t="shared" si="34"/>
        <v>2015</v>
      </c>
    </row>
    <row r="260" spans="1:24" ht="60" x14ac:dyDescent="0.25">
      <c r="A260">
        <v>3141</v>
      </c>
      <c r="B260" s="1" t="s">
        <v>3141</v>
      </c>
      <c r="C260" s="1" t="s">
        <v>7251</v>
      </c>
      <c r="D260" s="3">
        <v>500</v>
      </c>
      <c r="E260" s="4">
        <v>258</v>
      </c>
      <c r="F260" t="s">
        <v>8221</v>
      </c>
      <c r="G260" t="s">
        <v>8232</v>
      </c>
      <c r="H260" t="s">
        <v>8415</v>
      </c>
      <c r="I260" t="s">
        <v>8248</v>
      </c>
      <c r="J260">
        <v>1492372800</v>
      </c>
      <c r="K260">
        <v>1488823488</v>
      </c>
      <c r="L260" t="b">
        <v>0</v>
      </c>
      <c r="M260">
        <v>8</v>
      </c>
      <c r="N260" t="b">
        <v>0</v>
      </c>
      <c r="O260" t="s">
        <v>8269</v>
      </c>
      <c r="P260" t="s">
        <v>8322</v>
      </c>
      <c r="Q260" t="s">
        <v>8325</v>
      </c>
      <c r="R260">
        <f t="shared" si="28"/>
        <v>32.25</v>
      </c>
      <c r="S260" s="9">
        <f t="shared" si="29"/>
        <v>52</v>
      </c>
      <c r="T260" s="8">
        <f t="shared" si="30"/>
        <v>42800.753333333334</v>
      </c>
      <c r="U260" s="8">
        <f t="shared" si="31"/>
        <v>42841.833333333328</v>
      </c>
      <c r="V260" s="14">
        <f t="shared" si="32"/>
        <v>41.07999999999447</v>
      </c>
      <c r="W260" s="10">
        <f t="shared" si="33"/>
        <v>-0.48399999999999999</v>
      </c>
      <c r="X260" s="21">
        <f t="shared" si="34"/>
        <v>2017</v>
      </c>
    </row>
    <row r="261" spans="1:24" ht="60" x14ac:dyDescent="0.25">
      <c r="A261">
        <v>1919</v>
      </c>
      <c r="B261" s="1" t="s">
        <v>1920</v>
      </c>
      <c r="C261" s="1" t="s">
        <v>6029</v>
      </c>
      <c r="D261" s="3">
        <v>500</v>
      </c>
      <c r="E261" s="4">
        <v>237</v>
      </c>
      <c r="F261" t="s">
        <v>8220</v>
      </c>
      <c r="G261" t="s">
        <v>8223</v>
      </c>
      <c r="H261" t="s">
        <v>8404</v>
      </c>
      <c r="I261" t="s">
        <v>8245</v>
      </c>
      <c r="J261">
        <v>1432069249</v>
      </c>
      <c r="K261">
        <v>1429477249</v>
      </c>
      <c r="L261" t="b">
        <v>0</v>
      </c>
      <c r="M261">
        <v>8</v>
      </c>
      <c r="N261" t="b">
        <v>0</v>
      </c>
      <c r="O261" t="s">
        <v>8292</v>
      </c>
      <c r="P261" t="s">
        <v>8307</v>
      </c>
      <c r="Q261" t="s">
        <v>8317</v>
      </c>
      <c r="R261">
        <f t="shared" si="28"/>
        <v>29.63</v>
      </c>
      <c r="S261" s="9">
        <f t="shared" si="29"/>
        <v>47</v>
      </c>
      <c r="T261" s="8">
        <f t="shared" si="30"/>
        <v>42113.875567129624</v>
      </c>
      <c r="U261" s="8">
        <f t="shared" si="31"/>
        <v>42143.875567129624</v>
      </c>
      <c r="V261" s="14">
        <f t="shared" si="32"/>
        <v>30</v>
      </c>
      <c r="W261" s="10">
        <f t="shared" si="33"/>
        <v>-0.52600000000000002</v>
      </c>
      <c r="X261" s="21">
        <f t="shared" si="34"/>
        <v>2015</v>
      </c>
    </row>
    <row r="262" spans="1:24" ht="60" x14ac:dyDescent="0.25">
      <c r="A262">
        <v>886</v>
      </c>
      <c r="B262" s="1" t="s">
        <v>887</v>
      </c>
      <c r="C262" s="1" t="s">
        <v>4996</v>
      </c>
      <c r="D262" s="3">
        <v>500</v>
      </c>
      <c r="E262" s="4">
        <v>205</v>
      </c>
      <c r="F262" t="s">
        <v>8220</v>
      </c>
      <c r="G262" t="s">
        <v>8223</v>
      </c>
      <c r="H262" t="s">
        <v>8404</v>
      </c>
      <c r="I262" t="s">
        <v>8245</v>
      </c>
      <c r="J262">
        <v>1473972813</v>
      </c>
      <c r="K262">
        <v>1471812813</v>
      </c>
      <c r="L262" t="b">
        <v>0</v>
      </c>
      <c r="M262">
        <v>7</v>
      </c>
      <c r="N262" t="b">
        <v>0</v>
      </c>
      <c r="O262" t="s">
        <v>8277</v>
      </c>
      <c r="P262" t="s">
        <v>8326</v>
      </c>
      <c r="Q262" t="s">
        <v>8327</v>
      </c>
      <c r="R262">
        <f t="shared" si="28"/>
        <v>29.29</v>
      </c>
      <c r="S262" s="9">
        <f t="shared" si="29"/>
        <v>41</v>
      </c>
      <c r="T262" s="8">
        <f t="shared" si="30"/>
        <v>42603.870520833334</v>
      </c>
      <c r="U262" s="8">
        <f t="shared" si="31"/>
        <v>42628.870520833334</v>
      </c>
      <c r="V262" s="14">
        <f t="shared" si="32"/>
        <v>25</v>
      </c>
      <c r="W262" s="10">
        <f t="shared" si="33"/>
        <v>-0.59</v>
      </c>
      <c r="X262" s="21">
        <f t="shared" si="34"/>
        <v>2016</v>
      </c>
    </row>
    <row r="263" spans="1:24" ht="45" x14ac:dyDescent="0.25">
      <c r="A263">
        <v>1549</v>
      </c>
      <c r="B263" s="1" t="s">
        <v>1550</v>
      </c>
      <c r="C263" s="1" t="s">
        <v>5659</v>
      </c>
      <c r="D263" s="3">
        <v>500</v>
      </c>
      <c r="E263" s="4">
        <v>170</v>
      </c>
      <c r="F263" t="s">
        <v>8220</v>
      </c>
      <c r="G263" t="s">
        <v>8223</v>
      </c>
      <c r="H263" t="s">
        <v>8404</v>
      </c>
      <c r="I263" t="s">
        <v>8245</v>
      </c>
      <c r="J263">
        <v>1446524159</v>
      </c>
      <c r="K263">
        <v>1443928559</v>
      </c>
      <c r="L263" t="b">
        <v>0</v>
      </c>
      <c r="M263">
        <v>6</v>
      </c>
      <c r="N263" t="b">
        <v>0</v>
      </c>
      <c r="O263" t="s">
        <v>8287</v>
      </c>
      <c r="P263" t="s">
        <v>8312</v>
      </c>
      <c r="Q263" t="s">
        <v>8354</v>
      </c>
      <c r="R263">
        <f t="shared" si="28"/>
        <v>28.33</v>
      </c>
      <c r="S263" s="9">
        <f t="shared" si="29"/>
        <v>34</v>
      </c>
      <c r="T263" s="8">
        <f t="shared" si="30"/>
        <v>42281.136099537034</v>
      </c>
      <c r="U263" s="8">
        <f t="shared" si="31"/>
        <v>42311.177766203706</v>
      </c>
      <c r="V263" s="14">
        <f t="shared" si="32"/>
        <v>30.041666666671517</v>
      </c>
      <c r="W263" s="10">
        <f t="shared" si="33"/>
        <v>-0.66</v>
      </c>
      <c r="X263" s="21">
        <f t="shared" si="34"/>
        <v>2015</v>
      </c>
    </row>
    <row r="264" spans="1:24" ht="45" x14ac:dyDescent="0.25">
      <c r="A264">
        <v>2747</v>
      </c>
      <c r="B264" s="1" t="s">
        <v>2747</v>
      </c>
      <c r="C264" s="1" t="s">
        <v>6857</v>
      </c>
      <c r="D264" s="3">
        <v>500</v>
      </c>
      <c r="E264" s="4">
        <v>140</v>
      </c>
      <c r="F264" t="s">
        <v>8220</v>
      </c>
      <c r="G264" t="s">
        <v>8223</v>
      </c>
      <c r="H264" t="s">
        <v>8404</v>
      </c>
      <c r="I264" t="s">
        <v>8245</v>
      </c>
      <c r="J264">
        <v>1339816200</v>
      </c>
      <c r="K264">
        <v>1337095997</v>
      </c>
      <c r="L264" t="b">
        <v>0</v>
      </c>
      <c r="M264">
        <v>4</v>
      </c>
      <c r="N264" t="b">
        <v>0</v>
      </c>
      <c r="O264" t="s">
        <v>8302</v>
      </c>
      <c r="P264" t="s">
        <v>8310</v>
      </c>
      <c r="Q264" t="s">
        <v>8355</v>
      </c>
      <c r="R264">
        <f t="shared" si="28"/>
        <v>35</v>
      </c>
      <c r="S264" s="9">
        <f t="shared" si="29"/>
        <v>28</v>
      </c>
      <c r="T264" s="8">
        <f t="shared" si="30"/>
        <v>41044.64811342593</v>
      </c>
      <c r="U264" s="8">
        <f t="shared" si="31"/>
        <v>41076.131944444445</v>
      </c>
      <c r="V264" s="14">
        <f t="shared" si="32"/>
        <v>31.483831018515048</v>
      </c>
      <c r="W264" s="10">
        <f t="shared" si="33"/>
        <v>-0.72</v>
      </c>
      <c r="X264" s="21">
        <f t="shared" si="34"/>
        <v>2012</v>
      </c>
    </row>
    <row r="265" spans="1:24" ht="45" x14ac:dyDescent="0.25">
      <c r="A265">
        <v>4102</v>
      </c>
      <c r="B265" s="1" t="s">
        <v>4098</v>
      </c>
      <c r="C265" s="1" t="s">
        <v>8205</v>
      </c>
      <c r="D265" s="3">
        <v>500</v>
      </c>
      <c r="E265" s="4">
        <v>137</v>
      </c>
      <c r="F265" t="s">
        <v>8220</v>
      </c>
      <c r="G265" t="s">
        <v>8223</v>
      </c>
      <c r="H265" t="s">
        <v>8404</v>
      </c>
      <c r="I265" t="s">
        <v>8245</v>
      </c>
      <c r="J265">
        <v>1463343673</v>
      </c>
      <c r="K265">
        <v>1460751673</v>
      </c>
      <c r="L265" t="b">
        <v>0</v>
      </c>
      <c r="M265">
        <v>6</v>
      </c>
      <c r="N265" t="b">
        <v>0</v>
      </c>
      <c r="O265" t="s">
        <v>8269</v>
      </c>
      <c r="P265" t="s">
        <v>8322</v>
      </c>
      <c r="Q265" t="s">
        <v>8325</v>
      </c>
      <c r="R265">
        <f t="shared" si="28"/>
        <v>22.83</v>
      </c>
      <c r="S265" s="9">
        <f t="shared" si="29"/>
        <v>27</v>
      </c>
      <c r="T265" s="8">
        <f t="shared" si="30"/>
        <v>42475.848067129627</v>
      </c>
      <c r="U265" s="8">
        <f t="shared" si="31"/>
        <v>42505.848067129627</v>
      </c>
      <c r="V265" s="14">
        <f t="shared" si="32"/>
        <v>30</v>
      </c>
      <c r="W265" s="10">
        <f t="shared" si="33"/>
        <v>-0.72599999999999998</v>
      </c>
      <c r="X265" s="21">
        <f t="shared" si="34"/>
        <v>2016</v>
      </c>
    </row>
    <row r="266" spans="1:24" ht="60" x14ac:dyDescent="0.25">
      <c r="A266">
        <v>1067</v>
      </c>
      <c r="B266" s="1" t="s">
        <v>1068</v>
      </c>
      <c r="C266" s="1" t="s">
        <v>5177</v>
      </c>
      <c r="D266" s="3">
        <v>500</v>
      </c>
      <c r="E266" s="4">
        <v>130</v>
      </c>
      <c r="F266" t="s">
        <v>8220</v>
      </c>
      <c r="G266" t="s">
        <v>8223</v>
      </c>
      <c r="H266" t="s">
        <v>8404</v>
      </c>
      <c r="I266" t="s">
        <v>8245</v>
      </c>
      <c r="J266">
        <v>1387657931</v>
      </c>
      <c r="K266">
        <v>1385065931</v>
      </c>
      <c r="L266" t="b">
        <v>0</v>
      </c>
      <c r="M266">
        <v>10</v>
      </c>
      <c r="N266" t="b">
        <v>0</v>
      </c>
      <c r="O266" t="s">
        <v>8280</v>
      </c>
      <c r="P266" t="s">
        <v>8315</v>
      </c>
      <c r="Q266" t="s">
        <v>8333</v>
      </c>
      <c r="R266">
        <f t="shared" si="28"/>
        <v>13</v>
      </c>
      <c r="S266" s="9">
        <f t="shared" si="29"/>
        <v>26</v>
      </c>
      <c r="T266" s="8">
        <f t="shared" si="30"/>
        <v>41599.855682870373</v>
      </c>
      <c r="U266" s="8">
        <f t="shared" si="31"/>
        <v>41629.855682870373</v>
      </c>
      <c r="V266" s="14">
        <f t="shared" si="32"/>
        <v>30</v>
      </c>
      <c r="W266" s="10">
        <f t="shared" si="33"/>
        <v>-0.74</v>
      </c>
      <c r="X266" s="21">
        <f t="shared" si="34"/>
        <v>2013</v>
      </c>
    </row>
    <row r="267" spans="1:24" ht="60" x14ac:dyDescent="0.25">
      <c r="A267">
        <v>593</v>
      </c>
      <c r="B267" s="1" t="s">
        <v>594</v>
      </c>
      <c r="C267" s="1" t="s">
        <v>4703</v>
      </c>
      <c r="D267" s="3">
        <v>500</v>
      </c>
      <c r="E267" s="4">
        <v>115</v>
      </c>
      <c r="F267" t="s">
        <v>8220</v>
      </c>
      <c r="G267" t="s">
        <v>8224</v>
      </c>
      <c r="H267" t="s">
        <v>8408</v>
      </c>
      <c r="I267" t="s">
        <v>8246</v>
      </c>
      <c r="J267">
        <v>1428333345</v>
      </c>
      <c r="K267">
        <v>1425744945</v>
      </c>
      <c r="L267" t="b">
        <v>0</v>
      </c>
      <c r="M267">
        <v>7</v>
      </c>
      <c r="N267" t="b">
        <v>0</v>
      </c>
      <c r="O267" t="s">
        <v>8270</v>
      </c>
      <c r="P267" t="s">
        <v>8307</v>
      </c>
      <c r="Q267" t="s">
        <v>8341</v>
      </c>
      <c r="R267">
        <f t="shared" si="28"/>
        <v>16.43</v>
      </c>
      <c r="S267" s="9">
        <f t="shared" si="29"/>
        <v>23</v>
      </c>
      <c r="T267" s="8">
        <f t="shared" si="30"/>
        <v>42070.677604166667</v>
      </c>
      <c r="U267" s="8">
        <f t="shared" si="31"/>
        <v>42100.635937500003</v>
      </c>
      <c r="V267" s="14">
        <f t="shared" si="32"/>
        <v>29.958333333335759</v>
      </c>
      <c r="W267" s="10">
        <f t="shared" si="33"/>
        <v>-0.77</v>
      </c>
      <c r="X267" s="21">
        <f t="shared" si="34"/>
        <v>2015</v>
      </c>
    </row>
    <row r="268" spans="1:24" ht="60" x14ac:dyDescent="0.25">
      <c r="A268">
        <v>4053</v>
      </c>
      <c r="B268" s="1" t="s">
        <v>4049</v>
      </c>
      <c r="C268" s="1" t="s">
        <v>8157</v>
      </c>
      <c r="D268" s="3">
        <v>500</v>
      </c>
      <c r="E268" s="4">
        <v>110</v>
      </c>
      <c r="F268" t="s">
        <v>8220</v>
      </c>
      <c r="G268" t="s">
        <v>8224</v>
      </c>
      <c r="H268" t="s">
        <v>8408</v>
      </c>
      <c r="I268" t="s">
        <v>8246</v>
      </c>
      <c r="J268">
        <v>1416081600</v>
      </c>
      <c r="K268">
        <v>1413477228</v>
      </c>
      <c r="L268" t="b">
        <v>0</v>
      </c>
      <c r="M268">
        <v>2</v>
      </c>
      <c r="N268" t="b">
        <v>0</v>
      </c>
      <c r="O268" t="s">
        <v>8269</v>
      </c>
      <c r="P268" t="s">
        <v>8322</v>
      </c>
      <c r="Q268" t="s">
        <v>8325</v>
      </c>
      <c r="R268">
        <f t="shared" si="28"/>
        <v>55</v>
      </c>
      <c r="S268" s="9">
        <f t="shared" si="29"/>
        <v>22</v>
      </c>
      <c r="T268" s="8">
        <f t="shared" si="30"/>
        <v>41928.690138888887</v>
      </c>
      <c r="U268" s="8">
        <f t="shared" si="31"/>
        <v>41958.833333333328</v>
      </c>
      <c r="V268" s="14">
        <f t="shared" si="32"/>
        <v>30.143194444441178</v>
      </c>
      <c r="W268" s="10">
        <f t="shared" si="33"/>
        <v>-0.78</v>
      </c>
      <c r="X268" s="21">
        <f t="shared" si="34"/>
        <v>2014</v>
      </c>
    </row>
    <row r="269" spans="1:24" ht="60" x14ac:dyDescent="0.25">
      <c r="A269">
        <v>3632</v>
      </c>
      <c r="B269" s="1" t="s">
        <v>3630</v>
      </c>
      <c r="C269" s="1" t="s">
        <v>7742</v>
      </c>
      <c r="D269" s="3">
        <v>500</v>
      </c>
      <c r="E269" s="4">
        <v>100</v>
      </c>
      <c r="F269" t="s">
        <v>8220</v>
      </c>
      <c r="G269" t="s">
        <v>8224</v>
      </c>
      <c r="H269" t="s">
        <v>8408</v>
      </c>
      <c r="I269" t="s">
        <v>8246</v>
      </c>
      <c r="J269">
        <v>1416781749</v>
      </c>
      <c r="K269">
        <v>1415053749</v>
      </c>
      <c r="L269" t="b">
        <v>0</v>
      </c>
      <c r="M269">
        <v>1</v>
      </c>
      <c r="N269" t="b">
        <v>0</v>
      </c>
      <c r="O269" t="s">
        <v>8303</v>
      </c>
      <c r="P269" t="s">
        <v>8322</v>
      </c>
      <c r="Q269" t="s">
        <v>8334</v>
      </c>
      <c r="R269">
        <f t="shared" si="28"/>
        <v>100</v>
      </c>
      <c r="S269" s="9">
        <f t="shared" si="29"/>
        <v>20</v>
      </c>
      <c r="T269" s="8">
        <f t="shared" si="30"/>
        <v>41946.936909722222</v>
      </c>
      <c r="U269" s="8">
        <f t="shared" si="31"/>
        <v>41966.936909722222</v>
      </c>
      <c r="V269" s="14">
        <f t="shared" si="32"/>
        <v>20</v>
      </c>
      <c r="W269" s="10">
        <f t="shared" si="33"/>
        <v>-0.8</v>
      </c>
      <c r="X269" s="21">
        <f t="shared" si="34"/>
        <v>2014</v>
      </c>
    </row>
    <row r="270" spans="1:24" ht="30" x14ac:dyDescent="0.25">
      <c r="A270">
        <v>3991</v>
      </c>
      <c r="B270" s="1" t="s">
        <v>3987</v>
      </c>
      <c r="C270" s="1" t="s">
        <v>8097</v>
      </c>
      <c r="D270" s="3">
        <v>500</v>
      </c>
      <c r="E270" s="4">
        <v>100</v>
      </c>
      <c r="F270" t="s">
        <v>8220</v>
      </c>
      <c r="G270" t="s">
        <v>8223</v>
      </c>
      <c r="H270" t="s">
        <v>8404</v>
      </c>
      <c r="I270" t="s">
        <v>8245</v>
      </c>
      <c r="J270">
        <v>1433086082</v>
      </c>
      <c r="K270">
        <v>1430494082</v>
      </c>
      <c r="L270" t="b">
        <v>0</v>
      </c>
      <c r="M270">
        <v>1</v>
      </c>
      <c r="N270" t="b">
        <v>0</v>
      </c>
      <c r="O270" t="s">
        <v>8269</v>
      </c>
      <c r="P270" t="s">
        <v>8322</v>
      </c>
      <c r="Q270" t="s">
        <v>8325</v>
      </c>
      <c r="R270">
        <f t="shared" si="28"/>
        <v>100</v>
      </c>
      <c r="S270" s="9">
        <f t="shared" si="29"/>
        <v>20</v>
      </c>
      <c r="T270" s="8">
        <f t="shared" si="30"/>
        <v>42125.644467592589</v>
      </c>
      <c r="U270" s="8">
        <f t="shared" si="31"/>
        <v>42155.644467592589</v>
      </c>
      <c r="V270" s="14">
        <f t="shared" si="32"/>
        <v>30</v>
      </c>
      <c r="W270" s="10">
        <f t="shared" si="33"/>
        <v>-0.8</v>
      </c>
      <c r="X270" s="21">
        <f t="shared" si="34"/>
        <v>2015</v>
      </c>
    </row>
    <row r="271" spans="1:24" ht="60" x14ac:dyDescent="0.25">
      <c r="A271">
        <v>125</v>
      </c>
      <c r="B271" s="1" t="s">
        <v>127</v>
      </c>
      <c r="C271" s="1" t="s">
        <v>4236</v>
      </c>
      <c r="D271" s="3">
        <v>500</v>
      </c>
      <c r="E271" s="4">
        <v>70</v>
      </c>
      <c r="F271" t="s">
        <v>8219</v>
      </c>
      <c r="G271" t="s">
        <v>8228</v>
      </c>
      <c r="H271" t="s">
        <v>8409</v>
      </c>
      <c r="I271" t="s">
        <v>8250</v>
      </c>
      <c r="J271">
        <v>1486165880</v>
      </c>
      <c r="K271">
        <v>1480981880</v>
      </c>
      <c r="L271" t="b">
        <v>0</v>
      </c>
      <c r="M271">
        <v>6</v>
      </c>
      <c r="N271" t="b">
        <v>0</v>
      </c>
      <c r="O271" t="s">
        <v>8265</v>
      </c>
      <c r="P271" t="s">
        <v>8320</v>
      </c>
      <c r="Q271" t="s">
        <v>8336</v>
      </c>
      <c r="R271">
        <f t="shared" si="28"/>
        <v>11.67</v>
      </c>
      <c r="S271" s="9">
        <f t="shared" si="29"/>
        <v>14</v>
      </c>
      <c r="T271" s="8">
        <f t="shared" si="30"/>
        <v>42709.993981481486</v>
      </c>
      <c r="U271" s="8">
        <f t="shared" si="31"/>
        <v>42769.993981481486</v>
      </c>
      <c r="V271" s="14">
        <f t="shared" si="32"/>
        <v>60</v>
      </c>
      <c r="W271" s="10">
        <f t="shared" si="33"/>
        <v>-0.86</v>
      </c>
      <c r="X271" s="21">
        <f t="shared" si="34"/>
        <v>2016</v>
      </c>
    </row>
    <row r="272" spans="1:24" ht="60" x14ac:dyDescent="0.25">
      <c r="A272">
        <v>4016</v>
      </c>
      <c r="B272" s="1" t="s">
        <v>4012</v>
      </c>
      <c r="C272" s="1" t="s">
        <v>8121</v>
      </c>
      <c r="D272" s="3">
        <v>500</v>
      </c>
      <c r="E272" s="4">
        <v>70</v>
      </c>
      <c r="F272" t="s">
        <v>8220</v>
      </c>
      <c r="G272" t="s">
        <v>8224</v>
      </c>
      <c r="H272" t="s">
        <v>8408</v>
      </c>
      <c r="I272" t="s">
        <v>8246</v>
      </c>
      <c r="J272">
        <v>1410987400</v>
      </c>
      <c r="K272">
        <v>1408395400</v>
      </c>
      <c r="L272" t="b">
        <v>0</v>
      </c>
      <c r="M272">
        <v>7</v>
      </c>
      <c r="N272" t="b">
        <v>0</v>
      </c>
      <c r="O272" t="s">
        <v>8269</v>
      </c>
      <c r="P272" t="s">
        <v>8322</v>
      </c>
      <c r="Q272" t="s">
        <v>8325</v>
      </c>
      <c r="R272">
        <f t="shared" si="28"/>
        <v>10</v>
      </c>
      <c r="S272" s="9">
        <f t="shared" si="29"/>
        <v>14</v>
      </c>
      <c r="T272" s="8">
        <f t="shared" si="30"/>
        <v>41869.872685185182</v>
      </c>
      <c r="U272" s="8">
        <f t="shared" si="31"/>
        <v>41899.872685185182</v>
      </c>
      <c r="V272" s="14">
        <f t="shared" si="32"/>
        <v>30</v>
      </c>
      <c r="W272" s="10">
        <f t="shared" si="33"/>
        <v>-0.86</v>
      </c>
      <c r="X272" s="21">
        <f t="shared" si="34"/>
        <v>2014</v>
      </c>
    </row>
    <row r="273" spans="1:24" ht="60" x14ac:dyDescent="0.25">
      <c r="A273">
        <v>2123</v>
      </c>
      <c r="B273" s="1" t="s">
        <v>2124</v>
      </c>
      <c r="C273" s="1" t="s">
        <v>6233</v>
      </c>
      <c r="D273" s="3">
        <v>500</v>
      </c>
      <c r="E273" s="4">
        <v>50</v>
      </c>
      <c r="F273" t="s">
        <v>8220</v>
      </c>
      <c r="G273" t="s">
        <v>8223</v>
      </c>
      <c r="H273" t="s">
        <v>8404</v>
      </c>
      <c r="I273" t="s">
        <v>8245</v>
      </c>
      <c r="J273">
        <v>1268636340</v>
      </c>
      <c r="K273">
        <v>1263982307</v>
      </c>
      <c r="L273" t="b">
        <v>0</v>
      </c>
      <c r="M273">
        <v>5</v>
      </c>
      <c r="N273" t="b">
        <v>0</v>
      </c>
      <c r="O273" t="s">
        <v>8280</v>
      </c>
      <c r="P273" t="s">
        <v>8315</v>
      </c>
      <c r="Q273" t="s">
        <v>8333</v>
      </c>
      <c r="R273">
        <f t="shared" si="28"/>
        <v>10</v>
      </c>
      <c r="S273" s="9">
        <f t="shared" si="29"/>
        <v>10</v>
      </c>
      <c r="T273" s="8">
        <f t="shared" si="30"/>
        <v>40198.424849537041</v>
      </c>
      <c r="U273" s="8">
        <f t="shared" si="31"/>
        <v>40252.290972222225</v>
      </c>
      <c r="V273" s="14">
        <f t="shared" si="32"/>
        <v>53.866122685183655</v>
      </c>
      <c r="W273" s="10">
        <f t="shared" si="33"/>
        <v>-0.9</v>
      </c>
      <c r="X273" s="21">
        <f t="shared" si="34"/>
        <v>2010</v>
      </c>
    </row>
    <row r="274" spans="1:24" ht="60" x14ac:dyDescent="0.25">
      <c r="A274">
        <v>3647</v>
      </c>
      <c r="B274" s="1" t="s">
        <v>3645</v>
      </c>
      <c r="C274" s="1" t="s">
        <v>7757</v>
      </c>
      <c r="D274" s="3">
        <v>500</v>
      </c>
      <c r="E274" s="4">
        <v>30</v>
      </c>
      <c r="F274" t="s">
        <v>8220</v>
      </c>
      <c r="G274" t="s">
        <v>8224</v>
      </c>
      <c r="H274" t="s">
        <v>8408</v>
      </c>
      <c r="I274" t="s">
        <v>8246</v>
      </c>
      <c r="J274">
        <v>1475258327</v>
      </c>
      <c r="K274">
        <v>1471370327</v>
      </c>
      <c r="L274" t="b">
        <v>0</v>
      </c>
      <c r="M274">
        <v>2</v>
      </c>
      <c r="N274" t="b">
        <v>0</v>
      </c>
      <c r="O274" t="s">
        <v>8303</v>
      </c>
      <c r="P274" t="s">
        <v>8322</v>
      </c>
      <c r="Q274" t="s">
        <v>8334</v>
      </c>
      <c r="R274">
        <f t="shared" si="28"/>
        <v>15</v>
      </c>
      <c r="S274" s="9">
        <f t="shared" si="29"/>
        <v>6</v>
      </c>
      <c r="T274" s="8">
        <f t="shared" si="30"/>
        <v>42598.749155092592</v>
      </c>
      <c r="U274" s="8">
        <f t="shared" si="31"/>
        <v>42643.749155092592</v>
      </c>
      <c r="V274" s="14">
        <f t="shared" si="32"/>
        <v>45</v>
      </c>
      <c r="W274" s="10">
        <f t="shared" si="33"/>
        <v>-0.94</v>
      </c>
      <c r="X274" s="21">
        <f t="shared" si="34"/>
        <v>2016</v>
      </c>
    </row>
    <row r="275" spans="1:24" ht="45" x14ac:dyDescent="0.25">
      <c r="A275">
        <v>2131</v>
      </c>
      <c r="B275" s="1" t="s">
        <v>2132</v>
      </c>
      <c r="C275" s="1" t="s">
        <v>6241</v>
      </c>
      <c r="D275" s="3">
        <v>500</v>
      </c>
      <c r="E275" s="4">
        <v>25</v>
      </c>
      <c r="F275" t="s">
        <v>8220</v>
      </c>
      <c r="G275" t="s">
        <v>8223</v>
      </c>
      <c r="H275" t="s">
        <v>8404</v>
      </c>
      <c r="I275" t="s">
        <v>8245</v>
      </c>
      <c r="J275">
        <v>1436677091</v>
      </c>
      <c r="K275">
        <v>1434085091</v>
      </c>
      <c r="L275" t="b">
        <v>0</v>
      </c>
      <c r="M275">
        <v>3</v>
      </c>
      <c r="N275" t="b">
        <v>0</v>
      </c>
      <c r="O275" t="s">
        <v>8280</v>
      </c>
      <c r="P275" t="s">
        <v>8315</v>
      </c>
      <c r="Q275" t="s">
        <v>8333</v>
      </c>
      <c r="R275">
        <f t="shared" si="28"/>
        <v>8.33</v>
      </c>
      <c r="S275" s="9">
        <f t="shared" si="29"/>
        <v>5</v>
      </c>
      <c r="T275" s="8">
        <f t="shared" si="30"/>
        <v>42167.207071759258</v>
      </c>
      <c r="U275" s="8">
        <f t="shared" si="31"/>
        <v>42197.207071759258</v>
      </c>
      <c r="V275" s="14">
        <f t="shared" si="32"/>
        <v>30</v>
      </c>
      <c r="W275" s="10">
        <f t="shared" si="33"/>
        <v>-0.95</v>
      </c>
      <c r="X275" s="21">
        <f t="shared" si="34"/>
        <v>2015</v>
      </c>
    </row>
    <row r="276" spans="1:24" ht="30" x14ac:dyDescent="0.25">
      <c r="A276">
        <v>3881</v>
      </c>
      <c r="B276" s="1" t="s">
        <v>3878</v>
      </c>
      <c r="C276" s="1" t="s">
        <v>7990</v>
      </c>
      <c r="D276" s="3">
        <v>500</v>
      </c>
      <c r="E276" s="4">
        <v>25</v>
      </c>
      <c r="F276" t="s">
        <v>8219</v>
      </c>
      <c r="G276" t="s">
        <v>8223</v>
      </c>
      <c r="H276" t="s">
        <v>8404</v>
      </c>
      <c r="I276" t="s">
        <v>8245</v>
      </c>
      <c r="J276">
        <v>1487550399</v>
      </c>
      <c r="K276">
        <v>1484958399</v>
      </c>
      <c r="L276" t="b">
        <v>0</v>
      </c>
      <c r="M276">
        <v>1</v>
      </c>
      <c r="N276" t="b">
        <v>0</v>
      </c>
      <c r="O276" t="s">
        <v>8303</v>
      </c>
      <c r="P276" t="s">
        <v>8322</v>
      </c>
      <c r="Q276" t="s">
        <v>8334</v>
      </c>
      <c r="R276">
        <f t="shared" si="28"/>
        <v>25</v>
      </c>
      <c r="S276" s="9">
        <f t="shared" si="29"/>
        <v>5</v>
      </c>
      <c r="T276" s="8">
        <f t="shared" si="30"/>
        <v>42756.018506944441</v>
      </c>
      <c r="U276" s="8">
        <f t="shared" si="31"/>
        <v>42786.018506944441</v>
      </c>
      <c r="V276" s="14">
        <f t="shared" si="32"/>
        <v>30</v>
      </c>
      <c r="W276" s="10">
        <f t="shared" si="33"/>
        <v>-0.95</v>
      </c>
      <c r="X276" s="21">
        <f t="shared" si="34"/>
        <v>2017</v>
      </c>
    </row>
    <row r="277" spans="1:24" ht="60" x14ac:dyDescent="0.25">
      <c r="A277">
        <v>2895</v>
      </c>
      <c r="B277" s="1" t="s">
        <v>2895</v>
      </c>
      <c r="C277" s="1" t="s">
        <v>7005</v>
      </c>
      <c r="D277" s="3">
        <v>500</v>
      </c>
      <c r="E277" s="4">
        <v>23</v>
      </c>
      <c r="F277" t="s">
        <v>8220</v>
      </c>
      <c r="G277" t="s">
        <v>8223</v>
      </c>
      <c r="H277" t="s">
        <v>8404</v>
      </c>
      <c r="I277" t="s">
        <v>8245</v>
      </c>
      <c r="J277">
        <v>1403470800</v>
      </c>
      <c r="K277">
        <v>1403356792</v>
      </c>
      <c r="L277" t="b">
        <v>0</v>
      </c>
      <c r="M277">
        <v>4</v>
      </c>
      <c r="N277" t="b">
        <v>0</v>
      </c>
      <c r="O277" t="s">
        <v>8269</v>
      </c>
      <c r="P277" t="s">
        <v>8322</v>
      </c>
      <c r="Q277" t="s">
        <v>8325</v>
      </c>
      <c r="R277">
        <f t="shared" si="28"/>
        <v>5.75</v>
      </c>
      <c r="S277" s="9">
        <f t="shared" si="29"/>
        <v>5</v>
      </c>
      <c r="T277" s="8">
        <f t="shared" si="30"/>
        <v>41811.555462962962</v>
      </c>
      <c r="U277" s="8">
        <f t="shared" si="31"/>
        <v>41812.875</v>
      </c>
      <c r="V277" s="14">
        <f t="shared" si="32"/>
        <v>1.3195370370376622</v>
      </c>
      <c r="W277" s="10">
        <f t="shared" si="33"/>
        <v>-0.95399999999999996</v>
      </c>
      <c r="X277" s="21">
        <f t="shared" si="34"/>
        <v>2014</v>
      </c>
    </row>
    <row r="278" spans="1:24" ht="60" x14ac:dyDescent="0.25">
      <c r="A278">
        <v>1542</v>
      </c>
      <c r="B278" s="1" t="s">
        <v>1543</v>
      </c>
      <c r="C278" s="1" t="s">
        <v>5652</v>
      </c>
      <c r="D278" s="3">
        <v>500</v>
      </c>
      <c r="E278" s="4">
        <v>20</v>
      </c>
      <c r="F278" t="s">
        <v>8220</v>
      </c>
      <c r="G278" t="s">
        <v>8228</v>
      </c>
      <c r="H278" t="s">
        <v>8409</v>
      </c>
      <c r="I278" t="s">
        <v>8250</v>
      </c>
      <c r="J278">
        <v>1435708500</v>
      </c>
      <c r="K278">
        <v>1434412500</v>
      </c>
      <c r="L278" t="b">
        <v>0</v>
      </c>
      <c r="M278">
        <v>1</v>
      </c>
      <c r="N278" t="b">
        <v>0</v>
      </c>
      <c r="O278" t="s">
        <v>8287</v>
      </c>
      <c r="P278" t="s">
        <v>8312</v>
      </c>
      <c r="Q278" t="s">
        <v>8354</v>
      </c>
      <c r="R278">
        <f t="shared" si="28"/>
        <v>20</v>
      </c>
      <c r="S278" s="9">
        <f t="shared" si="29"/>
        <v>4</v>
      </c>
      <c r="T278" s="8">
        <f t="shared" si="30"/>
        <v>42170.996527777781</v>
      </c>
      <c r="U278" s="8">
        <f t="shared" si="31"/>
        <v>42185.996527777781</v>
      </c>
      <c r="V278" s="14">
        <f t="shared" si="32"/>
        <v>15</v>
      </c>
      <c r="W278" s="10">
        <f t="shared" si="33"/>
        <v>-0.96</v>
      </c>
      <c r="X278" s="21">
        <f t="shared" si="34"/>
        <v>2015</v>
      </c>
    </row>
    <row r="279" spans="1:24" ht="60" x14ac:dyDescent="0.25">
      <c r="A279">
        <v>3858</v>
      </c>
      <c r="B279" s="1" t="s">
        <v>3855</v>
      </c>
      <c r="C279" s="1" t="s">
        <v>7967</v>
      </c>
      <c r="D279" s="3">
        <v>500</v>
      </c>
      <c r="E279" s="4">
        <v>10</v>
      </c>
      <c r="F279" t="s">
        <v>8220</v>
      </c>
      <c r="G279" t="s">
        <v>8224</v>
      </c>
      <c r="H279" t="s">
        <v>8408</v>
      </c>
      <c r="I279" t="s">
        <v>8246</v>
      </c>
      <c r="J279">
        <v>1432328400</v>
      </c>
      <c r="K279">
        <v>1430734844</v>
      </c>
      <c r="L279" t="b">
        <v>0</v>
      </c>
      <c r="M279">
        <v>1</v>
      </c>
      <c r="N279" t="b">
        <v>0</v>
      </c>
      <c r="O279" t="s">
        <v>8269</v>
      </c>
      <c r="P279" t="s">
        <v>8322</v>
      </c>
      <c r="Q279" t="s">
        <v>8325</v>
      </c>
      <c r="R279">
        <f t="shared" si="28"/>
        <v>10</v>
      </c>
      <c r="S279" s="9">
        <f t="shared" si="29"/>
        <v>2</v>
      </c>
      <c r="T279" s="8">
        <f t="shared" si="30"/>
        <v>42128.431064814817</v>
      </c>
      <c r="U279" s="8">
        <f t="shared" si="31"/>
        <v>42146.875</v>
      </c>
      <c r="V279" s="14">
        <f t="shared" si="32"/>
        <v>18.443935185183364</v>
      </c>
      <c r="W279" s="10">
        <f t="shared" si="33"/>
        <v>-0.98</v>
      </c>
      <c r="X279" s="21">
        <f t="shared" si="34"/>
        <v>2015</v>
      </c>
    </row>
    <row r="280" spans="1:24" ht="60" x14ac:dyDescent="0.25">
      <c r="A280">
        <v>1915</v>
      </c>
      <c r="B280" s="1" t="s">
        <v>1916</v>
      </c>
      <c r="C280" s="1" t="s">
        <v>6025</v>
      </c>
      <c r="D280" s="3">
        <v>500</v>
      </c>
      <c r="E280" s="4">
        <v>8</v>
      </c>
      <c r="F280" t="s">
        <v>8220</v>
      </c>
      <c r="G280" t="s">
        <v>8223</v>
      </c>
      <c r="H280" t="s">
        <v>8404</v>
      </c>
      <c r="I280" t="s">
        <v>8245</v>
      </c>
      <c r="J280">
        <v>1409620222</v>
      </c>
      <c r="K280">
        <v>1407892222</v>
      </c>
      <c r="L280" t="b">
        <v>0</v>
      </c>
      <c r="M280">
        <v>4</v>
      </c>
      <c r="N280" t="b">
        <v>0</v>
      </c>
      <c r="O280" t="s">
        <v>8292</v>
      </c>
      <c r="P280" t="s">
        <v>8307</v>
      </c>
      <c r="Q280" t="s">
        <v>8317</v>
      </c>
      <c r="R280">
        <f t="shared" si="28"/>
        <v>2</v>
      </c>
      <c r="S280" s="9">
        <f t="shared" si="29"/>
        <v>2</v>
      </c>
      <c r="T280" s="8">
        <f t="shared" si="30"/>
        <v>41864.04886574074</v>
      </c>
      <c r="U280" s="8">
        <f t="shared" si="31"/>
        <v>41884.04886574074</v>
      </c>
      <c r="V280" s="14">
        <f t="shared" si="32"/>
        <v>20</v>
      </c>
      <c r="W280" s="10">
        <f t="shared" si="33"/>
        <v>-0.98399999999999999</v>
      </c>
      <c r="X280" s="21">
        <f t="shared" si="34"/>
        <v>2014</v>
      </c>
    </row>
    <row r="281" spans="1:24" ht="60" x14ac:dyDescent="0.25">
      <c r="A281">
        <v>544</v>
      </c>
      <c r="B281" s="1" t="s">
        <v>545</v>
      </c>
      <c r="C281" s="1" t="s">
        <v>4654</v>
      </c>
      <c r="D281" s="3">
        <v>500</v>
      </c>
      <c r="E281" s="4">
        <v>6</v>
      </c>
      <c r="F281" t="s">
        <v>8220</v>
      </c>
      <c r="G281" t="s">
        <v>8223</v>
      </c>
      <c r="H281" t="s">
        <v>8404</v>
      </c>
      <c r="I281" t="s">
        <v>8245</v>
      </c>
      <c r="J281">
        <v>1467647160</v>
      </c>
      <c r="K281">
        <v>1465055160</v>
      </c>
      <c r="L281" t="b">
        <v>0</v>
      </c>
      <c r="M281">
        <v>2</v>
      </c>
      <c r="N281" t="b">
        <v>0</v>
      </c>
      <c r="O281" t="s">
        <v>8270</v>
      </c>
      <c r="P281" t="s">
        <v>8307</v>
      </c>
      <c r="Q281" t="s">
        <v>8341</v>
      </c>
      <c r="R281">
        <f t="shared" si="28"/>
        <v>3</v>
      </c>
      <c r="S281" s="9">
        <f t="shared" si="29"/>
        <v>1</v>
      </c>
      <c r="T281" s="8">
        <f t="shared" si="30"/>
        <v>42525.656944444447</v>
      </c>
      <c r="U281" s="8">
        <f t="shared" si="31"/>
        <v>42555.656944444447</v>
      </c>
      <c r="V281" s="14">
        <f t="shared" si="32"/>
        <v>30</v>
      </c>
      <c r="W281" s="10">
        <f t="shared" si="33"/>
        <v>-0.98799999999999999</v>
      </c>
      <c r="X281" s="21">
        <f t="shared" si="34"/>
        <v>2016</v>
      </c>
    </row>
    <row r="282" spans="1:24" ht="60" x14ac:dyDescent="0.25">
      <c r="A282">
        <v>2849</v>
      </c>
      <c r="B282" s="1" t="s">
        <v>2849</v>
      </c>
      <c r="C282" s="1" t="s">
        <v>6959</v>
      </c>
      <c r="D282" s="3">
        <v>500</v>
      </c>
      <c r="E282" s="4">
        <v>5</v>
      </c>
      <c r="F282" t="s">
        <v>8220</v>
      </c>
      <c r="G282" t="s">
        <v>8224</v>
      </c>
      <c r="H282" t="s">
        <v>8408</v>
      </c>
      <c r="I282" t="s">
        <v>8246</v>
      </c>
      <c r="J282">
        <v>1461406600</v>
      </c>
      <c r="K282">
        <v>1458814600</v>
      </c>
      <c r="L282" t="b">
        <v>0</v>
      </c>
      <c r="M282">
        <v>1</v>
      </c>
      <c r="N282" t="b">
        <v>0</v>
      </c>
      <c r="O282" t="s">
        <v>8269</v>
      </c>
      <c r="P282" t="s">
        <v>8322</v>
      </c>
      <c r="Q282" t="s">
        <v>8325</v>
      </c>
      <c r="R282">
        <f t="shared" si="28"/>
        <v>5</v>
      </c>
      <c r="S282" s="9">
        <f t="shared" si="29"/>
        <v>1</v>
      </c>
      <c r="T282" s="8">
        <f t="shared" si="30"/>
        <v>42453.428240740745</v>
      </c>
      <c r="U282" s="8">
        <f t="shared" si="31"/>
        <v>42483.428240740745</v>
      </c>
      <c r="V282" s="14">
        <f t="shared" si="32"/>
        <v>30</v>
      </c>
      <c r="W282" s="10">
        <f t="shared" si="33"/>
        <v>-0.99</v>
      </c>
      <c r="X282" s="21">
        <f t="shared" si="34"/>
        <v>2016</v>
      </c>
    </row>
    <row r="283" spans="1:24" ht="45" x14ac:dyDescent="0.25">
      <c r="A283">
        <v>778</v>
      </c>
      <c r="B283" s="1" t="s">
        <v>779</v>
      </c>
      <c r="C283" s="1" t="s">
        <v>4888</v>
      </c>
      <c r="D283" s="3">
        <v>500</v>
      </c>
      <c r="E283" s="4">
        <v>2</v>
      </c>
      <c r="F283" t="s">
        <v>8220</v>
      </c>
      <c r="G283" t="s">
        <v>8223</v>
      </c>
      <c r="H283" t="s">
        <v>8404</v>
      </c>
      <c r="I283" t="s">
        <v>8245</v>
      </c>
      <c r="J283">
        <v>1398876680</v>
      </c>
      <c r="K283">
        <v>1396284680</v>
      </c>
      <c r="L283" t="b">
        <v>0</v>
      </c>
      <c r="M283">
        <v>1</v>
      </c>
      <c r="N283" t="b">
        <v>0</v>
      </c>
      <c r="O283" t="s">
        <v>8273</v>
      </c>
      <c r="P283" t="s">
        <v>8310</v>
      </c>
      <c r="Q283" t="s">
        <v>8351</v>
      </c>
      <c r="R283">
        <f t="shared" si="28"/>
        <v>2</v>
      </c>
      <c r="S283" s="9">
        <f t="shared" si="29"/>
        <v>0</v>
      </c>
      <c r="T283" s="8">
        <f t="shared" si="30"/>
        <v>41729.702314814815</v>
      </c>
      <c r="U283" s="8">
        <f t="shared" si="31"/>
        <v>41759.702314814815</v>
      </c>
      <c r="V283" s="14">
        <f t="shared" si="32"/>
        <v>30</v>
      </c>
      <c r="W283" s="10">
        <f t="shared" si="33"/>
        <v>-0.996</v>
      </c>
      <c r="X283" s="21">
        <f t="shared" si="34"/>
        <v>2014</v>
      </c>
    </row>
    <row r="284" spans="1:24" ht="60" x14ac:dyDescent="0.25">
      <c r="A284">
        <v>1414</v>
      </c>
      <c r="B284" s="1" t="s">
        <v>1415</v>
      </c>
      <c r="C284" s="1" t="s">
        <v>5524</v>
      </c>
      <c r="D284" s="3">
        <v>500</v>
      </c>
      <c r="E284" s="4">
        <v>1</v>
      </c>
      <c r="F284" t="s">
        <v>8220</v>
      </c>
      <c r="G284" t="s">
        <v>8223</v>
      </c>
      <c r="H284" t="s">
        <v>8404</v>
      </c>
      <c r="I284" t="s">
        <v>8245</v>
      </c>
      <c r="J284">
        <v>1483423467</v>
      </c>
      <c r="K284">
        <v>1480831467</v>
      </c>
      <c r="L284" t="b">
        <v>0</v>
      </c>
      <c r="M284">
        <v>1</v>
      </c>
      <c r="N284" t="b">
        <v>0</v>
      </c>
      <c r="O284" t="s">
        <v>8285</v>
      </c>
      <c r="P284" t="s">
        <v>8310</v>
      </c>
      <c r="Q284" t="s">
        <v>8347</v>
      </c>
      <c r="R284">
        <f t="shared" si="28"/>
        <v>1</v>
      </c>
      <c r="S284" s="9">
        <f t="shared" si="29"/>
        <v>0</v>
      </c>
      <c r="T284" s="8">
        <f t="shared" si="30"/>
        <v>42708.25309027778</v>
      </c>
      <c r="U284" s="8">
        <f t="shared" si="31"/>
        <v>42738.25309027778</v>
      </c>
      <c r="V284" s="14">
        <f t="shared" si="32"/>
        <v>30</v>
      </c>
      <c r="W284" s="10">
        <f t="shared" si="33"/>
        <v>-0.998</v>
      </c>
      <c r="X284" s="21">
        <f t="shared" si="34"/>
        <v>2016</v>
      </c>
    </row>
    <row r="285" spans="1:24" ht="30" x14ac:dyDescent="0.25">
      <c r="A285">
        <v>2422</v>
      </c>
      <c r="B285" s="1" t="s">
        <v>2423</v>
      </c>
      <c r="C285" s="1" t="s">
        <v>6532</v>
      </c>
      <c r="D285" s="3">
        <v>500</v>
      </c>
      <c r="E285" s="4">
        <v>1</v>
      </c>
      <c r="F285" t="s">
        <v>8220</v>
      </c>
      <c r="G285" t="s">
        <v>8223</v>
      </c>
      <c r="H285" t="s">
        <v>8404</v>
      </c>
      <c r="I285" t="s">
        <v>8245</v>
      </c>
      <c r="J285">
        <v>1426091036</v>
      </c>
      <c r="K285">
        <v>1423502636</v>
      </c>
      <c r="L285" t="b">
        <v>0</v>
      </c>
      <c r="M285">
        <v>1</v>
      </c>
      <c r="N285" t="b">
        <v>0</v>
      </c>
      <c r="O285" t="s">
        <v>8282</v>
      </c>
      <c r="P285" t="s">
        <v>8318</v>
      </c>
      <c r="Q285" t="s">
        <v>8344</v>
      </c>
      <c r="R285">
        <f t="shared" si="28"/>
        <v>1</v>
      </c>
      <c r="S285" s="9">
        <f t="shared" si="29"/>
        <v>0</v>
      </c>
      <c r="T285" s="8">
        <f t="shared" si="30"/>
        <v>42044.724953703699</v>
      </c>
      <c r="U285" s="8">
        <f t="shared" si="31"/>
        <v>42074.683287037042</v>
      </c>
      <c r="V285" s="14">
        <f t="shared" si="32"/>
        <v>29.958333333343035</v>
      </c>
      <c r="W285" s="10">
        <f t="shared" si="33"/>
        <v>-0.998</v>
      </c>
      <c r="X285" s="21">
        <f t="shared" si="34"/>
        <v>2015</v>
      </c>
    </row>
    <row r="286" spans="1:24" x14ac:dyDescent="0.25">
      <c r="A286">
        <v>4004</v>
      </c>
      <c r="B286" s="1" t="s">
        <v>4000</v>
      </c>
      <c r="C286" s="1" t="s">
        <v>8109</v>
      </c>
      <c r="D286" s="3">
        <v>500</v>
      </c>
      <c r="E286" s="4">
        <v>1</v>
      </c>
      <c r="F286" t="s">
        <v>8220</v>
      </c>
      <c r="G286" t="s">
        <v>8223</v>
      </c>
      <c r="H286" t="s">
        <v>8404</v>
      </c>
      <c r="I286" t="s">
        <v>8245</v>
      </c>
      <c r="J286">
        <v>1412740457</v>
      </c>
      <c r="K286">
        <v>1410148457</v>
      </c>
      <c r="L286" t="b">
        <v>0</v>
      </c>
      <c r="M286">
        <v>1</v>
      </c>
      <c r="N286" t="b">
        <v>0</v>
      </c>
      <c r="O286" t="s">
        <v>8269</v>
      </c>
      <c r="P286" t="s">
        <v>8322</v>
      </c>
      <c r="Q286" t="s">
        <v>8325</v>
      </c>
      <c r="R286">
        <f t="shared" si="28"/>
        <v>1</v>
      </c>
      <c r="S286" s="9">
        <f t="shared" si="29"/>
        <v>0</v>
      </c>
      <c r="T286" s="8">
        <f t="shared" si="30"/>
        <v>41890.16269675926</v>
      </c>
      <c r="U286" s="8">
        <f t="shared" si="31"/>
        <v>41920.16269675926</v>
      </c>
      <c r="V286" s="14">
        <f t="shared" si="32"/>
        <v>30</v>
      </c>
      <c r="W286" s="10">
        <f t="shared" si="33"/>
        <v>-0.998</v>
      </c>
      <c r="X286" s="21">
        <f t="shared" si="34"/>
        <v>2014</v>
      </c>
    </row>
    <row r="287" spans="1:24" ht="45" x14ac:dyDescent="0.25">
      <c r="A287">
        <v>929</v>
      </c>
      <c r="B287" s="1" t="s">
        <v>930</v>
      </c>
      <c r="C287" s="1" t="s">
        <v>5039</v>
      </c>
      <c r="D287" s="3">
        <v>500</v>
      </c>
      <c r="E287" s="4">
        <v>0</v>
      </c>
      <c r="F287" t="s">
        <v>8220</v>
      </c>
      <c r="G287" t="s">
        <v>8223</v>
      </c>
      <c r="H287" t="s">
        <v>8404</v>
      </c>
      <c r="I287" t="s">
        <v>8245</v>
      </c>
      <c r="J287">
        <v>1333946569</v>
      </c>
      <c r="K287">
        <v>1331358169</v>
      </c>
      <c r="L287" t="b">
        <v>0</v>
      </c>
      <c r="M287">
        <v>0</v>
      </c>
      <c r="N287" t="b">
        <v>0</v>
      </c>
      <c r="O287" t="s">
        <v>8276</v>
      </c>
      <c r="P287" t="s">
        <v>8326</v>
      </c>
      <c r="Q287" t="s">
        <v>8349</v>
      </c>
      <c r="R287">
        <f t="shared" si="28"/>
        <v>0</v>
      </c>
      <c r="S287" s="9">
        <f t="shared" si="29"/>
        <v>0</v>
      </c>
      <c r="T287" s="8">
        <f t="shared" si="30"/>
        <v>40978.238067129627</v>
      </c>
      <c r="U287" s="8">
        <f t="shared" si="31"/>
        <v>41008.196400462963</v>
      </c>
      <c r="V287" s="14">
        <f t="shared" si="32"/>
        <v>29.958333333335759</v>
      </c>
      <c r="W287" s="10">
        <f t="shared" si="33"/>
        <v>-1</v>
      </c>
      <c r="X287" s="21">
        <f t="shared" si="34"/>
        <v>2012</v>
      </c>
    </row>
    <row r="288" spans="1:24" ht="60" x14ac:dyDescent="0.25">
      <c r="A288">
        <v>1051</v>
      </c>
      <c r="B288" s="1" t="s">
        <v>1052</v>
      </c>
      <c r="C288" s="1" t="s">
        <v>5161</v>
      </c>
      <c r="D288" s="3">
        <v>500</v>
      </c>
      <c r="E288" s="4">
        <v>0</v>
      </c>
      <c r="F288" t="s">
        <v>8219</v>
      </c>
      <c r="G288" t="s">
        <v>8223</v>
      </c>
      <c r="H288" t="s">
        <v>8404</v>
      </c>
      <c r="I288" t="s">
        <v>8245</v>
      </c>
      <c r="J288">
        <v>1409098825</v>
      </c>
      <c r="K288">
        <v>1406679625</v>
      </c>
      <c r="L288" t="b">
        <v>0</v>
      </c>
      <c r="M288">
        <v>0</v>
      </c>
      <c r="N288" t="b">
        <v>0</v>
      </c>
      <c r="O288" t="s">
        <v>8279</v>
      </c>
      <c r="P288" t="s">
        <v>8345</v>
      </c>
      <c r="Q288" t="s">
        <v>8346</v>
      </c>
      <c r="R288">
        <f t="shared" si="28"/>
        <v>0</v>
      </c>
      <c r="S288" s="9">
        <f t="shared" si="29"/>
        <v>0</v>
      </c>
      <c r="T288" s="8">
        <f t="shared" si="30"/>
        <v>41850.014178240745</v>
      </c>
      <c r="U288" s="8">
        <f t="shared" si="31"/>
        <v>41878.014178240745</v>
      </c>
      <c r="V288" s="14">
        <f t="shared" si="32"/>
        <v>28</v>
      </c>
      <c r="W288" s="10">
        <f t="shared" si="33"/>
        <v>-1</v>
      </c>
      <c r="X288" s="21">
        <f t="shared" si="34"/>
        <v>2014</v>
      </c>
    </row>
    <row r="289" spans="1:24" x14ac:dyDescent="0.25">
      <c r="A289">
        <v>1141</v>
      </c>
      <c r="B289" s="1" t="s">
        <v>1142</v>
      </c>
      <c r="C289" s="1" t="s">
        <v>5251</v>
      </c>
      <c r="D289" s="3">
        <v>500</v>
      </c>
      <c r="E289" s="4">
        <v>0</v>
      </c>
      <c r="F289" t="s">
        <v>8220</v>
      </c>
      <c r="G289" t="s">
        <v>8235</v>
      </c>
      <c r="H289" t="s">
        <v>8413</v>
      </c>
      <c r="I289" t="s">
        <v>8248</v>
      </c>
      <c r="J289">
        <v>1436460450</v>
      </c>
      <c r="K289">
        <v>1433868450</v>
      </c>
      <c r="L289" t="b">
        <v>0</v>
      </c>
      <c r="M289">
        <v>0</v>
      </c>
      <c r="N289" t="b">
        <v>0</v>
      </c>
      <c r="O289" t="s">
        <v>8281</v>
      </c>
      <c r="P289" t="s">
        <v>8315</v>
      </c>
      <c r="Q289" t="s">
        <v>8343</v>
      </c>
      <c r="R289">
        <f t="shared" si="28"/>
        <v>0</v>
      </c>
      <c r="S289" s="9">
        <f t="shared" si="29"/>
        <v>0</v>
      </c>
      <c r="T289" s="8">
        <f t="shared" si="30"/>
        <v>42164.699652777781</v>
      </c>
      <c r="U289" s="8">
        <f t="shared" si="31"/>
        <v>42194.699652777781</v>
      </c>
      <c r="V289" s="14">
        <f t="shared" si="32"/>
        <v>30</v>
      </c>
      <c r="W289" s="10">
        <f t="shared" si="33"/>
        <v>-1</v>
      </c>
      <c r="X289" s="21">
        <f t="shared" si="34"/>
        <v>2015</v>
      </c>
    </row>
    <row r="290" spans="1:24" ht="45" x14ac:dyDescent="0.25">
      <c r="A290">
        <v>1599</v>
      </c>
      <c r="B290" s="1" t="s">
        <v>1600</v>
      </c>
      <c r="C290" s="1" t="s">
        <v>5709</v>
      </c>
      <c r="D290" s="3">
        <v>500</v>
      </c>
      <c r="E290" s="4">
        <v>0</v>
      </c>
      <c r="F290" t="s">
        <v>8220</v>
      </c>
      <c r="G290" t="s">
        <v>8224</v>
      </c>
      <c r="H290" t="s">
        <v>8408</v>
      </c>
      <c r="I290" t="s">
        <v>8246</v>
      </c>
      <c r="J290">
        <v>1460116576</v>
      </c>
      <c r="K290">
        <v>1457528176</v>
      </c>
      <c r="L290" t="b">
        <v>0</v>
      </c>
      <c r="M290">
        <v>0</v>
      </c>
      <c r="N290" t="b">
        <v>0</v>
      </c>
      <c r="O290" t="s">
        <v>8289</v>
      </c>
      <c r="P290" t="s">
        <v>8312</v>
      </c>
      <c r="Q290" t="s">
        <v>8350</v>
      </c>
      <c r="R290">
        <f t="shared" si="28"/>
        <v>0</v>
      </c>
      <c r="S290" s="9">
        <f t="shared" si="29"/>
        <v>0</v>
      </c>
      <c r="T290" s="8">
        <f t="shared" si="30"/>
        <v>42438.53907407407</v>
      </c>
      <c r="U290" s="8">
        <f t="shared" si="31"/>
        <v>42468.497407407413</v>
      </c>
      <c r="V290" s="14">
        <f t="shared" si="32"/>
        <v>29.958333333343035</v>
      </c>
      <c r="W290" s="10">
        <f t="shared" si="33"/>
        <v>-1</v>
      </c>
      <c r="X290" s="21">
        <f t="shared" si="34"/>
        <v>2016</v>
      </c>
    </row>
    <row r="291" spans="1:24" ht="60" x14ac:dyDescent="0.25">
      <c r="A291">
        <v>3204</v>
      </c>
      <c r="B291" s="1" t="s">
        <v>3204</v>
      </c>
      <c r="C291" s="1" t="s">
        <v>7314</v>
      </c>
      <c r="D291" s="3">
        <v>500</v>
      </c>
      <c r="E291" s="4">
        <v>0</v>
      </c>
      <c r="F291" t="s">
        <v>8220</v>
      </c>
      <c r="G291" t="s">
        <v>8223</v>
      </c>
      <c r="H291" t="s">
        <v>8404</v>
      </c>
      <c r="I291" t="s">
        <v>8245</v>
      </c>
      <c r="J291">
        <v>1437149640</v>
      </c>
      <c r="K291">
        <v>1434558479</v>
      </c>
      <c r="L291" t="b">
        <v>0</v>
      </c>
      <c r="M291">
        <v>0</v>
      </c>
      <c r="N291" t="b">
        <v>0</v>
      </c>
      <c r="O291" t="s">
        <v>8303</v>
      </c>
      <c r="P291" t="s">
        <v>8322</v>
      </c>
      <c r="Q291" t="s">
        <v>8334</v>
      </c>
      <c r="R291">
        <f t="shared" si="28"/>
        <v>0</v>
      </c>
      <c r="S291" s="9">
        <f t="shared" si="29"/>
        <v>0</v>
      </c>
      <c r="T291" s="8">
        <f t="shared" si="30"/>
        <v>42172.686099537037</v>
      </c>
      <c r="U291" s="8">
        <f t="shared" si="31"/>
        <v>42202.676388888889</v>
      </c>
      <c r="V291" s="14">
        <f t="shared" si="32"/>
        <v>29.99028935185197</v>
      </c>
      <c r="W291" s="10">
        <f t="shared" si="33"/>
        <v>-1</v>
      </c>
      <c r="X291" s="21">
        <f t="shared" si="34"/>
        <v>2015</v>
      </c>
    </row>
    <row r="292" spans="1:24" ht="45" x14ac:dyDescent="0.25">
      <c r="A292">
        <v>4051</v>
      </c>
      <c r="B292" s="1" t="s">
        <v>4047</v>
      </c>
      <c r="C292" s="1" t="s">
        <v>8155</v>
      </c>
      <c r="D292" s="3">
        <v>500</v>
      </c>
      <c r="E292" s="4">
        <v>0</v>
      </c>
      <c r="F292" t="s">
        <v>8220</v>
      </c>
      <c r="G292" t="s">
        <v>8223</v>
      </c>
      <c r="H292" t="s">
        <v>8404</v>
      </c>
      <c r="I292" t="s">
        <v>8245</v>
      </c>
      <c r="J292">
        <v>1399618380</v>
      </c>
      <c r="K292">
        <v>1399058797</v>
      </c>
      <c r="L292" t="b">
        <v>0</v>
      </c>
      <c r="M292">
        <v>0</v>
      </c>
      <c r="N292" t="b">
        <v>0</v>
      </c>
      <c r="O292" t="s">
        <v>8269</v>
      </c>
      <c r="P292" t="s">
        <v>8322</v>
      </c>
      <c r="Q292" t="s">
        <v>8325</v>
      </c>
      <c r="R292">
        <f t="shared" si="28"/>
        <v>0</v>
      </c>
      <c r="S292" s="9">
        <f t="shared" si="29"/>
        <v>0</v>
      </c>
      <c r="T292" s="8">
        <f t="shared" si="30"/>
        <v>41761.810150462967</v>
      </c>
      <c r="U292" s="8">
        <f t="shared" si="31"/>
        <v>41768.286805555559</v>
      </c>
      <c r="V292" s="14">
        <f t="shared" si="32"/>
        <v>6.4766550925924093</v>
      </c>
      <c r="W292" s="10">
        <f t="shared" si="33"/>
        <v>-1</v>
      </c>
      <c r="X292" s="21">
        <f t="shared" si="34"/>
        <v>2014</v>
      </c>
    </row>
    <row r="293" spans="1:24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t="s">
        <v>8224</v>
      </c>
      <c r="H293" t="s">
        <v>8408</v>
      </c>
      <c r="I293" t="s">
        <v>8246</v>
      </c>
      <c r="J293">
        <v>1448805404</v>
      </c>
      <c r="K293">
        <v>1446209804</v>
      </c>
      <c r="L293" t="b">
        <v>0</v>
      </c>
      <c r="M293">
        <v>0</v>
      </c>
      <c r="N293" t="b">
        <v>0</v>
      </c>
      <c r="O293" t="s">
        <v>8269</v>
      </c>
      <c r="P293" t="s">
        <v>8322</v>
      </c>
      <c r="Q293" t="s">
        <v>8325</v>
      </c>
      <c r="R293">
        <f t="shared" si="28"/>
        <v>0</v>
      </c>
      <c r="S293" s="9">
        <f t="shared" si="29"/>
        <v>0</v>
      </c>
      <c r="T293" s="8">
        <f t="shared" si="30"/>
        <v>42307.539398148147</v>
      </c>
      <c r="U293" s="8">
        <f t="shared" si="31"/>
        <v>42337.581064814818</v>
      </c>
      <c r="V293" s="14">
        <f t="shared" si="32"/>
        <v>30.041666666671517</v>
      </c>
      <c r="W293" s="10">
        <f t="shared" si="33"/>
        <v>-1</v>
      </c>
      <c r="X293" s="21">
        <f t="shared" si="34"/>
        <v>2015</v>
      </c>
    </row>
    <row r="294" spans="1:24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t="s">
        <v>8223</v>
      </c>
      <c r="H294" t="s">
        <v>8404</v>
      </c>
      <c r="I294" t="s">
        <v>8245</v>
      </c>
      <c r="J294">
        <v>1403837574</v>
      </c>
      <c r="K294">
        <v>1402455174</v>
      </c>
      <c r="L294" t="b">
        <v>0</v>
      </c>
      <c r="M294">
        <v>8</v>
      </c>
      <c r="N294" t="b">
        <v>0</v>
      </c>
      <c r="O294" t="s">
        <v>8268</v>
      </c>
      <c r="P294" t="s">
        <v>8320</v>
      </c>
      <c r="Q294" t="s">
        <v>8338</v>
      </c>
      <c r="R294">
        <f t="shared" si="28"/>
        <v>17.25</v>
      </c>
      <c r="S294" s="9">
        <f t="shared" si="29"/>
        <v>27</v>
      </c>
      <c r="T294" s="8">
        <f t="shared" si="30"/>
        <v>41801.120069444441</v>
      </c>
      <c r="U294" s="8">
        <f t="shared" si="31"/>
        <v>41817.120069444441</v>
      </c>
      <c r="V294" s="14">
        <f t="shared" si="32"/>
        <v>16</v>
      </c>
      <c r="W294" s="10">
        <f t="shared" si="33"/>
        <v>-0.73046875</v>
      </c>
      <c r="X294" s="21">
        <f t="shared" si="34"/>
        <v>2014</v>
      </c>
    </row>
    <row r="295" spans="1:24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t="s">
        <v>8227</v>
      </c>
      <c r="H295" t="s">
        <v>8416</v>
      </c>
      <c r="I295" t="s">
        <v>8249</v>
      </c>
      <c r="J295">
        <v>1443149759</v>
      </c>
      <c r="K295">
        <v>1440557759</v>
      </c>
      <c r="L295" t="b">
        <v>0</v>
      </c>
      <c r="M295">
        <v>0</v>
      </c>
      <c r="N295" t="b">
        <v>0</v>
      </c>
      <c r="O295" t="s">
        <v>8270</v>
      </c>
      <c r="P295" t="s">
        <v>8307</v>
      </c>
      <c r="Q295" t="s">
        <v>8341</v>
      </c>
      <c r="R295">
        <f t="shared" si="28"/>
        <v>0</v>
      </c>
      <c r="S295" s="9">
        <f t="shared" si="29"/>
        <v>0</v>
      </c>
      <c r="T295" s="8">
        <f t="shared" si="30"/>
        <v>42242.122210648144</v>
      </c>
      <c r="U295" s="8">
        <f t="shared" si="31"/>
        <v>42272.122210648144</v>
      </c>
      <c r="V295" s="14">
        <f t="shared" si="32"/>
        <v>30</v>
      </c>
      <c r="W295" s="10">
        <f t="shared" si="33"/>
        <v>-1</v>
      </c>
      <c r="X295" s="21">
        <f t="shared" si="34"/>
        <v>2015</v>
      </c>
    </row>
    <row r="296" spans="1:24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t="s">
        <v>8223</v>
      </c>
      <c r="H296" t="s">
        <v>8404</v>
      </c>
      <c r="I296" t="s">
        <v>8245</v>
      </c>
      <c r="J296">
        <v>1422735120</v>
      </c>
      <c r="K296">
        <v>1420091999</v>
      </c>
      <c r="L296" t="b">
        <v>0</v>
      </c>
      <c r="M296">
        <v>0</v>
      </c>
      <c r="N296" t="b">
        <v>0</v>
      </c>
      <c r="O296" t="s">
        <v>8289</v>
      </c>
      <c r="P296" t="s">
        <v>8312</v>
      </c>
      <c r="Q296" t="s">
        <v>8350</v>
      </c>
      <c r="R296">
        <f t="shared" si="28"/>
        <v>0</v>
      </c>
      <c r="S296" s="9">
        <f t="shared" si="29"/>
        <v>0</v>
      </c>
      <c r="T296" s="8">
        <f t="shared" si="30"/>
        <v>42005.24998842593</v>
      </c>
      <c r="U296" s="8">
        <f t="shared" si="31"/>
        <v>42035.841666666667</v>
      </c>
      <c r="V296" s="14">
        <f t="shared" si="32"/>
        <v>30.591678240736655</v>
      </c>
      <c r="W296" s="10">
        <f t="shared" si="33"/>
        <v>-1</v>
      </c>
      <c r="X296" s="21">
        <f t="shared" si="34"/>
        <v>2015</v>
      </c>
    </row>
    <row r="297" spans="1:24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t="s">
        <v>8223</v>
      </c>
      <c r="H297" t="s">
        <v>8404</v>
      </c>
      <c r="I297" t="s">
        <v>8245</v>
      </c>
      <c r="J297">
        <v>1461205423</v>
      </c>
      <c r="K297">
        <v>1456025023</v>
      </c>
      <c r="L297" t="b">
        <v>0</v>
      </c>
      <c r="M297">
        <v>0</v>
      </c>
      <c r="N297" t="b">
        <v>0</v>
      </c>
      <c r="O297" t="s">
        <v>8269</v>
      </c>
      <c r="P297" t="s">
        <v>8322</v>
      </c>
      <c r="Q297" t="s">
        <v>8325</v>
      </c>
      <c r="R297">
        <f t="shared" si="28"/>
        <v>0</v>
      </c>
      <c r="S297" s="9">
        <f t="shared" si="29"/>
        <v>0</v>
      </c>
      <c r="T297" s="8">
        <f t="shared" si="30"/>
        <v>42421.141469907408</v>
      </c>
      <c r="U297" s="8">
        <f t="shared" si="31"/>
        <v>42481.099803240737</v>
      </c>
      <c r="V297" s="14">
        <f t="shared" si="32"/>
        <v>59.958333333328483</v>
      </c>
      <c r="W297" s="10">
        <f t="shared" si="33"/>
        <v>-1</v>
      </c>
      <c r="X297" s="21">
        <f t="shared" si="34"/>
        <v>2016</v>
      </c>
    </row>
    <row r="298" spans="1:24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t="s">
        <v>8228</v>
      </c>
      <c r="H298" t="s">
        <v>8409</v>
      </c>
      <c r="I298" t="s">
        <v>8250</v>
      </c>
      <c r="J298">
        <v>1461530721</v>
      </c>
      <c r="K298">
        <v>1460666721</v>
      </c>
      <c r="L298" t="b">
        <v>0</v>
      </c>
      <c r="M298">
        <v>1</v>
      </c>
      <c r="N298" t="b">
        <v>0</v>
      </c>
      <c r="O298" t="s">
        <v>8302</v>
      </c>
      <c r="P298" t="s">
        <v>8310</v>
      </c>
      <c r="Q298" t="s">
        <v>8355</v>
      </c>
      <c r="R298">
        <f t="shared" si="28"/>
        <v>1</v>
      </c>
      <c r="S298" s="9">
        <f t="shared" si="29"/>
        <v>0</v>
      </c>
      <c r="T298" s="8">
        <f t="shared" si="30"/>
        <v>42474.86482638889</v>
      </c>
      <c r="U298" s="8">
        <f t="shared" si="31"/>
        <v>42484.86482638889</v>
      </c>
      <c r="V298" s="14">
        <f t="shared" si="32"/>
        <v>10</v>
      </c>
      <c r="W298" s="10">
        <f t="shared" si="33"/>
        <v>-0.99811320754716981</v>
      </c>
      <c r="X298" s="21">
        <f t="shared" si="34"/>
        <v>2016</v>
      </c>
    </row>
    <row r="299" spans="1:24" ht="30" x14ac:dyDescent="0.25">
      <c r="A299">
        <v>2215</v>
      </c>
      <c r="B299" s="1" t="s">
        <v>2216</v>
      </c>
      <c r="C299" s="1" t="s">
        <v>6325</v>
      </c>
      <c r="D299" s="3">
        <v>550</v>
      </c>
      <c r="E299" s="4">
        <v>860</v>
      </c>
      <c r="F299" t="s">
        <v>8218</v>
      </c>
      <c r="G299" t="s">
        <v>8223</v>
      </c>
      <c r="H299" t="s">
        <v>8404</v>
      </c>
      <c r="I299" t="s">
        <v>8245</v>
      </c>
      <c r="J299">
        <v>1331621940</v>
      </c>
      <c r="K299">
        <v>1329671572</v>
      </c>
      <c r="L299" t="b">
        <v>0</v>
      </c>
      <c r="M299">
        <v>33</v>
      </c>
      <c r="N299" t="b">
        <v>1</v>
      </c>
      <c r="O299" t="s">
        <v>8278</v>
      </c>
      <c r="P299" t="s">
        <v>8326</v>
      </c>
      <c r="Q299" t="s">
        <v>8328</v>
      </c>
      <c r="R299">
        <f t="shared" si="28"/>
        <v>26.06</v>
      </c>
      <c r="S299" s="9">
        <f t="shared" si="29"/>
        <v>156</v>
      </c>
      <c r="T299" s="8">
        <f t="shared" si="30"/>
        <v>40958.717268518521</v>
      </c>
      <c r="U299" s="8">
        <f t="shared" si="31"/>
        <v>40981.290972222225</v>
      </c>
      <c r="V299" s="14">
        <f t="shared" si="32"/>
        <v>22.573703703703359</v>
      </c>
      <c r="W299" s="10">
        <f t="shared" si="33"/>
        <v>0.5636363636363636</v>
      </c>
      <c r="X299" s="21">
        <f t="shared" si="34"/>
        <v>2012</v>
      </c>
    </row>
    <row r="300" spans="1:24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t="s">
        <v>8223</v>
      </c>
      <c r="H300" t="s">
        <v>8404</v>
      </c>
      <c r="I300" t="s">
        <v>8245</v>
      </c>
      <c r="J300">
        <v>1334610000</v>
      </c>
      <c r="K300">
        <v>1332435685</v>
      </c>
      <c r="L300" t="b">
        <v>0</v>
      </c>
      <c r="M300">
        <v>15</v>
      </c>
      <c r="N300" t="b">
        <v>1</v>
      </c>
      <c r="O300" t="s">
        <v>8272</v>
      </c>
      <c r="P300" t="s">
        <v>8310</v>
      </c>
      <c r="Q300" t="s">
        <v>8332</v>
      </c>
      <c r="R300">
        <f t="shared" si="28"/>
        <v>54.27</v>
      </c>
      <c r="S300" s="9">
        <f t="shared" si="29"/>
        <v>148</v>
      </c>
      <c r="T300" s="8">
        <f t="shared" si="30"/>
        <v>40990.709317129629</v>
      </c>
      <c r="U300" s="8">
        <f t="shared" si="31"/>
        <v>41015.875</v>
      </c>
      <c r="V300" s="14">
        <f t="shared" si="32"/>
        <v>25.165682870370802</v>
      </c>
      <c r="W300" s="10">
        <f t="shared" si="33"/>
        <v>0.48</v>
      </c>
      <c r="X300" s="21">
        <f t="shared" si="34"/>
        <v>2012</v>
      </c>
    </row>
    <row r="301" spans="1:24" ht="60" x14ac:dyDescent="0.25">
      <c r="A301">
        <v>3394</v>
      </c>
      <c r="B301" s="1" t="s">
        <v>3393</v>
      </c>
      <c r="C301" s="1" t="s">
        <v>7504</v>
      </c>
      <c r="D301" s="3">
        <v>550</v>
      </c>
      <c r="E301" s="4">
        <v>783</v>
      </c>
      <c r="F301" t="s">
        <v>8218</v>
      </c>
      <c r="G301" t="s">
        <v>8224</v>
      </c>
      <c r="H301" t="s">
        <v>8408</v>
      </c>
      <c r="I301" t="s">
        <v>8246</v>
      </c>
      <c r="J301">
        <v>1406470645</v>
      </c>
      <c r="K301">
        <v>1403878645</v>
      </c>
      <c r="L301" t="b">
        <v>0</v>
      </c>
      <c r="M301">
        <v>27</v>
      </c>
      <c r="N301" t="b">
        <v>1</v>
      </c>
      <c r="O301" t="s">
        <v>8269</v>
      </c>
      <c r="P301" t="s">
        <v>8322</v>
      </c>
      <c r="Q301" t="s">
        <v>8325</v>
      </c>
      <c r="R301">
        <f t="shared" si="28"/>
        <v>29</v>
      </c>
      <c r="S301" s="9">
        <f t="shared" si="29"/>
        <v>142</v>
      </c>
      <c r="T301" s="8">
        <f t="shared" si="30"/>
        <v>41817.59542824074</v>
      </c>
      <c r="U301" s="8">
        <f t="shared" si="31"/>
        <v>41847.59542824074</v>
      </c>
      <c r="V301" s="14">
        <f t="shared" si="32"/>
        <v>30</v>
      </c>
      <c r="W301" s="10">
        <f t="shared" si="33"/>
        <v>0.42363636363636364</v>
      </c>
      <c r="X301" s="21">
        <f t="shared" si="34"/>
        <v>2014</v>
      </c>
    </row>
    <row r="302" spans="1:24" ht="60" x14ac:dyDescent="0.25">
      <c r="A302">
        <v>3755</v>
      </c>
      <c r="B302" s="1" t="s">
        <v>3752</v>
      </c>
      <c r="C302" s="1" t="s">
        <v>7865</v>
      </c>
      <c r="D302" s="3">
        <v>550</v>
      </c>
      <c r="E302" s="4">
        <v>713</v>
      </c>
      <c r="F302" t="s">
        <v>8218</v>
      </c>
      <c r="G302" t="s">
        <v>8224</v>
      </c>
      <c r="H302" t="s">
        <v>8408</v>
      </c>
      <c r="I302" t="s">
        <v>8246</v>
      </c>
      <c r="J302">
        <v>1460753307</v>
      </c>
      <c r="K302">
        <v>1458161307</v>
      </c>
      <c r="L302" t="b">
        <v>0</v>
      </c>
      <c r="M302">
        <v>28</v>
      </c>
      <c r="N302" t="b">
        <v>1</v>
      </c>
      <c r="O302" t="s">
        <v>8303</v>
      </c>
      <c r="P302" t="s">
        <v>8322</v>
      </c>
      <c r="Q302" t="s">
        <v>8334</v>
      </c>
      <c r="R302">
        <f t="shared" si="28"/>
        <v>25.46</v>
      </c>
      <c r="S302" s="9">
        <f t="shared" si="29"/>
        <v>130</v>
      </c>
      <c r="T302" s="8">
        <f t="shared" si="30"/>
        <v>42445.866979166662</v>
      </c>
      <c r="U302" s="8">
        <f t="shared" si="31"/>
        <v>42475.866979166662</v>
      </c>
      <c r="V302" s="14">
        <f t="shared" si="32"/>
        <v>30</v>
      </c>
      <c r="W302" s="10">
        <f t="shared" si="33"/>
        <v>0.29636363636363638</v>
      </c>
      <c r="X302" s="21">
        <f t="shared" si="34"/>
        <v>2016</v>
      </c>
    </row>
    <row r="303" spans="1:24" ht="60" x14ac:dyDescent="0.25">
      <c r="A303">
        <v>3378</v>
      </c>
      <c r="B303" s="1" t="s">
        <v>3377</v>
      </c>
      <c r="C303" s="1" t="s">
        <v>7488</v>
      </c>
      <c r="D303" s="3">
        <v>550</v>
      </c>
      <c r="E303" s="4">
        <v>592</v>
      </c>
      <c r="F303" t="s">
        <v>8218</v>
      </c>
      <c r="G303" t="s">
        <v>8224</v>
      </c>
      <c r="H303" t="s">
        <v>8408</v>
      </c>
      <c r="I303" t="s">
        <v>8246</v>
      </c>
      <c r="J303">
        <v>1409490480</v>
      </c>
      <c r="K303">
        <v>1407400306</v>
      </c>
      <c r="L303" t="b">
        <v>0</v>
      </c>
      <c r="M303">
        <v>21</v>
      </c>
      <c r="N303" t="b">
        <v>1</v>
      </c>
      <c r="O303" t="s">
        <v>8269</v>
      </c>
      <c r="P303" t="s">
        <v>8322</v>
      </c>
      <c r="Q303" t="s">
        <v>8325</v>
      </c>
      <c r="R303">
        <f t="shared" si="28"/>
        <v>28.19</v>
      </c>
      <c r="S303" s="9">
        <f t="shared" si="29"/>
        <v>108</v>
      </c>
      <c r="T303" s="8">
        <f t="shared" si="30"/>
        <v>41858.355393518519</v>
      </c>
      <c r="U303" s="8">
        <f t="shared" si="31"/>
        <v>41882.547222222223</v>
      </c>
      <c r="V303" s="14">
        <f t="shared" si="32"/>
        <v>24.191828703704232</v>
      </c>
      <c r="W303" s="10">
        <f t="shared" si="33"/>
        <v>7.636363636363637E-2</v>
      </c>
      <c r="X303" s="21">
        <f t="shared" si="34"/>
        <v>2014</v>
      </c>
    </row>
    <row r="304" spans="1:24" ht="30" x14ac:dyDescent="0.25">
      <c r="A304">
        <v>3607</v>
      </c>
      <c r="B304" s="1" t="s">
        <v>3606</v>
      </c>
      <c r="C304" s="1" t="s">
        <v>7717</v>
      </c>
      <c r="D304" s="3">
        <v>550</v>
      </c>
      <c r="E304" s="4">
        <v>580</v>
      </c>
      <c r="F304" t="s">
        <v>8218</v>
      </c>
      <c r="G304" t="s">
        <v>8224</v>
      </c>
      <c r="H304" t="s">
        <v>8408</v>
      </c>
      <c r="I304" t="s">
        <v>8246</v>
      </c>
      <c r="J304">
        <v>1450137600</v>
      </c>
      <c r="K304">
        <v>1448924882</v>
      </c>
      <c r="L304" t="b">
        <v>0</v>
      </c>
      <c r="M304">
        <v>20</v>
      </c>
      <c r="N304" t="b">
        <v>1</v>
      </c>
      <c r="O304" t="s">
        <v>8269</v>
      </c>
      <c r="P304" t="s">
        <v>8322</v>
      </c>
      <c r="Q304" t="s">
        <v>8325</v>
      </c>
      <c r="R304">
        <f t="shared" si="28"/>
        <v>29</v>
      </c>
      <c r="S304" s="9">
        <f t="shared" si="29"/>
        <v>105</v>
      </c>
      <c r="T304" s="8">
        <f t="shared" si="30"/>
        <v>42338.963912037041</v>
      </c>
      <c r="U304" s="8">
        <f t="shared" si="31"/>
        <v>42353</v>
      </c>
      <c r="V304" s="14">
        <f t="shared" si="32"/>
        <v>14.036087962958845</v>
      </c>
      <c r="W304" s="10">
        <f t="shared" si="33"/>
        <v>5.4545454545454543E-2</v>
      </c>
      <c r="X304" s="21">
        <f t="shared" si="34"/>
        <v>2015</v>
      </c>
    </row>
    <row r="305" spans="1:24" ht="45" x14ac:dyDescent="0.25">
      <c r="A305">
        <v>910</v>
      </c>
      <c r="B305" s="1" t="s">
        <v>911</v>
      </c>
      <c r="C305" s="1" t="s">
        <v>5020</v>
      </c>
      <c r="D305" s="3">
        <v>550</v>
      </c>
      <c r="E305" s="4">
        <v>123</v>
      </c>
      <c r="F305" t="s">
        <v>8220</v>
      </c>
      <c r="G305" t="s">
        <v>8224</v>
      </c>
      <c r="H305" t="s">
        <v>8408</v>
      </c>
      <c r="I305" t="s">
        <v>8246</v>
      </c>
      <c r="J305">
        <v>1488546319</v>
      </c>
      <c r="K305">
        <v>1483362319</v>
      </c>
      <c r="L305" t="b">
        <v>0</v>
      </c>
      <c r="M305">
        <v>5</v>
      </c>
      <c r="N305" t="b">
        <v>0</v>
      </c>
      <c r="O305" t="s">
        <v>8276</v>
      </c>
      <c r="P305" t="s">
        <v>8326</v>
      </c>
      <c r="Q305" t="s">
        <v>8349</v>
      </c>
      <c r="R305">
        <f t="shared" si="28"/>
        <v>24.6</v>
      </c>
      <c r="S305" s="9">
        <f t="shared" si="29"/>
        <v>22</v>
      </c>
      <c r="T305" s="8">
        <f t="shared" si="30"/>
        <v>42737.545358796298</v>
      </c>
      <c r="U305" s="8">
        <f t="shared" si="31"/>
        <v>42797.545358796298</v>
      </c>
      <c r="V305" s="14">
        <f t="shared" si="32"/>
        <v>60</v>
      </c>
      <c r="W305" s="10">
        <f t="shared" si="33"/>
        <v>-0.77636363636363637</v>
      </c>
      <c r="X305" s="21">
        <f t="shared" si="34"/>
        <v>2017</v>
      </c>
    </row>
    <row r="306" spans="1:24" ht="60" x14ac:dyDescent="0.25">
      <c r="A306">
        <v>2844</v>
      </c>
      <c r="B306" s="1" t="s">
        <v>2844</v>
      </c>
      <c r="C306" s="1" t="s">
        <v>6954</v>
      </c>
      <c r="D306" s="3">
        <v>550</v>
      </c>
      <c r="E306" s="4">
        <v>30</v>
      </c>
      <c r="F306" t="s">
        <v>8220</v>
      </c>
      <c r="G306" t="s">
        <v>8238</v>
      </c>
      <c r="H306" t="s">
        <v>8417</v>
      </c>
      <c r="I306" t="s">
        <v>8248</v>
      </c>
      <c r="J306">
        <v>1483535180</v>
      </c>
      <c r="K306">
        <v>1480943180</v>
      </c>
      <c r="L306" t="b">
        <v>0</v>
      </c>
      <c r="M306">
        <v>1</v>
      </c>
      <c r="N306" t="b">
        <v>0</v>
      </c>
      <c r="O306" t="s">
        <v>8269</v>
      </c>
      <c r="P306" t="s">
        <v>8322</v>
      </c>
      <c r="Q306" t="s">
        <v>8325</v>
      </c>
      <c r="R306">
        <f t="shared" si="28"/>
        <v>30</v>
      </c>
      <c r="S306" s="9">
        <f t="shared" si="29"/>
        <v>5</v>
      </c>
      <c r="T306" s="8">
        <f t="shared" si="30"/>
        <v>42709.546064814815</v>
      </c>
      <c r="U306" s="8">
        <f t="shared" si="31"/>
        <v>42739.546064814815</v>
      </c>
      <c r="V306" s="14">
        <f t="shared" si="32"/>
        <v>30</v>
      </c>
      <c r="W306" s="10">
        <f t="shared" si="33"/>
        <v>-0.94545454545454544</v>
      </c>
      <c r="X306" s="21">
        <f t="shared" si="34"/>
        <v>2016</v>
      </c>
    </row>
    <row r="307" spans="1:24" ht="60" x14ac:dyDescent="0.25">
      <c r="A307">
        <v>461</v>
      </c>
      <c r="B307" s="1" t="s">
        <v>462</v>
      </c>
      <c r="C307" s="1" t="s">
        <v>4571</v>
      </c>
      <c r="D307" s="3">
        <v>550</v>
      </c>
      <c r="E307" s="4">
        <v>0</v>
      </c>
      <c r="F307" t="s">
        <v>8220</v>
      </c>
      <c r="G307" t="s">
        <v>8224</v>
      </c>
      <c r="H307" t="s">
        <v>8408</v>
      </c>
      <c r="I307" t="s">
        <v>8246</v>
      </c>
      <c r="J307">
        <v>1370204367</v>
      </c>
      <c r="K307">
        <v>1368476367</v>
      </c>
      <c r="L307" t="b">
        <v>0</v>
      </c>
      <c r="M307">
        <v>0</v>
      </c>
      <c r="N307" t="b">
        <v>0</v>
      </c>
      <c r="O307" t="s">
        <v>8268</v>
      </c>
      <c r="P307" t="s">
        <v>8320</v>
      </c>
      <c r="Q307" t="s">
        <v>8338</v>
      </c>
      <c r="R307">
        <f t="shared" si="28"/>
        <v>0</v>
      </c>
      <c r="S307" s="9">
        <f t="shared" si="29"/>
        <v>0</v>
      </c>
      <c r="T307" s="8">
        <f t="shared" si="30"/>
        <v>41407.84684027778</v>
      </c>
      <c r="U307" s="8">
        <f t="shared" si="31"/>
        <v>41427.84684027778</v>
      </c>
      <c r="V307" s="14">
        <f t="shared" si="32"/>
        <v>20</v>
      </c>
      <c r="W307" s="10">
        <f t="shared" si="33"/>
        <v>-1</v>
      </c>
      <c r="X307" s="21">
        <f t="shared" si="34"/>
        <v>2013</v>
      </c>
    </row>
    <row r="308" spans="1:24" x14ac:dyDescent="0.25">
      <c r="A308">
        <v>1084</v>
      </c>
      <c r="B308" s="1" t="s">
        <v>1085</v>
      </c>
      <c r="C308" s="1" t="s">
        <v>5194</v>
      </c>
      <c r="D308" s="3">
        <v>550</v>
      </c>
      <c r="E308" s="4">
        <v>0</v>
      </c>
      <c r="F308" t="s">
        <v>8220</v>
      </c>
      <c r="G308" t="s">
        <v>8223</v>
      </c>
      <c r="H308" t="s">
        <v>8404</v>
      </c>
      <c r="I308" t="s">
        <v>8245</v>
      </c>
      <c r="J308">
        <v>1407534804</v>
      </c>
      <c r="K308">
        <v>1404942804</v>
      </c>
      <c r="L308" t="b">
        <v>0</v>
      </c>
      <c r="M308">
        <v>0</v>
      </c>
      <c r="N308" t="b">
        <v>0</v>
      </c>
      <c r="O308" t="s">
        <v>8280</v>
      </c>
      <c r="P308" t="s">
        <v>8315</v>
      </c>
      <c r="Q308" t="s">
        <v>8333</v>
      </c>
      <c r="R308">
        <f t="shared" si="28"/>
        <v>0</v>
      </c>
      <c r="S308" s="9">
        <f t="shared" si="29"/>
        <v>0</v>
      </c>
      <c r="T308" s="8">
        <f t="shared" si="30"/>
        <v>41829.912083333329</v>
      </c>
      <c r="U308" s="8">
        <f t="shared" si="31"/>
        <v>41859.912083333329</v>
      </c>
      <c r="V308" s="14">
        <f t="shared" si="32"/>
        <v>30</v>
      </c>
      <c r="W308" s="10">
        <f t="shared" si="33"/>
        <v>-1</v>
      </c>
      <c r="X308" s="21">
        <f t="shared" si="34"/>
        <v>2014</v>
      </c>
    </row>
    <row r="309" spans="1:24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t="s">
        <v>8224</v>
      </c>
      <c r="H309" t="s">
        <v>8408</v>
      </c>
      <c r="I309" t="s">
        <v>8246</v>
      </c>
      <c r="J309">
        <v>1430571849</v>
      </c>
      <c r="K309">
        <v>1427979849</v>
      </c>
      <c r="L309" t="b">
        <v>0</v>
      </c>
      <c r="M309">
        <v>0</v>
      </c>
      <c r="N309" t="b">
        <v>0</v>
      </c>
      <c r="O309" t="s">
        <v>8269</v>
      </c>
      <c r="P309" t="s">
        <v>8322</v>
      </c>
      <c r="Q309" t="s">
        <v>8325</v>
      </c>
      <c r="R309">
        <f t="shared" si="28"/>
        <v>0</v>
      </c>
      <c r="S309" s="9">
        <f t="shared" si="29"/>
        <v>0</v>
      </c>
      <c r="T309" s="8">
        <f t="shared" si="30"/>
        <v>42096.544548611113</v>
      </c>
      <c r="U309" s="8">
        <f t="shared" si="31"/>
        <v>42126.544548611113</v>
      </c>
      <c r="V309" s="14">
        <f t="shared" si="32"/>
        <v>30</v>
      </c>
      <c r="W309" s="10">
        <f t="shared" si="33"/>
        <v>-1</v>
      </c>
      <c r="X309" s="21">
        <f t="shared" si="34"/>
        <v>2015</v>
      </c>
    </row>
    <row r="310" spans="1:24" ht="60" x14ac:dyDescent="0.25">
      <c r="A310">
        <v>1837</v>
      </c>
      <c r="B310" s="1" t="s">
        <v>1838</v>
      </c>
      <c r="C310" s="1" t="s">
        <v>5947</v>
      </c>
      <c r="D310" s="3">
        <v>600</v>
      </c>
      <c r="E310" s="4">
        <v>1841</v>
      </c>
      <c r="F310" t="s">
        <v>8218</v>
      </c>
      <c r="G310" t="s">
        <v>8223</v>
      </c>
      <c r="H310" t="s">
        <v>8404</v>
      </c>
      <c r="I310" t="s">
        <v>8245</v>
      </c>
      <c r="J310">
        <v>1332029335</v>
      </c>
      <c r="K310">
        <v>1326848935</v>
      </c>
      <c r="L310" t="b">
        <v>0</v>
      </c>
      <c r="M310">
        <v>30</v>
      </c>
      <c r="N310" t="b">
        <v>1</v>
      </c>
      <c r="O310" t="s">
        <v>8274</v>
      </c>
      <c r="P310" t="s">
        <v>8326</v>
      </c>
      <c r="Q310" t="s">
        <v>8330</v>
      </c>
      <c r="R310">
        <f t="shared" si="28"/>
        <v>61.37</v>
      </c>
      <c r="S310" s="9">
        <f t="shared" si="29"/>
        <v>307</v>
      </c>
      <c r="T310" s="8">
        <f t="shared" si="30"/>
        <v>40926.047858796301</v>
      </c>
      <c r="U310" s="8">
        <f t="shared" si="31"/>
        <v>40986.006192129629</v>
      </c>
      <c r="V310" s="14">
        <f t="shared" si="32"/>
        <v>59.958333333328483</v>
      </c>
      <c r="W310" s="10">
        <f t="shared" si="33"/>
        <v>2.0683333333333334</v>
      </c>
      <c r="X310" s="21">
        <f t="shared" si="34"/>
        <v>2012</v>
      </c>
    </row>
    <row r="311" spans="1:24" ht="45" x14ac:dyDescent="0.25">
      <c r="A311">
        <v>2214</v>
      </c>
      <c r="B311" s="1" t="s">
        <v>2215</v>
      </c>
      <c r="C311" s="1" t="s">
        <v>6324</v>
      </c>
      <c r="D311" s="3">
        <v>600</v>
      </c>
      <c r="E311" s="4">
        <v>1755.01</v>
      </c>
      <c r="F311" t="s">
        <v>8218</v>
      </c>
      <c r="G311" t="s">
        <v>8223</v>
      </c>
      <c r="H311" t="s">
        <v>8404</v>
      </c>
      <c r="I311" t="s">
        <v>8245</v>
      </c>
      <c r="J311">
        <v>1391713248</v>
      </c>
      <c r="K311">
        <v>1389121248</v>
      </c>
      <c r="L311" t="b">
        <v>0</v>
      </c>
      <c r="M311">
        <v>24</v>
      </c>
      <c r="N311" t="b">
        <v>1</v>
      </c>
      <c r="O311" t="s">
        <v>8278</v>
      </c>
      <c r="P311" t="s">
        <v>8326</v>
      </c>
      <c r="Q311" t="s">
        <v>8328</v>
      </c>
      <c r="R311">
        <f t="shared" si="28"/>
        <v>73.13</v>
      </c>
      <c r="S311" s="9">
        <f t="shared" si="29"/>
        <v>293</v>
      </c>
      <c r="T311" s="8">
        <f t="shared" si="30"/>
        <v>41646.792222222226</v>
      </c>
      <c r="U311" s="8">
        <f t="shared" si="31"/>
        <v>41676.792222222226</v>
      </c>
      <c r="V311" s="14">
        <f t="shared" si="32"/>
        <v>30</v>
      </c>
      <c r="W311" s="10">
        <f t="shared" si="33"/>
        <v>1.9250166666666666</v>
      </c>
      <c r="X311" s="21">
        <f t="shared" si="34"/>
        <v>2014</v>
      </c>
    </row>
    <row r="312" spans="1:24" ht="60" x14ac:dyDescent="0.25">
      <c r="A312">
        <v>382</v>
      </c>
      <c r="B312" s="1" t="s">
        <v>383</v>
      </c>
      <c r="C312" s="1" t="s">
        <v>4492</v>
      </c>
      <c r="D312" s="3">
        <v>600</v>
      </c>
      <c r="E312" s="4">
        <v>1535</v>
      </c>
      <c r="F312" t="s">
        <v>8218</v>
      </c>
      <c r="G312" t="s">
        <v>8223</v>
      </c>
      <c r="H312" t="s">
        <v>8404</v>
      </c>
      <c r="I312" t="s">
        <v>8245</v>
      </c>
      <c r="J312">
        <v>1346950900</v>
      </c>
      <c r="K312">
        <v>1345741300</v>
      </c>
      <c r="L312" t="b">
        <v>0</v>
      </c>
      <c r="M312">
        <v>22</v>
      </c>
      <c r="N312" t="b">
        <v>1</v>
      </c>
      <c r="O312" t="s">
        <v>8267</v>
      </c>
      <c r="P312" t="s">
        <v>8320</v>
      </c>
      <c r="Q312" t="s">
        <v>8321</v>
      </c>
      <c r="R312">
        <f t="shared" si="28"/>
        <v>69.77</v>
      </c>
      <c r="S312" s="9">
        <f t="shared" si="29"/>
        <v>256</v>
      </c>
      <c r="T312" s="8">
        <f t="shared" si="30"/>
        <v>41144.709490740745</v>
      </c>
      <c r="U312" s="8">
        <f t="shared" si="31"/>
        <v>41158.709490740745</v>
      </c>
      <c r="V312" s="14">
        <f t="shared" si="32"/>
        <v>14</v>
      </c>
      <c r="W312" s="10">
        <f t="shared" si="33"/>
        <v>1.5583333333333333</v>
      </c>
      <c r="X312" s="21">
        <f t="shared" si="34"/>
        <v>2012</v>
      </c>
    </row>
    <row r="313" spans="1:24" ht="60" x14ac:dyDescent="0.25">
      <c r="A313">
        <v>2333</v>
      </c>
      <c r="B313" s="1" t="s">
        <v>2334</v>
      </c>
      <c r="C313" s="1" t="s">
        <v>6443</v>
      </c>
      <c r="D313" s="3">
        <v>600</v>
      </c>
      <c r="E313" s="4">
        <v>1273</v>
      </c>
      <c r="F313" t="s">
        <v>8218</v>
      </c>
      <c r="G313" t="s">
        <v>8223</v>
      </c>
      <c r="H313" t="s">
        <v>8404</v>
      </c>
      <c r="I313" t="s">
        <v>8245</v>
      </c>
      <c r="J313">
        <v>1401385800</v>
      </c>
      <c r="K313">
        <v>1399563390</v>
      </c>
      <c r="L313" t="b">
        <v>1</v>
      </c>
      <c r="M313">
        <v>94</v>
      </c>
      <c r="N313" t="b">
        <v>1</v>
      </c>
      <c r="O313" t="s">
        <v>8296</v>
      </c>
      <c r="P313" t="s">
        <v>8318</v>
      </c>
      <c r="Q313" t="s">
        <v>8319</v>
      </c>
      <c r="R313">
        <f t="shared" si="28"/>
        <v>13.54</v>
      </c>
      <c r="S313" s="9">
        <f t="shared" si="29"/>
        <v>212</v>
      </c>
      <c r="T313" s="8">
        <f t="shared" si="30"/>
        <v>41767.650347222225</v>
      </c>
      <c r="U313" s="8">
        <f t="shared" si="31"/>
        <v>41788.743055555555</v>
      </c>
      <c r="V313" s="14">
        <f t="shared" si="32"/>
        <v>21.092708333329938</v>
      </c>
      <c r="W313" s="10">
        <f t="shared" si="33"/>
        <v>1.1216666666666666</v>
      </c>
      <c r="X313" s="21">
        <f t="shared" si="34"/>
        <v>2014</v>
      </c>
    </row>
    <row r="314" spans="1:24" ht="45" x14ac:dyDescent="0.25">
      <c r="A314">
        <v>1937</v>
      </c>
      <c r="B314" s="1" t="s">
        <v>1938</v>
      </c>
      <c r="C314" s="1" t="s">
        <v>6047</v>
      </c>
      <c r="D314" s="3">
        <v>600</v>
      </c>
      <c r="E314" s="4">
        <v>1123.47</v>
      </c>
      <c r="F314" t="s">
        <v>8218</v>
      </c>
      <c r="G314" t="s">
        <v>8223</v>
      </c>
      <c r="H314" t="s">
        <v>8404</v>
      </c>
      <c r="I314" t="s">
        <v>8245</v>
      </c>
      <c r="J314">
        <v>1339732740</v>
      </c>
      <c r="K314">
        <v>1338346281</v>
      </c>
      <c r="L314" t="b">
        <v>0</v>
      </c>
      <c r="M314">
        <v>29</v>
      </c>
      <c r="N314" t="b">
        <v>1</v>
      </c>
      <c r="O314" t="s">
        <v>8277</v>
      </c>
      <c r="P314" t="s">
        <v>8326</v>
      </c>
      <c r="Q314" t="s">
        <v>8327</v>
      </c>
      <c r="R314">
        <f t="shared" si="28"/>
        <v>38.74</v>
      </c>
      <c r="S314" s="9">
        <f t="shared" si="29"/>
        <v>187</v>
      </c>
      <c r="T314" s="8">
        <f t="shared" si="30"/>
        <v>41059.118993055556</v>
      </c>
      <c r="U314" s="8">
        <f t="shared" si="31"/>
        <v>41075.165972222225</v>
      </c>
      <c r="V314" s="14">
        <f t="shared" si="32"/>
        <v>16.046979166669189</v>
      </c>
      <c r="W314" s="10">
        <f t="shared" si="33"/>
        <v>0.87245000000000006</v>
      </c>
      <c r="X314" s="21">
        <f t="shared" si="34"/>
        <v>2012</v>
      </c>
    </row>
    <row r="315" spans="1:24" ht="30" x14ac:dyDescent="0.25">
      <c r="A315">
        <v>3007</v>
      </c>
      <c r="B315" s="1" t="s">
        <v>3007</v>
      </c>
      <c r="C315" s="1" t="s">
        <v>7117</v>
      </c>
      <c r="D315" s="3">
        <v>600</v>
      </c>
      <c r="E315" s="4">
        <v>1080</v>
      </c>
      <c r="F315" t="s">
        <v>8218</v>
      </c>
      <c r="G315" t="s">
        <v>8223</v>
      </c>
      <c r="H315" t="s">
        <v>8404</v>
      </c>
      <c r="I315" t="s">
        <v>8245</v>
      </c>
      <c r="J315">
        <v>1429938683</v>
      </c>
      <c r="K315">
        <v>1428124283</v>
      </c>
      <c r="L315" t="b">
        <v>0</v>
      </c>
      <c r="M315">
        <v>20</v>
      </c>
      <c r="N315" t="b">
        <v>1</v>
      </c>
      <c r="O315" t="s">
        <v>8301</v>
      </c>
      <c r="P315" t="s">
        <v>8322</v>
      </c>
      <c r="Q315" t="s">
        <v>8323</v>
      </c>
      <c r="R315">
        <f t="shared" si="28"/>
        <v>54</v>
      </c>
      <c r="S315" s="9">
        <f t="shared" si="29"/>
        <v>180</v>
      </c>
      <c r="T315" s="8">
        <f t="shared" si="30"/>
        <v>42098.216238425928</v>
      </c>
      <c r="U315" s="8">
        <f t="shared" si="31"/>
        <v>42119.216238425928</v>
      </c>
      <c r="V315" s="14">
        <f t="shared" si="32"/>
        <v>21</v>
      </c>
      <c r="W315" s="10">
        <f t="shared" si="33"/>
        <v>0.8</v>
      </c>
      <c r="X315" s="21">
        <f t="shared" si="34"/>
        <v>2015</v>
      </c>
    </row>
    <row r="316" spans="1:24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t="s">
        <v>8223</v>
      </c>
      <c r="H316" t="s">
        <v>8404</v>
      </c>
      <c r="I316" t="s">
        <v>8245</v>
      </c>
      <c r="J316">
        <v>1362146280</v>
      </c>
      <c r="K316">
        <v>1357604752</v>
      </c>
      <c r="L316" t="b">
        <v>0</v>
      </c>
      <c r="M316">
        <v>33</v>
      </c>
      <c r="N316" t="b">
        <v>1</v>
      </c>
      <c r="O316" t="s">
        <v>8274</v>
      </c>
      <c r="P316" t="s">
        <v>8326</v>
      </c>
      <c r="Q316" t="s">
        <v>8330</v>
      </c>
      <c r="R316">
        <f t="shared" si="28"/>
        <v>27.61</v>
      </c>
      <c r="S316" s="9">
        <f t="shared" si="29"/>
        <v>152</v>
      </c>
      <c r="T316" s="8">
        <f t="shared" si="30"/>
        <v>41282.017962962964</v>
      </c>
      <c r="U316" s="8">
        <f t="shared" si="31"/>
        <v>41334.581944444442</v>
      </c>
      <c r="V316" s="14">
        <f t="shared" si="32"/>
        <v>52.56398148147855</v>
      </c>
      <c r="W316" s="10">
        <f t="shared" si="33"/>
        <v>0.51833333333333331</v>
      </c>
      <c r="X316" s="21">
        <f t="shared" si="34"/>
        <v>2013</v>
      </c>
    </row>
    <row r="317" spans="1:24" ht="60" x14ac:dyDescent="0.25">
      <c r="A317">
        <v>1463</v>
      </c>
      <c r="B317" s="1" t="s">
        <v>1464</v>
      </c>
      <c r="C317" s="1" t="s">
        <v>5573</v>
      </c>
      <c r="D317" s="3">
        <v>600</v>
      </c>
      <c r="E317" s="4">
        <v>886</v>
      </c>
      <c r="F317" t="s">
        <v>8218</v>
      </c>
      <c r="G317" t="s">
        <v>8223</v>
      </c>
      <c r="H317" t="s">
        <v>8404</v>
      </c>
      <c r="I317" t="s">
        <v>8245</v>
      </c>
      <c r="J317">
        <v>1365367938</v>
      </c>
      <c r="K317">
        <v>1361483538</v>
      </c>
      <c r="L317" t="b">
        <v>1</v>
      </c>
      <c r="M317">
        <v>25</v>
      </c>
      <c r="N317" t="b">
        <v>1</v>
      </c>
      <c r="O317" t="s">
        <v>8286</v>
      </c>
      <c r="P317" t="s">
        <v>8310</v>
      </c>
      <c r="Q317" t="s">
        <v>8311</v>
      </c>
      <c r="R317">
        <f t="shared" si="28"/>
        <v>35.44</v>
      </c>
      <c r="S317" s="9">
        <f t="shared" si="29"/>
        <v>148</v>
      </c>
      <c r="T317" s="8">
        <f t="shared" si="30"/>
        <v>41326.911319444444</v>
      </c>
      <c r="U317" s="8">
        <f t="shared" si="31"/>
        <v>41371.869652777779</v>
      </c>
      <c r="V317" s="14">
        <f t="shared" si="32"/>
        <v>44.958333333335759</v>
      </c>
      <c r="W317" s="10">
        <f t="shared" si="33"/>
        <v>0.47666666666666668</v>
      </c>
      <c r="X317" s="21">
        <f t="shared" si="34"/>
        <v>2013</v>
      </c>
    </row>
    <row r="318" spans="1:24" ht="60" x14ac:dyDescent="0.25">
      <c r="A318">
        <v>2100</v>
      </c>
      <c r="B318" s="1" t="s">
        <v>2101</v>
      </c>
      <c r="C318" s="1" t="s">
        <v>6210</v>
      </c>
      <c r="D318" s="3">
        <v>600</v>
      </c>
      <c r="E318" s="4">
        <v>820</v>
      </c>
      <c r="F318" t="s">
        <v>8218</v>
      </c>
      <c r="G318" t="s">
        <v>8223</v>
      </c>
      <c r="H318" t="s">
        <v>8404</v>
      </c>
      <c r="I318" t="s">
        <v>8245</v>
      </c>
      <c r="J318">
        <v>1341028740</v>
      </c>
      <c r="K318">
        <v>1339704141</v>
      </c>
      <c r="L318" t="b">
        <v>0</v>
      </c>
      <c r="M318">
        <v>27</v>
      </c>
      <c r="N318" t="b">
        <v>1</v>
      </c>
      <c r="O318" t="s">
        <v>8277</v>
      </c>
      <c r="P318" t="s">
        <v>8326</v>
      </c>
      <c r="Q318" t="s">
        <v>8327</v>
      </c>
      <c r="R318">
        <f t="shared" si="28"/>
        <v>30.37</v>
      </c>
      <c r="S318" s="9">
        <f t="shared" si="29"/>
        <v>137</v>
      </c>
      <c r="T318" s="8">
        <f t="shared" si="30"/>
        <v>41074.834965277776</v>
      </c>
      <c r="U318" s="8">
        <f t="shared" si="31"/>
        <v>41090.165972222225</v>
      </c>
      <c r="V318" s="14">
        <f t="shared" si="32"/>
        <v>15.331006944448745</v>
      </c>
      <c r="W318" s="10">
        <f t="shared" si="33"/>
        <v>0.36666666666666664</v>
      </c>
      <c r="X318" s="21">
        <f t="shared" si="34"/>
        <v>2012</v>
      </c>
    </row>
    <row r="319" spans="1:24" ht="60" x14ac:dyDescent="0.25">
      <c r="A319">
        <v>2452</v>
      </c>
      <c r="B319" s="1" t="s">
        <v>2453</v>
      </c>
      <c r="C319" s="1" t="s">
        <v>6562</v>
      </c>
      <c r="D319" s="3">
        <v>600</v>
      </c>
      <c r="E319" s="4">
        <v>801</v>
      </c>
      <c r="F319" t="s">
        <v>8218</v>
      </c>
      <c r="G319" t="s">
        <v>8223</v>
      </c>
      <c r="H319" t="s">
        <v>8404</v>
      </c>
      <c r="I319" t="s">
        <v>8245</v>
      </c>
      <c r="J319">
        <v>1451430000</v>
      </c>
      <c r="K319">
        <v>1448914500</v>
      </c>
      <c r="L319" t="b">
        <v>0</v>
      </c>
      <c r="M319">
        <v>15</v>
      </c>
      <c r="N319" t="b">
        <v>1</v>
      </c>
      <c r="O319" t="s">
        <v>8296</v>
      </c>
      <c r="P319" t="s">
        <v>8318</v>
      </c>
      <c r="Q319" t="s">
        <v>8319</v>
      </c>
      <c r="R319">
        <f t="shared" si="28"/>
        <v>53.4</v>
      </c>
      <c r="S319" s="9">
        <f t="shared" si="29"/>
        <v>134</v>
      </c>
      <c r="T319" s="8">
        <f t="shared" si="30"/>
        <v>42338.84375</v>
      </c>
      <c r="U319" s="8">
        <f t="shared" si="31"/>
        <v>42367.958333333328</v>
      </c>
      <c r="V319" s="14">
        <f t="shared" si="32"/>
        <v>29.114583333328483</v>
      </c>
      <c r="W319" s="10">
        <f t="shared" si="33"/>
        <v>0.33500000000000002</v>
      </c>
      <c r="X319" s="21">
        <f t="shared" si="34"/>
        <v>2015</v>
      </c>
    </row>
    <row r="320" spans="1:24" ht="60" x14ac:dyDescent="0.25">
      <c r="A320">
        <v>25</v>
      </c>
      <c r="B320" s="1" t="s">
        <v>27</v>
      </c>
      <c r="C320" s="1" t="s">
        <v>4136</v>
      </c>
      <c r="D320" s="3">
        <v>600</v>
      </c>
      <c r="E320" s="4">
        <v>800</v>
      </c>
      <c r="F320" t="s">
        <v>8218</v>
      </c>
      <c r="G320" t="s">
        <v>8223</v>
      </c>
      <c r="H320" t="s">
        <v>8404</v>
      </c>
      <c r="I320" t="s">
        <v>8245</v>
      </c>
      <c r="J320">
        <v>1452299761</v>
      </c>
      <c r="K320">
        <v>1447115761</v>
      </c>
      <c r="L320" t="b">
        <v>0</v>
      </c>
      <c r="M320">
        <v>14</v>
      </c>
      <c r="N320" t="b">
        <v>1</v>
      </c>
      <c r="O320" t="s">
        <v>8263</v>
      </c>
      <c r="P320" t="s">
        <v>8320</v>
      </c>
      <c r="Q320" t="s">
        <v>8331</v>
      </c>
      <c r="R320">
        <f t="shared" si="28"/>
        <v>57.14</v>
      </c>
      <c r="S320" s="9">
        <f t="shared" si="29"/>
        <v>133</v>
      </c>
      <c r="T320" s="8">
        <f t="shared" si="30"/>
        <v>42318.025011574078</v>
      </c>
      <c r="U320" s="8">
        <f t="shared" si="31"/>
        <v>42378.025011574078</v>
      </c>
      <c r="V320" s="14">
        <f t="shared" si="32"/>
        <v>60</v>
      </c>
      <c r="W320" s="10">
        <f t="shared" si="33"/>
        <v>0.33333333333333331</v>
      </c>
      <c r="X320" s="21">
        <f t="shared" si="34"/>
        <v>2015</v>
      </c>
    </row>
    <row r="321" spans="1:24" ht="60" x14ac:dyDescent="0.25">
      <c r="A321">
        <v>2817</v>
      </c>
      <c r="B321" s="1" t="s">
        <v>2817</v>
      </c>
      <c r="C321" s="1" t="s">
        <v>6927</v>
      </c>
      <c r="D321" s="3">
        <v>600</v>
      </c>
      <c r="E321" s="4">
        <v>780</v>
      </c>
      <c r="F321" t="s">
        <v>8218</v>
      </c>
      <c r="G321" t="s">
        <v>8224</v>
      </c>
      <c r="H321" t="s">
        <v>8408</v>
      </c>
      <c r="I321" t="s">
        <v>8246</v>
      </c>
      <c r="J321">
        <v>1425136462</v>
      </c>
      <c r="K321">
        <v>1421680462</v>
      </c>
      <c r="L321" t="b">
        <v>0</v>
      </c>
      <c r="M321">
        <v>33</v>
      </c>
      <c r="N321" t="b">
        <v>1</v>
      </c>
      <c r="O321" t="s">
        <v>8269</v>
      </c>
      <c r="P321" t="s">
        <v>8322</v>
      </c>
      <c r="Q321" t="s">
        <v>8325</v>
      </c>
      <c r="R321">
        <f t="shared" si="28"/>
        <v>23.64</v>
      </c>
      <c r="S321" s="9">
        <f t="shared" si="29"/>
        <v>130</v>
      </c>
      <c r="T321" s="8">
        <f t="shared" si="30"/>
        <v>42023.634976851856</v>
      </c>
      <c r="U321" s="8">
        <f t="shared" si="31"/>
        <v>42063.634976851856</v>
      </c>
      <c r="V321" s="14">
        <f t="shared" si="32"/>
        <v>40</v>
      </c>
      <c r="W321" s="10">
        <f t="shared" si="33"/>
        <v>0.3</v>
      </c>
      <c r="X321" s="21">
        <f t="shared" si="34"/>
        <v>2015</v>
      </c>
    </row>
    <row r="322" spans="1:24" ht="45" x14ac:dyDescent="0.25">
      <c r="A322">
        <v>3577</v>
      </c>
      <c r="B322" s="1" t="s">
        <v>3576</v>
      </c>
      <c r="C322" s="1" t="s">
        <v>7687</v>
      </c>
      <c r="D322" s="3">
        <v>600</v>
      </c>
      <c r="E322" s="4">
        <v>780</v>
      </c>
      <c r="F322" t="s">
        <v>8218</v>
      </c>
      <c r="G322" t="s">
        <v>8223</v>
      </c>
      <c r="H322" t="s">
        <v>8404</v>
      </c>
      <c r="I322" t="s">
        <v>8245</v>
      </c>
      <c r="J322">
        <v>1430029680</v>
      </c>
      <c r="K322">
        <v>1427741583</v>
      </c>
      <c r="L322" t="b">
        <v>0</v>
      </c>
      <c r="M322">
        <v>27</v>
      </c>
      <c r="N322" t="b">
        <v>1</v>
      </c>
      <c r="O322" t="s">
        <v>8269</v>
      </c>
      <c r="P322" t="s">
        <v>8322</v>
      </c>
      <c r="Q322" t="s">
        <v>8325</v>
      </c>
      <c r="R322">
        <f t="shared" ref="R322:R385" si="35">IFERROR(ROUND(E322/M322,2),0)</f>
        <v>28.89</v>
      </c>
      <c r="S322" s="9">
        <f t="shared" ref="S322:S385" si="36">ROUND((E322/D322)*100,0)</f>
        <v>130</v>
      </c>
      <c r="T322" s="8">
        <f t="shared" ref="T322:T385" si="37">+(((K322/60)/60)/24)+DATE(1970,1,1)</f>
        <v>42093.786840277782</v>
      </c>
      <c r="U322" s="8">
        <f t="shared" ref="U322:U385" si="38">+(((J322/60)/60/24)+DATE(1970,1,1))</f>
        <v>42120.26944444445</v>
      </c>
      <c r="V322" s="14">
        <f t="shared" ref="V322:V385" si="39">+U322-T322</f>
        <v>26.482604166667443</v>
      </c>
      <c r="W322" s="10">
        <f t="shared" ref="W322:W385" si="40">+(E322-D322)/D322</f>
        <v>0.3</v>
      </c>
      <c r="X322" s="21">
        <f t="shared" ref="X322:X385" si="41">YEAR(T322)</f>
        <v>2015</v>
      </c>
    </row>
    <row r="323" spans="1:24" ht="60" x14ac:dyDescent="0.25">
      <c r="A323">
        <v>68</v>
      </c>
      <c r="B323" s="1" t="s">
        <v>70</v>
      </c>
      <c r="C323" s="1" t="s">
        <v>4179</v>
      </c>
      <c r="D323" s="3">
        <v>600</v>
      </c>
      <c r="E323" s="4">
        <v>763</v>
      </c>
      <c r="F323" t="s">
        <v>8218</v>
      </c>
      <c r="G323" t="s">
        <v>8224</v>
      </c>
      <c r="H323" t="s">
        <v>8408</v>
      </c>
      <c r="I323" t="s">
        <v>8246</v>
      </c>
      <c r="J323">
        <v>1393162791</v>
      </c>
      <c r="K323">
        <v>1390570791</v>
      </c>
      <c r="L323" t="b">
        <v>0</v>
      </c>
      <c r="M323">
        <v>36</v>
      </c>
      <c r="N323" t="b">
        <v>1</v>
      </c>
      <c r="O323" t="s">
        <v>8264</v>
      </c>
      <c r="P323" t="s">
        <v>8320</v>
      </c>
      <c r="Q323" t="s">
        <v>8342</v>
      </c>
      <c r="R323">
        <f t="shared" si="35"/>
        <v>21.19</v>
      </c>
      <c r="S323" s="9">
        <f t="shared" si="36"/>
        <v>127</v>
      </c>
      <c r="T323" s="8">
        <f t="shared" si="37"/>
        <v>41663.569340277776</v>
      </c>
      <c r="U323" s="8">
        <f t="shared" si="38"/>
        <v>41693.569340277776</v>
      </c>
      <c r="V323" s="14">
        <f t="shared" si="39"/>
        <v>30</v>
      </c>
      <c r="W323" s="10">
        <f t="shared" si="40"/>
        <v>0.27166666666666667</v>
      </c>
      <c r="X323" s="21">
        <f t="shared" si="41"/>
        <v>2014</v>
      </c>
    </row>
    <row r="324" spans="1:24" ht="30" x14ac:dyDescent="0.25">
      <c r="A324">
        <v>2492</v>
      </c>
      <c r="B324" s="1" t="s">
        <v>2492</v>
      </c>
      <c r="C324" s="1" t="s">
        <v>6602</v>
      </c>
      <c r="D324" s="3">
        <v>600</v>
      </c>
      <c r="E324" s="4">
        <v>750</v>
      </c>
      <c r="F324" t="s">
        <v>8218</v>
      </c>
      <c r="G324" t="s">
        <v>8223</v>
      </c>
      <c r="H324" t="s">
        <v>8404</v>
      </c>
      <c r="I324" t="s">
        <v>8245</v>
      </c>
      <c r="J324">
        <v>1339840740</v>
      </c>
      <c r="K324">
        <v>1335397188</v>
      </c>
      <c r="L324" t="b">
        <v>0</v>
      </c>
      <c r="M324">
        <v>27</v>
      </c>
      <c r="N324" t="b">
        <v>1</v>
      </c>
      <c r="O324" t="s">
        <v>8277</v>
      </c>
      <c r="P324" t="s">
        <v>8326</v>
      </c>
      <c r="Q324" t="s">
        <v>8327</v>
      </c>
      <c r="R324">
        <f t="shared" si="35"/>
        <v>27.78</v>
      </c>
      <c r="S324" s="9">
        <f t="shared" si="36"/>
        <v>125</v>
      </c>
      <c r="T324" s="8">
        <f t="shared" si="37"/>
        <v>41024.985972222225</v>
      </c>
      <c r="U324" s="8">
        <f t="shared" si="38"/>
        <v>41076.415972222225</v>
      </c>
      <c r="V324" s="14">
        <f t="shared" si="39"/>
        <v>51.430000000000291</v>
      </c>
      <c r="W324" s="10">
        <f t="shared" si="40"/>
        <v>0.25</v>
      </c>
      <c r="X324" s="21">
        <f t="shared" si="41"/>
        <v>2012</v>
      </c>
    </row>
    <row r="325" spans="1:24" ht="60" x14ac:dyDescent="0.25">
      <c r="A325">
        <v>3539</v>
      </c>
      <c r="B325" s="1" t="s">
        <v>3538</v>
      </c>
      <c r="C325" s="1" t="s">
        <v>7649</v>
      </c>
      <c r="D325" s="3">
        <v>600</v>
      </c>
      <c r="E325" s="4">
        <v>718</v>
      </c>
      <c r="F325" t="s">
        <v>8218</v>
      </c>
      <c r="G325" t="s">
        <v>8223</v>
      </c>
      <c r="H325" t="s">
        <v>8404</v>
      </c>
      <c r="I325" t="s">
        <v>8245</v>
      </c>
      <c r="J325">
        <v>1473358122</v>
      </c>
      <c r="K325">
        <v>1471543722</v>
      </c>
      <c r="L325" t="b">
        <v>0</v>
      </c>
      <c r="M325">
        <v>13</v>
      </c>
      <c r="N325" t="b">
        <v>1</v>
      </c>
      <c r="O325" t="s">
        <v>8269</v>
      </c>
      <c r="P325" t="s">
        <v>8322</v>
      </c>
      <c r="Q325" t="s">
        <v>8325</v>
      </c>
      <c r="R325">
        <f t="shared" si="35"/>
        <v>55.23</v>
      </c>
      <c r="S325" s="9">
        <f t="shared" si="36"/>
        <v>120</v>
      </c>
      <c r="T325" s="8">
        <f t="shared" si="37"/>
        <v>42600.756041666667</v>
      </c>
      <c r="U325" s="8">
        <f t="shared" si="38"/>
        <v>42621.756041666667</v>
      </c>
      <c r="V325" s="14">
        <f t="shared" si="39"/>
        <v>21</v>
      </c>
      <c r="W325" s="10">
        <f t="shared" si="40"/>
        <v>0.19666666666666666</v>
      </c>
      <c r="X325" s="21">
        <f t="shared" si="41"/>
        <v>2016</v>
      </c>
    </row>
    <row r="326" spans="1:24" ht="45" x14ac:dyDescent="0.25">
      <c r="A326">
        <v>3826</v>
      </c>
      <c r="B326" s="1" t="s">
        <v>3823</v>
      </c>
      <c r="C326" s="1" t="s">
        <v>7935</v>
      </c>
      <c r="D326" s="3">
        <v>600</v>
      </c>
      <c r="E326" s="4">
        <v>715</v>
      </c>
      <c r="F326" t="s">
        <v>8218</v>
      </c>
      <c r="G326" t="s">
        <v>8224</v>
      </c>
      <c r="H326" t="s">
        <v>8408</v>
      </c>
      <c r="I326" t="s">
        <v>8246</v>
      </c>
      <c r="J326">
        <v>1430993394</v>
      </c>
      <c r="K326">
        <v>1428401394</v>
      </c>
      <c r="L326" t="b">
        <v>0</v>
      </c>
      <c r="M326">
        <v>26</v>
      </c>
      <c r="N326" t="b">
        <v>1</v>
      </c>
      <c r="O326" t="s">
        <v>8269</v>
      </c>
      <c r="P326" t="s">
        <v>8322</v>
      </c>
      <c r="Q326" t="s">
        <v>8325</v>
      </c>
      <c r="R326">
        <f t="shared" si="35"/>
        <v>27.5</v>
      </c>
      <c r="S326" s="9">
        <f t="shared" si="36"/>
        <v>119</v>
      </c>
      <c r="T326" s="8">
        <f t="shared" si="37"/>
        <v>42101.423541666663</v>
      </c>
      <c r="U326" s="8">
        <f t="shared" si="38"/>
        <v>42131.423541666663</v>
      </c>
      <c r="V326" s="14">
        <f t="shared" si="39"/>
        <v>30</v>
      </c>
      <c r="W326" s="10">
        <f t="shared" si="40"/>
        <v>0.19166666666666668</v>
      </c>
      <c r="X326" s="21">
        <f t="shared" si="41"/>
        <v>2015</v>
      </c>
    </row>
    <row r="327" spans="1:24" ht="60" x14ac:dyDescent="0.25">
      <c r="A327">
        <v>3294</v>
      </c>
      <c r="B327" s="1" t="s">
        <v>3294</v>
      </c>
      <c r="C327" s="1" t="s">
        <v>7404</v>
      </c>
      <c r="D327" s="3">
        <v>600</v>
      </c>
      <c r="E327" s="4">
        <v>710</v>
      </c>
      <c r="F327" t="s">
        <v>8218</v>
      </c>
      <c r="G327" t="s">
        <v>8224</v>
      </c>
      <c r="H327" t="s">
        <v>8408</v>
      </c>
      <c r="I327" t="s">
        <v>8246</v>
      </c>
      <c r="J327">
        <v>1434459554</v>
      </c>
      <c r="K327">
        <v>1431867554</v>
      </c>
      <c r="L327" t="b">
        <v>0</v>
      </c>
      <c r="M327">
        <v>24</v>
      </c>
      <c r="N327" t="b">
        <v>1</v>
      </c>
      <c r="O327" t="s">
        <v>8269</v>
      </c>
      <c r="P327" t="s">
        <v>8322</v>
      </c>
      <c r="Q327" t="s">
        <v>8325</v>
      </c>
      <c r="R327">
        <f t="shared" si="35"/>
        <v>29.58</v>
      </c>
      <c r="S327" s="9">
        <f t="shared" si="36"/>
        <v>118</v>
      </c>
      <c r="T327" s="8">
        <f t="shared" si="37"/>
        <v>42141.541134259256</v>
      </c>
      <c r="U327" s="8">
        <f t="shared" si="38"/>
        <v>42171.541134259256</v>
      </c>
      <c r="V327" s="14">
        <f t="shared" si="39"/>
        <v>30</v>
      </c>
      <c r="W327" s="10">
        <f t="shared" si="40"/>
        <v>0.18333333333333332</v>
      </c>
      <c r="X327" s="21">
        <f t="shared" si="41"/>
        <v>2015</v>
      </c>
    </row>
    <row r="328" spans="1:24" ht="45" x14ac:dyDescent="0.25">
      <c r="A328">
        <v>2500</v>
      </c>
      <c r="B328" s="1" t="s">
        <v>2500</v>
      </c>
      <c r="C328" s="1" t="s">
        <v>6610</v>
      </c>
      <c r="D328" s="3">
        <v>600</v>
      </c>
      <c r="E328" s="4">
        <v>680</v>
      </c>
      <c r="F328" t="s">
        <v>8218</v>
      </c>
      <c r="G328" t="s">
        <v>8223</v>
      </c>
      <c r="H328" t="s">
        <v>8404</v>
      </c>
      <c r="I328" t="s">
        <v>8245</v>
      </c>
      <c r="J328">
        <v>1340476375</v>
      </c>
      <c r="K328">
        <v>1337884375</v>
      </c>
      <c r="L328" t="b">
        <v>0</v>
      </c>
      <c r="M328">
        <v>29</v>
      </c>
      <c r="N328" t="b">
        <v>1</v>
      </c>
      <c r="O328" t="s">
        <v>8277</v>
      </c>
      <c r="P328" t="s">
        <v>8326</v>
      </c>
      <c r="Q328" t="s">
        <v>8327</v>
      </c>
      <c r="R328">
        <f t="shared" si="35"/>
        <v>23.45</v>
      </c>
      <c r="S328" s="9">
        <f t="shared" si="36"/>
        <v>113</v>
      </c>
      <c r="T328" s="8">
        <f t="shared" si="37"/>
        <v>41053.772858796299</v>
      </c>
      <c r="U328" s="8">
        <f t="shared" si="38"/>
        <v>41083.772858796299</v>
      </c>
      <c r="V328" s="14">
        <f t="shared" si="39"/>
        <v>30</v>
      </c>
      <c r="W328" s="10">
        <f t="shared" si="40"/>
        <v>0.13333333333333333</v>
      </c>
      <c r="X328" s="21">
        <f t="shared" si="41"/>
        <v>2012</v>
      </c>
    </row>
    <row r="329" spans="1:24" ht="30" x14ac:dyDescent="0.25">
      <c r="A329">
        <v>3050</v>
      </c>
      <c r="B329" s="1" t="s">
        <v>3050</v>
      </c>
      <c r="C329" s="1" t="s">
        <v>7160</v>
      </c>
      <c r="D329" s="3">
        <v>600</v>
      </c>
      <c r="E329" s="4">
        <v>636</v>
      </c>
      <c r="F329" t="s">
        <v>8218</v>
      </c>
      <c r="G329" t="s">
        <v>8223</v>
      </c>
      <c r="H329" t="s">
        <v>8404</v>
      </c>
      <c r="I329" t="s">
        <v>8245</v>
      </c>
      <c r="J329">
        <v>1462420960</v>
      </c>
      <c r="K329">
        <v>1459828960</v>
      </c>
      <c r="L329" t="b">
        <v>0</v>
      </c>
      <c r="M329">
        <v>9</v>
      </c>
      <c r="N329" t="b">
        <v>1</v>
      </c>
      <c r="O329" t="s">
        <v>8301</v>
      </c>
      <c r="P329" t="s">
        <v>8322</v>
      </c>
      <c r="Q329" t="s">
        <v>8323</v>
      </c>
      <c r="R329">
        <f t="shared" si="35"/>
        <v>70.67</v>
      </c>
      <c r="S329" s="9">
        <f t="shared" si="36"/>
        <v>106</v>
      </c>
      <c r="T329" s="8">
        <f t="shared" si="37"/>
        <v>42465.16851851852</v>
      </c>
      <c r="U329" s="8">
        <f t="shared" si="38"/>
        <v>42495.16851851852</v>
      </c>
      <c r="V329" s="14">
        <f t="shared" si="39"/>
        <v>30</v>
      </c>
      <c r="W329" s="10">
        <f t="shared" si="40"/>
        <v>0.06</v>
      </c>
      <c r="X329" s="21">
        <f t="shared" si="41"/>
        <v>2016</v>
      </c>
    </row>
    <row r="330" spans="1:24" x14ac:dyDescent="0.25">
      <c r="A330">
        <v>1927</v>
      </c>
      <c r="B330" s="1" t="s">
        <v>1928</v>
      </c>
      <c r="C330" s="1" t="s">
        <v>6037</v>
      </c>
      <c r="D330" s="3">
        <v>600</v>
      </c>
      <c r="E330" s="4">
        <v>620</v>
      </c>
      <c r="F330" t="s">
        <v>8218</v>
      </c>
      <c r="G330" t="s">
        <v>8223</v>
      </c>
      <c r="H330" t="s">
        <v>8404</v>
      </c>
      <c r="I330" t="s">
        <v>8245</v>
      </c>
      <c r="J330">
        <v>1331182740</v>
      </c>
      <c r="K330">
        <v>1329856839</v>
      </c>
      <c r="L330" t="b">
        <v>0</v>
      </c>
      <c r="M330">
        <v>11</v>
      </c>
      <c r="N330" t="b">
        <v>1</v>
      </c>
      <c r="O330" t="s">
        <v>8277</v>
      </c>
      <c r="P330" t="s">
        <v>8326</v>
      </c>
      <c r="Q330" t="s">
        <v>8327</v>
      </c>
      <c r="R330">
        <f t="shared" si="35"/>
        <v>56.36</v>
      </c>
      <c r="S330" s="9">
        <f t="shared" si="36"/>
        <v>103</v>
      </c>
      <c r="T330" s="8">
        <f t="shared" si="37"/>
        <v>40960.861562500002</v>
      </c>
      <c r="U330" s="8">
        <f t="shared" si="38"/>
        <v>40976.207638888889</v>
      </c>
      <c r="V330" s="14">
        <f t="shared" si="39"/>
        <v>15.346076388887013</v>
      </c>
      <c r="W330" s="10">
        <f t="shared" si="40"/>
        <v>3.3333333333333333E-2</v>
      </c>
      <c r="X330" s="21">
        <f t="shared" si="41"/>
        <v>2012</v>
      </c>
    </row>
    <row r="331" spans="1:24" ht="30" x14ac:dyDescent="0.25">
      <c r="A331">
        <v>2074</v>
      </c>
      <c r="B331" s="1" t="s">
        <v>2075</v>
      </c>
      <c r="C331" s="1" t="s">
        <v>6184</v>
      </c>
      <c r="D331" s="3">
        <v>600</v>
      </c>
      <c r="E331" s="4">
        <v>615</v>
      </c>
      <c r="F331" t="s">
        <v>8218</v>
      </c>
      <c r="G331" t="s">
        <v>8223</v>
      </c>
      <c r="H331" t="s">
        <v>8404</v>
      </c>
      <c r="I331" t="s">
        <v>8245</v>
      </c>
      <c r="J331">
        <v>1462564182</v>
      </c>
      <c r="K331">
        <v>1459972182</v>
      </c>
      <c r="L331" t="b">
        <v>0</v>
      </c>
      <c r="M331">
        <v>3</v>
      </c>
      <c r="N331" t="b">
        <v>1</v>
      </c>
      <c r="O331" t="s">
        <v>8293</v>
      </c>
      <c r="P331" t="s">
        <v>8307</v>
      </c>
      <c r="Q331" t="s">
        <v>8308</v>
      </c>
      <c r="R331">
        <f t="shared" si="35"/>
        <v>205</v>
      </c>
      <c r="S331" s="9">
        <f t="shared" si="36"/>
        <v>103</v>
      </c>
      <c r="T331" s="8">
        <f t="shared" si="37"/>
        <v>42466.826180555552</v>
      </c>
      <c r="U331" s="8">
        <f t="shared" si="38"/>
        <v>42496.826180555552</v>
      </c>
      <c r="V331" s="14">
        <f t="shared" si="39"/>
        <v>30</v>
      </c>
      <c r="W331" s="10">
        <f t="shared" si="40"/>
        <v>2.5000000000000001E-2</v>
      </c>
      <c r="X331" s="21">
        <f t="shared" si="41"/>
        <v>2016</v>
      </c>
    </row>
    <row r="332" spans="1:24" ht="45" x14ac:dyDescent="0.25">
      <c r="A332">
        <v>2096</v>
      </c>
      <c r="B332" s="1" t="s">
        <v>2097</v>
      </c>
      <c r="C332" s="1" t="s">
        <v>6206</v>
      </c>
      <c r="D332" s="3">
        <v>600</v>
      </c>
      <c r="E332" s="4">
        <v>610</v>
      </c>
      <c r="F332" t="s">
        <v>8218</v>
      </c>
      <c r="G332" t="s">
        <v>8223</v>
      </c>
      <c r="H332" t="s">
        <v>8404</v>
      </c>
      <c r="I332" t="s">
        <v>8245</v>
      </c>
      <c r="J332">
        <v>1351223940</v>
      </c>
      <c r="K332">
        <v>1349892735</v>
      </c>
      <c r="L332" t="b">
        <v>0</v>
      </c>
      <c r="M332">
        <v>14</v>
      </c>
      <c r="N332" t="b">
        <v>1</v>
      </c>
      <c r="O332" t="s">
        <v>8277</v>
      </c>
      <c r="P332" t="s">
        <v>8326</v>
      </c>
      <c r="Q332" t="s">
        <v>8327</v>
      </c>
      <c r="R332">
        <f t="shared" si="35"/>
        <v>43.57</v>
      </c>
      <c r="S332" s="9">
        <f t="shared" si="36"/>
        <v>102</v>
      </c>
      <c r="T332" s="8">
        <f t="shared" si="37"/>
        <v>41192.758506944447</v>
      </c>
      <c r="U332" s="8">
        <f t="shared" si="38"/>
        <v>41208.165972222225</v>
      </c>
      <c r="V332" s="14">
        <f t="shared" si="39"/>
        <v>15.407465277778101</v>
      </c>
      <c r="W332" s="10">
        <f t="shared" si="40"/>
        <v>1.6666666666666666E-2</v>
      </c>
      <c r="X332" s="21">
        <f t="shared" si="41"/>
        <v>2012</v>
      </c>
    </row>
    <row r="333" spans="1:24" ht="60" x14ac:dyDescent="0.25">
      <c r="A333">
        <v>386</v>
      </c>
      <c r="B333" s="1" t="s">
        <v>387</v>
      </c>
      <c r="C333" s="1" t="s">
        <v>4496</v>
      </c>
      <c r="D333" s="3">
        <v>600</v>
      </c>
      <c r="E333" s="4">
        <v>601</v>
      </c>
      <c r="F333" t="s">
        <v>8218</v>
      </c>
      <c r="G333" t="s">
        <v>8223</v>
      </c>
      <c r="H333" t="s">
        <v>8404</v>
      </c>
      <c r="I333" t="s">
        <v>8245</v>
      </c>
      <c r="J333">
        <v>1439246991</v>
      </c>
      <c r="K333">
        <v>1437950991</v>
      </c>
      <c r="L333" t="b">
        <v>0</v>
      </c>
      <c r="M333">
        <v>13</v>
      </c>
      <c r="N333" t="b">
        <v>1</v>
      </c>
      <c r="O333" t="s">
        <v>8267</v>
      </c>
      <c r="P333" t="s">
        <v>8320</v>
      </c>
      <c r="Q333" t="s">
        <v>8321</v>
      </c>
      <c r="R333">
        <f t="shared" si="35"/>
        <v>46.23</v>
      </c>
      <c r="S333" s="9">
        <f t="shared" si="36"/>
        <v>100</v>
      </c>
      <c r="T333" s="8">
        <f t="shared" si="37"/>
        <v>42211.951284722221</v>
      </c>
      <c r="U333" s="8">
        <f t="shared" si="38"/>
        <v>42226.951284722221</v>
      </c>
      <c r="V333" s="14">
        <f t="shared" si="39"/>
        <v>15</v>
      </c>
      <c r="W333" s="10">
        <f t="shared" si="40"/>
        <v>1.6666666666666668E-3</v>
      </c>
      <c r="X333" s="21">
        <f t="shared" si="41"/>
        <v>2015</v>
      </c>
    </row>
    <row r="334" spans="1:24" ht="45" x14ac:dyDescent="0.25">
      <c r="A334">
        <v>50</v>
      </c>
      <c r="B334" s="1" t="s">
        <v>52</v>
      </c>
      <c r="C334" s="1" t="s">
        <v>4161</v>
      </c>
      <c r="D334" s="3">
        <v>600</v>
      </c>
      <c r="E334" s="4">
        <v>600</v>
      </c>
      <c r="F334" t="s">
        <v>8218</v>
      </c>
      <c r="G334" t="s">
        <v>8224</v>
      </c>
      <c r="H334" t="s">
        <v>8408</v>
      </c>
      <c r="I334" t="s">
        <v>8246</v>
      </c>
      <c r="J334">
        <v>1422637200</v>
      </c>
      <c r="K334">
        <v>1419271458</v>
      </c>
      <c r="L334" t="b">
        <v>0</v>
      </c>
      <c r="M334">
        <v>22</v>
      </c>
      <c r="N334" t="b">
        <v>1</v>
      </c>
      <c r="O334" t="s">
        <v>8263</v>
      </c>
      <c r="P334" t="s">
        <v>8320</v>
      </c>
      <c r="Q334" t="s">
        <v>8331</v>
      </c>
      <c r="R334">
        <f t="shared" si="35"/>
        <v>27.27</v>
      </c>
      <c r="S334" s="9">
        <f t="shared" si="36"/>
        <v>100</v>
      </c>
      <c r="T334" s="8">
        <f t="shared" si="37"/>
        <v>41995.752986111111</v>
      </c>
      <c r="U334" s="8">
        <f t="shared" si="38"/>
        <v>42034.708333333328</v>
      </c>
      <c r="V334" s="14">
        <f t="shared" si="39"/>
        <v>38.955347222217824</v>
      </c>
      <c r="W334" s="10">
        <f t="shared" si="40"/>
        <v>0</v>
      </c>
      <c r="X334" s="21">
        <f t="shared" si="41"/>
        <v>2014</v>
      </c>
    </row>
    <row r="335" spans="1:24" ht="60" x14ac:dyDescent="0.25">
      <c r="A335">
        <v>2855</v>
      </c>
      <c r="B335" s="1" t="s">
        <v>2855</v>
      </c>
      <c r="C335" s="1" t="s">
        <v>6965</v>
      </c>
      <c r="D335" s="3">
        <v>600</v>
      </c>
      <c r="E335" s="4">
        <v>300</v>
      </c>
      <c r="F335" t="s">
        <v>8220</v>
      </c>
      <c r="G335" t="s">
        <v>8223</v>
      </c>
      <c r="H335" t="s">
        <v>8404</v>
      </c>
      <c r="I335" t="s">
        <v>8245</v>
      </c>
      <c r="J335">
        <v>1454110440</v>
      </c>
      <c r="K335">
        <v>1451607071</v>
      </c>
      <c r="L335" t="b">
        <v>0</v>
      </c>
      <c r="M335">
        <v>5</v>
      </c>
      <c r="N335" t="b">
        <v>0</v>
      </c>
      <c r="O335" t="s">
        <v>8269</v>
      </c>
      <c r="P335" t="s">
        <v>8322</v>
      </c>
      <c r="Q335" t="s">
        <v>8325</v>
      </c>
      <c r="R335">
        <f t="shared" si="35"/>
        <v>60</v>
      </c>
      <c r="S335" s="9">
        <f t="shared" si="36"/>
        <v>50</v>
      </c>
      <c r="T335" s="8">
        <f t="shared" si="37"/>
        <v>42370.007766203707</v>
      </c>
      <c r="U335" s="8">
        <f t="shared" si="38"/>
        <v>42398.981944444444</v>
      </c>
      <c r="V335" s="14">
        <f t="shared" si="39"/>
        <v>28.974178240736364</v>
      </c>
      <c r="W335" s="10">
        <f t="shared" si="40"/>
        <v>-0.5</v>
      </c>
      <c r="X335" s="21">
        <f t="shared" si="41"/>
        <v>2016</v>
      </c>
    </row>
    <row r="336" spans="1:24" ht="60" x14ac:dyDescent="0.25">
      <c r="A336">
        <v>4044</v>
      </c>
      <c r="B336" s="1" t="s">
        <v>4040</v>
      </c>
      <c r="C336" s="1" t="s">
        <v>8148</v>
      </c>
      <c r="D336" s="3">
        <v>600</v>
      </c>
      <c r="E336" s="4">
        <v>225</v>
      </c>
      <c r="F336" t="s">
        <v>8220</v>
      </c>
      <c r="G336" t="s">
        <v>8223</v>
      </c>
      <c r="H336" t="s">
        <v>8404</v>
      </c>
      <c r="I336" t="s">
        <v>8245</v>
      </c>
      <c r="J336">
        <v>1428642000</v>
      </c>
      <c r="K336">
        <v>1426050982</v>
      </c>
      <c r="L336" t="b">
        <v>0</v>
      </c>
      <c r="M336">
        <v>4</v>
      </c>
      <c r="N336" t="b">
        <v>0</v>
      </c>
      <c r="O336" t="s">
        <v>8269</v>
      </c>
      <c r="P336" t="s">
        <v>8322</v>
      </c>
      <c r="Q336" t="s">
        <v>8325</v>
      </c>
      <c r="R336">
        <f t="shared" si="35"/>
        <v>56.25</v>
      </c>
      <c r="S336" s="9">
        <f t="shared" si="36"/>
        <v>38</v>
      </c>
      <c r="T336" s="8">
        <f t="shared" si="37"/>
        <v>42074.219699074078</v>
      </c>
      <c r="U336" s="8">
        <f t="shared" si="38"/>
        <v>42104.208333333328</v>
      </c>
      <c r="V336" s="14">
        <f t="shared" si="39"/>
        <v>29.98863425925083</v>
      </c>
      <c r="W336" s="10">
        <f t="shared" si="40"/>
        <v>-0.625</v>
      </c>
      <c r="X336" s="21">
        <f t="shared" si="41"/>
        <v>2015</v>
      </c>
    </row>
    <row r="337" spans="1:24" ht="60" x14ac:dyDescent="0.25">
      <c r="A337">
        <v>4020</v>
      </c>
      <c r="B337" s="1" t="s">
        <v>4016</v>
      </c>
      <c r="C337" s="1" t="s">
        <v>8125</v>
      </c>
      <c r="D337" s="3">
        <v>600</v>
      </c>
      <c r="E337" s="4">
        <v>100</v>
      </c>
      <c r="F337" t="s">
        <v>8220</v>
      </c>
      <c r="G337" t="s">
        <v>8223</v>
      </c>
      <c r="H337" t="s">
        <v>8404</v>
      </c>
      <c r="I337" t="s">
        <v>8245</v>
      </c>
      <c r="J337">
        <v>1427168099</v>
      </c>
      <c r="K337">
        <v>1424579699</v>
      </c>
      <c r="L337" t="b">
        <v>0</v>
      </c>
      <c r="M337">
        <v>3</v>
      </c>
      <c r="N337" t="b">
        <v>0</v>
      </c>
      <c r="O337" t="s">
        <v>8269</v>
      </c>
      <c r="P337" t="s">
        <v>8322</v>
      </c>
      <c r="Q337" t="s">
        <v>8325</v>
      </c>
      <c r="R337">
        <f t="shared" si="35"/>
        <v>33.33</v>
      </c>
      <c r="S337" s="9">
        <f t="shared" si="36"/>
        <v>17</v>
      </c>
      <c r="T337" s="8">
        <f t="shared" si="37"/>
        <v>42057.190960648149</v>
      </c>
      <c r="U337" s="8">
        <f t="shared" si="38"/>
        <v>42087.149293981478</v>
      </c>
      <c r="V337" s="14">
        <f t="shared" si="39"/>
        <v>29.958333333328483</v>
      </c>
      <c r="W337" s="10">
        <f t="shared" si="40"/>
        <v>-0.83333333333333337</v>
      </c>
      <c r="X337" s="21">
        <f t="shared" si="41"/>
        <v>2015</v>
      </c>
    </row>
    <row r="338" spans="1:24" ht="45" x14ac:dyDescent="0.25">
      <c r="A338">
        <v>2919</v>
      </c>
      <c r="B338" s="1" t="s">
        <v>2919</v>
      </c>
      <c r="C338" s="1" t="s">
        <v>7029</v>
      </c>
      <c r="D338" s="3">
        <v>600</v>
      </c>
      <c r="E338" s="4">
        <v>51</v>
      </c>
      <c r="F338" t="s">
        <v>8220</v>
      </c>
      <c r="G338" t="s">
        <v>8223</v>
      </c>
      <c r="H338" t="s">
        <v>8404</v>
      </c>
      <c r="I338" t="s">
        <v>8245</v>
      </c>
      <c r="J338">
        <v>1407250329</v>
      </c>
      <c r="K338">
        <v>1404658329</v>
      </c>
      <c r="L338" t="b">
        <v>0</v>
      </c>
      <c r="M338">
        <v>6</v>
      </c>
      <c r="N338" t="b">
        <v>0</v>
      </c>
      <c r="O338" t="s">
        <v>8269</v>
      </c>
      <c r="P338" t="s">
        <v>8322</v>
      </c>
      <c r="Q338" t="s">
        <v>8325</v>
      </c>
      <c r="R338">
        <f t="shared" si="35"/>
        <v>8.5</v>
      </c>
      <c r="S338" s="9">
        <f t="shared" si="36"/>
        <v>9</v>
      </c>
      <c r="T338" s="8">
        <f t="shared" si="37"/>
        <v>41826.61954861111</v>
      </c>
      <c r="U338" s="8">
        <f t="shared" si="38"/>
        <v>41856.61954861111</v>
      </c>
      <c r="V338" s="14">
        <f t="shared" si="39"/>
        <v>30</v>
      </c>
      <c r="W338" s="10">
        <f t="shared" si="40"/>
        <v>-0.91500000000000004</v>
      </c>
      <c r="X338" s="21">
        <f t="shared" si="41"/>
        <v>2014</v>
      </c>
    </row>
    <row r="339" spans="1:24" ht="60" x14ac:dyDescent="0.25">
      <c r="A339">
        <v>1078</v>
      </c>
      <c r="B339" s="1" t="s">
        <v>1079</v>
      </c>
      <c r="C339" s="1" t="s">
        <v>5188</v>
      </c>
      <c r="D339" s="3">
        <v>600</v>
      </c>
      <c r="E339" s="4">
        <v>45</v>
      </c>
      <c r="F339" t="s">
        <v>8220</v>
      </c>
      <c r="G339" t="s">
        <v>8223</v>
      </c>
      <c r="H339" t="s">
        <v>8404</v>
      </c>
      <c r="I339" t="s">
        <v>8245</v>
      </c>
      <c r="J339">
        <v>1311309721</v>
      </c>
      <c r="K339">
        <v>1307421721</v>
      </c>
      <c r="L339" t="b">
        <v>0</v>
      </c>
      <c r="M339">
        <v>5</v>
      </c>
      <c r="N339" t="b">
        <v>0</v>
      </c>
      <c r="O339" t="s">
        <v>8280</v>
      </c>
      <c r="P339" t="s">
        <v>8315</v>
      </c>
      <c r="Q339" t="s">
        <v>8333</v>
      </c>
      <c r="R339">
        <f t="shared" si="35"/>
        <v>9</v>
      </c>
      <c r="S339" s="9">
        <f t="shared" si="36"/>
        <v>8</v>
      </c>
      <c r="T339" s="8">
        <f t="shared" si="37"/>
        <v>40701.195844907408</v>
      </c>
      <c r="U339" s="8">
        <f t="shared" si="38"/>
        <v>40746.195844907408</v>
      </c>
      <c r="V339" s="14">
        <f t="shared" si="39"/>
        <v>45</v>
      </c>
      <c r="W339" s="10">
        <f t="shared" si="40"/>
        <v>-0.92500000000000004</v>
      </c>
      <c r="X339" s="21">
        <f t="shared" si="41"/>
        <v>2011</v>
      </c>
    </row>
    <row r="340" spans="1:24" ht="45" x14ac:dyDescent="0.25">
      <c r="A340">
        <v>3795</v>
      </c>
      <c r="B340" s="1" t="s">
        <v>3792</v>
      </c>
      <c r="C340" s="1" t="s">
        <v>7905</v>
      </c>
      <c r="D340" s="3">
        <v>600</v>
      </c>
      <c r="E340" s="4">
        <v>10</v>
      </c>
      <c r="F340" t="s">
        <v>8220</v>
      </c>
      <c r="G340" t="s">
        <v>8224</v>
      </c>
      <c r="H340" t="s">
        <v>8408</v>
      </c>
      <c r="I340" t="s">
        <v>8246</v>
      </c>
      <c r="J340">
        <v>1440801000</v>
      </c>
      <c r="K340">
        <v>1437042490</v>
      </c>
      <c r="L340" t="b">
        <v>0</v>
      </c>
      <c r="M340">
        <v>2</v>
      </c>
      <c r="N340" t="b">
        <v>0</v>
      </c>
      <c r="O340" t="s">
        <v>8303</v>
      </c>
      <c r="P340" t="s">
        <v>8322</v>
      </c>
      <c r="Q340" t="s">
        <v>8334</v>
      </c>
      <c r="R340">
        <f t="shared" si="35"/>
        <v>5</v>
      </c>
      <c r="S340" s="9">
        <f t="shared" si="36"/>
        <v>2</v>
      </c>
      <c r="T340" s="8">
        <f t="shared" si="37"/>
        <v>42201.436226851853</v>
      </c>
      <c r="U340" s="8">
        <f t="shared" si="38"/>
        <v>42244.9375</v>
      </c>
      <c r="V340" s="14">
        <f t="shared" si="39"/>
        <v>43.501273148147448</v>
      </c>
      <c r="W340" s="10">
        <f t="shared" si="40"/>
        <v>-0.98333333333333328</v>
      </c>
      <c r="X340" s="21">
        <f t="shared" si="41"/>
        <v>2015</v>
      </c>
    </row>
    <row r="341" spans="1:24" ht="60" x14ac:dyDescent="0.25">
      <c r="A341">
        <v>130</v>
      </c>
      <c r="B341" s="1" t="s">
        <v>132</v>
      </c>
      <c r="C341" s="1" t="s">
        <v>4241</v>
      </c>
      <c r="D341" s="3">
        <v>600</v>
      </c>
      <c r="E341" s="4">
        <v>0</v>
      </c>
      <c r="F341" t="s">
        <v>8219</v>
      </c>
      <c r="G341" t="s">
        <v>8224</v>
      </c>
      <c r="H341" t="s">
        <v>8408</v>
      </c>
      <c r="I341" t="s">
        <v>8246</v>
      </c>
      <c r="J341">
        <v>1402949760</v>
      </c>
      <c r="K341">
        <v>1400536692</v>
      </c>
      <c r="L341" t="b">
        <v>0</v>
      </c>
      <c r="M341">
        <v>0</v>
      </c>
      <c r="N341" t="b">
        <v>0</v>
      </c>
      <c r="O341" t="s">
        <v>8265</v>
      </c>
      <c r="P341" t="s">
        <v>8320</v>
      </c>
      <c r="Q341" t="s">
        <v>8336</v>
      </c>
      <c r="R341">
        <f t="shared" si="35"/>
        <v>0</v>
      </c>
      <c r="S341" s="9">
        <f t="shared" si="36"/>
        <v>0</v>
      </c>
      <c r="T341" s="8">
        <f t="shared" si="37"/>
        <v>41778.915416666663</v>
      </c>
      <c r="U341" s="8">
        <f t="shared" si="38"/>
        <v>41806.844444444447</v>
      </c>
      <c r="V341" s="14">
        <f t="shared" si="39"/>
        <v>27.929027777783631</v>
      </c>
      <c r="W341" s="10">
        <f t="shared" si="40"/>
        <v>-1</v>
      </c>
      <c r="X341" s="21">
        <f t="shared" si="41"/>
        <v>2014</v>
      </c>
    </row>
    <row r="342" spans="1:24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t="s">
        <v>8223</v>
      </c>
      <c r="H342" t="s">
        <v>8404</v>
      </c>
      <c r="I342" t="s">
        <v>8245</v>
      </c>
      <c r="J342">
        <v>1485380482</v>
      </c>
      <c r="K342">
        <v>1482788482</v>
      </c>
      <c r="L342" t="b">
        <v>0</v>
      </c>
      <c r="M342">
        <v>0</v>
      </c>
      <c r="N342" t="b">
        <v>0</v>
      </c>
      <c r="O342" t="s">
        <v>8269</v>
      </c>
      <c r="P342" t="s">
        <v>8322</v>
      </c>
      <c r="Q342" t="s">
        <v>8325</v>
      </c>
      <c r="R342">
        <f t="shared" si="35"/>
        <v>0</v>
      </c>
      <c r="S342" s="9">
        <f t="shared" si="36"/>
        <v>0</v>
      </c>
      <c r="T342" s="8">
        <f t="shared" si="37"/>
        <v>42730.903726851851</v>
      </c>
      <c r="U342" s="8">
        <f t="shared" si="38"/>
        <v>42760.903726851851</v>
      </c>
      <c r="V342" s="14">
        <f t="shared" si="39"/>
        <v>30</v>
      </c>
      <c r="W342" s="10">
        <f t="shared" si="40"/>
        <v>-1</v>
      </c>
      <c r="X342" s="21">
        <f t="shared" si="41"/>
        <v>2016</v>
      </c>
    </row>
    <row r="343" spans="1:24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t="s">
        <v>8229</v>
      </c>
      <c r="H343" t="s">
        <v>8410</v>
      </c>
      <c r="I343" t="s">
        <v>8248</v>
      </c>
      <c r="J343">
        <v>1446062040</v>
      </c>
      <c r="K343">
        <v>1445109822</v>
      </c>
      <c r="L343" t="b">
        <v>0</v>
      </c>
      <c r="M343">
        <v>14</v>
      </c>
      <c r="N343" t="b">
        <v>1</v>
      </c>
      <c r="O343" t="s">
        <v>8269</v>
      </c>
      <c r="P343" t="s">
        <v>8322</v>
      </c>
      <c r="Q343" t="s">
        <v>8325</v>
      </c>
      <c r="R343">
        <f t="shared" si="35"/>
        <v>51</v>
      </c>
      <c r="S343" s="9">
        <f t="shared" si="36"/>
        <v>115</v>
      </c>
      <c r="T343" s="8">
        <f t="shared" si="37"/>
        <v>42294.808124999996</v>
      </c>
      <c r="U343" s="8">
        <f t="shared" si="38"/>
        <v>42305.829166666663</v>
      </c>
      <c r="V343" s="14">
        <f t="shared" si="39"/>
        <v>11.021041666666861</v>
      </c>
      <c r="W343" s="10">
        <f t="shared" si="40"/>
        <v>0.15161290322580645</v>
      </c>
      <c r="X343" s="21">
        <f t="shared" si="41"/>
        <v>2015</v>
      </c>
    </row>
    <row r="344" spans="1:24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t="s">
        <v>8227</v>
      </c>
      <c r="H344" t="s">
        <v>8416</v>
      </c>
      <c r="I344" t="s">
        <v>8249</v>
      </c>
      <c r="J344">
        <v>1422061200</v>
      </c>
      <c r="K344">
        <v>1420244622</v>
      </c>
      <c r="L344" t="b">
        <v>0</v>
      </c>
      <c r="M344">
        <v>0</v>
      </c>
      <c r="N344" t="b">
        <v>0</v>
      </c>
      <c r="O344" t="s">
        <v>8303</v>
      </c>
      <c r="P344" t="s">
        <v>8322</v>
      </c>
      <c r="Q344" t="s">
        <v>8334</v>
      </c>
      <c r="R344">
        <f t="shared" si="35"/>
        <v>0</v>
      </c>
      <c r="S344" s="9">
        <f t="shared" si="36"/>
        <v>0</v>
      </c>
      <c r="T344" s="8">
        <f t="shared" si="37"/>
        <v>42007.016458333332</v>
      </c>
      <c r="U344" s="8">
        <f t="shared" si="38"/>
        <v>42028.041666666672</v>
      </c>
      <c r="V344" s="14">
        <f t="shared" si="39"/>
        <v>21.025208333339833</v>
      </c>
      <c r="W344" s="10">
        <f t="shared" si="40"/>
        <v>-1</v>
      </c>
      <c r="X344" s="21">
        <f t="shared" si="41"/>
        <v>2015</v>
      </c>
    </row>
    <row r="345" spans="1:24" ht="45" x14ac:dyDescent="0.25">
      <c r="A345">
        <v>2275</v>
      </c>
      <c r="B345" s="1" t="s">
        <v>2276</v>
      </c>
      <c r="C345" s="1" t="s">
        <v>6385</v>
      </c>
      <c r="D345" s="3">
        <v>650</v>
      </c>
      <c r="E345" s="4">
        <v>2650.5</v>
      </c>
      <c r="F345" t="s">
        <v>8218</v>
      </c>
      <c r="G345" t="s">
        <v>8224</v>
      </c>
      <c r="H345" t="s">
        <v>8408</v>
      </c>
      <c r="I345" t="s">
        <v>8246</v>
      </c>
      <c r="J345">
        <v>1419259679</v>
      </c>
      <c r="K345">
        <v>1416667679</v>
      </c>
      <c r="L345" t="b">
        <v>0</v>
      </c>
      <c r="M345">
        <v>79</v>
      </c>
      <c r="N345" t="b">
        <v>1</v>
      </c>
      <c r="O345" t="s">
        <v>8295</v>
      </c>
      <c r="P345" t="s">
        <v>8315</v>
      </c>
      <c r="Q345" t="s">
        <v>8316</v>
      </c>
      <c r="R345">
        <f t="shared" si="35"/>
        <v>33.549999999999997</v>
      </c>
      <c r="S345" s="9">
        <f t="shared" si="36"/>
        <v>408</v>
      </c>
      <c r="T345" s="8">
        <f t="shared" si="37"/>
        <v>41965.616655092599</v>
      </c>
      <c r="U345" s="8">
        <f t="shared" si="38"/>
        <v>41995.616655092599</v>
      </c>
      <c r="V345" s="14">
        <f t="shared" si="39"/>
        <v>30</v>
      </c>
      <c r="W345" s="10">
        <f t="shared" si="40"/>
        <v>3.0776923076923075</v>
      </c>
      <c r="X345" s="21">
        <f t="shared" si="41"/>
        <v>2014</v>
      </c>
    </row>
    <row r="346" spans="1:24" ht="45" x14ac:dyDescent="0.25">
      <c r="A346">
        <v>1940</v>
      </c>
      <c r="B346" s="1" t="s">
        <v>1941</v>
      </c>
      <c r="C346" s="1" t="s">
        <v>6050</v>
      </c>
      <c r="D346" s="3">
        <v>650</v>
      </c>
      <c r="E346" s="4">
        <v>1111</v>
      </c>
      <c r="F346" t="s">
        <v>8218</v>
      </c>
      <c r="G346" t="s">
        <v>8223</v>
      </c>
      <c r="H346" t="s">
        <v>8404</v>
      </c>
      <c r="I346" t="s">
        <v>8245</v>
      </c>
      <c r="J346">
        <v>1308110340</v>
      </c>
      <c r="K346">
        <v>1304770233</v>
      </c>
      <c r="L346" t="b">
        <v>0</v>
      </c>
      <c r="M346">
        <v>31</v>
      </c>
      <c r="N346" t="b">
        <v>1</v>
      </c>
      <c r="O346" t="s">
        <v>8277</v>
      </c>
      <c r="P346" t="s">
        <v>8326</v>
      </c>
      <c r="Q346" t="s">
        <v>8327</v>
      </c>
      <c r="R346">
        <f t="shared" si="35"/>
        <v>35.840000000000003</v>
      </c>
      <c r="S346" s="9">
        <f t="shared" si="36"/>
        <v>171</v>
      </c>
      <c r="T346" s="8">
        <f t="shared" si="37"/>
        <v>40670.507326388892</v>
      </c>
      <c r="U346" s="8">
        <f t="shared" si="38"/>
        <v>40709.165972222225</v>
      </c>
      <c r="V346" s="14">
        <f t="shared" si="39"/>
        <v>38.658645833333139</v>
      </c>
      <c r="W346" s="10">
        <f t="shared" si="40"/>
        <v>0.70923076923076922</v>
      </c>
      <c r="X346" s="21">
        <f t="shared" si="41"/>
        <v>2011</v>
      </c>
    </row>
    <row r="347" spans="1:24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t="s">
        <v>8223</v>
      </c>
      <c r="H347" t="s">
        <v>8404</v>
      </c>
      <c r="I347" t="s">
        <v>8245</v>
      </c>
      <c r="J347">
        <v>1383062083</v>
      </c>
      <c r="K347">
        <v>1380556483</v>
      </c>
      <c r="L347" t="b">
        <v>1</v>
      </c>
      <c r="M347">
        <v>34</v>
      </c>
      <c r="N347" t="b">
        <v>1</v>
      </c>
      <c r="O347" t="s">
        <v>8274</v>
      </c>
      <c r="P347" t="s">
        <v>8326</v>
      </c>
      <c r="Q347" t="s">
        <v>8330</v>
      </c>
      <c r="R347">
        <f t="shared" si="35"/>
        <v>31.82</v>
      </c>
      <c r="S347" s="9">
        <f t="shared" si="36"/>
        <v>166</v>
      </c>
      <c r="T347" s="8">
        <f t="shared" si="37"/>
        <v>41547.662997685184</v>
      </c>
      <c r="U347" s="8">
        <f t="shared" si="38"/>
        <v>41576.662997685184</v>
      </c>
      <c r="V347" s="14">
        <f t="shared" si="39"/>
        <v>29</v>
      </c>
      <c r="W347" s="10">
        <f t="shared" si="40"/>
        <v>0.66461538461538461</v>
      </c>
      <c r="X347" s="21">
        <f t="shared" si="41"/>
        <v>2013</v>
      </c>
    </row>
    <row r="348" spans="1:24" ht="45" x14ac:dyDescent="0.25">
      <c r="A348">
        <v>2824</v>
      </c>
      <c r="B348" s="1" t="s">
        <v>2824</v>
      </c>
      <c r="C348" s="1" t="s">
        <v>6934</v>
      </c>
      <c r="D348" s="3">
        <v>650</v>
      </c>
      <c r="E348" s="4">
        <v>760</v>
      </c>
      <c r="F348" t="s">
        <v>8218</v>
      </c>
      <c r="G348" t="s">
        <v>8223</v>
      </c>
      <c r="H348" t="s">
        <v>8404</v>
      </c>
      <c r="I348" t="s">
        <v>8245</v>
      </c>
      <c r="J348">
        <v>1434159780</v>
      </c>
      <c r="K348">
        <v>1431412196</v>
      </c>
      <c r="L348" t="b">
        <v>0</v>
      </c>
      <c r="M348">
        <v>15</v>
      </c>
      <c r="N348" t="b">
        <v>1</v>
      </c>
      <c r="O348" t="s">
        <v>8269</v>
      </c>
      <c r="P348" t="s">
        <v>8322</v>
      </c>
      <c r="Q348" t="s">
        <v>8325</v>
      </c>
      <c r="R348">
        <f t="shared" si="35"/>
        <v>50.67</v>
      </c>
      <c r="S348" s="9">
        <f t="shared" si="36"/>
        <v>117</v>
      </c>
      <c r="T348" s="8">
        <f t="shared" si="37"/>
        <v>42136.270787037036</v>
      </c>
      <c r="U348" s="8">
        <f t="shared" si="38"/>
        <v>42168.071527777778</v>
      </c>
      <c r="V348" s="14">
        <f t="shared" si="39"/>
        <v>31.800740740742185</v>
      </c>
      <c r="W348" s="10">
        <f t="shared" si="40"/>
        <v>0.16923076923076924</v>
      </c>
      <c r="X348" s="21">
        <f t="shared" si="41"/>
        <v>2015</v>
      </c>
    </row>
    <row r="349" spans="1:24" ht="60" x14ac:dyDescent="0.25">
      <c r="A349">
        <v>3451</v>
      </c>
      <c r="B349" s="1" t="s">
        <v>3450</v>
      </c>
      <c r="C349" s="1" t="s">
        <v>7561</v>
      </c>
      <c r="D349" s="3">
        <v>650</v>
      </c>
      <c r="E349" s="4">
        <v>658</v>
      </c>
      <c r="F349" t="s">
        <v>8218</v>
      </c>
      <c r="G349" t="s">
        <v>8223</v>
      </c>
      <c r="H349" t="s">
        <v>8404</v>
      </c>
      <c r="I349" t="s">
        <v>8245</v>
      </c>
      <c r="J349">
        <v>1429636927</v>
      </c>
      <c r="K349">
        <v>1427304127</v>
      </c>
      <c r="L349" t="b">
        <v>0</v>
      </c>
      <c r="M349">
        <v>16</v>
      </c>
      <c r="N349" t="b">
        <v>1</v>
      </c>
      <c r="O349" t="s">
        <v>8269</v>
      </c>
      <c r="P349" t="s">
        <v>8322</v>
      </c>
      <c r="Q349" t="s">
        <v>8325</v>
      </c>
      <c r="R349">
        <f t="shared" si="35"/>
        <v>41.13</v>
      </c>
      <c r="S349" s="9">
        <f t="shared" si="36"/>
        <v>101</v>
      </c>
      <c r="T349" s="8">
        <f t="shared" si="37"/>
        <v>42088.723692129628</v>
      </c>
      <c r="U349" s="8">
        <f t="shared" si="38"/>
        <v>42115.723692129628</v>
      </c>
      <c r="V349" s="14">
        <f t="shared" si="39"/>
        <v>27</v>
      </c>
      <c r="W349" s="10">
        <f t="shared" si="40"/>
        <v>1.2307692307692308E-2</v>
      </c>
      <c r="X349" s="21">
        <f t="shared" si="41"/>
        <v>2015</v>
      </c>
    </row>
    <row r="350" spans="1:24" ht="60" x14ac:dyDescent="0.25">
      <c r="A350">
        <v>201</v>
      </c>
      <c r="B350" s="1" t="s">
        <v>203</v>
      </c>
      <c r="C350" s="1" t="s">
        <v>4311</v>
      </c>
      <c r="D350" s="3">
        <v>650</v>
      </c>
      <c r="E350" s="4">
        <v>380</v>
      </c>
      <c r="F350" t="s">
        <v>8220</v>
      </c>
      <c r="G350" t="s">
        <v>8223</v>
      </c>
      <c r="H350" t="s">
        <v>8404</v>
      </c>
      <c r="I350" t="s">
        <v>8245</v>
      </c>
      <c r="J350">
        <v>1423424329</v>
      </c>
      <c r="K350">
        <v>1421696329</v>
      </c>
      <c r="L350" t="b">
        <v>0</v>
      </c>
      <c r="M350">
        <v>7</v>
      </c>
      <c r="N350" t="b">
        <v>0</v>
      </c>
      <c r="O350" t="s">
        <v>8266</v>
      </c>
      <c r="P350" t="s">
        <v>8320</v>
      </c>
      <c r="Q350" t="s">
        <v>8324</v>
      </c>
      <c r="R350">
        <f t="shared" si="35"/>
        <v>54.29</v>
      </c>
      <c r="S350" s="9">
        <f t="shared" si="36"/>
        <v>58</v>
      </c>
      <c r="T350" s="8">
        <f t="shared" si="37"/>
        <v>42023.818622685183</v>
      </c>
      <c r="U350" s="8">
        <f t="shared" si="38"/>
        <v>42043.818622685183</v>
      </c>
      <c r="V350" s="14">
        <f t="shared" si="39"/>
        <v>20</v>
      </c>
      <c r="W350" s="10">
        <f t="shared" si="40"/>
        <v>-0.41538461538461541</v>
      </c>
      <c r="X350" s="21">
        <f t="shared" si="41"/>
        <v>2015</v>
      </c>
    </row>
    <row r="351" spans="1:24" ht="60" x14ac:dyDescent="0.25">
      <c r="A351">
        <v>1042</v>
      </c>
      <c r="B351" s="1" t="s">
        <v>1043</v>
      </c>
      <c r="C351" s="1" t="s">
        <v>5152</v>
      </c>
      <c r="D351" s="3">
        <v>650</v>
      </c>
      <c r="E351" s="4">
        <v>10</v>
      </c>
      <c r="F351" t="s">
        <v>8219</v>
      </c>
      <c r="G351" t="s">
        <v>8223</v>
      </c>
      <c r="H351" t="s">
        <v>8404</v>
      </c>
      <c r="I351" t="s">
        <v>8245</v>
      </c>
      <c r="J351">
        <v>1410516000</v>
      </c>
      <c r="K351">
        <v>1406824948</v>
      </c>
      <c r="L351" t="b">
        <v>0</v>
      </c>
      <c r="M351">
        <v>1</v>
      </c>
      <c r="N351" t="b">
        <v>0</v>
      </c>
      <c r="O351" t="s">
        <v>8279</v>
      </c>
      <c r="P351" t="s">
        <v>8345</v>
      </c>
      <c r="Q351" t="s">
        <v>8346</v>
      </c>
      <c r="R351">
        <f t="shared" si="35"/>
        <v>10</v>
      </c>
      <c r="S351" s="9">
        <f t="shared" si="36"/>
        <v>2</v>
      </c>
      <c r="T351" s="8">
        <f t="shared" si="37"/>
        <v>41851.696157407408</v>
      </c>
      <c r="U351" s="8">
        <f t="shared" si="38"/>
        <v>41894.416666666664</v>
      </c>
      <c r="V351" s="14">
        <f t="shared" si="39"/>
        <v>42.720509259255778</v>
      </c>
      <c r="W351" s="10">
        <f t="shared" si="40"/>
        <v>-0.98461538461538467</v>
      </c>
      <c r="X351" s="21">
        <f t="shared" si="41"/>
        <v>2014</v>
      </c>
    </row>
    <row r="352" spans="1:24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t="s">
        <v>8223</v>
      </c>
      <c r="H352" t="s">
        <v>8404</v>
      </c>
      <c r="I352" t="s">
        <v>8245</v>
      </c>
      <c r="J352">
        <v>1309980790</v>
      </c>
      <c r="K352">
        <v>1304623990</v>
      </c>
      <c r="L352" t="b">
        <v>0</v>
      </c>
      <c r="M352">
        <v>19</v>
      </c>
      <c r="N352" t="b">
        <v>1</v>
      </c>
      <c r="O352" t="s">
        <v>8272</v>
      </c>
      <c r="P352" t="s">
        <v>8310</v>
      </c>
      <c r="Q352" t="s">
        <v>8332</v>
      </c>
      <c r="R352">
        <f t="shared" si="35"/>
        <v>40.21</v>
      </c>
      <c r="S352" s="9">
        <f t="shared" si="36"/>
        <v>116</v>
      </c>
      <c r="T352" s="8">
        <f t="shared" si="37"/>
        <v>40668.814699074072</v>
      </c>
      <c r="U352" s="8">
        <f t="shared" si="38"/>
        <v>40730.814699074072</v>
      </c>
      <c r="V352" s="14">
        <f t="shared" si="39"/>
        <v>62</v>
      </c>
      <c r="W352" s="10">
        <f t="shared" si="40"/>
        <v>0.15757575757575756</v>
      </c>
      <c r="X352" s="21">
        <f t="shared" si="41"/>
        <v>2011</v>
      </c>
    </row>
    <row r="353" spans="1:24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t="s">
        <v>8223</v>
      </c>
      <c r="H353" t="s">
        <v>8404</v>
      </c>
      <c r="I353" t="s">
        <v>8245</v>
      </c>
      <c r="J353">
        <v>1414814340</v>
      </c>
      <c r="K353">
        <v>1413519073</v>
      </c>
      <c r="L353" t="b">
        <v>0</v>
      </c>
      <c r="M353">
        <v>2</v>
      </c>
      <c r="N353" t="b">
        <v>0</v>
      </c>
      <c r="O353" t="s">
        <v>8292</v>
      </c>
      <c r="P353" t="s">
        <v>8307</v>
      </c>
      <c r="Q353" t="s">
        <v>8317</v>
      </c>
      <c r="R353">
        <f t="shared" si="35"/>
        <v>30</v>
      </c>
      <c r="S353" s="9">
        <f t="shared" si="36"/>
        <v>9</v>
      </c>
      <c r="T353" s="8">
        <f t="shared" si="37"/>
        <v>41929.174456018518</v>
      </c>
      <c r="U353" s="8">
        <f t="shared" si="38"/>
        <v>41944.165972222225</v>
      </c>
      <c r="V353" s="14">
        <f t="shared" si="39"/>
        <v>14.991516203706851</v>
      </c>
      <c r="W353" s="10">
        <f t="shared" si="40"/>
        <v>-0.90990990990990994</v>
      </c>
      <c r="X353" s="21">
        <f t="shared" si="41"/>
        <v>2014</v>
      </c>
    </row>
    <row r="354" spans="1:24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t="s">
        <v>8228</v>
      </c>
      <c r="H354" t="s">
        <v>8409</v>
      </c>
      <c r="I354" t="s">
        <v>8250</v>
      </c>
      <c r="J354">
        <v>1416211140</v>
      </c>
      <c r="K354">
        <v>1413016216</v>
      </c>
      <c r="L354" t="b">
        <v>0</v>
      </c>
      <c r="M354">
        <v>28</v>
      </c>
      <c r="N354" t="b">
        <v>1</v>
      </c>
      <c r="O354" t="s">
        <v>8269</v>
      </c>
      <c r="P354" t="s">
        <v>8322</v>
      </c>
      <c r="Q354" t="s">
        <v>8325</v>
      </c>
      <c r="R354">
        <f t="shared" si="35"/>
        <v>43.5</v>
      </c>
      <c r="S354" s="9">
        <f t="shared" si="36"/>
        <v>180</v>
      </c>
      <c r="T354" s="8">
        <f t="shared" si="37"/>
        <v>41923.354351851849</v>
      </c>
      <c r="U354" s="8">
        <f t="shared" si="38"/>
        <v>41960.332638888889</v>
      </c>
      <c r="V354" s="14">
        <f t="shared" si="39"/>
        <v>36.978287037039991</v>
      </c>
      <c r="W354" s="10">
        <f t="shared" si="40"/>
        <v>0.80444444444444441</v>
      </c>
      <c r="X354" s="21">
        <f t="shared" si="41"/>
        <v>2014</v>
      </c>
    </row>
    <row r="355" spans="1:24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t="s">
        <v>8223</v>
      </c>
      <c r="H355" t="s">
        <v>8404</v>
      </c>
      <c r="I355" t="s">
        <v>8245</v>
      </c>
      <c r="J355">
        <v>1468442898</v>
      </c>
      <c r="K355">
        <v>1465850898</v>
      </c>
      <c r="L355" t="b">
        <v>0</v>
      </c>
      <c r="M355">
        <v>0</v>
      </c>
      <c r="N355" t="b">
        <v>0</v>
      </c>
      <c r="O355" t="s">
        <v>8269</v>
      </c>
      <c r="P355" t="s">
        <v>8322</v>
      </c>
      <c r="Q355" t="s">
        <v>8325</v>
      </c>
      <c r="R355">
        <f t="shared" si="35"/>
        <v>0</v>
      </c>
      <c r="S355" s="9">
        <f t="shared" si="36"/>
        <v>0</v>
      </c>
      <c r="T355" s="8">
        <f t="shared" si="37"/>
        <v>42534.866875</v>
      </c>
      <c r="U355" s="8">
        <f t="shared" si="38"/>
        <v>42564.866875</v>
      </c>
      <c r="V355" s="14">
        <f t="shared" si="39"/>
        <v>30</v>
      </c>
      <c r="W355" s="10">
        <f t="shared" si="40"/>
        <v>-1</v>
      </c>
      <c r="X355" s="21">
        <f t="shared" si="41"/>
        <v>2016</v>
      </c>
    </row>
    <row r="356" spans="1:24" ht="60" x14ac:dyDescent="0.25">
      <c r="A356">
        <v>3708</v>
      </c>
      <c r="B356" s="1" t="s">
        <v>3705</v>
      </c>
      <c r="C356" s="1" t="s">
        <v>7818</v>
      </c>
      <c r="D356" s="3">
        <v>700</v>
      </c>
      <c r="E356" s="4">
        <v>2100</v>
      </c>
      <c r="F356" t="s">
        <v>8218</v>
      </c>
      <c r="G356" t="s">
        <v>8223</v>
      </c>
      <c r="H356" t="s">
        <v>8404</v>
      </c>
      <c r="I356" t="s">
        <v>8245</v>
      </c>
      <c r="J356">
        <v>1404444286</v>
      </c>
      <c r="K356">
        <v>1403234686</v>
      </c>
      <c r="L356" t="b">
        <v>0</v>
      </c>
      <c r="M356">
        <v>39</v>
      </c>
      <c r="N356" t="b">
        <v>1</v>
      </c>
      <c r="O356" t="s">
        <v>8269</v>
      </c>
      <c r="P356" t="s">
        <v>8322</v>
      </c>
      <c r="Q356" t="s">
        <v>8325</v>
      </c>
      <c r="R356">
        <f t="shared" si="35"/>
        <v>53.85</v>
      </c>
      <c r="S356" s="9">
        <f t="shared" si="36"/>
        <v>300</v>
      </c>
      <c r="T356" s="8">
        <f t="shared" si="37"/>
        <v>41810.142199074071</v>
      </c>
      <c r="U356" s="8">
        <f t="shared" si="38"/>
        <v>41824.142199074071</v>
      </c>
      <c r="V356" s="14">
        <f t="shared" si="39"/>
        <v>14</v>
      </c>
      <c r="W356" s="10">
        <f t="shared" si="40"/>
        <v>2</v>
      </c>
      <c r="X356" s="21">
        <f t="shared" si="41"/>
        <v>2014</v>
      </c>
    </row>
    <row r="357" spans="1:24" ht="60" x14ac:dyDescent="0.25">
      <c r="A357">
        <v>2175</v>
      </c>
      <c r="B357" s="1" t="s">
        <v>2176</v>
      </c>
      <c r="C357" s="1" t="s">
        <v>6285</v>
      </c>
      <c r="D357" s="3">
        <v>700</v>
      </c>
      <c r="E357" s="4">
        <v>1750</v>
      </c>
      <c r="F357" t="s">
        <v>8218</v>
      </c>
      <c r="G357" t="s">
        <v>8223</v>
      </c>
      <c r="H357" t="s">
        <v>8404</v>
      </c>
      <c r="I357" t="s">
        <v>8245</v>
      </c>
      <c r="J357">
        <v>1469059986</v>
      </c>
      <c r="K357">
        <v>1468455186</v>
      </c>
      <c r="L357" t="b">
        <v>0</v>
      </c>
      <c r="M357">
        <v>26</v>
      </c>
      <c r="N357" t="b">
        <v>1</v>
      </c>
      <c r="O357" t="s">
        <v>8274</v>
      </c>
      <c r="P357" t="s">
        <v>8326</v>
      </c>
      <c r="Q357" t="s">
        <v>8330</v>
      </c>
      <c r="R357">
        <f t="shared" si="35"/>
        <v>67.31</v>
      </c>
      <c r="S357" s="9">
        <f t="shared" si="36"/>
        <v>250</v>
      </c>
      <c r="T357" s="8">
        <f t="shared" si="37"/>
        <v>42565.009097222224</v>
      </c>
      <c r="U357" s="8">
        <f t="shared" si="38"/>
        <v>42572.009097222224</v>
      </c>
      <c r="V357" s="14">
        <f t="shared" si="39"/>
        <v>7</v>
      </c>
      <c r="W357" s="10">
        <f t="shared" si="40"/>
        <v>1.5</v>
      </c>
      <c r="X357" s="21">
        <f t="shared" si="41"/>
        <v>2016</v>
      </c>
    </row>
    <row r="358" spans="1:24" ht="45" x14ac:dyDescent="0.25">
      <c r="A358">
        <v>2465</v>
      </c>
      <c r="B358" s="1" t="s">
        <v>2466</v>
      </c>
      <c r="C358" s="1" t="s">
        <v>6575</v>
      </c>
      <c r="D358" s="3">
        <v>700</v>
      </c>
      <c r="E358" s="4">
        <v>1261</v>
      </c>
      <c r="F358" t="s">
        <v>8218</v>
      </c>
      <c r="G358" t="s">
        <v>8223</v>
      </c>
      <c r="H358" t="s">
        <v>8404</v>
      </c>
      <c r="I358" t="s">
        <v>8245</v>
      </c>
      <c r="J358">
        <v>1348420548</v>
      </c>
      <c r="K358">
        <v>1345828548</v>
      </c>
      <c r="L358" t="b">
        <v>0</v>
      </c>
      <c r="M358">
        <v>48</v>
      </c>
      <c r="N358" t="b">
        <v>1</v>
      </c>
      <c r="O358" t="s">
        <v>8277</v>
      </c>
      <c r="P358" t="s">
        <v>8326</v>
      </c>
      <c r="Q358" t="s">
        <v>8327</v>
      </c>
      <c r="R358">
        <f t="shared" si="35"/>
        <v>26.27</v>
      </c>
      <c r="S358" s="9">
        <f t="shared" si="36"/>
        <v>180</v>
      </c>
      <c r="T358" s="8">
        <f t="shared" si="37"/>
        <v>41145.719305555554</v>
      </c>
      <c r="U358" s="8">
        <f t="shared" si="38"/>
        <v>41175.719305555554</v>
      </c>
      <c r="V358" s="14">
        <f t="shared" si="39"/>
        <v>30</v>
      </c>
      <c r="W358" s="10">
        <f t="shared" si="40"/>
        <v>0.80142857142857138</v>
      </c>
      <c r="X358" s="21">
        <f t="shared" si="41"/>
        <v>2012</v>
      </c>
    </row>
    <row r="359" spans="1:24" ht="60" x14ac:dyDescent="0.25">
      <c r="A359">
        <v>3591</v>
      </c>
      <c r="B359" s="1" t="s">
        <v>3590</v>
      </c>
      <c r="C359" s="1" t="s">
        <v>7701</v>
      </c>
      <c r="D359" s="3">
        <v>700</v>
      </c>
      <c r="E359" s="4">
        <v>1225</v>
      </c>
      <c r="F359" t="s">
        <v>8218</v>
      </c>
      <c r="G359" t="s">
        <v>8223</v>
      </c>
      <c r="H359" t="s">
        <v>8404</v>
      </c>
      <c r="I359" t="s">
        <v>8245</v>
      </c>
      <c r="J359">
        <v>1422075540</v>
      </c>
      <c r="K359">
        <v>1419979544</v>
      </c>
      <c r="L359" t="b">
        <v>0</v>
      </c>
      <c r="M359">
        <v>18</v>
      </c>
      <c r="N359" t="b">
        <v>1</v>
      </c>
      <c r="O359" t="s">
        <v>8269</v>
      </c>
      <c r="P359" t="s">
        <v>8322</v>
      </c>
      <c r="Q359" t="s">
        <v>8325</v>
      </c>
      <c r="R359">
        <f t="shared" si="35"/>
        <v>68.06</v>
      </c>
      <c r="S359" s="9">
        <f t="shared" si="36"/>
        <v>175</v>
      </c>
      <c r="T359" s="8">
        <f t="shared" si="37"/>
        <v>42003.948425925926</v>
      </c>
      <c r="U359" s="8">
        <f t="shared" si="38"/>
        <v>42028.207638888889</v>
      </c>
      <c r="V359" s="14">
        <f t="shared" si="39"/>
        <v>24.25921296296292</v>
      </c>
      <c r="W359" s="10">
        <f t="shared" si="40"/>
        <v>0.75</v>
      </c>
      <c r="X359" s="21">
        <f t="shared" si="41"/>
        <v>2014</v>
      </c>
    </row>
    <row r="360" spans="1:24" ht="45" x14ac:dyDescent="0.25">
      <c r="A360">
        <v>3343</v>
      </c>
      <c r="B360" s="1" t="s">
        <v>3343</v>
      </c>
      <c r="C360" s="1" t="s">
        <v>7453</v>
      </c>
      <c r="D360" s="3">
        <v>700</v>
      </c>
      <c r="E360" s="4">
        <v>1200</v>
      </c>
      <c r="F360" t="s">
        <v>8218</v>
      </c>
      <c r="G360" t="s">
        <v>8224</v>
      </c>
      <c r="H360" t="s">
        <v>8408</v>
      </c>
      <c r="I360" t="s">
        <v>8246</v>
      </c>
      <c r="J360">
        <v>1460553480</v>
      </c>
      <c r="K360">
        <v>1458770384</v>
      </c>
      <c r="L360" t="b">
        <v>0</v>
      </c>
      <c r="M360">
        <v>23</v>
      </c>
      <c r="N360" t="b">
        <v>1</v>
      </c>
      <c r="O360" t="s">
        <v>8269</v>
      </c>
      <c r="P360" t="s">
        <v>8322</v>
      </c>
      <c r="Q360" t="s">
        <v>8325</v>
      </c>
      <c r="R360">
        <f t="shared" si="35"/>
        <v>52.17</v>
      </c>
      <c r="S360" s="9">
        <f t="shared" si="36"/>
        <v>171</v>
      </c>
      <c r="T360" s="8">
        <f t="shared" si="37"/>
        <v>42452.916481481487</v>
      </c>
      <c r="U360" s="8">
        <f t="shared" si="38"/>
        <v>42473.554166666669</v>
      </c>
      <c r="V360" s="14">
        <f t="shared" si="39"/>
        <v>20.637685185181908</v>
      </c>
      <c r="W360" s="10">
        <f t="shared" si="40"/>
        <v>0.7142857142857143</v>
      </c>
      <c r="X360" s="21">
        <f t="shared" si="41"/>
        <v>2016</v>
      </c>
    </row>
    <row r="361" spans="1:24" ht="45" x14ac:dyDescent="0.25">
      <c r="A361">
        <v>3420</v>
      </c>
      <c r="B361" s="1" t="s">
        <v>3419</v>
      </c>
      <c r="C361" s="1" t="s">
        <v>7530</v>
      </c>
      <c r="D361" s="3">
        <v>700</v>
      </c>
      <c r="E361" s="4">
        <v>966</v>
      </c>
      <c r="F361" t="s">
        <v>8218</v>
      </c>
      <c r="G361" t="s">
        <v>8224</v>
      </c>
      <c r="H361" t="s">
        <v>8408</v>
      </c>
      <c r="I361" t="s">
        <v>8246</v>
      </c>
      <c r="J361">
        <v>1455408000</v>
      </c>
      <c r="K361">
        <v>1454638202</v>
      </c>
      <c r="L361" t="b">
        <v>0</v>
      </c>
      <c r="M361">
        <v>34</v>
      </c>
      <c r="N361" t="b">
        <v>1</v>
      </c>
      <c r="O361" t="s">
        <v>8269</v>
      </c>
      <c r="P361" t="s">
        <v>8322</v>
      </c>
      <c r="Q361" t="s">
        <v>8325</v>
      </c>
      <c r="R361">
        <f t="shared" si="35"/>
        <v>28.41</v>
      </c>
      <c r="S361" s="9">
        <f t="shared" si="36"/>
        <v>138</v>
      </c>
      <c r="T361" s="8">
        <f t="shared" si="37"/>
        <v>42405.090300925927</v>
      </c>
      <c r="U361" s="8">
        <f t="shared" si="38"/>
        <v>42414</v>
      </c>
      <c r="V361" s="14">
        <f t="shared" si="39"/>
        <v>8.9096990740727051</v>
      </c>
      <c r="W361" s="10">
        <f t="shared" si="40"/>
        <v>0.38</v>
      </c>
      <c r="X361" s="21">
        <f t="shared" si="41"/>
        <v>2016</v>
      </c>
    </row>
    <row r="362" spans="1:24" ht="45" x14ac:dyDescent="0.25">
      <c r="A362">
        <v>756</v>
      </c>
      <c r="B362" s="1" t="s">
        <v>757</v>
      </c>
      <c r="C362" s="1" t="s">
        <v>4866</v>
      </c>
      <c r="D362" s="3">
        <v>700</v>
      </c>
      <c r="E362" s="4">
        <v>824</v>
      </c>
      <c r="F362" t="s">
        <v>8218</v>
      </c>
      <c r="G362" t="s">
        <v>8223</v>
      </c>
      <c r="H362" t="s">
        <v>8404</v>
      </c>
      <c r="I362" t="s">
        <v>8245</v>
      </c>
      <c r="J362">
        <v>1303147459</v>
      </c>
      <c r="K362">
        <v>1297880659</v>
      </c>
      <c r="L362" t="b">
        <v>0</v>
      </c>
      <c r="M362">
        <v>22</v>
      </c>
      <c r="N362" t="b">
        <v>1</v>
      </c>
      <c r="O362" t="s">
        <v>8272</v>
      </c>
      <c r="P362" t="s">
        <v>8310</v>
      </c>
      <c r="Q362" t="s">
        <v>8332</v>
      </c>
      <c r="R362">
        <f t="shared" si="35"/>
        <v>37.450000000000003</v>
      </c>
      <c r="S362" s="9">
        <f t="shared" si="36"/>
        <v>118</v>
      </c>
      <c r="T362" s="8">
        <f t="shared" si="37"/>
        <v>40590.766886574071</v>
      </c>
      <c r="U362" s="8">
        <f t="shared" si="38"/>
        <v>40651.725219907406</v>
      </c>
      <c r="V362" s="14">
        <f t="shared" si="39"/>
        <v>60.958333333335759</v>
      </c>
      <c r="W362" s="10">
        <f t="shared" si="40"/>
        <v>0.17714285714285713</v>
      </c>
      <c r="X362" s="21">
        <f t="shared" si="41"/>
        <v>2011</v>
      </c>
    </row>
    <row r="363" spans="1:24" ht="60" x14ac:dyDescent="0.25">
      <c r="A363">
        <v>1823</v>
      </c>
      <c r="B363" s="1" t="s">
        <v>1824</v>
      </c>
      <c r="C363" s="1" t="s">
        <v>5933</v>
      </c>
      <c r="D363" s="3">
        <v>700</v>
      </c>
      <c r="E363" s="4">
        <v>811</v>
      </c>
      <c r="F363" t="s">
        <v>8218</v>
      </c>
      <c r="G363" t="s">
        <v>8223</v>
      </c>
      <c r="H363" t="s">
        <v>8404</v>
      </c>
      <c r="I363" t="s">
        <v>8245</v>
      </c>
      <c r="J363">
        <v>1351095976</v>
      </c>
      <c r="K363">
        <v>1348503976</v>
      </c>
      <c r="L363" t="b">
        <v>0</v>
      </c>
      <c r="M363">
        <v>33</v>
      </c>
      <c r="N363" t="b">
        <v>1</v>
      </c>
      <c r="O363" t="s">
        <v>8274</v>
      </c>
      <c r="P363" t="s">
        <v>8326</v>
      </c>
      <c r="Q363" t="s">
        <v>8330</v>
      </c>
      <c r="R363">
        <f t="shared" si="35"/>
        <v>24.58</v>
      </c>
      <c r="S363" s="9">
        <f t="shared" si="36"/>
        <v>116</v>
      </c>
      <c r="T363" s="8">
        <f t="shared" si="37"/>
        <v>41176.684907407405</v>
      </c>
      <c r="U363" s="8">
        <f t="shared" si="38"/>
        <v>41206.684907407405</v>
      </c>
      <c r="V363" s="14">
        <f t="shared" si="39"/>
        <v>30</v>
      </c>
      <c r="W363" s="10">
        <f t="shared" si="40"/>
        <v>0.15857142857142856</v>
      </c>
      <c r="X363" s="21">
        <f t="shared" si="41"/>
        <v>2012</v>
      </c>
    </row>
    <row r="364" spans="1:24" ht="45" x14ac:dyDescent="0.25">
      <c r="A364">
        <v>2795</v>
      </c>
      <c r="B364" s="1" t="s">
        <v>2795</v>
      </c>
      <c r="C364" s="1" t="s">
        <v>6905</v>
      </c>
      <c r="D364" s="3">
        <v>700</v>
      </c>
      <c r="E364" s="4">
        <v>730</v>
      </c>
      <c r="F364" t="s">
        <v>8218</v>
      </c>
      <c r="G364" t="s">
        <v>8223</v>
      </c>
      <c r="H364" t="s">
        <v>8404</v>
      </c>
      <c r="I364" t="s">
        <v>8245</v>
      </c>
      <c r="J364">
        <v>1402095600</v>
      </c>
      <c r="K364">
        <v>1400675841</v>
      </c>
      <c r="L364" t="b">
        <v>0</v>
      </c>
      <c r="M364">
        <v>20</v>
      </c>
      <c r="N364" t="b">
        <v>1</v>
      </c>
      <c r="O364" t="s">
        <v>8269</v>
      </c>
      <c r="P364" t="s">
        <v>8322</v>
      </c>
      <c r="Q364" t="s">
        <v>8325</v>
      </c>
      <c r="R364">
        <f t="shared" si="35"/>
        <v>36.5</v>
      </c>
      <c r="S364" s="9">
        <f t="shared" si="36"/>
        <v>104</v>
      </c>
      <c r="T364" s="8">
        <f t="shared" si="37"/>
        <v>41780.525937500002</v>
      </c>
      <c r="U364" s="8">
        <f t="shared" si="38"/>
        <v>41796.958333333336</v>
      </c>
      <c r="V364" s="14">
        <f t="shared" si="39"/>
        <v>16.43239583333343</v>
      </c>
      <c r="W364" s="10">
        <f t="shared" si="40"/>
        <v>4.2857142857142858E-2</v>
      </c>
      <c r="X364" s="21">
        <f t="shared" si="41"/>
        <v>2014</v>
      </c>
    </row>
    <row r="365" spans="1:24" ht="45" x14ac:dyDescent="0.25">
      <c r="A365">
        <v>2542</v>
      </c>
      <c r="B365" s="1" t="s">
        <v>2542</v>
      </c>
      <c r="C365" s="1" t="s">
        <v>6652</v>
      </c>
      <c r="D365" s="3">
        <v>700</v>
      </c>
      <c r="E365" s="4">
        <v>725</v>
      </c>
      <c r="F365" t="s">
        <v>8218</v>
      </c>
      <c r="G365" t="s">
        <v>8223</v>
      </c>
      <c r="H365" t="s">
        <v>8404</v>
      </c>
      <c r="I365" t="s">
        <v>8245</v>
      </c>
      <c r="J365">
        <v>1380599940</v>
      </c>
      <c r="K365">
        <v>1377252857</v>
      </c>
      <c r="L365" t="b">
        <v>0</v>
      </c>
      <c r="M365">
        <v>13</v>
      </c>
      <c r="N365" t="b">
        <v>1</v>
      </c>
      <c r="O365" t="s">
        <v>8298</v>
      </c>
      <c r="P365" t="s">
        <v>8326</v>
      </c>
      <c r="Q365" t="s">
        <v>8340</v>
      </c>
      <c r="R365">
        <f t="shared" si="35"/>
        <v>55.77</v>
      </c>
      <c r="S365" s="9">
        <f t="shared" si="36"/>
        <v>104</v>
      </c>
      <c r="T365" s="8">
        <f t="shared" si="37"/>
        <v>41509.426585648151</v>
      </c>
      <c r="U365" s="8">
        <f t="shared" si="38"/>
        <v>41548.165972222225</v>
      </c>
      <c r="V365" s="14">
        <f t="shared" si="39"/>
        <v>38.73938657407416</v>
      </c>
      <c r="W365" s="10">
        <f t="shared" si="40"/>
        <v>3.5714285714285712E-2</v>
      </c>
      <c r="X365" s="21">
        <f t="shared" si="41"/>
        <v>2013</v>
      </c>
    </row>
    <row r="366" spans="1:24" ht="60" x14ac:dyDescent="0.25">
      <c r="A366">
        <v>3023</v>
      </c>
      <c r="B366" s="1" t="s">
        <v>3023</v>
      </c>
      <c r="C366" s="1" t="s">
        <v>7133</v>
      </c>
      <c r="D366" s="3">
        <v>700</v>
      </c>
      <c r="E366" s="4">
        <v>721</v>
      </c>
      <c r="F366" t="s">
        <v>8218</v>
      </c>
      <c r="G366" t="s">
        <v>8224</v>
      </c>
      <c r="H366" t="s">
        <v>8408</v>
      </c>
      <c r="I366" t="s">
        <v>8246</v>
      </c>
      <c r="J366">
        <v>1434039186</v>
      </c>
      <c r="K366">
        <v>1430151186</v>
      </c>
      <c r="L366" t="b">
        <v>0</v>
      </c>
      <c r="M366">
        <v>6</v>
      </c>
      <c r="N366" t="b">
        <v>1</v>
      </c>
      <c r="O366" t="s">
        <v>8301</v>
      </c>
      <c r="P366" t="s">
        <v>8322</v>
      </c>
      <c r="Q366" t="s">
        <v>8323</v>
      </c>
      <c r="R366">
        <f t="shared" si="35"/>
        <v>120.17</v>
      </c>
      <c r="S366" s="9">
        <f t="shared" si="36"/>
        <v>103</v>
      </c>
      <c r="T366" s="8">
        <f t="shared" si="37"/>
        <v>42121.675763888896</v>
      </c>
      <c r="U366" s="8">
        <f t="shared" si="38"/>
        <v>42166.675763888896</v>
      </c>
      <c r="V366" s="14">
        <f t="shared" si="39"/>
        <v>45</v>
      </c>
      <c r="W366" s="10">
        <f t="shared" si="40"/>
        <v>0.03</v>
      </c>
      <c r="X366" s="21">
        <f t="shared" si="41"/>
        <v>2015</v>
      </c>
    </row>
    <row r="367" spans="1:24" ht="60" x14ac:dyDescent="0.25">
      <c r="A367">
        <v>3295</v>
      </c>
      <c r="B367" s="1" t="s">
        <v>3295</v>
      </c>
      <c r="C367" s="1" t="s">
        <v>7405</v>
      </c>
      <c r="D367" s="3">
        <v>700</v>
      </c>
      <c r="E367" s="4">
        <v>720.01</v>
      </c>
      <c r="F367" t="s">
        <v>8218</v>
      </c>
      <c r="G367" t="s">
        <v>8224</v>
      </c>
      <c r="H367" t="s">
        <v>8408</v>
      </c>
      <c r="I367" t="s">
        <v>8246</v>
      </c>
      <c r="J367">
        <v>1474886229</v>
      </c>
      <c r="K367">
        <v>1472294229</v>
      </c>
      <c r="L367" t="b">
        <v>0</v>
      </c>
      <c r="M367">
        <v>27</v>
      </c>
      <c r="N367" t="b">
        <v>1</v>
      </c>
      <c r="O367" t="s">
        <v>8269</v>
      </c>
      <c r="P367" t="s">
        <v>8322</v>
      </c>
      <c r="Q367" t="s">
        <v>8325</v>
      </c>
      <c r="R367">
        <f t="shared" si="35"/>
        <v>26.67</v>
      </c>
      <c r="S367" s="9">
        <f t="shared" si="36"/>
        <v>103</v>
      </c>
      <c r="T367" s="8">
        <f t="shared" si="37"/>
        <v>42609.442465277782</v>
      </c>
      <c r="U367" s="8">
        <f t="shared" si="38"/>
        <v>42639.442465277782</v>
      </c>
      <c r="V367" s="14">
        <f t="shared" si="39"/>
        <v>30</v>
      </c>
      <c r="W367" s="10">
        <f t="shared" si="40"/>
        <v>2.8585714285714273E-2</v>
      </c>
      <c r="X367" s="21">
        <f t="shared" si="41"/>
        <v>2016</v>
      </c>
    </row>
    <row r="368" spans="1:24" ht="60" x14ac:dyDescent="0.25">
      <c r="A368">
        <v>3454</v>
      </c>
      <c r="B368" s="1" t="s">
        <v>3453</v>
      </c>
      <c r="C368" s="1" t="s">
        <v>7564</v>
      </c>
      <c r="D368" s="3">
        <v>700</v>
      </c>
      <c r="E368" s="4">
        <v>705</v>
      </c>
      <c r="F368" t="s">
        <v>8218</v>
      </c>
      <c r="G368" t="s">
        <v>8224</v>
      </c>
      <c r="H368" t="s">
        <v>8408</v>
      </c>
      <c r="I368" t="s">
        <v>8246</v>
      </c>
      <c r="J368">
        <v>1406825159</v>
      </c>
      <c r="K368">
        <v>1404233159</v>
      </c>
      <c r="L368" t="b">
        <v>0</v>
      </c>
      <c r="M368">
        <v>21</v>
      </c>
      <c r="N368" t="b">
        <v>1</v>
      </c>
      <c r="O368" t="s">
        <v>8269</v>
      </c>
      <c r="P368" t="s">
        <v>8322</v>
      </c>
      <c r="Q368" t="s">
        <v>8325</v>
      </c>
      <c r="R368">
        <f t="shared" si="35"/>
        <v>33.57</v>
      </c>
      <c r="S368" s="9">
        <f t="shared" si="36"/>
        <v>101</v>
      </c>
      <c r="T368" s="8">
        <f t="shared" si="37"/>
        <v>41821.698599537034</v>
      </c>
      <c r="U368" s="8">
        <f t="shared" si="38"/>
        <v>41851.698599537034</v>
      </c>
      <c r="V368" s="14">
        <f t="shared" si="39"/>
        <v>30</v>
      </c>
      <c r="W368" s="10">
        <f t="shared" si="40"/>
        <v>7.1428571428571426E-3</v>
      </c>
      <c r="X368" s="21">
        <f t="shared" si="41"/>
        <v>2014</v>
      </c>
    </row>
    <row r="369" spans="1:24" ht="45" x14ac:dyDescent="0.25">
      <c r="A369">
        <v>782</v>
      </c>
      <c r="B369" s="1" t="s">
        <v>783</v>
      </c>
      <c r="C369" s="1" t="s">
        <v>4892</v>
      </c>
      <c r="D369" s="3">
        <v>700</v>
      </c>
      <c r="E369" s="4">
        <v>700</v>
      </c>
      <c r="F369" t="s">
        <v>8218</v>
      </c>
      <c r="G369" t="s">
        <v>8223</v>
      </c>
      <c r="H369" t="s">
        <v>8404</v>
      </c>
      <c r="I369" t="s">
        <v>8245</v>
      </c>
      <c r="J369">
        <v>1345918302</v>
      </c>
      <c r="K369">
        <v>1343326302</v>
      </c>
      <c r="L369" t="b">
        <v>0</v>
      </c>
      <c r="M369">
        <v>14</v>
      </c>
      <c r="N369" t="b">
        <v>1</v>
      </c>
      <c r="O369" t="s">
        <v>8274</v>
      </c>
      <c r="P369" t="s">
        <v>8326</v>
      </c>
      <c r="Q369" t="s">
        <v>8330</v>
      </c>
      <c r="R369">
        <f t="shared" si="35"/>
        <v>50</v>
      </c>
      <c r="S369" s="9">
        <f t="shared" si="36"/>
        <v>100</v>
      </c>
      <c r="T369" s="8">
        <f t="shared" si="37"/>
        <v>41116.758125</v>
      </c>
      <c r="U369" s="8">
        <f t="shared" si="38"/>
        <v>41146.758125</v>
      </c>
      <c r="V369" s="14">
        <f t="shared" si="39"/>
        <v>30</v>
      </c>
      <c r="W369" s="10">
        <f t="shared" si="40"/>
        <v>0</v>
      </c>
      <c r="X369" s="21">
        <f t="shared" si="41"/>
        <v>2012</v>
      </c>
    </row>
    <row r="370" spans="1:24" ht="45" x14ac:dyDescent="0.25">
      <c r="A370">
        <v>3737</v>
      </c>
      <c r="B370" s="1" t="s">
        <v>3734</v>
      </c>
      <c r="C370" s="1" t="s">
        <v>7847</v>
      </c>
      <c r="D370" s="3">
        <v>700</v>
      </c>
      <c r="E370" s="4">
        <v>150</v>
      </c>
      <c r="F370" t="s">
        <v>8220</v>
      </c>
      <c r="G370" t="s">
        <v>8223</v>
      </c>
      <c r="H370" t="s">
        <v>8404</v>
      </c>
      <c r="I370" t="s">
        <v>8245</v>
      </c>
      <c r="J370">
        <v>1447311540</v>
      </c>
      <c r="K370">
        <v>1445358903</v>
      </c>
      <c r="L370" t="b">
        <v>0</v>
      </c>
      <c r="M370">
        <v>4</v>
      </c>
      <c r="N370" t="b">
        <v>0</v>
      </c>
      <c r="O370" t="s">
        <v>8269</v>
      </c>
      <c r="P370" t="s">
        <v>8322</v>
      </c>
      <c r="Q370" t="s">
        <v>8325</v>
      </c>
      <c r="R370">
        <f t="shared" si="35"/>
        <v>37.5</v>
      </c>
      <c r="S370" s="9">
        <f t="shared" si="36"/>
        <v>21</v>
      </c>
      <c r="T370" s="8">
        <f t="shared" si="37"/>
        <v>42297.691006944442</v>
      </c>
      <c r="U370" s="8">
        <f t="shared" si="38"/>
        <v>42320.290972222225</v>
      </c>
      <c r="V370" s="14">
        <f t="shared" si="39"/>
        <v>22.599965277782758</v>
      </c>
      <c r="W370" s="10">
        <f t="shared" si="40"/>
        <v>-0.7857142857142857</v>
      </c>
      <c r="X370" s="21">
        <f t="shared" si="41"/>
        <v>2015</v>
      </c>
    </row>
    <row r="371" spans="1:24" ht="60" x14ac:dyDescent="0.25">
      <c r="A371">
        <v>4037</v>
      </c>
      <c r="B371" s="1" t="s">
        <v>4033</v>
      </c>
      <c r="C371" s="1" t="s">
        <v>8141</v>
      </c>
      <c r="D371" s="3">
        <v>700</v>
      </c>
      <c r="E371" s="4">
        <v>80</v>
      </c>
      <c r="F371" t="s">
        <v>8220</v>
      </c>
      <c r="G371" t="s">
        <v>8223</v>
      </c>
      <c r="H371" t="s">
        <v>8404</v>
      </c>
      <c r="I371" t="s">
        <v>8245</v>
      </c>
      <c r="J371">
        <v>1464099900</v>
      </c>
      <c r="K371">
        <v>1462585315</v>
      </c>
      <c r="L371" t="b">
        <v>0</v>
      </c>
      <c r="M371">
        <v>2</v>
      </c>
      <c r="N371" t="b">
        <v>0</v>
      </c>
      <c r="O371" t="s">
        <v>8269</v>
      </c>
      <c r="P371" t="s">
        <v>8322</v>
      </c>
      <c r="Q371" t="s">
        <v>8325</v>
      </c>
      <c r="R371">
        <f t="shared" si="35"/>
        <v>40</v>
      </c>
      <c r="S371" s="9">
        <f t="shared" si="36"/>
        <v>11</v>
      </c>
      <c r="T371" s="8">
        <f t="shared" si="37"/>
        <v>42497.070775462969</v>
      </c>
      <c r="U371" s="8">
        <f t="shared" si="38"/>
        <v>42514.600694444445</v>
      </c>
      <c r="V371" s="14">
        <f t="shared" si="39"/>
        <v>17.52991898147593</v>
      </c>
      <c r="W371" s="10">
        <f t="shared" si="40"/>
        <v>-0.88571428571428568</v>
      </c>
      <c r="X371" s="21">
        <f t="shared" si="41"/>
        <v>2016</v>
      </c>
    </row>
    <row r="372" spans="1:24" ht="30" x14ac:dyDescent="0.25">
      <c r="A372">
        <v>1548</v>
      </c>
      <c r="B372" s="1" t="s">
        <v>1549</v>
      </c>
      <c r="C372" s="1" t="s">
        <v>5658</v>
      </c>
      <c r="D372" s="3">
        <v>700</v>
      </c>
      <c r="E372" s="4">
        <v>60</v>
      </c>
      <c r="F372" t="s">
        <v>8220</v>
      </c>
      <c r="G372" t="s">
        <v>8223</v>
      </c>
      <c r="H372" t="s">
        <v>8404</v>
      </c>
      <c r="I372" t="s">
        <v>8245</v>
      </c>
      <c r="J372">
        <v>1447020620</v>
      </c>
      <c r="K372">
        <v>1444425020</v>
      </c>
      <c r="L372" t="b">
        <v>0</v>
      </c>
      <c r="M372">
        <v>1</v>
      </c>
      <c r="N372" t="b">
        <v>0</v>
      </c>
      <c r="O372" t="s">
        <v>8287</v>
      </c>
      <c r="P372" t="s">
        <v>8312</v>
      </c>
      <c r="Q372" t="s">
        <v>8354</v>
      </c>
      <c r="R372">
        <f t="shared" si="35"/>
        <v>60</v>
      </c>
      <c r="S372" s="9">
        <f t="shared" si="36"/>
        <v>9</v>
      </c>
      <c r="T372" s="8">
        <f t="shared" si="37"/>
        <v>42286.88217592593</v>
      </c>
      <c r="U372" s="8">
        <f t="shared" si="38"/>
        <v>42316.923842592587</v>
      </c>
      <c r="V372" s="14">
        <f t="shared" si="39"/>
        <v>30.041666666656965</v>
      </c>
      <c r="W372" s="10">
        <f t="shared" si="40"/>
        <v>-0.91428571428571426</v>
      </c>
      <c r="X372" s="21">
        <f t="shared" si="41"/>
        <v>2015</v>
      </c>
    </row>
    <row r="373" spans="1:24" ht="60" x14ac:dyDescent="0.25">
      <c r="A373">
        <v>3642</v>
      </c>
      <c r="B373" s="1" t="s">
        <v>3640</v>
      </c>
      <c r="C373" s="1" t="s">
        <v>7752</v>
      </c>
      <c r="D373" s="3">
        <v>700</v>
      </c>
      <c r="E373" s="4">
        <v>15</v>
      </c>
      <c r="F373" t="s">
        <v>8220</v>
      </c>
      <c r="G373" t="s">
        <v>8235</v>
      </c>
      <c r="H373" t="s">
        <v>8413</v>
      </c>
      <c r="I373" t="s">
        <v>8248</v>
      </c>
      <c r="J373">
        <v>1448902800</v>
      </c>
      <c r="K373">
        <v>1445369727</v>
      </c>
      <c r="L373" t="b">
        <v>0</v>
      </c>
      <c r="M373">
        <v>2</v>
      </c>
      <c r="N373" t="b">
        <v>0</v>
      </c>
      <c r="O373" t="s">
        <v>8303</v>
      </c>
      <c r="P373" t="s">
        <v>8322</v>
      </c>
      <c r="Q373" t="s">
        <v>8334</v>
      </c>
      <c r="R373">
        <f t="shared" si="35"/>
        <v>7.5</v>
      </c>
      <c r="S373" s="9">
        <f t="shared" si="36"/>
        <v>2</v>
      </c>
      <c r="T373" s="8">
        <f t="shared" si="37"/>
        <v>42297.816284722227</v>
      </c>
      <c r="U373" s="8">
        <f t="shared" si="38"/>
        <v>42338.708333333328</v>
      </c>
      <c r="V373" s="14">
        <f t="shared" si="39"/>
        <v>40.892048611101927</v>
      </c>
      <c r="W373" s="10">
        <f t="shared" si="40"/>
        <v>-0.97857142857142854</v>
      </c>
      <c r="X373" s="21">
        <f t="shared" si="41"/>
        <v>2015</v>
      </c>
    </row>
    <row r="374" spans="1:24" ht="60" x14ac:dyDescent="0.25">
      <c r="A374">
        <v>3143</v>
      </c>
      <c r="B374" s="1" t="s">
        <v>3143</v>
      </c>
      <c r="C374" s="1" t="s">
        <v>7253</v>
      </c>
      <c r="D374" s="3">
        <v>700</v>
      </c>
      <c r="E374" s="4">
        <v>0</v>
      </c>
      <c r="F374" t="s">
        <v>8221</v>
      </c>
      <c r="G374" t="s">
        <v>8224</v>
      </c>
      <c r="H374" t="s">
        <v>8408</v>
      </c>
      <c r="I374" t="s">
        <v>8246</v>
      </c>
      <c r="J374">
        <v>1491726956</v>
      </c>
      <c r="K374">
        <v>1489480556</v>
      </c>
      <c r="L374" t="b">
        <v>0</v>
      </c>
      <c r="M374">
        <v>0</v>
      </c>
      <c r="N374" t="b">
        <v>0</v>
      </c>
      <c r="O374" t="s">
        <v>8269</v>
      </c>
      <c r="P374" t="s">
        <v>8322</v>
      </c>
      <c r="Q374" t="s">
        <v>8325</v>
      </c>
      <c r="R374">
        <f t="shared" si="35"/>
        <v>0</v>
      </c>
      <c r="S374" s="9">
        <f t="shared" si="36"/>
        <v>0</v>
      </c>
      <c r="T374" s="8">
        <f t="shared" si="37"/>
        <v>42808.358287037037</v>
      </c>
      <c r="U374" s="8">
        <f t="shared" si="38"/>
        <v>42834.358287037037</v>
      </c>
      <c r="V374" s="14">
        <f t="shared" si="39"/>
        <v>26</v>
      </c>
      <c r="W374" s="10">
        <f t="shared" si="40"/>
        <v>-1</v>
      </c>
      <c r="X374" s="21">
        <f t="shared" si="41"/>
        <v>2017</v>
      </c>
    </row>
    <row r="375" spans="1:24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t="s">
        <v>8223</v>
      </c>
      <c r="H375" t="s">
        <v>8404</v>
      </c>
      <c r="I375" t="s">
        <v>8245</v>
      </c>
      <c r="J375">
        <v>1413921060</v>
      </c>
      <c r="K375">
        <v>1411499149</v>
      </c>
      <c r="L375" t="b">
        <v>0</v>
      </c>
      <c r="M375">
        <v>0</v>
      </c>
      <c r="N375" t="b">
        <v>0</v>
      </c>
      <c r="O375" t="s">
        <v>8269</v>
      </c>
      <c r="P375" t="s">
        <v>8322</v>
      </c>
      <c r="Q375" t="s">
        <v>8325</v>
      </c>
      <c r="R375">
        <f t="shared" si="35"/>
        <v>0</v>
      </c>
      <c r="S375" s="9">
        <f t="shared" si="36"/>
        <v>0</v>
      </c>
      <c r="T375" s="8">
        <f t="shared" si="37"/>
        <v>41905.795706018522</v>
      </c>
      <c r="U375" s="8">
        <f t="shared" si="38"/>
        <v>41933.82708333333</v>
      </c>
      <c r="V375" s="14">
        <f t="shared" si="39"/>
        <v>28.031377314808196</v>
      </c>
      <c r="W375" s="10">
        <f t="shared" si="40"/>
        <v>-1</v>
      </c>
      <c r="X375" s="21">
        <f t="shared" si="41"/>
        <v>2014</v>
      </c>
    </row>
    <row r="376" spans="1:24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t="s">
        <v>8224</v>
      </c>
      <c r="H376" t="s">
        <v>8408</v>
      </c>
      <c r="I376" t="s">
        <v>8246</v>
      </c>
      <c r="J376">
        <v>1488240000</v>
      </c>
      <c r="K376">
        <v>1486996729</v>
      </c>
      <c r="L376" t="b">
        <v>0</v>
      </c>
      <c r="M376">
        <v>51</v>
      </c>
      <c r="N376" t="b">
        <v>1</v>
      </c>
      <c r="O376" t="s">
        <v>8269</v>
      </c>
      <c r="P376" t="s">
        <v>8322</v>
      </c>
      <c r="Q376" t="s">
        <v>8325</v>
      </c>
      <c r="R376">
        <f t="shared" si="35"/>
        <v>17.25</v>
      </c>
      <c r="S376" s="9">
        <f t="shared" si="36"/>
        <v>119</v>
      </c>
      <c r="T376" s="8">
        <f t="shared" si="37"/>
        <v>42779.610289351855</v>
      </c>
      <c r="U376" s="8">
        <f t="shared" si="38"/>
        <v>42794</v>
      </c>
      <c r="V376" s="14">
        <f t="shared" si="39"/>
        <v>14.38971064814541</v>
      </c>
      <c r="W376" s="10">
        <f t="shared" si="40"/>
        <v>0.1891891891891892</v>
      </c>
      <c r="X376" s="21">
        <f t="shared" si="41"/>
        <v>2017</v>
      </c>
    </row>
    <row r="377" spans="1:24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t="s">
        <v>8223</v>
      </c>
      <c r="H377" t="s">
        <v>8404</v>
      </c>
      <c r="I377" t="s">
        <v>8245</v>
      </c>
      <c r="J377">
        <v>1356392857</v>
      </c>
      <c r="K377">
        <v>1352504857</v>
      </c>
      <c r="L377" t="b">
        <v>0</v>
      </c>
      <c r="M377">
        <v>34</v>
      </c>
      <c r="N377" t="b">
        <v>1</v>
      </c>
      <c r="O377" t="s">
        <v>8298</v>
      </c>
      <c r="P377" t="s">
        <v>8326</v>
      </c>
      <c r="Q377" t="s">
        <v>8340</v>
      </c>
      <c r="R377">
        <f t="shared" si="35"/>
        <v>23.12</v>
      </c>
      <c r="S377" s="9">
        <f t="shared" si="36"/>
        <v>106</v>
      </c>
      <c r="T377" s="8">
        <f t="shared" si="37"/>
        <v>41222.991400462961</v>
      </c>
      <c r="U377" s="8">
        <f t="shared" si="38"/>
        <v>41267.991400462961</v>
      </c>
      <c r="V377" s="14">
        <f t="shared" si="39"/>
        <v>45</v>
      </c>
      <c r="W377" s="10">
        <f t="shared" si="40"/>
        <v>5.5033557046979868E-2</v>
      </c>
      <c r="X377" s="21">
        <f t="shared" si="41"/>
        <v>2012</v>
      </c>
    </row>
    <row r="378" spans="1:24" ht="60" x14ac:dyDescent="0.25">
      <c r="A378">
        <v>2721</v>
      </c>
      <c r="B378" s="1" t="s">
        <v>2721</v>
      </c>
      <c r="C378" s="1" t="s">
        <v>6831</v>
      </c>
      <c r="D378" s="3">
        <v>750</v>
      </c>
      <c r="E378" s="4">
        <v>10965</v>
      </c>
      <c r="F378" t="s">
        <v>8218</v>
      </c>
      <c r="G378" t="s">
        <v>8224</v>
      </c>
      <c r="H378" t="s">
        <v>8408</v>
      </c>
      <c r="I378" t="s">
        <v>8246</v>
      </c>
      <c r="J378">
        <v>1378494000</v>
      </c>
      <c r="K378">
        <v>1375880598</v>
      </c>
      <c r="L378" t="b">
        <v>0</v>
      </c>
      <c r="M378">
        <v>269</v>
      </c>
      <c r="N378" t="b">
        <v>1</v>
      </c>
      <c r="O378" t="s">
        <v>8293</v>
      </c>
      <c r="P378" t="s">
        <v>8307</v>
      </c>
      <c r="Q378" t="s">
        <v>8308</v>
      </c>
      <c r="R378">
        <f t="shared" si="35"/>
        <v>40.76</v>
      </c>
      <c r="S378" s="9">
        <f t="shared" si="36"/>
        <v>1462</v>
      </c>
      <c r="T378" s="8">
        <f t="shared" si="37"/>
        <v>41493.543958333335</v>
      </c>
      <c r="U378" s="8">
        <f t="shared" si="38"/>
        <v>41523.791666666664</v>
      </c>
      <c r="V378" s="14">
        <f t="shared" si="39"/>
        <v>30.247708333328774</v>
      </c>
      <c r="W378" s="10">
        <f t="shared" si="40"/>
        <v>13.62</v>
      </c>
      <c r="X378" s="21">
        <f t="shared" si="41"/>
        <v>2013</v>
      </c>
    </row>
    <row r="379" spans="1:24" ht="60" x14ac:dyDescent="0.25">
      <c r="A379">
        <v>2735</v>
      </c>
      <c r="B379" s="1" t="s">
        <v>2735</v>
      </c>
      <c r="C379" s="1" t="s">
        <v>6845</v>
      </c>
      <c r="D379" s="3">
        <v>750</v>
      </c>
      <c r="E379" s="4">
        <v>7336.01</v>
      </c>
      <c r="F379" t="s">
        <v>8218</v>
      </c>
      <c r="G379" t="s">
        <v>8224</v>
      </c>
      <c r="H379" t="s">
        <v>8408</v>
      </c>
      <c r="I379" t="s">
        <v>8246</v>
      </c>
      <c r="J379">
        <v>1363204800</v>
      </c>
      <c r="K379">
        <v>1360551250</v>
      </c>
      <c r="L379" t="b">
        <v>0</v>
      </c>
      <c r="M379">
        <v>339</v>
      </c>
      <c r="N379" t="b">
        <v>1</v>
      </c>
      <c r="O379" t="s">
        <v>8293</v>
      </c>
      <c r="P379" t="s">
        <v>8307</v>
      </c>
      <c r="Q379" t="s">
        <v>8308</v>
      </c>
      <c r="R379">
        <f t="shared" si="35"/>
        <v>21.64</v>
      </c>
      <c r="S379" s="9">
        <f t="shared" si="36"/>
        <v>978</v>
      </c>
      <c r="T379" s="8">
        <f t="shared" si="37"/>
        <v>41316.120949074073</v>
      </c>
      <c r="U379" s="8">
        <f t="shared" si="38"/>
        <v>41346.833333333336</v>
      </c>
      <c r="V379" s="14">
        <f t="shared" si="39"/>
        <v>30.712384259262762</v>
      </c>
      <c r="W379" s="10">
        <f t="shared" si="40"/>
        <v>8.7813466666666677</v>
      </c>
      <c r="X379" s="21">
        <f t="shared" si="41"/>
        <v>2013</v>
      </c>
    </row>
    <row r="380" spans="1:24" ht="60" x14ac:dyDescent="0.25">
      <c r="A380">
        <v>81</v>
      </c>
      <c r="B380" s="1" t="s">
        <v>83</v>
      </c>
      <c r="C380" s="1" t="s">
        <v>4192</v>
      </c>
      <c r="D380" s="3">
        <v>750</v>
      </c>
      <c r="E380" s="4">
        <v>1485</v>
      </c>
      <c r="F380" t="s">
        <v>8218</v>
      </c>
      <c r="G380" t="s">
        <v>8223</v>
      </c>
      <c r="H380" t="s">
        <v>8404</v>
      </c>
      <c r="I380" t="s">
        <v>8245</v>
      </c>
      <c r="J380">
        <v>1342234920</v>
      </c>
      <c r="K380">
        <v>1341892127</v>
      </c>
      <c r="L380" t="b">
        <v>0</v>
      </c>
      <c r="M380">
        <v>28</v>
      </c>
      <c r="N380" t="b">
        <v>1</v>
      </c>
      <c r="O380" t="s">
        <v>8264</v>
      </c>
      <c r="P380" t="s">
        <v>8320</v>
      </c>
      <c r="Q380" t="s">
        <v>8342</v>
      </c>
      <c r="R380">
        <f t="shared" si="35"/>
        <v>53.04</v>
      </c>
      <c r="S380" s="9">
        <f t="shared" si="36"/>
        <v>198</v>
      </c>
      <c r="T380" s="8">
        <f t="shared" si="37"/>
        <v>41100.158877314818</v>
      </c>
      <c r="U380" s="8">
        <f t="shared" si="38"/>
        <v>41104.126388888886</v>
      </c>
      <c r="V380" s="14">
        <f t="shared" si="39"/>
        <v>3.9675115740683395</v>
      </c>
      <c r="W380" s="10">
        <f t="shared" si="40"/>
        <v>0.98</v>
      </c>
      <c r="X380" s="21">
        <f t="shared" si="41"/>
        <v>2012</v>
      </c>
    </row>
    <row r="381" spans="1:24" ht="45" x14ac:dyDescent="0.25">
      <c r="A381">
        <v>2282</v>
      </c>
      <c r="B381" s="1" t="s">
        <v>2283</v>
      </c>
      <c r="C381" s="1" t="s">
        <v>6392</v>
      </c>
      <c r="D381" s="3">
        <v>750</v>
      </c>
      <c r="E381" s="4">
        <v>1390</v>
      </c>
      <c r="F381" t="s">
        <v>8218</v>
      </c>
      <c r="G381" t="s">
        <v>8223</v>
      </c>
      <c r="H381" t="s">
        <v>8404</v>
      </c>
      <c r="I381" t="s">
        <v>8245</v>
      </c>
      <c r="J381">
        <v>1452744686</v>
      </c>
      <c r="K381">
        <v>1447560686</v>
      </c>
      <c r="L381" t="b">
        <v>0</v>
      </c>
      <c r="M381">
        <v>12</v>
      </c>
      <c r="N381" t="b">
        <v>1</v>
      </c>
      <c r="O381" t="s">
        <v>8274</v>
      </c>
      <c r="P381" t="s">
        <v>8326</v>
      </c>
      <c r="Q381" t="s">
        <v>8330</v>
      </c>
      <c r="R381">
        <f t="shared" si="35"/>
        <v>115.83</v>
      </c>
      <c r="S381" s="9">
        <f t="shared" si="36"/>
        <v>185</v>
      </c>
      <c r="T381" s="8">
        <f t="shared" si="37"/>
        <v>42323.17460648148</v>
      </c>
      <c r="U381" s="8">
        <f t="shared" si="38"/>
        <v>42383.17460648148</v>
      </c>
      <c r="V381" s="14">
        <f t="shared" si="39"/>
        <v>60</v>
      </c>
      <c r="W381" s="10">
        <f t="shared" si="40"/>
        <v>0.85333333333333339</v>
      </c>
      <c r="X381" s="21">
        <f t="shared" si="41"/>
        <v>2015</v>
      </c>
    </row>
    <row r="382" spans="1:24" ht="30" x14ac:dyDescent="0.25">
      <c r="A382">
        <v>2477</v>
      </c>
      <c r="B382" s="1" t="s">
        <v>824</v>
      </c>
      <c r="C382" s="1" t="s">
        <v>6587</v>
      </c>
      <c r="D382" s="3">
        <v>750</v>
      </c>
      <c r="E382" s="4">
        <v>1285</v>
      </c>
      <c r="F382" t="s">
        <v>8218</v>
      </c>
      <c r="G382" t="s">
        <v>8223</v>
      </c>
      <c r="H382" t="s">
        <v>8404</v>
      </c>
      <c r="I382" t="s">
        <v>8245</v>
      </c>
      <c r="J382">
        <v>1344789345</v>
      </c>
      <c r="K382">
        <v>1340901345</v>
      </c>
      <c r="L382" t="b">
        <v>0</v>
      </c>
      <c r="M382">
        <v>41</v>
      </c>
      <c r="N382" t="b">
        <v>1</v>
      </c>
      <c r="O382" t="s">
        <v>8277</v>
      </c>
      <c r="P382" t="s">
        <v>8326</v>
      </c>
      <c r="Q382" t="s">
        <v>8327</v>
      </c>
      <c r="R382">
        <f t="shared" si="35"/>
        <v>31.34</v>
      </c>
      <c r="S382" s="9">
        <f t="shared" si="36"/>
        <v>171</v>
      </c>
      <c r="T382" s="8">
        <f t="shared" si="37"/>
        <v>41088.691493055558</v>
      </c>
      <c r="U382" s="8">
        <f t="shared" si="38"/>
        <v>41133.691493055558</v>
      </c>
      <c r="V382" s="14">
        <f t="shared" si="39"/>
        <v>45</v>
      </c>
      <c r="W382" s="10">
        <f t="shared" si="40"/>
        <v>0.71333333333333337</v>
      </c>
      <c r="X382" s="21">
        <f t="shared" si="41"/>
        <v>2012</v>
      </c>
    </row>
    <row r="383" spans="1:24" ht="60" x14ac:dyDescent="0.25">
      <c r="A383">
        <v>3165</v>
      </c>
      <c r="B383" s="1" t="s">
        <v>3165</v>
      </c>
      <c r="C383" s="1" t="s">
        <v>7275</v>
      </c>
      <c r="D383" s="3">
        <v>750</v>
      </c>
      <c r="E383" s="4">
        <v>1220</v>
      </c>
      <c r="F383" t="s">
        <v>8218</v>
      </c>
      <c r="G383" t="s">
        <v>8223</v>
      </c>
      <c r="H383" t="s">
        <v>8404</v>
      </c>
      <c r="I383" t="s">
        <v>8245</v>
      </c>
      <c r="J383">
        <v>1304395140</v>
      </c>
      <c r="K383">
        <v>1302493760</v>
      </c>
      <c r="L383" t="b">
        <v>1</v>
      </c>
      <c r="M383">
        <v>21</v>
      </c>
      <c r="N383" t="b">
        <v>1</v>
      </c>
      <c r="O383" t="s">
        <v>8269</v>
      </c>
      <c r="P383" t="s">
        <v>8322</v>
      </c>
      <c r="Q383" t="s">
        <v>8325</v>
      </c>
      <c r="R383">
        <f t="shared" si="35"/>
        <v>58.1</v>
      </c>
      <c r="S383" s="9">
        <f t="shared" si="36"/>
        <v>163</v>
      </c>
      <c r="T383" s="8">
        <f t="shared" si="37"/>
        <v>40644.159259259257</v>
      </c>
      <c r="U383" s="8">
        <f t="shared" si="38"/>
        <v>40666.165972222225</v>
      </c>
      <c r="V383" s="14">
        <f t="shared" si="39"/>
        <v>22.006712962967867</v>
      </c>
      <c r="W383" s="10">
        <f t="shared" si="40"/>
        <v>0.62666666666666671</v>
      </c>
      <c r="X383" s="21">
        <f t="shared" si="41"/>
        <v>2011</v>
      </c>
    </row>
    <row r="384" spans="1:24" ht="45" x14ac:dyDescent="0.25">
      <c r="A384">
        <v>2205</v>
      </c>
      <c r="B384" s="1" t="s">
        <v>2206</v>
      </c>
      <c r="C384" s="1" t="s">
        <v>6315</v>
      </c>
      <c r="D384" s="3">
        <v>750</v>
      </c>
      <c r="E384" s="4">
        <v>1140</v>
      </c>
      <c r="F384" t="s">
        <v>8218</v>
      </c>
      <c r="G384" t="s">
        <v>8223</v>
      </c>
      <c r="H384" t="s">
        <v>8404</v>
      </c>
      <c r="I384" t="s">
        <v>8245</v>
      </c>
      <c r="J384">
        <v>1338579789</v>
      </c>
      <c r="K384">
        <v>1335987789</v>
      </c>
      <c r="L384" t="b">
        <v>0</v>
      </c>
      <c r="M384">
        <v>27</v>
      </c>
      <c r="N384" t="b">
        <v>1</v>
      </c>
      <c r="O384" t="s">
        <v>8278</v>
      </c>
      <c r="P384" t="s">
        <v>8326</v>
      </c>
      <c r="Q384" t="s">
        <v>8328</v>
      </c>
      <c r="R384">
        <f t="shared" si="35"/>
        <v>42.22</v>
      </c>
      <c r="S384" s="9">
        <f t="shared" si="36"/>
        <v>152</v>
      </c>
      <c r="T384" s="8">
        <f t="shared" si="37"/>
        <v>41031.82163194444</v>
      </c>
      <c r="U384" s="8">
        <f t="shared" si="38"/>
        <v>41061.82163194444</v>
      </c>
      <c r="V384" s="14">
        <f t="shared" si="39"/>
        <v>30</v>
      </c>
      <c r="W384" s="10">
        <f t="shared" si="40"/>
        <v>0.52</v>
      </c>
      <c r="X384" s="21">
        <f t="shared" si="41"/>
        <v>2012</v>
      </c>
    </row>
    <row r="385" spans="1:24" ht="60" x14ac:dyDescent="0.25">
      <c r="A385">
        <v>3684</v>
      </c>
      <c r="B385" s="1" t="s">
        <v>3681</v>
      </c>
      <c r="C385" s="1" t="s">
        <v>7794</v>
      </c>
      <c r="D385" s="3">
        <v>750</v>
      </c>
      <c r="E385" s="4">
        <v>1043</v>
      </c>
      <c r="F385" t="s">
        <v>8218</v>
      </c>
      <c r="G385" t="s">
        <v>8223</v>
      </c>
      <c r="H385" t="s">
        <v>8404</v>
      </c>
      <c r="I385" t="s">
        <v>8245</v>
      </c>
      <c r="J385">
        <v>1441167586</v>
      </c>
      <c r="K385">
        <v>1438575586</v>
      </c>
      <c r="L385" t="b">
        <v>0</v>
      </c>
      <c r="M385">
        <v>23</v>
      </c>
      <c r="N385" t="b">
        <v>1</v>
      </c>
      <c r="O385" t="s">
        <v>8269</v>
      </c>
      <c r="P385" t="s">
        <v>8322</v>
      </c>
      <c r="Q385" t="s">
        <v>8325</v>
      </c>
      <c r="R385">
        <f t="shared" si="35"/>
        <v>45.35</v>
      </c>
      <c r="S385" s="9">
        <f t="shared" si="36"/>
        <v>139</v>
      </c>
      <c r="T385" s="8">
        <f t="shared" si="37"/>
        <v>42219.180393518516</v>
      </c>
      <c r="U385" s="8">
        <f t="shared" si="38"/>
        <v>42249.180393518516</v>
      </c>
      <c r="V385" s="14">
        <f t="shared" si="39"/>
        <v>30</v>
      </c>
      <c r="W385" s="10">
        <f t="shared" si="40"/>
        <v>0.39066666666666666</v>
      </c>
      <c r="X385" s="21">
        <f t="shared" si="41"/>
        <v>2015</v>
      </c>
    </row>
    <row r="386" spans="1:24" ht="45" x14ac:dyDescent="0.25">
      <c r="A386">
        <v>1860</v>
      </c>
      <c r="B386" s="1" t="s">
        <v>1861</v>
      </c>
      <c r="C386" s="1" t="s">
        <v>5970</v>
      </c>
      <c r="D386" s="3">
        <v>750</v>
      </c>
      <c r="E386" s="4">
        <v>1001</v>
      </c>
      <c r="F386" t="s">
        <v>8218</v>
      </c>
      <c r="G386" t="s">
        <v>8223</v>
      </c>
      <c r="H386" t="s">
        <v>8404</v>
      </c>
      <c r="I386" t="s">
        <v>8245</v>
      </c>
      <c r="J386">
        <v>1391706084</v>
      </c>
      <c r="K386">
        <v>1389891684</v>
      </c>
      <c r="L386" t="b">
        <v>0</v>
      </c>
      <c r="M386">
        <v>19</v>
      </c>
      <c r="N386" t="b">
        <v>1</v>
      </c>
      <c r="O386" t="s">
        <v>8274</v>
      </c>
      <c r="P386" t="s">
        <v>8326</v>
      </c>
      <c r="Q386" t="s">
        <v>8330</v>
      </c>
      <c r="R386">
        <f t="shared" ref="R386:R449" si="42">IFERROR(ROUND(E386/M386,2),0)</f>
        <v>52.68</v>
      </c>
      <c r="S386" s="9">
        <f t="shared" ref="S386:S449" si="43">ROUND((E386/D386)*100,0)</f>
        <v>133</v>
      </c>
      <c r="T386" s="8">
        <f t="shared" ref="T386:T449" si="44">+(((K386/60)/60)/24)+DATE(1970,1,1)</f>
        <v>41655.709305555552</v>
      </c>
      <c r="U386" s="8">
        <f t="shared" ref="U386:U449" si="45">+(((J386/60)/60/24)+DATE(1970,1,1))</f>
        <v>41676.709305555552</v>
      </c>
      <c r="V386" s="14">
        <f t="shared" ref="V386:V449" si="46">+U386-T386</f>
        <v>21</v>
      </c>
      <c r="W386" s="10">
        <f t="shared" ref="W386:W449" si="47">+(E386-D386)/D386</f>
        <v>0.33466666666666667</v>
      </c>
      <c r="X386" s="21">
        <f t="shared" ref="X386:X449" si="48">YEAR(T386)</f>
        <v>2014</v>
      </c>
    </row>
    <row r="387" spans="1:24" ht="60" x14ac:dyDescent="0.25">
      <c r="A387">
        <v>2978</v>
      </c>
      <c r="B387" s="1" t="s">
        <v>2978</v>
      </c>
      <c r="C387" s="1" t="s">
        <v>7088</v>
      </c>
      <c r="D387" s="3">
        <v>750</v>
      </c>
      <c r="E387" s="4">
        <v>971</v>
      </c>
      <c r="F387" t="s">
        <v>8218</v>
      </c>
      <c r="G387" t="s">
        <v>8223</v>
      </c>
      <c r="H387" t="s">
        <v>8404</v>
      </c>
      <c r="I387" t="s">
        <v>8245</v>
      </c>
      <c r="J387">
        <v>1413784740</v>
      </c>
      <c r="K387">
        <v>1412954547</v>
      </c>
      <c r="L387" t="b">
        <v>0</v>
      </c>
      <c r="M387">
        <v>16</v>
      </c>
      <c r="N387" t="b">
        <v>1</v>
      </c>
      <c r="O387" t="s">
        <v>8269</v>
      </c>
      <c r="P387" t="s">
        <v>8322</v>
      </c>
      <c r="Q387" t="s">
        <v>8325</v>
      </c>
      <c r="R387">
        <f t="shared" si="42"/>
        <v>60.69</v>
      </c>
      <c r="S387" s="9">
        <f t="shared" si="43"/>
        <v>129</v>
      </c>
      <c r="T387" s="8">
        <f t="shared" si="44"/>
        <v>41922.640590277777</v>
      </c>
      <c r="U387" s="8">
        <f t="shared" si="45"/>
        <v>41932.249305555553</v>
      </c>
      <c r="V387" s="14">
        <f t="shared" si="46"/>
        <v>9.6087152777763549</v>
      </c>
      <c r="W387" s="10">
        <f t="shared" si="47"/>
        <v>0.29466666666666669</v>
      </c>
      <c r="X387" s="21">
        <f t="shared" si="48"/>
        <v>2014</v>
      </c>
    </row>
    <row r="388" spans="1:24" ht="45" x14ac:dyDescent="0.25">
      <c r="A388">
        <v>1394</v>
      </c>
      <c r="B388" s="1" t="s">
        <v>1395</v>
      </c>
      <c r="C388" s="1" t="s">
        <v>5504</v>
      </c>
      <c r="D388" s="3">
        <v>750</v>
      </c>
      <c r="E388" s="4">
        <v>916</v>
      </c>
      <c r="F388" t="s">
        <v>8218</v>
      </c>
      <c r="G388" t="s">
        <v>8223</v>
      </c>
      <c r="H388" t="s">
        <v>8404</v>
      </c>
      <c r="I388" t="s">
        <v>8245</v>
      </c>
      <c r="J388">
        <v>1488337200</v>
      </c>
      <c r="K388">
        <v>1484623726</v>
      </c>
      <c r="L388" t="b">
        <v>0</v>
      </c>
      <c r="M388">
        <v>17</v>
      </c>
      <c r="N388" t="b">
        <v>1</v>
      </c>
      <c r="O388" t="s">
        <v>8274</v>
      </c>
      <c r="P388" t="s">
        <v>8326</v>
      </c>
      <c r="Q388" t="s">
        <v>8330</v>
      </c>
      <c r="R388">
        <f t="shared" si="42"/>
        <v>53.88</v>
      </c>
      <c r="S388" s="9">
        <f t="shared" si="43"/>
        <v>122</v>
      </c>
      <c r="T388" s="8">
        <f t="shared" si="44"/>
        <v>42752.144976851851</v>
      </c>
      <c r="U388" s="8">
        <f t="shared" si="45"/>
        <v>42795.125</v>
      </c>
      <c r="V388" s="14">
        <f t="shared" si="46"/>
        <v>42.980023148149485</v>
      </c>
      <c r="W388" s="10">
        <f t="shared" si="47"/>
        <v>0.22133333333333333</v>
      </c>
      <c r="X388" s="21">
        <f t="shared" si="48"/>
        <v>2017</v>
      </c>
    </row>
    <row r="389" spans="1:24" ht="60" x14ac:dyDescent="0.25">
      <c r="A389">
        <v>2191</v>
      </c>
      <c r="B389" s="1" t="s">
        <v>2192</v>
      </c>
      <c r="C389" s="1" t="s">
        <v>6301</v>
      </c>
      <c r="D389" s="3">
        <v>750</v>
      </c>
      <c r="E389" s="4">
        <v>898</v>
      </c>
      <c r="F389" t="s">
        <v>8218</v>
      </c>
      <c r="G389" t="s">
        <v>8224</v>
      </c>
      <c r="H389" t="s">
        <v>8408</v>
      </c>
      <c r="I389" t="s">
        <v>8246</v>
      </c>
      <c r="J389">
        <v>1487102427</v>
      </c>
      <c r="K389">
        <v>1486065627</v>
      </c>
      <c r="L389" t="b">
        <v>0</v>
      </c>
      <c r="M389">
        <v>25</v>
      </c>
      <c r="N389" t="b">
        <v>1</v>
      </c>
      <c r="O389" t="s">
        <v>8295</v>
      </c>
      <c r="P389" t="s">
        <v>8315</v>
      </c>
      <c r="Q389" t="s">
        <v>8316</v>
      </c>
      <c r="R389">
        <f t="shared" si="42"/>
        <v>35.92</v>
      </c>
      <c r="S389" s="9">
        <f t="shared" si="43"/>
        <v>120</v>
      </c>
      <c r="T389" s="8">
        <f t="shared" si="44"/>
        <v>42768.833645833336</v>
      </c>
      <c r="U389" s="8">
        <f t="shared" si="45"/>
        <v>42780.833645833336</v>
      </c>
      <c r="V389" s="14">
        <f t="shared" si="46"/>
        <v>12</v>
      </c>
      <c r="W389" s="10">
        <f t="shared" si="47"/>
        <v>0.19733333333333333</v>
      </c>
      <c r="X389" s="21">
        <f t="shared" si="48"/>
        <v>2017</v>
      </c>
    </row>
    <row r="390" spans="1:24" ht="60" x14ac:dyDescent="0.25">
      <c r="A390">
        <v>3367</v>
      </c>
      <c r="B390" s="1" t="s">
        <v>3366</v>
      </c>
      <c r="C390" s="1" t="s">
        <v>7477</v>
      </c>
      <c r="D390" s="3">
        <v>750</v>
      </c>
      <c r="E390" s="4">
        <v>890</v>
      </c>
      <c r="F390" t="s">
        <v>8218</v>
      </c>
      <c r="G390" t="s">
        <v>8224</v>
      </c>
      <c r="H390" t="s">
        <v>8408</v>
      </c>
      <c r="I390" t="s">
        <v>8246</v>
      </c>
      <c r="J390">
        <v>1438467894</v>
      </c>
      <c r="K390">
        <v>1436307894</v>
      </c>
      <c r="L390" t="b">
        <v>0</v>
      </c>
      <c r="M390">
        <v>30</v>
      </c>
      <c r="N390" t="b">
        <v>1</v>
      </c>
      <c r="O390" t="s">
        <v>8269</v>
      </c>
      <c r="P390" t="s">
        <v>8322</v>
      </c>
      <c r="Q390" t="s">
        <v>8325</v>
      </c>
      <c r="R390">
        <f t="shared" si="42"/>
        <v>29.67</v>
      </c>
      <c r="S390" s="9">
        <f t="shared" si="43"/>
        <v>119</v>
      </c>
      <c r="T390" s="8">
        <f t="shared" si="44"/>
        <v>42192.933958333335</v>
      </c>
      <c r="U390" s="8">
        <f t="shared" si="45"/>
        <v>42217.933958333335</v>
      </c>
      <c r="V390" s="14">
        <f t="shared" si="46"/>
        <v>25</v>
      </c>
      <c r="W390" s="10">
        <f t="shared" si="47"/>
        <v>0.18666666666666668</v>
      </c>
      <c r="X390" s="21">
        <f t="shared" si="48"/>
        <v>2015</v>
      </c>
    </row>
    <row r="391" spans="1:24" ht="60" x14ac:dyDescent="0.25">
      <c r="A391">
        <v>2083</v>
      </c>
      <c r="B391" s="1" t="s">
        <v>2084</v>
      </c>
      <c r="C391" s="1" t="s">
        <v>6193</v>
      </c>
      <c r="D391" s="3">
        <v>750</v>
      </c>
      <c r="E391" s="4">
        <v>850</v>
      </c>
      <c r="F391" t="s">
        <v>8218</v>
      </c>
      <c r="G391" t="s">
        <v>8223</v>
      </c>
      <c r="H391" t="s">
        <v>8404</v>
      </c>
      <c r="I391" t="s">
        <v>8245</v>
      </c>
      <c r="J391">
        <v>1338830395</v>
      </c>
      <c r="K391">
        <v>1336238395</v>
      </c>
      <c r="L391" t="b">
        <v>0</v>
      </c>
      <c r="M391">
        <v>25</v>
      </c>
      <c r="N391" t="b">
        <v>1</v>
      </c>
      <c r="O391" t="s">
        <v>8277</v>
      </c>
      <c r="P391" t="s">
        <v>8326</v>
      </c>
      <c r="Q391" t="s">
        <v>8327</v>
      </c>
      <c r="R391">
        <f t="shared" si="42"/>
        <v>34</v>
      </c>
      <c r="S391" s="9">
        <f t="shared" si="43"/>
        <v>113</v>
      </c>
      <c r="T391" s="8">
        <f t="shared" si="44"/>
        <v>41034.72216435185</v>
      </c>
      <c r="U391" s="8">
        <f t="shared" si="45"/>
        <v>41064.72216435185</v>
      </c>
      <c r="V391" s="14">
        <f t="shared" si="46"/>
        <v>30</v>
      </c>
      <c r="W391" s="10">
        <f t="shared" si="47"/>
        <v>0.13333333333333333</v>
      </c>
      <c r="X391" s="21">
        <f t="shared" si="48"/>
        <v>2012</v>
      </c>
    </row>
    <row r="392" spans="1:24" ht="60" x14ac:dyDescent="0.25">
      <c r="A392">
        <v>2931</v>
      </c>
      <c r="B392" s="1" t="s">
        <v>2931</v>
      </c>
      <c r="C392" s="1" t="s">
        <v>7041</v>
      </c>
      <c r="D392" s="3">
        <v>750</v>
      </c>
      <c r="E392" s="4">
        <v>795</v>
      </c>
      <c r="F392" t="s">
        <v>8218</v>
      </c>
      <c r="G392" t="s">
        <v>8228</v>
      </c>
      <c r="H392" t="s">
        <v>8409</v>
      </c>
      <c r="I392" t="s">
        <v>8250</v>
      </c>
      <c r="J392">
        <v>1410761280</v>
      </c>
      <c r="K392">
        <v>1408604363</v>
      </c>
      <c r="L392" t="b">
        <v>0</v>
      </c>
      <c r="M392">
        <v>9</v>
      </c>
      <c r="N392" t="b">
        <v>1</v>
      </c>
      <c r="O392" t="s">
        <v>8303</v>
      </c>
      <c r="P392" t="s">
        <v>8322</v>
      </c>
      <c r="Q392" t="s">
        <v>8334</v>
      </c>
      <c r="R392">
        <f t="shared" si="42"/>
        <v>88.33</v>
      </c>
      <c r="S392" s="9">
        <f t="shared" si="43"/>
        <v>106</v>
      </c>
      <c r="T392" s="8">
        <f t="shared" si="44"/>
        <v>41872.291238425925</v>
      </c>
      <c r="U392" s="8">
        <f t="shared" si="45"/>
        <v>41897.255555555559</v>
      </c>
      <c r="V392" s="14">
        <f t="shared" si="46"/>
        <v>24.964317129633855</v>
      </c>
      <c r="W392" s="10">
        <f t="shared" si="47"/>
        <v>0.06</v>
      </c>
      <c r="X392" s="21">
        <f t="shared" si="48"/>
        <v>2014</v>
      </c>
    </row>
    <row r="393" spans="1:24" ht="45" x14ac:dyDescent="0.25">
      <c r="A393">
        <v>3649</v>
      </c>
      <c r="B393" s="1" t="s">
        <v>3647</v>
      </c>
      <c r="C393" s="1" t="s">
        <v>7759</v>
      </c>
      <c r="D393" s="3">
        <v>750</v>
      </c>
      <c r="E393" s="4">
        <v>780</v>
      </c>
      <c r="F393" t="s">
        <v>8218</v>
      </c>
      <c r="G393" t="s">
        <v>8228</v>
      </c>
      <c r="H393" t="s">
        <v>8409</v>
      </c>
      <c r="I393" t="s">
        <v>8250</v>
      </c>
      <c r="J393">
        <v>1402938394</v>
      </c>
      <c r="K393">
        <v>1400691994</v>
      </c>
      <c r="L393" t="b">
        <v>0</v>
      </c>
      <c r="M393">
        <v>8</v>
      </c>
      <c r="N393" t="b">
        <v>1</v>
      </c>
      <c r="O393" t="s">
        <v>8269</v>
      </c>
      <c r="P393" t="s">
        <v>8322</v>
      </c>
      <c r="Q393" t="s">
        <v>8325</v>
      </c>
      <c r="R393">
        <f t="shared" si="42"/>
        <v>97.5</v>
      </c>
      <c r="S393" s="9">
        <f t="shared" si="43"/>
        <v>104</v>
      </c>
      <c r="T393" s="8">
        <f t="shared" si="44"/>
        <v>41780.712893518517</v>
      </c>
      <c r="U393" s="8">
        <f t="shared" si="45"/>
        <v>41806.712893518517</v>
      </c>
      <c r="V393" s="14">
        <f t="shared" si="46"/>
        <v>26</v>
      </c>
      <c r="W393" s="10">
        <f t="shared" si="47"/>
        <v>0.04</v>
      </c>
      <c r="X393" s="21">
        <f t="shared" si="48"/>
        <v>2014</v>
      </c>
    </row>
    <row r="394" spans="1:24" ht="60" x14ac:dyDescent="0.25">
      <c r="A394">
        <v>1623</v>
      </c>
      <c r="B394" s="1" t="s">
        <v>1624</v>
      </c>
      <c r="C394" s="1" t="s">
        <v>5733</v>
      </c>
      <c r="D394" s="3">
        <v>750</v>
      </c>
      <c r="E394" s="4">
        <v>758</v>
      </c>
      <c r="F394" t="s">
        <v>8218</v>
      </c>
      <c r="G394" t="s">
        <v>8224</v>
      </c>
      <c r="H394" t="s">
        <v>8408</v>
      </c>
      <c r="I394" t="s">
        <v>8246</v>
      </c>
      <c r="J394">
        <v>1377621089</v>
      </c>
      <c r="K394">
        <v>1372437089</v>
      </c>
      <c r="L394" t="b">
        <v>0</v>
      </c>
      <c r="M394">
        <v>18</v>
      </c>
      <c r="N394" t="b">
        <v>1</v>
      </c>
      <c r="O394" t="s">
        <v>8274</v>
      </c>
      <c r="P394" t="s">
        <v>8326</v>
      </c>
      <c r="Q394" t="s">
        <v>8330</v>
      </c>
      <c r="R394">
        <f t="shared" si="42"/>
        <v>42.11</v>
      </c>
      <c r="S394" s="9">
        <f t="shared" si="43"/>
        <v>101</v>
      </c>
      <c r="T394" s="8">
        <f t="shared" si="44"/>
        <v>41453.688530092593</v>
      </c>
      <c r="U394" s="8">
        <f t="shared" si="45"/>
        <v>41513.688530092593</v>
      </c>
      <c r="V394" s="14">
        <f t="shared" si="46"/>
        <v>60</v>
      </c>
      <c r="W394" s="10">
        <f t="shared" si="47"/>
        <v>1.0666666666666666E-2</v>
      </c>
      <c r="X394" s="21">
        <f t="shared" si="48"/>
        <v>2013</v>
      </c>
    </row>
    <row r="395" spans="1:24" ht="45" x14ac:dyDescent="0.25">
      <c r="A395">
        <v>452</v>
      </c>
      <c r="B395" s="1" t="s">
        <v>453</v>
      </c>
      <c r="C395" s="1" t="s">
        <v>4562</v>
      </c>
      <c r="D395" s="3">
        <v>750</v>
      </c>
      <c r="E395" s="4">
        <v>480</v>
      </c>
      <c r="F395" t="s">
        <v>8220</v>
      </c>
      <c r="G395" t="s">
        <v>8223</v>
      </c>
      <c r="H395" t="s">
        <v>8404</v>
      </c>
      <c r="I395" t="s">
        <v>8245</v>
      </c>
      <c r="J395">
        <v>1431536015</v>
      </c>
      <c r="K395">
        <v>1428944015</v>
      </c>
      <c r="L395" t="b">
        <v>0</v>
      </c>
      <c r="M395">
        <v>12</v>
      </c>
      <c r="N395" t="b">
        <v>0</v>
      </c>
      <c r="O395" t="s">
        <v>8268</v>
      </c>
      <c r="P395" t="s">
        <v>8320</v>
      </c>
      <c r="Q395" t="s">
        <v>8338</v>
      </c>
      <c r="R395">
        <f t="shared" si="42"/>
        <v>40</v>
      </c>
      <c r="S395" s="9">
        <f t="shared" si="43"/>
        <v>64</v>
      </c>
      <c r="T395" s="8">
        <f t="shared" si="44"/>
        <v>42107.703877314809</v>
      </c>
      <c r="U395" s="8">
        <f t="shared" si="45"/>
        <v>42137.703877314809</v>
      </c>
      <c r="V395" s="14">
        <f t="shared" si="46"/>
        <v>30</v>
      </c>
      <c r="W395" s="10">
        <f t="shared" si="47"/>
        <v>-0.36</v>
      </c>
      <c r="X395" s="21">
        <f t="shared" si="48"/>
        <v>2015</v>
      </c>
    </row>
    <row r="396" spans="1:24" ht="45" x14ac:dyDescent="0.25">
      <c r="A396">
        <v>3116</v>
      </c>
      <c r="B396" s="1" t="s">
        <v>3116</v>
      </c>
      <c r="C396" s="1" t="s">
        <v>7226</v>
      </c>
      <c r="D396" s="3">
        <v>750</v>
      </c>
      <c r="E396" s="4">
        <v>430</v>
      </c>
      <c r="F396" t="s">
        <v>8220</v>
      </c>
      <c r="G396" t="s">
        <v>8223</v>
      </c>
      <c r="H396" t="s">
        <v>8404</v>
      </c>
      <c r="I396" t="s">
        <v>8245</v>
      </c>
      <c r="J396">
        <v>1427890925</v>
      </c>
      <c r="K396">
        <v>1426681325</v>
      </c>
      <c r="L396" t="b">
        <v>0</v>
      </c>
      <c r="M396">
        <v>10</v>
      </c>
      <c r="N396" t="b">
        <v>0</v>
      </c>
      <c r="O396" t="s">
        <v>8301</v>
      </c>
      <c r="P396" t="s">
        <v>8322</v>
      </c>
      <c r="Q396" t="s">
        <v>8323</v>
      </c>
      <c r="R396">
        <f t="shared" si="42"/>
        <v>43</v>
      </c>
      <c r="S396" s="9">
        <f t="shared" si="43"/>
        <v>57</v>
      </c>
      <c r="T396" s="8">
        <f t="shared" si="44"/>
        <v>42081.515335648146</v>
      </c>
      <c r="U396" s="8">
        <f t="shared" si="45"/>
        <v>42095.515335648146</v>
      </c>
      <c r="V396" s="14">
        <f t="shared" si="46"/>
        <v>14</v>
      </c>
      <c r="W396" s="10">
        <f t="shared" si="47"/>
        <v>-0.42666666666666669</v>
      </c>
      <c r="X396" s="21">
        <f t="shared" si="48"/>
        <v>2015</v>
      </c>
    </row>
    <row r="397" spans="1:24" ht="45" x14ac:dyDescent="0.25">
      <c r="A397">
        <v>899</v>
      </c>
      <c r="B397" s="1" t="s">
        <v>900</v>
      </c>
      <c r="C397" s="1" t="s">
        <v>5009</v>
      </c>
      <c r="D397" s="3">
        <v>750</v>
      </c>
      <c r="E397" s="4">
        <v>280</v>
      </c>
      <c r="F397" t="s">
        <v>8220</v>
      </c>
      <c r="G397" t="s">
        <v>8223</v>
      </c>
      <c r="H397" t="s">
        <v>8404</v>
      </c>
      <c r="I397" t="s">
        <v>8245</v>
      </c>
      <c r="J397">
        <v>1306549362</v>
      </c>
      <c r="K397">
        <v>1302661362</v>
      </c>
      <c r="L397" t="b">
        <v>0</v>
      </c>
      <c r="M397">
        <v>8</v>
      </c>
      <c r="N397" t="b">
        <v>0</v>
      </c>
      <c r="O397" t="s">
        <v>8277</v>
      </c>
      <c r="P397" t="s">
        <v>8326</v>
      </c>
      <c r="Q397" t="s">
        <v>8327</v>
      </c>
      <c r="R397">
        <f t="shared" si="42"/>
        <v>35</v>
      </c>
      <c r="S397" s="9">
        <f t="shared" si="43"/>
        <v>37</v>
      </c>
      <c r="T397" s="8">
        <f t="shared" si="44"/>
        <v>40646.099097222221</v>
      </c>
      <c r="U397" s="8">
        <f t="shared" si="45"/>
        <v>40691.099097222221</v>
      </c>
      <c r="V397" s="14">
        <f t="shared" si="46"/>
        <v>45</v>
      </c>
      <c r="W397" s="10">
        <f t="shared" si="47"/>
        <v>-0.62666666666666671</v>
      </c>
      <c r="X397" s="21">
        <f t="shared" si="48"/>
        <v>2011</v>
      </c>
    </row>
    <row r="398" spans="1:24" ht="60" x14ac:dyDescent="0.25">
      <c r="A398">
        <v>2882</v>
      </c>
      <c r="B398" s="1" t="s">
        <v>2882</v>
      </c>
      <c r="C398" s="1" t="s">
        <v>6992</v>
      </c>
      <c r="D398" s="3">
        <v>750</v>
      </c>
      <c r="E398" s="4">
        <v>252</v>
      </c>
      <c r="F398" t="s">
        <v>8220</v>
      </c>
      <c r="G398" t="s">
        <v>8223</v>
      </c>
      <c r="H398" t="s">
        <v>8404</v>
      </c>
      <c r="I398" t="s">
        <v>8245</v>
      </c>
      <c r="J398">
        <v>1462112318</v>
      </c>
      <c r="K398">
        <v>1459520318</v>
      </c>
      <c r="L398" t="b">
        <v>0</v>
      </c>
      <c r="M398">
        <v>4</v>
      </c>
      <c r="N398" t="b">
        <v>0</v>
      </c>
      <c r="O398" t="s">
        <v>8269</v>
      </c>
      <c r="P398" t="s">
        <v>8322</v>
      </c>
      <c r="Q398" t="s">
        <v>8325</v>
      </c>
      <c r="R398">
        <f t="shared" si="42"/>
        <v>63</v>
      </c>
      <c r="S398" s="9">
        <f t="shared" si="43"/>
        <v>34</v>
      </c>
      <c r="T398" s="8">
        <f t="shared" si="44"/>
        <v>42461.596273148149</v>
      </c>
      <c r="U398" s="8">
        <f t="shared" si="45"/>
        <v>42491.596273148149</v>
      </c>
      <c r="V398" s="14">
        <f t="shared" si="46"/>
        <v>30</v>
      </c>
      <c r="W398" s="10">
        <f t="shared" si="47"/>
        <v>-0.66400000000000003</v>
      </c>
      <c r="X398" s="21">
        <f t="shared" si="48"/>
        <v>2016</v>
      </c>
    </row>
    <row r="399" spans="1:24" ht="60" x14ac:dyDescent="0.25">
      <c r="A399">
        <v>1550</v>
      </c>
      <c r="B399" s="1" t="s">
        <v>1551</v>
      </c>
      <c r="C399" s="1" t="s">
        <v>5660</v>
      </c>
      <c r="D399" s="3">
        <v>750</v>
      </c>
      <c r="E399" s="4">
        <v>101</v>
      </c>
      <c r="F399" t="s">
        <v>8220</v>
      </c>
      <c r="G399" t="s">
        <v>8224</v>
      </c>
      <c r="H399" t="s">
        <v>8408</v>
      </c>
      <c r="I399" t="s">
        <v>8246</v>
      </c>
      <c r="J399">
        <v>1463050034</v>
      </c>
      <c r="K399">
        <v>1460458034</v>
      </c>
      <c r="L399" t="b">
        <v>0</v>
      </c>
      <c r="M399">
        <v>7</v>
      </c>
      <c r="N399" t="b">
        <v>0</v>
      </c>
      <c r="O399" t="s">
        <v>8287</v>
      </c>
      <c r="P399" t="s">
        <v>8312</v>
      </c>
      <c r="Q399" t="s">
        <v>8354</v>
      </c>
      <c r="R399">
        <f t="shared" si="42"/>
        <v>14.43</v>
      </c>
      <c r="S399" s="9">
        <f t="shared" si="43"/>
        <v>13</v>
      </c>
      <c r="T399" s="8">
        <f t="shared" si="44"/>
        <v>42472.449467592596</v>
      </c>
      <c r="U399" s="8">
        <f t="shared" si="45"/>
        <v>42502.449467592596</v>
      </c>
      <c r="V399" s="14">
        <f t="shared" si="46"/>
        <v>30</v>
      </c>
      <c r="W399" s="10">
        <f t="shared" si="47"/>
        <v>-0.86533333333333329</v>
      </c>
      <c r="X399" s="21">
        <f t="shared" si="48"/>
        <v>2016</v>
      </c>
    </row>
    <row r="400" spans="1:24" ht="60" x14ac:dyDescent="0.25">
      <c r="A400">
        <v>3908</v>
      </c>
      <c r="B400" s="1" t="s">
        <v>3905</v>
      </c>
      <c r="C400" s="1" t="s">
        <v>8016</v>
      </c>
      <c r="D400" s="3">
        <v>750</v>
      </c>
      <c r="E400" s="4">
        <v>65</v>
      </c>
      <c r="F400" t="s">
        <v>8220</v>
      </c>
      <c r="G400" t="s">
        <v>8223</v>
      </c>
      <c r="H400" t="s">
        <v>8404</v>
      </c>
      <c r="I400" t="s">
        <v>8245</v>
      </c>
      <c r="J400">
        <v>1406603696</v>
      </c>
      <c r="K400">
        <v>1405307696</v>
      </c>
      <c r="L400" t="b">
        <v>0</v>
      </c>
      <c r="M400">
        <v>4</v>
      </c>
      <c r="N400" t="b">
        <v>0</v>
      </c>
      <c r="O400" t="s">
        <v>8269</v>
      </c>
      <c r="P400" t="s">
        <v>8322</v>
      </c>
      <c r="Q400" t="s">
        <v>8325</v>
      </c>
      <c r="R400">
        <f t="shared" si="42"/>
        <v>16.25</v>
      </c>
      <c r="S400" s="9">
        <f t="shared" si="43"/>
        <v>9</v>
      </c>
      <c r="T400" s="8">
        <f t="shared" si="44"/>
        <v>41834.135370370372</v>
      </c>
      <c r="U400" s="8">
        <f t="shared" si="45"/>
        <v>41849.135370370372</v>
      </c>
      <c r="V400" s="14">
        <f t="shared" si="46"/>
        <v>15</v>
      </c>
      <c r="W400" s="10">
        <f t="shared" si="47"/>
        <v>-0.91333333333333333</v>
      </c>
      <c r="X400" s="21">
        <f t="shared" si="48"/>
        <v>2014</v>
      </c>
    </row>
    <row r="401" spans="1:24" ht="60" x14ac:dyDescent="0.25">
      <c r="A401">
        <v>3922</v>
      </c>
      <c r="B401" s="1" t="s">
        <v>3919</v>
      </c>
      <c r="C401" s="1" t="s">
        <v>8030</v>
      </c>
      <c r="D401" s="3">
        <v>750</v>
      </c>
      <c r="E401" s="4">
        <v>61</v>
      </c>
      <c r="F401" t="s">
        <v>8220</v>
      </c>
      <c r="G401" t="s">
        <v>8223</v>
      </c>
      <c r="H401" t="s">
        <v>8404</v>
      </c>
      <c r="I401" t="s">
        <v>8245</v>
      </c>
      <c r="J401">
        <v>1425337200</v>
      </c>
      <c r="K401">
        <v>1421432810</v>
      </c>
      <c r="L401" t="b">
        <v>0</v>
      </c>
      <c r="M401">
        <v>6</v>
      </c>
      <c r="N401" t="b">
        <v>0</v>
      </c>
      <c r="O401" t="s">
        <v>8269</v>
      </c>
      <c r="P401" t="s">
        <v>8322</v>
      </c>
      <c r="Q401" t="s">
        <v>8325</v>
      </c>
      <c r="R401">
        <f t="shared" si="42"/>
        <v>10.17</v>
      </c>
      <c r="S401" s="9">
        <f t="shared" si="43"/>
        <v>8</v>
      </c>
      <c r="T401" s="8">
        <f t="shared" si="44"/>
        <v>42020.768634259264</v>
      </c>
      <c r="U401" s="8">
        <f t="shared" si="45"/>
        <v>42065.958333333328</v>
      </c>
      <c r="V401" s="14">
        <f t="shared" si="46"/>
        <v>45.189699074064265</v>
      </c>
      <c r="W401" s="10">
        <f t="shared" si="47"/>
        <v>-0.91866666666666663</v>
      </c>
      <c r="X401" s="21">
        <f t="shared" si="48"/>
        <v>2015</v>
      </c>
    </row>
    <row r="402" spans="1:24" ht="45" x14ac:dyDescent="0.25">
      <c r="A402">
        <v>1558</v>
      </c>
      <c r="B402" s="1" t="s">
        <v>1559</v>
      </c>
      <c r="C402" s="1" t="s">
        <v>5668</v>
      </c>
      <c r="D402" s="3">
        <v>750</v>
      </c>
      <c r="E402" s="4">
        <v>35</v>
      </c>
      <c r="F402" t="s">
        <v>8220</v>
      </c>
      <c r="G402" t="s">
        <v>8224</v>
      </c>
      <c r="H402" t="s">
        <v>8408</v>
      </c>
      <c r="I402" t="s">
        <v>8246</v>
      </c>
      <c r="J402">
        <v>1440763920</v>
      </c>
      <c r="K402">
        <v>1435656759</v>
      </c>
      <c r="L402" t="b">
        <v>0</v>
      </c>
      <c r="M402">
        <v>3</v>
      </c>
      <c r="N402" t="b">
        <v>0</v>
      </c>
      <c r="O402" t="s">
        <v>8287</v>
      </c>
      <c r="P402" t="s">
        <v>8312</v>
      </c>
      <c r="Q402" t="s">
        <v>8354</v>
      </c>
      <c r="R402">
        <f t="shared" si="42"/>
        <v>11.67</v>
      </c>
      <c r="S402" s="9">
        <f t="shared" si="43"/>
        <v>5</v>
      </c>
      <c r="T402" s="8">
        <f t="shared" si="44"/>
        <v>42185.397673611107</v>
      </c>
      <c r="U402" s="8">
        <f t="shared" si="45"/>
        <v>42244.508333333331</v>
      </c>
      <c r="V402" s="14">
        <f t="shared" si="46"/>
        <v>59.110659722224227</v>
      </c>
      <c r="W402" s="10">
        <f t="shared" si="47"/>
        <v>-0.95333333333333337</v>
      </c>
      <c r="X402" s="21">
        <f t="shared" si="48"/>
        <v>2015</v>
      </c>
    </row>
    <row r="403" spans="1:24" ht="45" x14ac:dyDescent="0.25">
      <c r="A403">
        <v>1073</v>
      </c>
      <c r="B403" s="1" t="s">
        <v>1074</v>
      </c>
      <c r="C403" s="1" t="s">
        <v>5183</v>
      </c>
      <c r="D403" s="3">
        <v>750</v>
      </c>
      <c r="E403" s="4">
        <v>10</v>
      </c>
      <c r="F403" t="s">
        <v>8220</v>
      </c>
      <c r="G403" t="s">
        <v>8223</v>
      </c>
      <c r="H403" t="s">
        <v>8404</v>
      </c>
      <c r="I403" t="s">
        <v>8245</v>
      </c>
      <c r="J403">
        <v>1318806541</v>
      </c>
      <c r="K403">
        <v>1316214541</v>
      </c>
      <c r="L403" t="b">
        <v>0</v>
      </c>
      <c r="M403">
        <v>1</v>
      </c>
      <c r="N403" t="b">
        <v>0</v>
      </c>
      <c r="O403" t="s">
        <v>8280</v>
      </c>
      <c r="P403" t="s">
        <v>8315</v>
      </c>
      <c r="Q403" t="s">
        <v>8333</v>
      </c>
      <c r="R403">
        <f t="shared" si="42"/>
        <v>10</v>
      </c>
      <c r="S403" s="9">
        <f t="shared" si="43"/>
        <v>1</v>
      </c>
      <c r="T403" s="8">
        <f t="shared" si="44"/>
        <v>40802.964594907404</v>
      </c>
      <c r="U403" s="8">
        <f t="shared" si="45"/>
        <v>40832.964594907404</v>
      </c>
      <c r="V403" s="14">
        <f t="shared" si="46"/>
        <v>30</v>
      </c>
      <c r="W403" s="10">
        <f t="shared" si="47"/>
        <v>-0.98666666666666669</v>
      </c>
      <c r="X403" s="21">
        <f t="shared" si="48"/>
        <v>2011</v>
      </c>
    </row>
    <row r="404" spans="1:24" ht="60" x14ac:dyDescent="0.25">
      <c r="A404">
        <v>2901</v>
      </c>
      <c r="B404" s="1" t="s">
        <v>2901</v>
      </c>
      <c r="C404" s="1" t="s">
        <v>7011</v>
      </c>
      <c r="D404" s="3">
        <v>750</v>
      </c>
      <c r="E404" s="4">
        <v>6</v>
      </c>
      <c r="F404" t="s">
        <v>8220</v>
      </c>
      <c r="G404" t="s">
        <v>8223</v>
      </c>
      <c r="H404" t="s">
        <v>8404</v>
      </c>
      <c r="I404" t="s">
        <v>8245</v>
      </c>
      <c r="J404">
        <v>1423345339</v>
      </c>
      <c r="K404">
        <v>1418161339</v>
      </c>
      <c r="L404" t="b">
        <v>0</v>
      </c>
      <c r="M404">
        <v>2</v>
      </c>
      <c r="N404" t="b">
        <v>0</v>
      </c>
      <c r="O404" t="s">
        <v>8269</v>
      </c>
      <c r="P404" t="s">
        <v>8322</v>
      </c>
      <c r="Q404" t="s">
        <v>8325</v>
      </c>
      <c r="R404">
        <f t="shared" si="42"/>
        <v>3</v>
      </c>
      <c r="S404" s="9">
        <f t="shared" si="43"/>
        <v>1</v>
      </c>
      <c r="T404" s="8">
        <f t="shared" si="44"/>
        <v>41982.904386574075</v>
      </c>
      <c r="U404" s="8">
        <f t="shared" si="45"/>
        <v>42042.904386574075</v>
      </c>
      <c r="V404" s="14">
        <f t="shared" si="46"/>
        <v>60</v>
      </c>
      <c r="W404" s="10">
        <f t="shared" si="47"/>
        <v>-0.99199999999999999</v>
      </c>
      <c r="X404" s="21">
        <f t="shared" si="48"/>
        <v>2014</v>
      </c>
    </row>
    <row r="405" spans="1:24" ht="60" x14ac:dyDescent="0.25">
      <c r="A405">
        <v>558</v>
      </c>
      <c r="B405" s="1" t="s">
        <v>559</v>
      </c>
      <c r="C405" s="1" t="s">
        <v>4668</v>
      </c>
      <c r="D405" s="3">
        <v>750</v>
      </c>
      <c r="E405" s="4">
        <v>0</v>
      </c>
      <c r="F405" t="s">
        <v>8220</v>
      </c>
      <c r="G405" t="s">
        <v>8223</v>
      </c>
      <c r="H405" t="s">
        <v>8404</v>
      </c>
      <c r="I405" t="s">
        <v>8245</v>
      </c>
      <c r="J405">
        <v>1427227905</v>
      </c>
      <c r="K405">
        <v>1424639505</v>
      </c>
      <c r="L405" t="b">
        <v>0</v>
      </c>
      <c r="M405">
        <v>0</v>
      </c>
      <c r="N405" t="b">
        <v>0</v>
      </c>
      <c r="O405" t="s">
        <v>8270</v>
      </c>
      <c r="P405" t="s">
        <v>8307</v>
      </c>
      <c r="Q405" t="s">
        <v>8341</v>
      </c>
      <c r="R405">
        <f t="shared" si="42"/>
        <v>0</v>
      </c>
      <c r="S405" s="9">
        <f t="shared" si="43"/>
        <v>0</v>
      </c>
      <c r="T405" s="8">
        <f t="shared" si="44"/>
        <v>42057.883159722223</v>
      </c>
      <c r="U405" s="8">
        <f t="shared" si="45"/>
        <v>42087.841493055559</v>
      </c>
      <c r="V405" s="14">
        <f t="shared" si="46"/>
        <v>29.958333333335759</v>
      </c>
      <c r="W405" s="10">
        <f t="shared" si="47"/>
        <v>-1</v>
      </c>
      <c r="X405" s="21">
        <f t="shared" si="48"/>
        <v>2015</v>
      </c>
    </row>
    <row r="406" spans="1:24" ht="45" x14ac:dyDescent="0.25">
      <c r="A406">
        <v>1555</v>
      </c>
      <c r="B406" s="1" t="s">
        <v>1556</v>
      </c>
      <c r="C406" s="1" t="s">
        <v>5665</v>
      </c>
      <c r="D406" s="3">
        <v>750</v>
      </c>
      <c r="E406" s="4">
        <v>0</v>
      </c>
      <c r="F406" t="s">
        <v>8220</v>
      </c>
      <c r="G406" t="s">
        <v>8223</v>
      </c>
      <c r="H406" t="s">
        <v>8404</v>
      </c>
      <c r="I406" t="s">
        <v>8245</v>
      </c>
      <c r="J406">
        <v>1442509200</v>
      </c>
      <c r="K406">
        <v>1440513832</v>
      </c>
      <c r="L406" t="b">
        <v>0</v>
      </c>
      <c r="M406">
        <v>0</v>
      </c>
      <c r="N406" t="b">
        <v>0</v>
      </c>
      <c r="O406" t="s">
        <v>8287</v>
      </c>
      <c r="P406" t="s">
        <v>8312</v>
      </c>
      <c r="Q406" t="s">
        <v>8354</v>
      </c>
      <c r="R406">
        <f t="shared" si="42"/>
        <v>0</v>
      </c>
      <c r="S406" s="9">
        <f t="shared" si="43"/>
        <v>0</v>
      </c>
      <c r="T406" s="8">
        <f t="shared" si="44"/>
        <v>42241.613796296297</v>
      </c>
      <c r="U406" s="8">
        <f t="shared" si="45"/>
        <v>42264.708333333328</v>
      </c>
      <c r="V406" s="14">
        <f t="shared" si="46"/>
        <v>23.094537037031841</v>
      </c>
      <c r="W406" s="10">
        <f t="shared" si="47"/>
        <v>-1</v>
      </c>
      <c r="X406" s="21">
        <f t="shared" si="48"/>
        <v>2015</v>
      </c>
    </row>
    <row r="407" spans="1:24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t="s">
        <v>8224</v>
      </c>
      <c r="H407" t="s">
        <v>8408</v>
      </c>
      <c r="I407" t="s">
        <v>8246</v>
      </c>
      <c r="J407">
        <v>1403964324</v>
      </c>
      <c r="K407">
        <v>1401372324</v>
      </c>
      <c r="L407" t="b">
        <v>0</v>
      </c>
      <c r="M407">
        <v>20</v>
      </c>
      <c r="N407" t="b">
        <v>1</v>
      </c>
      <c r="O407" t="s">
        <v>8269</v>
      </c>
      <c r="P407" t="s">
        <v>8322</v>
      </c>
      <c r="Q407" t="s">
        <v>8325</v>
      </c>
      <c r="R407">
        <f t="shared" si="42"/>
        <v>38.65</v>
      </c>
      <c r="S407" s="9">
        <f t="shared" si="43"/>
        <v>100</v>
      </c>
      <c r="T407" s="8">
        <f t="shared" si="44"/>
        <v>41788.587083333332</v>
      </c>
      <c r="U407" s="8">
        <f t="shared" si="45"/>
        <v>41818.587083333332</v>
      </c>
      <c r="V407" s="14">
        <f t="shared" si="46"/>
        <v>30</v>
      </c>
      <c r="W407" s="10">
        <f t="shared" si="47"/>
        <v>0</v>
      </c>
      <c r="X407" s="21">
        <f t="shared" si="48"/>
        <v>2014</v>
      </c>
    </row>
    <row r="408" spans="1:24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t="s">
        <v>8223</v>
      </c>
      <c r="H408" t="s">
        <v>8404</v>
      </c>
      <c r="I408" t="s">
        <v>8245</v>
      </c>
      <c r="J408">
        <v>1491277121</v>
      </c>
      <c r="K408">
        <v>1489376321</v>
      </c>
      <c r="L408" t="b">
        <v>0</v>
      </c>
      <c r="M408">
        <v>7</v>
      </c>
      <c r="N408" t="b">
        <v>0</v>
      </c>
      <c r="O408" t="s">
        <v>8269</v>
      </c>
      <c r="P408" t="s">
        <v>8322</v>
      </c>
      <c r="Q408" t="s">
        <v>8325</v>
      </c>
      <c r="R408">
        <f t="shared" si="42"/>
        <v>23.14</v>
      </c>
      <c r="S408" s="9">
        <f t="shared" si="43"/>
        <v>21</v>
      </c>
      <c r="T408" s="8">
        <f t="shared" si="44"/>
        <v>42807.151863425926</v>
      </c>
      <c r="U408" s="8">
        <f t="shared" si="45"/>
        <v>42829.151863425926</v>
      </c>
      <c r="V408" s="14">
        <f t="shared" si="46"/>
        <v>22</v>
      </c>
      <c r="W408" s="10">
        <f t="shared" si="47"/>
        <v>-0.79150579150579148</v>
      </c>
      <c r="X408" s="21">
        <f t="shared" si="48"/>
        <v>2017</v>
      </c>
    </row>
    <row r="409" spans="1:24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t="s">
        <v>8224</v>
      </c>
      <c r="H409" t="s">
        <v>8408</v>
      </c>
      <c r="I409" t="s">
        <v>8246</v>
      </c>
      <c r="J409">
        <v>1448761744</v>
      </c>
      <c r="K409">
        <v>1446166144</v>
      </c>
      <c r="L409" t="b">
        <v>0</v>
      </c>
      <c r="M409">
        <v>1</v>
      </c>
      <c r="N409" t="b">
        <v>0</v>
      </c>
      <c r="O409" t="s">
        <v>8270</v>
      </c>
      <c r="P409" t="s">
        <v>8307</v>
      </c>
      <c r="Q409" t="s">
        <v>8341</v>
      </c>
      <c r="R409">
        <f t="shared" si="42"/>
        <v>5</v>
      </c>
      <c r="S409" s="9">
        <f t="shared" si="43"/>
        <v>1</v>
      </c>
      <c r="T409" s="8">
        <f t="shared" si="44"/>
        <v>42307.034074074079</v>
      </c>
      <c r="U409" s="8">
        <f t="shared" si="45"/>
        <v>42337.075740740736</v>
      </c>
      <c r="V409" s="14">
        <f t="shared" si="46"/>
        <v>30.041666666656965</v>
      </c>
      <c r="W409" s="10">
        <f t="shared" si="47"/>
        <v>-0.99358974358974361</v>
      </c>
      <c r="X409" s="21">
        <f t="shared" si="48"/>
        <v>2015</v>
      </c>
    </row>
    <row r="410" spans="1:24" ht="60" x14ac:dyDescent="0.25">
      <c r="A410">
        <v>3314</v>
      </c>
      <c r="B410" s="1" t="s">
        <v>3314</v>
      </c>
      <c r="C410" s="1" t="s">
        <v>7424</v>
      </c>
      <c r="D410" s="3">
        <v>800</v>
      </c>
      <c r="E410" s="4">
        <v>1686</v>
      </c>
      <c r="F410" t="s">
        <v>8218</v>
      </c>
      <c r="G410" t="s">
        <v>8224</v>
      </c>
      <c r="H410" t="s">
        <v>8408</v>
      </c>
      <c r="I410" t="s">
        <v>8246</v>
      </c>
      <c r="J410">
        <v>1431115500</v>
      </c>
      <c r="K410">
        <v>1428733511</v>
      </c>
      <c r="L410" t="b">
        <v>0</v>
      </c>
      <c r="M410">
        <v>58</v>
      </c>
      <c r="N410" t="b">
        <v>1</v>
      </c>
      <c r="O410" t="s">
        <v>8269</v>
      </c>
      <c r="P410" t="s">
        <v>8322</v>
      </c>
      <c r="Q410" t="s">
        <v>8325</v>
      </c>
      <c r="R410">
        <f t="shared" si="42"/>
        <v>29.07</v>
      </c>
      <c r="S410" s="9">
        <f t="shared" si="43"/>
        <v>211</v>
      </c>
      <c r="T410" s="8">
        <f t="shared" si="44"/>
        <v>42105.267488425925</v>
      </c>
      <c r="U410" s="8">
        <f t="shared" si="45"/>
        <v>42132.836805555555</v>
      </c>
      <c r="V410" s="14">
        <f t="shared" si="46"/>
        <v>27.569317129629781</v>
      </c>
      <c r="W410" s="10">
        <f t="shared" si="47"/>
        <v>1.1074999999999999</v>
      </c>
      <c r="X410" s="21">
        <f t="shared" si="48"/>
        <v>2015</v>
      </c>
    </row>
    <row r="411" spans="1:24" ht="45" x14ac:dyDescent="0.25">
      <c r="A411">
        <v>823</v>
      </c>
      <c r="B411" s="1" t="s">
        <v>824</v>
      </c>
      <c r="C411" s="1" t="s">
        <v>4933</v>
      </c>
      <c r="D411" s="3">
        <v>800</v>
      </c>
      <c r="E411" s="4">
        <v>1436</v>
      </c>
      <c r="F411" t="s">
        <v>8218</v>
      </c>
      <c r="G411" t="s">
        <v>8223</v>
      </c>
      <c r="H411" t="s">
        <v>8404</v>
      </c>
      <c r="I411" t="s">
        <v>8245</v>
      </c>
      <c r="J411">
        <v>1427062852</v>
      </c>
      <c r="K411">
        <v>1424474452</v>
      </c>
      <c r="L411" t="b">
        <v>0</v>
      </c>
      <c r="M411">
        <v>33</v>
      </c>
      <c r="N411" t="b">
        <v>1</v>
      </c>
      <c r="O411" t="s">
        <v>8274</v>
      </c>
      <c r="P411" t="s">
        <v>8326</v>
      </c>
      <c r="Q411" t="s">
        <v>8330</v>
      </c>
      <c r="R411">
        <f t="shared" si="42"/>
        <v>43.52</v>
      </c>
      <c r="S411" s="9">
        <f t="shared" si="43"/>
        <v>180</v>
      </c>
      <c r="T411" s="8">
        <f t="shared" si="44"/>
        <v>42055.972824074073</v>
      </c>
      <c r="U411" s="8">
        <f t="shared" si="45"/>
        <v>42085.931157407409</v>
      </c>
      <c r="V411" s="14">
        <f t="shared" si="46"/>
        <v>29.958333333335759</v>
      </c>
      <c r="W411" s="10">
        <f t="shared" si="47"/>
        <v>0.79500000000000004</v>
      </c>
      <c r="X411" s="21">
        <f t="shared" si="48"/>
        <v>2015</v>
      </c>
    </row>
    <row r="412" spans="1:24" ht="45" x14ac:dyDescent="0.25">
      <c r="A412">
        <v>3449</v>
      </c>
      <c r="B412" s="1" t="s">
        <v>3448</v>
      </c>
      <c r="C412" s="1" t="s">
        <v>7559</v>
      </c>
      <c r="D412" s="3">
        <v>800</v>
      </c>
      <c r="E412" s="4">
        <v>1365</v>
      </c>
      <c r="F412" t="s">
        <v>8218</v>
      </c>
      <c r="G412" t="s">
        <v>8223</v>
      </c>
      <c r="H412" t="s">
        <v>8404</v>
      </c>
      <c r="I412" t="s">
        <v>8245</v>
      </c>
      <c r="J412">
        <v>1468036800</v>
      </c>
      <c r="K412">
        <v>1465607738</v>
      </c>
      <c r="L412" t="b">
        <v>0</v>
      </c>
      <c r="M412">
        <v>20</v>
      </c>
      <c r="N412" t="b">
        <v>1</v>
      </c>
      <c r="O412" t="s">
        <v>8269</v>
      </c>
      <c r="P412" t="s">
        <v>8322</v>
      </c>
      <c r="Q412" t="s">
        <v>8325</v>
      </c>
      <c r="R412">
        <f t="shared" si="42"/>
        <v>68.25</v>
      </c>
      <c r="S412" s="9">
        <f t="shared" si="43"/>
        <v>171</v>
      </c>
      <c r="T412" s="8">
        <f t="shared" si="44"/>
        <v>42532.052523148144</v>
      </c>
      <c r="U412" s="8">
        <f t="shared" si="45"/>
        <v>42560.166666666672</v>
      </c>
      <c r="V412" s="14">
        <f t="shared" si="46"/>
        <v>28.114143518527271</v>
      </c>
      <c r="W412" s="10">
        <f t="shared" si="47"/>
        <v>0.70625000000000004</v>
      </c>
      <c r="X412" s="21">
        <f t="shared" si="48"/>
        <v>2016</v>
      </c>
    </row>
    <row r="413" spans="1:24" ht="45" x14ac:dyDescent="0.25">
      <c r="A413">
        <v>2834</v>
      </c>
      <c r="B413" s="1" t="s">
        <v>2834</v>
      </c>
      <c r="C413" s="1" t="s">
        <v>6944</v>
      </c>
      <c r="D413" s="3">
        <v>800</v>
      </c>
      <c r="E413" s="4">
        <v>1360</v>
      </c>
      <c r="F413" t="s">
        <v>8218</v>
      </c>
      <c r="G413" t="s">
        <v>8224</v>
      </c>
      <c r="H413" t="s">
        <v>8408</v>
      </c>
      <c r="I413" t="s">
        <v>8246</v>
      </c>
      <c r="J413">
        <v>1422658930</v>
      </c>
      <c r="K413">
        <v>1421362930</v>
      </c>
      <c r="L413" t="b">
        <v>0</v>
      </c>
      <c r="M413">
        <v>21</v>
      </c>
      <c r="N413" t="b">
        <v>1</v>
      </c>
      <c r="O413" t="s">
        <v>8269</v>
      </c>
      <c r="P413" t="s">
        <v>8322</v>
      </c>
      <c r="Q413" t="s">
        <v>8325</v>
      </c>
      <c r="R413">
        <f t="shared" si="42"/>
        <v>64.760000000000005</v>
      </c>
      <c r="S413" s="9">
        <f t="shared" si="43"/>
        <v>170</v>
      </c>
      <c r="T413" s="8">
        <f t="shared" si="44"/>
        <v>42019.959837962961</v>
      </c>
      <c r="U413" s="8">
        <f t="shared" si="45"/>
        <v>42034.959837962961</v>
      </c>
      <c r="V413" s="14">
        <f t="shared" si="46"/>
        <v>15</v>
      </c>
      <c r="W413" s="10">
        <f t="shared" si="47"/>
        <v>0.7</v>
      </c>
      <c r="X413" s="21">
        <f t="shared" si="48"/>
        <v>2015</v>
      </c>
    </row>
    <row r="414" spans="1:24" ht="45" x14ac:dyDescent="0.25">
      <c r="A414">
        <v>3716</v>
      </c>
      <c r="B414" s="1" t="s">
        <v>3713</v>
      </c>
      <c r="C414" s="1" t="s">
        <v>7826</v>
      </c>
      <c r="D414" s="3">
        <v>800</v>
      </c>
      <c r="E414" s="4">
        <v>1246</v>
      </c>
      <c r="F414" t="s">
        <v>8218</v>
      </c>
      <c r="G414" t="s">
        <v>8223</v>
      </c>
      <c r="H414" t="s">
        <v>8404</v>
      </c>
      <c r="I414" t="s">
        <v>8245</v>
      </c>
      <c r="J414">
        <v>1453411109</v>
      </c>
      <c r="K414">
        <v>1450819109</v>
      </c>
      <c r="L414" t="b">
        <v>0</v>
      </c>
      <c r="M414">
        <v>24</v>
      </c>
      <c r="N414" t="b">
        <v>1</v>
      </c>
      <c r="O414" t="s">
        <v>8269</v>
      </c>
      <c r="P414" t="s">
        <v>8322</v>
      </c>
      <c r="Q414" t="s">
        <v>8325</v>
      </c>
      <c r="R414">
        <f t="shared" si="42"/>
        <v>51.92</v>
      </c>
      <c r="S414" s="9">
        <f t="shared" si="43"/>
        <v>156</v>
      </c>
      <c r="T414" s="8">
        <f t="shared" si="44"/>
        <v>42360.887835648144</v>
      </c>
      <c r="U414" s="8">
        <f t="shared" si="45"/>
        <v>42390.887835648144</v>
      </c>
      <c r="V414" s="14">
        <f t="shared" si="46"/>
        <v>30</v>
      </c>
      <c r="W414" s="10">
        <f t="shared" si="47"/>
        <v>0.5575</v>
      </c>
      <c r="X414" s="21">
        <f t="shared" si="48"/>
        <v>2015</v>
      </c>
    </row>
    <row r="415" spans="1:24" ht="45" x14ac:dyDescent="0.25">
      <c r="A415">
        <v>781</v>
      </c>
      <c r="B415" s="1" t="s">
        <v>782</v>
      </c>
      <c r="C415" s="1" t="s">
        <v>4891</v>
      </c>
      <c r="D415" s="3">
        <v>800</v>
      </c>
      <c r="E415" s="4">
        <v>1065.23</v>
      </c>
      <c r="F415" t="s">
        <v>8218</v>
      </c>
      <c r="G415" t="s">
        <v>8223</v>
      </c>
      <c r="H415" t="s">
        <v>8404</v>
      </c>
      <c r="I415" t="s">
        <v>8245</v>
      </c>
      <c r="J415">
        <v>1370649674</v>
      </c>
      <c r="K415">
        <v>1368057674</v>
      </c>
      <c r="L415" t="b">
        <v>0</v>
      </c>
      <c r="M415">
        <v>25</v>
      </c>
      <c r="N415" t="b">
        <v>1</v>
      </c>
      <c r="O415" t="s">
        <v>8274</v>
      </c>
      <c r="P415" t="s">
        <v>8326</v>
      </c>
      <c r="Q415" t="s">
        <v>8330</v>
      </c>
      <c r="R415">
        <f t="shared" si="42"/>
        <v>42.61</v>
      </c>
      <c r="S415" s="9">
        <f t="shared" si="43"/>
        <v>133</v>
      </c>
      <c r="T415" s="8">
        <f t="shared" si="44"/>
        <v>41403.000856481485</v>
      </c>
      <c r="U415" s="8">
        <f t="shared" si="45"/>
        <v>41433.000856481485</v>
      </c>
      <c r="V415" s="14">
        <f t="shared" si="46"/>
        <v>30</v>
      </c>
      <c r="W415" s="10">
        <f t="shared" si="47"/>
        <v>0.33153750000000004</v>
      </c>
      <c r="X415" s="21">
        <f t="shared" si="48"/>
        <v>2013</v>
      </c>
    </row>
    <row r="416" spans="1:24" ht="60" x14ac:dyDescent="0.25">
      <c r="A416">
        <v>646</v>
      </c>
      <c r="B416" s="1" t="s">
        <v>647</v>
      </c>
      <c r="C416" s="1" t="s">
        <v>4756</v>
      </c>
      <c r="D416" s="3">
        <v>800</v>
      </c>
      <c r="E416" s="4">
        <v>1055.01</v>
      </c>
      <c r="F416" t="s">
        <v>8218</v>
      </c>
      <c r="G416" t="s">
        <v>8223</v>
      </c>
      <c r="H416" t="s">
        <v>8404</v>
      </c>
      <c r="I416" t="s">
        <v>8245</v>
      </c>
      <c r="J416">
        <v>1407788867</v>
      </c>
      <c r="K416">
        <v>1405196867</v>
      </c>
      <c r="L416" t="b">
        <v>0</v>
      </c>
      <c r="M416">
        <v>27</v>
      </c>
      <c r="N416" t="b">
        <v>1</v>
      </c>
      <c r="O416" t="s">
        <v>8271</v>
      </c>
      <c r="P416" t="s">
        <v>8307</v>
      </c>
      <c r="Q416" t="s">
        <v>8309</v>
      </c>
      <c r="R416">
        <f t="shared" si="42"/>
        <v>39.07</v>
      </c>
      <c r="S416" s="9">
        <f t="shared" si="43"/>
        <v>132</v>
      </c>
      <c r="T416" s="8">
        <f t="shared" si="44"/>
        <v>41832.852627314816</v>
      </c>
      <c r="U416" s="8">
        <f t="shared" si="45"/>
        <v>41862.852627314816</v>
      </c>
      <c r="V416" s="14">
        <f t="shared" si="46"/>
        <v>30</v>
      </c>
      <c r="W416" s="10">
        <f t="shared" si="47"/>
        <v>0.3187625</v>
      </c>
      <c r="X416" s="21">
        <f t="shared" si="48"/>
        <v>2014</v>
      </c>
    </row>
    <row r="417" spans="1:24" ht="45" x14ac:dyDescent="0.25">
      <c r="A417">
        <v>2104</v>
      </c>
      <c r="B417" s="1" t="s">
        <v>2105</v>
      </c>
      <c r="C417" s="1" t="s">
        <v>6214</v>
      </c>
      <c r="D417" s="3">
        <v>800</v>
      </c>
      <c r="E417" s="4">
        <v>1036</v>
      </c>
      <c r="F417" t="s">
        <v>8218</v>
      </c>
      <c r="G417" t="s">
        <v>8223</v>
      </c>
      <c r="H417" t="s">
        <v>8404</v>
      </c>
      <c r="I417" t="s">
        <v>8245</v>
      </c>
      <c r="J417">
        <v>1369958400</v>
      </c>
      <c r="K417">
        <v>1367286434</v>
      </c>
      <c r="L417" t="b">
        <v>0</v>
      </c>
      <c r="M417">
        <v>37</v>
      </c>
      <c r="N417" t="b">
        <v>1</v>
      </c>
      <c r="O417" t="s">
        <v>8277</v>
      </c>
      <c r="P417" t="s">
        <v>8326</v>
      </c>
      <c r="Q417" t="s">
        <v>8327</v>
      </c>
      <c r="R417">
        <f t="shared" si="42"/>
        <v>28</v>
      </c>
      <c r="S417" s="9">
        <f t="shared" si="43"/>
        <v>130</v>
      </c>
      <c r="T417" s="8">
        <f t="shared" si="44"/>
        <v>41394.074467592596</v>
      </c>
      <c r="U417" s="8">
        <f t="shared" si="45"/>
        <v>41425</v>
      </c>
      <c r="V417" s="14">
        <f t="shared" si="46"/>
        <v>30.925532407403807</v>
      </c>
      <c r="W417" s="10">
        <f t="shared" si="47"/>
        <v>0.29499999999999998</v>
      </c>
      <c r="X417" s="21">
        <f t="shared" si="48"/>
        <v>2013</v>
      </c>
    </row>
    <row r="418" spans="1:24" ht="60" x14ac:dyDescent="0.25">
      <c r="A418">
        <v>3676</v>
      </c>
      <c r="B418" s="1" t="s">
        <v>3673</v>
      </c>
      <c r="C418" s="1" t="s">
        <v>7786</v>
      </c>
      <c r="D418" s="3">
        <v>800</v>
      </c>
      <c r="E418" s="4">
        <v>1030</v>
      </c>
      <c r="F418" t="s">
        <v>8218</v>
      </c>
      <c r="G418" t="s">
        <v>8223</v>
      </c>
      <c r="H418" t="s">
        <v>8404</v>
      </c>
      <c r="I418" t="s">
        <v>8245</v>
      </c>
      <c r="J418">
        <v>1410550484</v>
      </c>
      <c r="K418">
        <v>1408995284</v>
      </c>
      <c r="L418" t="b">
        <v>0</v>
      </c>
      <c r="M418">
        <v>16</v>
      </c>
      <c r="N418" t="b">
        <v>1</v>
      </c>
      <c r="O418" t="s">
        <v>8269</v>
      </c>
      <c r="P418" t="s">
        <v>8322</v>
      </c>
      <c r="Q418" t="s">
        <v>8325</v>
      </c>
      <c r="R418">
        <f t="shared" si="42"/>
        <v>64.38</v>
      </c>
      <c r="S418" s="9">
        <f t="shared" si="43"/>
        <v>129</v>
      </c>
      <c r="T418" s="8">
        <f t="shared" si="44"/>
        <v>41876.815787037034</v>
      </c>
      <c r="U418" s="8">
        <f t="shared" si="45"/>
        <v>41894.815787037034</v>
      </c>
      <c r="V418" s="14">
        <f t="shared" si="46"/>
        <v>18</v>
      </c>
      <c r="W418" s="10">
        <f t="shared" si="47"/>
        <v>0.28749999999999998</v>
      </c>
      <c r="X418" s="21">
        <f t="shared" si="48"/>
        <v>2014</v>
      </c>
    </row>
    <row r="419" spans="1:24" x14ac:dyDescent="0.25">
      <c r="A419">
        <v>1611</v>
      </c>
      <c r="B419" s="1" t="s">
        <v>1612</v>
      </c>
      <c r="C419" s="1" t="s">
        <v>5721</v>
      </c>
      <c r="D419" s="3">
        <v>800</v>
      </c>
      <c r="E419" s="4">
        <v>1001</v>
      </c>
      <c r="F419" t="s">
        <v>8218</v>
      </c>
      <c r="G419" t="s">
        <v>8223</v>
      </c>
      <c r="H419" t="s">
        <v>8404</v>
      </c>
      <c r="I419" t="s">
        <v>8245</v>
      </c>
      <c r="J419">
        <v>1370390432</v>
      </c>
      <c r="K419">
        <v>1368576032</v>
      </c>
      <c r="L419" t="b">
        <v>0</v>
      </c>
      <c r="M419">
        <v>27</v>
      </c>
      <c r="N419" t="b">
        <v>1</v>
      </c>
      <c r="O419" t="s">
        <v>8274</v>
      </c>
      <c r="P419" t="s">
        <v>8326</v>
      </c>
      <c r="Q419" t="s">
        <v>8330</v>
      </c>
      <c r="R419">
        <f t="shared" si="42"/>
        <v>37.07</v>
      </c>
      <c r="S419" s="9">
        <f t="shared" si="43"/>
        <v>125</v>
      </c>
      <c r="T419" s="8">
        <f t="shared" si="44"/>
        <v>41409.00037037037</v>
      </c>
      <c r="U419" s="8">
        <f t="shared" si="45"/>
        <v>41430.00037037037</v>
      </c>
      <c r="V419" s="14">
        <f t="shared" si="46"/>
        <v>21</v>
      </c>
      <c r="W419" s="10">
        <f t="shared" si="47"/>
        <v>0.25124999999999997</v>
      </c>
      <c r="X419" s="21">
        <f t="shared" si="48"/>
        <v>2013</v>
      </c>
    </row>
    <row r="420" spans="1:24" ht="60" x14ac:dyDescent="0.25">
      <c r="A420">
        <v>2669</v>
      </c>
      <c r="B420" s="1" t="s">
        <v>2669</v>
      </c>
      <c r="C420" s="1" t="s">
        <v>6779</v>
      </c>
      <c r="D420" s="3">
        <v>800</v>
      </c>
      <c r="E420" s="4">
        <v>1001</v>
      </c>
      <c r="F420" t="s">
        <v>8218</v>
      </c>
      <c r="G420" t="s">
        <v>8223</v>
      </c>
      <c r="H420" t="s">
        <v>8404</v>
      </c>
      <c r="I420" t="s">
        <v>8245</v>
      </c>
      <c r="J420">
        <v>1452387096</v>
      </c>
      <c r="K420">
        <v>1447203096</v>
      </c>
      <c r="L420" t="b">
        <v>0</v>
      </c>
      <c r="M420">
        <v>11</v>
      </c>
      <c r="N420" t="b">
        <v>1</v>
      </c>
      <c r="O420" t="s">
        <v>8300</v>
      </c>
      <c r="P420" t="s">
        <v>8307</v>
      </c>
      <c r="Q420" t="s">
        <v>8339</v>
      </c>
      <c r="R420">
        <f t="shared" si="42"/>
        <v>91</v>
      </c>
      <c r="S420" s="9">
        <f t="shared" si="43"/>
        <v>125</v>
      </c>
      <c r="T420" s="8">
        <f t="shared" si="44"/>
        <v>42319.035833333335</v>
      </c>
      <c r="U420" s="8">
        <f t="shared" si="45"/>
        <v>42379.035833333335</v>
      </c>
      <c r="V420" s="14">
        <f t="shared" si="46"/>
        <v>60</v>
      </c>
      <c r="W420" s="10">
        <f t="shared" si="47"/>
        <v>0.25124999999999997</v>
      </c>
      <c r="X420" s="21">
        <f t="shared" si="48"/>
        <v>2015</v>
      </c>
    </row>
    <row r="421" spans="1:24" ht="45" x14ac:dyDescent="0.25">
      <c r="A421">
        <v>2796</v>
      </c>
      <c r="B421" s="1" t="s">
        <v>2796</v>
      </c>
      <c r="C421" s="1" t="s">
        <v>6906</v>
      </c>
      <c r="D421" s="3">
        <v>800</v>
      </c>
      <c r="E421" s="4">
        <v>924</v>
      </c>
      <c r="F421" t="s">
        <v>8218</v>
      </c>
      <c r="G421" t="s">
        <v>8224</v>
      </c>
      <c r="H421" t="s">
        <v>8408</v>
      </c>
      <c r="I421" t="s">
        <v>8246</v>
      </c>
      <c r="J421">
        <v>1404564028</v>
      </c>
      <c r="K421">
        <v>1401972028</v>
      </c>
      <c r="L421" t="b">
        <v>0</v>
      </c>
      <c r="M421">
        <v>21</v>
      </c>
      <c r="N421" t="b">
        <v>1</v>
      </c>
      <c r="O421" t="s">
        <v>8269</v>
      </c>
      <c r="P421" t="s">
        <v>8322</v>
      </c>
      <c r="Q421" t="s">
        <v>8325</v>
      </c>
      <c r="R421">
        <f t="shared" si="42"/>
        <v>44</v>
      </c>
      <c r="S421" s="9">
        <f t="shared" si="43"/>
        <v>116</v>
      </c>
      <c r="T421" s="8">
        <f t="shared" si="44"/>
        <v>41795.528101851851</v>
      </c>
      <c r="U421" s="8">
        <f t="shared" si="45"/>
        <v>41825.528101851851</v>
      </c>
      <c r="V421" s="14">
        <f t="shared" si="46"/>
        <v>30</v>
      </c>
      <c r="W421" s="10">
        <f t="shared" si="47"/>
        <v>0.155</v>
      </c>
      <c r="X421" s="21">
        <f t="shared" si="48"/>
        <v>2014</v>
      </c>
    </row>
    <row r="422" spans="1:24" ht="45" x14ac:dyDescent="0.25">
      <c r="A422">
        <v>3836</v>
      </c>
      <c r="B422" s="1" t="s">
        <v>3833</v>
      </c>
      <c r="C422" s="1" t="s">
        <v>7945</v>
      </c>
      <c r="D422" s="3">
        <v>800</v>
      </c>
      <c r="E422" s="4">
        <v>900</v>
      </c>
      <c r="F422" t="s">
        <v>8218</v>
      </c>
      <c r="G422" t="s">
        <v>8223</v>
      </c>
      <c r="H422" t="s">
        <v>8404</v>
      </c>
      <c r="I422" t="s">
        <v>8245</v>
      </c>
      <c r="J422">
        <v>1470197340</v>
      </c>
      <c r="K422">
        <v>1467497652</v>
      </c>
      <c r="L422" t="b">
        <v>0</v>
      </c>
      <c r="M422">
        <v>14</v>
      </c>
      <c r="N422" t="b">
        <v>1</v>
      </c>
      <c r="O422" t="s">
        <v>8269</v>
      </c>
      <c r="P422" t="s">
        <v>8322</v>
      </c>
      <c r="Q422" t="s">
        <v>8325</v>
      </c>
      <c r="R422">
        <f t="shared" si="42"/>
        <v>64.290000000000006</v>
      </c>
      <c r="S422" s="9">
        <f t="shared" si="43"/>
        <v>113</v>
      </c>
      <c r="T422" s="8">
        <f t="shared" si="44"/>
        <v>42553.926527777774</v>
      </c>
      <c r="U422" s="8">
        <f t="shared" si="45"/>
        <v>42585.172916666663</v>
      </c>
      <c r="V422" s="14">
        <f t="shared" si="46"/>
        <v>31.24638888888876</v>
      </c>
      <c r="W422" s="10">
        <f t="shared" si="47"/>
        <v>0.125</v>
      </c>
      <c r="X422" s="21">
        <f t="shared" si="48"/>
        <v>2016</v>
      </c>
    </row>
    <row r="423" spans="1:24" ht="60" x14ac:dyDescent="0.25">
      <c r="A423">
        <v>2559</v>
      </c>
      <c r="B423" s="1" t="s">
        <v>2559</v>
      </c>
      <c r="C423" s="1" t="s">
        <v>6669</v>
      </c>
      <c r="D423" s="3">
        <v>800</v>
      </c>
      <c r="E423" s="4">
        <v>890</v>
      </c>
      <c r="F423" t="s">
        <v>8218</v>
      </c>
      <c r="G423" t="s">
        <v>8223</v>
      </c>
      <c r="H423" t="s">
        <v>8404</v>
      </c>
      <c r="I423" t="s">
        <v>8245</v>
      </c>
      <c r="J423">
        <v>1321385820</v>
      </c>
      <c r="K423">
        <v>1318539484</v>
      </c>
      <c r="L423" t="b">
        <v>0</v>
      </c>
      <c r="M423">
        <v>25</v>
      </c>
      <c r="N423" t="b">
        <v>1</v>
      </c>
      <c r="O423" t="s">
        <v>8298</v>
      </c>
      <c r="P423" t="s">
        <v>8326</v>
      </c>
      <c r="Q423" t="s">
        <v>8340</v>
      </c>
      <c r="R423">
        <f t="shared" si="42"/>
        <v>35.6</v>
      </c>
      <c r="S423" s="9">
        <f t="shared" si="43"/>
        <v>111</v>
      </c>
      <c r="T423" s="8">
        <f t="shared" si="44"/>
        <v>40829.873657407406</v>
      </c>
      <c r="U423" s="8">
        <f t="shared" si="45"/>
        <v>40862.817361111112</v>
      </c>
      <c r="V423" s="14">
        <f t="shared" si="46"/>
        <v>32.943703703705978</v>
      </c>
      <c r="W423" s="10">
        <f t="shared" si="47"/>
        <v>0.1125</v>
      </c>
      <c r="X423" s="21">
        <f t="shared" si="48"/>
        <v>2011</v>
      </c>
    </row>
    <row r="424" spans="1:24" ht="60" x14ac:dyDescent="0.25">
      <c r="A424">
        <v>3664</v>
      </c>
      <c r="B424" s="1" t="s">
        <v>3661</v>
      </c>
      <c r="C424" s="1" t="s">
        <v>7774</v>
      </c>
      <c r="D424" s="3">
        <v>800</v>
      </c>
      <c r="E424" s="4">
        <v>875</v>
      </c>
      <c r="F424" t="s">
        <v>8218</v>
      </c>
      <c r="G424" t="s">
        <v>8223</v>
      </c>
      <c r="H424" t="s">
        <v>8404</v>
      </c>
      <c r="I424" t="s">
        <v>8245</v>
      </c>
      <c r="J424">
        <v>1466056689</v>
      </c>
      <c r="K424">
        <v>1464847089</v>
      </c>
      <c r="L424" t="b">
        <v>0</v>
      </c>
      <c r="M424">
        <v>19</v>
      </c>
      <c r="N424" t="b">
        <v>1</v>
      </c>
      <c r="O424" t="s">
        <v>8269</v>
      </c>
      <c r="P424" t="s">
        <v>8322</v>
      </c>
      <c r="Q424" t="s">
        <v>8325</v>
      </c>
      <c r="R424">
        <f t="shared" si="42"/>
        <v>46.05</v>
      </c>
      <c r="S424" s="9">
        <f t="shared" si="43"/>
        <v>109</v>
      </c>
      <c r="T424" s="8">
        <f t="shared" si="44"/>
        <v>42523.248715277776</v>
      </c>
      <c r="U424" s="8">
        <f t="shared" si="45"/>
        <v>42537.248715277776</v>
      </c>
      <c r="V424" s="14">
        <f t="shared" si="46"/>
        <v>14</v>
      </c>
      <c r="W424" s="10">
        <f t="shared" si="47"/>
        <v>9.375E-2</v>
      </c>
      <c r="X424" s="21">
        <f t="shared" si="48"/>
        <v>2016</v>
      </c>
    </row>
    <row r="425" spans="1:24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t="s">
        <v>8224</v>
      </c>
      <c r="H425" t="s">
        <v>8408</v>
      </c>
      <c r="I425" t="s">
        <v>8246</v>
      </c>
      <c r="J425">
        <v>1455138000</v>
      </c>
      <c r="K425">
        <v>1452448298</v>
      </c>
      <c r="L425" t="b">
        <v>0</v>
      </c>
      <c r="M425">
        <v>47</v>
      </c>
      <c r="N425" t="b">
        <v>1</v>
      </c>
      <c r="O425" t="s">
        <v>8269</v>
      </c>
      <c r="P425" t="s">
        <v>8322</v>
      </c>
      <c r="Q425" t="s">
        <v>8325</v>
      </c>
      <c r="R425">
        <f t="shared" si="42"/>
        <v>17.829999999999998</v>
      </c>
      <c r="S425" s="9">
        <f t="shared" si="43"/>
        <v>105</v>
      </c>
      <c r="T425" s="8">
        <f t="shared" si="44"/>
        <v>42379.74418981481</v>
      </c>
      <c r="U425" s="8">
        <f t="shared" si="45"/>
        <v>42410.875</v>
      </c>
      <c r="V425" s="14">
        <f t="shared" si="46"/>
        <v>31.130810185190057</v>
      </c>
      <c r="W425" s="10">
        <f t="shared" si="47"/>
        <v>4.7500000000000001E-2</v>
      </c>
      <c r="X425" s="21">
        <f t="shared" si="48"/>
        <v>2016</v>
      </c>
    </row>
    <row r="426" spans="1:24" ht="60" x14ac:dyDescent="0.25">
      <c r="A426">
        <v>1853</v>
      </c>
      <c r="B426" s="1" t="s">
        <v>1854</v>
      </c>
      <c r="C426" s="1" t="s">
        <v>5963</v>
      </c>
      <c r="D426" s="3">
        <v>800</v>
      </c>
      <c r="E426" s="4">
        <v>815</v>
      </c>
      <c r="F426" t="s">
        <v>8218</v>
      </c>
      <c r="G426" t="s">
        <v>8223</v>
      </c>
      <c r="H426" t="s">
        <v>8404</v>
      </c>
      <c r="I426" t="s">
        <v>8245</v>
      </c>
      <c r="J426">
        <v>1352860017</v>
      </c>
      <c r="K426">
        <v>1348536417</v>
      </c>
      <c r="L426" t="b">
        <v>0</v>
      </c>
      <c r="M426">
        <v>14</v>
      </c>
      <c r="N426" t="b">
        <v>1</v>
      </c>
      <c r="O426" t="s">
        <v>8274</v>
      </c>
      <c r="P426" t="s">
        <v>8326</v>
      </c>
      <c r="Q426" t="s">
        <v>8330</v>
      </c>
      <c r="R426">
        <f t="shared" si="42"/>
        <v>58.21</v>
      </c>
      <c r="S426" s="9">
        <f t="shared" si="43"/>
        <v>102</v>
      </c>
      <c r="T426" s="8">
        <f t="shared" si="44"/>
        <v>41177.060381944444</v>
      </c>
      <c r="U426" s="8">
        <f t="shared" si="45"/>
        <v>41227.102048611108</v>
      </c>
      <c r="V426" s="14">
        <f t="shared" si="46"/>
        <v>50.041666666664241</v>
      </c>
      <c r="W426" s="10">
        <f t="shared" si="47"/>
        <v>1.8749999999999999E-2</v>
      </c>
      <c r="X426" s="21">
        <f t="shared" si="48"/>
        <v>2012</v>
      </c>
    </row>
    <row r="427" spans="1:24" ht="45" x14ac:dyDescent="0.25">
      <c r="A427">
        <v>2300</v>
      </c>
      <c r="B427" s="1" t="s">
        <v>2301</v>
      </c>
      <c r="C427" s="1" t="s">
        <v>6410</v>
      </c>
      <c r="D427" s="3">
        <v>800</v>
      </c>
      <c r="E427" s="4">
        <v>810</v>
      </c>
      <c r="F427" t="s">
        <v>8218</v>
      </c>
      <c r="G427" t="s">
        <v>8223</v>
      </c>
      <c r="H427" t="s">
        <v>8404</v>
      </c>
      <c r="I427" t="s">
        <v>8245</v>
      </c>
      <c r="J427">
        <v>1340904416</v>
      </c>
      <c r="K427">
        <v>1339694816</v>
      </c>
      <c r="L427" t="b">
        <v>0</v>
      </c>
      <c r="M427">
        <v>7</v>
      </c>
      <c r="N427" t="b">
        <v>1</v>
      </c>
      <c r="O427" t="s">
        <v>8274</v>
      </c>
      <c r="P427" t="s">
        <v>8326</v>
      </c>
      <c r="Q427" t="s">
        <v>8330</v>
      </c>
      <c r="R427">
        <f t="shared" si="42"/>
        <v>115.71</v>
      </c>
      <c r="S427" s="9">
        <f t="shared" si="43"/>
        <v>101</v>
      </c>
      <c r="T427" s="8">
        <f t="shared" si="44"/>
        <v>41074.727037037039</v>
      </c>
      <c r="U427" s="8">
        <f t="shared" si="45"/>
        <v>41088.727037037039</v>
      </c>
      <c r="V427" s="14">
        <f t="shared" si="46"/>
        <v>14</v>
      </c>
      <c r="W427" s="10">
        <f t="shared" si="47"/>
        <v>1.2500000000000001E-2</v>
      </c>
      <c r="X427" s="21">
        <f t="shared" si="48"/>
        <v>2012</v>
      </c>
    </row>
    <row r="428" spans="1:24" ht="60" x14ac:dyDescent="0.25">
      <c r="A428">
        <v>3327</v>
      </c>
      <c r="B428" s="1" t="s">
        <v>3327</v>
      </c>
      <c r="C428" s="1" t="s">
        <v>7437</v>
      </c>
      <c r="D428" s="3">
        <v>800</v>
      </c>
      <c r="E428" s="4">
        <v>810</v>
      </c>
      <c r="F428" t="s">
        <v>8218</v>
      </c>
      <c r="G428" t="s">
        <v>8224</v>
      </c>
      <c r="H428" t="s">
        <v>8408</v>
      </c>
      <c r="I428" t="s">
        <v>8246</v>
      </c>
      <c r="J428">
        <v>1462697966</v>
      </c>
      <c r="K428">
        <v>1460105966</v>
      </c>
      <c r="L428" t="b">
        <v>0</v>
      </c>
      <c r="M428">
        <v>33</v>
      </c>
      <c r="N428" t="b">
        <v>1</v>
      </c>
      <c r="O428" t="s">
        <v>8269</v>
      </c>
      <c r="P428" t="s">
        <v>8322</v>
      </c>
      <c r="Q428" t="s">
        <v>8325</v>
      </c>
      <c r="R428">
        <f t="shared" si="42"/>
        <v>24.55</v>
      </c>
      <c r="S428" s="9">
        <f t="shared" si="43"/>
        <v>101</v>
      </c>
      <c r="T428" s="8">
        <f t="shared" si="44"/>
        <v>42468.374606481477</v>
      </c>
      <c r="U428" s="8">
        <f t="shared" si="45"/>
        <v>42498.374606481477</v>
      </c>
      <c r="V428" s="14">
        <f t="shared" si="46"/>
        <v>30</v>
      </c>
      <c r="W428" s="10">
        <f t="shared" si="47"/>
        <v>1.2500000000000001E-2</v>
      </c>
      <c r="X428" s="21">
        <f t="shared" si="48"/>
        <v>2016</v>
      </c>
    </row>
    <row r="429" spans="1:24" ht="60" x14ac:dyDescent="0.25">
      <c r="A429">
        <v>1947</v>
      </c>
      <c r="B429" s="1" t="s">
        <v>1948</v>
      </c>
      <c r="C429" s="1" t="s">
        <v>6057</v>
      </c>
      <c r="D429" s="3">
        <v>800</v>
      </c>
      <c r="E429" s="4">
        <v>805.07</v>
      </c>
      <c r="F429" t="s">
        <v>8218</v>
      </c>
      <c r="G429" t="s">
        <v>8223</v>
      </c>
      <c r="H429" t="s">
        <v>8404</v>
      </c>
      <c r="I429" t="s">
        <v>8245</v>
      </c>
      <c r="J429">
        <v>1258955940</v>
      </c>
      <c r="K429">
        <v>1255730520</v>
      </c>
      <c r="L429" t="b">
        <v>1</v>
      </c>
      <c r="M429">
        <v>23</v>
      </c>
      <c r="N429" t="b">
        <v>1</v>
      </c>
      <c r="O429" t="s">
        <v>8293</v>
      </c>
      <c r="P429" t="s">
        <v>8307</v>
      </c>
      <c r="Q429" t="s">
        <v>8308</v>
      </c>
      <c r="R429">
        <f t="shared" si="42"/>
        <v>35</v>
      </c>
      <c r="S429" s="9">
        <f t="shared" si="43"/>
        <v>101</v>
      </c>
      <c r="T429" s="8">
        <f t="shared" si="44"/>
        <v>40102.918055555558</v>
      </c>
      <c r="U429" s="8">
        <f t="shared" si="45"/>
        <v>40140.249305555553</v>
      </c>
      <c r="V429" s="14">
        <f t="shared" si="46"/>
        <v>37.331249999995634</v>
      </c>
      <c r="W429" s="10">
        <f t="shared" si="47"/>
        <v>6.3375000000000627E-3</v>
      </c>
      <c r="X429" s="21">
        <f t="shared" si="48"/>
        <v>2009</v>
      </c>
    </row>
    <row r="430" spans="1:24" ht="60" x14ac:dyDescent="0.25">
      <c r="A430">
        <v>3608</v>
      </c>
      <c r="B430" s="1" t="s">
        <v>3607</v>
      </c>
      <c r="C430" s="1" t="s">
        <v>7718</v>
      </c>
      <c r="D430" s="3">
        <v>800</v>
      </c>
      <c r="E430" s="4">
        <v>800</v>
      </c>
      <c r="F430" t="s">
        <v>8218</v>
      </c>
      <c r="G430" t="s">
        <v>8224</v>
      </c>
      <c r="H430" t="s">
        <v>8408</v>
      </c>
      <c r="I430" t="s">
        <v>8246</v>
      </c>
      <c r="J430">
        <v>1466172000</v>
      </c>
      <c r="K430">
        <v>1463418090</v>
      </c>
      <c r="L430" t="b">
        <v>0</v>
      </c>
      <c r="M430">
        <v>27</v>
      </c>
      <c r="N430" t="b">
        <v>1</v>
      </c>
      <c r="O430" t="s">
        <v>8269</v>
      </c>
      <c r="P430" t="s">
        <v>8322</v>
      </c>
      <c r="Q430" t="s">
        <v>8325</v>
      </c>
      <c r="R430">
        <f t="shared" si="42"/>
        <v>29.63</v>
      </c>
      <c r="S430" s="9">
        <f t="shared" si="43"/>
        <v>100</v>
      </c>
      <c r="T430" s="8">
        <f t="shared" si="44"/>
        <v>42506.709375000006</v>
      </c>
      <c r="U430" s="8">
        <f t="shared" si="45"/>
        <v>42538.583333333328</v>
      </c>
      <c r="V430" s="14">
        <f t="shared" si="46"/>
        <v>31.873958333322662</v>
      </c>
      <c r="W430" s="10">
        <f t="shared" si="47"/>
        <v>0</v>
      </c>
      <c r="X430" s="21">
        <f t="shared" si="48"/>
        <v>2016</v>
      </c>
    </row>
    <row r="431" spans="1:24" ht="30" x14ac:dyDescent="0.25">
      <c r="A431">
        <v>3891</v>
      </c>
      <c r="B431" s="1" t="s">
        <v>3888</v>
      </c>
      <c r="C431" s="1" t="s">
        <v>7999</v>
      </c>
      <c r="D431" s="3">
        <v>800</v>
      </c>
      <c r="E431" s="4">
        <v>260</v>
      </c>
      <c r="F431" t="s">
        <v>8220</v>
      </c>
      <c r="G431" t="s">
        <v>8223</v>
      </c>
      <c r="H431" t="s">
        <v>8404</v>
      </c>
      <c r="I431" t="s">
        <v>8245</v>
      </c>
      <c r="J431">
        <v>1427086740</v>
      </c>
      <c r="K431">
        <v>1424488244</v>
      </c>
      <c r="L431" t="b">
        <v>0</v>
      </c>
      <c r="M431">
        <v>7</v>
      </c>
      <c r="N431" t="b">
        <v>0</v>
      </c>
      <c r="O431" t="s">
        <v>8269</v>
      </c>
      <c r="P431" t="s">
        <v>8322</v>
      </c>
      <c r="Q431" t="s">
        <v>8325</v>
      </c>
      <c r="R431">
        <f t="shared" si="42"/>
        <v>37.14</v>
      </c>
      <c r="S431" s="9">
        <f t="shared" si="43"/>
        <v>33</v>
      </c>
      <c r="T431" s="8">
        <f t="shared" si="44"/>
        <v>42056.1324537037</v>
      </c>
      <c r="U431" s="8">
        <f t="shared" si="45"/>
        <v>42086.207638888889</v>
      </c>
      <c r="V431" s="14">
        <f t="shared" si="46"/>
        <v>30.075185185189184</v>
      </c>
      <c r="W431" s="10">
        <f t="shared" si="47"/>
        <v>-0.67500000000000004</v>
      </c>
      <c r="X431" s="21">
        <f t="shared" si="48"/>
        <v>2015</v>
      </c>
    </row>
    <row r="432" spans="1:24" ht="60" x14ac:dyDescent="0.25">
      <c r="A432">
        <v>472</v>
      </c>
      <c r="B432" s="1" t="s">
        <v>473</v>
      </c>
      <c r="C432" s="1" t="s">
        <v>4582</v>
      </c>
      <c r="D432" s="3">
        <v>800</v>
      </c>
      <c r="E432" s="4">
        <v>141</v>
      </c>
      <c r="F432" t="s">
        <v>8220</v>
      </c>
      <c r="G432" t="s">
        <v>8223</v>
      </c>
      <c r="H432" t="s">
        <v>8404</v>
      </c>
      <c r="I432" t="s">
        <v>8245</v>
      </c>
      <c r="J432">
        <v>1408831718</v>
      </c>
      <c r="K432">
        <v>1406239718</v>
      </c>
      <c r="L432" t="b">
        <v>0</v>
      </c>
      <c r="M432">
        <v>5</v>
      </c>
      <c r="N432" t="b">
        <v>0</v>
      </c>
      <c r="O432" t="s">
        <v>8268</v>
      </c>
      <c r="P432" t="s">
        <v>8320</v>
      </c>
      <c r="Q432" t="s">
        <v>8338</v>
      </c>
      <c r="R432">
        <f t="shared" si="42"/>
        <v>28.2</v>
      </c>
      <c r="S432" s="9">
        <f t="shared" si="43"/>
        <v>18</v>
      </c>
      <c r="T432" s="8">
        <f t="shared" si="44"/>
        <v>41844.922662037039</v>
      </c>
      <c r="U432" s="8">
        <f t="shared" si="45"/>
        <v>41874.922662037039</v>
      </c>
      <c r="V432" s="14">
        <f t="shared" si="46"/>
        <v>30</v>
      </c>
      <c r="W432" s="10">
        <f t="shared" si="47"/>
        <v>-0.82374999999999998</v>
      </c>
      <c r="X432" s="21">
        <f t="shared" si="48"/>
        <v>2014</v>
      </c>
    </row>
    <row r="433" spans="1:24" ht="60" x14ac:dyDescent="0.25">
      <c r="A433">
        <v>4024</v>
      </c>
      <c r="B433" s="1" t="s">
        <v>4020</v>
      </c>
      <c r="C433" s="1" t="s">
        <v>8129</v>
      </c>
      <c r="D433" s="3">
        <v>800</v>
      </c>
      <c r="E433" s="4">
        <v>10</v>
      </c>
      <c r="F433" t="s">
        <v>8220</v>
      </c>
      <c r="G433" t="s">
        <v>8223</v>
      </c>
      <c r="H433" t="s">
        <v>8404</v>
      </c>
      <c r="I433" t="s">
        <v>8245</v>
      </c>
      <c r="J433">
        <v>1441037097</v>
      </c>
      <c r="K433">
        <v>1438445097</v>
      </c>
      <c r="L433" t="b">
        <v>0</v>
      </c>
      <c r="M433">
        <v>1</v>
      </c>
      <c r="N433" t="b">
        <v>0</v>
      </c>
      <c r="O433" t="s">
        <v>8269</v>
      </c>
      <c r="P433" t="s">
        <v>8322</v>
      </c>
      <c r="Q433" t="s">
        <v>8325</v>
      </c>
      <c r="R433">
        <f t="shared" si="42"/>
        <v>10</v>
      </c>
      <c r="S433" s="9">
        <f t="shared" si="43"/>
        <v>1</v>
      </c>
      <c r="T433" s="8">
        <f t="shared" si="44"/>
        <v>42217.670104166667</v>
      </c>
      <c r="U433" s="8">
        <f t="shared" si="45"/>
        <v>42247.670104166667</v>
      </c>
      <c r="V433" s="14">
        <f t="shared" si="46"/>
        <v>30</v>
      </c>
      <c r="W433" s="10">
        <f t="shared" si="47"/>
        <v>-0.98750000000000004</v>
      </c>
      <c r="X433" s="21">
        <f t="shared" si="48"/>
        <v>2015</v>
      </c>
    </row>
    <row r="434" spans="1:24" ht="45" x14ac:dyDescent="0.25">
      <c r="A434">
        <v>2769</v>
      </c>
      <c r="B434" s="1" t="s">
        <v>2769</v>
      </c>
      <c r="C434" s="1" t="s">
        <v>6879</v>
      </c>
      <c r="D434" s="3">
        <v>800</v>
      </c>
      <c r="E434" s="4">
        <v>2</v>
      </c>
      <c r="F434" t="s">
        <v>8220</v>
      </c>
      <c r="G434" t="s">
        <v>8224</v>
      </c>
      <c r="H434" t="s">
        <v>8408</v>
      </c>
      <c r="I434" t="s">
        <v>8246</v>
      </c>
      <c r="J434">
        <v>1401997790</v>
      </c>
      <c r="K434">
        <v>1397677790</v>
      </c>
      <c r="L434" t="b">
        <v>0</v>
      </c>
      <c r="M434">
        <v>2</v>
      </c>
      <c r="N434" t="b">
        <v>0</v>
      </c>
      <c r="O434" t="s">
        <v>8302</v>
      </c>
      <c r="P434" t="s">
        <v>8310</v>
      </c>
      <c r="Q434" t="s">
        <v>8355</v>
      </c>
      <c r="R434">
        <f t="shared" si="42"/>
        <v>1</v>
      </c>
      <c r="S434" s="9">
        <f t="shared" si="43"/>
        <v>0</v>
      </c>
      <c r="T434" s="8">
        <f t="shared" si="44"/>
        <v>41745.826273148145</v>
      </c>
      <c r="U434" s="8">
        <f t="shared" si="45"/>
        <v>41795.826273148145</v>
      </c>
      <c r="V434" s="14">
        <f t="shared" si="46"/>
        <v>50</v>
      </c>
      <c r="W434" s="10">
        <f t="shared" si="47"/>
        <v>-0.99750000000000005</v>
      </c>
      <c r="X434" s="21">
        <f t="shared" si="48"/>
        <v>2014</v>
      </c>
    </row>
    <row r="435" spans="1:24" ht="60" x14ac:dyDescent="0.25">
      <c r="A435">
        <v>1598</v>
      </c>
      <c r="B435" s="1" t="s">
        <v>1599</v>
      </c>
      <c r="C435" s="1" t="s">
        <v>5708</v>
      </c>
      <c r="D435" s="3">
        <v>800</v>
      </c>
      <c r="E435" s="4">
        <v>1</v>
      </c>
      <c r="F435" t="s">
        <v>8220</v>
      </c>
      <c r="G435" t="s">
        <v>8223</v>
      </c>
      <c r="H435" t="s">
        <v>8404</v>
      </c>
      <c r="I435" t="s">
        <v>8245</v>
      </c>
      <c r="J435">
        <v>1437926458</v>
      </c>
      <c r="K435">
        <v>1432742458</v>
      </c>
      <c r="L435" t="b">
        <v>0</v>
      </c>
      <c r="M435">
        <v>1</v>
      </c>
      <c r="N435" t="b">
        <v>0</v>
      </c>
      <c r="O435" t="s">
        <v>8289</v>
      </c>
      <c r="P435" t="s">
        <v>8312</v>
      </c>
      <c r="Q435" t="s">
        <v>8350</v>
      </c>
      <c r="R435">
        <f t="shared" si="42"/>
        <v>1</v>
      </c>
      <c r="S435" s="9">
        <f t="shared" si="43"/>
        <v>0</v>
      </c>
      <c r="T435" s="8">
        <f t="shared" si="44"/>
        <v>42151.667337962965</v>
      </c>
      <c r="U435" s="8">
        <f t="shared" si="45"/>
        <v>42211.667337962965</v>
      </c>
      <c r="V435" s="14">
        <f t="shared" si="46"/>
        <v>60</v>
      </c>
      <c r="W435" s="10">
        <f t="shared" si="47"/>
        <v>-0.99875000000000003</v>
      </c>
      <c r="X435" s="21">
        <f t="shared" si="48"/>
        <v>2015</v>
      </c>
    </row>
    <row r="436" spans="1:24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t="s">
        <v>8223</v>
      </c>
      <c r="H436" t="s">
        <v>8404</v>
      </c>
      <c r="I436" t="s">
        <v>8245</v>
      </c>
      <c r="J436">
        <v>1417389067</v>
      </c>
      <c r="K436">
        <v>1415661067</v>
      </c>
      <c r="L436" t="b">
        <v>0</v>
      </c>
      <c r="M436">
        <v>21</v>
      </c>
      <c r="N436" t="b">
        <v>1</v>
      </c>
      <c r="O436" t="s">
        <v>8299</v>
      </c>
      <c r="P436" t="s">
        <v>8307</v>
      </c>
      <c r="Q436" t="s">
        <v>8314</v>
      </c>
      <c r="R436">
        <f t="shared" si="42"/>
        <v>44.1</v>
      </c>
      <c r="S436" s="9">
        <f t="shared" si="43"/>
        <v>110</v>
      </c>
      <c r="T436" s="8">
        <f t="shared" si="44"/>
        <v>41953.966053240743</v>
      </c>
      <c r="U436" s="8">
        <f t="shared" si="45"/>
        <v>41973.966053240743</v>
      </c>
      <c r="V436" s="14">
        <f t="shared" si="46"/>
        <v>20</v>
      </c>
      <c r="W436" s="10">
        <f t="shared" si="47"/>
        <v>0.10369487485101311</v>
      </c>
      <c r="X436" s="21">
        <f t="shared" si="48"/>
        <v>2014</v>
      </c>
    </row>
    <row r="437" spans="1:24" ht="45" x14ac:dyDescent="0.25">
      <c r="A437">
        <v>3726</v>
      </c>
      <c r="B437" s="1" t="s">
        <v>3723</v>
      </c>
      <c r="C437" s="1" t="s">
        <v>7836</v>
      </c>
      <c r="D437" s="3">
        <v>850</v>
      </c>
      <c r="E437" s="4">
        <v>2879</v>
      </c>
      <c r="F437" t="s">
        <v>8218</v>
      </c>
      <c r="G437" t="s">
        <v>8223</v>
      </c>
      <c r="H437" t="s">
        <v>8404</v>
      </c>
      <c r="I437" t="s">
        <v>8245</v>
      </c>
      <c r="J437">
        <v>1461963600</v>
      </c>
      <c r="K437">
        <v>1459567371</v>
      </c>
      <c r="L437" t="b">
        <v>0</v>
      </c>
      <c r="M437">
        <v>46</v>
      </c>
      <c r="N437" t="b">
        <v>1</v>
      </c>
      <c r="O437" t="s">
        <v>8269</v>
      </c>
      <c r="P437" t="s">
        <v>8322</v>
      </c>
      <c r="Q437" t="s">
        <v>8325</v>
      </c>
      <c r="R437">
        <f t="shared" si="42"/>
        <v>62.59</v>
      </c>
      <c r="S437" s="9">
        <f t="shared" si="43"/>
        <v>339</v>
      </c>
      <c r="T437" s="8">
        <f t="shared" si="44"/>
        <v>42462.140868055561</v>
      </c>
      <c r="U437" s="8">
        <f t="shared" si="45"/>
        <v>42489.875</v>
      </c>
      <c r="V437" s="14">
        <f t="shared" si="46"/>
        <v>27.734131944438559</v>
      </c>
      <c r="W437" s="10">
        <f t="shared" si="47"/>
        <v>2.3870588235294119</v>
      </c>
      <c r="X437" s="21">
        <f t="shared" si="48"/>
        <v>2016</v>
      </c>
    </row>
    <row r="438" spans="1:24" ht="60" x14ac:dyDescent="0.25">
      <c r="A438">
        <v>19</v>
      </c>
      <c r="B438" s="1" t="s">
        <v>21</v>
      </c>
      <c r="C438" s="1" t="s">
        <v>4130</v>
      </c>
      <c r="D438" s="3">
        <v>850</v>
      </c>
      <c r="E438" s="4">
        <v>1235</v>
      </c>
      <c r="F438" t="s">
        <v>8218</v>
      </c>
      <c r="G438" t="s">
        <v>8223</v>
      </c>
      <c r="H438" t="s">
        <v>8404</v>
      </c>
      <c r="I438" t="s">
        <v>8245</v>
      </c>
      <c r="J438">
        <v>1437420934</v>
      </c>
      <c r="K438">
        <v>1434828934</v>
      </c>
      <c r="L438" t="b">
        <v>0</v>
      </c>
      <c r="M438">
        <v>22</v>
      </c>
      <c r="N438" t="b">
        <v>1</v>
      </c>
      <c r="O438" t="s">
        <v>8263</v>
      </c>
      <c r="P438" t="s">
        <v>8320</v>
      </c>
      <c r="Q438" t="s">
        <v>8331</v>
      </c>
      <c r="R438">
        <f t="shared" si="42"/>
        <v>56.14</v>
      </c>
      <c r="S438" s="9">
        <f t="shared" si="43"/>
        <v>145</v>
      </c>
      <c r="T438" s="8">
        <f t="shared" si="44"/>
        <v>42175.816365740742</v>
      </c>
      <c r="U438" s="8">
        <f t="shared" si="45"/>
        <v>42205.816365740742</v>
      </c>
      <c r="V438" s="14">
        <f t="shared" si="46"/>
        <v>30</v>
      </c>
      <c r="W438" s="10">
        <f t="shared" si="47"/>
        <v>0.45294117647058824</v>
      </c>
      <c r="X438" s="21">
        <f t="shared" si="48"/>
        <v>2015</v>
      </c>
    </row>
    <row r="439" spans="1:24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t="s">
        <v>8224</v>
      </c>
      <c r="H439" t="s">
        <v>8408</v>
      </c>
      <c r="I439" t="s">
        <v>8246</v>
      </c>
      <c r="J439">
        <v>1457914373</v>
      </c>
      <c r="K439">
        <v>1456189973</v>
      </c>
      <c r="L439" t="b">
        <v>0</v>
      </c>
      <c r="M439">
        <v>23</v>
      </c>
      <c r="N439" t="b">
        <v>1</v>
      </c>
      <c r="O439" t="s">
        <v>8269</v>
      </c>
      <c r="P439" t="s">
        <v>8322</v>
      </c>
      <c r="Q439" t="s">
        <v>8325</v>
      </c>
      <c r="R439">
        <f t="shared" si="42"/>
        <v>52.17</v>
      </c>
      <c r="S439" s="9">
        <f t="shared" si="43"/>
        <v>141</v>
      </c>
      <c r="T439" s="8">
        <f t="shared" si="44"/>
        <v>42423.050613425927</v>
      </c>
      <c r="U439" s="8">
        <f t="shared" si="45"/>
        <v>42443.008946759262</v>
      </c>
      <c r="V439" s="14">
        <f t="shared" si="46"/>
        <v>19.958333333335759</v>
      </c>
      <c r="W439" s="10">
        <f t="shared" si="47"/>
        <v>0.41176470588235292</v>
      </c>
      <c r="X439" s="21">
        <f t="shared" si="48"/>
        <v>2016</v>
      </c>
    </row>
    <row r="440" spans="1:24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t="s">
        <v>8223</v>
      </c>
      <c r="H440" t="s">
        <v>8404</v>
      </c>
      <c r="I440" t="s">
        <v>8245</v>
      </c>
      <c r="J440">
        <v>1348545540</v>
      </c>
      <c r="K440">
        <v>1346345999</v>
      </c>
      <c r="L440" t="b">
        <v>0</v>
      </c>
      <c r="M440">
        <v>27</v>
      </c>
      <c r="N440" t="b">
        <v>1</v>
      </c>
      <c r="O440" t="s">
        <v>8274</v>
      </c>
      <c r="P440" t="s">
        <v>8326</v>
      </c>
      <c r="Q440" t="s">
        <v>8330</v>
      </c>
      <c r="R440">
        <f t="shared" si="42"/>
        <v>34.07</v>
      </c>
      <c r="S440" s="9">
        <f t="shared" si="43"/>
        <v>108</v>
      </c>
      <c r="T440" s="8">
        <f t="shared" si="44"/>
        <v>41151.708321759259</v>
      </c>
      <c r="U440" s="8">
        <f t="shared" si="45"/>
        <v>41177.165972222225</v>
      </c>
      <c r="V440" s="14">
        <f t="shared" si="46"/>
        <v>25.45765046296583</v>
      </c>
      <c r="W440" s="10">
        <f t="shared" si="47"/>
        <v>8.2352941176470587E-2</v>
      </c>
      <c r="X440" s="21">
        <f t="shared" si="48"/>
        <v>2012</v>
      </c>
    </row>
    <row r="441" spans="1:24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t="s">
        <v>8228</v>
      </c>
      <c r="H441" t="s">
        <v>8409</v>
      </c>
      <c r="I441" t="s">
        <v>8250</v>
      </c>
      <c r="J441">
        <v>1449701284</v>
      </c>
      <c r="K441">
        <v>1446241684</v>
      </c>
      <c r="L441" t="b">
        <v>0</v>
      </c>
      <c r="M441">
        <v>21</v>
      </c>
      <c r="N441" t="b">
        <v>1</v>
      </c>
      <c r="O441" t="s">
        <v>8269</v>
      </c>
      <c r="P441" t="s">
        <v>8322</v>
      </c>
      <c r="Q441" t="s">
        <v>8325</v>
      </c>
      <c r="R441">
        <f t="shared" si="42"/>
        <v>40.479999999999997</v>
      </c>
      <c r="S441" s="9">
        <f t="shared" si="43"/>
        <v>100</v>
      </c>
      <c r="T441" s="8">
        <f t="shared" si="44"/>
        <v>42307.908379629633</v>
      </c>
      <c r="U441" s="8">
        <f t="shared" si="45"/>
        <v>42347.950046296297</v>
      </c>
      <c r="V441" s="14">
        <f t="shared" si="46"/>
        <v>40.041666666664241</v>
      </c>
      <c r="W441" s="10">
        <f t="shared" si="47"/>
        <v>0</v>
      </c>
      <c r="X441" s="21">
        <f t="shared" si="48"/>
        <v>2015</v>
      </c>
    </row>
    <row r="442" spans="1:24" ht="60" x14ac:dyDescent="0.25">
      <c r="A442">
        <v>3982</v>
      </c>
      <c r="B442" s="1" t="s">
        <v>3978</v>
      </c>
      <c r="C442" s="1" t="s">
        <v>8088</v>
      </c>
      <c r="D442" s="3">
        <v>850</v>
      </c>
      <c r="E442" s="4">
        <v>170</v>
      </c>
      <c r="F442" t="s">
        <v>8220</v>
      </c>
      <c r="G442" t="s">
        <v>8224</v>
      </c>
      <c r="H442" t="s">
        <v>8408</v>
      </c>
      <c r="I442" t="s">
        <v>8246</v>
      </c>
      <c r="J442">
        <v>1436297180</v>
      </c>
      <c r="K442">
        <v>1431113180</v>
      </c>
      <c r="L442" t="b">
        <v>0</v>
      </c>
      <c r="M442">
        <v>5</v>
      </c>
      <c r="N442" t="b">
        <v>0</v>
      </c>
      <c r="O442" t="s">
        <v>8269</v>
      </c>
      <c r="P442" t="s">
        <v>8322</v>
      </c>
      <c r="Q442" t="s">
        <v>8325</v>
      </c>
      <c r="R442">
        <f t="shared" si="42"/>
        <v>34</v>
      </c>
      <c r="S442" s="9">
        <f t="shared" si="43"/>
        <v>20</v>
      </c>
      <c r="T442" s="8">
        <f t="shared" si="44"/>
        <v>42132.809953703705</v>
      </c>
      <c r="U442" s="8">
        <f t="shared" si="45"/>
        <v>42192.809953703705</v>
      </c>
      <c r="V442" s="14">
        <f t="shared" si="46"/>
        <v>60</v>
      </c>
      <c r="W442" s="10">
        <f t="shared" si="47"/>
        <v>-0.8</v>
      </c>
      <c r="X442" s="21">
        <f t="shared" si="48"/>
        <v>2015</v>
      </c>
    </row>
    <row r="443" spans="1:24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t="s">
        <v>8232</v>
      </c>
      <c r="H443" t="s">
        <v>8415</v>
      </c>
      <c r="I443" t="s">
        <v>8248</v>
      </c>
      <c r="J443">
        <v>1422100800</v>
      </c>
      <c r="K443">
        <v>1416932133</v>
      </c>
      <c r="L443" t="b">
        <v>0</v>
      </c>
      <c r="M443">
        <v>4</v>
      </c>
      <c r="N443" t="b">
        <v>0</v>
      </c>
      <c r="O443" t="s">
        <v>8269</v>
      </c>
      <c r="P443" t="s">
        <v>8322</v>
      </c>
      <c r="Q443" t="s">
        <v>8325</v>
      </c>
      <c r="R443">
        <f t="shared" si="42"/>
        <v>32.75</v>
      </c>
      <c r="S443" s="9">
        <f t="shared" si="43"/>
        <v>15</v>
      </c>
      <c r="T443" s="8">
        <f t="shared" si="44"/>
        <v>41968.677465277782</v>
      </c>
      <c r="U443" s="8">
        <f t="shared" si="45"/>
        <v>42028.5</v>
      </c>
      <c r="V443" s="14">
        <f t="shared" si="46"/>
        <v>59.822534722217824</v>
      </c>
      <c r="W443" s="10">
        <f t="shared" si="47"/>
        <v>-0.84588235294117642</v>
      </c>
      <c r="X443" s="21">
        <f t="shared" si="48"/>
        <v>2014</v>
      </c>
    </row>
    <row r="444" spans="1:24" ht="60" x14ac:dyDescent="0.25">
      <c r="A444">
        <v>947</v>
      </c>
      <c r="B444" s="1" t="s">
        <v>948</v>
      </c>
      <c r="C444" s="1" t="s">
        <v>5057</v>
      </c>
      <c r="D444" s="3">
        <v>850</v>
      </c>
      <c r="E444" s="4">
        <v>0</v>
      </c>
      <c r="F444" t="s">
        <v>8220</v>
      </c>
      <c r="G444" t="s">
        <v>8223</v>
      </c>
      <c r="H444" t="s">
        <v>8404</v>
      </c>
      <c r="I444" t="s">
        <v>8245</v>
      </c>
      <c r="J444">
        <v>1467312306</v>
      </c>
      <c r="K444">
        <v>1462128306</v>
      </c>
      <c r="L444" t="b">
        <v>0</v>
      </c>
      <c r="M444">
        <v>0</v>
      </c>
      <c r="N444" t="b">
        <v>0</v>
      </c>
      <c r="O444" t="s">
        <v>8271</v>
      </c>
      <c r="P444" t="s">
        <v>8307</v>
      </c>
      <c r="Q444" t="s">
        <v>8309</v>
      </c>
      <c r="R444">
        <f t="shared" si="42"/>
        <v>0</v>
      </c>
      <c r="S444" s="9">
        <f t="shared" si="43"/>
        <v>0</v>
      </c>
      <c r="T444" s="8">
        <f t="shared" si="44"/>
        <v>42491.781319444446</v>
      </c>
      <c r="U444" s="8">
        <f t="shared" si="45"/>
        <v>42551.781319444446</v>
      </c>
      <c r="V444" s="14">
        <f t="shared" si="46"/>
        <v>60</v>
      </c>
      <c r="W444" s="10">
        <f t="shared" si="47"/>
        <v>-1</v>
      </c>
      <c r="X444" s="21">
        <f t="shared" si="48"/>
        <v>2016</v>
      </c>
    </row>
    <row r="445" spans="1:24" ht="45" x14ac:dyDescent="0.25">
      <c r="A445">
        <v>2523</v>
      </c>
      <c r="B445" s="1" t="s">
        <v>2523</v>
      </c>
      <c r="C445" s="1" t="s">
        <v>6633</v>
      </c>
      <c r="D445" s="3">
        <v>900</v>
      </c>
      <c r="E445" s="4">
        <v>1408</v>
      </c>
      <c r="F445" t="s">
        <v>8218</v>
      </c>
      <c r="G445" t="s">
        <v>8223</v>
      </c>
      <c r="H445" t="s">
        <v>8404</v>
      </c>
      <c r="I445" t="s">
        <v>8245</v>
      </c>
      <c r="J445">
        <v>1416270292</v>
      </c>
      <c r="K445">
        <v>1413674692</v>
      </c>
      <c r="L445" t="b">
        <v>0</v>
      </c>
      <c r="M445">
        <v>26</v>
      </c>
      <c r="N445" t="b">
        <v>1</v>
      </c>
      <c r="O445" t="s">
        <v>8298</v>
      </c>
      <c r="P445" t="s">
        <v>8326</v>
      </c>
      <c r="Q445" t="s">
        <v>8340</v>
      </c>
      <c r="R445">
        <f t="shared" si="42"/>
        <v>54.15</v>
      </c>
      <c r="S445" s="9">
        <f t="shared" si="43"/>
        <v>156</v>
      </c>
      <c r="T445" s="8">
        <f t="shared" si="44"/>
        <v>41930.975601851853</v>
      </c>
      <c r="U445" s="8">
        <f t="shared" si="45"/>
        <v>41961.017268518524</v>
      </c>
      <c r="V445" s="14">
        <f t="shared" si="46"/>
        <v>30.041666666671517</v>
      </c>
      <c r="W445" s="10">
        <f t="shared" si="47"/>
        <v>0.56444444444444442</v>
      </c>
      <c r="X445" s="21">
        <f t="shared" si="48"/>
        <v>2014</v>
      </c>
    </row>
    <row r="446" spans="1:24" ht="60" x14ac:dyDescent="0.25">
      <c r="A446">
        <v>3026</v>
      </c>
      <c r="B446" s="1" t="s">
        <v>3026</v>
      </c>
      <c r="C446" s="1" t="s">
        <v>7136</v>
      </c>
      <c r="D446" s="3">
        <v>900</v>
      </c>
      <c r="E446" s="4">
        <v>1290</v>
      </c>
      <c r="F446" t="s">
        <v>8218</v>
      </c>
      <c r="G446" t="s">
        <v>8224</v>
      </c>
      <c r="H446" t="s">
        <v>8408</v>
      </c>
      <c r="I446" t="s">
        <v>8246</v>
      </c>
      <c r="J446">
        <v>1488538892</v>
      </c>
      <c r="K446">
        <v>1487329292</v>
      </c>
      <c r="L446" t="b">
        <v>0</v>
      </c>
      <c r="M446">
        <v>25</v>
      </c>
      <c r="N446" t="b">
        <v>1</v>
      </c>
      <c r="O446" t="s">
        <v>8301</v>
      </c>
      <c r="P446" t="s">
        <v>8322</v>
      </c>
      <c r="Q446" t="s">
        <v>8323</v>
      </c>
      <c r="R446">
        <f t="shared" si="42"/>
        <v>51.6</v>
      </c>
      <c r="S446" s="9">
        <f t="shared" si="43"/>
        <v>143</v>
      </c>
      <c r="T446" s="8">
        <f t="shared" si="44"/>
        <v>42783.459398148145</v>
      </c>
      <c r="U446" s="8">
        <f t="shared" si="45"/>
        <v>42797.459398148145</v>
      </c>
      <c r="V446" s="14">
        <f t="shared" si="46"/>
        <v>14</v>
      </c>
      <c r="W446" s="10">
        <f t="shared" si="47"/>
        <v>0.43333333333333335</v>
      </c>
      <c r="X446" s="21">
        <f t="shared" si="48"/>
        <v>2017</v>
      </c>
    </row>
    <row r="447" spans="1:24" ht="60" x14ac:dyDescent="0.25">
      <c r="A447">
        <v>1899</v>
      </c>
      <c r="B447" s="1" t="s">
        <v>1900</v>
      </c>
      <c r="C447" s="1" t="s">
        <v>6009</v>
      </c>
      <c r="D447" s="3">
        <v>900</v>
      </c>
      <c r="E447" s="4">
        <v>1200</v>
      </c>
      <c r="F447" t="s">
        <v>8218</v>
      </c>
      <c r="G447" t="s">
        <v>8223</v>
      </c>
      <c r="H447" t="s">
        <v>8404</v>
      </c>
      <c r="I447" t="s">
        <v>8245</v>
      </c>
      <c r="J447">
        <v>1427319366</v>
      </c>
      <c r="K447">
        <v>1424730966</v>
      </c>
      <c r="L447" t="b">
        <v>0</v>
      </c>
      <c r="M447">
        <v>42</v>
      </c>
      <c r="N447" t="b">
        <v>1</v>
      </c>
      <c r="O447" t="s">
        <v>8277</v>
      </c>
      <c r="P447" t="s">
        <v>8326</v>
      </c>
      <c r="Q447" t="s">
        <v>8327</v>
      </c>
      <c r="R447">
        <f t="shared" si="42"/>
        <v>28.57</v>
      </c>
      <c r="S447" s="9">
        <f t="shared" si="43"/>
        <v>133</v>
      </c>
      <c r="T447" s="8">
        <f t="shared" si="44"/>
        <v>42058.941736111112</v>
      </c>
      <c r="U447" s="8">
        <f t="shared" si="45"/>
        <v>42088.90006944444</v>
      </c>
      <c r="V447" s="14">
        <f t="shared" si="46"/>
        <v>29.958333333328483</v>
      </c>
      <c r="W447" s="10">
        <f t="shared" si="47"/>
        <v>0.33333333333333331</v>
      </c>
      <c r="X447" s="21">
        <f t="shared" si="48"/>
        <v>2015</v>
      </c>
    </row>
    <row r="448" spans="1:24" ht="60" x14ac:dyDescent="0.25">
      <c r="A448">
        <v>3565</v>
      </c>
      <c r="B448" s="1" t="s">
        <v>3564</v>
      </c>
      <c r="C448" s="1" t="s">
        <v>7675</v>
      </c>
      <c r="D448" s="3">
        <v>900</v>
      </c>
      <c r="E448" s="4">
        <v>1175</v>
      </c>
      <c r="F448" t="s">
        <v>8218</v>
      </c>
      <c r="G448" t="s">
        <v>8223</v>
      </c>
      <c r="H448" t="s">
        <v>8404</v>
      </c>
      <c r="I448" t="s">
        <v>8245</v>
      </c>
      <c r="J448">
        <v>1420048208</v>
      </c>
      <c r="K448">
        <v>1417456208</v>
      </c>
      <c r="L448" t="b">
        <v>0</v>
      </c>
      <c r="M448">
        <v>12</v>
      </c>
      <c r="N448" t="b">
        <v>1</v>
      </c>
      <c r="O448" t="s">
        <v>8269</v>
      </c>
      <c r="P448" t="s">
        <v>8322</v>
      </c>
      <c r="Q448" t="s">
        <v>8325</v>
      </c>
      <c r="R448">
        <f t="shared" si="42"/>
        <v>97.92</v>
      </c>
      <c r="S448" s="9">
        <f t="shared" si="43"/>
        <v>131</v>
      </c>
      <c r="T448" s="8">
        <f t="shared" si="44"/>
        <v>41974.743148148147</v>
      </c>
      <c r="U448" s="8">
        <f t="shared" si="45"/>
        <v>42004.743148148147</v>
      </c>
      <c r="V448" s="14">
        <f t="shared" si="46"/>
        <v>30</v>
      </c>
      <c r="W448" s="10">
        <f t="shared" si="47"/>
        <v>0.30555555555555558</v>
      </c>
      <c r="X448" s="21">
        <f t="shared" si="48"/>
        <v>2014</v>
      </c>
    </row>
    <row r="449" spans="1:24" ht="30" x14ac:dyDescent="0.25">
      <c r="A449">
        <v>2557</v>
      </c>
      <c r="B449" s="1" t="s">
        <v>2557</v>
      </c>
      <c r="C449" s="1" t="s">
        <v>6667</v>
      </c>
      <c r="D449" s="3">
        <v>900</v>
      </c>
      <c r="E449" s="4">
        <v>1066</v>
      </c>
      <c r="F449" t="s">
        <v>8218</v>
      </c>
      <c r="G449" t="s">
        <v>8224</v>
      </c>
      <c r="H449" t="s">
        <v>8408</v>
      </c>
      <c r="I449" t="s">
        <v>8246</v>
      </c>
      <c r="J449">
        <v>1400176386</v>
      </c>
      <c r="K449">
        <v>1397584386</v>
      </c>
      <c r="L449" t="b">
        <v>0</v>
      </c>
      <c r="M449">
        <v>36</v>
      </c>
      <c r="N449" t="b">
        <v>1</v>
      </c>
      <c r="O449" t="s">
        <v>8298</v>
      </c>
      <c r="P449" t="s">
        <v>8326</v>
      </c>
      <c r="Q449" t="s">
        <v>8340</v>
      </c>
      <c r="R449">
        <f t="shared" si="42"/>
        <v>29.61</v>
      </c>
      <c r="S449" s="9">
        <f t="shared" si="43"/>
        <v>118</v>
      </c>
      <c r="T449" s="8">
        <f t="shared" si="44"/>
        <v>41744.745208333334</v>
      </c>
      <c r="U449" s="8">
        <f t="shared" si="45"/>
        <v>41774.745208333334</v>
      </c>
      <c r="V449" s="14">
        <f t="shared" si="46"/>
        <v>30</v>
      </c>
      <c r="W449" s="10">
        <f t="shared" si="47"/>
        <v>0.18444444444444444</v>
      </c>
      <c r="X449" s="21">
        <f t="shared" si="48"/>
        <v>2014</v>
      </c>
    </row>
    <row r="450" spans="1:24" ht="60" x14ac:dyDescent="0.25">
      <c r="A450">
        <v>1206</v>
      </c>
      <c r="B450" s="1" t="s">
        <v>1207</v>
      </c>
      <c r="C450" s="1" t="s">
        <v>5316</v>
      </c>
      <c r="D450" s="3">
        <v>900</v>
      </c>
      <c r="E450" s="4">
        <v>1035</v>
      </c>
      <c r="F450" t="s">
        <v>8218</v>
      </c>
      <c r="G450" t="s">
        <v>8238</v>
      </c>
      <c r="H450" t="s">
        <v>8417</v>
      </c>
      <c r="I450" t="s">
        <v>8248</v>
      </c>
      <c r="J450">
        <v>1489238940</v>
      </c>
      <c r="K450">
        <v>1486406253</v>
      </c>
      <c r="L450" t="b">
        <v>0</v>
      </c>
      <c r="M450">
        <v>32</v>
      </c>
      <c r="N450" t="b">
        <v>1</v>
      </c>
      <c r="O450" t="s">
        <v>8283</v>
      </c>
      <c r="P450" t="s">
        <v>8312</v>
      </c>
      <c r="Q450" t="s">
        <v>8313</v>
      </c>
      <c r="R450">
        <f t="shared" ref="R450:R513" si="49">IFERROR(ROUND(E450/M450,2),0)</f>
        <v>32.340000000000003</v>
      </c>
      <c r="S450" s="9">
        <f t="shared" ref="S450:S513" si="50">ROUND((E450/D450)*100,0)</f>
        <v>115</v>
      </c>
      <c r="T450" s="8">
        <f t="shared" ref="T450:T513" si="51">+(((K450/60)/60)/24)+DATE(1970,1,1)</f>
        <v>42772.776076388895</v>
      </c>
      <c r="U450" s="8">
        <f t="shared" ref="U450:U513" si="52">+(((J450/60)/60/24)+DATE(1970,1,1))</f>
        <v>42805.561805555553</v>
      </c>
      <c r="V450" s="14">
        <f t="shared" ref="V450:V513" si="53">+U450-T450</f>
        <v>32.785729166658712</v>
      </c>
      <c r="W450" s="10">
        <f t="shared" ref="W450:W513" si="54">+(E450-D450)/D450</f>
        <v>0.15</v>
      </c>
      <c r="X450" s="21">
        <f t="shared" ref="X450:X513" si="55">YEAR(T450)</f>
        <v>2017</v>
      </c>
    </row>
    <row r="451" spans="1:24" ht="45" x14ac:dyDescent="0.25">
      <c r="A451">
        <v>3580</v>
      </c>
      <c r="B451" s="1" t="s">
        <v>3579</v>
      </c>
      <c r="C451" s="1" t="s">
        <v>7690</v>
      </c>
      <c r="D451" s="3">
        <v>900</v>
      </c>
      <c r="E451" s="4">
        <v>1025</v>
      </c>
      <c r="F451" t="s">
        <v>8218</v>
      </c>
      <c r="G451" t="s">
        <v>8223</v>
      </c>
      <c r="H451" t="s">
        <v>8404</v>
      </c>
      <c r="I451" t="s">
        <v>8245</v>
      </c>
      <c r="J451">
        <v>1425185940</v>
      </c>
      <c r="K451">
        <v>1421900022</v>
      </c>
      <c r="L451" t="b">
        <v>0</v>
      </c>
      <c r="M451">
        <v>27</v>
      </c>
      <c r="N451" t="b">
        <v>1</v>
      </c>
      <c r="O451" t="s">
        <v>8269</v>
      </c>
      <c r="P451" t="s">
        <v>8322</v>
      </c>
      <c r="Q451" t="s">
        <v>8325</v>
      </c>
      <c r="R451">
        <f t="shared" si="49"/>
        <v>37.96</v>
      </c>
      <c r="S451" s="9">
        <f t="shared" si="50"/>
        <v>114</v>
      </c>
      <c r="T451" s="8">
        <f t="shared" si="51"/>
        <v>42026.176180555558</v>
      </c>
      <c r="U451" s="8">
        <f t="shared" si="52"/>
        <v>42064.207638888889</v>
      </c>
      <c r="V451" s="14">
        <f t="shared" si="53"/>
        <v>38.031458333331102</v>
      </c>
      <c r="W451" s="10">
        <f t="shared" si="54"/>
        <v>0.1388888888888889</v>
      </c>
      <c r="X451" s="21">
        <f t="shared" si="55"/>
        <v>2015</v>
      </c>
    </row>
    <row r="452" spans="1:24" ht="60" x14ac:dyDescent="0.25">
      <c r="A452">
        <v>1840</v>
      </c>
      <c r="B452" s="1" t="s">
        <v>1841</v>
      </c>
      <c r="C452" s="1" t="s">
        <v>5950</v>
      </c>
      <c r="D452" s="3">
        <v>900</v>
      </c>
      <c r="E452" s="4">
        <v>980</v>
      </c>
      <c r="F452" t="s">
        <v>8218</v>
      </c>
      <c r="G452" t="s">
        <v>8223</v>
      </c>
      <c r="H452" t="s">
        <v>8404</v>
      </c>
      <c r="I452" t="s">
        <v>8245</v>
      </c>
      <c r="J452">
        <v>1367902740</v>
      </c>
      <c r="K452">
        <v>1366251510</v>
      </c>
      <c r="L452" t="b">
        <v>0</v>
      </c>
      <c r="M452">
        <v>13</v>
      </c>
      <c r="N452" t="b">
        <v>1</v>
      </c>
      <c r="O452" t="s">
        <v>8274</v>
      </c>
      <c r="P452" t="s">
        <v>8326</v>
      </c>
      <c r="Q452" t="s">
        <v>8330</v>
      </c>
      <c r="R452">
        <f t="shared" si="49"/>
        <v>75.38</v>
      </c>
      <c r="S452" s="9">
        <f t="shared" si="50"/>
        <v>109</v>
      </c>
      <c r="T452" s="8">
        <f t="shared" si="51"/>
        <v>41382.096180555556</v>
      </c>
      <c r="U452" s="8">
        <f t="shared" si="52"/>
        <v>41401.207638888889</v>
      </c>
      <c r="V452" s="14">
        <f t="shared" si="53"/>
        <v>19.111458333332848</v>
      </c>
      <c r="W452" s="10">
        <f t="shared" si="54"/>
        <v>8.8888888888888892E-2</v>
      </c>
      <c r="X452" s="21">
        <f t="shared" si="55"/>
        <v>2013</v>
      </c>
    </row>
    <row r="453" spans="1:24" ht="60" x14ac:dyDescent="0.25">
      <c r="A453">
        <v>3510</v>
      </c>
      <c r="B453" s="1" t="s">
        <v>3509</v>
      </c>
      <c r="C453" s="1" t="s">
        <v>7620</v>
      </c>
      <c r="D453" s="3">
        <v>900</v>
      </c>
      <c r="E453" s="4">
        <v>905</v>
      </c>
      <c r="F453" t="s">
        <v>8218</v>
      </c>
      <c r="G453" t="s">
        <v>8223</v>
      </c>
      <c r="H453" t="s">
        <v>8404</v>
      </c>
      <c r="I453" t="s">
        <v>8245</v>
      </c>
      <c r="J453">
        <v>1404312846</v>
      </c>
      <c r="K453">
        <v>1402584846</v>
      </c>
      <c r="L453" t="b">
        <v>0</v>
      </c>
      <c r="M453">
        <v>15</v>
      </c>
      <c r="N453" t="b">
        <v>1</v>
      </c>
      <c r="O453" t="s">
        <v>8269</v>
      </c>
      <c r="P453" t="s">
        <v>8322</v>
      </c>
      <c r="Q453" t="s">
        <v>8325</v>
      </c>
      <c r="R453">
        <f t="shared" si="49"/>
        <v>60.33</v>
      </c>
      <c r="S453" s="9">
        <f t="shared" si="50"/>
        <v>101</v>
      </c>
      <c r="T453" s="8">
        <f t="shared" si="51"/>
        <v>41802.62090277778</v>
      </c>
      <c r="U453" s="8">
        <f t="shared" si="52"/>
        <v>41822.62090277778</v>
      </c>
      <c r="V453" s="14">
        <f t="shared" si="53"/>
        <v>20</v>
      </c>
      <c r="W453" s="10">
        <f t="shared" si="54"/>
        <v>5.5555555555555558E-3</v>
      </c>
      <c r="X453" s="21">
        <f t="shared" si="55"/>
        <v>2014</v>
      </c>
    </row>
    <row r="454" spans="1:24" ht="60" x14ac:dyDescent="0.25">
      <c r="A454">
        <v>73</v>
      </c>
      <c r="B454" s="1" t="s">
        <v>75</v>
      </c>
      <c r="C454" s="1" t="s">
        <v>4184</v>
      </c>
      <c r="D454" s="3">
        <v>900</v>
      </c>
      <c r="E454" s="4">
        <v>900</v>
      </c>
      <c r="F454" t="s">
        <v>8218</v>
      </c>
      <c r="G454" t="s">
        <v>8223</v>
      </c>
      <c r="H454" t="s">
        <v>8404</v>
      </c>
      <c r="I454" t="s">
        <v>8245</v>
      </c>
      <c r="J454">
        <v>1304395140</v>
      </c>
      <c r="K454">
        <v>1297620584</v>
      </c>
      <c r="L454" t="b">
        <v>0</v>
      </c>
      <c r="M454">
        <v>18</v>
      </c>
      <c r="N454" t="b">
        <v>1</v>
      </c>
      <c r="O454" t="s">
        <v>8264</v>
      </c>
      <c r="P454" t="s">
        <v>8320</v>
      </c>
      <c r="Q454" t="s">
        <v>8342</v>
      </c>
      <c r="R454">
        <f t="shared" si="49"/>
        <v>50</v>
      </c>
      <c r="S454" s="9">
        <f t="shared" si="50"/>
        <v>100</v>
      </c>
      <c r="T454" s="8">
        <f t="shared" si="51"/>
        <v>40587.75675925926</v>
      </c>
      <c r="U454" s="8">
        <f t="shared" si="52"/>
        <v>40666.165972222225</v>
      </c>
      <c r="V454" s="14">
        <f t="shared" si="53"/>
        <v>78.409212962964375</v>
      </c>
      <c r="W454" s="10">
        <f t="shared" si="54"/>
        <v>0</v>
      </c>
      <c r="X454" s="21">
        <f t="shared" si="55"/>
        <v>2011</v>
      </c>
    </row>
    <row r="455" spans="1:24" ht="60" x14ac:dyDescent="0.25">
      <c r="A455">
        <v>930</v>
      </c>
      <c r="B455" s="1" t="s">
        <v>931</v>
      </c>
      <c r="C455" s="1" t="s">
        <v>5040</v>
      </c>
      <c r="D455" s="3">
        <v>900</v>
      </c>
      <c r="E455" s="4">
        <v>345</v>
      </c>
      <c r="F455" t="s">
        <v>8220</v>
      </c>
      <c r="G455" t="s">
        <v>8223</v>
      </c>
      <c r="H455" t="s">
        <v>8404</v>
      </c>
      <c r="I455" t="s">
        <v>8245</v>
      </c>
      <c r="J455">
        <v>1277501520</v>
      </c>
      <c r="K455">
        <v>1273874306</v>
      </c>
      <c r="L455" t="b">
        <v>0</v>
      </c>
      <c r="M455">
        <v>5</v>
      </c>
      <c r="N455" t="b">
        <v>0</v>
      </c>
      <c r="O455" t="s">
        <v>8276</v>
      </c>
      <c r="P455" t="s">
        <v>8326</v>
      </c>
      <c r="Q455" t="s">
        <v>8349</v>
      </c>
      <c r="R455">
        <f t="shared" si="49"/>
        <v>69</v>
      </c>
      <c r="S455" s="9">
        <f t="shared" si="50"/>
        <v>38</v>
      </c>
      <c r="T455" s="8">
        <f t="shared" si="51"/>
        <v>40312.915578703702</v>
      </c>
      <c r="U455" s="8">
        <f t="shared" si="52"/>
        <v>40354.897222222222</v>
      </c>
      <c r="V455" s="14">
        <f t="shared" si="53"/>
        <v>41.981643518520286</v>
      </c>
      <c r="W455" s="10">
        <f t="shared" si="54"/>
        <v>-0.6166666666666667</v>
      </c>
      <c r="X455" s="21">
        <f t="shared" si="55"/>
        <v>2010</v>
      </c>
    </row>
    <row r="456" spans="1:24" ht="60" x14ac:dyDescent="0.25">
      <c r="A456">
        <v>1446</v>
      </c>
      <c r="B456" s="1" t="s">
        <v>1447</v>
      </c>
      <c r="C456" s="1" t="s">
        <v>5556</v>
      </c>
      <c r="D456" s="3">
        <v>900</v>
      </c>
      <c r="E456" s="4">
        <v>0</v>
      </c>
      <c r="F456" t="s">
        <v>8220</v>
      </c>
      <c r="G456" t="s">
        <v>8236</v>
      </c>
      <c r="H456" t="s">
        <v>8411</v>
      </c>
      <c r="I456" t="s">
        <v>8248</v>
      </c>
      <c r="J456">
        <v>1461235478</v>
      </c>
      <c r="K456">
        <v>1459507478</v>
      </c>
      <c r="L456" t="b">
        <v>0</v>
      </c>
      <c r="M456">
        <v>0</v>
      </c>
      <c r="N456" t="b">
        <v>0</v>
      </c>
      <c r="O456" t="s">
        <v>8285</v>
      </c>
      <c r="P456" t="s">
        <v>8310</v>
      </c>
      <c r="Q456" t="s">
        <v>8347</v>
      </c>
      <c r="R456">
        <f t="shared" si="49"/>
        <v>0</v>
      </c>
      <c r="S456" s="9">
        <f t="shared" si="50"/>
        <v>0</v>
      </c>
      <c r="T456" s="8">
        <f t="shared" si="51"/>
        <v>42461.447662037041</v>
      </c>
      <c r="U456" s="8">
        <f t="shared" si="52"/>
        <v>42481.447662037041</v>
      </c>
      <c r="V456" s="14">
        <f t="shared" si="53"/>
        <v>20</v>
      </c>
      <c r="W456" s="10">
        <f t="shared" si="54"/>
        <v>-1</v>
      </c>
      <c r="X456" s="21">
        <f t="shared" si="55"/>
        <v>2016</v>
      </c>
    </row>
    <row r="457" spans="1:24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t="s">
        <v>8223</v>
      </c>
      <c r="H457" t="s">
        <v>8404</v>
      </c>
      <c r="I457" t="s">
        <v>8245</v>
      </c>
      <c r="J457">
        <v>1315747080</v>
      </c>
      <c r="K457">
        <v>1314417502</v>
      </c>
      <c r="L457" t="b">
        <v>0</v>
      </c>
      <c r="M457">
        <v>1</v>
      </c>
      <c r="N457" t="b">
        <v>0</v>
      </c>
      <c r="O457" t="s">
        <v>8284</v>
      </c>
      <c r="P457" t="s">
        <v>8326</v>
      </c>
      <c r="Q457" t="s">
        <v>8353</v>
      </c>
      <c r="R457">
        <f t="shared" si="49"/>
        <v>5</v>
      </c>
      <c r="S457" s="9">
        <f t="shared" si="50"/>
        <v>1</v>
      </c>
      <c r="T457" s="8">
        <f t="shared" si="51"/>
        <v>40782.165532407409</v>
      </c>
      <c r="U457" s="8">
        <f t="shared" si="52"/>
        <v>40797.554166666669</v>
      </c>
      <c r="V457" s="14">
        <f t="shared" si="53"/>
        <v>15.388634259259561</v>
      </c>
      <c r="W457" s="10">
        <f t="shared" si="54"/>
        <v>-0.9945115257958288</v>
      </c>
      <c r="X457" s="21">
        <f t="shared" si="55"/>
        <v>2011</v>
      </c>
    </row>
    <row r="458" spans="1:24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t="s">
        <v>8223</v>
      </c>
      <c r="H458" t="s">
        <v>8404</v>
      </c>
      <c r="I458" t="s">
        <v>8245</v>
      </c>
      <c r="J458">
        <v>1475163921</v>
      </c>
      <c r="K458">
        <v>1472571921</v>
      </c>
      <c r="L458" t="b">
        <v>0</v>
      </c>
      <c r="M458">
        <v>25</v>
      </c>
      <c r="N458" t="b">
        <v>1</v>
      </c>
      <c r="O458" t="s">
        <v>8299</v>
      </c>
      <c r="P458" t="s">
        <v>8307</v>
      </c>
      <c r="Q458" t="s">
        <v>8314</v>
      </c>
      <c r="R458">
        <f t="shared" si="49"/>
        <v>39.44</v>
      </c>
      <c r="S458" s="9">
        <f t="shared" si="50"/>
        <v>106</v>
      </c>
      <c r="T458" s="8">
        <f t="shared" si="51"/>
        <v>42612.656493055561</v>
      </c>
      <c r="U458" s="8">
        <f t="shared" si="52"/>
        <v>42642.656493055561</v>
      </c>
      <c r="V458" s="14">
        <f t="shared" si="53"/>
        <v>30</v>
      </c>
      <c r="W458" s="10">
        <f t="shared" si="54"/>
        <v>6.0215053763440864E-2</v>
      </c>
      <c r="X458" s="21">
        <f t="shared" si="55"/>
        <v>2016</v>
      </c>
    </row>
    <row r="459" spans="1:24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t="s">
        <v>8223</v>
      </c>
      <c r="H459" t="s">
        <v>8404</v>
      </c>
      <c r="I459" t="s">
        <v>8245</v>
      </c>
      <c r="J459">
        <v>1411012740</v>
      </c>
      <c r="K459">
        <v>1409667827</v>
      </c>
      <c r="L459" t="b">
        <v>0</v>
      </c>
      <c r="M459">
        <v>27</v>
      </c>
      <c r="N459" t="b">
        <v>1</v>
      </c>
      <c r="O459" t="s">
        <v>8269</v>
      </c>
      <c r="P459" t="s">
        <v>8322</v>
      </c>
      <c r="Q459" t="s">
        <v>8325</v>
      </c>
      <c r="R459">
        <f t="shared" si="49"/>
        <v>42.3</v>
      </c>
      <c r="S459" s="9">
        <f t="shared" si="50"/>
        <v>119</v>
      </c>
      <c r="T459" s="8">
        <f t="shared" si="51"/>
        <v>41884.599849537037</v>
      </c>
      <c r="U459" s="8">
        <f t="shared" si="52"/>
        <v>41900.165972222225</v>
      </c>
      <c r="V459" s="14">
        <f t="shared" si="53"/>
        <v>15.56612268518802</v>
      </c>
      <c r="W459" s="10">
        <f t="shared" si="54"/>
        <v>0.18958333333333333</v>
      </c>
      <c r="X459" s="21">
        <f t="shared" si="55"/>
        <v>2014</v>
      </c>
    </row>
    <row r="460" spans="1:24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t="s">
        <v>8223</v>
      </c>
      <c r="H460" t="s">
        <v>8404</v>
      </c>
      <c r="I460" t="s">
        <v>8245</v>
      </c>
      <c r="J460">
        <v>1422937620</v>
      </c>
      <c r="K460">
        <v>1420606303</v>
      </c>
      <c r="L460" t="b">
        <v>0</v>
      </c>
      <c r="M460">
        <v>27</v>
      </c>
      <c r="N460" t="b">
        <v>1</v>
      </c>
      <c r="O460" t="s">
        <v>8269</v>
      </c>
      <c r="P460" t="s">
        <v>8322</v>
      </c>
      <c r="Q460" t="s">
        <v>8325</v>
      </c>
      <c r="R460">
        <f t="shared" si="49"/>
        <v>45.04</v>
      </c>
      <c r="S460" s="9">
        <f t="shared" si="50"/>
        <v>124</v>
      </c>
      <c r="T460" s="8">
        <f t="shared" si="51"/>
        <v>42011.202581018515</v>
      </c>
      <c r="U460" s="8">
        <f t="shared" si="52"/>
        <v>42038.185416666667</v>
      </c>
      <c r="V460" s="14">
        <f t="shared" si="53"/>
        <v>26.982835648152104</v>
      </c>
      <c r="W460" s="10">
        <f t="shared" si="54"/>
        <v>0.24335378323108384</v>
      </c>
      <c r="X460" s="21">
        <f t="shared" si="55"/>
        <v>2015</v>
      </c>
    </row>
    <row r="461" spans="1:24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t="s">
        <v>8223</v>
      </c>
      <c r="H461" t="s">
        <v>8404</v>
      </c>
      <c r="I461" t="s">
        <v>8245</v>
      </c>
      <c r="J461">
        <v>1400467759</v>
      </c>
      <c r="K461">
        <v>1398480559</v>
      </c>
      <c r="L461" t="b">
        <v>0</v>
      </c>
      <c r="M461">
        <v>48</v>
      </c>
      <c r="N461" t="b">
        <v>1</v>
      </c>
      <c r="O461" t="s">
        <v>8267</v>
      </c>
      <c r="P461" t="s">
        <v>8320</v>
      </c>
      <c r="Q461" t="s">
        <v>8321</v>
      </c>
      <c r="R461">
        <f t="shared" si="49"/>
        <v>43.02</v>
      </c>
      <c r="S461" s="9">
        <f t="shared" si="50"/>
        <v>207</v>
      </c>
      <c r="T461" s="8">
        <f t="shared" si="51"/>
        <v>41755.117581018516</v>
      </c>
      <c r="U461" s="8">
        <f t="shared" si="52"/>
        <v>41778.117581018516</v>
      </c>
      <c r="V461" s="14">
        <f t="shared" si="53"/>
        <v>23</v>
      </c>
      <c r="W461" s="10">
        <f t="shared" si="54"/>
        <v>1.067067067067067</v>
      </c>
      <c r="X461" s="21">
        <f t="shared" si="55"/>
        <v>2014</v>
      </c>
    </row>
    <row r="462" spans="1:24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t="s">
        <v>8223</v>
      </c>
      <c r="H462" t="s">
        <v>8404</v>
      </c>
      <c r="I462" t="s">
        <v>8245</v>
      </c>
      <c r="J462">
        <v>1333921508</v>
      </c>
      <c r="K462">
        <v>1331333108</v>
      </c>
      <c r="L462" t="b">
        <v>0</v>
      </c>
      <c r="M462">
        <v>32</v>
      </c>
      <c r="N462" t="b">
        <v>1</v>
      </c>
      <c r="O462" t="s">
        <v>8277</v>
      </c>
      <c r="P462" t="s">
        <v>8326</v>
      </c>
      <c r="Q462" t="s">
        <v>8327</v>
      </c>
      <c r="R462">
        <f t="shared" si="49"/>
        <v>32.72</v>
      </c>
      <c r="S462" s="9">
        <f t="shared" si="50"/>
        <v>105</v>
      </c>
      <c r="T462" s="8">
        <f t="shared" si="51"/>
        <v>40977.948009259257</v>
      </c>
      <c r="U462" s="8">
        <f t="shared" si="52"/>
        <v>41007.906342592592</v>
      </c>
      <c r="V462" s="14">
        <f t="shared" si="53"/>
        <v>29.958333333335759</v>
      </c>
      <c r="W462" s="10">
        <f t="shared" si="54"/>
        <v>4.8048048048048048E-2</v>
      </c>
      <c r="X462" s="21">
        <f t="shared" si="55"/>
        <v>2012</v>
      </c>
    </row>
    <row r="463" spans="1:24" ht="60" x14ac:dyDescent="0.25">
      <c r="A463">
        <v>2259</v>
      </c>
      <c r="B463" s="1" t="s">
        <v>2260</v>
      </c>
      <c r="C463" s="1" t="s">
        <v>6369</v>
      </c>
      <c r="D463" s="3">
        <v>1000</v>
      </c>
      <c r="E463" s="4">
        <v>18671</v>
      </c>
      <c r="F463" t="s">
        <v>8218</v>
      </c>
      <c r="G463" t="s">
        <v>8224</v>
      </c>
      <c r="H463" t="s">
        <v>8408</v>
      </c>
      <c r="I463" t="s">
        <v>8246</v>
      </c>
      <c r="J463">
        <v>1481224736</v>
      </c>
      <c r="K463">
        <v>1480360736</v>
      </c>
      <c r="L463" t="b">
        <v>0</v>
      </c>
      <c r="M463">
        <v>206</v>
      </c>
      <c r="N463" t="b">
        <v>1</v>
      </c>
      <c r="O463" t="s">
        <v>8295</v>
      </c>
      <c r="P463" t="s">
        <v>8315</v>
      </c>
      <c r="Q463" t="s">
        <v>8316</v>
      </c>
      <c r="R463">
        <f t="shared" si="49"/>
        <v>90.64</v>
      </c>
      <c r="S463" s="9">
        <f t="shared" si="50"/>
        <v>1867</v>
      </c>
      <c r="T463" s="8">
        <f t="shared" si="51"/>
        <v>42702.804814814815</v>
      </c>
      <c r="U463" s="8">
        <f t="shared" si="52"/>
        <v>42712.804814814815</v>
      </c>
      <c r="V463" s="14">
        <f t="shared" si="53"/>
        <v>10</v>
      </c>
      <c r="W463" s="10">
        <f t="shared" si="54"/>
        <v>17.670999999999999</v>
      </c>
      <c r="X463" s="21">
        <f t="shared" si="55"/>
        <v>2016</v>
      </c>
    </row>
    <row r="464" spans="1:24" ht="45" x14ac:dyDescent="0.25">
      <c r="A464">
        <v>2272</v>
      </c>
      <c r="B464" s="1" t="s">
        <v>2273</v>
      </c>
      <c r="C464" s="1" t="s">
        <v>6382</v>
      </c>
      <c r="D464" s="3">
        <v>1000</v>
      </c>
      <c r="E464" s="4">
        <v>13566</v>
      </c>
      <c r="F464" t="s">
        <v>8218</v>
      </c>
      <c r="G464" t="s">
        <v>8223</v>
      </c>
      <c r="H464" t="s">
        <v>8404</v>
      </c>
      <c r="I464" t="s">
        <v>8245</v>
      </c>
      <c r="J464">
        <v>1449506836</v>
      </c>
      <c r="K464">
        <v>1446914836</v>
      </c>
      <c r="L464" t="b">
        <v>0</v>
      </c>
      <c r="M464">
        <v>944</v>
      </c>
      <c r="N464" t="b">
        <v>1</v>
      </c>
      <c r="O464" t="s">
        <v>8295</v>
      </c>
      <c r="P464" t="s">
        <v>8315</v>
      </c>
      <c r="Q464" t="s">
        <v>8316</v>
      </c>
      <c r="R464">
        <f t="shared" si="49"/>
        <v>14.37</v>
      </c>
      <c r="S464" s="9">
        <f t="shared" si="50"/>
        <v>1357</v>
      </c>
      <c r="T464" s="8">
        <f t="shared" si="51"/>
        <v>42315.699490740735</v>
      </c>
      <c r="U464" s="8">
        <f t="shared" si="52"/>
        <v>42345.699490740735</v>
      </c>
      <c r="V464" s="14">
        <f t="shared" si="53"/>
        <v>30</v>
      </c>
      <c r="W464" s="10">
        <f t="shared" si="54"/>
        <v>12.566000000000001</v>
      </c>
      <c r="X464" s="21">
        <f t="shared" si="55"/>
        <v>2015</v>
      </c>
    </row>
    <row r="465" spans="1:24" ht="60" x14ac:dyDescent="0.25">
      <c r="A465">
        <v>2228</v>
      </c>
      <c r="B465" s="1" t="s">
        <v>2229</v>
      </c>
      <c r="C465" s="1" t="s">
        <v>6338</v>
      </c>
      <c r="D465" s="3">
        <v>1000</v>
      </c>
      <c r="E465" s="4">
        <v>11744.9</v>
      </c>
      <c r="F465" t="s">
        <v>8218</v>
      </c>
      <c r="G465" t="s">
        <v>8235</v>
      </c>
      <c r="H465" t="s">
        <v>8413</v>
      </c>
      <c r="I465" t="s">
        <v>8248</v>
      </c>
      <c r="J465">
        <v>1439707236</v>
      </c>
      <c r="K465">
        <v>1437115236</v>
      </c>
      <c r="L465" t="b">
        <v>0</v>
      </c>
      <c r="M465">
        <v>144</v>
      </c>
      <c r="N465" t="b">
        <v>1</v>
      </c>
      <c r="O465" t="s">
        <v>8295</v>
      </c>
      <c r="P465" t="s">
        <v>8315</v>
      </c>
      <c r="Q465" t="s">
        <v>8316</v>
      </c>
      <c r="R465">
        <f t="shared" si="49"/>
        <v>81.56</v>
      </c>
      <c r="S465" s="9">
        <f t="shared" si="50"/>
        <v>1174</v>
      </c>
      <c r="T465" s="8">
        <f t="shared" si="51"/>
        <v>42202.278194444443</v>
      </c>
      <c r="U465" s="8">
        <f t="shared" si="52"/>
        <v>42232.278194444443</v>
      </c>
      <c r="V465" s="14">
        <f t="shared" si="53"/>
        <v>30</v>
      </c>
      <c r="W465" s="10">
        <f t="shared" si="54"/>
        <v>10.744899999999999</v>
      </c>
      <c r="X465" s="21">
        <f t="shared" si="55"/>
        <v>2015</v>
      </c>
    </row>
    <row r="466" spans="1:24" ht="60" x14ac:dyDescent="0.25">
      <c r="A466">
        <v>2241</v>
      </c>
      <c r="B466" s="1" t="s">
        <v>2242</v>
      </c>
      <c r="C466" s="1" t="s">
        <v>6351</v>
      </c>
      <c r="D466" s="3">
        <v>1000</v>
      </c>
      <c r="E466" s="4">
        <v>8064</v>
      </c>
      <c r="F466" t="s">
        <v>8218</v>
      </c>
      <c r="G466" t="s">
        <v>8224</v>
      </c>
      <c r="H466" t="s">
        <v>8408</v>
      </c>
      <c r="I466" t="s">
        <v>8246</v>
      </c>
      <c r="J466">
        <v>1488484300</v>
      </c>
      <c r="K466">
        <v>1485892300</v>
      </c>
      <c r="L466" t="b">
        <v>0</v>
      </c>
      <c r="M466">
        <v>163</v>
      </c>
      <c r="N466" t="b">
        <v>1</v>
      </c>
      <c r="O466" t="s">
        <v>8295</v>
      </c>
      <c r="P466" t="s">
        <v>8315</v>
      </c>
      <c r="Q466" t="s">
        <v>8316</v>
      </c>
      <c r="R466">
        <f t="shared" si="49"/>
        <v>49.47</v>
      </c>
      <c r="S466" s="9">
        <f t="shared" si="50"/>
        <v>806</v>
      </c>
      <c r="T466" s="8">
        <f t="shared" si="51"/>
        <v>42766.827546296292</v>
      </c>
      <c r="U466" s="8">
        <f t="shared" si="52"/>
        <v>42796.827546296292</v>
      </c>
      <c r="V466" s="14">
        <f t="shared" si="53"/>
        <v>30</v>
      </c>
      <c r="W466" s="10">
        <f t="shared" si="54"/>
        <v>7.0640000000000001</v>
      </c>
      <c r="X466" s="21">
        <f t="shared" si="55"/>
        <v>2017</v>
      </c>
    </row>
    <row r="467" spans="1:24" ht="60" x14ac:dyDescent="0.25">
      <c r="A467">
        <v>2261</v>
      </c>
      <c r="B467" s="1" t="s">
        <v>2262</v>
      </c>
      <c r="C467" s="1" t="s">
        <v>6371</v>
      </c>
      <c r="D467" s="3">
        <v>1000</v>
      </c>
      <c r="E467" s="4">
        <v>7795</v>
      </c>
      <c r="F467" t="s">
        <v>8218</v>
      </c>
      <c r="G467" t="s">
        <v>8225</v>
      </c>
      <c r="H467" t="s">
        <v>8405</v>
      </c>
      <c r="I467" t="s">
        <v>8247</v>
      </c>
      <c r="J467">
        <v>1487093020</v>
      </c>
      <c r="K467">
        <v>1485278620</v>
      </c>
      <c r="L467" t="b">
        <v>0</v>
      </c>
      <c r="M467">
        <v>210</v>
      </c>
      <c r="N467" t="b">
        <v>1</v>
      </c>
      <c r="O467" t="s">
        <v>8295</v>
      </c>
      <c r="P467" t="s">
        <v>8315</v>
      </c>
      <c r="Q467" t="s">
        <v>8316</v>
      </c>
      <c r="R467">
        <f t="shared" si="49"/>
        <v>37.119999999999997</v>
      </c>
      <c r="S467" s="9">
        <f t="shared" si="50"/>
        <v>780</v>
      </c>
      <c r="T467" s="8">
        <f t="shared" si="51"/>
        <v>42759.724768518514</v>
      </c>
      <c r="U467" s="8">
        <f t="shared" si="52"/>
        <v>42780.724768518514</v>
      </c>
      <c r="V467" s="14">
        <f t="shared" si="53"/>
        <v>21</v>
      </c>
      <c r="W467" s="10">
        <f t="shared" si="54"/>
        <v>6.7949999999999999</v>
      </c>
      <c r="X467" s="21">
        <f t="shared" si="55"/>
        <v>2017</v>
      </c>
    </row>
    <row r="468" spans="1:24" ht="60" x14ac:dyDescent="0.25">
      <c r="A468">
        <v>2080</v>
      </c>
      <c r="B468" s="1" t="s">
        <v>2081</v>
      </c>
      <c r="C468" s="1" t="s">
        <v>6190</v>
      </c>
      <c r="D468" s="3">
        <v>1000</v>
      </c>
      <c r="E468" s="4">
        <v>5078</v>
      </c>
      <c r="F468" t="s">
        <v>8218</v>
      </c>
      <c r="G468" t="s">
        <v>8223</v>
      </c>
      <c r="H468" t="s">
        <v>8404</v>
      </c>
      <c r="I468" t="s">
        <v>8245</v>
      </c>
      <c r="J468">
        <v>1447286300</v>
      </c>
      <c r="K468">
        <v>1444690700</v>
      </c>
      <c r="L468" t="b">
        <v>0</v>
      </c>
      <c r="M468">
        <v>50</v>
      </c>
      <c r="N468" t="b">
        <v>1</v>
      </c>
      <c r="O468" t="s">
        <v>8293</v>
      </c>
      <c r="P468" t="s">
        <v>8307</v>
      </c>
      <c r="Q468" t="s">
        <v>8308</v>
      </c>
      <c r="R468">
        <f t="shared" si="49"/>
        <v>101.56</v>
      </c>
      <c r="S468" s="9">
        <f t="shared" si="50"/>
        <v>508</v>
      </c>
      <c r="T468" s="8">
        <f t="shared" si="51"/>
        <v>42289.957175925927</v>
      </c>
      <c r="U468" s="8">
        <f t="shared" si="52"/>
        <v>42319.998842592591</v>
      </c>
      <c r="V468" s="14">
        <f t="shared" si="53"/>
        <v>30.041666666664241</v>
      </c>
      <c r="W468" s="10">
        <f t="shared" si="54"/>
        <v>4.0780000000000003</v>
      </c>
      <c r="X468" s="21">
        <f t="shared" si="55"/>
        <v>2015</v>
      </c>
    </row>
    <row r="469" spans="1:24" ht="60" x14ac:dyDescent="0.25">
      <c r="A469">
        <v>314</v>
      </c>
      <c r="B469" s="1" t="s">
        <v>315</v>
      </c>
      <c r="C469" s="1" t="s">
        <v>4424</v>
      </c>
      <c r="D469" s="3">
        <v>1000</v>
      </c>
      <c r="E469" s="4">
        <v>3851.5</v>
      </c>
      <c r="F469" t="s">
        <v>8218</v>
      </c>
      <c r="G469" t="s">
        <v>8223</v>
      </c>
      <c r="H469" t="s">
        <v>8404</v>
      </c>
      <c r="I469" t="s">
        <v>8245</v>
      </c>
      <c r="J469">
        <v>1362167988</v>
      </c>
      <c r="K469">
        <v>1359575988</v>
      </c>
      <c r="L469" t="b">
        <v>1</v>
      </c>
      <c r="M469">
        <v>120</v>
      </c>
      <c r="N469" t="b">
        <v>1</v>
      </c>
      <c r="O469" t="s">
        <v>8267</v>
      </c>
      <c r="P469" t="s">
        <v>8320</v>
      </c>
      <c r="Q469" t="s">
        <v>8321</v>
      </c>
      <c r="R469">
        <f t="shared" si="49"/>
        <v>32.1</v>
      </c>
      <c r="S469" s="9">
        <f t="shared" si="50"/>
        <v>385</v>
      </c>
      <c r="T469" s="8">
        <f t="shared" si="51"/>
        <v>41304.833194444444</v>
      </c>
      <c r="U469" s="8">
        <f t="shared" si="52"/>
        <v>41334.833194444444</v>
      </c>
      <c r="V469" s="14">
        <f t="shared" si="53"/>
        <v>30</v>
      </c>
      <c r="W469" s="10">
        <f t="shared" si="54"/>
        <v>2.8515000000000001</v>
      </c>
      <c r="X469" s="21">
        <f t="shared" si="55"/>
        <v>2013</v>
      </c>
    </row>
    <row r="470" spans="1:24" ht="30" x14ac:dyDescent="0.25">
      <c r="A470">
        <v>306</v>
      </c>
      <c r="B470" s="1" t="s">
        <v>307</v>
      </c>
      <c r="C470" s="1" t="s">
        <v>4416</v>
      </c>
      <c r="D470" s="3">
        <v>1000</v>
      </c>
      <c r="E470" s="4">
        <v>2929</v>
      </c>
      <c r="F470" t="s">
        <v>8218</v>
      </c>
      <c r="G470" t="s">
        <v>8223</v>
      </c>
      <c r="H470" t="s">
        <v>8404</v>
      </c>
      <c r="I470" t="s">
        <v>8245</v>
      </c>
      <c r="J470">
        <v>1363806333</v>
      </c>
      <c r="K470">
        <v>1362081933</v>
      </c>
      <c r="L470" t="b">
        <v>1</v>
      </c>
      <c r="M470">
        <v>80</v>
      </c>
      <c r="N470" t="b">
        <v>1</v>
      </c>
      <c r="O470" t="s">
        <v>8267</v>
      </c>
      <c r="P470" t="s">
        <v>8320</v>
      </c>
      <c r="Q470" t="s">
        <v>8321</v>
      </c>
      <c r="R470">
        <f t="shared" si="49"/>
        <v>36.61</v>
      </c>
      <c r="S470" s="9">
        <f t="shared" si="50"/>
        <v>293</v>
      </c>
      <c r="T470" s="8">
        <f t="shared" si="51"/>
        <v>41333.837187500001</v>
      </c>
      <c r="U470" s="8">
        <f t="shared" si="52"/>
        <v>41353.795520833337</v>
      </c>
      <c r="V470" s="14">
        <f t="shared" si="53"/>
        <v>19.958333333335759</v>
      </c>
      <c r="W470" s="10">
        <f t="shared" si="54"/>
        <v>1.929</v>
      </c>
      <c r="X470" s="21">
        <f t="shared" si="55"/>
        <v>2013</v>
      </c>
    </row>
    <row r="471" spans="1:24" ht="45" x14ac:dyDescent="0.25">
      <c r="A471">
        <v>3582</v>
      </c>
      <c r="B471" s="1" t="s">
        <v>3581</v>
      </c>
      <c r="C471" s="1" t="s">
        <v>7692</v>
      </c>
      <c r="D471" s="3">
        <v>1000</v>
      </c>
      <c r="E471" s="4">
        <v>2870</v>
      </c>
      <c r="F471" t="s">
        <v>8218</v>
      </c>
      <c r="G471" t="s">
        <v>8223</v>
      </c>
      <c r="H471" t="s">
        <v>8404</v>
      </c>
      <c r="I471" t="s">
        <v>8245</v>
      </c>
      <c r="J471">
        <v>1459822682</v>
      </c>
      <c r="K471">
        <v>1458613082</v>
      </c>
      <c r="L471" t="b">
        <v>0</v>
      </c>
      <c r="M471">
        <v>49</v>
      </c>
      <c r="N471" t="b">
        <v>1</v>
      </c>
      <c r="O471" t="s">
        <v>8269</v>
      </c>
      <c r="P471" t="s">
        <v>8322</v>
      </c>
      <c r="Q471" t="s">
        <v>8325</v>
      </c>
      <c r="R471">
        <f t="shared" si="49"/>
        <v>58.57</v>
      </c>
      <c r="S471" s="9">
        <f t="shared" si="50"/>
        <v>287</v>
      </c>
      <c r="T471" s="8">
        <f t="shared" si="51"/>
        <v>42451.095856481479</v>
      </c>
      <c r="U471" s="8">
        <f t="shared" si="52"/>
        <v>42465.095856481479</v>
      </c>
      <c r="V471" s="14">
        <f t="shared" si="53"/>
        <v>14</v>
      </c>
      <c r="W471" s="10">
        <f t="shared" si="54"/>
        <v>1.87</v>
      </c>
      <c r="X471" s="21">
        <f t="shared" si="55"/>
        <v>2016</v>
      </c>
    </row>
    <row r="472" spans="1:24" ht="45" x14ac:dyDescent="0.25">
      <c r="A472">
        <v>109</v>
      </c>
      <c r="B472" s="1" t="s">
        <v>111</v>
      </c>
      <c r="C472" s="1" t="s">
        <v>4220</v>
      </c>
      <c r="D472" s="3">
        <v>1000</v>
      </c>
      <c r="E472" s="4">
        <v>2195</v>
      </c>
      <c r="F472" t="s">
        <v>8218</v>
      </c>
      <c r="G472" t="s">
        <v>8223</v>
      </c>
      <c r="H472" t="s">
        <v>8404</v>
      </c>
      <c r="I472" t="s">
        <v>8245</v>
      </c>
      <c r="J472">
        <v>1298680630</v>
      </c>
      <c r="K472">
        <v>1296088630</v>
      </c>
      <c r="L472" t="b">
        <v>0</v>
      </c>
      <c r="M472">
        <v>47</v>
      </c>
      <c r="N472" t="b">
        <v>1</v>
      </c>
      <c r="O472" t="s">
        <v>8264</v>
      </c>
      <c r="P472" t="s">
        <v>8320</v>
      </c>
      <c r="Q472" t="s">
        <v>8342</v>
      </c>
      <c r="R472">
        <f t="shared" si="49"/>
        <v>46.7</v>
      </c>
      <c r="S472" s="9">
        <f t="shared" si="50"/>
        <v>220</v>
      </c>
      <c r="T472" s="8">
        <f t="shared" si="51"/>
        <v>40570.025810185187</v>
      </c>
      <c r="U472" s="8">
        <f t="shared" si="52"/>
        <v>40600.025810185187</v>
      </c>
      <c r="V472" s="14">
        <f t="shared" si="53"/>
        <v>30</v>
      </c>
      <c r="W472" s="10">
        <f t="shared" si="54"/>
        <v>1.1950000000000001</v>
      </c>
      <c r="X472" s="21">
        <f t="shared" si="55"/>
        <v>2011</v>
      </c>
    </row>
    <row r="473" spans="1:24" ht="45" x14ac:dyDescent="0.25">
      <c r="A473">
        <v>1283</v>
      </c>
      <c r="B473" s="1" t="s">
        <v>1284</v>
      </c>
      <c r="C473" s="1" t="s">
        <v>5393</v>
      </c>
      <c r="D473" s="3">
        <v>1000</v>
      </c>
      <c r="E473" s="4">
        <v>2110.5</v>
      </c>
      <c r="F473" t="s">
        <v>8218</v>
      </c>
      <c r="G473" t="s">
        <v>8223</v>
      </c>
      <c r="H473" t="s">
        <v>8404</v>
      </c>
      <c r="I473" t="s">
        <v>8245</v>
      </c>
      <c r="J473">
        <v>1362974400</v>
      </c>
      <c r="K473">
        <v>1360948389</v>
      </c>
      <c r="L473" t="b">
        <v>1</v>
      </c>
      <c r="M473">
        <v>22</v>
      </c>
      <c r="N473" t="b">
        <v>1</v>
      </c>
      <c r="O473" t="s">
        <v>8274</v>
      </c>
      <c r="P473" t="s">
        <v>8326</v>
      </c>
      <c r="Q473" t="s">
        <v>8330</v>
      </c>
      <c r="R473">
        <f t="shared" si="49"/>
        <v>95.93</v>
      </c>
      <c r="S473" s="9">
        <f t="shared" si="50"/>
        <v>211</v>
      </c>
      <c r="T473" s="8">
        <f t="shared" si="51"/>
        <v>41320.717465277776</v>
      </c>
      <c r="U473" s="8">
        <f t="shared" si="52"/>
        <v>41344.166666666664</v>
      </c>
      <c r="V473" s="14">
        <f t="shared" si="53"/>
        <v>23.449201388888469</v>
      </c>
      <c r="W473" s="10">
        <f t="shared" si="54"/>
        <v>1.1105</v>
      </c>
      <c r="X473" s="21">
        <f t="shared" si="55"/>
        <v>2013</v>
      </c>
    </row>
    <row r="474" spans="1:24" ht="45" x14ac:dyDescent="0.25">
      <c r="A474">
        <v>1839</v>
      </c>
      <c r="B474" s="1" t="s">
        <v>1840</v>
      </c>
      <c r="C474" s="1" t="s">
        <v>5949</v>
      </c>
      <c r="D474" s="3">
        <v>1000</v>
      </c>
      <c r="E474" s="4">
        <v>2053</v>
      </c>
      <c r="F474" t="s">
        <v>8218</v>
      </c>
      <c r="G474" t="s">
        <v>8223</v>
      </c>
      <c r="H474" t="s">
        <v>8404</v>
      </c>
      <c r="I474" t="s">
        <v>8245</v>
      </c>
      <c r="J474">
        <v>1475342382</v>
      </c>
      <c r="K474">
        <v>1472750382</v>
      </c>
      <c r="L474" t="b">
        <v>0</v>
      </c>
      <c r="M474">
        <v>45</v>
      </c>
      <c r="N474" t="b">
        <v>1</v>
      </c>
      <c r="O474" t="s">
        <v>8274</v>
      </c>
      <c r="P474" t="s">
        <v>8326</v>
      </c>
      <c r="Q474" t="s">
        <v>8330</v>
      </c>
      <c r="R474">
        <f t="shared" si="49"/>
        <v>45.62</v>
      </c>
      <c r="S474" s="9">
        <f t="shared" si="50"/>
        <v>205</v>
      </c>
      <c r="T474" s="8">
        <f t="shared" si="51"/>
        <v>42614.722013888888</v>
      </c>
      <c r="U474" s="8">
        <f t="shared" si="52"/>
        <v>42644.722013888888</v>
      </c>
      <c r="V474" s="14">
        <f t="shared" si="53"/>
        <v>30</v>
      </c>
      <c r="W474" s="10">
        <f t="shared" si="54"/>
        <v>1.0529999999999999</v>
      </c>
      <c r="X474" s="21">
        <f t="shared" si="55"/>
        <v>2016</v>
      </c>
    </row>
    <row r="475" spans="1:24" ht="60" x14ac:dyDescent="0.25">
      <c r="A475">
        <v>788</v>
      </c>
      <c r="B475" s="1" t="s">
        <v>789</v>
      </c>
      <c r="C475" s="1" t="s">
        <v>4898</v>
      </c>
      <c r="D475" s="3">
        <v>1000</v>
      </c>
      <c r="E475" s="4">
        <v>2035.05</v>
      </c>
      <c r="F475" t="s">
        <v>8218</v>
      </c>
      <c r="G475" t="s">
        <v>8223</v>
      </c>
      <c r="H475" t="s">
        <v>8404</v>
      </c>
      <c r="I475" t="s">
        <v>8245</v>
      </c>
      <c r="J475">
        <v>1341633540</v>
      </c>
      <c r="K475">
        <v>1338336588</v>
      </c>
      <c r="L475" t="b">
        <v>0</v>
      </c>
      <c r="M475">
        <v>34</v>
      </c>
      <c r="N475" t="b">
        <v>1</v>
      </c>
      <c r="O475" t="s">
        <v>8274</v>
      </c>
      <c r="P475" t="s">
        <v>8326</v>
      </c>
      <c r="Q475" t="s">
        <v>8330</v>
      </c>
      <c r="R475">
        <f t="shared" si="49"/>
        <v>59.85</v>
      </c>
      <c r="S475" s="9">
        <f t="shared" si="50"/>
        <v>204</v>
      </c>
      <c r="T475" s="8">
        <f t="shared" si="51"/>
        <v>41059.006805555553</v>
      </c>
      <c r="U475" s="8">
        <f t="shared" si="52"/>
        <v>41097.165972222225</v>
      </c>
      <c r="V475" s="14">
        <f t="shared" si="53"/>
        <v>38.159166666671808</v>
      </c>
      <c r="W475" s="10">
        <f t="shared" si="54"/>
        <v>1.03505</v>
      </c>
      <c r="X475" s="21">
        <f t="shared" si="55"/>
        <v>2012</v>
      </c>
    </row>
    <row r="476" spans="1:24" ht="60" x14ac:dyDescent="0.25">
      <c r="A476">
        <v>2619</v>
      </c>
      <c r="B476" s="1" t="s">
        <v>2619</v>
      </c>
      <c r="C476" s="1" t="s">
        <v>6729</v>
      </c>
      <c r="D476" s="3">
        <v>1000</v>
      </c>
      <c r="E476" s="4">
        <v>1884</v>
      </c>
      <c r="F476" t="s">
        <v>8218</v>
      </c>
      <c r="G476" t="s">
        <v>8223</v>
      </c>
      <c r="H476" t="s">
        <v>8404</v>
      </c>
      <c r="I476" t="s">
        <v>8245</v>
      </c>
      <c r="J476">
        <v>1445598000</v>
      </c>
      <c r="K476">
        <v>1443302004</v>
      </c>
      <c r="L476" t="b">
        <v>1</v>
      </c>
      <c r="M476">
        <v>53</v>
      </c>
      <c r="N476" t="b">
        <v>1</v>
      </c>
      <c r="O476" t="s">
        <v>8299</v>
      </c>
      <c r="P476" t="s">
        <v>8307</v>
      </c>
      <c r="Q476" t="s">
        <v>8314</v>
      </c>
      <c r="R476">
        <f t="shared" si="49"/>
        <v>35.549999999999997</v>
      </c>
      <c r="S476" s="9">
        <f t="shared" si="50"/>
        <v>188</v>
      </c>
      <c r="T476" s="8">
        <f t="shared" si="51"/>
        <v>42273.884305555555</v>
      </c>
      <c r="U476" s="8">
        <f t="shared" si="52"/>
        <v>42300.458333333328</v>
      </c>
      <c r="V476" s="14">
        <f t="shared" si="53"/>
        <v>26.574027777773154</v>
      </c>
      <c r="W476" s="10">
        <f t="shared" si="54"/>
        <v>0.88400000000000001</v>
      </c>
      <c r="X476" s="21">
        <f t="shared" si="55"/>
        <v>2015</v>
      </c>
    </row>
    <row r="477" spans="1:24" ht="60" x14ac:dyDescent="0.25">
      <c r="A477">
        <v>2636</v>
      </c>
      <c r="B477" s="1" t="s">
        <v>2636</v>
      </c>
      <c r="C477" s="1" t="s">
        <v>6746</v>
      </c>
      <c r="D477" s="3">
        <v>1000</v>
      </c>
      <c r="E477" s="4">
        <v>1873</v>
      </c>
      <c r="F477" t="s">
        <v>8218</v>
      </c>
      <c r="G477" t="s">
        <v>8223</v>
      </c>
      <c r="H477" t="s">
        <v>8404</v>
      </c>
      <c r="I477" t="s">
        <v>8245</v>
      </c>
      <c r="J477">
        <v>1476579600</v>
      </c>
      <c r="K477">
        <v>1474641914</v>
      </c>
      <c r="L477" t="b">
        <v>0</v>
      </c>
      <c r="M477">
        <v>50</v>
      </c>
      <c r="N477" t="b">
        <v>1</v>
      </c>
      <c r="O477" t="s">
        <v>8299</v>
      </c>
      <c r="P477" t="s">
        <v>8307</v>
      </c>
      <c r="Q477" t="s">
        <v>8314</v>
      </c>
      <c r="R477">
        <f t="shared" si="49"/>
        <v>37.46</v>
      </c>
      <c r="S477" s="9">
        <f t="shared" si="50"/>
        <v>187</v>
      </c>
      <c r="T477" s="8">
        <f t="shared" si="51"/>
        <v>42636.614745370374</v>
      </c>
      <c r="U477" s="8">
        <f t="shared" si="52"/>
        <v>42659.041666666672</v>
      </c>
      <c r="V477" s="14">
        <f t="shared" si="53"/>
        <v>22.426921296297223</v>
      </c>
      <c r="W477" s="10">
        <f t="shared" si="54"/>
        <v>0.873</v>
      </c>
      <c r="X477" s="21">
        <f t="shared" si="55"/>
        <v>2016</v>
      </c>
    </row>
    <row r="478" spans="1:24" ht="45" x14ac:dyDescent="0.25">
      <c r="A478">
        <v>2835</v>
      </c>
      <c r="B478" s="1" t="s">
        <v>2835</v>
      </c>
      <c r="C478" s="1" t="s">
        <v>6945</v>
      </c>
      <c r="D478" s="3">
        <v>1000</v>
      </c>
      <c r="E478" s="4">
        <v>1870.99</v>
      </c>
      <c r="F478" t="s">
        <v>8218</v>
      </c>
      <c r="G478" t="s">
        <v>8224</v>
      </c>
      <c r="H478" t="s">
        <v>8408</v>
      </c>
      <c r="I478" t="s">
        <v>8246</v>
      </c>
      <c r="J478">
        <v>1449273600</v>
      </c>
      <c r="K478">
        <v>1446742417</v>
      </c>
      <c r="L478" t="b">
        <v>0</v>
      </c>
      <c r="M478">
        <v>93</v>
      </c>
      <c r="N478" t="b">
        <v>1</v>
      </c>
      <c r="O478" t="s">
        <v>8269</v>
      </c>
      <c r="P478" t="s">
        <v>8322</v>
      </c>
      <c r="Q478" t="s">
        <v>8325</v>
      </c>
      <c r="R478">
        <f t="shared" si="49"/>
        <v>20.12</v>
      </c>
      <c r="S478" s="9">
        <f t="shared" si="50"/>
        <v>187</v>
      </c>
      <c r="T478" s="8">
        <f t="shared" si="51"/>
        <v>42313.703900462962</v>
      </c>
      <c r="U478" s="8">
        <f t="shared" si="52"/>
        <v>42343</v>
      </c>
      <c r="V478" s="14">
        <f t="shared" si="53"/>
        <v>29.296099537037662</v>
      </c>
      <c r="W478" s="10">
        <f t="shared" si="54"/>
        <v>0.87099000000000004</v>
      </c>
      <c r="X478" s="21">
        <f t="shared" si="55"/>
        <v>2015</v>
      </c>
    </row>
    <row r="479" spans="1:24" ht="45" x14ac:dyDescent="0.25">
      <c r="A479">
        <v>3707</v>
      </c>
      <c r="B479" s="1" t="s">
        <v>3704</v>
      </c>
      <c r="C479" s="1" t="s">
        <v>7817</v>
      </c>
      <c r="D479" s="3">
        <v>1000</v>
      </c>
      <c r="E479" s="4">
        <v>1860</v>
      </c>
      <c r="F479" t="s">
        <v>8218</v>
      </c>
      <c r="G479" t="s">
        <v>8223</v>
      </c>
      <c r="H479" t="s">
        <v>8404</v>
      </c>
      <c r="I479" t="s">
        <v>8245</v>
      </c>
      <c r="J479">
        <v>1469165160</v>
      </c>
      <c r="K479">
        <v>1467335378</v>
      </c>
      <c r="L479" t="b">
        <v>0</v>
      </c>
      <c r="M479">
        <v>23</v>
      </c>
      <c r="N479" t="b">
        <v>1</v>
      </c>
      <c r="O479" t="s">
        <v>8269</v>
      </c>
      <c r="P479" t="s">
        <v>8322</v>
      </c>
      <c r="Q479" t="s">
        <v>8325</v>
      </c>
      <c r="R479">
        <f t="shared" si="49"/>
        <v>80.87</v>
      </c>
      <c r="S479" s="9">
        <f t="shared" si="50"/>
        <v>186</v>
      </c>
      <c r="T479" s="8">
        <f t="shared" si="51"/>
        <v>42552.048356481479</v>
      </c>
      <c r="U479" s="8">
        <f t="shared" si="52"/>
        <v>42573.226388888885</v>
      </c>
      <c r="V479" s="14">
        <f t="shared" si="53"/>
        <v>21.178032407406135</v>
      </c>
      <c r="W479" s="10">
        <f t="shared" si="54"/>
        <v>0.86</v>
      </c>
      <c r="X479" s="21">
        <f t="shared" si="55"/>
        <v>2016</v>
      </c>
    </row>
    <row r="480" spans="1:24" ht="60" x14ac:dyDescent="0.25">
      <c r="A480">
        <v>3443</v>
      </c>
      <c r="B480" s="1" t="s">
        <v>3442</v>
      </c>
      <c r="C480" s="1" t="s">
        <v>7553</v>
      </c>
      <c r="D480" s="3">
        <v>1000</v>
      </c>
      <c r="E480" s="4">
        <v>1855</v>
      </c>
      <c r="F480" t="s">
        <v>8218</v>
      </c>
      <c r="G480" t="s">
        <v>8223</v>
      </c>
      <c r="H480" t="s">
        <v>8404</v>
      </c>
      <c r="I480" t="s">
        <v>8245</v>
      </c>
      <c r="J480">
        <v>1410266146</v>
      </c>
      <c r="K480">
        <v>1407674146</v>
      </c>
      <c r="L480" t="b">
        <v>0</v>
      </c>
      <c r="M480">
        <v>45</v>
      </c>
      <c r="N480" t="b">
        <v>1</v>
      </c>
      <c r="O480" t="s">
        <v>8269</v>
      </c>
      <c r="P480" t="s">
        <v>8322</v>
      </c>
      <c r="Q480" t="s">
        <v>8325</v>
      </c>
      <c r="R480">
        <f t="shared" si="49"/>
        <v>41.22</v>
      </c>
      <c r="S480" s="9">
        <f t="shared" si="50"/>
        <v>186</v>
      </c>
      <c r="T480" s="8">
        <f t="shared" si="51"/>
        <v>41861.524837962963</v>
      </c>
      <c r="U480" s="8">
        <f t="shared" si="52"/>
        <v>41891.524837962963</v>
      </c>
      <c r="V480" s="14">
        <f t="shared" si="53"/>
        <v>30</v>
      </c>
      <c r="W480" s="10">
        <f t="shared" si="54"/>
        <v>0.85499999999999998</v>
      </c>
      <c r="X480" s="21">
        <f t="shared" si="55"/>
        <v>2014</v>
      </c>
    </row>
    <row r="481" spans="1:24" ht="30" x14ac:dyDescent="0.25">
      <c r="A481">
        <v>2668</v>
      </c>
      <c r="B481" s="1" t="s">
        <v>2668</v>
      </c>
      <c r="C481" s="1" t="s">
        <v>6778</v>
      </c>
      <c r="D481" s="3">
        <v>1000</v>
      </c>
      <c r="E481" s="4">
        <v>1707</v>
      </c>
      <c r="F481" t="s">
        <v>8218</v>
      </c>
      <c r="G481" t="s">
        <v>8228</v>
      </c>
      <c r="H481" t="s">
        <v>8409</v>
      </c>
      <c r="I481" t="s">
        <v>8250</v>
      </c>
      <c r="J481">
        <v>1447079520</v>
      </c>
      <c r="K481">
        <v>1443449265</v>
      </c>
      <c r="L481" t="b">
        <v>0</v>
      </c>
      <c r="M481">
        <v>28</v>
      </c>
      <c r="N481" t="b">
        <v>1</v>
      </c>
      <c r="O481" t="s">
        <v>8300</v>
      </c>
      <c r="P481" t="s">
        <v>8307</v>
      </c>
      <c r="Q481" t="s">
        <v>8339</v>
      </c>
      <c r="R481">
        <f t="shared" si="49"/>
        <v>60.96</v>
      </c>
      <c r="S481" s="9">
        <f t="shared" si="50"/>
        <v>171</v>
      </c>
      <c r="T481" s="8">
        <f t="shared" si="51"/>
        <v>42275.588715277772</v>
      </c>
      <c r="U481" s="8">
        <f t="shared" si="52"/>
        <v>42317.60555555555</v>
      </c>
      <c r="V481" s="14">
        <f t="shared" si="53"/>
        <v>42.016840277778101</v>
      </c>
      <c r="W481" s="10">
        <f t="shared" si="54"/>
        <v>0.70699999999999996</v>
      </c>
      <c r="X481" s="21">
        <f t="shared" si="55"/>
        <v>2015</v>
      </c>
    </row>
    <row r="482" spans="1:24" ht="45" x14ac:dyDescent="0.25">
      <c r="A482">
        <v>35</v>
      </c>
      <c r="B482" s="1" t="s">
        <v>37</v>
      </c>
      <c r="C482" s="1" t="s">
        <v>4146</v>
      </c>
      <c r="D482" s="3">
        <v>1000</v>
      </c>
      <c r="E482" s="4">
        <v>1665</v>
      </c>
      <c r="F482" t="s">
        <v>8218</v>
      </c>
      <c r="G482" t="s">
        <v>8223</v>
      </c>
      <c r="H482" t="s">
        <v>8404</v>
      </c>
      <c r="I482" t="s">
        <v>8245</v>
      </c>
      <c r="J482">
        <v>1430179200</v>
      </c>
      <c r="K482">
        <v>1428130814</v>
      </c>
      <c r="L482" t="b">
        <v>0</v>
      </c>
      <c r="M482">
        <v>28</v>
      </c>
      <c r="N482" t="b">
        <v>1</v>
      </c>
      <c r="O482" t="s">
        <v>8263</v>
      </c>
      <c r="P482" t="s">
        <v>8320</v>
      </c>
      <c r="Q482" t="s">
        <v>8331</v>
      </c>
      <c r="R482">
        <f t="shared" si="49"/>
        <v>59.46</v>
      </c>
      <c r="S482" s="9">
        <f t="shared" si="50"/>
        <v>167</v>
      </c>
      <c r="T482" s="8">
        <f t="shared" si="51"/>
        <v>42098.291828703703</v>
      </c>
      <c r="U482" s="8">
        <f t="shared" si="52"/>
        <v>42122</v>
      </c>
      <c r="V482" s="14">
        <f t="shared" si="53"/>
        <v>23.708171296297223</v>
      </c>
      <c r="W482" s="10">
        <f t="shared" si="54"/>
        <v>0.66500000000000004</v>
      </c>
      <c r="X482" s="21">
        <f t="shared" si="55"/>
        <v>2015</v>
      </c>
    </row>
    <row r="483" spans="1:24" ht="60" x14ac:dyDescent="0.25">
      <c r="A483">
        <v>2969</v>
      </c>
      <c r="B483" s="1" t="s">
        <v>2969</v>
      </c>
      <c r="C483" s="1" t="s">
        <v>7079</v>
      </c>
      <c r="D483" s="3">
        <v>1000</v>
      </c>
      <c r="E483" s="4">
        <v>1625</v>
      </c>
      <c r="F483" t="s">
        <v>8218</v>
      </c>
      <c r="G483" t="s">
        <v>8228</v>
      </c>
      <c r="H483" t="s">
        <v>8409</v>
      </c>
      <c r="I483" t="s">
        <v>8250</v>
      </c>
      <c r="J483">
        <v>1430693460</v>
      </c>
      <c r="K483">
        <v>1428087153</v>
      </c>
      <c r="L483" t="b">
        <v>0</v>
      </c>
      <c r="M483">
        <v>17</v>
      </c>
      <c r="N483" t="b">
        <v>1</v>
      </c>
      <c r="O483" t="s">
        <v>8269</v>
      </c>
      <c r="P483" t="s">
        <v>8322</v>
      </c>
      <c r="Q483" t="s">
        <v>8325</v>
      </c>
      <c r="R483">
        <f t="shared" si="49"/>
        <v>95.59</v>
      </c>
      <c r="S483" s="9">
        <f t="shared" si="50"/>
        <v>163</v>
      </c>
      <c r="T483" s="8">
        <f t="shared" si="51"/>
        <v>42097.786493055552</v>
      </c>
      <c r="U483" s="8">
        <f t="shared" si="52"/>
        <v>42127.952083333337</v>
      </c>
      <c r="V483" s="14">
        <f t="shared" si="53"/>
        <v>30.165590277785668</v>
      </c>
      <c r="W483" s="10">
        <f t="shared" si="54"/>
        <v>0.625</v>
      </c>
      <c r="X483" s="21">
        <f t="shared" si="55"/>
        <v>2015</v>
      </c>
    </row>
    <row r="484" spans="1:24" ht="45" x14ac:dyDescent="0.25">
      <c r="A484">
        <v>3610</v>
      </c>
      <c r="B484" s="1" t="s">
        <v>3609</v>
      </c>
      <c r="C484" s="1" t="s">
        <v>7720</v>
      </c>
      <c r="D484" s="3">
        <v>1000</v>
      </c>
      <c r="E484" s="4">
        <v>1623</v>
      </c>
      <c r="F484" t="s">
        <v>8218</v>
      </c>
      <c r="G484" t="s">
        <v>8224</v>
      </c>
      <c r="H484" t="s">
        <v>8408</v>
      </c>
      <c r="I484" t="s">
        <v>8246</v>
      </c>
      <c r="J484">
        <v>1439806936</v>
      </c>
      <c r="K484">
        <v>1437214936</v>
      </c>
      <c r="L484" t="b">
        <v>0</v>
      </c>
      <c r="M484">
        <v>31</v>
      </c>
      <c r="N484" t="b">
        <v>1</v>
      </c>
      <c r="O484" t="s">
        <v>8269</v>
      </c>
      <c r="P484" t="s">
        <v>8322</v>
      </c>
      <c r="Q484" t="s">
        <v>8325</v>
      </c>
      <c r="R484">
        <f t="shared" si="49"/>
        <v>52.35</v>
      </c>
      <c r="S484" s="9">
        <f t="shared" si="50"/>
        <v>162</v>
      </c>
      <c r="T484" s="8">
        <f t="shared" si="51"/>
        <v>42203.432129629626</v>
      </c>
      <c r="U484" s="8">
        <f t="shared" si="52"/>
        <v>42233.432129629626</v>
      </c>
      <c r="V484" s="14">
        <f t="shared" si="53"/>
        <v>30</v>
      </c>
      <c r="W484" s="10">
        <f t="shared" si="54"/>
        <v>0.623</v>
      </c>
      <c r="X484" s="21">
        <f t="shared" si="55"/>
        <v>2015</v>
      </c>
    </row>
    <row r="485" spans="1:24" ht="45" x14ac:dyDescent="0.25">
      <c r="A485">
        <v>2179</v>
      </c>
      <c r="B485" s="1" t="s">
        <v>2180</v>
      </c>
      <c r="C485" s="1" t="s">
        <v>6289</v>
      </c>
      <c r="D485" s="3">
        <v>1000</v>
      </c>
      <c r="E485" s="4">
        <v>1614</v>
      </c>
      <c r="F485" t="s">
        <v>8218</v>
      </c>
      <c r="G485" t="s">
        <v>8223</v>
      </c>
      <c r="H485" t="s">
        <v>8404</v>
      </c>
      <c r="I485" t="s">
        <v>8245</v>
      </c>
      <c r="J485">
        <v>1428725192</v>
      </c>
      <c r="K485">
        <v>1426133192</v>
      </c>
      <c r="L485" t="b">
        <v>0</v>
      </c>
      <c r="M485">
        <v>21</v>
      </c>
      <c r="N485" t="b">
        <v>1</v>
      </c>
      <c r="O485" t="s">
        <v>8274</v>
      </c>
      <c r="P485" t="s">
        <v>8326</v>
      </c>
      <c r="Q485" t="s">
        <v>8330</v>
      </c>
      <c r="R485">
        <f t="shared" si="49"/>
        <v>76.86</v>
      </c>
      <c r="S485" s="9">
        <f t="shared" si="50"/>
        <v>161</v>
      </c>
      <c r="T485" s="8">
        <f t="shared" si="51"/>
        <v>42075.171203703707</v>
      </c>
      <c r="U485" s="8">
        <f t="shared" si="52"/>
        <v>42105.171203703707</v>
      </c>
      <c r="V485" s="14">
        <f t="shared" si="53"/>
        <v>30</v>
      </c>
      <c r="W485" s="10">
        <f t="shared" si="54"/>
        <v>0.61399999999999999</v>
      </c>
      <c r="X485" s="21">
        <f t="shared" si="55"/>
        <v>2015</v>
      </c>
    </row>
    <row r="486" spans="1:24" ht="45" x14ac:dyDescent="0.25">
      <c r="A486">
        <v>3231</v>
      </c>
      <c r="B486" s="1" t="s">
        <v>3231</v>
      </c>
      <c r="C486" s="1" t="s">
        <v>7341</v>
      </c>
      <c r="D486" s="3">
        <v>1000</v>
      </c>
      <c r="E486" s="4">
        <v>1610</v>
      </c>
      <c r="F486" t="s">
        <v>8218</v>
      </c>
      <c r="G486" t="s">
        <v>8223</v>
      </c>
      <c r="H486" t="s">
        <v>8404</v>
      </c>
      <c r="I486" t="s">
        <v>8245</v>
      </c>
      <c r="J486">
        <v>1460846347</v>
      </c>
      <c r="K486">
        <v>1458254347</v>
      </c>
      <c r="L486" t="b">
        <v>0</v>
      </c>
      <c r="M486">
        <v>28</v>
      </c>
      <c r="N486" t="b">
        <v>1</v>
      </c>
      <c r="O486" t="s">
        <v>8269</v>
      </c>
      <c r="P486" t="s">
        <v>8322</v>
      </c>
      <c r="Q486" t="s">
        <v>8325</v>
      </c>
      <c r="R486">
        <f t="shared" si="49"/>
        <v>57.5</v>
      </c>
      <c r="S486" s="9">
        <f t="shared" si="50"/>
        <v>161</v>
      </c>
      <c r="T486" s="8">
        <f t="shared" si="51"/>
        <v>42446.943831018521</v>
      </c>
      <c r="U486" s="8">
        <f t="shared" si="52"/>
        <v>42476.943831018521</v>
      </c>
      <c r="V486" s="14">
        <f t="shared" si="53"/>
        <v>30</v>
      </c>
      <c r="W486" s="10">
        <f t="shared" si="54"/>
        <v>0.61</v>
      </c>
      <c r="X486" s="21">
        <f t="shared" si="55"/>
        <v>2016</v>
      </c>
    </row>
    <row r="487" spans="1:24" ht="60" x14ac:dyDescent="0.25">
      <c r="A487">
        <v>2279</v>
      </c>
      <c r="B487" s="1" t="s">
        <v>2280</v>
      </c>
      <c r="C487" s="1" t="s">
        <v>6389</v>
      </c>
      <c r="D487" s="3">
        <v>1000</v>
      </c>
      <c r="E487" s="4">
        <v>1538</v>
      </c>
      <c r="F487" t="s">
        <v>8218</v>
      </c>
      <c r="G487" t="s">
        <v>8223</v>
      </c>
      <c r="H487" t="s">
        <v>8404</v>
      </c>
      <c r="I487" t="s">
        <v>8245</v>
      </c>
      <c r="J487">
        <v>1423022400</v>
      </c>
      <c r="K487">
        <v>1421436099</v>
      </c>
      <c r="L487" t="b">
        <v>0</v>
      </c>
      <c r="M487">
        <v>32</v>
      </c>
      <c r="N487" t="b">
        <v>1</v>
      </c>
      <c r="O487" t="s">
        <v>8295</v>
      </c>
      <c r="P487" t="s">
        <v>8315</v>
      </c>
      <c r="Q487" t="s">
        <v>8316</v>
      </c>
      <c r="R487">
        <f t="shared" si="49"/>
        <v>48.06</v>
      </c>
      <c r="S487" s="9">
        <f t="shared" si="50"/>
        <v>154</v>
      </c>
      <c r="T487" s="8">
        <f t="shared" si="51"/>
        <v>42020.806701388887</v>
      </c>
      <c r="U487" s="8">
        <f t="shared" si="52"/>
        <v>42039.166666666672</v>
      </c>
      <c r="V487" s="14">
        <f t="shared" si="53"/>
        <v>18.359965277784795</v>
      </c>
      <c r="W487" s="10">
        <f t="shared" si="54"/>
        <v>0.53800000000000003</v>
      </c>
      <c r="X487" s="21">
        <f t="shared" si="55"/>
        <v>2015</v>
      </c>
    </row>
    <row r="488" spans="1:24" ht="60" x14ac:dyDescent="0.25">
      <c r="A488">
        <v>3349</v>
      </c>
      <c r="B488" s="1" t="s">
        <v>3348</v>
      </c>
      <c r="C488" s="1" t="s">
        <v>7459</v>
      </c>
      <c r="D488" s="3">
        <v>1000</v>
      </c>
      <c r="E488" s="4">
        <v>1534</v>
      </c>
      <c r="F488" t="s">
        <v>8218</v>
      </c>
      <c r="G488" t="s">
        <v>8223</v>
      </c>
      <c r="H488" t="s">
        <v>8404</v>
      </c>
      <c r="I488" t="s">
        <v>8245</v>
      </c>
      <c r="J488">
        <v>1465837200</v>
      </c>
      <c r="K488">
        <v>1463971172</v>
      </c>
      <c r="L488" t="b">
        <v>0</v>
      </c>
      <c r="M488">
        <v>14</v>
      </c>
      <c r="N488" t="b">
        <v>1</v>
      </c>
      <c r="O488" t="s">
        <v>8269</v>
      </c>
      <c r="P488" t="s">
        <v>8322</v>
      </c>
      <c r="Q488" t="s">
        <v>8325</v>
      </c>
      <c r="R488">
        <f t="shared" si="49"/>
        <v>109.57</v>
      </c>
      <c r="S488" s="9">
        <f t="shared" si="50"/>
        <v>153</v>
      </c>
      <c r="T488" s="8">
        <f t="shared" si="51"/>
        <v>42513.110787037032</v>
      </c>
      <c r="U488" s="8">
        <f t="shared" si="52"/>
        <v>42534.708333333328</v>
      </c>
      <c r="V488" s="14">
        <f t="shared" si="53"/>
        <v>21.597546296296059</v>
      </c>
      <c r="W488" s="10">
        <f t="shared" si="54"/>
        <v>0.53400000000000003</v>
      </c>
      <c r="X488" s="21">
        <f t="shared" si="55"/>
        <v>2016</v>
      </c>
    </row>
    <row r="489" spans="1:24" ht="60" x14ac:dyDescent="0.25">
      <c r="A489">
        <v>3452</v>
      </c>
      <c r="B489" s="1" t="s">
        <v>3451</v>
      </c>
      <c r="C489" s="1" t="s">
        <v>7562</v>
      </c>
      <c r="D489" s="3">
        <v>1000</v>
      </c>
      <c r="E489" s="4">
        <v>1532</v>
      </c>
      <c r="F489" t="s">
        <v>8218</v>
      </c>
      <c r="G489" t="s">
        <v>8223</v>
      </c>
      <c r="H489" t="s">
        <v>8404</v>
      </c>
      <c r="I489" t="s">
        <v>8245</v>
      </c>
      <c r="J489">
        <v>1406087940</v>
      </c>
      <c r="K489">
        <v>1404141626</v>
      </c>
      <c r="L489" t="b">
        <v>0</v>
      </c>
      <c r="M489">
        <v>37</v>
      </c>
      <c r="N489" t="b">
        <v>1</v>
      </c>
      <c r="O489" t="s">
        <v>8269</v>
      </c>
      <c r="P489" t="s">
        <v>8322</v>
      </c>
      <c r="Q489" t="s">
        <v>8325</v>
      </c>
      <c r="R489">
        <f t="shared" si="49"/>
        <v>41.41</v>
      </c>
      <c r="S489" s="9">
        <f t="shared" si="50"/>
        <v>153</v>
      </c>
      <c r="T489" s="8">
        <f t="shared" si="51"/>
        <v>41820.639189814814</v>
      </c>
      <c r="U489" s="8">
        <f t="shared" si="52"/>
        <v>41843.165972222225</v>
      </c>
      <c r="V489" s="14">
        <f t="shared" si="53"/>
        <v>22.526782407410792</v>
      </c>
      <c r="W489" s="10">
        <f t="shared" si="54"/>
        <v>0.53200000000000003</v>
      </c>
      <c r="X489" s="21">
        <f t="shared" si="55"/>
        <v>2014</v>
      </c>
    </row>
    <row r="490" spans="1:24" ht="30" x14ac:dyDescent="0.25">
      <c r="A490">
        <v>3771</v>
      </c>
      <c r="B490" s="1" t="s">
        <v>3768</v>
      </c>
      <c r="C490" s="1" t="s">
        <v>7881</v>
      </c>
      <c r="D490" s="3">
        <v>1000</v>
      </c>
      <c r="E490" s="4">
        <v>1460</v>
      </c>
      <c r="F490" t="s">
        <v>8218</v>
      </c>
      <c r="G490" t="s">
        <v>8223</v>
      </c>
      <c r="H490" t="s">
        <v>8404</v>
      </c>
      <c r="I490" t="s">
        <v>8245</v>
      </c>
      <c r="J490">
        <v>1463529600</v>
      </c>
      <c r="K490">
        <v>1462307652</v>
      </c>
      <c r="L490" t="b">
        <v>0</v>
      </c>
      <c r="M490">
        <v>38</v>
      </c>
      <c r="N490" t="b">
        <v>1</v>
      </c>
      <c r="O490" t="s">
        <v>8303</v>
      </c>
      <c r="P490" t="s">
        <v>8322</v>
      </c>
      <c r="Q490" t="s">
        <v>8334</v>
      </c>
      <c r="R490">
        <f t="shared" si="49"/>
        <v>38.42</v>
      </c>
      <c r="S490" s="9">
        <f t="shared" si="50"/>
        <v>146</v>
      </c>
      <c r="T490" s="8">
        <f t="shared" si="51"/>
        <v>42493.857083333336</v>
      </c>
      <c r="U490" s="8">
        <f t="shared" si="52"/>
        <v>42508</v>
      </c>
      <c r="V490" s="14">
        <f t="shared" si="53"/>
        <v>14.14291666666395</v>
      </c>
      <c r="W490" s="10">
        <f t="shared" si="54"/>
        <v>0.46</v>
      </c>
      <c r="X490" s="21">
        <f t="shared" si="55"/>
        <v>2016</v>
      </c>
    </row>
    <row r="491" spans="1:24" ht="60" x14ac:dyDescent="0.25">
      <c r="A491">
        <v>266</v>
      </c>
      <c r="B491" s="1" t="s">
        <v>267</v>
      </c>
      <c r="C491" s="1" t="s">
        <v>4376</v>
      </c>
      <c r="D491" s="3">
        <v>1000</v>
      </c>
      <c r="E491" s="4">
        <v>1455</v>
      </c>
      <c r="F491" t="s">
        <v>8218</v>
      </c>
      <c r="G491" t="s">
        <v>8223</v>
      </c>
      <c r="H491" t="s">
        <v>8404</v>
      </c>
      <c r="I491" t="s">
        <v>8245</v>
      </c>
      <c r="J491">
        <v>1271994660</v>
      </c>
      <c r="K491">
        <v>1264565507</v>
      </c>
      <c r="L491" t="b">
        <v>1</v>
      </c>
      <c r="M491">
        <v>36</v>
      </c>
      <c r="N491" t="b">
        <v>1</v>
      </c>
      <c r="O491" t="s">
        <v>8267</v>
      </c>
      <c r="P491" t="s">
        <v>8320</v>
      </c>
      <c r="Q491" t="s">
        <v>8321</v>
      </c>
      <c r="R491">
        <f t="shared" si="49"/>
        <v>40.42</v>
      </c>
      <c r="S491" s="9">
        <f t="shared" si="50"/>
        <v>146</v>
      </c>
      <c r="T491" s="8">
        <f t="shared" si="51"/>
        <v>40205.174849537041</v>
      </c>
      <c r="U491" s="8">
        <f t="shared" si="52"/>
        <v>40291.160416666666</v>
      </c>
      <c r="V491" s="14">
        <f t="shared" si="53"/>
        <v>85.985567129624542</v>
      </c>
      <c r="W491" s="10">
        <f t="shared" si="54"/>
        <v>0.45500000000000002</v>
      </c>
      <c r="X491" s="21">
        <f t="shared" si="55"/>
        <v>2010</v>
      </c>
    </row>
    <row r="492" spans="1:24" ht="45" x14ac:dyDescent="0.25">
      <c r="A492">
        <v>1898</v>
      </c>
      <c r="B492" s="1" t="s">
        <v>1899</v>
      </c>
      <c r="C492" s="1" t="s">
        <v>6008</v>
      </c>
      <c r="D492" s="3">
        <v>1000</v>
      </c>
      <c r="E492" s="4">
        <v>1445</v>
      </c>
      <c r="F492" t="s">
        <v>8218</v>
      </c>
      <c r="G492" t="s">
        <v>8223</v>
      </c>
      <c r="H492" t="s">
        <v>8404</v>
      </c>
      <c r="I492" t="s">
        <v>8245</v>
      </c>
      <c r="J492">
        <v>1454349600</v>
      </c>
      <c r="K492">
        <v>1451277473</v>
      </c>
      <c r="L492" t="b">
        <v>0</v>
      </c>
      <c r="M492">
        <v>21</v>
      </c>
      <c r="N492" t="b">
        <v>1</v>
      </c>
      <c r="O492" t="s">
        <v>8277</v>
      </c>
      <c r="P492" t="s">
        <v>8326</v>
      </c>
      <c r="Q492" t="s">
        <v>8327</v>
      </c>
      <c r="R492">
        <f t="shared" si="49"/>
        <v>68.81</v>
      </c>
      <c r="S492" s="9">
        <f t="shared" si="50"/>
        <v>145</v>
      </c>
      <c r="T492" s="8">
        <f t="shared" si="51"/>
        <v>42366.192974537036</v>
      </c>
      <c r="U492" s="8">
        <f t="shared" si="52"/>
        <v>42401.75</v>
      </c>
      <c r="V492" s="14">
        <f t="shared" si="53"/>
        <v>35.557025462963793</v>
      </c>
      <c r="W492" s="10">
        <f t="shared" si="54"/>
        <v>0.44500000000000001</v>
      </c>
      <c r="X492" s="21">
        <f t="shared" si="55"/>
        <v>2015</v>
      </c>
    </row>
    <row r="493" spans="1:24" ht="60" x14ac:dyDescent="0.25">
      <c r="A493">
        <v>3669</v>
      </c>
      <c r="B493" s="1" t="s">
        <v>3666</v>
      </c>
      <c r="C493" s="1" t="s">
        <v>7779</v>
      </c>
      <c r="D493" s="3">
        <v>1000</v>
      </c>
      <c r="E493" s="4">
        <v>1382</v>
      </c>
      <c r="F493" t="s">
        <v>8218</v>
      </c>
      <c r="G493" t="s">
        <v>8224</v>
      </c>
      <c r="H493" t="s">
        <v>8408</v>
      </c>
      <c r="I493" t="s">
        <v>8246</v>
      </c>
      <c r="J493">
        <v>1434039137</v>
      </c>
      <c r="K493">
        <v>1431447137</v>
      </c>
      <c r="L493" t="b">
        <v>0</v>
      </c>
      <c r="M493">
        <v>17</v>
      </c>
      <c r="N493" t="b">
        <v>1</v>
      </c>
      <c r="O493" t="s">
        <v>8269</v>
      </c>
      <c r="P493" t="s">
        <v>8322</v>
      </c>
      <c r="Q493" t="s">
        <v>8325</v>
      </c>
      <c r="R493">
        <f t="shared" si="49"/>
        <v>81.290000000000006</v>
      </c>
      <c r="S493" s="9">
        <f t="shared" si="50"/>
        <v>138</v>
      </c>
      <c r="T493" s="8">
        <f t="shared" si="51"/>
        <v>42136.675196759257</v>
      </c>
      <c r="U493" s="8">
        <f t="shared" si="52"/>
        <v>42166.675196759257</v>
      </c>
      <c r="V493" s="14">
        <f t="shared" si="53"/>
        <v>30</v>
      </c>
      <c r="W493" s="10">
        <f t="shared" si="54"/>
        <v>0.38200000000000001</v>
      </c>
      <c r="X493" s="21">
        <f t="shared" si="55"/>
        <v>2015</v>
      </c>
    </row>
    <row r="494" spans="1:24" ht="30" x14ac:dyDescent="0.25">
      <c r="A494">
        <v>1675</v>
      </c>
      <c r="B494" s="1" t="s">
        <v>1676</v>
      </c>
      <c r="C494" s="1" t="s">
        <v>5785</v>
      </c>
      <c r="D494" s="3">
        <v>1000</v>
      </c>
      <c r="E494" s="4">
        <v>1374.16</v>
      </c>
      <c r="F494" t="s">
        <v>8218</v>
      </c>
      <c r="G494" t="s">
        <v>8223</v>
      </c>
      <c r="H494" t="s">
        <v>8404</v>
      </c>
      <c r="I494" t="s">
        <v>8245</v>
      </c>
      <c r="J494">
        <v>1318802580</v>
      </c>
      <c r="K494">
        <v>1316194540</v>
      </c>
      <c r="L494" t="b">
        <v>0</v>
      </c>
      <c r="M494">
        <v>34</v>
      </c>
      <c r="N494" t="b">
        <v>1</v>
      </c>
      <c r="O494" t="s">
        <v>8290</v>
      </c>
      <c r="P494" t="s">
        <v>8326</v>
      </c>
      <c r="Q494" t="s">
        <v>8337</v>
      </c>
      <c r="R494">
        <f t="shared" si="49"/>
        <v>40.42</v>
      </c>
      <c r="S494" s="9">
        <f t="shared" si="50"/>
        <v>137</v>
      </c>
      <c r="T494" s="8">
        <f t="shared" si="51"/>
        <v>40802.733101851853</v>
      </c>
      <c r="U494" s="8">
        <f t="shared" si="52"/>
        <v>40832.918749999997</v>
      </c>
      <c r="V494" s="14">
        <f t="shared" si="53"/>
        <v>30.185648148144537</v>
      </c>
      <c r="W494" s="10">
        <f t="shared" si="54"/>
        <v>0.3741600000000001</v>
      </c>
      <c r="X494" s="21">
        <f t="shared" si="55"/>
        <v>2011</v>
      </c>
    </row>
    <row r="495" spans="1:24" ht="60" x14ac:dyDescent="0.25">
      <c r="A495">
        <v>2102</v>
      </c>
      <c r="B495" s="1" t="s">
        <v>2103</v>
      </c>
      <c r="C495" s="1" t="s">
        <v>6212</v>
      </c>
      <c r="D495" s="3">
        <v>1000</v>
      </c>
      <c r="E495" s="4">
        <v>1360</v>
      </c>
      <c r="F495" t="s">
        <v>8218</v>
      </c>
      <c r="G495" t="s">
        <v>8223</v>
      </c>
      <c r="H495" t="s">
        <v>8404</v>
      </c>
      <c r="I495" t="s">
        <v>8245</v>
      </c>
      <c r="J495">
        <v>1304628648</v>
      </c>
      <c r="K495">
        <v>1302036648</v>
      </c>
      <c r="L495" t="b">
        <v>0</v>
      </c>
      <c r="M495">
        <v>38</v>
      </c>
      <c r="N495" t="b">
        <v>1</v>
      </c>
      <c r="O495" t="s">
        <v>8277</v>
      </c>
      <c r="P495" t="s">
        <v>8326</v>
      </c>
      <c r="Q495" t="s">
        <v>8327</v>
      </c>
      <c r="R495">
        <f t="shared" si="49"/>
        <v>35.79</v>
      </c>
      <c r="S495" s="9">
        <f t="shared" si="50"/>
        <v>136</v>
      </c>
      <c r="T495" s="8">
        <f t="shared" si="51"/>
        <v>40638.868611111109</v>
      </c>
      <c r="U495" s="8">
        <f t="shared" si="52"/>
        <v>40668.868611111109</v>
      </c>
      <c r="V495" s="14">
        <f t="shared" si="53"/>
        <v>30</v>
      </c>
      <c r="W495" s="10">
        <f t="shared" si="54"/>
        <v>0.36</v>
      </c>
      <c r="X495" s="21">
        <f t="shared" si="55"/>
        <v>2011</v>
      </c>
    </row>
    <row r="496" spans="1:24" ht="60" x14ac:dyDescent="0.25">
      <c r="A496">
        <v>1884</v>
      </c>
      <c r="B496" s="1" t="s">
        <v>1885</v>
      </c>
      <c r="C496" s="1" t="s">
        <v>5994</v>
      </c>
      <c r="D496" s="3">
        <v>1000</v>
      </c>
      <c r="E496" s="4">
        <v>1351</v>
      </c>
      <c r="F496" t="s">
        <v>8218</v>
      </c>
      <c r="G496" t="s">
        <v>8223</v>
      </c>
      <c r="H496" t="s">
        <v>8404</v>
      </c>
      <c r="I496" t="s">
        <v>8245</v>
      </c>
      <c r="J496">
        <v>1354017600</v>
      </c>
      <c r="K496">
        <v>1350967535</v>
      </c>
      <c r="L496" t="b">
        <v>0</v>
      </c>
      <c r="M496">
        <v>26</v>
      </c>
      <c r="N496" t="b">
        <v>1</v>
      </c>
      <c r="O496" t="s">
        <v>8277</v>
      </c>
      <c r="P496" t="s">
        <v>8326</v>
      </c>
      <c r="Q496" t="s">
        <v>8327</v>
      </c>
      <c r="R496">
        <f t="shared" si="49"/>
        <v>51.96</v>
      </c>
      <c r="S496" s="9">
        <f t="shared" si="50"/>
        <v>135</v>
      </c>
      <c r="T496" s="8">
        <f t="shared" si="51"/>
        <v>41205.198321759257</v>
      </c>
      <c r="U496" s="8">
        <f t="shared" si="52"/>
        <v>41240.5</v>
      </c>
      <c r="V496" s="14">
        <f t="shared" si="53"/>
        <v>35.301678240743058</v>
      </c>
      <c r="W496" s="10">
        <f t="shared" si="54"/>
        <v>0.35099999999999998</v>
      </c>
      <c r="X496" s="21">
        <f t="shared" si="55"/>
        <v>2012</v>
      </c>
    </row>
    <row r="497" spans="1:24" ht="30" x14ac:dyDescent="0.25">
      <c r="A497">
        <v>2118</v>
      </c>
      <c r="B497" s="1" t="s">
        <v>2119</v>
      </c>
      <c r="C497" s="1" t="s">
        <v>6228</v>
      </c>
      <c r="D497" s="3">
        <v>1000</v>
      </c>
      <c r="E497" s="4">
        <v>1346.11</v>
      </c>
      <c r="F497" t="s">
        <v>8218</v>
      </c>
      <c r="G497" t="s">
        <v>8223</v>
      </c>
      <c r="H497" t="s">
        <v>8404</v>
      </c>
      <c r="I497" t="s">
        <v>8245</v>
      </c>
      <c r="J497">
        <v>1311538136</v>
      </c>
      <c r="K497">
        <v>1308946136</v>
      </c>
      <c r="L497" t="b">
        <v>0</v>
      </c>
      <c r="M497">
        <v>17</v>
      </c>
      <c r="N497" t="b">
        <v>1</v>
      </c>
      <c r="O497" t="s">
        <v>8277</v>
      </c>
      <c r="P497" t="s">
        <v>8326</v>
      </c>
      <c r="Q497" t="s">
        <v>8327</v>
      </c>
      <c r="R497">
        <f t="shared" si="49"/>
        <v>79.180000000000007</v>
      </c>
      <c r="S497" s="9">
        <f t="shared" si="50"/>
        <v>135</v>
      </c>
      <c r="T497" s="8">
        <f t="shared" si="51"/>
        <v>40718.839537037034</v>
      </c>
      <c r="U497" s="8">
        <f t="shared" si="52"/>
        <v>40748.839537037034</v>
      </c>
      <c r="V497" s="14">
        <f t="shared" si="53"/>
        <v>30</v>
      </c>
      <c r="W497" s="10">
        <f t="shared" si="54"/>
        <v>0.34610999999999992</v>
      </c>
      <c r="X497" s="21">
        <f t="shared" si="55"/>
        <v>2011</v>
      </c>
    </row>
    <row r="498" spans="1:24" ht="45" x14ac:dyDescent="0.25">
      <c r="A498">
        <v>1353</v>
      </c>
      <c r="B498" s="1" t="s">
        <v>1354</v>
      </c>
      <c r="C498" s="1" t="s">
        <v>5463</v>
      </c>
      <c r="D498" s="3">
        <v>1000</v>
      </c>
      <c r="E498" s="4">
        <v>1336</v>
      </c>
      <c r="F498" t="s">
        <v>8218</v>
      </c>
      <c r="G498" t="s">
        <v>8223</v>
      </c>
      <c r="H498" t="s">
        <v>8404</v>
      </c>
      <c r="I498" t="s">
        <v>8245</v>
      </c>
      <c r="J498">
        <v>1362960000</v>
      </c>
      <c r="K498">
        <v>1359946188</v>
      </c>
      <c r="L498" t="b">
        <v>0</v>
      </c>
      <c r="M498">
        <v>42</v>
      </c>
      <c r="N498" t="b">
        <v>1</v>
      </c>
      <c r="O498" t="s">
        <v>8272</v>
      </c>
      <c r="P498" t="s">
        <v>8310</v>
      </c>
      <c r="Q498" t="s">
        <v>8332</v>
      </c>
      <c r="R498">
        <f t="shared" si="49"/>
        <v>31.81</v>
      </c>
      <c r="S498" s="9">
        <f t="shared" si="50"/>
        <v>134</v>
      </c>
      <c r="T498" s="8">
        <f t="shared" si="51"/>
        <v>41309.11791666667</v>
      </c>
      <c r="U498" s="8">
        <f t="shared" si="52"/>
        <v>41344</v>
      </c>
      <c r="V498" s="14">
        <f t="shared" si="53"/>
        <v>34.882083333330229</v>
      </c>
      <c r="W498" s="10">
        <f t="shared" si="54"/>
        <v>0.33600000000000002</v>
      </c>
      <c r="X498" s="21">
        <f t="shared" si="55"/>
        <v>2013</v>
      </c>
    </row>
    <row r="499" spans="1:24" ht="45" x14ac:dyDescent="0.25">
      <c r="A499">
        <v>2800</v>
      </c>
      <c r="B499" s="1" t="s">
        <v>2800</v>
      </c>
      <c r="C499" s="1" t="s">
        <v>6910</v>
      </c>
      <c r="D499" s="3">
        <v>1000</v>
      </c>
      <c r="E499" s="4">
        <v>1330</v>
      </c>
      <c r="F499" t="s">
        <v>8218</v>
      </c>
      <c r="G499" t="s">
        <v>8224</v>
      </c>
      <c r="H499" t="s">
        <v>8408</v>
      </c>
      <c r="I499" t="s">
        <v>8246</v>
      </c>
      <c r="J499">
        <v>1420377366</v>
      </c>
      <c r="K499">
        <v>1415193366</v>
      </c>
      <c r="L499" t="b">
        <v>0</v>
      </c>
      <c r="M499">
        <v>31</v>
      </c>
      <c r="N499" t="b">
        <v>1</v>
      </c>
      <c r="O499" t="s">
        <v>8269</v>
      </c>
      <c r="P499" t="s">
        <v>8322</v>
      </c>
      <c r="Q499" t="s">
        <v>8325</v>
      </c>
      <c r="R499">
        <f t="shared" si="49"/>
        <v>42.9</v>
      </c>
      <c r="S499" s="9">
        <f t="shared" si="50"/>
        <v>133</v>
      </c>
      <c r="T499" s="8">
        <f t="shared" si="51"/>
        <v>41948.552847222221</v>
      </c>
      <c r="U499" s="8">
        <f t="shared" si="52"/>
        <v>42008.552847222221</v>
      </c>
      <c r="V499" s="14">
        <f t="shared" si="53"/>
        <v>60</v>
      </c>
      <c r="W499" s="10">
        <f t="shared" si="54"/>
        <v>0.33</v>
      </c>
      <c r="X499" s="21">
        <f t="shared" si="55"/>
        <v>2014</v>
      </c>
    </row>
    <row r="500" spans="1:24" ht="45" x14ac:dyDescent="0.25">
      <c r="A500">
        <v>3751</v>
      </c>
      <c r="B500" s="1" t="s">
        <v>3748</v>
      </c>
      <c r="C500" s="1" t="s">
        <v>7861</v>
      </c>
      <c r="D500" s="3">
        <v>1000</v>
      </c>
      <c r="E500" s="4">
        <v>1326</v>
      </c>
      <c r="F500" t="s">
        <v>8218</v>
      </c>
      <c r="G500" t="s">
        <v>8223</v>
      </c>
      <c r="H500" t="s">
        <v>8404</v>
      </c>
      <c r="I500" t="s">
        <v>8245</v>
      </c>
      <c r="J500">
        <v>1459641073</v>
      </c>
      <c r="K500">
        <v>1454460673</v>
      </c>
      <c r="L500" t="b">
        <v>0</v>
      </c>
      <c r="M500">
        <v>11</v>
      </c>
      <c r="N500" t="b">
        <v>1</v>
      </c>
      <c r="O500" t="s">
        <v>8303</v>
      </c>
      <c r="P500" t="s">
        <v>8322</v>
      </c>
      <c r="Q500" t="s">
        <v>8334</v>
      </c>
      <c r="R500">
        <f t="shared" si="49"/>
        <v>120.55</v>
      </c>
      <c r="S500" s="9">
        <f t="shared" si="50"/>
        <v>133</v>
      </c>
      <c r="T500" s="8">
        <f t="shared" si="51"/>
        <v>42403.035567129627</v>
      </c>
      <c r="U500" s="8">
        <f t="shared" si="52"/>
        <v>42462.993900462956</v>
      </c>
      <c r="V500" s="14">
        <f t="shared" si="53"/>
        <v>59.958333333328483</v>
      </c>
      <c r="W500" s="10">
        <f t="shared" si="54"/>
        <v>0.32600000000000001</v>
      </c>
      <c r="X500" s="21">
        <f t="shared" si="55"/>
        <v>2016</v>
      </c>
    </row>
    <row r="501" spans="1:24" ht="45" x14ac:dyDescent="0.25">
      <c r="A501">
        <v>3232</v>
      </c>
      <c r="B501" s="1" t="s">
        <v>3232</v>
      </c>
      <c r="C501" s="1" t="s">
        <v>7342</v>
      </c>
      <c r="D501" s="3">
        <v>1000</v>
      </c>
      <c r="E501" s="4">
        <v>1312</v>
      </c>
      <c r="F501" t="s">
        <v>8218</v>
      </c>
      <c r="G501" t="s">
        <v>8223</v>
      </c>
      <c r="H501" t="s">
        <v>8404</v>
      </c>
      <c r="I501" t="s">
        <v>8245</v>
      </c>
      <c r="J501">
        <v>1462334340</v>
      </c>
      <c r="K501">
        <v>1459711917</v>
      </c>
      <c r="L501" t="b">
        <v>1</v>
      </c>
      <c r="M501">
        <v>26</v>
      </c>
      <c r="N501" t="b">
        <v>1</v>
      </c>
      <c r="O501" t="s">
        <v>8269</v>
      </c>
      <c r="P501" t="s">
        <v>8322</v>
      </c>
      <c r="Q501" t="s">
        <v>8325</v>
      </c>
      <c r="R501">
        <f t="shared" si="49"/>
        <v>50.46</v>
      </c>
      <c r="S501" s="9">
        <f t="shared" si="50"/>
        <v>131</v>
      </c>
      <c r="T501" s="8">
        <f t="shared" si="51"/>
        <v>42463.81385416667</v>
      </c>
      <c r="U501" s="8">
        <f t="shared" si="52"/>
        <v>42494.165972222225</v>
      </c>
      <c r="V501" s="14">
        <f t="shared" si="53"/>
        <v>30.352118055554456</v>
      </c>
      <c r="W501" s="10">
        <f t="shared" si="54"/>
        <v>0.312</v>
      </c>
      <c r="X501" s="21">
        <f t="shared" si="55"/>
        <v>2016</v>
      </c>
    </row>
    <row r="502" spans="1:24" ht="45" x14ac:dyDescent="0.25">
      <c r="A502">
        <v>410</v>
      </c>
      <c r="B502" s="1" t="s">
        <v>411</v>
      </c>
      <c r="C502" s="1" t="s">
        <v>4520</v>
      </c>
      <c r="D502" s="3">
        <v>1000</v>
      </c>
      <c r="E502" s="4">
        <v>1283</v>
      </c>
      <c r="F502" t="s">
        <v>8218</v>
      </c>
      <c r="G502" t="s">
        <v>8228</v>
      </c>
      <c r="H502" t="s">
        <v>8409</v>
      </c>
      <c r="I502" t="s">
        <v>8250</v>
      </c>
      <c r="J502">
        <v>1434670397</v>
      </c>
      <c r="K502">
        <v>1429486397</v>
      </c>
      <c r="L502" t="b">
        <v>0</v>
      </c>
      <c r="M502">
        <v>7</v>
      </c>
      <c r="N502" t="b">
        <v>1</v>
      </c>
      <c r="O502" t="s">
        <v>8267</v>
      </c>
      <c r="P502" t="s">
        <v>8320</v>
      </c>
      <c r="Q502" t="s">
        <v>8321</v>
      </c>
      <c r="R502">
        <f t="shared" si="49"/>
        <v>183.29</v>
      </c>
      <c r="S502" s="9">
        <f t="shared" si="50"/>
        <v>128</v>
      </c>
      <c r="T502" s="8">
        <f t="shared" si="51"/>
        <v>42113.981446759266</v>
      </c>
      <c r="U502" s="8">
        <f t="shared" si="52"/>
        <v>42173.981446759266</v>
      </c>
      <c r="V502" s="14">
        <f t="shared" si="53"/>
        <v>60</v>
      </c>
      <c r="W502" s="10">
        <f t="shared" si="54"/>
        <v>0.28299999999999997</v>
      </c>
      <c r="X502" s="21">
        <f t="shared" si="55"/>
        <v>2015</v>
      </c>
    </row>
    <row r="503" spans="1:24" ht="60" x14ac:dyDescent="0.25">
      <c r="A503">
        <v>2936</v>
      </c>
      <c r="B503" s="1" t="s">
        <v>2936</v>
      </c>
      <c r="C503" s="1" t="s">
        <v>7046</v>
      </c>
      <c r="D503" s="3">
        <v>1000</v>
      </c>
      <c r="E503" s="4">
        <v>1280</v>
      </c>
      <c r="F503" t="s">
        <v>8218</v>
      </c>
      <c r="G503" t="s">
        <v>8223</v>
      </c>
      <c r="H503" t="s">
        <v>8404</v>
      </c>
      <c r="I503" t="s">
        <v>8245</v>
      </c>
      <c r="J503">
        <v>1413176340</v>
      </c>
      <c r="K503">
        <v>1412091423</v>
      </c>
      <c r="L503" t="b">
        <v>0</v>
      </c>
      <c r="M503">
        <v>34</v>
      </c>
      <c r="N503" t="b">
        <v>1</v>
      </c>
      <c r="O503" t="s">
        <v>8303</v>
      </c>
      <c r="P503" t="s">
        <v>8322</v>
      </c>
      <c r="Q503" t="s">
        <v>8334</v>
      </c>
      <c r="R503">
        <f t="shared" si="49"/>
        <v>37.65</v>
      </c>
      <c r="S503" s="9">
        <f t="shared" si="50"/>
        <v>128</v>
      </c>
      <c r="T503" s="8">
        <f t="shared" si="51"/>
        <v>41912.650729166664</v>
      </c>
      <c r="U503" s="8">
        <f t="shared" si="52"/>
        <v>41925.207638888889</v>
      </c>
      <c r="V503" s="14">
        <f t="shared" si="53"/>
        <v>12.5569097222251</v>
      </c>
      <c r="W503" s="10">
        <f t="shared" si="54"/>
        <v>0.28000000000000003</v>
      </c>
      <c r="X503" s="21">
        <f t="shared" si="55"/>
        <v>2014</v>
      </c>
    </row>
    <row r="504" spans="1:24" x14ac:dyDescent="0.25">
      <c r="A504">
        <v>3531</v>
      </c>
      <c r="B504" s="1" t="s">
        <v>3530</v>
      </c>
      <c r="C504" s="1" t="s">
        <v>7641</v>
      </c>
      <c r="D504" s="3">
        <v>1000</v>
      </c>
      <c r="E504" s="4">
        <v>1280</v>
      </c>
      <c r="F504" t="s">
        <v>8218</v>
      </c>
      <c r="G504" t="s">
        <v>8223</v>
      </c>
      <c r="H504" t="s">
        <v>8404</v>
      </c>
      <c r="I504" t="s">
        <v>8245</v>
      </c>
      <c r="J504">
        <v>1467301334</v>
      </c>
      <c r="K504">
        <v>1464709334</v>
      </c>
      <c r="L504" t="b">
        <v>0</v>
      </c>
      <c r="M504">
        <v>26</v>
      </c>
      <c r="N504" t="b">
        <v>1</v>
      </c>
      <c r="O504" t="s">
        <v>8269</v>
      </c>
      <c r="P504" t="s">
        <v>8322</v>
      </c>
      <c r="Q504" t="s">
        <v>8325</v>
      </c>
      <c r="R504">
        <f t="shared" si="49"/>
        <v>49.23</v>
      </c>
      <c r="S504" s="9">
        <f t="shared" si="50"/>
        <v>128</v>
      </c>
      <c r="T504" s="8">
        <f t="shared" si="51"/>
        <v>42521.654328703706</v>
      </c>
      <c r="U504" s="8">
        <f t="shared" si="52"/>
        <v>42551.654328703706</v>
      </c>
      <c r="V504" s="14">
        <f t="shared" si="53"/>
        <v>30</v>
      </c>
      <c r="W504" s="10">
        <f t="shared" si="54"/>
        <v>0.28000000000000003</v>
      </c>
      <c r="X504" s="21">
        <f t="shared" si="55"/>
        <v>2016</v>
      </c>
    </row>
    <row r="505" spans="1:24" ht="60" x14ac:dyDescent="0.25">
      <c r="A505">
        <v>3490</v>
      </c>
      <c r="B505" s="1" t="s">
        <v>3489</v>
      </c>
      <c r="C505" s="1" t="s">
        <v>7600</v>
      </c>
      <c r="D505" s="3">
        <v>1000</v>
      </c>
      <c r="E505" s="4">
        <v>1275</v>
      </c>
      <c r="F505" t="s">
        <v>8218</v>
      </c>
      <c r="G505" t="s">
        <v>8223</v>
      </c>
      <c r="H505" t="s">
        <v>8404</v>
      </c>
      <c r="I505" t="s">
        <v>8245</v>
      </c>
      <c r="J505">
        <v>1460574924</v>
      </c>
      <c r="K505">
        <v>1457982924</v>
      </c>
      <c r="L505" t="b">
        <v>0</v>
      </c>
      <c r="M505">
        <v>27</v>
      </c>
      <c r="N505" t="b">
        <v>1</v>
      </c>
      <c r="O505" t="s">
        <v>8269</v>
      </c>
      <c r="P505" t="s">
        <v>8322</v>
      </c>
      <c r="Q505" t="s">
        <v>8325</v>
      </c>
      <c r="R505">
        <f t="shared" si="49"/>
        <v>47.22</v>
      </c>
      <c r="S505" s="9">
        <f t="shared" si="50"/>
        <v>128</v>
      </c>
      <c r="T505" s="8">
        <f t="shared" si="51"/>
        <v>42443.802361111113</v>
      </c>
      <c r="U505" s="8">
        <f t="shared" si="52"/>
        <v>42473.802361111113</v>
      </c>
      <c r="V505" s="14">
        <f t="shared" si="53"/>
        <v>30</v>
      </c>
      <c r="W505" s="10">
        <f t="shared" si="54"/>
        <v>0.27500000000000002</v>
      </c>
      <c r="X505" s="21">
        <f t="shared" si="55"/>
        <v>2016</v>
      </c>
    </row>
    <row r="506" spans="1:24" ht="60" x14ac:dyDescent="0.25">
      <c r="A506">
        <v>814</v>
      </c>
      <c r="B506" s="1" t="s">
        <v>815</v>
      </c>
      <c r="C506" s="1" t="s">
        <v>4924</v>
      </c>
      <c r="D506" s="3">
        <v>1000</v>
      </c>
      <c r="E506" s="4">
        <v>1273</v>
      </c>
      <c r="F506" t="s">
        <v>8218</v>
      </c>
      <c r="G506" t="s">
        <v>8223</v>
      </c>
      <c r="H506" t="s">
        <v>8404</v>
      </c>
      <c r="I506" t="s">
        <v>8245</v>
      </c>
      <c r="J506">
        <v>1306865040</v>
      </c>
      <c r="K506">
        <v>1305568201</v>
      </c>
      <c r="L506" t="b">
        <v>0</v>
      </c>
      <c r="M506">
        <v>28</v>
      </c>
      <c r="N506" t="b">
        <v>1</v>
      </c>
      <c r="O506" t="s">
        <v>8274</v>
      </c>
      <c r="P506" t="s">
        <v>8326</v>
      </c>
      <c r="Q506" t="s">
        <v>8330</v>
      </c>
      <c r="R506">
        <f t="shared" si="49"/>
        <v>45.46</v>
      </c>
      <c r="S506" s="9">
        <f t="shared" si="50"/>
        <v>127</v>
      </c>
      <c r="T506" s="8">
        <f t="shared" si="51"/>
        <v>40679.743067129632</v>
      </c>
      <c r="U506" s="8">
        <f t="shared" si="52"/>
        <v>40694.75277777778</v>
      </c>
      <c r="V506" s="14">
        <f t="shared" si="53"/>
        <v>15.00971064814803</v>
      </c>
      <c r="W506" s="10">
        <f t="shared" si="54"/>
        <v>0.27300000000000002</v>
      </c>
      <c r="X506" s="21">
        <f t="shared" si="55"/>
        <v>2011</v>
      </c>
    </row>
    <row r="507" spans="1:24" ht="60" x14ac:dyDescent="0.25">
      <c r="A507">
        <v>3032</v>
      </c>
      <c r="B507" s="1" t="s">
        <v>3032</v>
      </c>
      <c r="C507" s="1" t="s">
        <v>7142</v>
      </c>
      <c r="D507" s="3">
        <v>1000</v>
      </c>
      <c r="E507" s="4">
        <v>1272</v>
      </c>
      <c r="F507" t="s">
        <v>8218</v>
      </c>
      <c r="G507" t="s">
        <v>8223</v>
      </c>
      <c r="H507" t="s">
        <v>8404</v>
      </c>
      <c r="I507" t="s">
        <v>8245</v>
      </c>
      <c r="J507">
        <v>1441933459</v>
      </c>
      <c r="K507">
        <v>1439341459</v>
      </c>
      <c r="L507" t="b">
        <v>0</v>
      </c>
      <c r="M507">
        <v>25</v>
      </c>
      <c r="N507" t="b">
        <v>1</v>
      </c>
      <c r="O507" t="s">
        <v>8301</v>
      </c>
      <c r="P507" t="s">
        <v>8322</v>
      </c>
      <c r="Q507" t="s">
        <v>8323</v>
      </c>
      <c r="R507">
        <f t="shared" si="49"/>
        <v>50.88</v>
      </c>
      <c r="S507" s="9">
        <f t="shared" si="50"/>
        <v>127</v>
      </c>
      <c r="T507" s="8">
        <f t="shared" si="51"/>
        <v>42228.044664351852</v>
      </c>
      <c r="U507" s="8">
        <f t="shared" si="52"/>
        <v>42258.044664351852</v>
      </c>
      <c r="V507" s="14">
        <f t="shared" si="53"/>
        <v>30</v>
      </c>
      <c r="W507" s="10">
        <f t="shared" si="54"/>
        <v>0.27200000000000002</v>
      </c>
      <c r="X507" s="21">
        <f t="shared" si="55"/>
        <v>2015</v>
      </c>
    </row>
    <row r="508" spans="1:24" ht="30" x14ac:dyDescent="0.25">
      <c r="A508">
        <v>1930</v>
      </c>
      <c r="B508" s="1" t="s">
        <v>1931</v>
      </c>
      <c r="C508" s="1" t="s">
        <v>6040</v>
      </c>
      <c r="D508" s="3">
        <v>1000</v>
      </c>
      <c r="E508" s="4">
        <v>1270</v>
      </c>
      <c r="F508" t="s">
        <v>8218</v>
      </c>
      <c r="G508" t="s">
        <v>8223</v>
      </c>
      <c r="H508" t="s">
        <v>8404</v>
      </c>
      <c r="I508" t="s">
        <v>8245</v>
      </c>
      <c r="J508">
        <v>1373203482</v>
      </c>
      <c r="K508">
        <v>1368019482</v>
      </c>
      <c r="L508" t="b">
        <v>0</v>
      </c>
      <c r="M508">
        <v>26</v>
      </c>
      <c r="N508" t="b">
        <v>1</v>
      </c>
      <c r="O508" t="s">
        <v>8277</v>
      </c>
      <c r="P508" t="s">
        <v>8326</v>
      </c>
      <c r="Q508" t="s">
        <v>8327</v>
      </c>
      <c r="R508">
        <f t="shared" si="49"/>
        <v>48.85</v>
      </c>
      <c r="S508" s="9">
        <f t="shared" si="50"/>
        <v>127</v>
      </c>
      <c r="T508" s="8">
        <f t="shared" si="51"/>
        <v>41402.558819444443</v>
      </c>
      <c r="U508" s="8">
        <f t="shared" si="52"/>
        <v>41462.558819444443</v>
      </c>
      <c r="V508" s="14">
        <f t="shared" si="53"/>
        <v>60</v>
      </c>
      <c r="W508" s="10">
        <f t="shared" si="54"/>
        <v>0.27</v>
      </c>
      <c r="X508" s="21">
        <f t="shared" si="55"/>
        <v>2013</v>
      </c>
    </row>
    <row r="509" spans="1:24" ht="30" x14ac:dyDescent="0.25">
      <c r="A509">
        <v>3692</v>
      </c>
      <c r="B509" s="1" t="s">
        <v>3689</v>
      </c>
      <c r="C509" s="1" t="s">
        <v>7802</v>
      </c>
      <c r="D509" s="3">
        <v>1000</v>
      </c>
      <c r="E509" s="4">
        <v>1260</v>
      </c>
      <c r="F509" t="s">
        <v>8218</v>
      </c>
      <c r="G509" t="s">
        <v>8223</v>
      </c>
      <c r="H509" t="s">
        <v>8404</v>
      </c>
      <c r="I509" t="s">
        <v>8245</v>
      </c>
      <c r="J509">
        <v>1411084800</v>
      </c>
      <c r="K509">
        <v>1410304179</v>
      </c>
      <c r="L509" t="b">
        <v>0</v>
      </c>
      <c r="M509">
        <v>17</v>
      </c>
      <c r="N509" t="b">
        <v>1</v>
      </c>
      <c r="O509" t="s">
        <v>8269</v>
      </c>
      <c r="P509" t="s">
        <v>8322</v>
      </c>
      <c r="Q509" t="s">
        <v>8325</v>
      </c>
      <c r="R509">
        <f t="shared" si="49"/>
        <v>74.12</v>
      </c>
      <c r="S509" s="9">
        <f t="shared" si="50"/>
        <v>126</v>
      </c>
      <c r="T509" s="8">
        <f t="shared" si="51"/>
        <v>41891.96503472222</v>
      </c>
      <c r="U509" s="8">
        <f t="shared" si="52"/>
        <v>41901</v>
      </c>
      <c r="V509" s="14">
        <f t="shared" si="53"/>
        <v>9.0349652777804295</v>
      </c>
      <c r="W509" s="10">
        <f t="shared" si="54"/>
        <v>0.26</v>
      </c>
      <c r="X509" s="21">
        <f t="shared" si="55"/>
        <v>2014</v>
      </c>
    </row>
    <row r="510" spans="1:24" ht="60" x14ac:dyDescent="0.25">
      <c r="A510">
        <v>3323</v>
      </c>
      <c r="B510" s="1" t="s">
        <v>3323</v>
      </c>
      <c r="C510" s="1" t="s">
        <v>7433</v>
      </c>
      <c r="D510" s="3">
        <v>1000</v>
      </c>
      <c r="E510" s="4">
        <v>1259</v>
      </c>
      <c r="F510" t="s">
        <v>8218</v>
      </c>
      <c r="G510" t="s">
        <v>8224</v>
      </c>
      <c r="H510" t="s">
        <v>8408</v>
      </c>
      <c r="I510" t="s">
        <v>8246</v>
      </c>
      <c r="J510">
        <v>1474793208</v>
      </c>
      <c r="K510">
        <v>1472201208</v>
      </c>
      <c r="L510" t="b">
        <v>0</v>
      </c>
      <c r="M510">
        <v>49</v>
      </c>
      <c r="N510" t="b">
        <v>1</v>
      </c>
      <c r="O510" t="s">
        <v>8269</v>
      </c>
      <c r="P510" t="s">
        <v>8322</v>
      </c>
      <c r="Q510" t="s">
        <v>8325</v>
      </c>
      <c r="R510">
        <f t="shared" si="49"/>
        <v>25.69</v>
      </c>
      <c r="S510" s="9">
        <f t="shared" si="50"/>
        <v>126</v>
      </c>
      <c r="T510" s="8">
        <f t="shared" si="51"/>
        <v>42608.36583333333</v>
      </c>
      <c r="U510" s="8">
        <f t="shared" si="52"/>
        <v>42638.36583333333</v>
      </c>
      <c r="V510" s="14">
        <f t="shared" si="53"/>
        <v>30</v>
      </c>
      <c r="W510" s="10">
        <f t="shared" si="54"/>
        <v>0.25900000000000001</v>
      </c>
      <c r="X510" s="21">
        <f t="shared" si="55"/>
        <v>2016</v>
      </c>
    </row>
    <row r="511" spans="1:24" ht="60" x14ac:dyDescent="0.25">
      <c r="A511">
        <v>2962</v>
      </c>
      <c r="B511" s="1" t="s">
        <v>2962</v>
      </c>
      <c r="C511" s="1" t="s">
        <v>7072</v>
      </c>
      <c r="D511" s="3">
        <v>1000</v>
      </c>
      <c r="E511" s="4">
        <v>1218</v>
      </c>
      <c r="F511" t="s">
        <v>8218</v>
      </c>
      <c r="G511" t="s">
        <v>8223</v>
      </c>
      <c r="H511" t="s">
        <v>8404</v>
      </c>
      <c r="I511" t="s">
        <v>8245</v>
      </c>
      <c r="J511">
        <v>1425193140</v>
      </c>
      <c r="K511">
        <v>1422769906</v>
      </c>
      <c r="L511" t="b">
        <v>0</v>
      </c>
      <c r="M511">
        <v>20</v>
      </c>
      <c r="N511" t="b">
        <v>1</v>
      </c>
      <c r="O511" t="s">
        <v>8269</v>
      </c>
      <c r="P511" t="s">
        <v>8322</v>
      </c>
      <c r="Q511" t="s">
        <v>8325</v>
      </c>
      <c r="R511">
        <f t="shared" si="49"/>
        <v>60.9</v>
      </c>
      <c r="S511" s="9">
        <f t="shared" si="50"/>
        <v>122</v>
      </c>
      <c r="T511" s="8">
        <f t="shared" si="51"/>
        <v>42036.24428240741</v>
      </c>
      <c r="U511" s="8">
        <f t="shared" si="52"/>
        <v>42064.290972222225</v>
      </c>
      <c r="V511" s="14">
        <f t="shared" si="53"/>
        <v>28.046689814815181</v>
      </c>
      <c r="W511" s="10">
        <f t="shared" si="54"/>
        <v>0.218</v>
      </c>
      <c r="X511" s="21">
        <f t="shared" si="55"/>
        <v>2015</v>
      </c>
    </row>
    <row r="512" spans="1:24" ht="45" x14ac:dyDescent="0.25">
      <c r="A512">
        <v>416</v>
      </c>
      <c r="B512" s="1" t="s">
        <v>417</v>
      </c>
      <c r="C512" s="1" t="s">
        <v>4526</v>
      </c>
      <c r="D512" s="3">
        <v>1000</v>
      </c>
      <c r="E512" s="4">
        <v>1202.17</v>
      </c>
      <c r="F512" t="s">
        <v>8218</v>
      </c>
      <c r="G512" t="s">
        <v>8223</v>
      </c>
      <c r="H512" t="s">
        <v>8404</v>
      </c>
      <c r="I512" t="s">
        <v>8245</v>
      </c>
      <c r="J512">
        <v>1391851831</v>
      </c>
      <c r="K512">
        <v>1389259831</v>
      </c>
      <c r="L512" t="b">
        <v>0</v>
      </c>
      <c r="M512">
        <v>25</v>
      </c>
      <c r="N512" t="b">
        <v>1</v>
      </c>
      <c r="O512" t="s">
        <v>8267</v>
      </c>
      <c r="P512" t="s">
        <v>8320</v>
      </c>
      <c r="Q512" t="s">
        <v>8321</v>
      </c>
      <c r="R512">
        <f t="shared" si="49"/>
        <v>48.09</v>
      </c>
      <c r="S512" s="9">
        <f t="shared" si="50"/>
        <v>120</v>
      </c>
      <c r="T512" s="8">
        <f t="shared" si="51"/>
        <v>41648.396192129629</v>
      </c>
      <c r="U512" s="8">
        <f t="shared" si="52"/>
        <v>41678.396192129629</v>
      </c>
      <c r="V512" s="14">
        <f t="shared" si="53"/>
        <v>30</v>
      </c>
      <c r="W512" s="10">
        <f t="shared" si="54"/>
        <v>0.20217000000000007</v>
      </c>
      <c r="X512" s="21">
        <f t="shared" si="55"/>
        <v>2014</v>
      </c>
    </row>
    <row r="513" spans="1:24" ht="45" x14ac:dyDescent="0.25">
      <c r="A513">
        <v>2782</v>
      </c>
      <c r="B513" s="1" t="s">
        <v>2782</v>
      </c>
      <c r="C513" s="1" t="s">
        <v>6892</v>
      </c>
      <c r="D513" s="3">
        <v>1000</v>
      </c>
      <c r="E513" s="4">
        <v>1200</v>
      </c>
      <c r="F513" t="s">
        <v>8218</v>
      </c>
      <c r="G513" t="s">
        <v>8223</v>
      </c>
      <c r="H513" t="s">
        <v>8404</v>
      </c>
      <c r="I513" t="s">
        <v>8245</v>
      </c>
      <c r="J513">
        <v>1424149140</v>
      </c>
      <c r="K513">
        <v>1421964718</v>
      </c>
      <c r="L513" t="b">
        <v>0</v>
      </c>
      <c r="M513">
        <v>18</v>
      </c>
      <c r="N513" t="b">
        <v>1</v>
      </c>
      <c r="O513" t="s">
        <v>8269</v>
      </c>
      <c r="P513" t="s">
        <v>8322</v>
      </c>
      <c r="Q513" t="s">
        <v>8325</v>
      </c>
      <c r="R513">
        <f t="shared" si="49"/>
        <v>66.67</v>
      </c>
      <c r="S513" s="9">
        <f t="shared" si="50"/>
        <v>120</v>
      </c>
      <c r="T513" s="8">
        <f t="shared" si="51"/>
        <v>42026.924976851849</v>
      </c>
      <c r="U513" s="8">
        <f t="shared" si="52"/>
        <v>42052.207638888889</v>
      </c>
      <c r="V513" s="14">
        <f t="shared" si="53"/>
        <v>25.282662037039699</v>
      </c>
      <c r="W513" s="10">
        <f t="shared" si="54"/>
        <v>0.2</v>
      </c>
      <c r="X513" s="21">
        <f t="shared" si="55"/>
        <v>2015</v>
      </c>
    </row>
    <row r="514" spans="1:24" ht="60" x14ac:dyDescent="0.25">
      <c r="A514">
        <v>2787</v>
      </c>
      <c r="B514" s="1" t="s">
        <v>2787</v>
      </c>
      <c r="C514" s="1" t="s">
        <v>6897</v>
      </c>
      <c r="D514" s="3">
        <v>1000</v>
      </c>
      <c r="E514" s="4">
        <v>1197</v>
      </c>
      <c r="F514" t="s">
        <v>8218</v>
      </c>
      <c r="G514" t="s">
        <v>8223</v>
      </c>
      <c r="H514" t="s">
        <v>8404</v>
      </c>
      <c r="I514" t="s">
        <v>8245</v>
      </c>
      <c r="J514">
        <v>1405658752</v>
      </c>
      <c r="K514">
        <v>1403066752</v>
      </c>
      <c r="L514" t="b">
        <v>0</v>
      </c>
      <c r="M514">
        <v>38</v>
      </c>
      <c r="N514" t="b">
        <v>1</v>
      </c>
      <c r="O514" t="s">
        <v>8269</v>
      </c>
      <c r="P514" t="s">
        <v>8322</v>
      </c>
      <c r="Q514" t="s">
        <v>8325</v>
      </c>
      <c r="R514">
        <f t="shared" ref="R514:R577" si="56">IFERROR(ROUND(E514/M514,2),0)</f>
        <v>31.5</v>
      </c>
      <c r="S514" s="9">
        <f t="shared" ref="S514:S577" si="57">ROUND((E514/D514)*100,0)</f>
        <v>120</v>
      </c>
      <c r="T514" s="8">
        <f t="shared" ref="T514:T577" si="58">+(((K514/60)/60)/24)+DATE(1970,1,1)</f>
        <v>41808.198518518519</v>
      </c>
      <c r="U514" s="8">
        <f t="shared" ref="U514:U577" si="59">+(((J514/60)/60/24)+DATE(1970,1,1))</f>
        <v>41838.198518518519</v>
      </c>
      <c r="V514" s="14">
        <f t="shared" ref="V514:V577" si="60">+U514-T514</f>
        <v>30</v>
      </c>
      <c r="W514" s="10">
        <f t="shared" ref="W514:W577" si="61">+(E514-D514)/D514</f>
        <v>0.19700000000000001</v>
      </c>
      <c r="X514" s="21">
        <f t="shared" ref="X514:X577" si="62">YEAR(T514)</f>
        <v>2014</v>
      </c>
    </row>
    <row r="515" spans="1:24" ht="45" x14ac:dyDescent="0.25">
      <c r="A515">
        <v>2467</v>
      </c>
      <c r="B515" s="1" t="s">
        <v>2468</v>
      </c>
      <c r="C515" s="1" t="s">
        <v>6577</v>
      </c>
      <c r="D515" s="3">
        <v>1000</v>
      </c>
      <c r="E515" s="4">
        <v>1185</v>
      </c>
      <c r="F515" t="s">
        <v>8218</v>
      </c>
      <c r="G515" t="s">
        <v>8223</v>
      </c>
      <c r="H515" t="s">
        <v>8404</v>
      </c>
      <c r="I515" t="s">
        <v>8245</v>
      </c>
      <c r="J515">
        <v>1336669200</v>
      </c>
      <c r="K515">
        <v>1335473931</v>
      </c>
      <c r="L515" t="b">
        <v>0</v>
      </c>
      <c r="M515">
        <v>43</v>
      </c>
      <c r="N515" t="b">
        <v>1</v>
      </c>
      <c r="O515" t="s">
        <v>8277</v>
      </c>
      <c r="P515" t="s">
        <v>8326</v>
      </c>
      <c r="Q515" t="s">
        <v>8327</v>
      </c>
      <c r="R515">
        <f t="shared" si="56"/>
        <v>27.56</v>
      </c>
      <c r="S515" s="9">
        <f t="shared" si="57"/>
        <v>119</v>
      </c>
      <c r="T515" s="8">
        <f t="shared" si="58"/>
        <v>41025.874201388891</v>
      </c>
      <c r="U515" s="8">
        <f t="shared" si="59"/>
        <v>41039.708333333336</v>
      </c>
      <c r="V515" s="14">
        <f t="shared" si="60"/>
        <v>13.83413194444438</v>
      </c>
      <c r="W515" s="10">
        <f t="shared" si="61"/>
        <v>0.185</v>
      </c>
      <c r="X515" s="21">
        <f t="shared" si="62"/>
        <v>2012</v>
      </c>
    </row>
    <row r="516" spans="1:24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t="s">
        <v>8223</v>
      </c>
      <c r="H516" t="s">
        <v>8404</v>
      </c>
      <c r="I516" t="s">
        <v>8245</v>
      </c>
      <c r="J516">
        <v>1357721335</v>
      </c>
      <c r="K516">
        <v>1354265335</v>
      </c>
      <c r="L516" t="b">
        <v>0</v>
      </c>
      <c r="M516">
        <v>25</v>
      </c>
      <c r="N516" t="b">
        <v>1</v>
      </c>
      <c r="O516" t="s">
        <v>8274</v>
      </c>
      <c r="P516" t="s">
        <v>8326</v>
      </c>
      <c r="Q516" t="s">
        <v>8330</v>
      </c>
      <c r="R516">
        <f t="shared" si="56"/>
        <v>47.2</v>
      </c>
      <c r="S516" s="9">
        <f t="shared" si="57"/>
        <v>118</v>
      </c>
      <c r="T516" s="8">
        <f t="shared" si="58"/>
        <v>41243.367303240739</v>
      </c>
      <c r="U516" s="8">
        <f t="shared" si="59"/>
        <v>41283.367303240739</v>
      </c>
      <c r="V516" s="14">
        <f t="shared" si="60"/>
        <v>40</v>
      </c>
      <c r="W516" s="10">
        <f t="shared" si="61"/>
        <v>0.18</v>
      </c>
      <c r="X516" s="21">
        <f t="shared" si="62"/>
        <v>2012</v>
      </c>
    </row>
    <row r="517" spans="1:24" ht="30" x14ac:dyDescent="0.25">
      <c r="A517">
        <v>1680</v>
      </c>
      <c r="B517" s="1" t="s">
        <v>1681</v>
      </c>
      <c r="C517" s="1" t="s">
        <v>5790</v>
      </c>
      <c r="D517" s="3">
        <v>1000</v>
      </c>
      <c r="E517" s="4">
        <v>1175</v>
      </c>
      <c r="F517" t="s">
        <v>8218</v>
      </c>
      <c r="G517" t="s">
        <v>8223</v>
      </c>
      <c r="H517" t="s">
        <v>8404</v>
      </c>
      <c r="I517" t="s">
        <v>8245</v>
      </c>
      <c r="J517">
        <v>1405188667</v>
      </c>
      <c r="K517">
        <v>1402596667</v>
      </c>
      <c r="L517" t="b">
        <v>0</v>
      </c>
      <c r="M517">
        <v>25</v>
      </c>
      <c r="N517" t="b">
        <v>1</v>
      </c>
      <c r="O517" t="s">
        <v>8290</v>
      </c>
      <c r="P517" t="s">
        <v>8326</v>
      </c>
      <c r="Q517" t="s">
        <v>8337</v>
      </c>
      <c r="R517">
        <f t="shared" si="56"/>
        <v>47</v>
      </c>
      <c r="S517" s="9">
        <f t="shared" si="57"/>
        <v>118</v>
      </c>
      <c r="T517" s="8">
        <f t="shared" si="58"/>
        <v>41802.757719907408</v>
      </c>
      <c r="U517" s="8">
        <f t="shared" si="59"/>
        <v>41832.757719907408</v>
      </c>
      <c r="V517" s="14">
        <f t="shared" si="60"/>
        <v>30</v>
      </c>
      <c r="W517" s="10">
        <f t="shared" si="61"/>
        <v>0.17499999999999999</v>
      </c>
      <c r="X517" s="21">
        <f t="shared" si="62"/>
        <v>2014</v>
      </c>
    </row>
    <row r="518" spans="1:24" ht="45" x14ac:dyDescent="0.25">
      <c r="A518">
        <v>3329</v>
      </c>
      <c r="B518" s="1" t="s">
        <v>3329</v>
      </c>
      <c r="C518" s="1" t="s">
        <v>7439</v>
      </c>
      <c r="D518" s="3">
        <v>1000</v>
      </c>
      <c r="E518" s="4">
        <v>1168</v>
      </c>
      <c r="F518" t="s">
        <v>8218</v>
      </c>
      <c r="G518" t="s">
        <v>8224</v>
      </c>
      <c r="H518" t="s">
        <v>8408</v>
      </c>
      <c r="I518" t="s">
        <v>8246</v>
      </c>
      <c r="J518">
        <v>1406502000</v>
      </c>
      <c r="K518">
        <v>1405583108</v>
      </c>
      <c r="L518" t="b">
        <v>0</v>
      </c>
      <c r="M518">
        <v>26</v>
      </c>
      <c r="N518" t="b">
        <v>1</v>
      </c>
      <c r="O518" t="s">
        <v>8269</v>
      </c>
      <c r="P518" t="s">
        <v>8322</v>
      </c>
      <c r="Q518" t="s">
        <v>8325</v>
      </c>
      <c r="R518">
        <f t="shared" si="56"/>
        <v>44.92</v>
      </c>
      <c r="S518" s="9">
        <f t="shared" si="57"/>
        <v>117</v>
      </c>
      <c r="T518" s="8">
        <f t="shared" si="58"/>
        <v>41837.323009259257</v>
      </c>
      <c r="U518" s="8">
        <f t="shared" si="59"/>
        <v>41847.958333333336</v>
      </c>
      <c r="V518" s="14">
        <f t="shared" si="60"/>
        <v>10.635324074079108</v>
      </c>
      <c r="W518" s="10">
        <f t="shared" si="61"/>
        <v>0.16800000000000001</v>
      </c>
      <c r="X518" s="21">
        <f t="shared" si="62"/>
        <v>2014</v>
      </c>
    </row>
    <row r="519" spans="1:24" ht="60" x14ac:dyDescent="0.25">
      <c r="A519">
        <v>2804</v>
      </c>
      <c r="B519" s="1" t="s">
        <v>2804</v>
      </c>
      <c r="C519" s="1" t="s">
        <v>6914</v>
      </c>
      <c r="D519" s="3">
        <v>1000</v>
      </c>
      <c r="E519" s="4">
        <v>1150</v>
      </c>
      <c r="F519" t="s">
        <v>8218</v>
      </c>
      <c r="G519" t="s">
        <v>8224</v>
      </c>
      <c r="H519" t="s">
        <v>8408</v>
      </c>
      <c r="I519" t="s">
        <v>8246</v>
      </c>
      <c r="J519">
        <v>1411987990</v>
      </c>
      <c r="K519">
        <v>1409395990</v>
      </c>
      <c r="L519" t="b">
        <v>0</v>
      </c>
      <c r="M519">
        <v>23</v>
      </c>
      <c r="N519" t="b">
        <v>1</v>
      </c>
      <c r="O519" t="s">
        <v>8269</v>
      </c>
      <c r="P519" t="s">
        <v>8322</v>
      </c>
      <c r="Q519" t="s">
        <v>8325</v>
      </c>
      <c r="R519">
        <f t="shared" si="56"/>
        <v>50</v>
      </c>
      <c r="S519" s="9">
        <f t="shared" si="57"/>
        <v>115</v>
      </c>
      <c r="T519" s="8">
        <f t="shared" si="58"/>
        <v>41881.453587962962</v>
      </c>
      <c r="U519" s="8">
        <f t="shared" si="59"/>
        <v>41911.453587962962</v>
      </c>
      <c r="V519" s="14">
        <f t="shared" si="60"/>
        <v>30</v>
      </c>
      <c r="W519" s="10">
        <f t="shared" si="61"/>
        <v>0.15</v>
      </c>
      <c r="X519" s="21">
        <f t="shared" si="62"/>
        <v>2014</v>
      </c>
    </row>
    <row r="520" spans="1:24" ht="60" x14ac:dyDescent="0.25">
      <c r="A520">
        <v>3784</v>
      </c>
      <c r="B520" s="1" t="s">
        <v>3781</v>
      </c>
      <c r="C520" s="1" t="s">
        <v>7894</v>
      </c>
      <c r="D520" s="3">
        <v>1000</v>
      </c>
      <c r="E520" s="4">
        <v>1150</v>
      </c>
      <c r="F520" t="s">
        <v>8218</v>
      </c>
      <c r="G520" t="s">
        <v>8228</v>
      </c>
      <c r="H520" t="s">
        <v>8409</v>
      </c>
      <c r="I520" t="s">
        <v>8250</v>
      </c>
      <c r="J520">
        <v>1468193532</v>
      </c>
      <c r="K520">
        <v>1465601532</v>
      </c>
      <c r="L520" t="b">
        <v>0</v>
      </c>
      <c r="M520">
        <v>10</v>
      </c>
      <c r="N520" t="b">
        <v>1</v>
      </c>
      <c r="O520" t="s">
        <v>8303</v>
      </c>
      <c r="P520" t="s">
        <v>8322</v>
      </c>
      <c r="Q520" t="s">
        <v>8334</v>
      </c>
      <c r="R520">
        <f t="shared" si="56"/>
        <v>115</v>
      </c>
      <c r="S520" s="9">
        <f t="shared" si="57"/>
        <v>115</v>
      </c>
      <c r="T520" s="8">
        <f t="shared" si="58"/>
        <v>42531.980694444443</v>
      </c>
      <c r="U520" s="8">
        <f t="shared" si="59"/>
        <v>42561.980694444443</v>
      </c>
      <c r="V520" s="14">
        <f t="shared" si="60"/>
        <v>30</v>
      </c>
      <c r="W520" s="10">
        <f t="shared" si="61"/>
        <v>0.15</v>
      </c>
      <c r="X520" s="21">
        <f t="shared" si="62"/>
        <v>2016</v>
      </c>
    </row>
    <row r="521" spans="1:24" ht="60" x14ac:dyDescent="0.25">
      <c r="A521">
        <v>1758</v>
      </c>
      <c r="B521" s="1" t="s">
        <v>1759</v>
      </c>
      <c r="C521" s="1" t="s">
        <v>5868</v>
      </c>
      <c r="D521" s="3">
        <v>1000</v>
      </c>
      <c r="E521" s="4">
        <v>1147</v>
      </c>
      <c r="F521" t="s">
        <v>8218</v>
      </c>
      <c r="G521" t="s">
        <v>8223</v>
      </c>
      <c r="H521" t="s">
        <v>8404</v>
      </c>
      <c r="I521" t="s">
        <v>8245</v>
      </c>
      <c r="J521">
        <v>1468536992</v>
      </c>
      <c r="K521">
        <v>1463352992</v>
      </c>
      <c r="L521" t="b">
        <v>0</v>
      </c>
      <c r="M521">
        <v>27</v>
      </c>
      <c r="N521" t="b">
        <v>1</v>
      </c>
      <c r="O521" t="s">
        <v>8283</v>
      </c>
      <c r="P521" t="s">
        <v>8312</v>
      </c>
      <c r="Q521" t="s">
        <v>8313</v>
      </c>
      <c r="R521">
        <f t="shared" si="56"/>
        <v>42.48</v>
      </c>
      <c r="S521" s="9">
        <f t="shared" si="57"/>
        <v>115</v>
      </c>
      <c r="T521" s="8">
        <f t="shared" si="58"/>
        <v>42505.955925925926</v>
      </c>
      <c r="U521" s="8">
        <f t="shared" si="59"/>
        <v>42565.955925925926</v>
      </c>
      <c r="V521" s="14">
        <f t="shared" si="60"/>
        <v>60</v>
      </c>
      <c r="W521" s="10">
        <f t="shared" si="61"/>
        <v>0.14699999999999999</v>
      </c>
      <c r="X521" s="21">
        <f t="shared" si="62"/>
        <v>2016</v>
      </c>
    </row>
    <row r="522" spans="1:24" ht="30" x14ac:dyDescent="0.25">
      <c r="A522">
        <v>1894</v>
      </c>
      <c r="B522" s="1" t="s">
        <v>1895</v>
      </c>
      <c r="C522" s="1" t="s">
        <v>6004</v>
      </c>
      <c r="D522" s="3">
        <v>1000</v>
      </c>
      <c r="E522" s="4">
        <v>1145</v>
      </c>
      <c r="F522" t="s">
        <v>8218</v>
      </c>
      <c r="G522" t="s">
        <v>8223</v>
      </c>
      <c r="H522" t="s">
        <v>8404</v>
      </c>
      <c r="I522" t="s">
        <v>8245</v>
      </c>
      <c r="J522">
        <v>1329082983</v>
      </c>
      <c r="K522">
        <v>1326404583</v>
      </c>
      <c r="L522" t="b">
        <v>0</v>
      </c>
      <c r="M522">
        <v>20</v>
      </c>
      <c r="N522" t="b">
        <v>1</v>
      </c>
      <c r="O522" t="s">
        <v>8277</v>
      </c>
      <c r="P522" t="s">
        <v>8326</v>
      </c>
      <c r="Q522" t="s">
        <v>8327</v>
      </c>
      <c r="R522">
        <f t="shared" si="56"/>
        <v>57.25</v>
      </c>
      <c r="S522" s="9">
        <f t="shared" si="57"/>
        <v>115</v>
      </c>
      <c r="T522" s="8">
        <f t="shared" si="58"/>
        <v>40920.904895833337</v>
      </c>
      <c r="U522" s="8">
        <f t="shared" si="59"/>
        <v>40951.904895833337</v>
      </c>
      <c r="V522" s="14">
        <f t="shared" si="60"/>
        <v>31</v>
      </c>
      <c r="W522" s="10">
        <f t="shared" si="61"/>
        <v>0.14499999999999999</v>
      </c>
      <c r="X522" s="21">
        <f t="shared" si="62"/>
        <v>2012</v>
      </c>
    </row>
    <row r="523" spans="1:24" ht="60" x14ac:dyDescent="0.25">
      <c r="A523">
        <v>2783</v>
      </c>
      <c r="B523" s="1" t="s">
        <v>2783</v>
      </c>
      <c r="C523" s="1" t="s">
        <v>6893</v>
      </c>
      <c r="D523" s="3">
        <v>1000</v>
      </c>
      <c r="E523" s="4">
        <v>1145</v>
      </c>
      <c r="F523" t="s">
        <v>8218</v>
      </c>
      <c r="G523" t="s">
        <v>8224</v>
      </c>
      <c r="H523" t="s">
        <v>8408</v>
      </c>
      <c r="I523" t="s">
        <v>8246</v>
      </c>
      <c r="J523">
        <v>1429793446</v>
      </c>
      <c r="K523">
        <v>1428583846</v>
      </c>
      <c r="L523" t="b">
        <v>0</v>
      </c>
      <c r="M523">
        <v>61</v>
      </c>
      <c r="N523" t="b">
        <v>1</v>
      </c>
      <c r="O523" t="s">
        <v>8269</v>
      </c>
      <c r="P523" t="s">
        <v>8322</v>
      </c>
      <c r="Q523" t="s">
        <v>8325</v>
      </c>
      <c r="R523">
        <f t="shared" si="56"/>
        <v>18.77</v>
      </c>
      <c r="S523" s="9">
        <f t="shared" si="57"/>
        <v>115</v>
      </c>
      <c r="T523" s="8">
        <f t="shared" si="58"/>
        <v>42103.535254629634</v>
      </c>
      <c r="U523" s="8">
        <f t="shared" si="59"/>
        <v>42117.535254629634</v>
      </c>
      <c r="V523" s="14">
        <f t="shared" si="60"/>
        <v>14</v>
      </c>
      <c r="W523" s="10">
        <f t="shared" si="61"/>
        <v>0.14499999999999999</v>
      </c>
      <c r="X523" s="21">
        <f t="shared" si="62"/>
        <v>2015</v>
      </c>
    </row>
    <row r="524" spans="1:24" ht="30" x14ac:dyDescent="0.25">
      <c r="A524">
        <v>1620</v>
      </c>
      <c r="B524" s="1" t="s">
        <v>1621</v>
      </c>
      <c r="C524" s="1" t="s">
        <v>5730</v>
      </c>
      <c r="D524" s="3">
        <v>1000</v>
      </c>
      <c r="E524" s="4">
        <v>1130</v>
      </c>
      <c r="F524" t="s">
        <v>8218</v>
      </c>
      <c r="G524" t="s">
        <v>8223</v>
      </c>
      <c r="H524" t="s">
        <v>8404</v>
      </c>
      <c r="I524" t="s">
        <v>8245</v>
      </c>
      <c r="J524">
        <v>1361606940</v>
      </c>
      <c r="K524">
        <v>1361002140</v>
      </c>
      <c r="L524" t="b">
        <v>0</v>
      </c>
      <c r="M524">
        <v>17</v>
      </c>
      <c r="N524" t="b">
        <v>1</v>
      </c>
      <c r="O524" t="s">
        <v>8274</v>
      </c>
      <c r="P524" t="s">
        <v>8326</v>
      </c>
      <c r="Q524" t="s">
        <v>8330</v>
      </c>
      <c r="R524">
        <f t="shared" si="56"/>
        <v>66.47</v>
      </c>
      <c r="S524" s="9">
        <f t="shared" si="57"/>
        <v>113</v>
      </c>
      <c r="T524" s="8">
        <f t="shared" si="58"/>
        <v>41321.339583333334</v>
      </c>
      <c r="U524" s="8">
        <f t="shared" si="59"/>
        <v>41328.339583333334</v>
      </c>
      <c r="V524" s="14">
        <f t="shared" si="60"/>
        <v>7</v>
      </c>
      <c r="W524" s="10">
        <f t="shared" si="61"/>
        <v>0.13</v>
      </c>
      <c r="X524" s="21">
        <f t="shared" si="62"/>
        <v>2013</v>
      </c>
    </row>
    <row r="525" spans="1:24" ht="60" x14ac:dyDescent="0.25">
      <c r="A525">
        <v>3619</v>
      </c>
      <c r="B525" s="1" t="s">
        <v>3617</v>
      </c>
      <c r="C525" s="1" t="s">
        <v>7729</v>
      </c>
      <c r="D525" s="3">
        <v>1000</v>
      </c>
      <c r="E525" s="4">
        <v>1130</v>
      </c>
      <c r="F525" t="s">
        <v>8218</v>
      </c>
      <c r="G525" t="s">
        <v>8223</v>
      </c>
      <c r="H525" t="s">
        <v>8404</v>
      </c>
      <c r="I525" t="s">
        <v>8245</v>
      </c>
      <c r="J525">
        <v>1479592800</v>
      </c>
      <c r="K525">
        <v>1476760226</v>
      </c>
      <c r="L525" t="b">
        <v>0</v>
      </c>
      <c r="M525">
        <v>17</v>
      </c>
      <c r="N525" t="b">
        <v>1</v>
      </c>
      <c r="O525" t="s">
        <v>8269</v>
      </c>
      <c r="P525" t="s">
        <v>8322</v>
      </c>
      <c r="Q525" t="s">
        <v>8325</v>
      </c>
      <c r="R525">
        <f t="shared" si="56"/>
        <v>66.47</v>
      </c>
      <c r="S525" s="9">
        <f t="shared" si="57"/>
        <v>113</v>
      </c>
      <c r="T525" s="8">
        <f t="shared" si="58"/>
        <v>42661.132245370376</v>
      </c>
      <c r="U525" s="8">
        <f t="shared" si="59"/>
        <v>42693.916666666672</v>
      </c>
      <c r="V525" s="14">
        <f t="shared" si="60"/>
        <v>32.784421296295477</v>
      </c>
      <c r="W525" s="10">
        <f t="shared" si="61"/>
        <v>0.13</v>
      </c>
      <c r="X525" s="21">
        <f t="shared" si="62"/>
        <v>2016</v>
      </c>
    </row>
    <row r="526" spans="1:24" ht="60" x14ac:dyDescent="0.25">
      <c r="A526">
        <v>3435</v>
      </c>
      <c r="B526" s="1" t="s">
        <v>3434</v>
      </c>
      <c r="C526" s="1" t="s">
        <v>7545</v>
      </c>
      <c r="D526" s="3">
        <v>1000</v>
      </c>
      <c r="E526" s="4">
        <v>1120</v>
      </c>
      <c r="F526" t="s">
        <v>8218</v>
      </c>
      <c r="G526" t="s">
        <v>8223</v>
      </c>
      <c r="H526" t="s">
        <v>8404</v>
      </c>
      <c r="I526" t="s">
        <v>8245</v>
      </c>
      <c r="J526">
        <v>1470538800</v>
      </c>
      <c r="K526">
        <v>1469112493</v>
      </c>
      <c r="L526" t="b">
        <v>0</v>
      </c>
      <c r="M526">
        <v>19</v>
      </c>
      <c r="N526" t="b">
        <v>1</v>
      </c>
      <c r="O526" t="s">
        <v>8269</v>
      </c>
      <c r="P526" t="s">
        <v>8322</v>
      </c>
      <c r="Q526" t="s">
        <v>8325</v>
      </c>
      <c r="R526">
        <f t="shared" si="56"/>
        <v>58.95</v>
      </c>
      <c r="S526" s="9">
        <f t="shared" si="57"/>
        <v>112</v>
      </c>
      <c r="T526" s="8">
        <f t="shared" si="58"/>
        <v>42572.61681712963</v>
      </c>
      <c r="U526" s="8">
        <f t="shared" si="59"/>
        <v>42589.125</v>
      </c>
      <c r="V526" s="14">
        <f t="shared" si="60"/>
        <v>16.508182870369637</v>
      </c>
      <c r="W526" s="10">
        <f t="shared" si="61"/>
        <v>0.12</v>
      </c>
      <c r="X526" s="21">
        <f t="shared" si="62"/>
        <v>2016</v>
      </c>
    </row>
    <row r="527" spans="1:24" ht="60" x14ac:dyDescent="0.25">
      <c r="A527">
        <v>3681</v>
      </c>
      <c r="B527" s="1" t="s">
        <v>3678</v>
      </c>
      <c r="C527" s="1" t="s">
        <v>7791</v>
      </c>
      <c r="D527" s="3">
        <v>1000</v>
      </c>
      <c r="E527" s="4">
        <v>1119</v>
      </c>
      <c r="F527" t="s">
        <v>8218</v>
      </c>
      <c r="G527" t="s">
        <v>8223</v>
      </c>
      <c r="H527" t="s">
        <v>8404</v>
      </c>
      <c r="I527" t="s">
        <v>8245</v>
      </c>
      <c r="J527">
        <v>1452872290</v>
      </c>
      <c r="K527">
        <v>1452008290</v>
      </c>
      <c r="L527" t="b">
        <v>0</v>
      </c>
      <c r="M527">
        <v>18</v>
      </c>
      <c r="N527" t="b">
        <v>1</v>
      </c>
      <c r="O527" t="s">
        <v>8269</v>
      </c>
      <c r="P527" t="s">
        <v>8322</v>
      </c>
      <c r="Q527" t="s">
        <v>8325</v>
      </c>
      <c r="R527">
        <f t="shared" si="56"/>
        <v>62.17</v>
      </c>
      <c r="S527" s="9">
        <f t="shared" si="57"/>
        <v>112</v>
      </c>
      <c r="T527" s="8">
        <f t="shared" si="58"/>
        <v>42374.651504629626</v>
      </c>
      <c r="U527" s="8">
        <f t="shared" si="59"/>
        <v>42384.651504629626</v>
      </c>
      <c r="V527" s="14">
        <f t="shared" si="60"/>
        <v>10</v>
      </c>
      <c r="W527" s="10">
        <f t="shared" si="61"/>
        <v>0.11899999999999999</v>
      </c>
      <c r="X527" s="21">
        <f t="shared" si="62"/>
        <v>2016</v>
      </c>
    </row>
    <row r="528" spans="1:24" ht="45" x14ac:dyDescent="0.25">
      <c r="A528">
        <v>3568</v>
      </c>
      <c r="B528" s="1" t="s">
        <v>3567</v>
      </c>
      <c r="C528" s="1" t="s">
        <v>7678</v>
      </c>
      <c r="D528" s="3">
        <v>1000</v>
      </c>
      <c r="E528" s="4">
        <v>1110</v>
      </c>
      <c r="F528" t="s">
        <v>8218</v>
      </c>
      <c r="G528" t="s">
        <v>8223</v>
      </c>
      <c r="H528" t="s">
        <v>8404</v>
      </c>
      <c r="I528" t="s">
        <v>8245</v>
      </c>
      <c r="J528">
        <v>1410975994</v>
      </c>
      <c r="K528">
        <v>1408383994</v>
      </c>
      <c r="L528" t="b">
        <v>0</v>
      </c>
      <c r="M528">
        <v>19</v>
      </c>
      <c r="N528" t="b">
        <v>1</v>
      </c>
      <c r="O528" t="s">
        <v>8269</v>
      </c>
      <c r="P528" t="s">
        <v>8322</v>
      </c>
      <c r="Q528" t="s">
        <v>8325</v>
      </c>
      <c r="R528">
        <f t="shared" si="56"/>
        <v>58.42</v>
      </c>
      <c r="S528" s="9">
        <f t="shared" si="57"/>
        <v>111</v>
      </c>
      <c r="T528" s="8">
        <f t="shared" si="58"/>
        <v>41869.740671296298</v>
      </c>
      <c r="U528" s="8">
        <f t="shared" si="59"/>
        <v>41899.740671296298</v>
      </c>
      <c r="V528" s="14">
        <f t="shared" si="60"/>
        <v>30</v>
      </c>
      <c r="W528" s="10">
        <f t="shared" si="61"/>
        <v>0.11</v>
      </c>
      <c r="X528" s="21">
        <f t="shared" si="62"/>
        <v>2014</v>
      </c>
    </row>
    <row r="529" spans="1:24" ht="60" x14ac:dyDescent="0.25">
      <c r="A529">
        <v>93</v>
      </c>
      <c r="B529" s="1" t="s">
        <v>95</v>
      </c>
      <c r="C529" s="1" t="s">
        <v>4204</v>
      </c>
      <c r="D529" s="3">
        <v>1000</v>
      </c>
      <c r="E529" s="4">
        <v>1106</v>
      </c>
      <c r="F529" t="s">
        <v>8218</v>
      </c>
      <c r="G529" t="s">
        <v>8223</v>
      </c>
      <c r="H529" t="s">
        <v>8404</v>
      </c>
      <c r="I529" t="s">
        <v>8245</v>
      </c>
      <c r="J529">
        <v>1341349200</v>
      </c>
      <c r="K529">
        <v>1338928537</v>
      </c>
      <c r="L529" t="b">
        <v>0</v>
      </c>
      <c r="M529">
        <v>15</v>
      </c>
      <c r="N529" t="b">
        <v>1</v>
      </c>
      <c r="O529" t="s">
        <v>8264</v>
      </c>
      <c r="P529" t="s">
        <v>8320</v>
      </c>
      <c r="Q529" t="s">
        <v>8342</v>
      </c>
      <c r="R529">
        <f t="shared" si="56"/>
        <v>73.73</v>
      </c>
      <c r="S529" s="9">
        <f t="shared" si="57"/>
        <v>111</v>
      </c>
      <c r="T529" s="8">
        <f t="shared" si="58"/>
        <v>41065.858067129629</v>
      </c>
      <c r="U529" s="8">
        <f t="shared" si="59"/>
        <v>41093.875</v>
      </c>
      <c r="V529" s="14">
        <f t="shared" si="60"/>
        <v>28.01693287037051</v>
      </c>
      <c r="W529" s="10">
        <f t="shared" si="61"/>
        <v>0.106</v>
      </c>
      <c r="X529" s="21">
        <f t="shared" si="62"/>
        <v>2012</v>
      </c>
    </row>
    <row r="530" spans="1:24" ht="45" x14ac:dyDescent="0.25">
      <c r="A530">
        <v>3598</v>
      </c>
      <c r="B530" s="1" t="s">
        <v>3597</v>
      </c>
      <c r="C530" s="1" t="s">
        <v>7708</v>
      </c>
      <c r="D530" s="3">
        <v>1000</v>
      </c>
      <c r="E530" s="4">
        <v>1101</v>
      </c>
      <c r="F530" t="s">
        <v>8218</v>
      </c>
      <c r="G530" t="s">
        <v>8223</v>
      </c>
      <c r="H530" t="s">
        <v>8404</v>
      </c>
      <c r="I530" t="s">
        <v>8245</v>
      </c>
      <c r="J530">
        <v>1409720340</v>
      </c>
      <c r="K530">
        <v>1408129822</v>
      </c>
      <c r="L530" t="b">
        <v>0</v>
      </c>
      <c r="M530">
        <v>27</v>
      </c>
      <c r="N530" t="b">
        <v>1</v>
      </c>
      <c r="O530" t="s">
        <v>8269</v>
      </c>
      <c r="P530" t="s">
        <v>8322</v>
      </c>
      <c r="Q530" t="s">
        <v>8325</v>
      </c>
      <c r="R530">
        <f t="shared" si="56"/>
        <v>40.78</v>
      </c>
      <c r="S530" s="9">
        <f t="shared" si="57"/>
        <v>110</v>
      </c>
      <c r="T530" s="8">
        <f t="shared" si="58"/>
        <v>41866.79886574074</v>
      </c>
      <c r="U530" s="8">
        <f t="shared" si="59"/>
        <v>41885.207638888889</v>
      </c>
      <c r="V530" s="14">
        <f t="shared" si="60"/>
        <v>18.408773148148612</v>
      </c>
      <c r="W530" s="10">
        <f t="shared" si="61"/>
        <v>0.10100000000000001</v>
      </c>
      <c r="X530" s="21">
        <f t="shared" si="62"/>
        <v>2014</v>
      </c>
    </row>
    <row r="531" spans="1:24" ht="45" x14ac:dyDescent="0.25">
      <c r="A531">
        <v>2537</v>
      </c>
      <c r="B531" s="1" t="s">
        <v>2537</v>
      </c>
      <c r="C531" s="1" t="s">
        <v>6647</v>
      </c>
      <c r="D531" s="3">
        <v>1000</v>
      </c>
      <c r="E531" s="4">
        <v>1100</v>
      </c>
      <c r="F531" t="s">
        <v>8218</v>
      </c>
      <c r="G531" t="s">
        <v>8223</v>
      </c>
      <c r="H531" t="s">
        <v>8404</v>
      </c>
      <c r="I531" t="s">
        <v>8245</v>
      </c>
      <c r="J531">
        <v>1312212855</v>
      </c>
      <c r="K531">
        <v>1307028855</v>
      </c>
      <c r="L531" t="b">
        <v>0</v>
      </c>
      <c r="M531">
        <v>11</v>
      </c>
      <c r="N531" t="b">
        <v>1</v>
      </c>
      <c r="O531" t="s">
        <v>8298</v>
      </c>
      <c r="P531" t="s">
        <v>8326</v>
      </c>
      <c r="Q531" t="s">
        <v>8340</v>
      </c>
      <c r="R531">
        <f t="shared" si="56"/>
        <v>100</v>
      </c>
      <c r="S531" s="9">
        <f t="shared" si="57"/>
        <v>110</v>
      </c>
      <c r="T531" s="8">
        <f t="shared" si="58"/>
        <v>40696.648784722223</v>
      </c>
      <c r="U531" s="8">
        <f t="shared" si="59"/>
        <v>40756.648784722223</v>
      </c>
      <c r="V531" s="14">
        <f t="shared" si="60"/>
        <v>60</v>
      </c>
      <c r="W531" s="10">
        <f t="shared" si="61"/>
        <v>0.1</v>
      </c>
      <c r="X531" s="21">
        <f t="shared" si="62"/>
        <v>2011</v>
      </c>
    </row>
    <row r="532" spans="1:24" ht="45" x14ac:dyDescent="0.25">
      <c r="A532">
        <v>1362</v>
      </c>
      <c r="B532" s="1" t="s">
        <v>1363</v>
      </c>
      <c r="C532" s="1" t="s">
        <v>5472</v>
      </c>
      <c r="D532" s="3">
        <v>1000</v>
      </c>
      <c r="E532" s="4">
        <v>1091</v>
      </c>
      <c r="F532" t="s">
        <v>8218</v>
      </c>
      <c r="G532" t="s">
        <v>8223</v>
      </c>
      <c r="H532" t="s">
        <v>8404</v>
      </c>
      <c r="I532" t="s">
        <v>8245</v>
      </c>
      <c r="J532">
        <v>1378592731</v>
      </c>
      <c r="K532">
        <v>1373408731</v>
      </c>
      <c r="L532" t="b">
        <v>0</v>
      </c>
      <c r="M532">
        <v>25</v>
      </c>
      <c r="N532" t="b">
        <v>1</v>
      </c>
      <c r="O532" t="s">
        <v>8272</v>
      </c>
      <c r="P532" t="s">
        <v>8310</v>
      </c>
      <c r="Q532" t="s">
        <v>8332</v>
      </c>
      <c r="R532">
        <f t="shared" si="56"/>
        <v>43.64</v>
      </c>
      <c r="S532" s="9">
        <f t="shared" si="57"/>
        <v>109</v>
      </c>
      <c r="T532" s="8">
        <f t="shared" si="58"/>
        <v>41464.934386574074</v>
      </c>
      <c r="U532" s="8">
        <f t="shared" si="59"/>
        <v>41524.934386574074</v>
      </c>
      <c r="V532" s="14">
        <f t="shared" si="60"/>
        <v>60</v>
      </c>
      <c r="W532" s="10">
        <f t="shared" si="61"/>
        <v>9.0999999999999998E-2</v>
      </c>
      <c r="X532" s="21">
        <f t="shared" si="62"/>
        <v>2013</v>
      </c>
    </row>
    <row r="533" spans="1:24" ht="60" x14ac:dyDescent="0.25">
      <c r="A533">
        <v>3567</v>
      </c>
      <c r="B533" s="1" t="s">
        <v>3566</v>
      </c>
      <c r="C533" s="1" t="s">
        <v>7677</v>
      </c>
      <c r="D533" s="3">
        <v>1000</v>
      </c>
      <c r="E533" s="4">
        <v>1088</v>
      </c>
      <c r="F533" t="s">
        <v>8218</v>
      </c>
      <c r="G533" t="s">
        <v>8224</v>
      </c>
      <c r="H533" t="s">
        <v>8408</v>
      </c>
      <c r="I533" t="s">
        <v>8246</v>
      </c>
      <c r="J533">
        <v>1433964444</v>
      </c>
      <c r="K533">
        <v>1431372444</v>
      </c>
      <c r="L533" t="b">
        <v>0</v>
      </c>
      <c r="M533">
        <v>41</v>
      </c>
      <c r="N533" t="b">
        <v>1</v>
      </c>
      <c r="O533" t="s">
        <v>8269</v>
      </c>
      <c r="P533" t="s">
        <v>8322</v>
      </c>
      <c r="Q533" t="s">
        <v>8325</v>
      </c>
      <c r="R533">
        <f t="shared" si="56"/>
        <v>26.54</v>
      </c>
      <c r="S533" s="9">
        <f t="shared" si="57"/>
        <v>109</v>
      </c>
      <c r="T533" s="8">
        <f t="shared" si="58"/>
        <v>42135.810694444444</v>
      </c>
      <c r="U533" s="8">
        <f t="shared" si="59"/>
        <v>42165.810694444444</v>
      </c>
      <c r="V533" s="14">
        <f t="shared" si="60"/>
        <v>30</v>
      </c>
      <c r="W533" s="10">
        <f t="shared" si="61"/>
        <v>8.7999999999999995E-2</v>
      </c>
      <c r="X533" s="21">
        <f t="shared" si="62"/>
        <v>2015</v>
      </c>
    </row>
    <row r="534" spans="1:24" ht="45" x14ac:dyDescent="0.25">
      <c r="A534">
        <v>3709</v>
      </c>
      <c r="B534" s="1" t="s">
        <v>3706</v>
      </c>
      <c r="C534" s="1" t="s">
        <v>7819</v>
      </c>
      <c r="D534" s="3">
        <v>1000</v>
      </c>
      <c r="E534" s="4">
        <v>1082.5</v>
      </c>
      <c r="F534" t="s">
        <v>8218</v>
      </c>
      <c r="G534" t="s">
        <v>8224</v>
      </c>
      <c r="H534" t="s">
        <v>8408</v>
      </c>
      <c r="I534" t="s">
        <v>8246</v>
      </c>
      <c r="J534">
        <v>1403715546</v>
      </c>
      <c r="K534">
        <v>1401123546</v>
      </c>
      <c r="L534" t="b">
        <v>0</v>
      </c>
      <c r="M534">
        <v>35</v>
      </c>
      <c r="N534" t="b">
        <v>1</v>
      </c>
      <c r="O534" t="s">
        <v>8269</v>
      </c>
      <c r="P534" t="s">
        <v>8322</v>
      </c>
      <c r="Q534" t="s">
        <v>8325</v>
      </c>
      <c r="R534">
        <f t="shared" si="56"/>
        <v>30.93</v>
      </c>
      <c r="S534" s="9">
        <f t="shared" si="57"/>
        <v>108</v>
      </c>
      <c r="T534" s="8">
        <f t="shared" si="58"/>
        <v>41785.707708333335</v>
      </c>
      <c r="U534" s="8">
        <f t="shared" si="59"/>
        <v>41815.707708333335</v>
      </c>
      <c r="V534" s="14">
        <f t="shared" si="60"/>
        <v>30</v>
      </c>
      <c r="W534" s="10">
        <f t="shared" si="61"/>
        <v>8.2500000000000004E-2</v>
      </c>
      <c r="X534" s="21">
        <f t="shared" si="62"/>
        <v>2014</v>
      </c>
    </row>
    <row r="535" spans="1:24" ht="60" x14ac:dyDescent="0.25">
      <c r="A535">
        <v>3446</v>
      </c>
      <c r="B535" s="1" t="s">
        <v>3445</v>
      </c>
      <c r="C535" s="1" t="s">
        <v>7556</v>
      </c>
      <c r="D535" s="3">
        <v>1000</v>
      </c>
      <c r="E535" s="4">
        <v>1082</v>
      </c>
      <c r="F535" t="s">
        <v>8218</v>
      </c>
      <c r="G535" t="s">
        <v>8224</v>
      </c>
      <c r="H535" t="s">
        <v>8408</v>
      </c>
      <c r="I535" t="s">
        <v>8246</v>
      </c>
      <c r="J535">
        <v>1423138800</v>
      </c>
      <c r="K535">
        <v>1421092725</v>
      </c>
      <c r="L535" t="b">
        <v>0</v>
      </c>
      <c r="M535">
        <v>25</v>
      </c>
      <c r="N535" t="b">
        <v>1</v>
      </c>
      <c r="O535" t="s">
        <v>8269</v>
      </c>
      <c r="P535" t="s">
        <v>8322</v>
      </c>
      <c r="Q535" t="s">
        <v>8325</v>
      </c>
      <c r="R535">
        <f t="shared" si="56"/>
        <v>43.28</v>
      </c>
      <c r="S535" s="9">
        <f t="shared" si="57"/>
        <v>108</v>
      </c>
      <c r="T535" s="8">
        <f t="shared" si="58"/>
        <v>42016.832465277781</v>
      </c>
      <c r="U535" s="8">
        <f t="shared" si="59"/>
        <v>42040.513888888891</v>
      </c>
      <c r="V535" s="14">
        <f t="shared" si="60"/>
        <v>23.681423611109494</v>
      </c>
      <c r="W535" s="10">
        <f t="shared" si="61"/>
        <v>8.2000000000000003E-2</v>
      </c>
      <c r="X535" s="21">
        <f t="shared" si="62"/>
        <v>2015</v>
      </c>
    </row>
    <row r="536" spans="1:24" ht="45" x14ac:dyDescent="0.25">
      <c r="A536">
        <v>1663</v>
      </c>
      <c r="B536" s="1" t="s">
        <v>1664</v>
      </c>
      <c r="C536" s="1" t="s">
        <v>5773</v>
      </c>
      <c r="D536" s="3">
        <v>1000</v>
      </c>
      <c r="E536" s="4">
        <v>1080</v>
      </c>
      <c r="F536" t="s">
        <v>8218</v>
      </c>
      <c r="G536" t="s">
        <v>8223</v>
      </c>
      <c r="H536" t="s">
        <v>8404</v>
      </c>
      <c r="I536" t="s">
        <v>8245</v>
      </c>
      <c r="J536">
        <v>1422750707</v>
      </c>
      <c r="K536">
        <v>1420158707</v>
      </c>
      <c r="L536" t="b">
        <v>0</v>
      </c>
      <c r="M536">
        <v>32</v>
      </c>
      <c r="N536" t="b">
        <v>1</v>
      </c>
      <c r="O536" t="s">
        <v>8290</v>
      </c>
      <c r="P536" t="s">
        <v>8326</v>
      </c>
      <c r="Q536" t="s">
        <v>8337</v>
      </c>
      <c r="R536">
        <f t="shared" si="56"/>
        <v>33.75</v>
      </c>
      <c r="S536" s="9">
        <f t="shared" si="57"/>
        <v>108</v>
      </c>
      <c r="T536" s="8">
        <f t="shared" si="58"/>
        <v>42006.02207175926</v>
      </c>
      <c r="U536" s="8">
        <f t="shared" si="59"/>
        <v>42036.02207175926</v>
      </c>
      <c r="V536" s="14">
        <f t="shared" si="60"/>
        <v>30</v>
      </c>
      <c r="W536" s="10">
        <f t="shared" si="61"/>
        <v>0.08</v>
      </c>
      <c r="X536" s="21">
        <f t="shared" si="62"/>
        <v>2015</v>
      </c>
    </row>
    <row r="537" spans="1:24" ht="30" x14ac:dyDescent="0.25">
      <c r="A537">
        <v>3447</v>
      </c>
      <c r="B537" s="1" t="s">
        <v>3446</v>
      </c>
      <c r="C537" s="1" t="s">
        <v>7557</v>
      </c>
      <c r="D537" s="3">
        <v>1000</v>
      </c>
      <c r="E537" s="4">
        <v>1078</v>
      </c>
      <c r="F537" t="s">
        <v>8218</v>
      </c>
      <c r="G537" t="s">
        <v>8223</v>
      </c>
      <c r="H537" t="s">
        <v>8404</v>
      </c>
      <c r="I537" t="s">
        <v>8245</v>
      </c>
      <c r="J537">
        <v>1458332412</v>
      </c>
      <c r="K537">
        <v>1454448012</v>
      </c>
      <c r="L537" t="b">
        <v>0</v>
      </c>
      <c r="M537">
        <v>14</v>
      </c>
      <c r="N537" t="b">
        <v>1</v>
      </c>
      <c r="O537" t="s">
        <v>8269</v>
      </c>
      <c r="P537" t="s">
        <v>8322</v>
      </c>
      <c r="Q537" t="s">
        <v>8325</v>
      </c>
      <c r="R537">
        <f t="shared" si="56"/>
        <v>77</v>
      </c>
      <c r="S537" s="9">
        <f t="shared" si="57"/>
        <v>108</v>
      </c>
      <c r="T537" s="8">
        <f t="shared" si="58"/>
        <v>42402.889027777783</v>
      </c>
      <c r="U537" s="8">
        <f t="shared" si="59"/>
        <v>42447.847361111111</v>
      </c>
      <c r="V537" s="14">
        <f t="shared" si="60"/>
        <v>44.958333333328483</v>
      </c>
      <c r="W537" s="10">
        <f t="shared" si="61"/>
        <v>7.8E-2</v>
      </c>
      <c r="X537" s="21">
        <f t="shared" si="62"/>
        <v>2016</v>
      </c>
    </row>
    <row r="538" spans="1:24" ht="60" x14ac:dyDescent="0.25">
      <c r="A538">
        <v>3307</v>
      </c>
      <c r="B538" s="1" t="s">
        <v>3307</v>
      </c>
      <c r="C538" s="1" t="s">
        <v>7417</v>
      </c>
      <c r="D538" s="3">
        <v>1000</v>
      </c>
      <c r="E538" s="4">
        <v>1066.8</v>
      </c>
      <c r="F538" t="s">
        <v>8218</v>
      </c>
      <c r="G538" t="s">
        <v>8223</v>
      </c>
      <c r="H538" t="s">
        <v>8404</v>
      </c>
      <c r="I538" t="s">
        <v>8245</v>
      </c>
      <c r="J538">
        <v>1463275339</v>
      </c>
      <c r="K538">
        <v>1460683339</v>
      </c>
      <c r="L538" t="b">
        <v>0</v>
      </c>
      <c r="M538">
        <v>20</v>
      </c>
      <c r="N538" t="b">
        <v>1</v>
      </c>
      <c r="O538" t="s">
        <v>8269</v>
      </c>
      <c r="P538" t="s">
        <v>8322</v>
      </c>
      <c r="Q538" t="s">
        <v>8325</v>
      </c>
      <c r="R538">
        <f t="shared" si="56"/>
        <v>53.34</v>
      </c>
      <c r="S538" s="9">
        <f t="shared" si="57"/>
        <v>107</v>
      </c>
      <c r="T538" s="8">
        <f t="shared" si="58"/>
        <v>42475.057164351849</v>
      </c>
      <c r="U538" s="8">
        <f t="shared" si="59"/>
        <v>42505.057164351849</v>
      </c>
      <c r="V538" s="14">
        <f t="shared" si="60"/>
        <v>30</v>
      </c>
      <c r="W538" s="10">
        <f t="shared" si="61"/>
        <v>6.6799999999999957E-2</v>
      </c>
      <c r="X538" s="21">
        <f t="shared" si="62"/>
        <v>2016</v>
      </c>
    </row>
    <row r="539" spans="1:24" ht="45" x14ac:dyDescent="0.25">
      <c r="A539">
        <v>3819</v>
      </c>
      <c r="B539" s="1" t="s">
        <v>3816</v>
      </c>
      <c r="C539" s="1" t="s">
        <v>7817</v>
      </c>
      <c r="D539" s="3">
        <v>1000</v>
      </c>
      <c r="E539" s="4">
        <v>1064</v>
      </c>
      <c r="F539" t="s">
        <v>8218</v>
      </c>
      <c r="G539" t="s">
        <v>8223</v>
      </c>
      <c r="H539" t="s">
        <v>8404</v>
      </c>
      <c r="I539" t="s">
        <v>8245</v>
      </c>
      <c r="J539">
        <v>1437166920</v>
      </c>
      <c r="K539">
        <v>1435554104</v>
      </c>
      <c r="L539" t="b">
        <v>0</v>
      </c>
      <c r="M539">
        <v>26</v>
      </c>
      <c r="N539" t="b">
        <v>1</v>
      </c>
      <c r="O539" t="s">
        <v>8269</v>
      </c>
      <c r="P539" t="s">
        <v>8322</v>
      </c>
      <c r="Q539" t="s">
        <v>8325</v>
      </c>
      <c r="R539">
        <f t="shared" si="56"/>
        <v>40.92</v>
      </c>
      <c r="S539" s="9">
        <f t="shared" si="57"/>
        <v>106</v>
      </c>
      <c r="T539" s="8">
        <f t="shared" si="58"/>
        <v>42184.209537037037</v>
      </c>
      <c r="U539" s="8">
        <f t="shared" si="59"/>
        <v>42202.876388888893</v>
      </c>
      <c r="V539" s="14">
        <f t="shared" si="60"/>
        <v>18.666851851856336</v>
      </c>
      <c r="W539" s="10">
        <f t="shared" si="61"/>
        <v>6.4000000000000001E-2</v>
      </c>
      <c r="X539" s="21">
        <f t="shared" si="62"/>
        <v>2015</v>
      </c>
    </row>
    <row r="540" spans="1:24" ht="60" x14ac:dyDescent="0.25">
      <c r="A540">
        <v>3500</v>
      </c>
      <c r="B540" s="1" t="s">
        <v>3499</v>
      </c>
      <c r="C540" s="1" t="s">
        <v>7610</v>
      </c>
      <c r="D540" s="3">
        <v>1000</v>
      </c>
      <c r="E540" s="4">
        <v>1063</v>
      </c>
      <c r="F540" t="s">
        <v>8218</v>
      </c>
      <c r="G540" t="s">
        <v>8223</v>
      </c>
      <c r="H540" t="s">
        <v>8404</v>
      </c>
      <c r="I540" t="s">
        <v>8245</v>
      </c>
      <c r="J540">
        <v>1457326740</v>
      </c>
      <c r="K540">
        <v>1455919438</v>
      </c>
      <c r="L540" t="b">
        <v>0</v>
      </c>
      <c r="M540">
        <v>42</v>
      </c>
      <c r="N540" t="b">
        <v>1</v>
      </c>
      <c r="O540" t="s">
        <v>8269</v>
      </c>
      <c r="P540" t="s">
        <v>8322</v>
      </c>
      <c r="Q540" t="s">
        <v>8325</v>
      </c>
      <c r="R540">
        <f t="shared" si="56"/>
        <v>25.31</v>
      </c>
      <c r="S540" s="9">
        <f t="shared" si="57"/>
        <v>106</v>
      </c>
      <c r="T540" s="8">
        <f t="shared" si="58"/>
        <v>42419.91942129629</v>
      </c>
      <c r="U540" s="8">
        <f t="shared" si="59"/>
        <v>42436.207638888889</v>
      </c>
      <c r="V540" s="14">
        <f t="shared" si="60"/>
        <v>16.288217592598812</v>
      </c>
      <c r="W540" s="10">
        <f t="shared" si="61"/>
        <v>6.3E-2</v>
      </c>
      <c r="X540" s="21">
        <f t="shared" si="62"/>
        <v>2016</v>
      </c>
    </row>
    <row r="541" spans="1:24" ht="45" x14ac:dyDescent="0.25">
      <c r="A541">
        <v>2498</v>
      </c>
      <c r="B541" s="1" t="s">
        <v>2498</v>
      </c>
      <c r="C541" s="1" t="s">
        <v>6608</v>
      </c>
      <c r="D541" s="3">
        <v>1000</v>
      </c>
      <c r="E541" s="4">
        <v>1056</v>
      </c>
      <c r="F541" t="s">
        <v>8218</v>
      </c>
      <c r="G541" t="s">
        <v>8223</v>
      </c>
      <c r="H541" t="s">
        <v>8404</v>
      </c>
      <c r="I541" t="s">
        <v>8245</v>
      </c>
      <c r="J541">
        <v>1422400387</v>
      </c>
      <c r="K541">
        <v>1421190787</v>
      </c>
      <c r="L541" t="b">
        <v>0</v>
      </c>
      <c r="M541">
        <v>20</v>
      </c>
      <c r="N541" t="b">
        <v>1</v>
      </c>
      <c r="O541" t="s">
        <v>8277</v>
      </c>
      <c r="P541" t="s">
        <v>8326</v>
      </c>
      <c r="Q541" t="s">
        <v>8327</v>
      </c>
      <c r="R541">
        <f t="shared" si="56"/>
        <v>52.8</v>
      </c>
      <c r="S541" s="9">
        <f t="shared" si="57"/>
        <v>106</v>
      </c>
      <c r="T541" s="8">
        <f t="shared" si="58"/>
        <v>42017.967442129629</v>
      </c>
      <c r="U541" s="8">
        <f t="shared" si="59"/>
        <v>42031.967442129629</v>
      </c>
      <c r="V541" s="14">
        <f t="shared" si="60"/>
        <v>14</v>
      </c>
      <c r="W541" s="10">
        <f t="shared" si="61"/>
        <v>5.6000000000000001E-2</v>
      </c>
      <c r="X541" s="21">
        <f t="shared" si="62"/>
        <v>2015</v>
      </c>
    </row>
    <row r="542" spans="1:24" ht="30" x14ac:dyDescent="0.25">
      <c r="A542">
        <v>1638</v>
      </c>
      <c r="B542" s="1" t="s">
        <v>1639</v>
      </c>
      <c r="C542" s="1" t="s">
        <v>5748</v>
      </c>
      <c r="D542" s="3">
        <v>1000</v>
      </c>
      <c r="E542" s="4">
        <v>1050</v>
      </c>
      <c r="F542" t="s">
        <v>8218</v>
      </c>
      <c r="G542" t="s">
        <v>8223</v>
      </c>
      <c r="H542" t="s">
        <v>8404</v>
      </c>
      <c r="I542" t="s">
        <v>8245</v>
      </c>
      <c r="J542">
        <v>1362086700</v>
      </c>
      <c r="K542">
        <v>1358180968</v>
      </c>
      <c r="L542" t="b">
        <v>0</v>
      </c>
      <c r="M542">
        <v>27</v>
      </c>
      <c r="N542" t="b">
        <v>1</v>
      </c>
      <c r="O542" t="s">
        <v>8274</v>
      </c>
      <c r="P542" t="s">
        <v>8326</v>
      </c>
      <c r="Q542" t="s">
        <v>8330</v>
      </c>
      <c r="R542">
        <f t="shared" si="56"/>
        <v>38.89</v>
      </c>
      <c r="S542" s="9">
        <f t="shared" si="57"/>
        <v>105</v>
      </c>
      <c r="T542" s="8">
        <f t="shared" si="58"/>
        <v>41288.68712962963</v>
      </c>
      <c r="U542" s="8">
        <f t="shared" si="59"/>
        <v>41333.892361111109</v>
      </c>
      <c r="V542" s="14">
        <f t="shared" si="60"/>
        <v>45.205231481479132</v>
      </c>
      <c r="W542" s="10">
        <f t="shared" si="61"/>
        <v>0.05</v>
      </c>
      <c r="X542" s="21">
        <f t="shared" si="62"/>
        <v>2013</v>
      </c>
    </row>
    <row r="543" spans="1:24" ht="45" x14ac:dyDescent="0.25">
      <c r="A543">
        <v>3368</v>
      </c>
      <c r="B543" s="1" t="s">
        <v>3367</v>
      </c>
      <c r="C543" s="1" t="s">
        <v>7478</v>
      </c>
      <c r="D543" s="3">
        <v>1000</v>
      </c>
      <c r="E543" s="4">
        <v>1046</v>
      </c>
      <c r="F543" t="s">
        <v>8218</v>
      </c>
      <c r="G543" t="s">
        <v>8223</v>
      </c>
      <c r="H543" t="s">
        <v>8404</v>
      </c>
      <c r="I543" t="s">
        <v>8245</v>
      </c>
      <c r="J543">
        <v>1420088400</v>
      </c>
      <c r="K543">
        <v>1416977259</v>
      </c>
      <c r="L543" t="b">
        <v>0</v>
      </c>
      <c r="M543">
        <v>23</v>
      </c>
      <c r="N543" t="b">
        <v>1</v>
      </c>
      <c r="O543" t="s">
        <v>8269</v>
      </c>
      <c r="P543" t="s">
        <v>8322</v>
      </c>
      <c r="Q543" t="s">
        <v>8325</v>
      </c>
      <c r="R543">
        <f t="shared" si="56"/>
        <v>45.48</v>
      </c>
      <c r="S543" s="9">
        <f t="shared" si="57"/>
        <v>105</v>
      </c>
      <c r="T543" s="8">
        <f t="shared" si="58"/>
        <v>41969.199756944443</v>
      </c>
      <c r="U543" s="8">
        <f t="shared" si="59"/>
        <v>42005.208333333328</v>
      </c>
      <c r="V543" s="14">
        <f t="shared" si="60"/>
        <v>36.008576388885558</v>
      </c>
      <c r="W543" s="10">
        <f t="shared" si="61"/>
        <v>4.5999999999999999E-2</v>
      </c>
      <c r="X543" s="21">
        <f t="shared" si="62"/>
        <v>2014</v>
      </c>
    </row>
    <row r="544" spans="1:24" ht="45" x14ac:dyDescent="0.25">
      <c r="A544">
        <v>310</v>
      </c>
      <c r="B544" s="1" t="s">
        <v>311</v>
      </c>
      <c r="C544" s="1" t="s">
        <v>4420</v>
      </c>
      <c r="D544" s="3">
        <v>1000</v>
      </c>
      <c r="E544" s="4">
        <v>1041.29</v>
      </c>
      <c r="F544" t="s">
        <v>8218</v>
      </c>
      <c r="G544" t="s">
        <v>8223</v>
      </c>
      <c r="H544" t="s">
        <v>8404</v>
      </c>
      <c r="I544" t="s">
        <v>8245</v>
      </c>
      <c r="J544">
        <v>1319076000</v>
      </c>
      <c r="K544">
        <v>1317788623</v>
      </c>
      <c r="L544" t="b">
        <v>1</v>
      </c>
      <c r="M544">
        <v>36</v>
      </c>
      <c r="N544" t="b">
        <v>1</v>
      </c>
      <c r="O544" t="s">
        <v>8267</v>
      </c>
      <c r="P544" t="s">
        <v>8320</v>
      </c>
      <c r="Q544" t="s">
        <v>8321</v>
      </c>
      <c r="R544">
        <f t="shared" si="56"/>
        <v>28.92</v>
      </c>
      <c r="S544" s="9">
        <f t="shared" si="57"/>
        <v>104</v>
      </c>
      <c r="T544" s="8">
        <f t="shared" si="58"/>
        <v>40821.183136574073</v>
      </c>
      <c r="U544" s="8">
        <f t="shared" si="59"/>
        <v>40836.083333333336</v>
      </c>
      <c r="V544" s="14">
        <f t="shared" si="60"/>
        <v>14.900196759263054</v>
      </c>
      <c r="W544" s="10">
        <f t="shared" si="61"/>
        <v>4.1289999999999966E-2</v>
      </c>
      <c r="X544" s="21">
        <f t="shared" si="62"/>
        <v>2011</v>
      </c>
    </row>
    <row r="545" spans="1:24" ht="45" x14ac:dyDescent="0.25">
      <c r="A545">
        <v>780</v>
      </c>
      <c r="B545" s="1" t="s">
        <v>781</v>
      </c>
      <c r="C545" s="1" t="s">
        <v>4890</v>
      </c>
      <c r="D545" s="3">
        <v>1000</v>
      </c>
      <c r="E545" s="4">
        <v>1040</v>
      </c>
      <c r="F545" t="s">
        <v>8218</v>
      </c>
      <c r="G545" t="s">
        <v>8223</v>
      </c>
      <c r="H545" t="s">
        <v>8404</v>
      </c>
      <c r="I545" t="s">
        <v>8245</v>
      </c>
      <c r="J545">
        <v>1304439025</v>
      </c>
      <c r="K545">
        <v>1301847025</v>
      </c>
      <c r="L545" t="b">
        <v>0</v>
      </c>
      <c r="M545">
        <v>27</v>
      </c>
      <c r="N545" t="b">
        <v>1</v>
      </c>
      <c r="O545" t="s">
        <v>8274</v>
      </c>
      <c r="P545" t="s">
        <v>8326</v>
      </c>
      <c r="Q545" t="s">
        <v>8330</v>
      </c>
      <c r="R545">
        <f t="shared" si="56"/>
        <v>38.520000000000003</v>
      </c>
      <c r="S545" s="9">
        <f t="shared" si="57"/>
        <v>104</v>
      </c>
      <c r="T545" s="8">
        <f t="shared" si="58"/>
        <v>40636.673900462964</v>
      </c>
      <c r="U545" s="8">
        <f t="shared" si="59"/>
        <v>40666.673900462964</v>
      </c>
      <c r="V545" s="14">
        <f t="shared" si="60"/>
        <v>30</v>
      </c>
      <c r="W545" s="10">
        <f t="shared" si="61"/>
        <v>0.04</v>
      </c>
      <c r="X545" s="21">
        <f t="shared" si="62"/>
        <v>2011</v>
      </c>
    </row>
    <row r="546" spans="1:24" ht="45" x14ac:dyDescent="0.25">
      <c r="A546">
        <v>811</v>
      </c>
      <c r="B546" s="1" t="s">
        <v>812</v>
      </c>
      <c r="C546" s="1" t="s">
        <v>4921</v>
      </c>
      <c r="D546" s="3">
        <v>1000</v>
      </c>
      <c r="E546" s="4">
        <v>1040</v>
      </c>
      <c r="F546" t="s">
        <v>8218</v>
      </c>
      <c r="G546" t="s">
        <v>8223</v>
      </c>
      <c r="H546" t="s">
        <v>8404</v>
      </c>
      <c r="I546" t="s">
        <v>8245</v>
      </c>
      <c r="J546">
        <v>1373475120</v>
      </c>
      <c r="K546">
        <v>1371569202</v>
      </c>
      <c r="L546" t="b">
        <v>0</v>
      </c>
      <c r="M546">
        <v>12</v>
      </c>
      <c r="N546" t="b">
        <v>1</v>
      </c>
      <c r="O546" t="s">
        <v>8274</v>
      </c>
      <c r="P546" t="s">
        <v>8326</v>
      </c>
      <c r="Q546" t="s">
        <v>8330</v>
      </c>
      <c r="R546">
        <f t="shared" si="56"/>
        <v>86.67</v>
      </c>
      <c r="S546" s="9">
        <f t="shared" si="57"/>
        <v>104</v>
      </c>
      <c r="T546" s="8">
        <f t="shared" si="58"/>
        <v>41443.643541666665</v>
      </c>
      <c r="U546" s="8">
        <f t="shared" si="59"/>
        <v>41465.702777777777</v>
      </c>
      <c r="V546" s="14">
        <f t="shared" si="60"/>
        <v>22.059236111112114</v>
      </c>
      <c r="W546" s="10">
        <f t="shared" si="61"/>
        <v>0.04</v>
      </c>
      <c r="X546" s="21">
        <f t="shared" si="62"/>
        <v>2013</v>
      </c>
    </row>
    <row r="547" spans="1:24" ht="45" x14ac:dyDescent="0.25">
      <c r="A547">
        <v>3372</v>
      </c>
      <c r="B547" s="1" t="s">
        <v>3371</v>
      </c>
      <c r="C547" s="1" t="s">
        <v>7482</v>
      </c>
      <c r="D547" s="3">
        <v>1000</v>
      </c>
      <c r="E547" s="4">
        <v>1035</v>
      </c>
      <c r="F547" t="s">
        <v>8218</v>
      </c>
      <c r="G547" t="s">
        <v>8223</v>
      </c>
      <c r="H547" t="s">
        <v>8404</v>
      </c>
      <c r="I547" t="s">
        <v>8245</v>
      </c>
      <c r="J547">
        <v>1408942740</v>
      </c>
      <c r="K547">
        <v>1407157756</v>
      </c>
      <c r="L547" t="b">
        <v>0</v>
      </c>
      <c r="M547">
        <v>27</v>
      </c>
      <c r="N547" t="b">
        <v>1</v>
      </c>
      <c r="O547" t="s">
        <v>8269</v>
      </c>
      <c r="P547" t="s">
        <v>8322</v>
      </c>
      <c r="Q547" t="s">
        <v>8325</v>
      </c>
      <c r="R547">
        <f t="shared" si="56"/>
        <v>38.33</v>
      </c>
      <c r="S547" s="9">
        <f t="shared" si="57"/>
        <v>104</v>
      </c>
      <c r="T547" s="8">
        <f t="shared" si="58"/>
        <v>41855.548101851848</v>
      </c>
      <c r="U547" s="8">
        <f t="shared" si="59"/>
        <v>41876.207638888889</v>
      </c>
      <c r="V547" s="14">
        <f t="shared" si="60"/>
        <v>20.659537037041446</v>
      </c>
      <c r="W547" s="10">
        <f t="shared" si="61"/>
        <v>3.5000000000000003E-2</v>
      </c>
      <c r="X547" s="21">
        <f t="shared" si="62"/>
        <v>2014</v>
      </c>
    </row>
    <row r="548" spans="1:24" ht="60" x14ac:dyDescent="0.25">
      <c r="A548">
        <v>3559</v>
      </c>
      <c r="B548" s="1" t="s">
        <v>3558</v>
      </c>
      <c r="C548" s="1" t="s">
        <v>7669</v>
      </c>
      <c r="D548" s="3">
        <v>1000</v>
      </c>
      <c r="E548" s="4">
        <v>1035</v>
      </c>
      <c r="F548" t="s">
        <v>8218</v>
      </c>
      <c r="G548" t="s">
        <v>8225</v>
      </c>
      <c r="H548" t="s">
        <v>8405</v>
      </c>
      <c r="I548" t="s">
        <v>8247</v>
      </c>
      <c r="J548">
        <v>1438333080</v>
      </c>
      <c r="K548">
        <v>1436408308</v>
      </c>
      <c r="L548" t="b">
        <v>0</v>
      </c>
      <c r="M548">
        <v>24</v>
      </c>
      <c r="N548" t="b">
        <v>1</v>
      </c>
      <c r="O548" t="s">
        <v>8269</v>
      </c>
      <c r="P548" t="s">
        <v>8322</v>
      </c>
      <c r="Q548" t="s">
        <v>8325</v>
      </c>
      <c r="R548">
        <f t="shared" si="56"/>
        <v>43.13</v>
      </c>
      <c r="S548" s="9">
        <f t="shared" si="57"/>
        <v>104</v>
      </c>
      <c r="T548" s="8">
        <f t="shared" si="58"/>
        <v>42194.096157407403</v>
      </c>
      <c r="U548" s="8">
        <f t="shared" si="59"/>
        <v>42216.373611111107</v>
      </c>
      <c r="V548" s="14">
        <f t="shared" si="60"/>
        <v>22.277453703703941</v>
      </c>
      <c r="W548" s="10">
        <f t="shared" si="61"/>
        <v>3.5000000000000003E-2</v>
      </c>
      <c r="X548" s="21">
        <f t="shared" si="62"/>
        <v>2015</v>
      </c>
    </row>
    <row r="549" spans="1:24" ht="60" x14ac:dyDescent="0.25">
      <c r="A549">
        <v>3668</v>
      </c>
      <c r="B549" s="1" t="s">
        <v>3665</v>
      </c>
      <c r="C549" s="1" t="s">
        <v>7778</v>
      </c>
      <c r="D549" s="3">
        <v>1000</v>
      </c>
      <c r="E549" s="4">
        <v>1035</v>
      </c>
      <c r="F549" t="s">
        <v>8218</v>
      </c>
      <c r="G549" t="s">
        <v>8223</v>
      </c>
      <c r="H549" t="s">
        <v>8404</v>
      </c>
      <c r="I549" t="s">
        <v>8245</v>
      </c>
      <c r="J549">
        <v>1437676380</v>
      </c>
      <c r="K549">
        <v>1435670452</v>
      </c>
      <c r="L549" t="b">
        <v>0</v>
      </c>
      <c r="M549">
        <v>28</v>
      </c>
      <c r="N549" t="b">
        <v>1</v>
      </c>
      <c r="O549" t="s">
        <v>8269</v>
      </c>
      <c r="P549" t="s">
        <v>8322</v>
      </c>
      <c r="Q549" t="s">
        <v>8325</v>
      </c>
      <c r="R549">
        <f t="shared" si="56"/>
        <v>36.96</v>
      </c>
      <c r="S549" s="9">
        <f t="shared" si="57"/>
        <v>104</v>
      </c>
      <c r="T549" s="8">
        <f t="shared" si="58"/>
        <v>42185.556157407409</v>
      </c>
      <c r="U549" s="8">
        <f t="shared" si="59"/>
        <v>42208.772916666669</v>
      </c>
      <c r="V549" s="14">
        <f t="shared" si="60"/>
        <v>23.216759259259561</v>
      </c>
      <c r="W549" s="10">
        <f t="shared" si="61"/>
        <v>3.5000000000000003E-2</v>
      </c>
      <c r="X549" s="21">
        <f t="shared" si="62"/>
        <v>2015</v>
      </c>
    </row>
    <row r="550" spans="1:24" ht="45" x14ac:dyDescent="0.25">
      <c r="A550">
        <v>2470</v>
      </c>
      <c r="B550" s="1" t="s">
        <v>2471</v>
      </c>
      <c r="C550" s="1" t="s">
        <v>6580</v>
      </c>
      <c r="D550" s="3">
        <v>1000</v>
      </c>
      <c r="E550" s="4">
        <v>1031.6400000000001</v>
      </c>
      <c r="F550" t="s">
        <v>8218</v>
      </c>
      <c r="G550" t="s">
        <v>8223</v>
      </c>
      <c r="H550" t="s">
        <v>8404</v>
      </c>
      <c r="I550" t="s">
        <v>8245</v>
      </c>
      <c r="J550">
        <v>1337824055</v>
      </c>
      <c r="K550">
        <v>1335232055</v>
      </c>
      <c r="L550" t="b">
        <v>0</v>
      </c>
      <c r="M550">
        <v>36</v>
      </c>
      <c r="N550" t="b">
        <v>1</v>
      </c>
      <c r="O550" t="s">
        <v>8277</v>
      </c>
      <c r="P550" t="s">
        <v>8326</v>
      </c>
      <c r="Q550" t="s">
        <v>8327</v>
      </c>
      <c r="R550">
        <f t="shared" si="56"/>
        <v>28.66</v>
      </c>
      <c r="S550" s="9">
        <f t="shared" si="57"/>
        <v>103</v>
      </c>
      <c r="T550" s="8">
        <f t="shared" si="58"/>
        <v>41023.07471064815</v>
      </c>
      <c r="U550" s="8">
        <f t="shared" si="59"/>
        <v>41053.07471064815</v>
      </c>
      <c r="V550" s="14">
        <f t="shared" si="60"/>
        <v>30</v>
      </c>
      <c r="W550" s="10">
        <f t="shared" si="61"/>
        <v>3.1640000000000099E-2</v>
      </c>
      <c r="X550" s="21">
        <f t="shared" si="62"/>
        <v>2012</v>
      </c>
    </row>
    <row r="551" spans="1:24" ht="45" x14ac:dyDescent="0.25">
      <c r="A551">
        <v>1831</v>
      </c>
      <c r="B551" s="1" t="s">
        <v>1832</v>
      </c>
      <c r="C551" s="1" t="s">
        <v>5941</v>
      </c>
      <c r="D551" s="3">
        <v>1000</v>
      </c>
      <c r="E551" s="4">
        <v>1030</v>
      </c>
      <c r="F551" t="s">
        <v>8218</v>
      </c>
      <c r="G551" t="s">
        <v>8223</v>
      </c>
      <c r="H551" t="s">
        <v>8404</v>
      </c>
      <c r="I551" t="s">
        <v>8245</v>
      </c>
      <c r="J551">
        <v>1336866863</v>
      </c>
      <c r="K551">
        <v>1335570863</v>
      </c>
      <c r="L551" t="b">
        <v>0</v>
      </c>
      <c r="M551">
        <v>14</v>
      </c>
      <c r="N551" t="b">
        <v>1</v>
      </c>
      <c r="O551" t="s">
        <v>8274</v>
      </c>
      <c r="P551" t="s">
        <v>8326</v>
      </c>
      <c r="Q551" t="s">
        <v>8330</v>
      </c>
      <c r="R551">
        <f t="shared" si="56"/>
        <v>73.569999999999993</v>
      </c>
      <c r="S551" s="9">
        <f t="shared" si="57"/>
        <v>103</v>
      </c>
      <c r="T551" s="8">
        <f t="shared" si="58"/>
        <v>41026.996099537035</v>
      </c>
      <c r="U551" s="8">
        <f t="shared" si="59"/>
        <v>41041.996099537035</v>
      </c>
      <c r="V551" s="14">
        <f t="shared" si="60"/>
        <v>15</v>
      </c>
      <c r="W551" s="10">
        <f t="shared" si="61"/>
        <v>0.03</v>
      </c>
      <c r="X551" s="21">
        <f t="shared" si="62"/>
        <v>2012</v>
      </c>
    </row>
    <row r="552" spans="1:24" ht="60" x14ac:dyDescent="0.25">
      <c r="A552">
        <v>1670</v>
      </c>
      <c r="B552" s="1" t="s">
        <v>1671</v>
      </c>
      <c r="C552" s="1" t="s">
        <v>5780</v>
      </c>
      <c r="D552" s="3">
        <v>1000</v>
      </c>
      <c r="E552" s="4">
        <v>1026</v>
      </c>
      <c r="F552" t="s">
        <v>8218</v>
      </c>
      <c r="G552" t="s">
        <v>8223</v>
      </c>
      <c r="H552" t="s">
        <v>8404</v>
      </c>
      <c r="I552" t="s">
        <v>8245</v>
      </c>
      <c r="J552">
        <v>1278302400</v>
      </c>
      <c r="K552">
        <v>1273961999</v>
      </c>
      <c r="L552" t="b">
        <v>0</v>
      </c>
      <c r="M552">
        <v>23</v>
      </c>
      <c r="N552" t="b">
        <v>1</v>
      </c>
      <c r="O552" t="s">
        <v>8290</v>
      </c>
      <c r="P552" t="s">
        <v>8326</v>
      </c>
      <c r="Q552" t="s">
        <v>8337</v>
      </c>
      <c r="R552">
        <f t="shared" si="56"/>
        <v>44.61</v>
      </c>
      <c r="S552" s="9">
        <f t="shared" si="57"/>
        <v>103</v>
      </c>
      <c r="T552" s="8">
        <f t="shared" si="58"/>
        <v>40313.930543981485</v>
      </c>
      <c r="U552" s="8">
        <f t="shared" si="59"/>
        <v>40364.166666666664</v>
      </c>
      <c r="V552" s="14">
        <f t="shared" si="60"/>
        <v>50.236122685178998</v>
      </c>
      <c r="W552" s="10">
        <f t="shared" si="61"/>
        <v>2.5999999999999999E-2</v>
      </c>
      <c r="X552" s="21">
        <f t="shared" si="62"/>
        <v>2010</v>
      </c>
    </row>
    <row r="553" spans="1:24" ht="60" x14ac:dyDescent="0.25">
      <c r="A553">
        <v>784</v>
      </c>
      <c r="B553" s="1" t="s">
        <v>785</v>
      </c>
      <c r="C553" s="1" t="s">
        <v>4894</v>
      </c>
      <c r="D553" s="3">
        <v>1000</v>
      </c>
      <c r="E553" s="4">
        <v>1025</v>
      </c>
      <c r="F553" t="s">
        <v>8218</v>
      </c>
      <c r="G553" t="s">
        <v>8223</v>
      </c>
      <c r="H553" t="s">
        <v>8404</v>
      </c>
      <c r="I553" t="s">
        <v>8245</v>
      </c>
      <c r="J553">
        <v>1395023719</v>
      </c>
      <c r="K553">
        <v>1391571319</v>
      </c>
      <c r="L553" t="b">
        <v>0</v>
      </c>
      <c r="M553">
        <v>10</v>
      </c>
      <c r="N553" t="b">
        <v>1</v>
      </c>
      <c r="O553" t="s">
        <v>8274</v>
      </c>
      <c r="P553" t="s">
        <v>8326</v>
      </c>
      <c r="Q553" t="s">
        <v>8330</v>
      </c>
      <c r="R553">
        <f t="shared" si="56"/>
        <v>102.5</v>
      </c>
      <c r="S553" s="9">
        <f t="shared" si="57"/>
        <v>103</v>
      </c>
      <c r="T553" s="8">
        <f t="shared" si="58"/>
        <v>41675.149525462963</v>
      </c>
      <c r="U553" s="8">
        <f t="shared" si="59"/>
        <v>41715.107858796298</v>
      </c>
      <c r="V553" s="14">
        <f t="shared" si="60"/>
        <v>39.958333333335759</v>
      </c>
      <c r="W553" s="10">
        <f t="shared" si="61"/>
        <v>2.5000000000000001E-2</v>
      </c>
      <c r="X553" s="21">
        <f t="shared" si="62"/>
        <v>2014</v>
      </c>
    </row>
    <row r="554" spans="1:24" ht="60" x14ac:dyDescent="0.25">
      <c r="A554">
        <v>1037</v>
      </c>
      <c r="B554" s="1" t="s">
        <v>1038</v>
      </c>
      <c r="C554" s="1" t="s">
        <v>5147</v>
      </c>
      <c r="D554" s="3">
        <v>1000</v>
      </c>
      <c r="E554" s="4">
        <v>1021</v>
      </c>
      <c r="F554" t="s">
        <v>8218</v>
      </c>
      <c r="G554" t="s">
        <v>8223</v>
      </c>
      <c r="H554" t="s">
        <v>8404</v>
      </c>
      <c r="I554" t="s">
        <v>8245</v>
      </c>
      <c r="J554">
        <v>1431925200</v>
      </c>
      <c r="K554">
        <v>1429991062</v>
      </c>
      <c r="L554" t="b">
        <v>0</v>
      </c>
      <c r="M554">
        <v>21</v>
      </c>
      <c r="N554" t="b">
        <v>1</v>
      </c>
      <c r="O554" t="s">
        <v>8278</v>
      </c>
      <c r="P554" t="s">
        <v>8326</v>
      </c>
      <c r="Q554" t="s">
        <v>8328</v>
      </c>
      <c r="R554">
        <f t="shared" si="56"/>
        <v>48.62</v>
      </c>
      <c r="S554" s="9">
        <f t="shared" si="57"/>
        <v>102</v>
      </c>
      <c r="T554" s="8">
        <f t="shared" si="58"/>
        <v>42119.822476851856</v>
      </c>
      <c r="U554" s="8">
        <f t="shared" si="59"/>
        <v>42142.208333333328</v>
      </c>
      <c r="V554" s="14">
        <f t="shared" si="60"/>
        <v>22.385856481472729</v>
      </c>
      <c r="W554" s="10">
        <f t="shared" si="61"/>
        <v>2.1000000000000001E-2</v>
      </c>
      <c r="X554" s="21">
        <f t="shared" si="62"/>
        <v>2015</v>
      </c>
    </row>
    <row r="555" spans="1:24" ht="60" x14ac:dyDescent="0.25">
      <c r="A555">
        <v>3549</v>
      </c>
      <c r="B555" s="1" t="s">
        <v>3548</v>
      </c>
      <c r="C555" s="1" t="s">
        <v>7659</v>
      </c>
      <c r="D555" s="3">
        <v>1000</v>
      </c>
      <c r="E555" s="4">
        <v>1020</v>
      </c>
      <c r="F555" t="s">
        <v>8218</v>
      </c>
      <c r="G555" t="s">
        <v>8224</v>
      </c>
      <c r="H555" t="s">
        <v>8408</v>
      </c>
      <c r="I555" t="s">
        <v>8246</v>
      </c>
      <c r="J555">
        <v>1441358873</v>
      </c>
      <c r="K555">
        <v>1438939673</v>
      </c>
      <c r="L555" t="b">
        <v>0</v>
      </c>
      <c r="M555">
        <v>42</v>
      </c>
      <c r="N555" t="b">
        <v>1</v>
      </c>
      <c r="O555" t="s">
        <v>8269</v>
      </c>
      <c r="P555" t="s">
        <v>8322</v>
      </c>
      <c r="Q555" t="s">
        <v>8325</v>
      </c>
      <c r="R555">
        <f t="shared" si="56"/>
        <v>24.29</v>
      </c>
      <c r="S555" s="9">
        <f t="shared" si="57"/>
        <v>102</v>
      </c>
      <c r="T555" s="8">
        <f t="shared" si="58"/>
        <v>42223.394363425927</v>
      </c>
      <c r="U555" s="8">
        <f t="shared" si="59"/>
        <v>42251.394363425927</v>
      </c>
      <c r="V555" s="14">
        <f t="shared" si="60"/>
        <v>28</v>
      </c>
      <c r="W555" s="10">
        <f t="shared" si="61"/>
        <v>0.02</v>
      </c>
      <c r="X555" s="21">
        <f t="shared" si="62"/>
        <v>2015</v>
      </c>
    </row>
    <row r="556" spans="1:24" ht="60" x14ac:dyDescent="0.25">
      <c r="A556">
        <v>2208</v>
      </c>
      <c r="B556" s="1" t="s">
        <v>2209</v>
      </c>
      <c r="C556" s="1" t="s">
        <v>6318</v>
      </c>
      <c r="D556" s="3">
        <v>1000</v>
      </c>
      <c r="E556" s="4">
        <v>1016</v>
      </c>
      <c r="F556" t="s">
        <v>8218</v>
      </c>
      <c r="G556" t="s">
        <v>8223</v>
      </c>
      <c r="H556" t="s">
        <v>8404</v>
      </c>
      <c r="I556" t="s">
        <v>8245</v>
      </c>
      <c r="J556">
        <v>1333771200</v>
      </c>
      <c r="K556">
        <v>1328649026</v>
      </c>
      <c r="L556" t="b">
        <v>0</v>
      </c>
      <c r="M556">
        <v>24</v>
      </c>
      <c r="N556" t="b">
        <v>1</v>
      </c>
      <c r="O556" t="s">
        <v>8278</v>
      </c>
      <c r="P556" t="s">
        <v>8326</v>
      </c>
      <c r="Q556" t="s">
        <v>8328</v>
      </c>
      <c r="R556">
        <f t="shared" si="56"/>
        <v>42.33</v>
      </c>
      <c r="S556" s="9">
        <f t="shared" si="57"/>
        <v>102</v>
      </c>
      <c r="T556" s="8">
        <f t="shared" si="58"/>
        <v>40946.882245370369</v>
      </c>
      <c r="U556" s="8">
        <f t="shared" si="59"/>
        <v>41006.166666666664</v>
      </c>
      <c r="V556" s="14">
        <f t="shared" si="60"/>
        <v>59.284421296295477</v>
      </c>
      <c r="W556" s="10">
        <f t="shared" si="61"/>
        <v>1.6E-2</v>
      </c>
      <c r="X556" s="21">
        <f t="shared" si="62"/>
        <v>2012</v>
      </c>
    </row>
    <row r="557" spans="1:24" ht="60" x14ac:dyDescent="0.25">
      <c r="A557">
        <v>1613</v>
      </c>
      <c r="B557" s="1" t="s">
        <v>1614</v>
      </c>
      <c r="C557" s="1" t="s">
        <v>5723</v>
      </c>
      <c r="D557" s="3">
        <v>1000</v>
      </c>
      <c r="E557" s="4">
        <v>1015</v>
      </c>
      <c r="F557" t="s">
        <v>8218</v>
      </c>
      <c r="G557" t="s">
        <v>8223</v>
      </c>
      <c r="H557" t="s">
        <v>8404</v>
      </c>
      <c r="I557" t="s">
        <v>8245</v>
      </c>
      <c r="J557">
        <v>1342921202</v>
      </c>
      <c r="K557">
        <v>1340329202</v>
      </c>
      <c r="L557" t="b">
        <v>0</v>
      </c>
      <c r="M557">
        <v>26</v>
      </c>
      <c r="N557" t="b">
        <v>1</v>
      </c>
      <c r="O557" t="s">
        <v>8274</v>
      </c>
      <c r="P557" t="s">
        <v>8326</v>
      </c>
      <c r="Q557" t="s">
        <v>8330</v>
      </c>
      <c r="R557">
        <f t="shared" si="56"/>
        <v>39.04</v>
      </c>
      <c r="S557" s="9">
        <f t="shared" si="57"/>
        <v>102</v>
      </c>
      <c r="T557" s="8">
        <f t="shared" si="58"/>
        <v>41082.069467592592</v>
      </c>
      <c r="U557" s="8">
        <f t="shared" si="59"/>
        <v>41112.069467592592</v>
      </c>
      <c r="V557" s="14">
        <f t="shared" si="60"/>
        <v>30</v>
      </c>
      <c r="W557" s="10">
        <f t="shared" si="61"/>
        <v>1.4999999999999999E-2</v>
      </c>
      <c r="X557" s="21">
        <f t="shared" si="62"/>
        <v>2012</v>
      </c>
    </row>
    <row r="558" spans="1:24" ht="45" x14ac:dyDescent="0.25">
      <c r="A558">
        <v>2219</v>
      </c>
      <c r="B558" s="1" t="s">
        <v>2220</v>
      </c>
      <c r="C558" s="1" t="s">
        <v>6329</v>
      </c>
      <c r="D558" s="3">
        <v>1000</v>
      </c>
      <c r="E558" s="4">
        <v>1015</v>
      </c>
      <c r="F558" t="s">
        <v>8218</v>
      </c>
      <c r="G558" t="s">
        <v>8223</v>
      </c>
      <c r="H558" t="s">
        <v>8404</v>
      </c>
      <c r="I558" t="s">
        <v>8245</v>
      </c>
      <c r="J558">
        <v>1440004512</v>
      </c>
      <c r="K558">
        <v>1437412512</v>
      </c>
      <c r="L558" t="b">
        <v>0</v>
      </c>
      <c r="M558">
        <v>19</v>
      </c>
      <c r="N558" t="b">
        <v>1</v>
      </c>
      <c r="O558" t="s">
        <v>8278</v>
      </c>
      <c r="P558" t="s">
        <v>8326</v>
      </c>
      <c r="Q558" t="s">
        <v>8328</v>
      </c>
      <c r="R558">
        <f t="shared" si="56"/>
        <v>53.42</v>
      </c>
      <c r="S558" s="9">
        <f t="shared" si="57"/>
        <v>102</v>
      </c>
      <c r="T558" s="8">
        <f t="shared" si="58"/>
        <v>42205.718888888892</v>
      </c>
      <c r="U558" s="8">
        <f t="shared" si="59"/>
        <v>42235.718888888892</v>
      </c>
      <c r="V558" s="14">
        <f t="shared" si="60"/>
        <v>30</v>
      </c>
      <c r="W558" s="10">
        <f t="shared" si="61"/>
        <v>1.4999999999999999E-2</v>
      </c>
      <c r="X558" s="21">
        <f t="shared" si="62"/>
        <v>2015</v>
      </c>
    </row>
    <row r="559" spans="1:24" ht="60" x14ac:dyDescent="0.25">
      <c r="A559">
        <v>1211</v>
      </c>
      <c r="B559" s="1" t="s">
        <v>1212</v>
      </c>
      <c r="C559" s="1" t="s">
        <v>5321</v>
      </c>
      <c r="D559" s="3">
        <v>1000</v>
      </c>
      <c r="E559" s="4">
        <v>1011</v>
      </c>
      <c r="F559" t="s">
        <v>8218</v>
      </c>
      <c r="G559" t="s">
        <v>8228</v>
      </c>
      <c r="H559" t="s">
        <v>8409</v>
      </c>
      <c r="I559" t="s">
        <v>8250</v>
      </c>
      <c r="J559">
        <v>1465505261</v>
      </c>
      <c r="K559">
        <v>1464209261</v>
      </c>
      <c r="L559" t="b">
        <v>0</v>
      </c>
      <c r="M559">
        <v>6</v>
      </c>
      <c r="N559" t="b">
        <v>1</v>
      </c>
      <c r="O559" t="s">
        <v>8283</v>
      </c>
      <c r="P559" t="s">
        <v>8312</v>
      </c>
      <c r="Q559" t="s">
        <v>8313</v>
      </c>
      <c r="R559">
        <f t="shared" si="56"/>
        <v>168.5</v>
      </c>
      <c r="S559" s="9">
        <f t="shared" si="57"/>
        <v>101</v>
      </c>
      <c r="T559" s="8">
        <f t="shared" si="58"/>
        <v>42515.866446759261</v>
      </c>
      <c r="U559" s="8">
        <f t="shared" si="59"/>
        <v>42530.866446759261</v>
      </c>
      <c r="V559" s="14">
        <f t="shared" si="60"/>
        <v>15</v>
      </c>
      <c r="W559" s="10">
        <f t="shared" si="61"/>
        <v>1.0999999999999999E-2</v>
      </c>
      <c r="X559" s="21">
        <f t="shared" si="62"/>
        <v>2016</v>
      </c>
    </row>
    <row r="560" spans="1:24" ht="30" x14ac:dyDescent="0.25">
      <c r="A560">
        <v>2297</v>
      </c>
      <c r="B560" s="1" t="s">
        <v>2298</v>
      </c>
      <c r="C560" s="1" t="s">
        <v>6407</v>
      </c>
      <c r="D560" s="3">
        <v>1000</v>
      </c>
      <c r="E560" s="4">
        <v>1006</v>
      </c>
      <c r="F560" t="s">
        <v>8218</v>
      </c>
      <c r="G560" t="s">
        <v>8223</v>
      </c>
      <c r="H560" t="s">
        <v>8404</v>
      </c>
      <c r="I560" t="s">
        <v>8245</v>
      </c>
      <c r="J560">
        <v>1331697540</v>
      </c>
      <c r="K560">
        <v>1328749249</v>
      </c>
      <c r="L560" t="b">
        <v>0</v>
      </c>
      <c r="M560">
        <v>19</v>
      </c>
      <c r="N560" t="b">
        <v>1</v>
      </c>
      <c r="O560" t="s">
        <v>8274</v>
      </c>
      <c r="P560" t="s">
        <v>8326</v>
      </c>
      <c r="Q560" t="s">
        <v>8330</v>
      </c>
      <c r="R560">
        <f t="shared" si="56"/>
        <v>52.95</v>
      </c>
      <c r="S560" s="9">
        <f t="shared" si="57"/>
        <v>101</v>
      </c>
      <c r="T560" s="8">
        <f t="shared" si="58"/>
        <v>40948.042233796295</v>
      </c>
      <c r="U560" s="8">
        <f t="shared" si="59"/>
        <v>40982.165972222225</v>
      </c>
      <c r="V560" s="14">
        <f t="shared" si="60"/>
        <v>34.123738425929332</v>
      </c>
      <c r="W560" s="10">
        <f t="shared" si="61"/>
        <v>6.0000000000000001E-3</v>
      </c>
      <c r="X560" s="21">
        <f t="shared" si="62"/>
        <v>2012</v>
      </c>
    </row>
    <row r="561" spans="1:24" ht="45" x14ac:dyDescent="0.25">
      <c r="A561">
        <v>3038</v>
      </c>
      <c r="B561" s="1" t="s">
        <v>3038</v>
      </c>
      <c r="C561" s="1" t="s">
        <v>7148</v>
      </c>
      <c r="D561" s="3">
        <v>1000</v>
      </c>
      <c r="E561" s="4">
        <v>1005</v>
      </c>
      <c r="F561" t="s">
        <v>8218</v>
      </c>
      <c r="G561" t="s">
        <v>8223</v>
      </c>
      <c r="H561" t="s">
        <v>8404</v>
      </c>
      <c r="I561" t="s">
        <v>8245</v>
      </c>
      <c r="J561">
        <v>1457071397</v>
      </c>
      <c r="K561">
        <v>1451887397</v>
      </c>
      <c r="L561" t="b">
        <v>0</v>
      </c>
      <c r="M561">
        <v>27</v>
      </c>
      <c r="N561" t="b">
        <v>1</v>
      </c>
      <c r="O561" t="s">
        <v>8301</v>
      </c>
      <c r="P561" t="s">
        <v>8322</v>
      </c>
      <c r="Q561" t="s">
        <v>8323</v>
      </c>
      <c r="R561">
        <f t="shared" si="56"/>
        <v>37.22</v>
      </c>
      <c r="S561" s="9">
        <f t="shared" si="57"/>
        <v>101</v>
      </c>
      <c r="T561" s="8">
        <f t="shared" si="58"/>
        <v>42373.252280092594</v>
      </c>
      <c r="U561" s="8">
        <f t="shared" si="59"/>
        <v>42433.252280092594</v>
      </c>
      <c r="V561" s="14">
        <f t="shared" si="60"/>
        <v>60</v>
      </c>
      <c r="W561" s="10">
        <f t="shared" si="61"/>
        <v>5.0000000000000001E-3</v>
      </c>
      <c r="X561" s="21">
        <f t="shared" si="62"/>
        <v>2016</v>
      </c>
    </row>
    <row r="562" spans="1:24" ht="45" x14ac:dyDescent="0.25">
      <c r="A562">
        <v>3564</v>
      </c>
      <c r="B562" s="1" t="s">
        <v>3563</v>
      </c>
      <c r="C562" s="1" t="s">
        <v>7674</v>
      </c>
      <c r="D562" s="3">
        <v>1000</v>
      </c>
      <c r="E562" s="4">
        <v>1005</v>
      </c>
      <c r="F562" t="s">
        <v>8218</v>
      </c>
      <c r="G562" t="s">
        <v>8224</v>
      </c>
      <c r="H562" t="s">
        <v>8408</v>
      </c>
      <c r="I562" t="s">
        <v>8246</v>
      </c>
      <c r="J562">
        <v>1444060800</v>
      </c>
      <c r="K562">
        <v>1440082649</v>
      </c>
      <c r="L562" t="b">
        <v>0</v>
      </c>
      <c r="M562">
        <v>17</v>
      </c>
      <c r="N562" t="b">
        <v>1</v>
      </c>
      <c r="O562" t="s">
        <v>8269</v>
      </c>
      <c r="P562" t="s">
        <v>8322</v>
      </c>
      <c r="Q562" t="s">
        <v>8325</v>
      </c>
      <c r="R562">
        <f t="shared" si="56"/>
        <v>59.12</v>
      </c>
      <c r="S562" s="9">
        <f t="shared" si="57"/>
        <v>101</v>
      </c>
      <c r="T562" s="8">
        <f t="shared" si="58"/>
        <v>42236.623252314821</v>
      </c>
      <c r="U562" s="8">
        <f t="shared" si="59"/>
        <v>42282.666666666672</v>
      </c>
      <c r="V562" s="14">
        <f t="shared" si="60"/>
        <v>46.043414351850515</v>
      </c>
      <c r="W562" s="10">
        <f t="shared" si="61"/>
        <v>5.0000000000000001E-3</v>
      </c>
      <c r="X562" s="21">
        <f t="shared" si="62"/>
        <v>2015</v>
      </c>
    </row>
    <row r="563" spans="1:24" x14ac:dyDescent="0.25">
      <c r="A563">
        <v>2993</v>
      </c>
      <c r="B563" s="1" t="s">
        <v>2993</v>
      </c>
      <c r="C563" s="1" t="s">
        <v>7103</v>
      </c>
      <c r="D563" s="3">
        <v>1000</v>
      </c>
      <c r="E563" s="4">
        <v>1003</v>
      </c>
      <c r="F563" t="s">
        <v>8218</v>
      </c>
      <c r="G563" t="s">
        <v>8223</v>
      </c>
      <c r="H563" t="s">
        <v>8404</v>
      </c>
      <c r="I563" t="s">
        <v>8245</v>
      </c>
      <c r="J563">
        <v>1455998867</v>
      </c>
      <c r="K563">
        <v>1453406867</v>
      </c>
      <c r="L563" t="b">
        <v>0</v>
      </c>
      <c r="M563">
        <v>22</v>
      </c>
      <c r="N563" t="b">
        <v>1</v>
      </c>
      <c r="O563" t="s">
        <v>8301</v>
      </c>
      <c r="P563" t="s">
        <v>8322</v>
      </c>
      <c r="Q563" t="s">
        <v>8323</v>
      </c>
      <c r="R563">
        <f t="shared" si="56"/>
        <v>45.59</v>
      </c>
      <c r="S563" s="9">
        <f t="shared" si="57"/>
        <v>100</v>
      </c>
      <c r="T563" s="8">
        <f t="shared" si="58"/>
        <v>42390.838738425926</v>
      </c>
      <c r="U563" s="8">
        <f t="shared" si="59"/>
        <v>42420.838738425926</v>
      </c>
      <c r="V563" s="14">
        <f t="shared" si="60"/>
        <v>30</v>
      </c>
      <c r="W563" s="10">
        <f t="shared" si="61"/>
        <v>3.0000000000000001E-3</v>
      </c>
      <c r="X563" s="21">
        <f t="shared" si="62"/>
        <v>2016</v>
      </c>
    </row>
    <row r="564" spans="1:24" ht="60" x14ac:dyDescent="0.25">
      <c r="A564">
        <v>1838</v>
      </c>
      <c r="B564" s="1" t="s">
        <v>1839</v>
      </c>
      <c r="C564" s="1" t="s">
        <v>5948</v>
      </c>
      <c r="D564" s="3">
        <v>1000</v>
      </c>
      <c r="E564" s="4">
        <v>1001.49</v>
      </c>
      <c r="F564" t="s">
        <v>8218</v>
      </c>
      <c r="G564" t="s">
        <v>8223</v>
      </c>
      <c r="H564" t="s">
        <v>8404</v>
      </c>
      <c r="I564" t="s">
        <v>8245</v>
      </c>
      <c r="J564">
        <v>1317438000</v>
      </c>
      <c r="K564">
        <v>1314989557</v>
      </c>
      <c r="L564" t="b">
        <v>0</v>
      </c>
      <c r="M564">
        <v>28</v>
      </c>
      <c r="N564" t="b">
        <v>1</v>
      </c>
      <c r="O564" t="s">
        <v>8274</v>
      </c>
      <c r="P564" t="s">
        <v>8326</v>
      </c>
      <c r="Q564" t="s">
        <v>8330</v>
      </c>
      <c r="R564">
        <f t="shared" si="56"/>
        <v>35.770000000000003</v>
      </c>
      <c r="S564" s="9">
        <f t="shared" si="57"/>
        <v>100</v>
      </c>
      <c r="T564" s="8">
        <f t="shared" si="58"/>
        <v>40788.786539351851</v>
      </c>
      <c r="U564" s="8">
        <f t="shared" si="59"/>
        <v>40817.125</v>
      </c>
      <c r="V564" s="14">
        <f t="shared" si="60"/>
        <v>28.338460648148612</v>
      </c>
      <c r="W564" s="10">
        <f t="shared" si="61"/>
        <v>1.4900000000000091E-3</v>
      </c>
      <c r="X564" s="21">
        <f t="shared" si="62"/>
        <v>2011</v>
      </c>
    </row>
    <row r="565" spans="1:24" ht="60" x14ac:dyDescent="0.25">
      <c r="A565">
        <v>2288</v>
      </c>
      <c r="B565" s="1" t="s">
        <v>2289</v>
      </c>
      <c r="C565" s="1" t="s">
        <v>6398</v>
      </c>
      <c r="D565" s="3">
        <v>1000</v>
      </c>
      <c r="E565" s="4">
        <v>1001</v>
      </c>
      <c r="F565" t="s">
        <v>8218</v>
      </c>
      <c r="G565" t="s">
        <v>8223</v>
      </c>
      <c r="H565" t="s">
        <v>8404</v>
      </c>
      <c r="I565" t="s">
        <v>8245</v>
      </c>
      <c r="J565">
        <v>1340733600</v>
      </c>
      <c r="K565">
        <v>1339098689</v>
      </c>
      <c r="L565" t="b">
        <v>0</v>
      </c>
      <c r="M565">
        <v>25</v>
      </c>
      <c r="N565" t="b">
        <v>1</v>
      </c>
      <c r="O565" t="s">
        <v>8274</v>
      </c>
      <c r="P565" t="s">
        <v>8326</v>
      </c>
      <c r="Q565" t="s">
        <v>8330</v>
      </c>
      <c r="R565">
        <f t="shared" si="56"/>
        <v>40.04</v>
      </c>
      <c r="S565" s="9">
        <f t="shared" si="57"/>
        <v>100</v>
      </c>
      <c r="T565" s="8">
        <f t="shared" si="58"/>
        <v>41067.827418981484</v>
      </c>
      <c r="U565" s="8">
        <f t="shared" si="59"/>
        <v>41086.75</v>
      </c>
      <c r="V565" s="14">
        <f t="shared" si="60"/>
        <v>18.922581018516212</v>
      </c>
      <c r="W565" s="10">
        <f t="shared" si="61"/>
        <v>1E-3</v>
      </c>
      <c r="X565" s="21">
        <f t="shared" si="62"/>
        <v>2012</v>
      </c>
    </row>
    <row r="566" spans="1:24" ht="60" x14ac:dyDescent="0.25">
      <c r="A566">
        <v>2482</v>
      </c>
      <c r="B566" s="1" t="s">
        <v>2482</v>
      </c>
      <c r="C566" s="1" t="s">
        <v>6592</v>
      </c>
      <c r="D566" s="3">
        <v>1000</v>
      </c>
      <c r="E566" s="4">
        <v>1001</v>
      </c>
      <c r="F566" t="s">
        <v>8218</v>
      </c>
      <c r="G566" t="s">
        <v>8223</v>
      </c>
      <c r="H566" t="s">
        <v>8404</v>
      </c>
      <c r="I566" t="s">
        <v>8245</v>
      </c>
      <c r="J566">
        <v>1312224383</v>
      </c>
      <c r="K566">
        <v>1308336383</v>
      </c>
      <c r="L566" t="b">
        <v>0</v>
      </c>
      <c r="M566">
        <v>25</v>
      </c>
      <c r="N566" t="b">
        <v>1</v>
      </c>
      <c r="O566" t="s">
        <v>8277</v>
      </c>
      <c r="P566" t="s">
        <v>8326</v>
      </c>
      <c r="Q566" t="s">
        <v>8327</v>
      </c>
      <c r="R566">
        <f t="shared" si="56"/>
        <v>40.04</v>
      </c>
      <c r="S566" s="9">
        <f t="shared" si="57"/>
        <v>100</v>
      </c>
      <c r="T566" s="8">
        <f t="shared" si="58"/>
        <v>40711.782210648147</v>
      </c>
      <c r="U566" s="8">
        <f t="shared" si="59"/>
        <v>40756.782210648147</v>
      </c>
      <c r="V566" s="14">
        <f t="shared" si="60"/>
        <v>45</v>
      </c>
      <c r="W566" s="10">
        <f t="shared" si="61"/>
        <v>1E-3</v>
      </c>
      <c r="X566" s="21">
        <f t="shared" si="62"/>
        <v>2011</v>
      </c>
    </row>
    <row r="567" spans="1:24" ht="30" x14ac:dyDescent="0.25">
      <c r="A567">
        <v>3622</v>
      </c>
      <c r="B567" s="1" t="s">
        <v>3620</v>
      </c>
      <c r="C567" s="1" t="s">
        <v>7732</v>
      </c>
      <c r="D567" s="3">
        <v>1000</v>
      </c>
      <c r="E567" s="4">
        <v>1000.99</v>
      </c>
      <c r="F567" t="s">
        <v>8218</v>
      </c>
      <c r="G567" t="s">
        <v>8223</v>
      </c>
      <c r="H567" t="s">
        <v>8404</v>
      </c>
      <c r="I567" t="s">
        <v>8245</v>
      </c>
      <c r="J567">
        <v>1411874580</v>
      </c>
      <c r="K567">
        <v>1409030371</v>
      </c>
      <c r="L567" t="b">
        <v>0</v>
      </c>
      <c r="M567">
        <v>21</v>
      </c>
      <c r="N567" t="b">
        <v>1</v>
      </c>
      <c r="O567" t="s">
        <v>8269</v>
      </c>
      <c r="P567" t="s">
        <v>8322</v>
      </c>
      <c r="Q567" t="s">
        <v>8325</v>
      </c>
      <c r="R567">
        <f t="shared" si="56"/>
        <v>47.67</v>
      </c>
      <c r="S567" s="9">
        <f t="shared" si="57"/>
        <v>100</v>
      </c>
      <c r="T567" s="8">
        <f t="shared" si="58"/>
        <v>41877.221886574072</v>
      </c>
      <c r="U567" s="8">
        <f t="shared" si="59"/>
        <v>41910.140972222223</v>
      </c>
      <c r="V567" s="14">
        <f t="shared" si="60"/>
        <v>32.91908564815094</v>
      </c>
      <c r="W567" s="10">
        <f t="shared" si="61"/>
        <v>9.900000000000091E-4</v>
      </c>
      <c r="X567" s="21">
        <f t="shared" si="62"/>
        <v>2014</v>
      </c>
    </row>
    <row r="568" spans="1:24" ht="30" x14ac:dyDescent="0.25">
      <c r="A568">
        <v>3815</v>
      </c>
      <c r="B568" s="1" t="s">
        <v>3812</v>
      </c>
      <c r="C568" s="1" t="s">
        <v>7925</v>
      </c>
      <c r="D568" s="3">
        <v>1000</v>
      </c>
      <c r="E568" s="4">
        <v>1000.01</v>
      </c>
      <c r="F568" t="s">
        <v>8218</v>
      </c>
      <c r="G568" t="s">
        <v>8224</v>
      </c>
      <c r="H568" t="s">
        <v>8408</v>
      </c>
      <c r="I568" t="s">
        <v>8246</v>
      </c>
      <c r="J568">
        <v>1440111600</v>
      </c>
      <c r="K568">
        <v>1437545657</v>
      </c>
      <c r="L568" t="b">
        <v>0</v>
      </c>
      <c r="M568">
        <v>20</v>
      </c>
      <c r="N568" t="b">
        <v>1</v>
      </c>
      <c r="O568" t="s">
        <v>8269</v>
      </c>
      <c r="P568" t="s">
        <v>8322</v>
      </c>
      <c r="Q568" t="s">
        <v>8325</v>
      </c>
      <c r="R568">
        <f t="shared" si="56"/>
        <v>50</v>
      </c>
      <c r="S568" s="9">
        <f t="shared" si="57"/>
        <v>100</v>
      </c>
      <c r="T568" s="8">
        <f t="shared" si="58"/>
        <v>42207.259918981479</v>
      </c>
      <c r="U568" s="8">
        <f t="shared" si="59"/>
        <v>42236.958333333328</v>
      </c>
      <c r="V568" s="14">
        <f t="shared" si="60"/>
        <v>29.698414351849351</v>
      </c>
      <c r="W568" s="10">
        <f t="shared" si="61"/>
        <v>9.9999999999909054E-6</v>
      </c>
      <c r="X568" s="21">
        <f t="shared" si="62"/>
        <v>2015</v>
      </c>
    </row>
    <row r="569" spans="1:24" ht="45" x14ac:dyDescent="0.25">
      <c r="A569">
        <v>390</v>
      </c>
      <c r="B569" s="1" t="s">
        <v>391</v>
      </c>
      <c r="C569" s="1" t="s">
        <v>4500</v>
      </c>
      <c r="D569" s="3">
        <v>1000</v>
      </c>
      <c r="E569" s="4">
        <v>1000</v>
      </c>
      <c r="F569" t="s">
        <v>8218</v>
      </c>
      <c r="G569" t="s">
        <v>8223</v>
      </c>
      <c r="H569" t="s">
        <v>8404</v>
      </c>
      <c r="I569" t="s">
        <v>8245</v>
      </c>
      <c r="J569">
        <v>1431046372</v>
      </c>
      <c r="K569">
        <v>1429318372</v>
      </c>
      <c r="L569" t="b">
        <v>0</v>
      </c>
      <c r="M569">
        <v>14</v>
      </c>
      <c r="N569" t="b">
        <v>1</v>
      </c>
      <c r="O569" t="s">
        <v>8267</v>
      </c>
      <c r="P569" t="s">
        <v>8320</v>
      </c>
      <c r="Q569" t="s">
        <v>8321</v>
      </c>
      <c r="R569">
        <f t="shared" si="56"/>
        <v>71.430000000000007</v>
      </c>
      <c r="S569" s="9">
        <f t="shared" si="57"/>
        <v>100</v>
      </c>
      <c r="T569" s="8">
        <f t="shared" si="58"/>
        <v>42112.036712962959</v>
      </c>
      <c r="U569" s="8">
        <f t="shared" si="59"/>
        <v>42132.036712962959</v>
      </c>
      <c r="V569" s="14">
        <f t="shared" si="60"/>
        <v>20</v>
      </c>
      <c r="W569" s="10">
        <f t="shared" si="61"/>
        <v>0</v>
      </c>
      <c r="X569" s="21">
        <f t="shared" si="62"/>
        <v>2015</v>
      </c>
    </row>
    <row r="570" spans="1:24" ht="90" x14ac:dyDescent="0.25">
      <c r="A570">
        <v>1845</v>
      </c>
      <c r="B570" s="1" t="s">
        <v>1846</v>
      </c>
      <c r="C570" s="1" t="s">
        <v>5955</v>
      </c>
      <c r="D570" s="3">
        <v>1000</v>
      </c>
      <c r="E570" s="4">
        <v>1000</v>
      </c>
      <c r="F570" t="s">
        <v>8218</v>
      </c>
      <c r="G570" t="s">
        <v>8223</v>
      </c>
      <c r="H570" t="s">
        <v>8404</v>
      </c>
      <c r="I570" t="s">
        <v>8245</v>
      </c>
      <c r="J570">
        <v>1466139300</v>
      </c>
      <c r="K570">
        <v>1464854398</v>
      </c>
      <c r="L570" t="b">
        <v>0</v>
      </c>
      <c r="M570">
        <v>19</v>
      </c>
      <c r="N570" t="b">
        <v>1</v>
      </c>
      <c r="O570" t="s">
        <v>8274</v>
      </c>
      <c r="P570" t="s">
        <v>8326</v>
      </c>
      <c r="Q570" t="s">
        <v>8330</v>
      </c>
      <c r="R570">
        <f t="shared" si="56"/>
        <v>52.63</v>
      </c>
      <c r="S570" s="9">
        <f t="shared" si="57"/>
        <v>100</v>
      </c>
      <c r="T570" s="8">
        <f t="shared" si="58"/>
        <v>42523.333310185189</v>
      </c>
      <c r="U570" s="8">
        <f t="shared" si="59"/>
        <v>42538.204861111109</v>
      </c>
      <c r="V570" s="14">
        <f t="shared" si="60"/>
        <v>14.871550925920019</v>
      </c>
      <c r="W570" s="10">
        <f t="shared" si="61"/>
        <v>0</v>
      </c>
      <c r="X570" s="21">
        <f t="shared" si="62"/>
        <v>2016</v>
      </c>
    </row>
    <row r="571" spans="1:24" ht="45" x14ac:dyDescent="0.25">
      <c r="A571">
        <v>2172</v>
      </c>
      <c r="B571" s="1" t="s">
        <v>2173</v>
      </c>
      <c r="C571" s="1" t="s">
        <v>6282</v>
      </c>
      <c r="D571" s="3">
        <v>1000</v>
      </c>
      <c r="E571" s="4">
        <v>1000</v>
      </c>
      <c r="F571" t="s">
        <v>8218</v>
      </c>
      <c r="G571" t="s">
        <v>8223</v>
      </c>
      <c r="H571" t="s">
        <v>8404</v>
      </c>
      <c r="I571" t="s">
        <v>8245</v>
      </c>
      <c r="J571">
        <v>1429365320</v>
      </c>
      <c r="K571">
        <v>1426773320</v>
      </c>
      <c r="L571" t="b">
        <v>0</v>
      </c>
      <c r="M571">
        <v>13</v>
      </c>
      <c r="N571" t="b">
        <v>1</v>
      </c>
      <c r="O571" t="s">
        <v>8274</v>
      </c>
      <c r="P571" t="s">
        <v>8326</v>
      </c>
      <c r="Q571" t="s">
        <v>8330</v>
      </c>
      <c r="R571">
        <f t="shared" si="56"/>
        <v>76.92</v>
      </c>
      <c r="S571" s="9">
        <f t="shared" si="57"/>
        <v>100</v>
      </c>
      <c r="T571" s="8">
        <f t="shared" si="58"/>
        <v>42082.580092592587</v>
      </c>
      <c r="U571" s="8">
        <f t="shared" si="59"/>
        <v>42112.580092592587</v>
      </c>
      <c r="V571" s="14">
        <f t="shared" si="60"/>
        <v>30</v>
      </c>
      <c r="W571" s="10">
        <f t="shared" si="61"/>
        <v>0</v>
      </c>
      <c r="X571" s="21">
        <f t="shared" si="62"/>
        <v>2015</v>
      </c>
    </row>
    <row r="572" spans="1:24" ht="60" x14ac:dyDescent="0.25">
      <c r="A572">
        <v>2821</v>
      </c>
      <c r="B572" s="1" t="s">
        <v>2821</v>
      </c>
      <c r="C572" s="1" t="s">
        <v>6931</v>
      </c>
      <c r="D572" s="3">
        <v>1000</v>
      </c>
      <c r="E572" s="4">
        <v>1000</v>
      </c>
      <c r="F572" t="s">
        <v>8218</v>
      </c>
      <c r="G572" t="s">
        <v>8224</v>
      </c>
      <c r="H572" t="s">
        <v>8408</v>
      </c>
      <c r="I572" t="s">
        <v>8246</v>
      </c>
      <c r="J572">
        <v>1411510135</v>
      </c>
      <c r="K572">
        <v>1408918135</v>
      </c>
      <c r="L572" t="b">
        <v>0</v>
      </c>
      <c r="M572">
        <v>35</v>
      </c>
      <c r="N572" t="b">
        <v>1</v>
      </c>
      <c r="O572" t="s">
        <v>8269</v>
      </c>
      <c r="P572" t="s">
        <v>8322</v>
      </c>
      <c r="Q572" t="s">
        <v>8325</v>
      </c>
      <c r="R572">
        <f t="shared" si="56"/>
        <v>28.57</v>
      </c>
      <c r="S572" s="9">
        <f t="shared" si="57"/>
        <v>100</v>
      </c>
      <c r="T572" s="8">
        <f t="shared" si="58"/>
        <v>41875.922858796301</v>
      </c>
      <c r="U572" s="8">
        <f t="shared" si="59"/>
        <v>41905.922858796301</v>
      </c>
      <c r="V572" s="14">
        <f t="shared" si="60"/>
        <v>30</v>
      </c>
      <c r="W572" s="10">
        <f t="shared" si="61"/>
        <v>0</v>
      </c>
      <c r="X572" s="21">
        <f t="shared" si="62"/>
        <v>2014</v>
      </c>
    </row>
    <row r="573" spans="1:24" ht="30" x14ac:dyDescent="0.25">
      <c r="A573">
        <v>2928</v>
      </c>
      <c r="B573" s="1" t="s">
        <v>2928</v>
      </c>
      <c r="C573" s="1" t="s">
        <v>7038</v>
      </c>
      <c r="D573" s="3">
        <v>1000</v>
      </c>
      <c r="E573" s="4">
        <v>1000</v>
      </c>
      <c r="F573" t="s">
        <v>8218</v>
      </c>
      <c r="G573" t="s">
        <v>8223</v>
      </c>
      <c r="H573" t="s">
        <v>8404</v>
      </c>
      <c r="I573" t="s">
        <v>8245</v>
      </c>
      <c r="J573">
        <v>1457135846</v>
      </c>
      <c r="K573">
        <v>1454543846</v>
      </c>
      <c r="L573" t="b">
        <v>0</v>
      </c>
      <c r="M573">
        <v>24</v>
      </c>
      <c r="N573" t="b">
        <v>1</v>
      </c>
      <c r="O573" t="s">
        <v>8303</v>
      </c>
      <c r="P573" t="s">
        <v>8322</v>
      </c>
      <c r="Q573" t="s">
        <v>8334</v>
      </c>
      <c r="R573">
        <f t="shared" si="56"/>
        <v>41.67</v>
      </c>
      <c r="S573" s="9">
        <f t="shared" si="57"/>
        <v>100</v>
      </c>
      <c r="T573" s="8">
        <f t="shared" si="58"/>
        <v>42403.998217592598</v>
      </c>
      <c r="U573" s="8">
        <f t="shared" si="59"/>
        <v>42433.998217592598</v>
      </c>
      <c r="V573" s="14">
        <f t="shared" si="60"/>
        <v>30</v>
      </c>
      <c r="W573" s="10">
        <f t="shared" si="61"/>
        <v>0</v>
      </c>
      <c r="X573" s="21">
        <f t="shared" si="62"/>
        <v>2016</v>
      </c>
    </row>
    <row r="574" spans="1:24" ht="60" x14ac:dyDescent="0.25">
      <c r="A574">
        <v>2988</v>
      </c>
      <c r="B574" s="1" t="s">
        <v>2988</v>
      </c>
      <c r="C574" s="1" t="s">
        <v>7098</v>
      </c>
      <c r="D574" s="3">
        <v>1000</v>
      </c>
      <c r="E574" s="4">
        <v>1000</v>
      </c>
      <c r="F574" t="s">
        <v>8218</v>
      </c>
      <c r="G574" t="s">
        <v>8224</v>
      </c>
      <c r="H574" t="s">
        <v>8408</v>
      </c>
      <c r="I574" t="s">
        <v>8246</v>
      </c>
      <c r="J574">
        <v>1466412081</v>
      </c>
      <c r="K574">
        <v>1463820081</v>
      </c>
      <c r="L574" t="b">
        <v>0</v>
      </c>
      <c r="M574">
        <v>28</v>
      </c>
      <c r="N574" t="b">
        <v>1</v>
      </c>
      <c r="O574" t="s">
        <v>8301</v>
      </c>
      <c r="P574" t="s">
        <v>8322</v>
      </c>
      <c r="Q574" t="s">
        <v>8323</v>
      </c>
      <c r="R574">
        <f t="shared" si="56"/>
        <v>35.71</v>
      </c>
      <c r="S574" s="9">
        <f t="shared" si="57"/>
        <v>100</v>
      </c>
      <c r="T574" s="8">
        <f t="shared" si="58"/>
        <v>42511.362048611118</v>
      </c>
      <c r="U574" s="8">
        <f t="shared" si="59"/>
        <v>42541.362048611118</v>
      </c>
      <c r="V574" s="14">
        <f t="shared" si="60"/>
        <v>30</v>
      </c>
      <c r="W574" s="10">
        <f t="shared" si="61"/>
        <v>0</v>
      </c>
      <c r="X574" s="21">
        <f t="shared" si="62"/>
        <v>2016</v>
      </c>
    </row>
    <row r="575" spans="1:24" ht="60" x14ac:dyDescent="0.25">
      <c r="A575">
        <v>3185</v>
      </c>
      <c r="B575" s="1" t="s">
        <v>3185</v>
      </c>
      <c r="C575" s="1" t="s">
        <v>7295</v>
      </c>
      <c r="D575" s="3">
        <v>1000</v>
      </c>
      <c r="E575" s="4">
        <v>1000</v>
      </c>
      <c r="F575" t="s">
        <v>8218</v>
      </c>
      <c r="G575" t="s">
        <v>8224</v>
      </c>
      <c r="H575" t="s">
        <v>8408</v>
      </c>
      <c r="I575" t="s">
        <v>8246</v>
      </c>
      <c r="J575">
        <v>1405553241</v>
      </c>
      <c r="K575">
        <v>1404948441</v>
      </c>
      <c r="L575" t="b">
        <v>1</v>
      </c>
      <c r="M575">
        <v>24</v>
      </c>
      <c r="N575" t="b">
        <v>1</v>
      </c>
      <c r="O575" t="s">
        <v>8269</v>
      </c>
      <c r="P575" t="s">
        <v>8322</v>
      </c>
      <c r="Q575" t="s">
        <v>8325</v>
      </c>
      <c r="R575">
        <f t="shared" si="56"/>
        <v>41.67</v>
      </c>
      <c r="S575" s="9">
        <f t="shared" si="57"/>
        <v>100</v>
      </c>
      <c r="T575" s="8">
        <f t="shared" si="58"/>
        <v>41829.977326388893</v>
      </c>
      <c r="U575" s="8">
        <f t="shared" si="59"/>
        <v>41836.977326388893</v>
      </c>
      <c r="V575" s="14">
        <f t="shared" si="60"/>
        <v>7</v>
      </c>
      <c r="W575" s="10">
        <f t="shared" si="61"/>
        <v>0</v>
      </c>
      <c r="X575" s="21">
        <f t="shared" si="62"/>
        <v>2014</v>
      </c>
    </row>
    <row r="576" spans="1:24" ht="60" x14ac:dyDescent="0.25">
      <c r="A576">
        <v>3504</v>
      </c>
      <c r="B576" s="1" t="s">
        <v>3503</v>
      </c>
      <c r="C576" s="1" t="s">
        <v>7614</v>
      </c>
      <c r="D576" s="3">
        <v>1000</v>
      </c>
      <c r="E576" s="4">
        <v>1000</v>
      </c>
      <c r="F576" t="s">
        <v>8218</v>
      </c>
      <c r="G576" t="s">
        <v>8223</v>
      </c>
      <c r="H576" t="s">
        <v>8404</v>
      </c>
      <c r="I576" t="s">
        <v>8245</v>
      </c>
      <c r="J576">
        <v>1447959491</v>
      </c>
      <c r="K576">
        <v>1445363891</v>
      </c>
      <c r="L576" t="b">
        <v>0</v>
      </c>
      <c r="M576">
        <v>8</v>
      </c>
      <c r="N576" t="b">
        <v>1</v>
      </c>
      <c r="O576" t="s">
        <v>8269</v>
      </c>
      <c r="P576" t="s">
        <v>8322</v>
      </c>
      <c r="Q576" t="s">
        <v>8325</v>
      </c>
      <c r="R576">
        <f t="shared" si="56"/>
        <v>125</v>
      </c>
      <c r="S576" s="9">
        <f t="shared" si="57"/>
        <v>100</v>
      </c>
      <c r="T576" s="8">
        <f t="shared" si="58"/>
        <v>42297.748738425929</v>
      </c>
      <c r="U576" s="8">
        <f t="shared" si="59"/>
        <v>42327.790405092594</v>
      </c>
      <c r="V576" s="14">
        <f t="shared" si="60"/>
        <v>30.041666666664241</v>
      </c>
      <c r="W576" s="10">
        <f t="shared" si="61"/>
        <v>0</v>
      </c>
      <c r="X576" s="21">
        <f t="shared" si="62"/>
        <v>2015</v>
      </c>
    </row>
    <row r="577" spans="1:24" ht="60" x14ac:dyDescent="0.25">
      <c r="A577">
        <v>3512</v>
      </c>
      <c r="B577" s="1" t="s">
        <v>3511</v>
      </c>
      <c r="C577" s="1" t="s">
        <v>7622</v>
      </c>
      <c r="D577" s="3">
        <v>1000</v>
      </c>
      <c r="E577" s="4">
        <v>1000</v>
      </c>
      <c r="F577" t="s">
        <v>8218</v>
      </c>
      <c r="G577" t="s">
        <v>8224</v>
      </c>
      <c r="H577" t="s">
        <v>8408</v>
      </c>
      <c r="I577" t="s">
        <v>8246</v>
      </c>
      <c r="J577">
        <v>1429789992</v>
      </c>
      <c r="K577">
        <v>1424609592</v>
      </c>
      <c r="L577" t="b">
        <v>0</v>
      </c>
      <c r="M577">
        <v>17</v>
      </c>
      <c r="N577" t="b">
        <v>1</v>
      </c>
      <c r="O577" t="s">
        <v>8269</v>
      </c>
      <c r="P577" t="s">
        <v>8322</v>
      </c>
      <c r="Q577" t="s">
        <v>8325</v>
      </c>
      <c r="R577">
        <f t="shared" si="56"/>
        <v>58.82</v>
      </c>
      <c r="S577" s="9">
        <f t="shared" si="57"/>
        <v>100</v>
      </c>
      <c r="T577" s="8">
        <f t="shared" si="58"/>
        <v>42057.536944444444</v>
      </c>
      <c r="U577" s="8">
        <f t="shared" si="59"/>
        <v>42117.49527777778</v>
      </c>
      <c r="V577" s="14">
        <f t="shared" si="60"/>
        <v>59.958333333335759</v>
      </c>
      <c r="W577" s="10">
        <f t="shared" si="61"/>
        <v>0</v>
      </c>
      <c r="X577" s="21">
        <f t="shared" si="62"/>
        <v>2015</v>
      </c>
    </row>
    <row r="578" spans="1:24" ht="45" x14ac:dyDescent="0.25">
      <c r="A578">
        <v>3808</v>
      </c>
      <c r="B578" s="1" t="s">
        <v>3805</v>
      </c>
      <c r="C578" s="1" t="s">
        <v>7918</v>
      </c>
      <c r="D578" s="3">
        <v>1000</v>
      </c>
      <c r="E578" s="4">
        <v>1000</v>
      </c>
      <c r="F578" t="s">
        <v>8218</v>
      </c>
      <c r="G578" t="s">
        <v>8224</v>
      </c>
      <c r="H578" t="s">
        <v>8408</v>
      </c>
      <c r="I578" t="s">
        <v>8246</v>
      </c>
      <c r="J578">
        <v>1429955619</v>
      </c>
      <c r="K578">
        <v>1424775219</v>
      </c>
      <c r="L578" t="b">
        <v>0</v>
      </c>
      <c r="M578">
        <v>24</v>
      </c>
      <c r="N578" t="b">
        <v>1</v>
      </c>
      <c r="O578" t="s">
        <v>8269</v>
      </c>
      <c r="P578" t="s">
        <v>8322</v>
      </c>
      <c r="Q578" t="s">
        <v>8325</v>
      </c>
      <c r="R578">
        <f t="shared" ref="R578:R641" si="63">IFERROR(ROUND(E578/M578,2),0)</f>
        <v>41.67</v>
      </c>
      <c r="S578" s="9">
        <f t="shared" ref="S578:S641" si="64">ROUND((E578/D578)*100,0)</f>
        <v>100</v>
      </c>
      <c r="T578" s="8">
        <f t="shared" ref="T578:T641" si="65">+(((K578/60)/60)/24)+DATE(1970,1,1)</f>
        <v>42059.453923611116</v>
      </c>
      <c r="U578" s="8">
        <f t="shared" ref="U578:U641" si="66">+(((J578/60)/60/24)+DATE(1970,1,1))</f>
        <v>42119.412256944444</v>
      </c>
      <c r="V578" s="14">
        <f t="shared" ref="V578:V641" si="67">+U578-T578</f>
        <v>59.958333333328483</v>
      </c>
      <c r="W578" s="10">
        <f t="shared" ref="W578:W641" si="68">+(E578-D578)/D578</f>
        <v>0</v>
      </c>
      <c r="X578" s="21">
        <f t="shared" ref="X578:X641" si="69">YEAR(T578)</f>
        <v>2015</v>
      </c>
    </row>
    <row r="579" spans="1:24" ht="45" x14ac:dyDescent="0.25">
      <c r="A579">
        <v>885</v>
      </c>
      <c r="B579" s="1" t="s">
        <v>886</v>
      </c>
      <c r="C579" s="1" t="s">
        <v>4995</v>
      </c>
      <c r="D579" s="3">
        <v>1000</v>
      </c>
      <c r="E579" s="4">
        <v>750</v>
      </c>
      <c r="F579" t="s">
        <v>8220</v>
      </c>
      <c r="G579" t="s">
        <v>8223</v>
      </c>
      <c r="H579" t="s">
        <v>8404</v>
      </c>
      <c r="I579" t="s">
        <v>8245</v>
      </c>
      <c r="J579">
        <v>1483137311</v>
      </c>
      <c r="K579">
        <v>1481322911</v>
      </c>
      <c r="L579" t="b">
        <v>0</v>
      </c>
      <c r="M579">
        <v>21</v>
      </c>
      <c r="N579" t="b">
        <v>0</v>
      </c>
      <c r="O579" t="s">
        <v>8277</v>
      </c>
      <c r="P579" t="s">
        <v>8326</v>
      </c>
      <c r="Q579" t="s">
        <v>8327</v>
      </c>
      <c r="R579">
        <f t="shared" si="63"/>
        <v>35.71</v>
      </c>
      <c r="S579" s="9">
        <f t="shared" si="64"/>
        <v>75</v>
      </c>
      <c r="T579" s="8">
        <f t="shared" si="65"/>
        <v>42713.941099537042</v>
      </c>
      <c r="U579" s="8">
        <f t="shared" si="66"/>
        <v>42734.941099537042</v>
      </c>
      <c r="V579" s="14">
        <f t="shared" si="67"/>
        <v>21</v>
      </c>
      <c r="W579" s="10">
        <f t="shared" si="68"/>
        <v>-0.25</v>
      </c>
      <c r="X579" s="21">
        <f t="shared" si="69"/>
        <v>2016</v>
      </c>
    </row>
    <row r="580" spans="1:24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t="s">
        <v>8224</v>
      </c>
      <c r="H580" t="s">
        <v>8408</v>
      </c>
      <c r="I580" t="s">
        <v>8246</v>
      </c>
      <c r="J580">
        <v>1458117190</v>
      </c>
      <c r="K580">
        <v>1455528790</v>
      </c>
      <c r="L580" t="b">
        <v>0</v>
      </c>
      <c r="M580">
        <v>3</v>
      </c>
      <c r="N580" t="b">
        <v>0</v>
      </c>
      <c r="O580" t="s">
        <v>8269</v>
      </c>
      <c r="P580" t="s">
        <v>8322</v>
      </c>
      <c r="Q580" t="s">
        <v>8325</v>
      </c>
      <c r="R580">
        <f t="shared" si="63"/>
        <v>203.67</v>
      </c>
      <c r="S580" s="9">
        <f t="shared" si="64"/>
        <v>61</v>
      </c>
      <c r="T580" s="8">
        <f t="shared" si="65"/>
        <v>42415.398032407407</v>
      </c>
      <c r="U580" s="8">
        <f t="shared" si="66"/>
        <v>42445.356365740736</v>
      </c>
      <c r="V580" s="14">
        <f t="shared" si="67"/>
        <v>29.958333333328483</v>
      </c>
      <c r="W580" s="10">
        <f t="shared" si="68"/>
        <v>-0.38900000000000001</v>
      </c>
      <c r="X580" s="21">
        <f t="shared" si="69"/>
        <v>2016</v>
      </c>
    </row>
    <row r="581" spans="1:24" ht="45" x14ac:dyDescent="0.25">
      <c r="A581">
        <v>2854</v>
      </c>
      <c r="B581" s="1" t="s">
        <v>2854</v>
      </c>
      <c r="C581" s="1" t="s">
        <v>6964</v>
      </c>
      <c r="D581" s="3">
        <v>1000</v>
      </c>
      <c r="E581" s="4">
        <v>417</v>
      </c>
      <c r="F581" t="s">
        <v>8220</v>
      </c>
      <c r="G581" t="s">
        <v>8224</v>
      </c>
      <c r="H581" t="s">
        <v>8408</v>
      </c>
      <c r="I581" t="s">
        <v>8246</v>
      </c>
      <c r="J581">
        <v>1431018719</v>
      </c>
      <c r="K581">
        <v>1429290719</v>
      </c>
      <c r="L581" t="b">
        <v>0</v>
      </c>
      <c r="M581">
        <v>14</v>
      </c>
      <c r="N581" t="b">
        <v>0</v>
      </c>
      <c r="O581" t="s">
        <v>8269</v>
      </c>
      <c r="P581" t="s">
        <v>8322</v>
      </c>
      <c r="Q581" t="s">
        <v>8325</v>
      </c>
      <c r="R581">
        <f t="shared" si="63"/>
        <v>29.79</v>
      </c>
      <c r="S581" s="9">
        <f t="shared" si="64"/>
        <v>42</v>
      </c>
      <c r="T581" s="8">
        <f t="shared" si="65"/>
        <v>42111.71665509259</v>
      </c>
      <c r="U581" s="8">
        <f t="shared" si="66"/>
        <v>42131.71665509259</v>
      </c>
      <c r="V581" s="14">
        <f t="shared" si="67"/>
        <v>20</v>
      </c>
      <c r="W581" s="10">
        <f t="shared" si="68"/>
        <v>-0.58299999999999996</v>
      </c>
      <c r="X581" s="21">
        <f t="shared" si="69"/>
        <v>2015</v>
      </c>
    </row>
    <row r="582" spans="1:24" ht="60" x14ac:dyDescent="0.25">
      <c r="A582">
        <v>234</v>
      </c>
      <c r="B582" s="1" t="s">
        <v>236</v>
      </c>
      <c r="C582" s="1" t="s">
        <v>4344</v>
      </c>
      <c r="D582" s="3">
        <v>1000</v>
      </c>
      <c r="E582" s="4">
        <v>401</v>
      </c>
      <c r="F582" t="s">
        <v>8220</v>
      </c>
      <c r="G582" t="s">
        <v>8223</v>
      </c>
      <c r="H582" t="s">
        <v>8404</v>
      </c>
      <c r="I582" t="s">
        <v>8245</v>
      </c>
      <c r="J582">
        <v>1434847859</v>
      </c>
      <c r="K582">
        <v>1431391859</v>
      </c>
      <c r="L582" t="b">
        <v>0</v>
      </c>
      <c r="M582">
        <v>5</v>
      </c>
      <c r="N582" t="b">
        <v>0</v>
      </c>
      <c r="O582" t="s">
        <v>8266</v>
      </c>
      <c r="P582" t="s">
        <v>8320</v>
      </c>
      <c r="Q582" t="s">
        <v>8324</v>
      </c>
      <c r="R582">
        <f t="shared" si="63"/>
        <v>80.2</v>
      </c>
      <c r="S582" s="9">
        <f t="shared" si="64"/>
        <v>40</v>
      </c>
      <c r="T582" s="8">
        <f t="shared" si="65"/>
        <v>42136.035405092596</v>
      </c>
      <c r="U582" s="8">
        <f t="shared" si="66"/>
        <v>42176.035405092596</v>
      </c>
      <c r="V582" s="14">
        <f t="shared" si="67"/>
        <v>40</v>
      </c>
      <c r="W582" s="10">
        <f t="shared" si="68"/>
        <v>-0.59899999999999998</v>
      </c>
      <c r="X582" s="21">
        <f t="shared" si="69"/>
        <v>2015</v>
      </c>
    </row>
    <row r="583" spans="1:24" ht="60" x14ac:dyDescent="0.25">
      <c r="A583">
        <v>3974</v>
      </c>
      <c r="B583" s="1" t="s">
        <v>3971</v>
      </c>
      <c r="C583" s="1" t="s">
        <v>8081</v>
      </c>
      <c r="D583" s="3">
        <v>1000</v>
      </c>
      <c r="E583" s="4">
        <v>320</v>
      </c>
      <c r="F583" t="s">
        <v>8220</v>
      </c>
      <c r="G583" t="s">
        <v>8224</v>
      </c>
      <c r="H583" t="s">
        <v>8408</v>
      </c>
      <c r="I583" t="s">
        <v>8246</v>
      </c>
      <c r="J583">
        <v>1464872848</v>
      </c>
      <c r="K583">
        <v>1462280848</v>
      </c>
      <c r="L583" t="b">
        <v>0</v>
      </c>
      <c r="M583">
        <v>11</v>
      </c>
      <c r="N583" t="b">
        <v>0</v>
      </c>
      <c r="O583" t="s">
        <v>8269</v>
      </c>
      <c r="P583" t="s">
        <v>8322</v>
      </c>
      <c r="Q583" t="s">
        <v>8325</v>
      </c>
      <c r="R583">
        <f t="shared" si="63"/>
        <v>29.09</v>
      </c>
      <c r="S583" s="9">
        <f t="shared" si="64"/>
        <v>32</v>
      </c>
      <c r="T583" s="8">
        <f t="shared" si="65"/>
        <v>42493.546851851846</v>
      </c>
      <c r="U583" s="8">
        <f t="shared" si="66"/>
        <v>42523.546851851846</v>
      </c>
      <c r="V583" s="14">
        <f t="shared" si="67"/>
        <v>30</v>
      </c>
      <c r="W583" s="10">
        <f t="shared" si="68"/>
        <v>-0.68</v>
      </c>
      <c r="X583" s="21">
        <f t="shared" si="69"/>
        <v>2016</v>
      </c>
    </row>
    <row r="584" spans="1:24" ht="60" x14ac:dyDescent="0.25">
      <c r="A584">
        <v>1546</v>
      </c>
      <c r="B584" s="1" t="s">
        <v>1547</v>
      </c>
      <c r="C584" s="1" t="s">
        <v>5656</v>
      </c>
      <c r="D584" s="3">
        <v>1000</v>
      </c>
      <c r="E584" s="4">
        <v>289</v>
      </c>
      <c r="F584" t="s">
        <v>8220</v>
      </c>
      <c r="G584" t="s">
        <v>8224</v>
      </c>
      <c r="H584" t="s">
        <v>8408</v>
      </c>
      <c r="I584" t="s">
        <v>8246</v>
      </c>
      <c r="J584">
        <v>1410930399</v>
      </c>
      <c r="K584">
        <v>1405746399</v>
      </c>
      <c r="L584" t="b">
        <v>0</v>
      </c>
      <c r="M584">
        <v>11</v>
      </c>
      <c r="N584" t="b">
        <v>0</v>
      </c>
      <c r="O584" t="s">
        <v>8287</v>
      </c>
      <c r="P584" t="s">
        <v>8312</v>
      </c>
      <c r="Q584" t="s">
        <v>8354</v>
      </c>
      <c r="R584">
        <f t="shared" si="63"/>
        <v>26.27</v>
      </c>
      <c r="S584" s="9">
        <f t="shared" si="64"/>
        <v>29</v>
      </c>
      <c r="T584" s="8">
        <f t="shared" si="65"/>
        <v>41839.212951388887</v>
      </c>
      <c r="U584" s="8">
        <f t="shared" si="66"/>
        <v>41899.212951388887</v>
      </c>
      <c r="V584" s="14">
        <f t="shared" si="67"/>
        <v>60</v>
      </c>
      <c r="W584" s="10">
        <f t="shared" si="68"/>
        <v>-0.71099999999999997</v>
      </c>
      <c r="X584" s="21">
        <f t="shared" si="69"/>
        <v>2014</v>
      </c>
    </row>
    <row r="585" spans="1:24" ht="45" x14ac:dyDescent="0.25">
      <c r="A585">
        <v>239</v>
      </c>
      <c r="B585" s="1" t="s">
        <v>241</v>
      </c>
      <c r="C585" s="1" t="s">
        <v>4349</v>
      </c>
      <c r="D585" s="3">
        <v>1000</v>
      </c>
      <c r="E585" s="4">
        <v>250</v>
      </c>
      <c r="F585" t="s">
        <v>8220</v>
      </c>
      <c r="G585" t="s">
        <v>8225</v>
      </c>
      <c r="H585" t="s">
        <v>8405</v>
      </c>
      <c r="I585" t="s">
        <v>8247</v>
      </c>
      <c r="J585">
        <v>1446984000</v>
      </c>
      <c r="K585">
        <v>1445308730</v>
      </c>
      <c r="L585" t="b">
        <v>0</v>
      </c>
      <c r="M585">
        <v>5</v>
      </c>
      <c r="N585" t="b">
        <v>0</v>
      </c>
      <c r="O585" t="s">
        <v>8266</v>
      </c>
      <c r="P585" t="s">
        <v>8320</v>
      </c>
      <c r="Q585" t="s">
        <v>8324</v>
      </c>
      <c r="R585">
        <f t="shared" si="63"/>
        <v>50</v>
      </c>
      <c r="S585" s="9">
        <f t="shared" si="64"/>
        <v>25</v>
      </c>
      <c r="T585" s="8">
        <f t="shared" si="65"/>
        <v>42297.110300925924</v>
      </c>
      <c r="U585" s="8">
        <f t="shared" si="66"/>
        <v>42316.5</v>
      </c>
      <c r="V585" s="14">
        <f t="shared" si="67"/>
        <v>19.389699074075907</v>
      </c>
      <c r="W585" s="10">
        <f t="shared" si="68"/>
        <v>-0.75</v>
      </c>
      <c r="X585" s="21">
        <f t="shared" si="69"/>
        <v>2015</v>
      </c>
    </row>
    <row r="586" spans="1:24" ht="45" x14ac:dyDescent="0.25">
      <c r="A586">
        <v>3203</v>
      </c>
      <c r="B586" s="1" t="s">
        <v>3203</v>
      </c>
      <c r="C586" s="1" t="s">
        <v>7313</v>
      </c>
      <c r="D586" s="3">
        <v>1000</v>
      </c>
      <c r="E586" s="4">
        <v>250</v>
      </c>
      <c r="F586" t="s">
        <v>8220</v>
      </c>
      <c r="G586" t="s">
        <v>8223</v>
      </c>
      <c r="H586" t="s">
        <v>8404</v>
      </c>
      <c r="I586" t="s">
        <v>8245</v>
      </c>
      <c r="J586">
        <v>1443224622</v>
      </c>
      <c r="K586">
        <v>1440632622</v>
      </c>
      <c r="L586" t="b">
        <v>0</v>
      </c>
      <c r="M586">
        <v>6</v>
      </c>
      <c r="N586" t="b">
        <v>0</v>
      </c>
      <c r="O586" t="s">
        <v>8303</v>
      </c>
      <c r="P586" t="s">
        <v>8322</v>
      </c>
      <c r="Q586" t="s">
        <v>8334</v>
      </c>
      <c r="R586">
        <f t="shared" si="63"/>
        <v>41.67</v>
      </c>
      <c r="S586" s="9">
        <f t="shared" si="64"/>
        <v>25</v>
      </c>
      <c r="T586" s="8">
        <f t="shared" si="65"/>
        <v>42242.988680555558</v>
      </c>
      <c r="U586" s="8">
        <f t="shared" si="66"/>
        <v>42272.988680555558</v>
      </c>
      <c r="V586" s="14">
        <f t="shared" si="67"/>
        <v>30</v>
      </c>
      <c r="W586" s="10">
        <f t="shared" si="68"/>
        <v>-0.75</v>
      </c>
      <c r="X586" s="21">
        <f t="shared" si="69"/>
        <v>2015</v>
      </c>
    </row>
    <row r="587" spans="1:24" ht="60" x14ac:dyDescent="0.25">
      <c r="A587">
        <v>3134</v>
      </c>
      <c r="B587" s="1" t="s">
        <v>3134</v>
      </c>
      <c r="C587" s="1" t="s">
        <v>7244</v>
      </c>
      <c r="D587" s="3">
        <v>1000</v>
      </c>
      <c r="E587" s="4">
        <v>225</v>
      </c>
      <c r="F587" t="s">
        <v>8221</v>
      </c>
      <c r="G587" t="s">
        <v>8224</v>
      </c>
      <c r="H587" t="s">
        <v>8408</v>
      </c>
      <c r="I587" t="s">
        <v>8246</v>
      </c>
      <c r="J587">
        <v>1490631419</v>
      </c>
      <c r="K587">
        <v>1488820619</v>
      </c>
      <c r="L587" t="b">
        <v>0</v>
      </c>
      <c r="M587">
        <v>12</v>
      </c>
      <c r="N587" t="b">
        <v>0</v>
      </c>
      <c r="O587" t="s">
        <v>8269</v>
      </c>
      <c r="P587" t="s">
        <v>8322</v>
      </c>
      <c r="Q587" t="s">
        <v>8325</v>
      </c>
      <c r="R587">
        <f t="shared" si="63"/>
        <v>18.75</v>
      </c>
      <c r="S587" s="9">
        <f t="shared" si="64"/>
        <v>23</v>
      </c>
      <c r="T587" s="8">
        <f t="shared" si="65"/>
        <v>42800.720127314817</v>
      </c>
      <c r="U587" s="8">
        <f t="shared" si="66"/>
        <v>42821.678460648152</v>
      </c>
      <c r="V587" s="14">
        <f t="shared" si="67"/>
        <v>20.958333333335759</v>
      </c>
      <c r="W587" s="10">
        <f t="shared" si="68"/>
        <v>-0.77500000000000002</v>
      </c>
      <c r="X587" s="21">
        <f t="shared" si="69"/>
        <v>2017</v>
      </c>
    </row>
    <row r="588" spans="1:24" ht="45" x14ac:dyDescent="0.25">
      <c r="A588">
        <v>3972</v>
      </c>
      <c r="B588" s="1" t="s">
        <v>3969</v>
      </c>
      <c r="C588" s="1" t="s">
        <v>8079</v>
      </c>
      <c r="D588" s="3">
        <v>1000</v>
      </c>
      <c r="E588" s="4">
        <v>211</v>
      </c>
      <c r="F588" t="s">
        <v>8220</v>
      </c>
      <c r="G588" t="s">
        <v>8223</v>
      </c>
      <c r="H588" t="s">
        <v>8404</v>
      </c>
      <c r="I588" t="s">
        <v>8245</v>
      </c>
      <c r="J588">
        <v>1423186634</v>
      </c>
      <c r="K588">
        <v>1418002634</v>
      </c>
      <c r="L588" t="b">
        <v>0</v>
      </c>
      <c r="M588">
        <v>8</v>
      </c>
      <c r="N588" t="b">
        <v>0</v>
      </c>
      <c r="O588" t="s">
        <v>8269</v>
      </c>
      <c r="P588" t="s">
        <v>8322</v>
      </c>
      <c r="Q588" t="s">
        <v>8325</v>
      </c>
      <c r="R588">
        <f t="shared" si="63"/>
        <v>26.38</v>
      </c>
      <c r="S588" s="9">
        <f t="shared" si="64"/>
        <v>21</v>
      </c>
      <c r="T588" s="8">
        <f t="shared" si="65"/>
        <v>41981.067523148144</v>
      </c>
      <c r="U588" s="8">
        <f t="shared" si="66"/>
        <v>42041.067523148144</v>
      </c>
      <c r="V588" s="14">
        <f t="shared" si="67"/>
        <v>60</v>
      </c>
      <c r="W588" s="10">
        <f t="shared" si="68"/>
        <v>-0.78900000000000003</v>
      </c>
      <c r="X588" s="21">
        <f t="shared" si="69"/>
        <v>2014</v>
      </c>
    </row>
    <row r="589" spans="1:24" ht="45" x14ac:dyDescent="0.25">
      <c r="A589">
        <v>1594</v>
      </c>
      <c r="B589" s="1" t="s">
        <v>1595</v>
      </c>
      <c r="C589" s="1" t="s">
        <v>5704</v>
      </c>
      <c r="D589" s="3">
        <v>1000</v>
      </c>
      <c r="E589" s="4">
        <v>205</v>
      </c>
      <c r="F589" t="s">
        <v>8220</v>
      </c>
      <c r="G589" t="s">
        <v>8223</v>
      </c>
      <c r="H589" t="s">
        <v>8404</v>
      </c>
      <c r="I589" t="s">
        <v>8245</v>
      </c>
      <c r="J589">
        <v>1463329260</v>
      </c>
      <c r="K589">
        <v>1458147982</v>
      </c>
      <c r="L589" t="b">
        <v>0</v>
      </c>
      <c r="M589">
        <v>10</v>
      </c>
      <c r="N589" t="b">
        <v>0</v>
      </c>
      <c r="O589" t="s">
        <v>8289</v>
      </c>
      <c r="P589" t="s">
        <v>8312</v>
      </c>
      <c r="Q589" t="s">
        <v>8350</v>
      </c>
      <c r="R589">
        <f t="shared" si="63"/>
        <v>20.5</v>
      </c>
      <c r="S589" s="9">
        <f t="shared" si="64"/>
        <v>21</v>
      </c>
      <c r="T589" s="8">
        <f t="shared" si="65"/>
        <v>42445.712754629625</v>
      </c>
      <c r="U589" s="8">
        <f t="shared" si="66"/>
        <v>42505.681249999994</v>
      </c>
      <c r="V589" s="14">
        <f t="shared" si="67"/>
        <v>59.968495370369055</v>
      </c>
      <c r="W589" s="10">
        <f t="shared" si="68"/>
        <v>-0.79500000000000004</v>
      </c>
      <c r="X589" s="21">
        <f t="shared" si="69"/>
        <v>2016</v>
      </c>
    </row>
    <row r="590" spans="1:24" ht="30" x14ac:dyDescent="0.25">
      <c r="A590">
        <v>179</v>
      </c>
      <c r="B590" s="1" t="s">
        <v>181</v>
      </c>
      <c r="C590" s="1" t="s">
        <v>4289</v>
      </c>
      <c r="D590" s="3">
        <v>1000</v>
      </c>
      <c r="E590" s="4">
        <v>200</v>
      </c>
      <c r="F590" t="s">
        <v>8220</v>
      </c>
      <c r="G590" t="s">
        <v>8223</v>
      </c>
      <c r="H590" t="s">
        <v>8404</v>
      </c>
      <c r="I590" t="s">
        <v>8245</v>
      </c>
      <c r="J590">
        <v>1457056555</v>
      </c>
      <c r="K590">
        <v>1454464555</v>
      </c>
      <c r="L590" t="b">
        <v>0</v>
      </c>
      <c r="M590">
        <v>2</v>
      </c>
      <c r="N590" t="b">
        <v>0</v>
      </c>
      <c r="O590" t="s">
        <v>8266</v>
      </c>
      <c r="P590" t="s">
        <v>8320</v>
      </c>
      <c r="Q590" t="s">
        <v>8324</v>
      </c>
      <c r="R590">
        <f t="shared" si="63"/>
        <v>100</v>
      </c>
      <c r="S590" s="9">
        <f t="shared" si="64"/>
        <v>20</v>
      </c>
      <c r="T590" s="8">
        <f t="shared" si="65"/>
        <v>42403.080497685187</v>
      </c>
      <c r="U590" s="8">
        <f t="shared" si="66"/>
        <v>42433.080497685187</v>
      </c>
      <c r="V590" s="14">
        <f t="shared" si="67"/>
        <v>30</v>
      </c>
      <c r="W590" s="10">
        <f t="shared" si="68"/>
        <v>-0.8</v>
      </c>
      <c r="X590" s="21">
        <f t="shared" si="69"/>
        <v>2016</v>
      </c>
    </row>
    <row r="591" spans="1:24" ht="60" x14ac:dyDescent="0.25">
      <c r="A591">
        <v>1238</v>
      </c>
      <c r="B591" s="1" t="s">
        <v>1239</v>
      </c>
      <c r="C591" s="1" t="s">
        <v>5348</v>
      </c>
      <c r="D591" s="3">
        <v>1000</v>
      </c>
      <c r="E591" s="4">
        <v>178</v>
      </c>
      <c r="F591" t="s">
        <v>8219</v>
      </c>
      <c r="G591" t="s">
        <v>8223</v>
      </c>
      <c r="H591" t="s">
        <v>8404</v>
      </c>
      <c r="I591" t="s">
        <v>8245</v>
      </c>
      <c r="J591">
        <v>1312641536</v>
      </c>
      <c r="K591">
        <v>1310049536</v>
      </c>
      <c r="L591" t="b">
        <v>0</v>
      </c>
      <c r="M591">
        <v>3</v>
      </c>
      <c r="N591" t="b">
        <v>0</v>
      </c>
      <c r="O591" t="s">
        <v>8284</v>
      </c>
      <c r="P591" t="s">
        <v>8326</v>
      </c>
      <c r="Q591" t="s">
        <v>8353</v>
      </c>
      <c r="R591">
        <f t="shared" si="63"/>
        <v>59.33</v>
      </c>
      <c r="S591" s="9">
        <f t="shared" si="64"/>
        <v>18</v>
      </c>
      <c r="T591" s="8">
        <f t="shared" si="65"/>
        <v>40731.61037037037</v>
      </c>
      <c r="U591" s="8">
        <f t="shared" si="66"/>
        <v>40761.61037037037</v>
      </c>
      <c r="V591" s="14">
        <f t="shared" si="67"/>
        <v>30</v>
      </c>
      <c r="W591" s="10">
        <f t="shared" si="68"/>
        <v>-0.82199999999999995</v>
      </c>
      <c r="X591" s="21">
        <f t="shared" si="69"/>
        <v>2011</v>
      </c>
    </row>
    <row r="592" spans="1:24" ht="45" x14ac:dyDescent="0.25">
      <c r="A592">
        <v>4070</v>
      </c>
      <c r="B592" s="1" t="s">
        <v>4066</v>
      </c>
      <c r="C592" s="1" t="s">
        <v>8173</v>
      </c>
      <c r="D592" s="3">
        <v>1000</v>
      </c>
      <c r="E592" s="4">
        <v>165</v>
      </c>
      <c r="F592" t="s">
        <v>8220</v>
      </c>
      <c r="G592" t="s">
        <v>8223</v>
      </c>
      <c r="H592" t="s">
        <v>8404</v>
      </c>
      <c r="I592" t="s">
        <v>8245</v>
      </c>
      <c r="J592">
        <v>1425178800</v>
      </c>
      <c r="K592">
        <v>1422374420</v>
      </c>
      <c r="L592" t="b">
        <v>0</v>
      </c>
      <c r="M592">
        <v>6</v>
      </c>
      <c r="N592" t="b">
        <v>0</v>
      </c>
      <c r="O592" t="s">
        <v>8269</v>
      </c>
      <c r="P592" t="s">
        <v>8322</v>
      </c>
      <c r="Q592" t="s">
        <v>8325</v>
      </c>
      <c r="R592">
        <f t="shared" si="63"/>
        <v>27.5</v>
      </c>
      <c r="S592" s="9">
        <f t="shared" si="64"/>
        <v>17</v>
      </c>
      <c r="T592" s="8">
        <f t="shared" si="65"/>
        <v>42031.666898148149</v>
      </c>
      <c r="U592" s="8">
        <f t="shared" si="66"/>
        <v>42064.125</v>
      </c>
      <c r="V592" s="14">
        <f t="shared" si="67"/>
        <v>32.458101851851097</v>
      </c>
      <c r="W592" s="10">
        <f t="shared" si="68"/>
        <v>-0.83499999999999996</v>
      </c>
      <c r="X592" s="21">
        <f t="shared" si="69"/>
        <v>2015</v>
      </c>
    </row>
    <row r="593" spans="1:24" ht="45" x14ac:dyDescent="0.25">
      <c r="A593">
        <v>3907</v>
      </c>
      <c r="B593" s="1" t="s">
        <v>3904</v>
      </c>
      <c r="C593" s="1" t="s">
        <v>8015</v>
      </c>
      <c r="D593" s="3">
        <v>1000</v>
      </c>
      <c r="E593" s="4">
        <v>153</v>
      </c>
      <c r="F593" t="s">
        <v>8220</v>
      </c>
      <c r="G593" t="s">
        <v>8223</v>
      </c>
      <c r="H593" t="s">
        <v>8404</v>
      </c>
      <c r="I593" t="s">
        <v>8245</v>
      </c>
      <c r="J593">
        <v>1414354080</v>
      </c>
      <c r="K593">
        <v>1411587606</v>
      </c>
      <c r="L593" t="b">
        <v>0</v>
      </c>
      <c r="M593">
        <v>4</v>
      </c>
      <c r="N593" t="b">
        <v>0</v>
      </c>
      <c r="O593" t="s">
        <v>8269</v>
      </c>
      <c r="P593" t="s">
        <v>8322</v>
      </c>
      <c r="Q593" t="s">
        <v>8325</v>
      </c>
      <c r="R593">
        <f t="shared" si="63"/>
        <v>38.25</v>
      </c>
      <c r="S593" s="9">
        <f t="shared" si="64"/>
        <v>15</v>
      </c>
      <c r="T593" s="8">
        <f t="shared" si="65"/>
        <v>41906.819513888891</v>
      </c>
      <c r="U593" s="8">
        <f t="shared" si="66"/>
        <v>41938.838888888888</v>
      </c>
      <c r="V593" s="14">
        <f t="shared" si="67"/>
        <v>32.019374999996217</v>
      </c>
      <c r="W593" s="10">
        <f t="shared" si="68"/>
        <v>-0.84699999999999998</v>
      </c>
      <c r="X593" s="21">
        <f t="shared" si="69"/>
        <v>2014</v>
      </c>
    </row>
    <row r="594" spans="1:24" ht="60" x14ac:dyDescent="0.25">
      <c r="A594">
        <v>3069</v>
      </c>
      <c r="B594" s="1" t="s">
        <v>3069</v>
      </c>
      <c r="C594" s="1" t="s">
        <v>7179</v>
      </c>
      <c r="D594" s="3">
        <v>1000</v>
      </c>
      <c r="E594" s="4">
        <v>141</v>
      </c>
      <c r="F594" t="s">
        <v>8220</v>
      </c>
      <c r="G594" t="s">
        <v>8223</v>
      </c>
      <c r="H594" t="s">
        <v>8404</v>
      </c>
      <c r="I594" t="s">
        <v>8245</v>
      </c>
      <c r="J594">
        <v>1418587234</v>
      </c>
      <c r="K594">
        <v>1415995234</v>
      </c>
      <c r="L594" t="b">
        <v>0</v>
      </c>
      <c r="M594">
        <v>7</v>
      </c>
      <c r="N594" t="b">
        <v>0</v>
      </c>
      <c r="O594" t="s">
        <v>8301</v>
      </c>
      <c r="P594" t="s">
        <v>8322</v>
      </c>
      <c r="Q594" t="s">
        <v>8323</v>
      </c>
      <c r="R594">
        <f t="shared" si="63"/>
        <v>20.14</v>
      </c>
      <c r="S594" s="9">
        <f t="shared" si="64"/>
        <v>14</v>
      </c>
      <c r="T594" s="8">
        <f t="shared" si="65"/>
        <v>41957.833726851852</v>
      </c>
      <c r="U594" s="8">
        <f t="shared" si="66"/>
        <v>41987.833726851852</v>
      </c>
      <c r="V594" s="14">
        <f t="shared" si="67"/>
        <v>30</v>
      </c>
      <c r="W594" s="10">
        <f t="shared" si="68"/>
        <v>-0.85899999999999999</v>
      </c>
      <c r="X594" s="21">
        <f t="shared" si="69"/>
        <v>2014</v>
      </c>
    </row>
    <row r="595" spans="1:24" ht="60" x14ac:dyDescent="0.25">
      <c r="A595">
        <v>222</v>
      </c>
      <c r="B595" s="1" t="s">
        <v>224</v>
      </c>
      <c r="C595" s="1" t="s">
        <v>4332</v>
      </c>
      <c r="D595" s="3">
        <v>1000</v>
      </c>
      <c r="E595" s="4">
        <v>130</v>
      </c>
      <c r="F595" t="s">
        <v>8220</v>
      </c>
      <c r="G595" t="s">
        <v>8223</v>
      </c>
      <c r="H595" t="s">
        <v>8404</v>
      </c>
      <c r="I595" t="s">
        <v>8245</v>
      </c>
      <c r="J595">
        <v>1427423940</v>
      </c>
      <c r="K595">
        <v>1422383318</v>
      </c>
      <c r="L595" t="b">
        <v>0</v>
      </c>
      <c r="M595">
        <v>2</v>
      </c>
      <c r="N595" t="b">
        <v>0</v>
      </c>
      <c r="O595" t="s">
        <v>8266</v>
      </c>
      <c r="P595" t="s">
        <v>8320</v>
      </c>
      <c r="Q595" t="s">
        <v>8324</v>
      </c>
      <c r="R595">
        <f t="shared" si="63"/>
        <v>65</v>
      </c>
      <c r="S595" s="9">
        <f t="shared" si="64"/>
        <v>13</v>
      </c>
      <c r="T595" s="8">
        <f t="shared" si="65"/>
        <v>42031.769884259258</v>
      </c>
      <c r="U595" s="8">
        <f t="shared" si="66"/>
        <v>42090.110416666663</v>
      </c>
      <c r="V595" s="14">
        <f t="shared" si="67"/>
        <v>58.34053240740468</v>
      </c>
      <c r="W595" s="10">
        <f t="shared" si="68"/>
        <v>-0.87</v>
      </c>
      <c r="X595" s="21">
        <f t="shared" si="69"/>
        <v>2015</v>
      </c>
    </row>
    <row r="596" spans="1:24" ht="45" x14ac:dyDescent="0.25">
      <c r="A596">
        <v>2138</v>
      </c>
      <c r="B596" s="1" t="s">
        <v>2139</v>
      </c>
      <c r="C596" s="1" t="s">
        <v>6248</v>
      </c>
      <c r="D596" s="3">
        <v>1000</v>
      </c>
      <c r="E596" s="4">
        <v>128</v>
      </c>
      <c r="F596" t="s">
        <v>8220</v>
      </c>
      <c r="G596" t="s">
        <v>8224</v>
      </c>
      <c r="H596" t="s">
        <v>8408</v>
      </c>
      <c r="I596" t="s">
        <v>8246</v>
      </c>
      <c r="J596">
        <v>1383959939</v>
      </c>
      <c r="K596">
        <v>1381364339</v>
      </c>
      <c r="L596" t="b">
        <v>0</v>
      </c>
      <c r="M596">
        <v>12</v>
      </c>
      <c r="N596" t="b">
        <v>0</v>
      </c>
      <c r="O596" t="s">
        <v>8280</v>
      </c>
      <c r="P596" t="s">
        <v>8315</v>
      </c>
      <c r="Q596" t="s">
        <v>8333</v>
      </c>
      <c r="R596">
        <f t="shared" si="63"/>
        <v>10.67</v>
      </c>
      <c r="S596" s="9">
        <f t="shared" si="64"/>
        <v>13</v>
      </c>
      <c r="T596" s="8">
        <f t="shared" si="65"/>
        <v>41557.013182870374</v>
      </c>
      <c r="U596" s="8">
        <f t="shared" si="66"/>
        <v>41587.054849537039</v>
      </c>
      <c r="V596" s="14">
        <f t="shared" si="67"/>
        <v>30.041666666664241</v>
      </c>
      <c r="W596" s="10">
        <f t="shared" si="68"/>
        <v>-0.872</v>
      </c>
      <c r="X596" s="21">
        <f t="shared" si="69"/>
        <v>2013</v>
      </c>
    </row>
    <row r="597" spans="1:24" ht="60" x14ac:dyDescent="0.25">
      <c r="A597">
        <v>1233</v>
      </c>
      <c r="B597" s="1" t="s">
        <v>1234</v>
      </c>
      <c r="C597" s="1" t="s">
        <v>5343</v>
      </c>
      <c r="D597" s="3">
        <v>1000</v>
      </c>
      <c r="E597" s="4">
        <v>116</v>
      </c>
      <c r="F597" t="s">
        <v>8219</v>
      </c>
      <c r="G597" t="s">
        <v>8223</v>
      </c>
      <c r="H597" t="s">
        <v>8404</v>
      </c>
      <c r="I597" t="s">
        <v>8245</v>
      </c>
      <c r="J597">
        <v>1329864374</v>
      </c>
      <c r="K597">
        <v>1328049974</v>
      </c>
      <c r="L597" t="b">
        <v>0</v>
      </c>
      <c r="M597">
        <v>6</v>
      </c>
      <c r="N597" t="b">
        <v>0</v>
      </c>
      <c r="O597" t="s">
        <v>8284</v>
      </c>
      <c r="P597" t="s">
        <v>8326</v>
      </c>
      <c r="Q597" t="s">
        <v>8353</v>
      </c>
      <c r="R597">
        <f t="shared" si="63"/>
        <v>19.329999999999998</v>
      </c>
      <c r="S597" s="9">
        <f t="shared" si="64"/>
        <v>12</v>
      </c>
      <c r="T597" s="8">
        <f t="shared" si="65"/>
        <v>40939.948773148149</v>
      </c>
      <c r="U597" s="8">
        <f t="shared" si="66"/>
        <v>40960.948773148149</v>
      </c>
      <c r="V597" s="14">
        <f t="shared" si="67"/>
        <v>21</v>
      </c>
      <c r="W597" s="10">
        <f t="shared" si="68"/>
        <v>-0.88400000000000001</v>
      </c>
      <c r="X597" s="21">
        <f t="shared" si="69"/>
        <v>2012</v>
      </c>
    </row>
    <row r="598" spans="1:24" ht="45" x14ac:dyDescent="0.25">
      <c r="A598">
        <v>1735</v>
      </c>
      <c r="B598" s="1" t="s">
        <v>1736</v>
      </c>
      <c r="C598" s="1" t="s">
        <v>5845</v>
      </c>
      <c r="D598" s="3">
        <v>1000</v>
      </c>
      <c r="E598" s="4">
        <v>110</v>
      </c>
      <c r="F598" t="s">
        <v>8220</v>
      </c>
      <c r="G598" t="s">
        <v>8223</v>
      </c>
      <c r="H598" t="s">
        <v>8404</v>
      </c>
      <c r="I598" t="s">
        <v>8245</v>
      </c>
      <c r="J598">
        <v>1470598345</v>
      </c>
      <c r="K598">
        <v>1468006345</v>
      </c>
      <c r="L598" t="b">
        <v>0</v>
      </c>
      <c r="M598">
        <v>2</v>
      </c>
      <c r="N598" t="b">
        <v>0</v>
      </c>
      <c r="O598" t="s">
        <v>8291</v>
      </c>
      <c r="P598" t="s">
        <v>8326</v>
      </c>
      <c r="Q598" t="s">
        <v>8329</v>
      </c>
      <c r="R598">
        <f t="shared" si="63"/>
        <v>55</v>
      </c>
      <c r="S598" s="9">
        <f t="shared" si="64"/>
        <v>11</v>
      </c>
      <c r="T598" s="8">
        <f t="shared" si="65"/>
        <v>42559.814178240747</v>
      </c>
      <c r="U598" s="8">
        <f t="shared" si="66"/>
        <v>42589.814178240747</v>
      </c>
      <c r="V598" s="14">
        <f t="shared" si="67"/>
        <v>30</v>
      </c>
      <c r="W598" s="10">
        <f t="shared" si="68"/>
        <v>-0.89</v>
      </c>
      <c r="X598" s="21">
        <f t="shared" si="69"/>
        <v>2016</v>
      </c>
    </row>
    <row r="599" spans="1:24" ht="60" x14ac:dyDescent="0.25">
      <c r="A599">
        <v>2759</v>
      </c>
      <c r="B599" s="1" t="s">
        <v>2759</v>
      </c>
      <c r="C599" s="1" t="s">
        <v>6869</v>
      </c>
      <c r="D599" s="3">
        <v>1000</v>
      </c>
      <c r="E599" s="4">
        <v>105</v>
      </c>
      <c r="F599" t="s">
        <v>8220</v>
      </c>
      <c r="G599" t="s">
        <v>8225</v>
      </c>
      <c r="H599" t="s">
        <v>8405</v>
      </c>
      <c r="I599" t="s">
        <v>8247</v>
      </c>
      <c r="J599">
        <v>1468658866</v>
      </c>
      <c r="K599">
        <v>1464943666</v>
      </c>
      <c r="L599" t="b">
        <v>0</v>
      </c>
      <c r="M599">
        <v>2</v>
      </c>
      <c r="N599" t="b">
        <v>0</v>
      </c>
      <c r="O599" t="s">
        <v>8302</v>
      </c>
      <c r="P599" t="s">
        <v>8310</v>
      </c>
      <c r="Q599" t="s">
        <v>8355</v>
      </c>
      <c r="R599">
        <f t="shared" si="63"/>
        <v>52.5</v>
      </c>
      <c r="S599" s="9">
        <f t="shared" si="64"/>
        <v>11</v>
      </c>
      <c r="T599" s="8">
        <f t="shared" si="65"/>
        <v>42524.36650462963</v>
      </c>
      <c r="U599" s="8">
        <f t="shared" si="66"/>
        <v>42567.36650462963</v>
      </c>
      <c r="V599" s="14">
        <f t="shared" si="67"/>
        <v>43</v>
      </c>
      <c r="W599" s="10">
        <f t="shared" si="68"/>
        <v>-0.89500000000000002</v>
      </c>
      <c r="X599" s="21">
        <f t="shared" si="69"/>
        <v>2016</v>
      </c>
    </row>
    <row r="600" spans="1:24" ht="45" x14ac:dyDescent="0.25">
      <c r="A600">
        <v>3730</v>
      </c>
      <c r="B600" s="1" t="s">
        <v>3727</v>
      </c>
      <c r="C600" s="1" t="s">
        <v>7840</v>
      </c>
      <c r="D600" s="3">
        <v>1000</v>
      </c>
      <c r="E600" s="4">
        <v>100</v>
      </c>
      <c r="F600" t="s">
        <v>8220</v>
      </c>
      <c r="G600" t="s">
        <v>8223</v>
      </c>
      <c r="H600" t="s">
        <v>8404</v>
      </c>
      <c r="I600" t="s">
        <v>8245</v>
      </c>
      <c r="J600">
        <v>1439828159</v>
      </c>
      <c r="K600">
        <v>1437236159</v>
      </c>
      <c r="L600" t="b">
        <v>0</v>
      </c>
      <c r="M600">
        <v>1</v>
      </c>
      <c r="N600" t="b">
        <v>0</v>
      </c>
      <c r="O600" t="s">
        <v>8269</v>
      </c>
      <c r="P600" t="s">
        <v>8322</v>
      </c>
      <c r="Q600" t="s">
        <v>8325</v>
      </c>
      <c r="R600">
        <f t="shared" si="63"/>
        <v>100</v>
      </c>
      <c r="S600" s="9">
        <f t="shared" si="64"/>
        <v>10</v>
      </c>
      <c r="T600" s="8">
        <f t="shared" si="65"/>
        <v>42203.677766203706</v>
      </c>
      <c r="U600" s="8">
        <f t="shared" si="66"/>
        <v>42233.677766203706</v>
      </c>
      <c r="V600" s="14">
        <f t="shared" si="67"/>
        <v>30</v>
      </c>
      <c r="W600" s="10">
        <f t="shared" si="68"/>
        <v>-0.9</v>
      </c>
      <c r="X600" s="21">
        <f t="shared" si="69"/>
        <v>2015</v>
      </c>
    </row>
    <row r="601" spans="1:24" ht="45" x14ac:dyDescent="0.25">
      <c r="A601">
        <v>4103</v>
      </c>
      <c r="B601" s="1" t="s">
        <v>4099</v>
      </c>
      <c r="C601" s="1" t="s">
        <v>8206</v>
      </c>
      <c r="D601" s="3">
        <v>1000</v>
      </c>
      <c r="E601" s="4">
        <v>100</v>
      </c>
      <c r="F601" t="s">
        <v>8220</v>
      </c>
      <c r="G601" t="s">
        <v>8223</v>
      </c>
      <c r="H601" t="s">
        <v>8404</v>
      </c>
      <c r="I601" t="s">
        <v>8245</v>
      </c>
      <c r="J601">
        <v>1440613920</v>
      </c>
      <c r="K601">
        <v>1435953566</v>
      </c>
      <c r="L601" t="b">
        <v>0</v>
      </c>
      <c r="M601">
        <v>6</v>
      </c>
      <c r="N601" t="b">
        <v>0</v>
      </c>
      <c r="O601" t="s">
        <v>8269</v>
      </c>
      <c r="P601" t="s">
        <v>8322</v>
      </c>
      <c r="Q601" t="s">
        <v>8325</v>
      </c>
      <c r="R601">
        <f t="shared" si="63"/>
        <v>16.670000000000002</v>
      </c>
      <c r="S601" s="9">
        <f t="shared" si="64"/>
        <v>10</v>
      </c>
      <c r="T601" s="8">
        <f t="shared" si="65"/>
        <v>42188.83293981482</v>
      </c>
      <c r="U601" s="8">
        <f t="shared" si="66"/>
        <v>42242.772222222222</v>
      </c>
      <c r="V601" s="14">
        <f t="shared" si="67"/>
        <v>53.939282407402061</v>
      </c>
      <c r="W601" s="10">
        <f t="shared" si="68"/>
        <v>-0.9</v>
      </c>
      <c r="X601" s="21">
        <f t="shared" si="69"/>
        <v>2015</v>
      </c>
    </row>
    <row r="602" spans="1:24" ht="30" x14ac:dyDescent="0.25">
      <c r="A602">
        <v>1582</v>
      </c>
      <c r="B602" s="1" t="s">
        <v>1583</v>
      </c>
      <c r="C602" s="1" t="s">
        <v>5692</v>
      </c>
      <c r="D602" s="3">
        <v>1000</v>
      </c>
      <c r="E602" s="4">
        <v>93</v>
      </c>
      <c r="F602" t="s">
        <v>8220</v>
      </c>
      <c r="G602" t="s">
        <v>8223</v>
      </c>
      <c r="H602" t="s">
        <v>8404</v>
      </c>
      <c r="I602" t="s">
        <v>8245</v>
      </c>
      <c r="J602">
        <v>1445894400</v>
      </c>
      <c r="K602">
        <v>1440961053</v>
      </c>
      <c r="L602" t="b">
        <v>0</v>
      </c>
      <c r="M602">
        <v>3</v>
      </c>
      <c r="N602" t="b">
        <v>0</v>
      </c>
      <c r="O602" t="s">
        <v>8289</v>
      </c>
      <c r="P602" t="s">
        <v>8312</v>
      </c>
      <c r="Q602" t="s">
        <v>8350</v>
      </c>
      <c r="R602">
        <f t="shared" si="63"/>
        <v>31</v>
      </c>
      <c r="S602" s="9">
        <f t="shared" si="64"/>
        <v>9</v>
      </c>
      <c r="T602" s="8">
        <f t="shared" si="65"/>
        <v>42246.789965277778</v>
      </c>
      <c r="U602" s="8">
        <f t="shared" si="66"/>
        <v>42303.888888888891</v>
      </c>
      <c r="V602" s="14">
        <f t="shared" si="67"/>
        <v>57.098923611112696</v>
      </c>
      <c r="W602" s="10">
        <f t="shared" si="68"/>
        <v>-0.90700000000000003</v>
      </c>
      <c r="X602" s="21">
        <f t="shared" si="69"/>
        <v>2015</v>
      </c>
    </row>
    <row r="603" spans="1:24" ht="45" x14ac:dyDescent="0.25">
      <c r="A603">
        <v>1117</v>
      </c>
      <c r="B603" s="1" t="s">
        <v>1118</v>
      </c>
      <c r="C603" s="1" t="s">
        <v>5227</v>
      </c>
      <c r="D603" s="3">
        <v>1000</v>
      </c>
      <c r="E603" s="4">
        <v>83</v>
      </c>
      <c r="F603" t="s">
        <v>8220</v>
      </c>
      <c r="G603" t="s">
        <v>8235</v>
      </c>
      <c r="H603" t="s">
        <v>8413</v>
      </c>
      <c r="I603" t="s">
        <v>8248</v>
      </c>
      <c r="J603">
        <v>1451053313</v>
      </c>
      <c r="K603">
        <v>1448461313</v>
      </c>
      <c r="L603" t="b">
        <v>0</v>
      </c>
      <c r="M603">
        <v>8</v>
      </c>
      <c r="N603" t="b">
        <v>0</v>
      </c>
      <c r="O603" t="s">
        <v>8280</v>
      </c>
      <c r="P603" t="s">
        <v>8315</v>
      </c>
      <c r="Q603" t="s">
        <v>8333</v>
      </c>
      <c r="R603">
        <f t="shared" si="63"/>
        <v>10.38</v>
      </c>
      <c r="S603" s="9">
        <f t="shared" si="64"/>
        <v>8</v>
      </c>
      <c r="T603" s="8">
        <f t="shared" si="65"/>
        <v>42333.598530092597</v>
      </c>
      <c r="U603" s="8">
        <f t="shared" si="66"/>
        <v>42363.598530092597</v>
      </c>
      <c r="V603" s="14">
        <f t="shared" si="67"/>
        <v>30</v>
      </c>
      <c r="W603" s="10">
        <f t="shared" si="68"/>
        <v>-0.91700000000000004</v>
      </c>
      <c r="X603" s="21">
        <f t="shared" si="69"/>
        <v>2015</v>
      </c>
    </row>
    <row r="604" spans="1:24" ht="60" x14ac:dyDescent="0.25">
      <c r="A604">
        <v>2325</v>
      </c>
      <c r="B604" s="1" t="s">
        <v>2326</v>
      </c>
      <c r="C604" s="1" t="s">
        <v>6435</v>
      </c>
      <c r="D604" s="3">
        <v>1000</v>
      </c>
      <c r="E604" s="4">
        <v>80</v>
      </c>
      <c r="F604" t="s">
        <v>8221</v>
      </c>
      <c r="G604" t="s">
        <v>8223</v>
      </c>
      <c r="H604" t="s">
        <v>8404</v>
      </c>
      <c r="I604" t="s">
        <v>8245</v>
      </c>
      <c r="J604">
        <v>1490830331</v>
      </c>
      <c r="K604">
        <v>1488241931</v>
      </c>
      <c r="L604" t="b">
        <v>0</v>
      </c>
      <c r="M604">
        <v>7</v>
      </c>
      <c r="N604" t="b">
        <v>0</v>
      </c>
      <c r="O604" t="s">
        <v>8296</v>
      </c>
      <c r="P604" t="s">
        <v>8318</v>
      </c>
      <c r="Q604" t="s">
        <v>8319</v>
      </c>
      <c r="R604">
        <f t="shared" si="63"/>
        <v>11.43</v>
      </c>
      <c r="S604" s="9">
        <f t="shared" si="64"/>
        <v>8</v>
      </c>
      <c r="T604" s="8">
        <f t="shared" si="65"/>
        <v>42794.022349537037</v>
      </c>
      <c r="U604" s="8">
        <f t="shared" si="66"/>
        <v>42823.980682870373</v>
      </c>
      <c r="V604" s="14">
        <f t="shared" si="67"/>
        <v>29.958333333335759</v>
      </c>
      <c r="W604" s="10">
        <f t="shared" si="68"/>
        <v>-0.92</v>
      </c>
      <c r="X604" s="21">
        <f t="shared" si="69"/>
        <v>2017</v>
      </c>
    </row>
    <row r="605" spans="1:24" ht="60" x14ac:dyDescent="0.25">
      <c r="A605">
        <v>1995</v>
      </c>
      <c r="B605" s="1" t="s">
        <v>1996</v>
      </c>
      <c r="C605" s="1" t="s">
        <v>6105</v>
      </c>
      <c r="D605" s="3">
        <v>1000</v>
      </c>
      <c r="E605" s="4">
        <v>78</v>
      </c>
      <c r="F605" t="s">
        <v>8220</v>
      </c>
      <c r="G605" t="s">
        <v>8228</v>
      </c>
      <c r="H605" t="s">
        <v>8409</v>
      </c>
      <c r="I605" t="s">
        <v>8250</v>
      </c>
      <c r="J605">
        <v>1437082736</v>
      </c>
      <c r="K605">
        <v>1435354736</v>
      </c>
      <c r="L605" t="b">
        <v>0</v>
      </c>
      <c r="M605">
        <v>3</v>
      </c>
      <c r="N605" t="b">
        <v>0</v>
      </c>
      <c r="O605" t="s">
        <v>8294</v>
      </c>
      <c r="P605" t="s">
        <v>8312</v>
      </c>
      <c r="Q605" t="s">
        <v>8352</v>
      </c>
      <c r="R605">
        <f t="shared" si="63"/>
        <v>26</v>
      </c>
      <c r="S605" s="9">
        <f t="shared" si="64"/>
        <v>8</v>
      </c>
      <c r="T605" s="8">
        <f t="shared" si="65"/>
        <v>42181.902037037042</v>
      </c>
      <c r="U605" s="8">
        <f t="shared" si="66"/>
        <v>42201.902037037042</v>
      </c>
      <c r="V605" s="14">
        <f t="shared" si="67"/>
        <v>20</v>
      </c>
      <c r="W605" s="10">
        <f t="shared" si="68"/>
        <v>-0.92200000000000004</v>
      </c>
      <c r="X605" s="21">
        <f t="shared" si="69"/>
        <v>2015</v>
      </c>
    </row>
    <row r="606" spans="1:24" ht="60" x14ac:dyDescent="0.25">
      <c r="A606">
        <v>888</v>
      </c>
      <c r="B606" s="1" t="s">
        <v>889</v>
      </c>
      <c r="C606" s="1" t="s">
        <v>4998</v>
      </c>
      <c r="D606" s="3">
        <v>1000</v>
      </c>
      <c r="E606" s="4">
        <v>72</v>
      </c>
      <c r="F606" t="s">
        <v>8220</v>
      </c>
      <c r="G606" t="s">
        <v>8223</v>
      </c>
      <c r="H606" t="s">
        <v>8404</v>
      </c>
      <c r="I606" t="s">
        <v>8245</v>
      </c>
      <c r="J606">
        <v>1314856800</v>
      </c>
      <c r="K606">
        <v>1311789885</v>
      </c>
      <c r="L606" t="b">
        <v>0</v>
      </c>
      <c r="M606">
        <v>4</v>
      </c>
      <c r="N606" t="b">
        <v>0</v>
      </c>
      <c r="O606" t="s">
        <v>8277</v>
      </c>
      <c r="P606" t="s">
        <v>8326</v>
      </c>
      <c r="Q606" t="s">
        <v>8327</v>
      </c>
      <c r="R606">
        <f t="shared" si="63"/>
        <v>18</v>
      </c>
      <c r="S606" s="9">
        <f t="shared" si="64"/>
        <v>7</v>
      </c>
      <c r="T606" s="8">
        <f t="shared" si="65"/>
        <v>40751.753298611111</v>
      </c>
      <c r="U606" s="8">
        <f t="shared" si="66"/>
        <v>40787.25</v>
      </c>
      <c r="V606" s="14">
        <f t="shared" si="67"/>
        <v>35.496701388889051</v>
      </c>
      <c r="W606" s="10">
        <f t="shared" si="68"/>
        <v>-0.92800000000000005</v>
      </c>
      <c r="X606" s="21">
        <f t="shared" si="69"/>
        <v>2011</v>
      </c>
    </row>
    <row r="607" spans="1:24" ht="60" x14ac:dyDescent="0.25">
      <c r="A607">
        <v>1408</v>
      </c>
      <c r="B607" s="1" t="s">
        <v>1409</v>
      </c>
      <c r="C607" s="1" t="s">
        <v>5518</v>
      </c>
      <c r="D607" s="3">
        <v>1000</v>
      </c>
      <c r="E607" s="4">
        <v>72</v>
      </c>
      <c r="F607" t="s">
        <v>8220</v>
      </c>
      <c r="G607" t="s">
        <v>8224</v>
      </c>
      <c r="H607" t="s">
        <v>8408</v>
      </c>
      <c r="I607" t="s">
        <v>8246</v>
      </c>
      <c r="J607">
        <v>1447451756</v>
      </c>
      <c r="K607">
        <v>1444856156</v>
      </c>
      <c r="L607" t="b">
        <v>0</v>
      </c>
      <c r="M607">
        <v>6</v>
      </c>
      <c r="N607" t="b">
        <v>0</v>
      </c>
      <c r="O607" t="s">
        <v>8285</v>
      </c>
      <c r="P607" t="s">
        <v>8310</v>
      </c>
      <c r="Q607" t="s">
        <v>8347</v>
      </c>
      <c r="R607">
        <f t="shared" si="63"/>
        <v>12</v>
      </c>
      <c r="S607" s="9">
        <f t="shared" si="64"/>
        <v>7</v>
      </c>
      <c r="T607" s="8">
        <f t="shared" si="65"/>
        <v>42291.872175925921</v>
      </c>
      <c r="U607" s="8">
        <f t="shared" si="66"/>
        <v>42321.913842592592</v>
      </c>
      <c r="V607" s="14">
        <f t="shared" si="67"/>
        <v>30.041666666671517</v>
      </c>
      <c r="W607" s="10">
        <f t="shared" si="68"/>
        <v>-0.92800000000000005</v>
      </c>
      <c r="X607" s="21">
        <f t="shared" si="69"/>
        <v>2015</v>
      </c>
    </row>
    <row r="608" spans="1:24" ht="60" x14ac:dyDescent="0.25">
      <c r="A608">
        <v>4008</v>
      </c>
      <c r="B608" s="1" t="s">
        <v>4004</v>
      </c>
      <c r="C608" s="1" t="s">
        <v>8113</v>
      </c>
      <c r="D608" s="3">
        <v>1000</v>
      </c>
      <c r="E608" s="4">
        <v>60</v>
      </c>
      <c r="F608" t="s">
        <v>8220</v>
      </c>
      <c r="G608" t="s">
        <v>8224</v>
      </c>
      <c r="H608" t="s">
        <v>8408</v>
      </c>
      <c r="I608" t="s">
        <v>8246</v>
      </c>
      <c r="J608">
        <v>1437606507</v>
      </c>
      <c r="K608">
        <v>1435014507</v>
      </c>
      <c r="L608" t="b">
        <v>0</v>
      </c>
      <c r="M608">
        <v>4</v>
      </c>
      <c r="N608" t="b">
        <v>0</v>
      </c>
      <c r="O608" t="s">
        <v>8269</v>
      </c>
      <c r="P608" t="s">
        <v>8322</v>
      </c>
      <c r="Q608" t="s">
        <v>8325</v>
      </c>
      <c r="R608">
        <f t="shared" si="63"/>
        <v>15</v>
      </c>
      <c r="S608" s="9">
        <f t="shared" si="64"/>
        <v>6</v>
      </c>
      <c r="T608" s="8">
        <f t="shared" si="65"/>
        <v>42177.964201388888</v>
      </c>
      <c r="U608" s="8">
        <f t="shared" si="66"/>
        <v>42207.964201388888</v>
      </c>
      <c r="V608" s="14">
        <f t="shared" si="67"/>
        <v>30</v>
      </c>
      <c r="W608" s="10">
        <f t="shared" si="68"/>
        <v>-0.94</v>
      </c>
      <c r="X608" s="21">
        <f t="shared" si="69"/>
        <v>2015</v>
      </c>
    </row>
    <row r="609" spans="1:24" ht="75" x14ac:dyDescent="0.25">
      <c r="A609">
        <v>3640</v>
      </c>
      <c r="B609" s="1" t="s">
        <v>3638</v>
      </c>
      <c r="C609" s="1" t="s">
        <v>7750</v>
      </c>
      <c r="D609" s="3">
        <v>1000</v>
      </c>
      <c r="E609" s="4">
        <v>55</v>
      </c>
      <c r="F609" t="s">
        <v>8220</v>
      </c>
      <c r="G609" t="s">
        <v>8223</v>
      </c>
      <c r="H609" t="s">
        <v>8404</v>
      </c>
      <c r="I609" t="s">
        <v>8245</v>
      </c>
      <c r="J609">
        <v>1431283530</v>
      </c>
      <c r="K609">
        <v>1428691530</v>
      </c>
      <c r="L609" t="b">
        <v>0</v>
      </c>
      <c r="M609">
        <v>3</v>
      </c>
      <c r="N609" t="b">
        <v>0</v>
      </c>
      <c r="O609" t="s">
        <v>8303</v>
      </c>
      <c r="P609" t="s">
        <v>8322</v>
      </c>
      <c r="Q609" t="s">
        <v>8334</v>
      </c>
      <c r="R609">
        <f t="shared" si="63"/>
        <v>18.329999999999998</v>
      </c>
      <c r="S609" s="9">
        <f t="shared" si="64"/>
        <v>6</v>
      </c>
      <c r="T609" s="8">
        <f t="shared" si="65"/>
        <v>42104.781597222223</v>
      </c>
      <c r="U609" s="8">
        <f t="shared" si="66"/>
        <v>42134.781597222223</v>
      </c>
      <c r="V609" s="14">
        <f t="shared" si="67"/>
        <v>30</v>
      </c>
      <c r="W609" s="10">
        <f t="shared" si="68"/>
        <v>-0.94499999999999995</v>
      </c>
      <c r="X609" s="21">
        <f t="shared" si="69"/>
        <v>2015</v>
      </c>
    </row>
    <row r="610" spans="1:24" ht="45" x14ac:dyDescent="0.25">
      <c r="A610">
        <v>444</v>
      </c>
      <c r="B610" s="1" t="s">
        <v>445</v>
      </c>
      <c r="C610" s="1" t="s">
        <v>4554</v>
      </c>
      <c r="D610" s="3">
        <v>1000</v>
      </c>
      <c r="E610" s="4">
        <v>50</v>
      </c>
      <c r="F610" t="s">
        <v>8220</v>
      </c>
      <c r="G610" t="s">
        <v>8223</v>
      </c>
      <c r="H610" t="s">
        <v>8404</v>
      </c>
      <c r="I610" t="s">
        <v>8245</v>
      </c>
      <c r="J610">
        <v>1329342361</v>
      </c>
      <c r="K610">
        <v>1324158361</v>
      </c>
      <c r="L610" t="b">
        <v>0</v>
      </c>
      <c r="M610">
        <v>1</v>
      </c>
      <c r="N610" t="b">
        <v>0</v>
      </c>
      <c r="O610" t="s">
        <v>8268</v>
      </c>
      <c r="P610" t="s">
        <v>8320</v>
      </c>
      <c r="Q610" t="s">
        <v>8338</v>
      </c>
      <c r="R610">
        <f t="shared" si="63"/>
        <v>50</v>
      </c>
      <c r="S610" s="9">
        <f t="shared" si="64"/>
        <v>5</v>
      </c>
      <c r="T610" s="8">
        <f t="shared" si="65"/>
        <v>40894.906956018516</v>
      </c>
      <c r="U610" s="8">
        <f t="shared" si="66"/>
        <v>40954.906956018516</v>
      </c>
      <c r="V610" s="14">
        <f t="shared" si="67"/>
        <v>60</v>
      </c>
      <c r="W610" s="10">
        <f t="shared" si="68"/>
        <v>-0.95</v>
      </c>
      <c r="X610" s="21">
        <f t="shared" si="69"/>
        <v>2011</v>
      </c>
    </row>
    <row r="611" spans="1:24" ht="60" x14ac:dyDescent="0.25">
      <c r="A611">
        <v>1135</v>
      </c>
      <c r="B611" s="1" t="s">
        <v>1136</v>
      </c>
      <c r="C611" s="1" t="s">
        <v>5245</v>
      </c>
      <c r="D611" s="3">
        <v>1000</v>
      </c>
      <c r="E611" s="4">
        <v>50</v>
      </c>
      <c r="F611" t="s">
        <v>8220</v>
      </c>
      <c r="G611" t="s">
        <v>8235</v>
      </c>
      <c r="H611" t="s">
        <v>8413</v>
      </c>
      <c r="I611" t="s">
        <v>8248</v>
      </c>
      <c r="J611">
        <v>1470527094</v>
      </c>
      <c r="K611">
        <v>1467935094</v>
      </c>
      <c r="L611" t="b">
        <v>0</v>
      </c>
      <c r="M611">
        <v>1</v>
      </c>
      <c r="N611" t="b">
        <v>0</v>
      </c>
      <c r="O611" t="s">
        <v>8281</v>
      </c>
      <c r="P611" t="s">
        <v>8315</v>
      </c>
      <c r="Q611" t="s">
        <v>8343</v>
      </c>
      <c r="R611">
        <f t="shared" si="63"/>
        <v>50</v>
      </c>
      <c r="S611" s="9">
        <f t="shared" si="64"/>
        <v>5</v>
      </c>
      <c r="T611" s="8">
        <f t="shared" si="65"/>
        <v>42558.989513888882</v>
      </c>
      <c r="U611" s="8">
        <f t="shared" si="66"/>
        <v>42588.989513888882</v>
      </c>
      <c r="V611" s="14">
        <f t="shared" si="67"/>
        <v>30</v>
      </c>
      <c r="W611" s="10">
        <f t="shared" si="68"/>
        <v>-0.95</v>
      </c>
      <c r="X611" s="21">
        <f t="shared" si="69"/>
        <v>2016</v>
      </c>
    </row>
    <row r="612" spans="1:24" ht="60" x14ac:dyDescent="0.25">
      <c r="A612">
        <v>3895</v>
      </c>
      <c r="B612" s="1" t="s">
        <v>3892</v>
      </c>
      <c r="C612" s="1" t="s">
        <v>8003</v>
      </c>
      <c r="D612" s="3">
        <v>1000</v>
      </c>
      <c r="E612" s="4">
        <v>50</v>
      </c>
      <c r="F612" t="s">
        <v>8220</v>
      </c>
      <c r="G612" t="s">
        <v>8223</v>
      </c>
      <c r="H612" t="s">
        <v>8404</v>
      </c>
      <c r="I612" t="s">
        <v>8245</v>
      </c>
      <c r="J612">
        <v>1425103218</v>
      </c>
      <c r="K612">
        <v>1422424818</v>
      </c>
      <c r="L612" t="b">
        <v>0</v>
      </c>
      <c r="M612">
        <v>1</v>
      </c>
      <c r="N612" t="b">
        <v>0</v>
      </c>
      <c r="O612" t="s">
        <v>8269</v>
      </c>
      <c r="P612" t="s">
        <v>8322</v>
      </c>
      <c r="Q612" t="s">
        <v>8325</v>
      </c>
      <c r="R612">
        <f t="shared" si="63"/>
        <v>50</v>
      </c>
      <c r="S612" s="9">
        <f t="shared" si="64"/>
        <v>5</v>
      </c>
      <c r="T612" s="8">
        <f t="shared" si="65"/>
        <v>42032.250208333338</v>
      </c>
      <c r="U612" s="8">
        <f t="shared" si="66"/>
        <v>42063.250208333338</v>
      </c>
      <c r="V612" s="14">
        <f t="shared" si="67"/>
        <v>31</v>
      </c>
      <c r="W612" s="10">
        <f t="shared" si="68"/>
        <v>-0.95</v>
      </c>
      <c r="X612" s="21">
        <f t="shared" si="69"/>
        <v>2015</v>
      </c>
    </row>
    <row r="613" spans="1:24" ht="60" x14ac:dyDescent="0.25">
      <c r="A613">
        <v>4086</v>
      </c>
      <c r="B613" s="1" t="s">
        <v>4082</v>
      </c>
      <c r="C613" s="1" t="s">
        <v>8189</v>
      </c>
      <c r="D613" s="3">
        <v>1000</v>
      </c>
      <c r="E613" s="4">
        <v>47</v>
      </c>
      <c r="F613" t="s">
        <v>8220</v>
      </c>
      <c r="G613" t="s">
        <v>8223</v>
      </c>
      <c r="H613" t="s">
        <v>8404</v>
      </c>
      <c r="I613" t="s">
        <v>8245</v>
      </c>
      <c r="J613">
        <v>1448078400</v>
      </c>
      <c r="K613">
        <v>1445985299</v>
      </c>
      <c r="L613" t="b">
        <v>0</v>
      </c>
      <c r="M613">
        <v>5</v>
      </c>
      <c r="N613" t="b">
        <v>0</v>
      </c>
      <c r="O613" t="s">
        <v>8269</v>
      </c>
      <c r="P613" t="s">
        <v>8322</v>
      </c>
      <c r="Q613" t="s">
        <v>8325</v>
      </c>
      <c r="R613">
        <f t="shared" si="63"/>
        <v>9.4</v>
      </c>
      <c r="S613" s="9">
        <f t="shared" si="64"/>
        <v>5</v>
      </c>
      <c r="T613" s="8">
        <f t="shared" si="65"/>
        <v>42304.940960648149</v>
      </c>
      <c r="U613" s="8">
        <f t="shared" si="66"/>
        <v>42329.166666666672</v>
      </c>
      <c r="V613" s="14">
        <f t="shared" si="67"/>
        <v>24.225706018522033</v>
      </c>
      <c r="W613" s="10">
        <f t="shared" si="68"/>
        <v>-0.95299999999999996</v>
      </c>
      <c r="X613" s="21">
        <f t="shared" si="69"/>
        <v>2015</v>
      </c>
    </row>
    <row r="614" spans="1:24" ht="45" x14ac:dyDescent="0.25">
      <c r="A614">
        <v>1075</v>
      </c>
      <c r="B614" s="1" t="s">
        <v>1076</v>
      </c>
      <c r="C614" s="1" t="s">
        <v>5185</v>
      </c>
      <c r="D614" s="3">
        <v>1000</v>
      </c>
      <c r="E614" s="4">
        <v>45</v>
      </c>
      <c r="F614" t="s">
        <v>8220</v>
      </c>
      <c r="G614" t="s">
        <v>8223</v>
      </c>
      <c r="H614" t="s">
        <v>8404</v>
      </c>
      <c r="I614" t="s">
        <v>8245</v>
      </c>
      <c r="J614">
        <v>1336340516</v>
      </c>
      <c r="K614">
        <v>1333748516</v>
      </c>
      <c r="L614" t="b">
        <v>0</v>
      </c>
      <c r="M614">
        <v>3</v>
      </c>
      <c r="N614" t="b">
        <v>0</v>
      </c>
      <c r="O614" t="s">
        <v>8280</v>
      </c>
      <c r="P614" t="s">
        <v>8315</v>
      </c>
      <c r="Q614" t="s">
        <v>8333</v>
      </c>
      <c r="R614">
        <f t="shared" si="63"/>
        <v>15</v>
      </c>
      <c r="S614" s="9">
        <f t="shared" si="64"/>
        <v>5</v>
      </c>
      <c r="T614" s="8">
        <f t="shared" si="65"/>
        <v>41005.904120370367</v>
      </c>
      <c r="U614" s="8">
        <f t="shared" si="66"/>
        <v>41035.904120370367</v>
      </c>
      <c r="V614" s="14">
        <f t="shared" si="67"/>
        <v>30</v>
      </c>
      <c r="W614" s="10">
        <f t="shared" si="68"/>
        <v>-0.95499999999999996</v>
      </c>
      <c r="X614" s="21">
        <f t="shared" si="69"/>
        <v>2012</v>
      </c>
    </row>
    <row r="615" spans="1:24" ht="60" x14ac:dyDescent="0.25">
      <c r="A615">
        <v>1428</v>
      </c>
      <c r="B615" s="1" t="s">
        <v>1429</v>
      </c>
      <c r="C615" s="1" t="s">
        <v>5538</v>
      </c>
      <c r="D615" s="3">
        <v>1000</v>
      </c>
      <c r="E615" s="4">
        <v>45</v>
      </c>
      <c r="F615" t="s">
        <v>8220</v>
      </c>
      <c r="G615" t="s">
        <v>8226</v>
      </c>
      <c r="H615" t="s">
        <v>8406</v>
      </c>
      <c r="I615" t="s">
        <v>8248</v>
      </c>
      <c r="J615">
        <v>1459584417</v>
      </c>
      <c r="K615">
        <v>1456996017</v>
      </c>
      <c r="L615" t="b">
        <v>0</v>
      </c>
      <c r="M615">
        <v>3</v>
      </c>
      <c r="N615" t="b">
        <v>0</v>
      </c>
      <c r="O615" t="s">
        <v>8285</v>
      </c>
      <c r="P615" t="s">
        <v>8310</v>
      </c>
      <c r="Q615" t="s">
        <v>8347</v>
      </c>
      <c r="R615">
        <f t="shared" si="63"/>
        <v>15</v>
      </c>
      <c r="S615" s="9">
        <f t="shared" si="64"/>
        <v>5</v>
      </c>
      <c r="T615" s="8">
        <f t="shared" si="65"/>
        <v>42432.379826388889</v>
      </c>
      <c r="U615" s="8">
        <f t="shared" si="66"/>
        <v>42462.338159722218</v>
      </c>
      <c r="V615" s="14">
        <f t="shared" si="67"/>
        <v>29.958333333328483</v>
      </c>
      <c r="W615" s="10">
        <f t="shared" si="68"/>
        <v>-0.95499999999999996</v>
      </c>
      <c r="X615" s="21">
        <f t="shared" si="69"/>
        <v>2016</v>
      </c>
    </row>
    <row r="616" spans="1:24" ht="60" x14ac:dyDescent="0.25">
      <c r="A616">
        <v>1182</v>
      </c>
      <c r="B616" s="1" t="s">
        <v>1183</v>
      </c>
      <c r="C616" s="1" t="s">
        <v>5292</v>
      </c>
      <c r="D616" s="3">
        <v>1000</v>
      </c>
      <c r="E616" s="4">
        <v>42</v>
      </c>
      <c r="F616" t="s">
        <v>8220</v>
      </c>
      <c r="G616" t="s">
        <v>8223</v>
      </c>
      <c r="H616" t="s">
        <v>8404</v>
      </c>
      <c r="I616" t="s">
        <v>8245</v>
      </c>
      <c r="J616">
        <v>1484239320</v>
      </c>
      <c r="K616">
        <v>1482609088</v>
      </c>
      <c r="L616" t="b">
        <v>0</v>
      </c>
      <c r="M616">
        <v>4</v>
      </c>
      <c r="N616" t="b">
        <v>0</v>
      </c>
      <c r="O616" t="s">
        <v>8282</v>
      </c>
      <c r="P616" t="s">
        <v>8318</v>
      </c>
      <c r="Q616" t="s">
        <v>8344</v>
      </c>
      <c r="R616">
        <f t="shared" si="63"/>
        <v>10.5</v>
      </c>
      <c r="S616" s="9">
        <f t="shared" si="64"/>
        <v>4</v>
      </c>
      <c r="T616" s="8">
        <f t="shared" si="65"/>
        <v>42728.827407407407</v>
      </c>
      <c r="U616" s="8">
        <f t="shared" si="66"/>
        <v>42747.695833333331</v>
      </c>
      <c r="V616" s="14">
        <f t="shared" si="67"/>
        <v>18.868425925924385</v>
      </c>
      <c r="W616" s="10">
        <f t="shared" si="68"/>
        <v>-0.95799999999999996</v>
      </c>
      <c r="X616" s="21">
        <f t="shared" si="69"/>
        <v>2016</v>
      </c>
    </row>
    <row r="617" spans="1:24" ht="60" x14ac:dyDescent="0.25">
      <c r="A617">
        <v>3106</v>
      </c>
      <c r="B617" s="1" t="s">
        <v>3106</v>
      </c>
      <c r="C617" s="1" t="s">
        <v>7216</v>
      </c>
      <c r="D617" s="3">
        <v>1000</v>
      </c>
      <c r="E617" s="4">
        <v>41</v>
      </c>
      <c r="F617" t="s">
        <v>8220</v>
      </c>
      <c r="G617" t="s">
        <v>8224</v>
      </c>
      <c r="H617" t="s">
        <v>8408</v>
      </c>
      <c r="I617" t="s">
        <v>8246</v>
      </c>
      <c r="J617">
        <v>1442440800</v>
      </c>
      <c r="K617">
        <v>1440497876</v>
      </c>
      <c r="L617" t="b">
        <v>0</v>
      </c>
      <c r="M617">
        <v>4</v>
      </c>
      <c r="N617" t="b">
        <v>0</v>
      </c>
      <c r="O617" t="s">
        <v>8301</v>
      </c>
      <c r="P617" t="s">
        <v>8322</v>
      </c>
      <c r="Q617" t="s">
        <v>8323</v>
      </c>
      <c r="R617">
        <f t="shared" si="63"/>
        <v>10.25</v>
      </c>
      <c r="S617" s="9">
        <f t="shared" si="64"/>
        <v>4</v>
      </c>
      <c r="T617" s="8">
        <f t="shared" si="65"/>
        <v>42241.429120370376</v>
      </c>
      <c r="U617" s="8">
        <f t="shared" si="66"/>
        <v>42263.916666666672</v>
      </c>
      <c r="V617" s="14">
        <f t="shared" si="67"/>
        <v>22.487546296295477</v>
      </c>
      <c r="W617" s="10">
        <f t="shared" si="68"/>
        <v>-0.95899999999999996</v>
      </c>
      <c r="X617" s="21">
        <f t="shared" si="69"/>
        <v>2015</v>
      </c>
    </row>
    <row r="618" spans="1:24" ht="30" x14ac:dyDescent="0.25">
      <c r="A618">
        <v>3850</v>
      </c>
      <c r="B618" s="1" t="s">
        <v>3847</v>
      </c>
      <c r="C618" s="1" t="s">
        <v>7959</v>
      </c>
      <c r="D618" s="3">
        <v>1000</v>
      </c>
      <c r="E618" s="4">
        <v>38</v>
      </c>
      <c r="F618" t="s">
        <v>8220</v>
      </c>
      <c r="G618" t="s">
        <v>8223</v>
      </c>
      <c r="H618" t="s">
        <v>8404</v>
      </c>
      <c r="I618" t="s">
        <v>8245</v>
      </c>
      <c r="J618">
        <v>1420081143</v>
      </c>
      <c r="K618">
        <v>1417489143</v>
      </c>
      <c r="L618" t="b">
        <v>1</v>
      </c>
      <c r="M618">
        <v>4</v>
      </c>
      <c r="N618" t="b">
        <v>0</v>
      </c>
      <c r="O618" t="s">
        <v>8269</v>
      </c>
      <c r="P618" t="s">
        <v>8322</v>
      </c>
      <c r="Q618" t="s">
        <v>8325</v>
      </c>
      <c r="R618">
        <f t="shared" si="63"/>
        <v>9.5</v>
      </c>
      <c r="S618" s="9">
        <f t="shared" si="64"/>
        <v>4</v>
      </c>
      <c r="T618" s="8">
        <f t="shared" si="65"/>
        <v>41975.124340277776</v>
      </c>
      <c r="U618" s="8">
        <f t="shared" si="66"/>
        <v>42005.124340277776</v>
      </c>
      <c r="V618" s="14">
        <f t="shared" si="67"/>
        <v>30</v>
      </c>
      <c r="W618" s="10">
        <f t="shared" si="68"/>
        <v>-0.96199999999999997</v>
      </c>
      <c r="X618" s="21">
        <f t="shared" si="69"/>
        <v>2014</v>
      </c>
    </row>
    <row r="619" spans="1:24" ht="45" x14ac:dyDescent="0.25">
      <c r="A619">
        <v>4090</v>
      </c>
      <c r="B619" s="1" t="s">
        <v>4086</v>
      </c>
      <c r="C619" s="1" t="s">
        <v>8193</v>
      </c>
      <c r="D619" s="3">
        <v>1000</v>
      </c>
      <c r="E619" s="4">
        <v>32</v>
      </c>
      <c r="F619" t="s">
        <v>8220</v>
      </c>
      <c r="G619" t="s">
        <v>8223</v>
      </c>
      <c r="H619" t="s">
        <v>8404</v>
      </c>
      <c r="I619" t="s">
        <v>8245</v>
      </c>
      <c r="J619">
        <v>1438959600</v>
      </c>
      <c r="K619">
        <v>1437754137</v>
      </c>
      <c r="L619" t="b">
        <v>0</v>
      </c>
      <c r="M619">
        <v>3</v>
      </c>
      <c r="N619" t="b">
        <v>0</v>
      </c>
      <c r="O619" t="s">
        <v>8269</v>
      </c>
      <c r="P619" t="s">
        <v>8322</v>
      </c>
      <c r="Q619" t="s">
        <v>8325</v>
      </c>
      <c r="R619">
        <f t="shared" si="63"/>
        <v>10.67</v>
      </c>
      <c r="S619" s="9">
        <f t="shared" si="64"/>
        <v>3</v>
      </c>
      <c r="T619" s="8">
        <f t="shared" si="65"/>
        <v>42209.67288194444</v>
      </c>
      <c r="U619" s="8">
        <f t="shared" si="66"/>
        <v>42223.625</v>
      </c>
      <c r="V619" s="14">
        <f t="shared" si="67"/>
        <v>13.952118055560277</v>
      </c>
      <c r="W619" s="10">
        <f t="shared" si="68"/>
        <v>-0.96799999999999997</v>
      </c>
      <c r="X619" s="21">
        <f t="shared" si="69"/>
        <v>2015</v>
      </c>
    </row>
    <row r="620" spans="1:24" ht="60" x14ac:dyDescent="0.25">
      <c r="A620">
        <v>2949</v>
      </c>
      <c r="B620" s="1" t="s">
        <v>2949</v>
      </c>
      <c r="C620" s="1" t="s">
        <v>7059</v>
      </c>
      <c r="D620" s="3">
        <v>1000</v>
      </c>
      <c r="E620" s="4">
        <v>25</v>
      </c>
      <c r="F620" t="s">
        <v>8220</v>
      </c>
      <c r="G620" t="s">
        <v>8223</v>
      </c>
      <c r="H620" t="s">
        <v>8404</v>
      </c>
      <c r="I620" t="s">
        <v>8245</v>
      </c>
      <c r="J620">
        <v>1447965917</v>
      </c>
      <c r="K620">
        <v>1445370317</v>
      </c>
      <c r="L620" t="b">
        <v>0</v>
      </c>
      <c r="M620">
        <v>2</v>
      </c>
      <c r="N620" t="b">
        <v>0</v>
      </c>
      <c r="O620" t="s">
        <v>8301</v>
      </c>
      <c r="P620" t="s">
        <v>8322</v>
      </c>
      <c r="Q620" t="s">
        <v>8323</v>
      </c>
      <c r="R620">
        <f t="shared" si="63"/>
        <v>12.5</v>
      </c>
      <c r="S620" s="9">
        <f t="shared" si="64"/>
        <v>3</v>
      </c>
      <c r="T620" s="8">
        <f t="shared" si="65"/>
        <v>42297.823113425926</v>
      </c>
      <c r="U620" s="8">
        <f t="shared" si="66"/>
        <v>42327.864780092597</v>
      </c>
      <c r="V620" s="14">
        <f t="shared" si="67"/>
        <v>30.041666666671517</v>
      </c>
      <c r="W620" s="10">
        <f t="shared" si="68"/>
        <v>-0.97499999999999998</v>
      </c>
      <c r="X620" s="21">
        <f t="shared" si="69"/>
        <v>2015</v>
      </c>
    </row>
    <row r="621" spans="1:24" ht="75" x14ac:dyDescent="0.25">
      <c r="A621">
        <v>3855</v>
      </c>
      <c r="B621" s="1" t="s">
        <v>3852</v>
      </c>
      <c r="C621" s="1" t="s">
        <v>7964</v>
      </c>
      <c r="D621" s="3">
        <v>1000</v>
      </c>
      <c r="E621" s="4">
        <v>25</v>
      </c>
      <c r="F621" t="s">
        <v>8220</v>
      </c>
      <c r="G621" t="s">
        <v>8223</v>
      </c>
      <c r="H621" t="s">
        <v>8404</v>
      </c>
      <c r="I621" t="s">
        <v>8245</v>
      </c>
      <c r="J621">
        <v>1427408271</v>
      </c>
      <c r="K621">
        <v>1424819871</v>
      </c>
      <c r="L621" t="b">
        <v>0</v>
      </c>
      <c r="M621">
        <v>1</v>
      </c>
      <c r="N621" t="b">
        <v>0</v>
      </c>
      <c r="O621" t="s">
        <v>8269</v>
      </c>
      <c r="P621" t="s">
        <v>8322</v>
      </c>
      <c r="Q621" t="s">
        <v>8325</v>
      </c>
      <c r="R621">
        <f t="shared" si="63"/>
        <v>25</v>
      </c>
      <c r="S621" s="9">
        <f t="shared" si="64"/>
        <v>3</v>
      </c>
      <c r="T621" s="8">
        <f t="shared" si="65"/>
        <v>42059.970729166671</v>
      </c>
      <c r="U621" s="8">
        <f t="shared" si="66"/>
        <v>42089.929062499999</v>
      </c>
      <c r="V621" s="14">
        <f t="shared" si="67"/>
        <v>29.958333333328483</v>
      </c>
      <c r="W621" s="10">
        <f t="shared" si="68"/>
        <v>-0.97499999999999998</v>
      </c>
      <c r="X621" s="21">
        <f t="shared" si="69"/>
        <v>2015</v>
      </c>
    </row>
    <row r="622" spans="1:24" ht="45" x14ac:dyDescent="0.25">
      <c r="A622">
        <v>430</v>
      </c>
      <c r="B622" s="1" t="s">
        <v>431</v>
      </c>
      <c r="C622" s="1" t="s">
        <v>4540</v>
      </c>
      <c r="D622" s="3">
        <v>1000</v>
      </c>
      <c r="E622" s="4">
        <v>24</v>
      </c>
      <c r="F622" t="s">
        <v>8220</v>
      </c>
      <c r="G622" t="s">
        <v>8223</v>
      </c>
      <c r="H622" t="s">
        <v>8404</v>
      </c>
      <c r="I622" t="s">
        <v>8245</v>
      </c>
      <c r="J622">
        <v>1378866867</v>
      </c>
      <c r="K622">
        <v>1377570867</v>
      </c>
      <c r="L622" t="b">
        <v>0</v>
      </c>
      <c r="M622">
        <v>5</v>
      </c>
      <c r="N622" t="b">
        <v>0</v>
      </c>
      <c r="O622" t="s">
        <v>8268</v>
      </c>
      <c r="P622" t="s">
        <v>8320</v>
      </c>
      <c r="Q622" t="s">
        <v>8338</v>
      </c>
      <c r="R622">
        <f t="shared" si="63"/>
        <v>4.8</v>
      </c>
      <c r="S622" s="9">
        <f t="shared" si="64"/>
        <v>2</v>
      </c>
      <c r="T622" s="8">
        <f t="shared" si="65"/>
        <v>41513.107256944444</v>
      </c>
      <c r="U622" s="8">
        <f t="shared" si="66"/>
        <v>41528.107256944444</v>
      </c>
      <c r="V622" s="14">
        <f t="shared" si="67"/>
        <v>15</v>
      </c>
      <c r="W622" s="10">
        <f t="shared" si="68"/>
        <v>-0.97599999999999998</v>
      </c>
      <c r="X622" s="21">
        <f t="shared" si="69"/>
        <v>2013</v>
      </c>
    </row>
    <row r="623" spans="1:24" ht="60" x14ac:dyDescent="0.25">
      <c r="A623">
        <v>2133</v>
      </c>
      <c r="B623" s="1" t="s">
        <v>2134</v>
      </c>
      <c r="C623" s="1" t="s">
        <v>6243</v>
      </c>
      <c r="D623" s="3">
        <v>1000</v>
      </c>
      <c r="E623" s="4">
        <v>16</v>
      </c>
      <c r="F623" t="s">
        <v>8220</v>
      </c>
      <c r="G623" t="s">
        <v>8223</v>
      </c>
      <c r="H623" t="s">
        <v>8404</v>
      </c>
      <c r="I623" t="s">
        <v>8245</v>
      </c>
      <c r="J623">
        <v>1303628340</v>
      </c>
      <c r="K623">
        <v>1300328399</v>
      </c>
      <c r="L623" t="b">
        <v>0</v>
      </c>
      <c r="M623">
        <v>3</v>
      </c>
      <c r="N623" t="b">
        <v>0</v>
      </c>
      <c r="O623" t="s">
        <v>8280</v>
      </c>
      <c r="P623" t="s">
        <v>8315</v>
      </c>
      <c r="Q623" t="s">
        <v>8333</v>
      </c>
      <c r="R623">
        <f t="shared" si="63"/>
        <v>5.33</v>
      </c>
      <c r="S623" s="9">
        <f t="shared" si="64"/>
        <v>2</v>
      </c>
      <c r="T623" s="8">
        <f t="shared" si="65"/>
        <v>40619.097210648149</v>
      </c>
      <c r="U623" s="8">
        <f t="shared" si="66"/>
        <v>40657.290972222225</v>
      </c>
      <c r="V623" s="14">
        <f t="shared" si="67"/>
        <v>38.193761574075324</v>
      </c>
      <c r="W623" s="10">
        <f t="shared" si="68"/>
        <v>-0.98399999999999999</v>
      </c>
      <c r="X623" s="21">
        <f t="shared" si="69"/>
        <v>2011</v>
      </c>
    </row>
    <row r="624" spans="1:24" ht="45" x14ac:dyDescent="0.25">
      <c r="A624">
        <v>2347</v>
      </c>
      <c r="B624" s="1" t="s">
        <v>2348</v>
      </c>
      <c r="C624" s="1" t="s">
        <v>6457</v>
      </c>
      <c r="D624" s="3">
        <v>1000</v>
      </c>
      <c r="E624" s="4">
        <v>15</v>
      </c>
      <c r="F624" t="s">
        <v>8219</v>
      </c>
      <c r="G624" t="s">
        <v>8223</v>
      </c>
      <c r="H624" t="s">
        <v>8404</v>
      </c>
      <c r="I624" t="s">
        <v>8245</v>
      </c>
      <c r="J624">
        <v>1472135676</v>
      </c>
      <c r="K624">
        <v>1469543676</v>
      </c>
      <c r="L624" t="b">
        <v>0</v>
      </c>
      <c r="M624">
        <v>1</v>
      </c>
      <c r="N624" t="b">
        <v>0</v>
      </c>
      <c r="O624" t="s">
        <v>8270</v>
      </c>
      <c r="P624" t="s">
        <v>8307</v>
      </c>
      <c r="Q624" t="s">
        <v>8341</v>
      </c>
      <c r="R624">
        <f t="shared" si="63"/>
        <v>15</v>
      </c>
      <c r="S624" s="9">
        <f t="shared" si="64"/>
        <v>2</v>
      </c>
      <c r="T624" s="8">
        <f t="shared" si="65"/>
        <v>42577.607361111113</v>
      </c>
      <c r="U624" s="8">
        <f t="shared" si="66"/>
        <v>42607.607361111113</v>
      </c>
      <c r="V624" s="14">
        <f t="shared" si="67"/>
        <v>30</v>
      </c>
      <c r="W624" s="10">
        <f t="shared" si="68"/>
        <v>-0.98499999999999999</v>
      </c>
      <c r="X624" s="21">
        <f t="shared" si="69"/>
        <v>2016</v>
      </c>
    </row>
    <row r="625" spans="1:24" ht="60" x14ac:dyDescent="0.25">
      <c r="A625">
        <v>1902</v>
      </c>
      <c r="B625" s="1" t="s">
        <v>1903</v>
      </c>
      <c r="C625" s="1" t="s">
        <v>6012</v>
      </c>
      <c r="D625" s="3">
        <v>1000</v>
      </c>
      <c r="E625" s="4">
        <v>12</v>
      </c>
      <c r="F625" t="s">
        <v>8220</v>
      </c>
      <c r="G625" t="s">
        <v>8232</v>
      </c>
      <c r="H625" t="s">
        <v>8415</v>
      </c>
      <c r="I625" t="s">
        <v>8248</v>
      </c>
      <c r="J625">
        <v>1425495447</v>
      </c>
      <c r="K625">
        <v>1422903447</v>
      </c>
      <c r="L625" t="b">
        <v>0</v>
      </c>
      <c r="M625">
        <v>3</v>
      </c>
      <c r="N625" t="b">
        <v>0</v>
      </c>
      <c r="O625" t="s">
        <v>8292</v>
      </c>
      <c r="P625" t="s">
        <v>8307</v>
      </c>
      <c r="Q625" t="s">
        <v>8317</v>
      </c>
      <c r="R625">
        <f t="shared" si="63"/>
        <v>4</v>
      </c>
      <c r="S625" s="9">
        <f t="shared" si="64"/>
        <v>1</v>
      </c>
      <c r="T625" s="8">
        <f t="shared" si="65"/>
        <v>42037.789895833332</v>
      </c>
      <c r="U625" s="8">
        <f t="shared" si="66"/>
        <v>42067.789895833332</v>
      </c>
      <c r="V625" s="14">
        <f t="shared" si="67"/>
        <v>30</v>
      </c>
      <c r="W625" s="10">
        <f t="shared" si="68"/>
        <v>-0.98799999999999999</v>
      </c>
      <c r="X625" s="21">
        <f t="shared" si="69"/>
        <v>2015</v>
      </c>
    </row>
    <row r="626" spans="1:24" ht="45" x14ac:dyDescent="0.25">
      <c r="A626">
        <v>584</v>
      </c>
      <c r="B626" s="1" t="s">
        <v>585</v>
      </c>
      <c r="C626" s="1" t="s">
        <v>4694</v>
      </c>
      <c r="D626" s="3">
        <v>1000</v>
      </c>
      <c r="E626" s="4">
        <v>10</v>
      </c>
      <c r="F626" t="s">
        <v>8220</v>
      </c>
      <c r="G626" t="s">
        <v>8223</v>
      </c>
      <c r="H626" t="s">
        <v>8404</v>
      </c>
      <c r="I626" t="s">
        <v>8245</v>
      </c>
      <c r="J626">
        <v>1426522316</v>
      </c>
      <c r="K626">
        <v>1423933916</v>
      </c>
      <c r="L626" t="b">
        <v>0</v>
      </c>
      <c r="M626">
        <v>2</v>
      </c>
      <c r="N626" t="b">
        <v>0</v>
      </c>
      <c r="O626" t="s">
        <v>8270</v>
      </c>
      <c r="P626" t="s">
        <v>8307</v>
      </c>
      <c r="Q626" t="s">
        <v>8341</v>
      </c>
      <c r="R626">
        <f t="shared" si="63"/>
        <v>5</v>
      </c>
      <c r="S626" s="9">
        <f t="shared" si="64"/>
        <v>1</v>
      </c>
      <c r="T626" s="8">
        <f t="shared" si="65"/>
        <v>42049.716620370367</v>
      </c>
      <c r="U626" s="8">
        <f t="shared" si="66"/>
        <v>42079.674953703703</v>
      </c>
      <c r="V626" s="14">
        <f t="shared" si="67"/>
        <v>29.958333333335759</v>
      </c>
      <c r="W626" s="10">
        <f t="shared" si="68"/>
        <v>-0.99</v>
      </c>
      <c r="X626" s="21">
        <f t="shared" si="69"/>
        <v>2015</v>
      </c>
    </row>
    <row r="627" spans="1:24" ht="60" x14ac:dyDescent="0.25">
      <c r="A627">
        <v>2841</v>
      </c>
      <c r="B627" s="1" t="s">
        <v>2841</v>
      </c>
      <c r="C627" s="1" t="s">
        <v>6951</v>
      </c>
      <c r="D627" s="3">
        <v>1000</v>
      </c>
      <c r="E627" s="4">
        <v>10</v>
      </c>
      <c r="F627" t="s">
        <v>8220</v>
      </c>
      <c r="G627" t="s">
        <v>8224</v>
      </c>
      <c r="H627" t="s">
        <v>8408</v>
      </c>
      <c r="I627" t="s">
        <v>8246</v>
      </c>
      <c r="J627">
        <v>1450032297</v>
      </c>
      <c r="K627">
        <v>1444844697</v>
      </c>
      <c r="L627" t="b">
        <v>0</v>
      </c>
      <c r="M627">
        <v>1</v>
      </c>
      <c r="N627" t="b">
        <v>0</v>
      </c>
      <c r="O627" t="s">
        <v>8269</v>
      </c>
      <c r="P627" t="s">
        <v>8322</v>
      </c>
      <c r="Q627" t="s">
        <v>8325</v>
      </c>
      <c r="R627">
        <f t="shared" si="63"/>
        <v>10</v>
      </c>
      <c r="S627" s="9">
        <f t="shared" si="64"/>
        <v>1</v>
      </c>
      <c r="T627" s="8">
        <f t="shared" si="65"/>
        <v>42291.739548611105</v>
      </c>
      <c r="U627" s="8">
        <f t="shared" si="66"/>
        <v>42351.781215277777</v>
      </c>
      <c r="V627" s="14">
        <f t="shared" si="67"/>
        <v>60.041666666671517</v>
      </c>
      <c r="W627" s="10">
        <f t="shared" si="68"/>
        <v>-0.99</v>
      </c>
      <c r="X627" s="21">
        <f t="shared" si="69"/>
        <v>2015</v>
      </c>
    </row>
    <row r="628" spans="1:24" ht="60" x14ac:dyDescent="0.25">
      <c r="A628">
        <v>2384</v>
      </c>
      <c r="B628" s="1" t="s">
        <v>2385</v>
      </c>
      <c r="C628" s="1" t="s">
        <v>6494</v>
      </c>
      <c r="D628" s="3">
        <v>1000</v>
      </c>
      <c r="E628" s="4">
        <v>8</v>
      </c>
      <c r="F628" t="s">
        <v>8219</v>
      </c>
      <c r="G628" t="s">
        <v>8223</v>
      </c>
      <c r="H628" t="s">
        <v>8404</v>
      </c>
      <c r="I628" t="s">
        <v>8245</v>
      </c>
      <c r="J628">
        <v>1415932643</v>
      </c>
      <c r="K628">
        <v>1413337043</v>
      </c>
      <c r="L628" t="b">
        <v>0</v>
      </c>
      <c r="M628">
        <v>8</v>
      </c>
      <c r="N628" t="b">
        <v>0</v>
      </c>
      <c r="O628" t="s">
        <v>8270</v>
      </c>
      <c r="P628" t="s">
        <v>8307</v>
      </c>
      <c r="Q628" t="s">
        <v>8341</v>
      </c>
      <c r="R628">
        <f t="shared" si="63"/>
        <v>1</v>
      </c>
      <c r="S628" s="9">
        <f t="shared" si="64"/>
        <v>1</v>
      </c>
      <c r="T628" s="8">
        <f t="shared" si="65"/>
        <v>41927.067627314813</v>
      </c>
      <c r="U628" s="8">
        <f t="shared" si="66"/>
        <v>41957.109293981484</v>
      </c>
      <c r="V628" s="14">
        <f t="shared" si="67"/>
        <v>30.041666666671517</v>
      </c>
      <c r="W628" s="10">
        <f t="shared" si="68"/>
        <v>-0.99199999999999999</v>
      </c>
      <c r="X628" s="21">
        <f t="shared" si="69"/>
        <v>2014</v>
      </c>
    </row>
    <row r="629" spans="1:24" ht="60" x14ac:dyDescent="0.25">
      <c r="A629">
        <v>1113</v>
      </c>
      <c r="B629" s="1" t="s">
        <v>1114</v>
      </c>
      <c r="C629" s="1" t="s">
        <v>5223</v>
      </c>
      <c r="D629" s="3">
        <v>1000</v>
      </c>
      <c r="E629" s="4">
        <v>5</v>
      </c>
      <c r="F629" t="s">
        <v>8220</v>
      </c>
      <c r="G629" t="s">
        <v>8224</v>
      </c>
      <c r="H629" t="s">
        <v>8408</v>
      </c>
      <c r="I629" t="s">
        <v>8246</v>
      </c>
      <c r="J629">
        <v>1408058820</v>
      </c>
      <c r="K629">
        <v>1405466820</v>
      </c>
      <c r="L629" t="b">
        <v>0</v>
      </c>
      <c r="M629">
        <v>1</v>
      </c>
      <c r="N629" t="b">
        <v>0</v>
      </c>
      <c r="O629" t="s">
        <v>8280</v>
      </c>
      <c r="P629" t="s">
        <v>8315</v>
      </c>
      <c r="Q629" t="s">
        <v>8333</v>
      </c>
      <c r="R629">
        <f t="shared" si="63"/>
        <v>5</v>
      </c>
      <c r="S629" s="9">
        <f t="shared" si="64"/>
        <v>1</v>
      </c>
      <c r="T629" s="8">
        <f t="shared" si="65"/>
        <v>41835.977083333331</v>
      </c>
      <c r="U629" s="8">
        <f t="shared" si="66"/>
        <v>41865.977083333331</v>
      </c>
      <c r="V629" s="14">
        <f t="shared" si="67"/>
        <v>30</v>
      </c>
      <c r="W629" s="10">
        <f t="shared" si="68"/>
        <v>-0.995</v>
      </c>
      <c r="X629" s="21">
        <f t="shared" si="69"/>
        <v>2014</v>
      </c>
    </row>
    <row r="630" spans="1:24" ht="60" x14ac:dyDescent="0.25">
      <c r="A630">
        <v>1581</v>
      </c>
      <c r="B630" s="1" t="s">
        <v>1582</v>
      </c>
      <c r="C630" s="1" t="s">
        <v>5691</v>
      </c>
      <c r="D630" s="3">
        <v>1000</v>
      </c>
      <c r="E630" s="4">
        <v>5</v>
      </c>
      <c r="F630" t="s">
        <v>8220</v>
      </c>
      <c r="G630" t="s">
        <v>8224</v>
      </c>
      <c r="H630" t="s">
        <v>8408</v>
      </c>
      <c r="I630" t="s">
        <v>8246</v>
      </c>
      <c r="J630">
        <v>1450521990</v>
      </c>
      <c r="K630">
        <v>1447757190</v>
      </c>
      <c r="L630" t="b">
        <v>0</v>
      </c>
      <c r="M630">
        <v>1</v>
      </c>
      <c r="N630" t="b">
        <v>0</v>
      </c>
      <c r="O630" t="s">
        <v>8289</v>
      </c>
      <c r="P630" t="s">
        <v>8312</v>
      </c>
      <c r="Q630" t="s">
        <v>8350</v>
      </c>
      <c r="R630">
        <f t="shared" si="63"/>
        <v>5</v>
      </c>
      <c r="S630" s="9">
        <f t="shared" si="64"/>
        <v>1</v>
      </c>
      <c r="T630" s="8">
        <f t="shared" si="65"/>
        <v>42325.448958333334</v>
      </c>
      <c r="U630" s="8">
        <f t="shared" si="66"/>
        <v>42357.448958333334</v>
      </c>
      <c r="V630" s="14">
        <f t="shared" si="67"/>
        <v>32</v>
      </c>
      <c r="W630" s="10">
        <f t="shared" si="68"/>
        <v>-0.995</v>
      </c>
      <c r="X630" s="21">
        <f t="shared" si="69"/>
        <v>2015</v>
      </c>
    </row>
    <row r="631" spans="1:24" ht="45" x14ac:dyDescent="0.25">
      <c r="A631">
        <v>2583</v>
      </c>
      <c r="B631" s="1" t="s">
        <v>2583</v>
      </c>
      <c r="C631" s="1" t="s">
        <v>6693</v>
      </c>
      <c r="D631" s="3">
        <v>1000</v>
      </c>
      <c r="E631" s="4">
        <v>5</v>
      </c>
      <c r="F631" t="s">
        <v>8220</v>
      </c>
      <c r="G631" t="s">
        <v>8223</v>
      </c>
      <c r="H631" t="s">
        <v>8404</v>
      </c>
      <c r="I631" t="s">
        <v>8245</v>
      </c>
      <c r="J631">
        <v>1426526880</v>
      </c>
      <c r="K631">
        <v>1421346480</v>
      </c>
      <c r="L631" t="b">
        <v>0</v>
      </c>
      <c r="M631">
        <v>5</v>
      </c>
      <c r="N631" t="b">
        <v>0</v>
      </c>
      <c r="O631" t="s">
        <v>8282</v>
      </c>
      <c r="P631" t="s">
        <v>8318</v>
      </c>
      <c r="Q631" t="s">
        <v>8344</v>
      </c>
      <c r="R631">
        <f t="shared" si="63"/>
        <v>1</v>
      </c>
      <c r="S631" s="9">
        <f t="shared" si="64"/>
        <v>1</v>
      </c>
      <c r="T631" s="8">
        <f t="shared" si="65"/>
        <v>42019.76944444445</v>
      </c>
      <c r="U631" s="8">
        <f t="shared" si="66"/>
        <v>42079.727777777778</v>
      </c>
      <c r="V631" s="14">
        <f t="shared" si="67"/>
        <v>59.958333333328483</v>
      </c>
      <c r="W631" s="10">
        <f t="shared" si="68"/>
        <v>-0.995</v>
      </c>
      <c r="X631" s="21">
        <f t="shared" si="69"/>
        <v>2015</v>
      </c>
    </row>
    <row r="632" spans="1:24" ht="60" x14ac:dyDescent="0.25">
      <c r="A632">
        <v>4072</v>
      </c>
      <c r="B632" s="1" t="s">
        <v>4068</v>
      </c>
      <c r="C632" s="1" t="s">
        <v>8175</v>
      </c>
      <c r="D632" s="3">
        <v>1000</v>
      </c>
      <c r="E632" s="4">
        <v>4</v>
      </c>
      <c r="F632" t="s">
        <v>8220</v>
      </c>
      <c r="G632" t="s">
        <v>8224</v>
      </c>
      <c r="H632" t="s">
        <v>8408</v>
      </c>
      <c r="I632" t="s">
        <v>8246</v>
      </c>
      <c r="J632">
        <v>1408646111</v>
      </c>
      <c r="K632">
        <v>1403462111</v>
      </c>
      <c r="L632" t="b">
        <v>0</v>
      </c>
      <c r="M632">
        <v>2</v>
      </c>
      <c r="N632" t="b">
        <v>0</v>
      </c>
      <c r="O632" t="s">
        <v>8269</v>
      </c>
      <c r="P632" t="s">
        <v>8322</v>
      </c>
      <c r="Q632" t="s">
        <v>8325</v>
      </c>
      <c r="R632">
        <f t="shared" si="63"/>
        <v>2</v>
      </c>
      <c r="S632" s="9">
        <f t="shared" si="64"/>
        <v>0</v>
      </c>
      <c r="T632" s="8">
        <f t="shared" si="65"/>
        <v>41812.77443287037</v>
      </c>
      <c r="U632" s="8">
        <f t="shared" si="66"/>
        <v>41872.77443287037</v>
      </c>
      <c r="V632" s="14">
        <f t="shared" si="67"/>
        <v>60</v>
      </c>
      <c r="W632" s="10">
        <f t="shared" si="68"/>
        <v>-0.996</v>
      </c>
      <c r="X632" s="21">
        <f t="shared" si="69"/>
        <v>2014</v>
      </c>
    </row>
    <row r="633" spans="1:24" x14ac:dyDescent="0.25">
      <c r="A633">
        <v>1128</v>
      </c>
      <c r="B633" s="1" t="s">
        <v>1129</v>
      </c>
      <c r="C633" s="1" t="s">
        <v>5238</v>
      </c>
      <c r="D633" s="3">
        <v>1000</v>
      </c>
      <c r="E633" s="4">
        <v>1</v>
      </c>
      <c r="F633" t="s">
        <v>8220</v>
      </c>
      <c r="G633" t="s">
        <v>8224</v>
      </c>
      <c r="H633" t="s">
        <v>8408</v>
      </c>
      <c r="I633" t="s">
        <v>8246</v>
      </c>
      <c r="J633">
        <v>1407425717</v>
      </c>
      <c r="K633">
        <v>1404833717</v>
      </c>
      <c r="L633" t="b">
        <v>0</v>
      </c>
      <c r="M633">
        <v>1</v>
      </c>
      <c r="N633" t="b">
        <v>0</v>
      </c>
      <c r="O633" t="s">
        <v>8281</v>
      </c>
      <c r="P633" t="s">
        <v>8315</v>
      </c>
      <c r="Q633" t="s">
        <v>8343</v>
      </c>
      <c r="R633">
        <f t="shared" si="63"/>
        <v>1</v>
      </c>
      <c r="S633" s="9">
        <f t="shared" si="64"/>
        <v>0</v>
      </c>
      <c r="T633" s="8">
        <f t="shared" si="65"/>
        <v>41828.649502314816</v>
      </c>
      <c r="U633" s="8">
        <f t="shared" si="66"/>
        <v>41858.649502314816</v>
      </c>
      <c r="V633" s="14">
        <f t="shared" si="67"/>
        <v>30</v>
      </c>
      <c r="W633" s="10">
        <f t="shared" si="68"/>
        <v>-0.999</v>
      </c>
      <c r="X633" s="21">
        <f t="shared" si="69"/>
        <v>2014</v>
      </c>
    </row>
    <row r="634" spans="1:24" ht="45" x14ac:dyDescent="0.25">
      <c r="A634">
        <v>1739</v>
      </c>
      <c r="B634" s="1" t="s">
        <v>1740</v>
      </c>
      <c r="C634" s="1" t="s">
        <v>5849</v>
      </c>
      <c r="D634" s="3">
        <v>1000</v>
      </c>
      <c r="E634" s="4">
        <v>1</v>
      </c>
      <c r="F634" t="s">
        <v>8220</v>
      </c>
      <c r="G634" t="s">
        <v>8223</v>
      </c>
      <c r="H634" t="s">
        <v>8404</v>
      </c>
      <c r="I634" t="s">
        <v>8245</v>
      </c>
      <c r="J634">
        <v>1462391932</v>
      </c>
      <c r="K634">
        <v>1457297932</v>
      </c>
      <c r="L634" t="b">
        <v>0</v>
      </c>
      <c r="M634">
        <v>1</v>
      </c>
      <c r="N634" t="b">
        <v>0</v>
      </c>
      <c r="O634" t="s">
        <v>8291</v>
      </c>
      <c r="P634" t="s">
        <v>8326</v>
      </c>
      <c r="Q634" t="s">
        <v>8329</v>
      </c>
      <c r="R634">
        <f t="shared" si="63"/>
        <v>1</v>
      </c>
      <c r="S634" s="9">
        <f t="shared" si="64"/>
        <v>0</v>
      </c>
      <c r="T634" s="8">
        <f t="shared" si="65"/>
        <v>42435.874212962968</v>
      </c>
      <c r="U634" s="8">
        <f t="shared" si="66"/>
        <v>42494.832546296297</v>
      </c>
      <c r="V634" s="14">
        <f t="shared" si="67"/>
        <v>58.958333333328483</v>
      </c>
      <c r="W634" s="10">
        <f t="shared" si="68"/>
        <v>-0.999</v>
      </c>
      <c r="X634" s="21">
        <f t="shared" si="69"/>
        <v>2016</v>
      </c>
    </row>
    <row r="635" spans="1:24" ht="60" x14ac:dyDescent="0.25">
      <c r="A635">
        <v>2344</v>
      </c>
      <c r="B635" s="1" t="s">
        <v>2345</v>
      </c>
      <c r="C635" s="1" t="s">
        <v>6454</v>
      </c>
      <c r="D635" s="3">
        <v>1000</v>
      </c>
      <c r="E635" s="4">
        <v>1</v>
      </c>
      <c r="F635" t="s">
        <v>8219</v>
      </c>
      <c r="G635" t="s">
        <v>8228</v>
      </c>
      <c r="H635" t="s">
        <v>8409</v>
      </c>
      <c r="I635" t="s">
        <v>8250</v>
      </c>
      <c r="J635">
        <v>1466789269</v>
      </c>
      <c r="K635">
        <v>1464197269</v>
      </c>
      <c r="L635" t="b">
        <v>0</v>
      </c>
      <c r="M635">
        <v>1</v>
      </c>
      <c r="N635" t="b">
        <v>0</v>
      </c>
      <c r="O635" t="s">
        <v>8270</v>
      </c>
      <c r="P635" t="s">
        <v>8307</v>
      </c>
      <c r="Q635" t="s">
        <v>8341</v>
      </c>
      <c r="R635">
        <f t="shared" si="63"/>
        <v>1</v>
      </c>
      <c r="S635" s="9">
        <f t="shared" si="64"/>
        <v>0</v>
      </c>
      <c r="T635" s="8">
        <f t="shared" si="65"/>
        <v>42515.727650462963</v>
      </c>
      <c r="U635" s="8">
        <f t="shared" si="66"/>
        <v>42545.727650462963</v>
      </c>
      <c r="V635" s="14">
        <f t="shared" si="67"/>
        <v>30</v>
      </c>
      <c r="W635" s="10">
        <f t="shared" si="68"/>
        <v>-0.999</v>
      </c>
      <c r="X635" s="21">
        <f t="shared" si="69"/>
        <v>2016</v>
      </c>
    </row>
    <row r="636" spans="1:24" ht="45" x14ac:dyDescent="0.25">
      <c r="A636">
        <v>3117</v>
      </c>
      <c r="B636" s="1" t="s">
        <v>3117</v>
      </c>
      <c r="C636" s="1" t="s">
        <v>7227</v>
      </c>
      <c r="D636" s="3">
        <v>1000</v>
      </c>
      <c r="E636" s="4">
        <v>1</v>
      </c>
      <c r="F636" t="s">
        <v>8220</v>
      </c>
      <c r="G636" t="s">
        <v>8224</v>
      </c>
      <c r="H636" t="s">
        <v>8408</v>
      </c>
      <c r="I636" t="s">
        <v>8246</v>
      </c>
      <c r="J636">
        <v>1464354720</v>
      </c>
      <c r="K636">
        <v>1463648360</v>
      </c>
      <c r="L636" t="b">
        <v>0</v>
      </c>
      <c r="M636">
        <v>1</v>
      </c>
      <c r="N636" t="b">
        <v>0</v>
      </c>
      <c r="O636" t="s">
        <v>8301</v>
      </c>
      <c r="P636" t="s">
        <v>8322</v>
      </c>
      <c r="Q636" t="s">
        <v>8323</v>
      </c>
      <c r="R636">
        <f t="shared" si="63"/>
        <v>1</v>
      </c>
      <c r="S636" s="9">
        <f t="shared" si="64"/>
        <v>0</v>
      </c>
      <c r="T636" s="8">
        <f t="shared" si="65"/>
        <v>42509.374537037031</v>
      </c>
      <c r="U636" s="8">
        <f t="shared" si="66"/>
        <v>42517.55</v>
      </c>
      <c r="V636" s="14">
        <f t="shared" si="67"/>
        <v>8.1754629629722331</v>
      </c>
      <c r="W636" s="10">
        <f t="shared" si="68"/>
        <v>-0.999</v>
      </c>
      <c r="X636" s="21">
        <f t="shared" si="69"/>
        <v>2016</v>
      </c>
    </row>
    <row r="637" spans="1:24" ht="60" x14ac:dyDescent="0.25">
      <c r="A637">
        <v>3645</v>
      </c>
      <c r="B637" s="1" t="s">
        <v>3643</v>
      </c>
      <c r="C637" s="1" t="s">
        <v>7755</v>
      </c>
      <c r="D637" s="3">
        <v>1000</v>
      </c>
      <c r="E637" s="4">
        <v>1</v>
      </c>
      <c r="F637" t="s">
        <v>8220</v>
      </c>
      <c r="G637" t="s">
        <v>8228</v>
      </c>
      <c r="H637" t="s">
        <v>8409</v>
      </c>
      <c r="I637" t="s">
        <v>8250</v>
      </c>
      <c r="J637">
        <v>1479773838</v>
      </c>
      <c r="K637">
        <v>1477178238</v>
      </c>
      <c r="L637" t="b">
        <v>0</v>
      </c>
      <c r="M637">
        <v>1</v>
      </c>
      <c r="N637" t="b">
        <v>0</v>
      </c>
      <c r="O637" t="s">
        <v>8303</v>
      </c>
      <c r="P637" t="s">
        <v>8322</v>
      </c>
      <c r="Q637" t="s">
        <v>8334</v>
      </c>
      <c r="R637">
        <f t="shared" si="63"/>
        <v>1</v>
      </c>
      <c r="S637" s="9">
        <f t="shared" si="64"/>
        <v>0</v>
      </c>
      <c r="T637" s="8">
        <f t="shared" si="65"/>
        <v>42665.970347222217</v>
      </c>
      <c r="U637" s="8">
        <f t="shared" si="66"/>
        <v>42696.012013888889</v>
      </c>
      <c r="V637" s="14">
        <f t="shared" si="67"/>
        <v>30.041666666671517</v>
      </c>
      <c r="W637" s="10">
        <f t="shared" si="68"/>
        <v>-0.999</v>
      </c>
      <c r="X637" s="21">
        <f t="shared" si="69"/>
        <v>2016</v>
      </c>
    </row>
    <row r="638" spans="1:24" ht="60" x14ac:dyDescent="0.25">
      <c r="A638">
        <v>182</v>
      </c>
      <c r="B638" s="1" t="s">
        <v>184</v>
      </c>
      <c r="C638" s="1" t="s">
        <v>4292</v>
      </c>
      <c r="D638" s="3">
        <v>1000</v>
      </c>
      <c r="E638" s="4">
        <v>0</v>
      </c>
      <c r="F638" t="s">
        <v>8220</v>
      </c>
      <c r="G638" t="s">
        <v>8223</v>
      </c>
      <c r="H638" t="s">
        <v>8404</v>
      </c>
      <c r="I638" t="s">
        <v>8245</v>
      </c>
      <c r="J638">
        <v>1483748232</v>
      </c>
      <c r="K638">
        <v>1481156232</v>
      </c>
      <c r="L638" t="b">
        <v>0</v>
      </c>
      <c r="M638">
        <v>0</v>
      </c>
      <c r="N638" t="b">
        <v>0</v>
      </c>
      <c r="O638" t="s">
        <v>8266</v>
      </c>
      <c r="P638" t="s">
        <v>8320</v>
      </c>
      <c r="Q638" t="s">
        <v>8324</v>
      </c>
      <c r="R638">
        <f t="shared" si="63"/>
        <v>0</v>
      </c>
      <c r="S638" s="9">
        <f t="shared" si="64"/>
        <v>0</v>
      </c>
      <c r="T638" s="8">
        <f t="shared" si="65"/>
        <v>42712.011944444443</v>
      </c>
      <c r="U638" s="8">
        <f t="shared" si="66"/>
        <v>42742.011944444443</v>
      </c>
      <c r="V638" s="14">
        <f t="shared" si="67"/>
        <v>30</v>
      </c>
      <c r="W638" s="10">
        <f t="shared" si="68"/>
        <v>-1</v>
      </c>
      <c r="X638" s="21">
        <f t="shared" si="69"/>
        <v>2016</v>
      </c>
    </row>
    <row r="639" spans="1:24" ht="60" x14ac:dyDescent="0.25">
      <c r="A639">
        <v>193</v>
      </c>
      <c r="B639" s="1" t="s">
        <v>195</v>
      </c>
      <c r="C639" s="1" t="s">
        <v>4303</v>
      </c>
      <c r="D639" s="3">
        <v>1000</v>
      </c>
      <c r="E639" s="4">
        <v>0</v>
      </c>
      <c r="F639" t="s">
        <v>8220</v>
      </c>
      <c r="G639" t="s">
        <v>8224</v>
      </c>
      <c r="H639" t="s">
        <v>8408</v>
      </c>
      <c r="I639" t="s">
        <v>8246</v>
      </c>
      <c r="J639">
        <v>1417217166</v>
      </c>
      <c r="K639">
        <v>1412029566</v>
      </c>
      <c r="L639" t="b">
        <v>0</v>
      </c>
      <c r="M639">
        <v>0</v>
      </c>
      <c r="N639" t="b">
        <v>0</v>
      </c>
      <c r="O639" t="s">
        <v>8266</v>
      </c>
      <c r="P639" t="s">
        <v>8320</v>
      </c>
      <c r="Q639" t="s">
        <v>8324</v>
      </c>
      <c r="R639">
        <f t="shared" si="63"/>
        <v>0</v>
      </c>
      <c r="S639" s="9">
        <f t="shared" si="64"/>
        <v>0</v>
      </c>
      <c r="T639" s="8">
        <f t="shared" si="65"/>
        <v>41911.934791666667</v>
      </c>
      <c r="U639" s="8">
        <f t="shared" si="66"/>
        <v>41971.976458333331</v>
      </c>
      <c r="V639" s="14">
        <f t="shared" si="67"/>
        <v>60.041666666664241</v>
      </c>
      <c r="W639" s="10">
        <f t="shared" si="68"/>
        <v>-1</v>
      </c>
      <c r="X639" s="21">
        <f t="shared" si="69"/>
        <v>2014</v>
      </c>
    </row>
    <row r="640" spans="1:24" ht="45" x14ac:dyDescent="0.25">
      <c r="A640">
        <v>436</v>
      </c>
      <c r="B640" s="1" t="s">
        <v>437</v>
      </c>
      <c r="C640" s="1" t="s">
        <v>4546</v>
      </c>
      <c r="D640" s="3">
        <v>1000</v>
      </c>
      <c r="E640" s="4">
        <v>0</v>
      </c>
      <c r="F640" t="s">
        <v>8220</v>
      </c>
      <c r="G640" t="s">
        <v>8223</v>
      </c>
      <c r="H640" t="s">
        <v>8404</v>
      </c>
      <c r="I640" t="s">
        <v>8245</v>
      </c>
      <c r="J640">
        <v>1375260113</v>
      </c>
      <c r="K640">
        <v>1372668113</v>
      </c>
      <c r="L640" t="b">
        <v>0</v>
      </c>
      <c r="M640">
        <v>0</v>
      </c>
      <c r="N640" t="b">
        <v>0</v>
      </c>
      <c r="O640" t="s">
        <v>8268</v>
      </c>
      <c r="P640" t="s">
        <v>8320</v>
      </c>
      <c r="Q640" t="s">
        <v>8338</v>
      </c>
      <c r="R640">
        <f t="shared" si="63"/>
        <v>0</v>
      </c>
      <c r="S640" s="9">
        <f t="shared" si="64"/>
        <v>0</v>
      </c>
      <c r="T640" s="8">
        <f t="shared" si="65"/>
        <v>41456.36241898148</v>
      </c>
      <c r="U640" s="8">
        <f t="shared" si="66"/>
        <v>41486.36241898148</v>
      </c>
      <c r="V640" s="14">
        <f t="shared" si="67"/>
        <v>30</v>
      </c>
      <c r="W640" s="10">
        <f t="shared" si="68"/>
        <v>-1</v>
      </c>
      <c r="X640" s="21">
        <f t="shared" si="69"/>
        <v>2013</v>
      </c>
    </row>
    <row r="641" spans="1:24" x14ac:dyDescent="0.25">
      <c r="A641">
        <v>490</v>
      </c>
      <c r="B641" s="1" t="s">
        <v>491</v>
      </c>
      <c r="C641" s="1" t="s">
        <v>4600</v>
      </c>
      <c r="D641" s="3">
        <v>1000</v>
      </c>
      <c r="E641" s="4">
        <v>0</v>
      </c>
      <c r="F641" t="s">
        <v>8220</v>
      </c>
      <c r="G641" t="s">
        <v>8223</v>
      </c>
      <c r="H641" t="s">
        <v>8404</v>
      </c>
      <c r="I641" t="s">
        <v>8245</v>
      </c>
      <c r="J641">
        <v>1345677285</v>
      </c>
      <c r="K641">
        <v>1343085285</v>
      </c>
      <c r="L641" t="b">
        <v>0</v>
      </c>
      <c r="M641">
        <v>0</v>
      </c>
      <c r="N641" t="b">
        <v>0</v>
      </c>
      <c r="O641" t="s">
        <v>8268</v>
      </c>
      <c r="P641" t="s">
        <v>8320</v>
      </c>
      <c r="Q641" t="s">
        <v>8338</v>
      </c>
      <c r="R641">
        <f t="shared" si="63"/>
        <v>0</v>
      </c>
      <c r="S641" s="9">
        <f t="shared" si="64"/>
        <v>0</v>
      </c>
      <c r="T641" s="8">
        <f t="shared" si="65"/>
        <v>41113.968576388892</v>
      </c>
      <c r="U641" s="8">
        <f t="shared" si="66"/>
        <v>41143.968576388892</v>
      </c>
      <c r="V641" s="14">
        <f t="shared" si="67"/>
        <v>30</v>
      </c>
      <c r="W641" s="10">
        <f t="shared" si="68"/>
        <v>-1</v>
      </c>
      <c r="X641" s="21">
        <f t="shared" si="69"/>
        <v>2012</v>
      </c>
    </row>
    <row r="642" spans="1:24" ht="60" x14ac:dyDescent="0.25">
      <c r="A642">
        <v>887</v>
      </c>
      <c r="B642" s="1" t="s">
        <v>888</v>
      </c>
      <c r="C642" s="1" t="s">
        <v>4997</v>
      </c>
      <c r="D642" s="3">
        <v>1000</v>
      </c>
      <c r="E642" s="4">
        <v>0</v>
      </c>
      <c r="F642" t="s">
        <v>8220</v>
      </c>
      <c r="G642" t="s">
        <v>8223</v>
      </c>
      <c r="H642" t="s">
        <v>8404</v>
      </c>
      <c r="I642" t="s">
        <v>8245</v>
      </c>
      <c r="J642">
        <v>1338159655</v>
      </c>
      <c r="K642">
        <v>1335567655</v>
      </c>
      <c r="L642" t="b">
        <v>0</v>
      </c>
      <c r="M642">
        <v>0</v>
      </c>
      <c r="N642" t="b">
        <v>0</v>
      </c>
      <c r="O642" t="s">
        <v>8277</v>
      </c>
      <c r="P642" t="s">
        <v>8326</v>
      </c>
      <c r="Q642" t="s">
        <v>8327</v>
      </c>
      <c r="R642">
        <f t="shared" ref="R642:R705" si="70">IFERROR(ROUND(E642/M642,2),0)</f>
        <v>0</v>
      </c>
      <c r="S642" s="9">
        <f t="shared" ref="S642:S705" si="71">ROUND((E642/D642)*100,0)</f>
        <v>0</v>
      </c>
      <c r="T642" s="8">
        <f t="shared" ref="T642:T705" si="72">+(((K642/60)/60)/24)+DATE(1970,1,1)</f>
        <v>41026.958969907406</v>
      </c>
      <c r="U642" s="8">
        <f t="shared" ref="U642:U705" si="73">+(((J642/60)/60/24)+DATE(1970,1,1))</f>
        <v>41056.958969907406</v>
      </c>
      <c r="V642" s="14">
        <f t="shared" ref="V642:V705" si="74">+U642-T642</f>
        <v>30</v>
      </c>
      <c r="W642" s="10">
        <f t="shared" ref="W642:W705" si="75">+(E642-D642)/D642</f>
        <v>-1</v>
      </c>
      <c r="X642" s="21">
        <f t="shared" ref="X642:X705" si="76">YEAR(T642)</f>
        <v>2012</v>
      </c>
    </row>
    <row r="643" spans="1:24" ht="60" x14ac:dyDescent="0.25">
      <c r="A643">
        <v>1063</v>
      </c>
      <c r="B643" s="1" t="s">
        <v>1064</v>
      </c>
      <c r="C643" s="1" t="s">
        <v>5173</v>
      </c>
      <c r="D643" s="3">
        <v>1000</v>
      </c>
      <c r="E643" s="4">
        <v>0</v>
      </c>
      <c r="F643" t="s">
        <v>8219</v>
      </c>
      <c r="G643" t="s">
        <v>8223</v>
      </c>
      <c r="H643" t="s">
        <v>8404</v>
      </c>
      <c r="I643" t="s">
        <v>8245</v>
      </c>
      <c r="J643">
        <v>1472604262</v>
      </c>
      <c r="K643">
        <v>1470012262</v>
      </c>
      <c r="L643" t="b">
        <v>0</v>
      </c>
      <c r="M643">
        <v>0</v>
      </c>
      <c r="N643" t="b">
        <v>0</v>
      </c>
      <c r="O643" t="s">
        <v>8279</v>
      </c>
      <c r="P643" t="s">
        <v>8345</v>
      </c>
      <c r="Q643" t="s">
        <v>8346</v>
      </c>
      <c r="R643">
        <f t="shared" si="70"/>
        <v>0</v>
      </c>
      <c r="S643" s="9">
        <f t="shared" si="71"/>
        <v>0</v>
      </c>
      <c r="T643" s="8">
        <f t="shared" si="72"/>
        <v>42583.030810185184</v>
      </c>
      <c r="U643" s="8">
        <f t="shared" si="73"/>
        <v>42613.030810185184</v>
      </c>
      <c r="V643" s="14">
        <f t="shared" si="74"/>
        <v>30</v>
      </c>
      <c r="W643" s="10">
        <f t="shared" si="75"/>
        <v>-1</v>
      </c>
      <c r="X643" s="21">
        <f t="shared" si="76"/>
        <v>2016</v>
      </c>
    </row>
    <row r="644" spans="1:24" ht="60" x14ac:dyDescent="0.25">
      <c r="A644">
        <v>1426</v>
      </c>
      <c r="B644" s="1" t="s">
        <v>1427</v>
      </c>
      <c r="C644" s="1" t="s">
        <v>5536</v>
      </c>
      <c r="D644" s="3">
        <v>1000</v>
      </c>
      <c r="E644" s="4">
        <v>0</v>
      </c>
      <c r="F644" t="s">
        <v>8220</v>
      </c>
      <c r="G644" t="s">
        <v>8235</v>
      </c>
      <c r="H644" t="s">
        <v>8413</v>
      </c>
      <c r="I644" t="s">
        <v>8248</v>
      </c>
      <c r="J644">
        <v>1440408120</v>
      </c>
      <c r="K644">
        <v>1435224120</v>
      </c>
      <c r="L644" t="b">
        <v>0</v>
      </c>
      <c r="M644">
        <v>0</v>
      </c>
      <c r="N644" t="b">
        <v>0</v>
      </c>
      <c r="O644" t="s">
        <v>8285</v>
      </c>
      <c r="P644" t="s">
        <v>8310</v>
      </c>
      <c r="Q644" t="s">
        <v>8347</v>
      </c>
      <c r="R644">
        <f t="shared" si="70"/>
        <v>0</v>
      </c>
      <c r="S644" s="9">
        <f t="shared" si="71"/>
        <v>0</v>
      </c>
      <c r="T644" s="8">
        <f t="shared" si="72"/>
        <v>42180.390277777777</v>
      </c>
      <c r="U644" s="8">
        <f t="shared" si="73"/>
        <v>42240.390277777777</v>
      </c>
      <c r="V644" s="14">
        <f t="shared" si="74"/>
        <v>60</v>
      </c>
      <c r="W644" s="10">
        <f t="shared" si="75"/>
        <v>-1</v>
      </c>
      <c r="X644" s="21">
        <f t="shared" si="76"/>
        <v>2015</v>
      </c>
    </row>
    <row r="645" spans="1:24" ht="45" x14ac:dyDescent="0.25">
      <c r="A645">
        <v>1544</v>
      </c>
      <c r="B645" s="1" t="s">
        <v>1545</v>
      </c>
      <c r="C645" s="1" t="s">
        <v>5654</v>
      </c>
      <c r="D645" s="3">
        <v>1000</v>
      </c>
      <c r="E645" s="4">
        <v>0</v>
      </c>
      <c r="F645" t="s">
        <v>8220</v>
      </c>
      <c r="G645" t="s">
        <v>8223</v>
      </c>
      <c r="H645" t="s">
        <v>8404</v>
      </c>
      <c r="I645" t="s">
        <v>8245</v>
      </c>
      <c r="J645">
        <v>1427847480</v>
      </c>
      <c r="K645">
        <v>1424222024</v>
      </c>
      <c r="L645" t="b">
        <v>0</v>
      </c>
      <c r="M645">
        <v>0</v>
      </c>
      <c r="N645" t="b">
        <v>0</v>
      </c>
      <c r="O645" t="s">
        <v>8287</v>
      </c>
      <c r="P645" t="s">
        <v>8312</v>
      </c>
      <c r="Q645" t="s">
        <v>8354</v>
      </c>
      <c r="R645">
        <f t="shared" si="70"/>
        <v>0</v>
      </c>
      <c r="S645" s="9">
        <f t="shared" si="71"/>
        <v>0</v>
      </c>
      <c r="T645" s="8">
        <f t="shared" si="72"/>
        <v>42053.051203703704</v>
      </c>
      <c r="U645" s="8">
        <f t="shared" si="73"/>
        <v>42095.012499999997</v>
      </c>
      <c r="V645" s="14">
        <f t="shared" si="74"/>
        <v>41.961296296292858</v>
      </c>
      <c r="W645" s="10">
        <f t="shared" si="75"/>
        <v>-1</v>
      </c>
      <c r="X645" s="21">
        <f t="shared" si="76"/>
        <v>2015</v>
      </c>
    </row>
    <row r="646" spans="1:24" ht="30" x14ac:dyDescent="0.25">
      <c r="A646">
        <v>1731</v>
      </c>
      <c r="B646" s="1" t="s">
        <v>1732</v>
      </c>
      <c r="C646" s="1" t="s">
        <v>5841</v>
      </c>
      <c r="D646" s="3">
        <v>1000</v>
      </c>
      <c r="E646" s="4">
        <v>0</v>
      </c>
      <c r="F646" t="s">
        <v>8220</v>
      </c>
      <c r="G646" t="s">
        <v>8223</v>
      </c>
      <c r="H646" t="s">
        <v>8404</v>
      </c>
      <c r="I646" t="s">
        <v>8245</v>
      </c>
      <c r="J646">
        <v>1434034800</v>
      </c>
      <c r="K646">
        <v>1432849552</v>
      </c>
      <c r="L646" t="b">
        <v>0</v>
      </c>
      <c r="M646">
        <v>0</v>
      </c>
      <c r="N646" t="b">
        <v>0</v>
      </c>
      <c r="O646" t="s">
        <v>8291</v>
      </c>
      <c r="P646" t="s">
        <v>8326</v>
      </c>
      <c r="Q646" t="s">
        <v>8329</v>
      </c>
      <c r="R646">
        <f t="shared" si="70"/>
        <v>0</v>
      </c>
      <c r="S646" s="9">
        <f t="shared" si="71"/>
        <v>0</v>
      </c>
      <c r="T646" s="8">
        <f t="shared" si="72"/>
        <v>42152.906851851847</v>
      </c>
      <c r="U646" s="8">
        <f t="shared" si="73"/>
        <v>42166.625</v>
      </c>
      <c r="V646" s="14">
        <f t="shared" si="74"/>
        <v>13.718148148152977</v>
      </c>
      <c r="W646" s="10">
        <f t="shared" si="75"/>
        <v>-1</v>
      </c>
      <c r="X646" s="21">
        <f t="shared" si="76"/>
        <v>2015</v>
      </c>
    </row>
    <row r="647" spans="1:24" ht="60" x14ac:dyDescent="0.25">
      <c r="A647">
        <v>2353</v>
      </c>
      <c r="B647" s="1" t="s">
        <v>2354</v>
      </c>
      <c r="C647" s="1" t="s">
        <v>6463</v>
      </c>
      <c r="D647" s="3">
        <v>1000</v>
      </c>
      <c r="E647" s="4">
        <v>0</v>
      </c>
      <c r="F647" t="s">
        <v>8219</v>
      </c>
      <c r="G647" t="s">
        <v>8223</v>
      </c>
      <c r="H647" t="s">
        <v>8404</v>
      </c>
      <c r="I647" t="s">
        <v>8245</v>
      </c>
      <c r="J647">
        <v>1429632822</v>
      </c>
      <c r="K647">
        <v>1428596022</v>
      </c>
      <c r="L647" t="b">
        <v>0</v>
      </c>
      <c r="M647">
        <v>0</v>
      </c>
      <c r="N647" t="b">
        <v>0</v>
      </c>
      <c r="O647" t="s">
        <v>8270</v>
      </c>
      <c r="P647" t="s">
        <v>8307</v>
      </c>
      <c r="Q647" t="s">
        <v>8341</v>
      </c>
      <c r="R647">
        <f t="shared" si="70"/>
        <v>0</v>
      </c>
      <c r="S647" s="9">
        <f t="shared" si="71"/>
        <v>0</v>
      </c>
      <c r="T647" s="8">
        <f t="shared" si="72"/>
        <v>42103.676180555558</v>
      </c>
      <c r="U647" s="8">
        <f t="shared" si="73"/>
        <v>42115.676180555558</v>
      </c>
      <c r="V647" s="14">
        <f t="shared" si="74"/>
        <v>12</v>
      </c>
      <c r="W647" s="10">
        <f t="shared" si="75"/>
        <v>-1</v>
      </c>
      <c r="X647" s="21">
        <f t="shared" si="76"/>
        <v>2015</v>
      </c>
    </row>
    <row r="648" spans="1:24" ht="60" x14ac:dyDescent="0.25">
      <c r="A648">
        <v>2365</v>
      </c>
      <c r="B648" s="1" t="s">
        <v>2366</v>
      </c>
      <c r="C648" s="1" t="s">
        <v>6475</v>
      </c>
      <c r="D648" s="3">
        <v>1000</v>
      </c>
      <c r="E648" s="4">
        <v>0</v>
      </c>
      <c r="F648" t="s">
        <v>8219</v>
      </c>
      <c r="G648" t="s">
        <v>8236</v>
      </c>
      <c r="H648" t="s">
        <v>8411</v>
      </c>
      <c r="I648" t="s">
        <v>8248</v>
      </c>
      <c r="J648">
        <v>1453071600</v>
      </c>
      <c r="K648">
        <v>1449596425</v>
      </c>
      <c r="L648" t="b">
        <v>0</v>
      </c>
      <c r="M648">
        <v>0</v>
      </c>
      <c r="N648" t="b">
        <v>0</v>
      </c>
      <c r="O648" t="s">
        <v>8270</v>
      </c>
      <c r="P648" t="s">
        <v>8307</v>
      </c>
      <c r="Q648" t="s">
        <v>8341</v>
      </c>
      <c r="R648">
        <f t="shared" si="70"/>
        <v>0</v>
      </c>
      <c r="S648" s="9">
        <f t="shared" si="71"/>
        <v>0</v>
      </c>
      <c r="T648" s="8">
        <f t="shared" si="72"/>
        <v>42346.736400462964</v>
      </c>
      <c r="U648" s="8">
        <f t="shared" si="73"/>
        <v>42386.958333333328</v>
      </c>
      <c r="V648" s="14">
        <f t="shared" si="74"/>
        <v>40.221932870364981</v>
      </c>
      <c r="W648" s="10">
        <f t="shared" si="75"/>
        <v>-1</v>
      </c>
      <c r="X648" s="21">
        <f t="shared" si="76"/>
        <v>2015</v>
      </c>
    </row>
    <row r="649" spans="1:24" ht="60" x14ac:dyDescent="0.25">
      <c r="A649">
        <v>2417</v>
      </c>
      <c r="B649" s="1" t="s">
        <v>2418</v>
      </c>
      <c r="C649" s="1" t="s">
        <v>6527</v>
      </c>
      <c r="D649" s="3">
        <v>1000</v>
      </c>
      <c r="E649" s="4">
        <v>0</v>
      </c>
      <c r="F649" t="s">
        <v>8220</v>
      </c>
      <c r="G649" t="s">
        <v>8223</v>
      </c>
      <c r="H649" t="s">
        <v>8404</v>
      </c>
      <c r="I649" t="s">
        <v>8245</v>
      </c>
      <c r="J649">
        <v>1407705187</v>
      </c>
      <c r="K649">
        <v>1405113187</v>
      </c>
      <c r="L649" t="b">
        <v>0</v>
      </c>
      <c r="M649">
        <v>0</v>
      </c>
      <c r="N649" t="b">
        <v>0</v>
      </c>
      <c r="O649" t="s">
        <v>8282</v>
      </c>
      <c r="P649" t="s">
        <v>8318</v>
      </c>
      <c r="Q649" t="s">
        <v>8344</v>
      </c>
      <c r="R649">
        <f t="shared" si="70"/>
        <v>0</v>
      </c>
      <c r="S649" s="9">
        <f t="shared" si="71"/>
        <v>0</v>
      </c>
      <c r="T649" s="8">
        <f t="shared" si="72"/>
        <v>41831.884108796294</v>
      </c>
      <c r="U649" s="8">
        <f t="shared" si="73"/>
        <v>41861.884108796294</v>
      </c>
      <c r="V649" s="14">
        <f t="shared" si="74"/>
        <v>30</v>
      </c>
      <c r="W649" s="10">
        <f t="shared" si="75"/>
        <v>-1</v>
      </c>
      <c r="X649" s="21">
        <f t="shared" si="76"/>
        <v>2014</v>
      </c>
    </row>
    <row r="650" spans="1:24" ht="60" x14ac:dyDescent="0.25">
      <c r="A650">
        <v>2858</v>
      </c>
      <c r="B650" s="1" t="s">
        <v>2858</v>
      </c>
      <c r="C650" s="1" t="s">
        <v>6968</v>
      </c>
      <c r="D650" s="3">
        <v>1000</v>
      </c>
      <c r="E650" s="4">
        <v>0</v>
      </c>
      <c r="F650" t="s">
        <v>8220</v>
      </c>
      <c r="G650" t="s">
        <v>8232</v>
      </c>
      <c r="H650" t="s">
        <v>8415</v>
      </c>
      <c r="I650" t="s">
        <v>8248</v>
      </c>
      <c r="J650">
        <v>1417778880</v>
      </c>
      <c r="K650">
        <v>1415711095</v>
      </c>
      <c r="L650" t="b">
        <v>0</v>
      </c>
      <c r="M650">
        <v>0</v>
      </c>
      <c r="N650" t="b">
        <v>0</v>
      </c>
      <c r="O650" t="s">
        <v>8269</v>
      </c>
      <c r="P650" t="s">
        <v>8322</v>
      </c>
      <c r="Q650" t="s">
        <v>8325</v>
      </c>
      <c r="R650">
        <f t="shared" si="70"/>
        <v>0</v>
      </c>
      <c r="S650" s="9">
        <f t="shared" si="71"/>
        <v>0</v>
      </c>
      <c r="T650" s="8">
        <f t="shared" si="72"/>
        <v>41954.545081018514</v>
      </c>
      <c r="U650" s="8">
        <f t="shared" si="73"/>
        <v>41978.477777777778</v>
      </c>
      <c r="V650" s="14">
        <f t="shared" si="74"/>
        <v>23.932696759264218</v>
      </c>
      <c r="W650" s="10">
        <f t="shared" si="75"/>
        <v>-1</v>
      </c>
      <c r="X650" s="21">
        <f t="shared" si="76"/>
        <v>2014</v>
      </c>
    </row>
    <row r="651" spans="1:24" ht="60" x14ac:dyDescent="0.25">
      <c r="A651">
        <v>3892</v>
      </c>
      <c r="B651" s="1" t="s">
        <v>3889</v>
      </c>
      <c r="C651" s="1" t="s">
        <v>8000</v>
      </c>
      <c r="D651" s="3">
        <v>1000</v>
      </c>
      <c r="E651" s="4">
        <v>0</v>
      </c>
      <c r="F651" t="s">
        <v>8220</v>
      </c>
      <c r="G651" t="s">
        <v>8223</v>
      </c>
      <c r="H651" t="s">
        <v>8404</v>
      </c>
      <c r="I651" t="s">
        <v>8245</v>
      </c>
      <c r="J651">
        <v>1408863600</v>
      </c>
      <c r="K651">
        <v>1408203557</v>
      </c>
      <c r="L651" t="b">
        <v>0</v>
      </c>
      <c r="M651">
        <v>0</v>
      </c>
      <c r="N651" t="b">
        <v>0</v>
      </c>
      <c r="O651" t="s">
        <v>8269</v>
      </c>
      <c r="P651" t="s">
        <v>8322</v>
      </c>
      <c r="Q651" t="s">
        <v>8325</v>
      </c>
      <c r="R651">
        <f t="shared" si="70"/>
        <v>0</v>
      </c>
      <c r="S651" s="9">
        <f t="shared" si="71"/>
        <v>0</v>
      </c>
      <c r="T651" s="8">
        <f t="shared" si="72"/>
        <v>41867.652280092596</v>
      </c>
      <c r="U651" s="8">
        <f t="shared" si="73"/>
        <v>41875.291666666664</v>
      </c>
      <c r="V651" s="14">
        <f t="shared" si="74"/>
        <v>7.6393865740683395</v>
      </c>
      <c r="W651" s="10">
        <f t="shared" si="75"/>
        <v>-1</v>
      </c>
      <c r="X651" s="21">
        <f t="shared" si="76"/>
        <v>2014</v>
      </c>
    </row>
    <row r="652" spans="1:24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t="s">
        <v>8235</v>
      </c>
      <c r="H652" t="s">
        <v>8413</v>
      </c>
      <c r="I652" t="s">
        <v>8248</v>
      </c>
      <c r="J652">
        <v>1463602935</v>
      </c>
      <c r="K652">
        <v>1461874935</v>
      </c>
      <c r="L652" t="b">
        <v>0</v>
      </c>
      <c r="M652">
        <v>1</v>
      </c>
      <c r="N652" t="b">
        <v>0</v>
      </c>
      <c r="O652" t="s">
        <v>8268</v>
      </c>
      <c r="P652" t="s">
        <v>8320</v>
      </c>
      <c r="Q652" t="s">
        <v>8338</v>
      </c>
      <c r="R652">
        <f t="shared" si="70"/>
        <v>1</v>
      </c>
      <c r="S652" s="9">
        <f t="shared" si="71"/>
        <v>0</v>
      </c>
      <c r="T652" s="8">
        <f t="shared" si="72"/>
        <v>42488.848784722228</v>
      </c>
      <c r="U652" s="8">
        <f t="shared" si="73"/>
        <v>42508.848784722228</v>
      </c>
      <c r="V652" s="14">
        <f t="shared" si="74"/>
        <v>20</v>
      </c>
      <c r="W652" s="10">
        <f t="shared" si="75"/>
        <v>-0.99900990099009901</v>
      </c>
      <c r="X652" s="21">
        <f t="shared" si="76"/>
        <v>2016</v>
      </c>
    </row>
    <row r="653" spans="1:24" ht="60" x14ac:dyDescent="0.25">
      <c r="A653">
        <v>3703</v>
      </c>
      <c r="B653" s="1" t="s">
        <v>3700</v>
      </c>
      <c r="C653" s="1" t="s">
        <v>7813</v>
      </c>
      <c r="D653" s="3">
        <v>1050</v>
      </c>
      <c r="E653" s="4">
        <v>1296</v>
      </c>
      <c r="F653" t="s">
        <v>8218</v>
      </c>
      <c r="G653" t="s">
        <v>8223</v>
      </c>
      <c r="H653" t="s">
        <v>8404</v>
      </c>
      <c r="I653" t="s">
        <v>8245</v>
      </c>
      <c r="J653">
        <v>1471071540</v>
      </c>
      <c r="K653">
        <v>1467720388</v>
      </c>
      <c r="L653" t="b">
        <v>0</v>
      </c>
      <c r="M653">
        <v>30</v>
      </c>
      <c r="N653" t="b">
        <v>1</v>
      </c>
      <c r="O653" t="s">
        <v>8269</v>
      </c>
      <c r="P653" t="s">
        <v>8322</v>
      </c>
      <c r="Q653" t="s">
        <v>8325</v>
      </c>
      <c r="R653">
        <f t="shared" si="70"/>
        <v>43.2</v>
      </c>
      <c r="S653" s="9">
        <f t="shared" si="71"/>
        <v>123</v>
      </c>
      <c r="T653" s="8">
        <f t="shared" si="72"/>
        <v>42556.504490740743</v>
      </c>
      <c r="U653" s="8">
        <f t="shared" si="73"/>
        <v>42595.290972222225</v>
      </c>
      <c r="V653" s="14">
        <f t="shared" si="74"/>
        <v>38.786481481482042</v>
      </c>
      <c r="W653" s="10">
        <f t="shared" si="75"/>
        <v>0.23428571428571429</v>
      </c>
      <c r="X653" s="21">
        <f t="shared" si="76"/>
        <v>2016</v>
      </c>
    </row>
    <row r="654" spans="1:24" ht="45" x14ac:dyDescent="0.25">
      <c r="A654">
        <v>3317</v>
      </c>
      <c r="B654" s="1" t="s">
        <v>3317</v>
      </c>
      <c r="C654" s="1" t="s">
        <v>7427</v>
      </c>
      <c r="D654" s="3">
        <v>1050</v>
      </c>
      <c r="E654" s="4">
        <v>1115</v>
      </c>
      <c r="F654" t="s">
        <v>8218</v>
      </c>
      <c r="G654" t="s">
        <v>8223</v>
      </c>
      <c r="H654" t="s">
        <v>8404</v>
      </c>
      <c r="I654" t="s">
        <v>8245</v>
      </c>
      <c r="J654">
        <v>1465347424</v>
      </c>
      <c r="K654">
        <v>1462755424</v>
      </c>
      <c r="L654" t="b">
        <v>0</v>
      </c>
      <c r="M654">
        <v>18</v>
      </c>
      <c r="N654" t="b">
        <v>1</v>
      </c>
      <c r="O654" t="s">
        <v>8269</v>
      </c>
      <c r="P654" t="s">
        <v>8322</v>
      </c>
      <c r="Q654" t="s">
        <v>8325</v>
      </c>
      <c r="R654">
        <f t="shared" si="70"/>
        <v>61.94</v>
      </c>
      <c r="S654" s="9">
        <f t="shared" si="71"/>
        <v>106</v>
      </c>
      <c r="T654" s="8">
        <f t="shared" si="72"/>
        <v>42499.039629629624</v>
      </c>
      <c r="U654" s="8">
        <f t="shared" si="73"/>
        <v>42529.039629629624</v>
      </c>
      <c r="V654" s="14">
        <f t="shared" si="74"/>
        <v>30</v>
      </c>
      <c r="W654" s="10">
        <f t="shared" si="75"/>
        <v>6.1904761904761907E-2</v>
      </c>
      <c r="X654" s="21">
        <f t="shared" si="76"/>
        <v>2016</v>
      </c>
    </row>
    <row r="655" spans="1:24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t="s">
        <v>8223</v>
      </c>
      <c r="H655" t="s">
        <v>8404</v>
      </c>
      <c r="I655" t="s">
        <v>8245</v>
      </c>
      <c r="J655">
        <v>1464485339</v>
      </c>
      <c r="K655">
        <v>1462325339</v>
      </c>
      <c r="L655" t="b">
        <v>0</v>
      </c>
      <c r="M655">
        <v>42</v>
      </c>
      <c r="N655" t="b">
        <v>1</v>
      </c>
      <c r="O655" t="s">
        <v>8299</v>
      </c>
      <c r="P655" t="s">
        <v>8307</v>
      </c>
      <c r="Q655" t="s">
        <v>8314</v>
      </c>
      <c r="R655">
        <f t="shared" si="70"/>
        <v>34.9</v>
      </c>
      <c r="S655" s="9">
        <f t="shared" si="71"/>
        <v>137</v>
      </c>
      <c r="T655" s="8">
        <f t="shared" si="72"/>
        <v>42494.061793981484</v>
      </c>
      <c r="U655" s="8">
        <f t="shared" si="73"/>
        <v>42519.061793981484</v>
      </c>
      <c r="V655" s="14">
        <f t="shared" si="74"/>
        <v>25</v>
      </c>
      <c r="W655" s="10">
        <f t="shared" si="75"/>
        <v>0.37009345794392523</v>
      </c>
      <c r="X655" s="21">
        <f t="shared" si="76"/>
        <v>2016</v>
      </c>
    </row>
    <row r="656" spans="1:24" ht="60" x14ac:dyDescent="0.25">
      <c r="A656">
        <v>2739</v>
      </c>
      <c r="B656" s="1" t="s">
        <v>2739</v>
      </c>
      <c r="C656" s="1" t="s">
        <v>6849</v>
      </c>
      <c r="D656" s="3">
        <v>1100</v>
      </c>
      <c r="E656" s="4">
        <v>4225</v>
      </c>
      <c r="F656" t="s">
        <v>8218</v>
      </c>
      <c r="G656" t="s">
        <v>8224</v>
      </c>
      <c r="H656" t="s">
        <v>8408</v>
      </c>
      <c r="I656" t="s">
        <v>8246</v>
      </c>
      <c r="J656">
        <v>1399324717</v>
      </c>
      <c r="K656">
        <v>1395436717</v>
      </c>
      <c r="L656" t="b">
        <v>0</v>
      </c>
      <c r="M656">
        <v>191</v>
      </c>
      <c r="N656" t="b">
        <v>1</v>
      </c>
      <c r="O656" t="s">
        <v>8293</v>
      </c>
      <c r="P656" t="s">
        <v>8307</v>
      </c>
      <c r="Q656" t="s">
        <v>8308</v>
      </c>
      <c r="R656">
        <f t="shared" si="70"/>
        <v>22.12</v>
      </c>
      <c r="S656" s="9">
        <f t="shared" si="71"/>
        <v>384</v>
      </c>
      <c r="T656" s="8">
        <f t="shared" si="72"/>
        <v>41719.887928240743</v>
      </c>
      <c r="U656" s="8">
        <f t="shared" si="73"/>
        <v>41764.887928240743</v>
      </c>
      <c r="V656" s="14">
        <f t="shared" si="74"/>
        <v>45</v>
      </c>
      <c r="W656" s="10">
        <f t="shared" si="75"/>
        <v>2.8409090909090908</v>
      </c>
      <c r="X656" s="21">
        <f t="shared" si="76"/>
        <v>2014</v>
      </c>
    </row>
    <row r="657" spans="1:24" ht="45" x14ac:dyDescent="0.25">
      <c r="A657">
        <v>846</v>
      </c>
      <c r="B657" s="1" t="s">
        <v>847</v>
      </c>
      <c r="C657" s="1" t="s">
        <v>4956</v>
      </c>
      <c r="D657" s="3">
        <v>1100</v>
      </c>
      <c r="E657" s="4">
        <v>1342.01</v>
      </c>
      <c r="F657" t="s">
        <v>8218</v>
      </c>
      <c r="G657" t="s">
        <v>8224</v>
      </c>
      <c r="H657" t="s">
        <v>8408</v>
      </c>
      <c r="I657" t="s">
        <v>8246</v>
      </c>
      <c r="J657">
        <v>1394460000</v>
      </c>
      <c r="K657">
        <v>1393233855</v>
      </c>
      <c r="L657" t="b">
        <v>0</v>
      </c>
      <c r="M657">
        <v>47</v>
      </c>
      <c r="N657" t="b">
        <v>1</v>
      </c>
      <c r="O657" t="s">
        <v>8275</v>
      </c>
      <c r="P657" t="s">
        <v>8326</v>
      </c>
      <c r="Q657" t="s">
        <v>8335</v>
      </c>
      <c r="R657">
        <f t="shared" si="70"/>
        <v>28.55</v>
      </c>
      <c r="S657" s="9">
        <f t="shared" si="71"/>
        <v>122</v>
      </c>
      <c r="T657" s="8">
        <f t="shared" si="72"/>
        <v>41694.391840277778</v>
      </c>
      <c r="U657" s="8">
        <f t="shared" si="73"/>
        <v>41708.583333333336</v>
      </c>
      <c r="V657" s="14">
        <f t="shared" si="74"/>
        <v>14.191493055557657</v>
      </c>
      <c r="W657" s="10">
        <f t="shared" si="75"/>
        <v>0.2200090909090909</v>
      </c>
      <c r="X657" s="21">
        <f t="shared" si="76"/>
        <v>2014</v>
      </c>
    </row>
    <row r="658" spans="1:24" ht="60" x14ac:dyDescent="0.25">
      <c r="A658">
        <v>1654</v>
      </c>
      <c r="B658" s="1" t="s">
        <v>1655</v>
      </c>
      <c r="C658" s="1" t="s">
        <v>5764</v>
      </c>
      <c r="D658" s="3">
        <v>1100</v>
      </c>
      <c r="E658" s="4">
        <v>1319</v>
      </c>
      <c r="F658" t="s">
        <v>8218</v>
      </c>
      <c r="G658" t="s">
        <v>8223</v>
      </c>
      <c r="H658" t="s">
        <v>8404</v>
      </c>
      <c r="I658" t="s">
        <v>8245</v>
      </c>
      <c r="J658">
        <v>1334784160</v>
      </c>
      <c r="K658">
        <v>1332192160</v>
      </c>
      <c r="L658" t="b">
        <v>0</v>
      </c>
      <c r="M658">
        <v>34</v>
      </c>
      <c r="N658" t="b">
        <v>1</v>
      </c>
      <c r="O658" t="s">
        <v>8290</v>
      </c>
      <c r="P658" t="s">
        <v>8326</v>
      </c>
      <c r="Q658" t="s">
        <v>8337</v>
      </c>
      <c r="R658">
        <f t="shared" si="70"/>
        <v>38.79</v>
      </c>
      <c r="S658" s="9">
        <f t="shared" si="71"/>
        <v>120</v>
      </c>
      <c r="T658" s="8">
        <f t="shared" si="72"/>
        <v>40987.890740740739</v>
      </c>
      <c r="U658" s="8">
        <f t="shared" si="73"/>
        <v>41017.890740740739</v>
      </c>
      <c r="V658" s="14">
        <f t="shared" si="74"/>
        <v>30</v>
      </c>
      <c r="W658" s="10">
        <f t="shared" si="75"/>
        <v>0.1990909090909091</v>
      </c>
      <c r="X658" s="21">
        <f t="shared" si="76"/>
        <v>2012</v>
      </c>
    </row>
    <row r="659" spans="1:24" ht="45" x14ac:dyDescent="0.25">
      <c r="A659">
        <v>2483</v>
      </c>
      <c r="B659" s="1" t="s">
        <v>2483</v>
      </c>
      <c r="C659" s="1" t="s">
        <v>6593</v>
      </c>
      <c r="D659" s="3">
        <v>1100</v>
      </c>
      <c r="E659" s="4">
        <v>1251</v>
      </c>
      <c r="F659" t="s">
        <v>8218</v>
      </c>
      <c r="G659" t="s">
        <v>8223</v>
      </c>
      <c r="H659" t="s">
        <v>8404</v>
      </c>
      <c r="I659" t="s">
        <v>8245</v>
      </c>
      <c r="J659">
        <v>1335891603</v>
      </c>
      <c r="K659">
        <v>1330711203</v>
      </c>
      <c r="L659" t="b">
        <v>0</v>
      </c>
      <c r="M659">
        <v>19</v>
      </c>
      <c r="N659" t="b">
        <v>1</v>
      </c>
      <c r="O659" t="s">
        <v>8277</v>
      </c>
      <c r="P659" t="s">
        <v>8326</v>
      </c>
      <c r="Q659" t="s">
        <v>8327</v>
      </c>
      <c r="R659">
        <f t="shared" si="70"/>
        <v>65.84</v>
      </c>
      <c r="S659" s="9">
        <f t="shared" si="71"/>
        <v>114</v>
      </c>
      <c r="T659" s="8">
        <f t="shared" si="72"/>
        <v>40970.750034722223</v>
      </c>
      <c r="U659" s="8">
        <f t="shared" si="73"/>
        <v>41030.708368055559</v>
      </c>
      <c r="V659" s="14">
        <f t="shared" si="74"/>
        <v>59.958333333335759</v>
      </c>
      <c r="W659" s="10">
        <f t="shared" si="75"/>
        <v>0.13727272727272727</v>
      </c>
      <c r="X659" s="21">
        <f t="shared" si="76"/>
        <v>2012</v>
      </c>
    </row>
    <row r="660" spans="1:24" ht="45" x14ac:dyDescent="0.25">
      <c r="A660">
        <v>3596</v>
      </c>
      <c r="B660" s="1" t="s">
        <v>3595</v>
      </c>
      <c r="C660" s="1" t="s">
        <v>7706</v>
      </c>
      <c r="D660" s="3">
        <v>1100</v>
      </c>
      <c r="E660" s="4">
        <v>1185</v>
      </c>
      <c r="F660" t="s">
        <v>8218</v>
      </c>
      <c r="G660" t="s">
        <v>8228</v>
      </c>
      <c r="H660" t="s">
        <v>8409</v>
      </c>
      <c r="I660" t="s">
        <v>8250</v>
      </c>
      <c r="J660">
        <v>1409072982</v>
      </c>
      <c r="K660">
        <v>1407258582</v>
      </c>
      <c r="L660" t="b">
        <v>0</v>
      </c>
      <c r="M660">
        <v>15</v>
      </c>
      <c r="N660" t="b">
        <v>1</v>
      </c>
      <c r="O660" t="s">
        <v>8269</v>
      </c>
      <c r="P660" t="s">
        <v>8322</v>
      </c>
      <c r="Q660" t="s">
        <v>8325</v>
      </c>
      <c r="R660">
        <f t="shared" si="70"/>
        <v>79</v>
      </c>
      <c r="S660" s="9">
        <f t="shared" si="71"/>
        <v>108</v>
      </c>
      <c r="T660" s="8">
        <f t="shared" si="72"/>
        <v>41856.715069444443</v>
      </c>
      <c r="U660" s="8">
        <f t="shared" si="73"/>
        <v>41877.715069444443</v>
      </c>
      <c r="V660" s="14">
        <f t="shared" si="74"/>
        <v>21</v>
      </c>
      <c r="W660" s="10">
        <f t="shared" si="75"/>
        <v>7.7272727272727271E-2</v>
      </c>
      <c r="X660" s="21">
        <f t="shared" si="76"/>
        <v>2014</v>
      </c>
    </row>
    <row r="661" spans="1:24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t="s">
        <v>8223</v>
      </c>
      <c r="H661" t="s">
        <v>8404</v>
      </c>
      <c r="I661" t="s">
        <v>8245</v>
      </c>
      <c r="J661">
        <v>1334556624</v>
      </c>
      <c r="K661">
        <v>1333001424</v>
      </c>
      <c r="L661" t="b">
        <v>0</v>
      </c>
      <c r="M661">
        <v>34</v>
      </c>
      <c r="N661" t="b">
        <v>1</v>
      </c>
      <c r="O661" t="s">
        <v>8278</v>
      </c>
      <c r="P661" t="s">
        <v>8326</v>
      </c>
      <c r="Q661" t="s">
        <v>8328</v>
      </c>
      <c r="R661">
        <f t="shared" si="70"/>
        <v>33.24</v>
      </c>
      <c r="S661" s="9">
        <f t="shared" si="71"/>
        <v>103</v>
      </c>
      <c r="T661" s="8">
        <f t="shared" si="72"/>
        <v>40997.257222222222</v>
      </c>
      <c r="U661" s="8">
        <f t="shared" si="73"/>
        <v>41015.257222222222</v>
      </c>
      <c r="V661" s="14">
        <f t="shared" si="74"/>
        <v>18</v>
      </c>
      <c r="W661" s="10">
        <f t="shared" si="75"/>
        <v>2.7272727272727271E-2</v>
      </c>
      <c r="X661" s="21">
        <f t="shared" si="76"/>
        <v>2012</v>
      </c>
    </row>
    <row r="662" spans="1:24" ht="60" x14ac:dyDescent="0.25">
      <c r="A662">
        <v>3546</v>
      </c>
      <c r="B662" s="1" t="s">
        <v>3545</v>
      </c>
      <c r="C662" s="1" t="s">
        <v>7656</v>
      </c>
      <c r="D662" s="3">
        <v>1100</v>
      </c>
      <c r="E662" s="4">
        <v>1125</v>
      </c>
      <c r="F662" t="s">
        <v>8218</v>
      </c>
      <c r="G662" t="s">
        <v>8223</v>
      </c>
      <c r="H662" t="s">
        <v>8404</v>
      </c>
      <c r="I662" t="s">
        <v>8245</v>
      </c>
      <c r="J662">
        <v>1427860740</v>
      </c>
      <c r="K662">
        <v>1426002684</v>
      </c>
      <c r="L662" t="b">
        <v>0</v>
      </c>
      <c r="M662">
        <v>19</v>
      </c>
      <c r="N662" t="b">
        <v>1</v>
      </c>
      <c r="O662" t="s">
        <v>8269</v>
      </c>
      <c r="P662" t="s">
        <v>8322</v>
      </c>
      <c r="Q662" t="s">
        <v>8325</v>
      </c>
      <c r="R662">
        <f t="shared" si="70"/>
        <v>59.21</v>
      </c>
      <c r="S662" s="9">
        <f t="shared" si="71"/>
        <v>102</v>
      </c>
      <c r="T662" s="8">
        <f t="shared" si="72"/>
        <v>42073.660694444443</v>
      </c>
      <c r="U662" s="8">
        <f t="shared" si="73"/>
        <v>42095.165972222225</v>
      </c>
      <c r="V662" s="14">
        <f t="shared" si="74"/>
        <v>21.505277777781885</v>
      </c>
      <c r="W662" s="10">
        <f t="shared" si="75"/>
        <v>2.2727272727272728E-2</v>
      </c>
      <c r="X662" s="21">
        <f t="shared" si="76"/>
        <v>2015</v>
      </c>
    </row>
    <row r="663" spans="1:24" ht="45" x14ac:dyDescent="0.25">
      <c r="A663">
        <v>3769</v>
      </c>
      <c r="B663" s="1" t="s">
        <v>3766</v>
      </c>
      <c r="C663" s="1" t="s">
        <v>7879</v>
      </c>
      <c r="D663" s="3">
        <v>1100</v>
      </c>
      <c r="E663" s="4">
        <v>1100</v>
      </c>
      <c r="F663" t="s">
        <v>8218</v>
      </c>
      <c r="G663" t="s">
        <v>8223</v>
      </c>
      <c r="H663" t="s">
        <v>8404</v>
      </c>
      <c r="I663" t="s">
        <v>8245</v>
      </c>
      <c r="J663">
        <v>1460730079</v>
      </c>
      <c r="K663">
        <v>1458138079</v>
      </c>
      <c r="L663" t="b">
        <v>0</v>
      </c>
      <c r="M663">
        <v>15</v>
      </c>
      <c r="N663" t="b">
        <v>1</v>
      </c>
      <c r="O663" t="s">
        <v>8303</v>
      </c>
      <c r="P663" t="s">
        <v>8322</v>
      </c>
      <c r="Q663" t="s">
        <v>8334</v>
      </c>
      <c r="R663">
        <f t="shared" si="70"/>
        <v>73.33</v>
      </c>
      <c r="S663" s="9">
        <f t="shared" si="71"/>
        <v>100</v>
      </c>
      <c r="T663" s="8">
        <f t="shared" si="72"/>
        <v>42445.598136574074</v>
      </c>
      <c r="U663" s="8">
        <f t="shared" si="73"/>
        <v>42475.598136574074</v>
      </c>
      <c r="V663" s="14">
        <f t="shared" si="74"/>
        <v>30</v>
      </c>
      <c r="W663" s="10">
        <f t="shared" si="75"/>
        <v>0</v>
      </c>
      <c r="X663" s="21">
        <f t="shared" si="76"/>
        <v>2016</v>
      </c>
    </row>
    <row r="664" spans="1:24" ht="60" x14ac:dyDescent="0.25">
      <c r="A664">
        <v>2124</v>
      </c>
      <c r="B664" s="1" t="s">
        <v>2125</v>
      </c>
      <c r="C664" s="1" t="s">
        <v>6234</v>
      </c>
      <c r="D664" s="3">
        <v>1100</v>
      </c>
      <c r="E664" s="4">
        <v>115</v>
      </c>
      <c r="F664" t="s">
        <v>8220</v>
      </c>
      <c r="G664" t="s">
        <v>8223</v>
      </c>
      <c r="H664" t="s">
        <v>8404</v>
      </c>
      <c r="I664" t="s">
        <v>8245</v>
      </c>
      <c r="J664">
        <v>1291093200</v>
      </c>
      <c r="K664">
        <v>1286930435</v>
      </c>
      <c r="L664" t="b">
        <v>0</v>
      </c>
      <c r="M664">
        <v>5</v>
      </c>
      <c r="N664" t="b">
        <v>0</v>
      </c>
      <c r="O664" t="s">
        <v>8280</v>
      </c>
      <c r="P664" t="s">
        <v>8315</v>
      </c>
      <c r="Q664" t="s">
        <v>8333</v>
      </c>
      <c r="R664">
        <f t="shared" si="70"/>
        <v>23</v>
      </c>
      <c r="S664" s="9">
        <f t="shared" si="71"/>
        <v>10</v>
      </c>
      <c r="T664" s="8">
        <f t="shared" si="72"/>
        <v>40464.028182870366</v>
      </c>
      <c r="U664" s="8">
        <f t="shared" si="73"/>
        <v>40512.208333333336</v>
      </c>
      <c r="V664" s="14">
        <f t="shared" si="74"/>
        <v>48.180150462969323</v>
      </c>
      <c r="W664" s="10">
        <f t="shared" si="75"/>
        <v>-0.8954545454545455</v>
      </c>
      <c r="X664" s="21">
        <f t="shared" si="76"/>
        <v>2010</v>
      </c>
    </row>
    <row r="665" spans="1:24" x14ac:dyDescent="0.25">
      <c r="A665">
        <v>1059</v>
      </c>
      <c r="B665" s="1" t="s">
        <v>1060</v>
      </c>
      <c r="C665" s="1" t="s">
        <v>5169</v>
      </c>
      <c r="D665" s="3">
        <v>1100</v>
      </c>
      <c r="E665" s="4">
        <v>0</v>
      </c>
      <c r="F665" t="s">
        <v>8219</v>
      </c>
      <c r="G665" t="s">
        <v>8223</v>
      </c>
      <c r="H665" t="s">
        <v>8404</v>
      </c>
      <c r="I665" t="s">
        <v>8245</v>
      </c>
      <c r="J665">
        <v>1426269456</v>
      </c>
      <c r="K665">
        <v>1423681056</v>
      </c>
      <c r="L665" t="b">
        <v>0</v>
      </c>
      <c r="M665">
        <v>0</v>
      </c>
      <c r="N665" t="b">
        <v>0</v>
      </c>
      <c r="O665" t="s">
        <v>8279</v>
      </c>
      <c r="P665" t="s">
        <v>8345</v>
      </c>
      <c r="Q665" t="s">
        <v>8346</v>
      </c>
      <c r="R665">
        <f t="shared" si="70"/>
        <v>0</v>
      </c>
      <c r="S665" s="9">
        <f t="shared" si="71"/>
        <v>0</v>
      </c>
      <c r="T665" s="8">
        <f t="shared" si="72"/>
        <v>42046.79</v>
      </c>
      <c r="U665" s="8">
        <f t="shared" si="73"/>
        <v>42076.748333333337</v>
      </c>
      <c r="V665" s="14">
        <f t="shared" si="74"/>
        <v>29.958333333335759</v>
      </c>
      <c r="W665" s="10">
        <f t="shared" si="75"/>
        <v>-1</v>
      </c>
      <c r="X665" s="21">
        <f t="shared" si="76"/>
        <v>2015</v>
      </c>
    </row>
    <row r="666" spans="1:24" ht="60" x14ac:dyDescent="0.25">
      <c r="A666">
        <v>1087</v>
      </c>
      <c r="B666" s="1" t="s">
        <v>1088</v>
      </c>
      <c r="C666" s="1" t="s">
        <v>5197</v>
      </c>
      <c r="D666" s="3">
        <v>1100</v>
      </c>
      <c r="E666" s="4">
        <v>0</v>
      </c>
      <c r="F666" t="s">
        <v>8220</v>
      </c>
      <c r="G666" t="s">
        <v>8223</v>
      </c>
      <c r="H666" t="s">
        <v>8404</v>
      </c>
      <c r="I666" t="s">
        <v>8245</v>
      </c>
      <c r="J666">
        <v>1402852087</v>
      </c>
      <c r="K666">
        <v>1400260087</v>
      </c>
      <c r="L666" t="b">
        <v>0</v>
      </c>
      <c r="M666">
        <v>0</v>
      </c>
      <c r="N666" t="b">
        <v>0</v>
      </c>
      <c r="O666" t="s">
        <v>8280</v>
      </c>
      <c r="P666" t="s">
        <v>8315</v>
      </c>
      <c r="Q666" t="s">
        <v>8333</v>
      </c>
      <c r="R666">
        <f t="shared" si="70"/>
        <v>0</v>
      </c>
      <c r="S666" s="9">
        <f t="shared" si="71"/>
        <v>0</v>
      </c>
      <c r="T666" s="8">
        <f t="shared" si="72"/>
        <v>41775.713969907411</v>
      </c>
      <c r="U666" s="8">
        <f t="shared" si="73"/>
        <v>41805.713969907411</v>
      </c>
      <c r="V666" s="14">
        <f t="shared" si="74"/>
        <v>30</v>
      </c>
      <c r="W666" s="10">
        <f t="shared" si="75"/>
        <v>-1</v>
      </c>
      <c r="X666" s="21">
        <f t="shared" si="76"/>
        <v>2014</v>
      </c>
    </row>
    <row r="667" spans="1:24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t="s">
        <v>8224</v>
      </c>
      <c r="H667" t="s">
        <v>8408</v>
      </c>
      <c r="I667" t="s">
        <v>8246</v>
      </c>
      <c r="J667">
        <v>1425131108</v>
      </c>
      <c r="K667">
        <v>1422539108</v>
      </c>
      <c r="L667" t="b">
        <v>0</v>
      </c>
      <c r="M667">
        <v>0</v>
      </c>
      <c r="N667" t="b">
        <v>0</v>
      </c>
      <c r="O667" t="s">
        <v>8266</v>
      </c>
      <c r="P667" t="s">
        <v>8320</v>
      </c>
      <c r="Q667" t="s">
        <v>8324</v>
      </c>
      <c r="R667">
        <f t="shared" si="70"/>
        <v>0</v>
      </c>
      <c r="S667" s="9">
        <f t="shared" si="71"/>
        <v>0</v>
      </c>
      <c r="T667" s="8">
        <f t="shared" si="72"/>
        <v>42033.573009259257</v>
      </c>
      <c r="U667" s="8">
        <f t="shared" si="73"/>
        <v>42063.573009259257</v>
      </c>
      <c r="V667" s="14">
        <f t="shared" si="74"/>
        <v>30</v>
      </c>
      <c r="W667" s="10">
        <f t="shared" si="75"/>
        <v>-1</v>
      </c>
      <c r="X667" s="21">
        <f t="shared" si="76"/>
        <v>2015</v>
      </c>
    </row>
    <row r="668" spans="1:24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t="s">
        <v>8223</v>
      </c>
      <c r="H668" t="s">
        <v>8404</v>
      </c>
      <c r="I668" t="s">
        <v>8245</v>
      </c>
      <c r="J668">
        <v>1434921600</v>
      </c>
      <c r="K668">
        <v>1433109907</v>
      </c>
      <c r="L668" t="b">
        <v>0</v>
      </c>
      <c r="M668">
        <v>30</v>
      </c>
      <c r="N668" t="b">
        <v>1</v>
      </c>
      <c r="O668" t="s">
        <v>8269</v>
      </c>
      <c r="P668" t="s">
        <v>8322</v>
      </c>
      <c r="Q668" t="s">
        <v>8325</v>
      </c>
      <c r="R668">
        <f t="shared" si="70"/>
        <v>44.33</v>
      </c>
      <c r="S668" s="9">
        <f t="shared" si="71"/>
        <v>116</v>
      </c>
      <c r="T668" s="8">
        <f t="shared" si="72"/>
        <v>42155.920219907406</v>
      </c>
      <c r="U668" s="8">
        <f t="shared" si="73"/>
        <v>42176.888888888891</v>
      </c>
      <c r="V668" s="14">
        <f t="shared" si="74"/>
        <v>20.96866898148437</v>
      </c>
      <c r="W668" s="10">
        <f t="shared" si="75"/>
        <v>0.15652173913043479</v>
      </c>
      <c r="X668" s="21">
        <f t="shared" si="76"/>
        <v>2015</v>
      </c>
    </row>
    <row r="669" spans="1:24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t="s">
        <v>8223</v>
      </c>
      <c r="H669" t="s">
        <v>8404</v>
      </c>
      <c r="I669" t="s">
        <v>8245</v>
      </c>
      <c r="J669">
        <v>1418504561</v>
      </c>
      <c r="K669">
        <v>1417208561</v>
      </c>
      <c r="L669" t="b">
        <v>0</v>
      </c>
      <c r="M669">
        <v>0</v>
      </c>
      <c r="N669" t="b">
        <v>0</v>
      </c>
      <c r="O669" t="s">
        <v>8297</v>
      </c>
      <c r="P669" t="s">
        <v>8318</v>
      </c>
      <c r="Q669" t="s">
        <v>8356</v>
      </c>
      <c r="R669">
        <f t="shared" si="70"/>
        <v>0</v>
      </c>
      <c r="S669" s="9">
        <f t="shared" si="71"/>
        <v>0</v>
      </c>
      <c r="T669" s="8">
        <f t="shared" si="72"/>
        <v>41971.876863425925</v>
      </c>
      <c r="U669" s="8">
        <f t="shared" si="73"/>
        <v>41986.876863425925</v>
      </c>
      <c r="V669" s="14">
        <f t="shared" si="74"/>
        <v>15</v>
      </c>
      <c r="W669" s="10">
        <f t="shared" si="75"/>
        <v>-1</v>
      </c>
      <c r="X669" s="21">
        <f t="shared" si="76"/>
        <v>2014</v>
      </c>
    </row>
    <row r="670" spans="1:24" ht="60" x14ac:dyDescent="0.25">
      <c r="A670">
        <v>2189</v>
      </c>
      <c r="B670" s="1" t="s">
        <v>2190</v>
      </c>
      <c r="C670" s="1" t="s">
        <v>6299</v>
      </c>
      <c r="D670" s="3">
        <v>1200</v>
      </c>
      <c r="E670" s="4">
        <v>6039</v>
      </c>
      <c r="F670" t="s">
        <v>8218</v>
      </c>
      <c r="G670" t="s">
        <v>8224</v>
      </c>
      <c r="H670" t="s">
        <v>8408</v>
      </c>
      <c r="I670" t="s">
        <v>8246</v>
      </c>
      <c r="J670">
        <v>1461276000</v>
      </c>
      <c r="K670">
        <v>1460055300</v>
      </c>
      <c r="L670" t="b">
        <v>0</v>
      </c>
      <c r="M670">
        <v>88</v>
      </c>
      <c r="N670" t="b">
        <v>1</v>
      </c>
      <c r="O670" t="s">
        <v>8295</v>
      </c>
      <c r="P670" t="s">
        <v>8315</v>
      </c>
      <c r="Q670" t="s">
        <v>8316</v>
      </c>
      <c r="R670">
        <f t="shared" si="70"/>
        <v>68.63</v>
      </c>
      <c r="S670" s="9">
        <f t="shared" si="71"/>
        <v>503</v>
      </c>
      <c r="T670" s="8">
        <f t="shared" si="72"/>
        <v>42467.788194444445</v>
      </c>
      <c r="U670" s="8">
        <f t="shared" si="73"/>
        <v>42481.916666666672</v>
      </c>
      <c r="V670" s="14">
        <f t="shared" si="74"/>
        <v>14.128472222226264</v>
      </c>
      <c r="W670" s="10">
        <f t="shared" si="75"/>
        <v>4.0324999999999998</v>
      </c>
      <c r="X670" s="21">
        <f t="shared" si="76"/>
        <v>2016</v>
      </c>
    </row>
    <row r="671" spans="1:24" ht="45" x14ac:dyDescent="0.25">
      <c r="A671">
        <v>1752</v>
      </c>
      <c r="B671" s="1" t="s">
        <v>1753</v>
      </c>
      <c r="C671" s="1" t="s">
        <v>5862</v>
      </c>
      <c r="D671" s="3">
        <v>1200</v>
      </c>
      <c r="E671" s="4">
        <v>3122</v>
      </c>
      <c r="F671" t="s">
        <v>8218</v>
      </c>
      <c r="G671" t="s">
        <v>8224</v>
      </c>
      <c r="H671" t="s">
        <v>8408</v>
      </c>
      <c r="I671" t="s">
        <v>8246</v>
      </c>
      <c r="J671">
        <v>1476425082</v>
      </c>
      <c r="K671">
        <v>1473833082</v>
      </c>
      <c r="L671" t="b">
        <v>0</v>
      </c>
      <c r="M671">
        <v>90</v>
      </c>
      <c r="N671" t="b">
        <v>1</v>
      </c>
      <c r="O671" t="s">
        <v>8283</v>
      </c>
      <c r="P671" t="s">
        <v>8312</v>
      </c>
      <c r="Q671" t="s">
        <v>8313</v>
      </c>
      <c r="R671">
        <f t="shared" si="70"/>
        <v>34.69</v>
      </c>
      <c r="S671" s="9">
        <f t="shared" si="71"/>
        <v>260</v>
      </c>
      <c r="T671" s="8">
        <f t="shared" si="72"/>
        <v>42627.253263888888</v>
      </c>
      <c r="U671" s="8">
        <f t="shared" si="73"/>
        <v>42657.253263888888</v>
      </c>
      <c r="V671" s="14">
        <f t="shared" si="74"/>
        <v>30</v>
      </c>
      <c r="W671" s="10">
        <f t="shared" si="75"/>
        <v>1.6016666666666666</v>
      </c>
      <c r="X671" s="21">
        <f t="shared" si="76"/>
        <v>2016</v>
      </c>
    </row>
    <row r="672" spans="1:24" ht="60" x14ac:dyDescent="0.25">
      <c r="A672">
        <v>1507</v>
      </c>
      <c r="B672" s="1" t="s">
        <v>1508</v>
      </c>
      <c r="C672" s="1" t="s">
        <v>5617</v>
      </c>
      <c r="D672" s="3">
        <v>1200</v>
      </c>
      <c r="E672" s="4">
        <v>2580</v>
      </c>
      <c r="F672" t="s">
        <v>8218</v>
      </c>
      <c r="G672" t="s">
        <v>8223</v>
      </c>
      <c r="H672" t="s">
        <v>8404</v>
      </c>
      <c r="I672" t="s">
        <v>8245</v>
      </c>
      <c r="J672">
        <v>1273911000</v>
      </c>
      <c r="K672">
        <v>1268822909</v>
      </c>
      <c r="L672" t="b">
        <v>1</v>
      </c>
      <c r="M672">
        <v>33</v>
      </c>
      <c r="N672" t="b">
        <v>1</v>
      </c>
      <c r="O672" t="s">
        <v>8283</v>
      </c>
      <c r="P672" t="s">
        <v>8312</v>
      </c>
      <c r="Q672" t="s">
        <v>8313</v>
      </c>
      <c r="R672">
        <f t="shared" si="70"/>
        <v>78.180000000000007</v>
      </c>
      <c r="S672" s="9">
        <f t="shared" si="71"/>
        <v>215</v>
      </c>
      <c r="T672" s="8">
        <f t="shared" si="72"/>
        <v>40254.450335648151</v>
      </c>
      <c r="U672" s="8">
        <f t="shared" si="73"/>
        <v>40313.340277777781</v>
      </c>
      <c r="V672" s="14">
        <f t="shared" si="74"/>
        <v>58.889942129630072</v>
      </c>
      <c r="W672" s="10">
        <f t="shared" si="75"/>
        <v>1.1499999999999999</v>
      </c>
      <c r="X672" s="21">
        <f t="shared" si="76"/>
        <v>2010</v>
      </c>
    </row>
    <row r="673" spans="1:24" ht="60" x14ac:dyDescent="0.25">
      <c r="A673">
        <v>64</v>
      </c>
      <c r="B673" s="1" t="s">
        <v>66</v>
      </c>
      <c r="C673" s="1" t="s">
        <v>4175</v>
      </c>
      <c r="D673" s="3">
        <v>1200</v>
      </c>
      <c r="E673" s="4">
        <v>2080</v>
      </c>
      <c r="F673" t="s">
        <v>8218</v>
      </c>
      <c r="G673" t="s">
        <v>8223</v>
      </c>
      <c r="H673" t="s">
        <v>8404</v>
      </c>
      <c r="I673" t="s">
        <v>8245</v>
      </c>
      <c r="J673">
        <v>1373243181</v>
      </c>
      <c r="K673">
        <v>1370651181</v>
      </c>
      <c r="L673" t="b">
        <v>0</v>
      </c>
      <c r="M673">
        <v>24</v>
      </c>
      <c r="N673" t="b">
        <v>1</v>
      </c>
      <c r="O673" t="s">
        <v>8264</v>
      </c>
      <c r="P673" t="s">
        <v>8320</v>
      </c>
      <c r="Q673" t="s">
        <v>8342</v>
      </c>
      <c r="R673">
        <f t="shared" si="70"/>
        <v>86.67</v>
      </c>
      <c r="S673" s="9">
        <f t="shared" si="71"/>
        <v>173</v>
      </c>
      <c r="T673" s="8">
        <f t="shared" si="72"/>
        <v>41433.01829861111</v>
      </c>
      <c r="U673" s="8">
        <f t="shared" si="73"/>
        <v>41463.01829861111</v>
      </c>
      <c r="V673" s="14">
        <f t="shared" si="74"/>
        <v>30</v>
      </c>
      <c r="W673" s="10">
        <f t="shared" si="75"/>
        <v>0.73333333333333328</v>
      </c>
      <c r="X673" s="21">
        <f t="shared" si="76"/>
        <v>2013</v>
      </c>
    </row>
    <row r="674" spans="1:24" ht="60" x14ac:dyDescent="0.25">
      <c r="A674">
        <v>2314</v>
      </c>
      <c r="B674" s="1" t="s">
        <v>2315</v>
      </c>
      <c r="C674" s="1" t="s">
        <v>6424</v>
      </c>
      <c r="D674" s="3">
        <v>1200</v>
      </c>
      <c r="E674" s="4">
        <v>1883.64</v>
      </c>
      <c r="F674" t="s">
        <v>8218</v>
      </c>
      <c r="G674" t="s">
        <v>8223</v>
      </c>
      <c r="H674" t="s">
        <v>8404</v>
      </c>
      <c r="I674" t="s">
        <v>8245</v>
      </c>
      <c r="J674">
        <v>1339074857</v>
      </c>
      <c r="K674">
        <v>1336482857</v>
      </c>
      <c r="L674" t="b">
        <v>1</v>
      </c>
      <c r="M674">
        <v>50</v>
      </c>
      <c r="N674" t="b">
        <v>1</v>
      </c>
      <c r="O674" t="s">
        <v>8277</v>
      </c>
      <c r="P674" t="s">
        <v>8326</v>
      </c>
      <c r="Q674" t="s">
        <v>8327</v>
      </c>
      <c r="R674">
        <f t="shared" si="70"/>
        <v>37.67</v>
      </c>
      <c r="S674" s="9">
        <f t="shared" si="71"/>
        <v>157</v>
      </c>
      <c r="T674" s="8">
        <f t="shared" si="72"/>
        <v>41037.551585648151</v>
      </c>
      <c r="U674" s="8">
        <f t="shared" si="73"/>
        <v>41067.551585648151</v>
      </c>
      <c r="V674" s="14">
        <f t="shared" si="74"/>
        <v>30</v>
      </c>
      <c r="W674" s="10">
        <f t="shared" si="75"/>
        <v>0.5697000000000001</v>
      </c>
      <c r="X674" s="21">
        <f t="shared" si="76"/>
        <v>2012</v>
      </c>
    </row>
    <row r="675" spans="1:24" ht="60" x14ac:dyDescent="0.25">
      <c r="A675">
        <v>2117</v>
      </c>
      <c r="B675" s="1" t="s">
        <v>2118</v>
      </c>
      <c r="C675" s="1" t="s">
        <v>6227</v>
      </c>
      <c r="D675" s="3">
        <v>1200</v>
      </c>
      <c r="E675" s="4">
        <v>1773</v>
      </c>
      <c r="F675" t="s">
        <v>8218</v>
      </c>
      <c r="G675" t="s">
        <v>8223</v>
      </c>
      <c r="H675" t="s">
        <v>8404</v>
      </c>
      <c r="I675" t="s">
        <v>8245</v>
      </c>
      <c r="J675">
        <v>1445921940</v>
      </c>
      <c r="K675">
        <v>1444699549</v>
      </c>
      <c r="L675" t="b">
        <v>0</v>
      </c>
      <c r="M675">
        <v>35</v>
      </c>
      <c r="N675" t="b">
        <v>1</v>
      </c>
      <c r="O675" t="s">
        <v>8277</v>
      </c>
      <c r="P675" t="s">
        <v>8326</v>
      </c>
      <c r="Q675" t="s">
        <v>8327</v>
      </c>
      <c r="R675">
        <f t="shared" si="70"/>
        <v>50.66</v>
      </c>
      <c r="S675" s="9">
        <f t="shared" si="71"/>
        <v>148</v>
      </c>
      <c r="T675" s="8">
        <f t="shared" si="72"/>
        <v>42290.059594907405</v>
      </c>
      <c r="U675" s="8">
        <f t="shared" si="73"/>
        <v>42304.207638888889</v>
      </c>
      <c r="V675" s="14">
        <f t="shared" si="74"/>
        <v>14.148043981484079</v>
      </c>
      <c r="W675" s="10">
        <f t="shared" si="75"/>
        <v>0.47749999999999998</v>
      </c>
      <c r="X675" s="21">
        <f t="shared" si="76"/>
        <v>2015</v>
      </c>
    </row>
    <row r="676" spans="1:24" ht="60" x14ac:dyDescent="0.25">
      <c r="A676">
        <v>858</v>
      </c>
      <c r="B676" s="1" t="s">
        <v>859</v>
      </c>
      <c r="C676" s="1" t="s">
        <v>4968</v>
      </c>
      <c r="D676" s="3">
        <v>1200</v>
      </c>
      <c r="E676" s="4">
        <v>1728.07</v>
      </c>
      <c r="F676" t="s">
        <v>8218</v>
      </c>
      <c r="G676" t="s">
        <v>8224</v>
      </c>
      <c r="H676" t="s">
        <v>8408</v>
      </c>
      <c r="I676" t="s">
        <v>8246</v>
      </c>
      <c r="J676">
        <v>1429138740</v>
      </c>
      <c r="K676">
        <v>1426528418</v>
      </c>
      <c r="L676" t="b">
        <v>0</v>
      </c>
      <c r="M676">
        <v>76</v>
      </c>
      <c r="N676" t="b">
        <v>1</v>
      </c>
      <c r="O676" t="s">
        <v>8275</v>
      </c>
      <c r="P676" t="s">
        <v>8326</v>
      </c>
      <c r="Q676" t="s">
        <v>8335</v>
      </c>
      <c r="R676">
        <f t="shared" si="70"/>
        <v>22.74</v>
      </c>
      <c r="S676" s="9">
        <f t="shared" si="71"/>
        <v>144</v>
      </c>
      <c r="T676" s="8">
        <f t="shared" si="72"/>
        <v>42079.745578703703</v>
      </c>
      <c r="U676" s="8">
        <f t="shared" si="73"/>
        <v>42109.957638888889</v>
      </c>
      <c r="V676" s="14">
        <f t="shared" si="74"/>
        <v>30.212060185185692</v>
      </c>
      <c r="W676" s="10">
        <f t="shared" si="75"/>
        <v>0.44005833333333327</v>
      </c>
      <c r="X676" s="21">
        <f t="shared" si="76"/>
        <v>2015</v>
      </c>
    </row>
    <row r="677" spans="1:24" ht="30" x14ac:dyDescent="0.25">
      <c r="A677">
        <v>3439</v>
      </c>
      <c r="B677" s="1" t="s">
        <v>3438</v>
      </c>
      <c r="C677" s="1" t="s">
        <v>7549</v>
      </c>
      <c r="D677" s="3">
        <v>1200</v>
      </c>
      <c r="E677" s="4">
        <v>1616.14</v>
      </c>
      <c r="F677" t="s">
        <v>8218</v>
      </c>
      <c r="G677" t="s">
        <v>8223</v>
      </c>
      <c r="H677" t="s">
        <v>8404</v>
      </c>
      <c r="I677" t="s">
        <v>8245</v>
      </c>
      <c r="J677">
        <v>1453179540</v>
      </c>
      <c r="K677">
        <v>1452030730</v>
      </c>
      <c r="L677" t="b">
        <v>0</v>
      </c>
      <c r="M677">
        <v>18</v>
      </c>
      <c r="N677" t="b">
        <v>1</v>
      </c>
      <c r="O677" t="s">
        <v>8269</v>
      </c>
      <c r="P677" t="s">
        <v>8322</v>
      </c>
      <c r="Q677" t="s">
        <v>8325</v>
      </c>
      <c r="R677">
        <f t="shared" si="70"/>
        <v>89.79</v>
      </c>
      <c r="S677" s="9">
        <f t="shared" si="71"/>
        <v>135</v>
      </c>
      <c r="T677" s="8">
        <f t="shared" si="72"/>
        <v>42374.911226851851</v>
      </c>
      <c r="U677" s="8">
        <f t="shared" si="73"/>
        <v>42388.207638888889</v>
      </c>
      <c r="V677" s="14">
        <f t="shared" si="74"/>
        <v>13.296412037037953</v>
      </c>
      <c r="W677" s="10">
        <f t="shared" si="75"/>
        <v>0.34678333333333344</v>
      </c>
      <c r="X677" s="21">
        <f t="shared" si="76"/>
        <v>2016</v>
      </c>
    </row>
    <row r="678" spans="1:24" ht="60" x14ac:dyDescent="0.25">
      <c r="A678">
        <v>529</v>
      </c>
      <c r="B678" s="1" t="s">
        <v>530</v>
      </c>
      <c r="C678" s="1" t="s">
        <v>4639</v>
      </c>
      <c r="D678" s="3">
        <v>1200</v>
      </c>
      <c r="E678" s="4">
        <v>1565</v>
      </c>
      <c r="F678" t="s">
        <v>8218</v>
      </c>
      <c r="G678" t="s">
        <v>8228</v>
      </c>
      <c r="H678" t="s">
        <v>8409</v>
      </c>
      <c r="I678" t="s">
        <v>8250</v>
      </c>
      <c r="J678">
        <v>1484110800</v>
      </c>
      <c r="K678">
        <v>1482281094</v>
      </c>
      <c r="L678" t="b">
        <v>0</v>
      </c>
      <c r="M678">
        <v>18</v>
      </c>
      <c r="N678" t="b">
        <v>1</v>
      </c>
      <c r="O678" t="s">
        <v>8269</v>
      </c>
      <c r="P678" t="s">
        <v>8322</v>
      </c>
      <c r="Q678" t="s">
        <v>8325</v>
      </c>
      <c r="R678">
        <f t="shared" si="70"/>
        <v>86.94</v>
      </c>
      <c r="S678" s="9">
        <f t="shared" si="71"/>
        <v>130</v>
      </c>
      <c r="T678" s="8">
        <f t="shared" si="72"/>
        <v>42725.031180555554</v>
      </c>
      <c r="U678" s="8">
        <f t="shared" si="73"/>
        <v>42746.208333333328</v>
      </c>
      <c r="V678" s="14">
        <f t="shared" si="74"/>
        <v>21.177152777774609</v>
      </c>
      <c r="W678" s="10">
        <f t="shared" si="75"/>
        <v>0.30416666666666664</v>
      </c>
      <c r="X678" s="21">
        <f t="shared" si="76"/>
        <v>2016</v>
      </c>
    </row>
    <row r="679" spans="1:24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t="s">
        <v>8224</v>
      </c>
      <c r="H679" t="s">
        <v>8408</v>
      </c>
      <c r="I679" t="s">
        <v>8246</v>
      </c>
      <c r="J679">
        <v>1465672979</v>
      </c>
      <c r="K679">
        <v>1463080979</v>
      </c>
      <c r="L679" t="b">
        <v>0</v>
      </c>
      <c r="M679">
        <v>64</v>
      </c>
      <c r="N679" t="b">
        <v>1</v>
      </c>
      <c r="O679" t="s">
        <v>8272</v>
      </c>
      <c r="P679" t="s">
        <v>8310</v>
      </c>
      <c r="Q679" t="s">
        <v>8332</v>
      </c>
      <c r="R679">
        <f t="shared" si="70"/>
        <v>24.42</v>
      </c>
      <c r="S679" s="9">
        <f t="shared" si="71"/>
        <v>130</v>
      </c>
      <c r="T679" s="8">
        <f t="shared" si="72"/>
        <v>42502.807627314818</v>
      </c>
      <c r="U679" s="8">
        <f t="shared" si="73"/>
        <v>42532.807627314818</v>
      </c>
      <c r="V679" s="14">
        <f t="shared" si="74"/>
        <v>30</v>
      </c>
      <c r="W679" s="10">
        <f t="shared" si="75"/>
        <v>0.30249999999999999</v>
      </c>
      <c r="X679" s="21">
        <f t="shared" si="76"/>
        <v>2016</v>
      </c>
    </row>
    <row r="680" spans="1:24" ht="45" x14ac:dyDescent="0.25">
      <c r="A680">
        <v>3783</v>
      </c>
      <c r="B680" s="1" t="s">
        <v>3780</v>
      </c>
      <c r="C680" s="1" t="s">
        <v>7893</v>
      </c>
      <c r="D680" s="3">
        <v>1200</v>
      </c>
      <c r="E680" s="4">
        <v>1547</v>
      </c>
      <c r="F680" t="s">
        <v>8218</v>
      </c>
      <c r="G680" t="s">
        <v>8223</v>
      </c>
      <c r="H680" t="s">
        <v>8404</v>
      </c>
      <c r="I680" t="s">
        <v>8245</v>
      </c>
      <c r="J680">
        <v>1458057600</v>
      </c>
      <c r="K680">
        <v>1455938520</v>
      </c>
      <c r="L680" t="b">
        <v>0</v>
      </c>
      <c r="M680">
        <v>24</v>
      </c>
      <c r="N680" t="b">
        <v>1</v>
      </c>
      <c r="O680" t="s">
        <v>8303</v>
      </c>
      <c r="P680" t="s">
        <v>8322</v>
      </c>
      <c r="Q680" t="s">
        <v>8334</v>
      </c>
      <c r="R680">
        <f t="shared" si="70"/>
        <v>64.459999999999994</v>
      </c>
      <c r="S680" s="9">
        <f t="shared" si="71"/>
        <v>129</v>
      </c>
      <c r="T680" s="8">
        <f t="shared" si="72"/>
        <v>42420.140277777777</v>
      </c>
      <c r="U680" s="8">
        <f t="shared" si="73"/>
        <v>42444.666666666672</v>
      </c>
      <c r="V680" s="14">
        <f t="shared" si="74"/>
        <v>24.526388888894871</v>
      </c>
      <c r="W680" s="10">
        <f t="shared" si="75"/>
        <v>0.28916666666666668</v>
      </c>
      <c r="X680" s="21">
        <f t="shared" si="76"/>
        <v>2016</v>
      </c>
    </row>
    <row r="681" spans="1:24" ht="60" x14ac:dyDescent="0.25">
      <c r="A681">
        <v>85</v>
      </c>
      <c r="B681" s="1" t="s">
        <v>87</v>
      </c>
      <c r="C681" s="1" t="s">
        <v>4196</v>
      </c>
      <c r="D681" s="3">
        <v>1200</v>
      </c>
      <c r="E681" s="4">
        <v>1506</v>
      </c>
      <c r="F681" t="s">
        <v>8218</v>
      </c>
      <c r="G681" t="s">
        <v>8223</v>
      </c>
      <c r="H681" t="s">
        <v>8404</v>
      </c>
      <c r="I681" t="s">
        <v>8245</v>
      </c>
      <c r="J681">
        <v>1316746837</v>
      </c>
      <c r="K681">
        <v>1314154837</v>
      </c>
      <c r="L681" t="b">
        <v>0</v>
      </c>
      <c r="M681">
        <v>21</v>
      </c>
      <c r="N681" t="b">
        <v>1</v>
      </c>
      <c r="O681" t="s">
        <v>8264</v>
      </c>
      <c r="P681" t="s">
        <v>8320</v>
      </c>
      <c r="Q681" t="s">
        <v>8342</v>
      </c>
      <c r="R681">
        <f t="shared" si="70"/>
        <v>71.709999999999994</v>
      </c>
      <c r="S681" s="9">
        <f t="shared" si="71"/>
        <v>126</v>
      </c>
      <c r="T681" s="8">
        <f t="shared" si="72"/>
        <v>40779.125428240739</v>
      </c>
      <c r="U681" s="8">
        <f t="shared" si="73"/>
        <v>40809.125428240739</v>
      </c>
      <c r="V681" s="14">
        <f t="shared" si="74"/>
        <v>30</v>
      </c>
      <c r="W681" s="10">
        <f t="shared" si="75"/>
        <v>0.255</v>
      </c>
      <c r="X681" s="21">
        <f t="shared" si="76"/>
        <v>2011</v>
      </c>
    </row>
    <row r="682" spans="1:24" ht="60" x14ac:dyDescent="0.25">
      <c r="A682">
        <v>2295</v>
      </c>
      <c r="B682" s="1" t="s">
        <v>2296</v>
      </c>
      <c r="C682" s="1" t="s">
        <v>6405</v>
      </c>
      <c r="D682" s="3">
        <v>1200</v>
      </c>
      <c r="E682" s="4">
        <v>1503</v>
      </c>
      <c r="F682" t="s">
        <v>8218</v>
      </c>
      <c r="G682" t="s">
        <v>8223</v>
      </c>
      <c r="H682" t="s">
        <v>8404</v>
      </c>
      <c r="I682" t="s">
        <v>8245</v>
      </c>
      <c r="J682">
        <v>1359240856</v>
      </c>
      <c r="K682">
        <v>1356648856</v>
      </c>
      <c r="L682" t="b">
        <v>0</v>
      </c>
      <c r="M682">
        <v>34</v>
      </c>
      <c r="N682" t="b">
        <v>1</v>
      </c>
      <c r="O682" t="s">
        <v>8274</v>
      </c>
      <c r="P682" t="s">
        <v>8326</v>
      </c>
      <c r="Q682" t="s">
        <v>8330</v>
      </c>
      <c r="R682">
        <f t="shared" si="70"/>
        <v>44.21</v>
      </c>
      <c r="S682" s="9">
        <f t="shared" si="71"/>
        <v>125</v>
      </c>
      <c r="T682" s="8">
        <f t="shared" si="72"/>
        <v>41270.954351851848</v>
      </c>
      <c r="U682" s="8">
        <f t="shared" si="73"/>
        <v>41300.954351851848</v>
      </c>
      <c r="V682" s="14">
        <f t="shared" si="74"/>
        <v>30</v>
      </c>
      <c r="W682" s="10">
        <f t="shared" si="75"/>
        <v>0.2525</v>
      </c>
      <c r="X682" s="21">
        <f t="shared" si="76"/>
        <v>2012</v>
      </c>
    </row>
    <row r="683" spans="1:24" ht="60" x14ac:dyDescent="0.25">
      <c r="A683">
        <v>3227</v>
      </c>
      <c r="B683" s="1" t="s">
        <v>3227</v>
      </c>
      <c r="C683" s="1" t="s">
        <v>7337</v>
      </c>
      <c r="D683" s="3">
        <v>1200</v>
      </c>
      <c r="E683" s="4">
        <v>1500</v>
      </c>
      <c r="F683" t="s">
        <v>8218</v>
      </c>
      <c r="G683" t="s">
        <v>8224</v>
      </c>
      <c r="H683" t="s">
        <v>8408</v>
      </c>
      <c r="I683" t="s">
        <v>8246</v>
      </c>
      <c r="J683">
        <v>1484687436</v>
      </c>
      <c r="K683">
        <v>1482095436</v>
      </c>
      <c r="L683" t="b">
        <v>0</v>
      </c>
      <c r="M683">
        <v>30</v>
      </c>
      <c r="N683" t="b">
        <v>1</v>
      </c>
      <c r="O683" t="s">
        <v>8269</v>
      </c>
      <c r="P683" t="s">
        <v>8322</v>
      </c>
      <c r="Q683" t="s">
        <v>8325</v>
      </c>
      <c r="R683">
        <f t="shared" si="70"/>
        <v>50</v>
      </c>
      <c r="S683" s="9">
        <f t="shared" si="71"/>
        <v>125</v>
      </c>
      <c r="T683" s="8">
        <f t="shared" si="72"/>
        <v>42722.882361111115</v>
      </c>
      <c r="U683" s="8">
        <f t="shared" si="73"/>
        <v>42752.882361111115</v>
      </c>
      <c r="V683" s="14">
        <f t="shared" si="74"/>
        <v>30</v>
      </c>
      <c r="W683" s="10">
        <f t="shared" si="75"/>
        <v>0.25</v>
      </c>
      <c r="X683" s="21">
        <f t="shared" si="76"/>
        <v>2016</v>
      </c>
    </row>
    <row r="684" spans="1:24" ht="45" x14ac:dyDescent="0.25">
      <c r="A684">
        <v>3180</v>
      </c>
      <c r="B684" s="1" t="s">
        <v>3180</v>
      </c>
      <c r="C684" s="1" t="s">
        <v>7290</v>
      </c>
      <c r="D684" s="3">
        <v>1200</v>
      </c>
      <c r="E684" s="4">
        <v>1437</v>
      </c>
      <c r="F684" t="s">
        <v>8218</v>
      </c>
      <c r="G684" t="s">
        <v>8224</v>
      </c>
      <c r="H684" t="s">
        <v>8408</v>
      </c>
      <c r="I684" t="s">
        <v>8246</v>
      </c>
      <c r="J684">
        <v>1403258049</v>
      </c>
      <c r="K684">
        <v>1400666049</v>
      </c>
      <c r="L684" t="b">
        <v>1</v>
      </c>
      <c r="M684">
        <v>45</v>
      </c>
      <c r="N684" t="b">
        <v>1</v>
      </c>
      <c r="O684" t="s">
        <v>8269</v>
      </c>
      <c r="P684" t="s">
        <v>8322</v>
      </c>
      <c r="Q684" t="s">
        <v>8325</v>
      </c>
      <c r="R684">
        <f t="shared" si="70"/>
        <v>31.93</v>
      </c>
      <c r="S684" s="9">
        <f t="shared" si="71"/>
        <v>120</v>
      </c>
      <c r="T684" s="8">
        <f t="shared" si="72"/>
        <v>41780.412604166668</v>
      </c>
      <c r="U684" s="8">
        <f t="shared" si="73"/>
        <v>41810.412604166668</v>
      </c>
      <c r="V684" s="14">
        <f t="shared" si="74"/>
        <v>30</v>
      </c>
      <c r="W684" s="10">
        <f t="shared" si="75"/>
        <v>0.19750000000000001</v>
      </c>
      <c r="X684" s="21">
        <f t="shared" si="76"/>
        <v>2014</v>
      </c>
    </row>
    <row r="685" spans="1:24" ht="60" x14ac:dyDescent="0.25">
      <c r="A685">
        <v>3833</v>
      </c>
      <c r="B685" s="1" t="s">
        <v>3830</v>
      </c>
      <c r="C685" s="1" t="s">
        <v>7942</v>
      </c>
      <c r="D685" s="3">
        <v>1200</v>
      </c>
      <c r="E685" s="4">
        <v>1400</v>
      </c>
      <c r="F685" t="s">
        <v>8218</v>
      </c>
      <c r="G685" t="s">
        <v>8228</v>
      </c>
      <c r="H685" t="s">
        <v>8409</v>
      </c>
      <c r="I685" t="s">
        <v>8250</v>
      </c>
      <c r="J685">
        <v>1417460940</v>
      </c>
      <c r="K685">
        <v>1416516972</v>
      </c>
      <c r="L685" t="b">
        <v>0</v>
      </c>
      <c r="M685">
        <v>20</v>
      </c>
      <c r="N685" t="b">
        <v>1</v>
      </c>
      <c r="O685" t="s">
        <v>8269</v>
      </c>
      <c r="P685" t="s">
        <v>8322</v>
      </c>
      <c r="Q685" t="s">
        <v>8325</v>
      </c>
      <c r="R685">
        <f t="shared" si="70"/>
        <v>70</v>
      </c>
      <c r="S685" s="9">
        <f t="shared" si="71"/>
        <v>117</v>
      </c>
      <c r="T685" s="8">
        <f t="shared" si="72"/>
        <v>41963.872361111105</v>
      </c>
      <c r="U685" s="8">
        <f t="shared" si="73"/>
        <v>41974.797916666663</v>
      </c>
      <c r="V685" s="14">
        <f t="shared" si="74"/>
        <v>10.925555555557366</v>
      </c>
      <c r="W685" s="10">
        <f t="shared" si="75"/>
        <v>0.16666666666666666</v>
      </c>
      <c r="X685" s="21">
        <f t="shared" si="76"/>
        <v>2014</v>
      </c>
    </row>
    <row r="686" spans="1:24" ht="60" x14ac:dyDescent="0.25">
      <c r="A686">
        <v>787</v>
      </c>
      <c r="B686" s="1" t="s">
        <v>788</v>
      </c>
      <c r="C686" s="1" t="s">
        <v>4897</v>
      </c>
      <c r="D686" s="3">
        <v>1200</v>
      </c>
      <c r="E686" s="4">
        <v>1370</v>
      </c>
      <c r="F686" t="s">
        <v>8218</v>
      </c>
      <c r="G686" t="s">
        <v>8223</v>
      </c>
      <c r="H686" t="s">
        <v>8404</v>
      </c>
      <c r="I686" t="s">
        <v>8245</v>
      </c>
      <c r="J686">
        <v>1383318226</v>
      </c>
      <c r="K686">
        <v>1380726226</v>
      </c>
      <c r="L686" t="b">
        <v>0</v>
      </c>
      <c r="M686">
        <v>17</v>
      </c>
      <c r="N686" t="b">
        <v>1</v>
      </c>
      <c r="O686" t="s">
        <v>8274</v>
      </c>
      <c r="P686" t="s">
        <v>8326</v>
      </c>
      <c r="Q686" t="s">
        <v>8330</v>
      </c>
      <c r="R686">
        <f t="shared" si="70"/>
        <v>80.59</v>
      </c>
      <c r="S686" s="9">
        <f t="shared" si="71"/>
        <v>114</v>
      </c>
      <c r="T686" s="8">
        <f t="shared" si="72"/>
        <v>41549.627615740741</v>
      </c>
      <c r="U686" s="8">
        <f t="shared" si="73"/>
        <v>41579.627615740741</v>
      </c>
      <c r="V686" s="14">
        <f t="shared" si="74"/>
        <v>30</v>
      </c>
      <c r="W686" s="10">
        <f t="shared" si="75"/>
        <v>0.14166666666666666</v>
      </c>
      <c r="X686" s="21">
        <f t="shared" si="76"/>
        <v>2013</v>
      </c>
    </row>
    <row r="687" spans="1:24" ht="60" x14ac:dyDescent="0.25">
      <c r="A687">
        <v>2469</v>
      </c>
      <c r="B687" s="1" t="s">
        <v>2470</v>
      </c>
      <c r="C687" s="1" t="s">
        <v>6579</v>
      </c>
      <c r="D687" s="3">
        <v>1200</v>
      </c>
      <c r="E687" s="4">
        <v>1364</v>
      </c>
      <c r="F687" t="s">
        <v>8218</v>
      </c>
      <c r="G687" t="s">
        <v>8223</v>
      </c>
      <c r="H687" t="s">
        <v>8404</v>
      </c>
      <c r="I687" t="s">
        <v>8245</v>
      </c>
      <c r="J687">
        <v>1297160329</v>
      </c>
      <c r="K687">
        <v>1295000329</v>
      </c>
      <c r="L687" t="b">
        <v>0</v>
      </c>
      <c r="M687">
        <v>47</v>
      </c>
      <c r="N687" t="b">
        <v>1</v>
      </c>
      <c r="O687" t="s">
        <v>8277</v>
      </c>
      <c r="P687" t="s">
        <v>8326</v>
      </c>
      <c r="Q687" t="s">
        <v>8327</v>
      </c>
      <c r="R687">
        <f t="shared" si="70"/>
        <v>29.02</v>
      </c>
      <c r="S687" s="9">
        <f t="shared" si="71"/>
        <v>114</v>
      </c>
      <c r="T687" s="8">
        <f t="shared" si="72"/>
        <v>40557.429733796293</v>
      </c>
      <c r="U687" s="8">
        <f t="shared" si="73"/>
        <v>40582.429733796293</v>
      </c>
      <c r="V687" s="14">
        <f t="shared" si="74"/>
        <v>25</v>
      </c>
      <c r="W687" s="10">
        <f t="shared" si="75"/>
        <v>0.13666666666666666</v>
      </c>
      <c r="X687" s="21">
        <f t="shared" si="76"/>
        <v>2011</v>
      </c>
    </row>
    <row r="688" spans="1:24" ht="45" x14ac:dyDescent="0.25">
      <c r="A688">
        <v>1741</v>
      </c>
      <c r="B688" s="1" t="s">
        <v>1742</v>
      </c>
      <c r="C688" s="1" t="s">
        <v>5851</v>
      </c>
      <c r="D688" s="3">
        <v>1200</v>
      </c>
      <c r="E688" s="4">
        <v>1330</v>
      </c>
      <c r="F688" t="s">
        <v>8218</v>
      </c>
      <c r="G688" t="s">
        <v>8224</v>
      </c>
      <c r="H688" t="s">
        <v>8408</v>
      </c>
      <c r="I688" t="s">
        <v>8246</v>
      </c>
      <c r="J688">
        <v>1433948671</v>
      </c>
      <c r="K688">
        <v>1430060671</v>
      </c>
      <c r="L688" t="b">
        <v>0</v>
      </c>
      <c r="M688">
        <v>52</v>
      </c>
      <c r="N688" t="b">
        <v>1</v>
      </c>
      <c r="O688" t="s">
        <v>8283</v>
      </c>
      <c r="P688" t="s">
        <v>8312</v>
      </c>
      <c r="Q688" t="s">
        <v>8313</v>
      </c>
      <c r="R688">
        <f t="shared" si="70"/>
        <v>25.58</v>
      </c>
      <c r="S688" s="9">
        <f t="shared" si="71"/>
        <v>111</v>
      </c>
      <c r="T688" s="8">
        <f t="shared" si="72"/>
        <v>42120.628136574072</v>
      </c>
      <c r="U688" s="8">
        <f t="shared" si="73"/>
        <v>42165.628136574072</v>
      </c>
      <c r="V688" s="14">
        <f t="shared" si="74"/>
        <v>45</v>
      </c>
      <c r="W688" s="10">
        <f t="shared" si="75"/>
        <v>0.10833333333333334</v>
      </c>
      <c r="X688" s="21">
        <f t="shared" si="76"/>
        <v>2015</v>
      </c>
    </row>
    <row r="689" spans="1:24" ht="60" x14ac:dyDescent="0.25">
      <c r="A689">
        <v>3541</v>
      </c>
      <c r="B689" s="1" t="s">
        <v>3540</v>
      </c>
      <c r="C689" s="1" t="s">
        <v>7651</v>
      </c>
      <c r="D689" s="3">
        <v>1200</v>
      </c>
      <c r="E689" s="4">
        <v>1260</v>
      </c>
      <c r="F689" t="s">
        <v>8218</v>
      </c>
      <c r="G689" t="s">
        <v>8224</v>
      </c>
      <c r="H689" t="s">
        <v>8408</v>
      </c>
      <c r="I689" t="s">
        <v>8246</v>
      </c>
      <c r="J689">
        <v>1441042275</v>
      </c>
      <c r="K689">
        <v>1438882275</v>
      </c>
      <c r="L689" t="b">
        <v>0</v>
      </c>
      <c r="M689">
        <v>32</v>
      </c>
      <c r="N689" t="b">
        <v>1</v>
      </c>
      <c r="O689" t="s">
        <v>8269</v>
      </c>
      <c r="P689" t="s">
        <v>8322</v>
      </c>
      <c r="Q689" t="s">
        <v>8325</v>
      </c>
      <c r="R689">
        <f t="shared" si="70"/>
        <v>39.380000000000003</v>
      </c>
      <c r="S689" s="9">
        <f t="shared" si="71"/>
        <v>105</v>
      </c>
      <c r="T689" s="8">
        <f t="shared" si="72"/>
        <v>42222.730034722219</v>
      </c>
      <c r="U689" s="8">
        <f t="shared" si="73"/>
        <v>42247.730034722219</v>
      </c>
      <c r="V689" s="14">
        <f t="shared" si="74"/>
        <v>25</v>
      </c>
      <c r="W689" s="10">
        <f t="shared" si="75"/>
        <v>0.05</v>
      </c>
      <c r="X689" s="21">
        <f t="shared" si="76"/>
        <v>2015</v>
      </c>
    </row>
    <row r="690" spans="1:24" ht="60" x14ac:dyDescent="0.25">
      <c r="A690">
        <v>3832</v>
      </c>
      <c r="B690" s="1" t="s">
        <v>3829</v>
      </c>
      <c r="C690" s="1" t="s">
        <v>7941</v>
      </c>
      <c r="D690" s="3">
        <v>1200</v>
      </c>
      <c r="E690" s="4">
        <v>1256</v>
      </c>
      <c r="F690" t="s">
        <v>8218</v>
      </c>
      <c r="G690" t="s">
        <v>8223</v>
      </c>
      <c r="H690" t="s">
        <v>8404</v>
      </c>
      <c r="I690" t="s">
        <v>8245</v>
      </c>
      <c r="J690">
        <v>1455936335</v>
      </c>
      <c r="K690">
        <v>1452048335</v>
      </c>
      <c r="L690" t="b">
        <v>0</v>
      </c>
      <c r="M690">
        <v>9</v>
      </c>
      <c r="N690" t="b">
        <v>1</v>
      </c>
      <c r="O690" t="s">
        <v>8269</v>
      </c>
      <c r="P690" t="s">
        <v>8322</v>
      </c>
      <c r="Q690" t="s">
        <v>8325</v>
      </c>
      <c r="R690">
        <f t="shared" si="70"/>
        <v>139.56</v>
      </c>
      <c r="S690" s="9">
        <f t="shared" si="71"/>
        <v>105</v>
      </c>
      <c r="T690" s="8">
        <f t="shared" si="72"/>
        <v>42375.114988425921</v>
      </c>
      <c r="U690" s="8">
        <f t="shared" si="73"/>
        <v>42420.114988425921</v>
      </c>
      <c r="V690" s="14">
        <f t="shared" si="74"/>
        <v>45</v>
      </c>
      <c r="W690" s="10">
        <f t="shared" si="75"/>
        <v>4.6666666666666669E-2</v>
      </c>
      <c r="X690" s="21">
        <f t="shared" si="76"/>
        <v>2016</v>
      </c>
    </row>
    <row r="691" spans="1:24" ht="45" x14ac:dyDescent="0.25">
      <c r="A691">
        <v>3226</v>
      </c>
      <c r="B691" s="1" t="s">
        <v>3226</v>
      </c>
      <c r="C691" s="1" t="s">
        <v>7336</v>
      </c>
      <c r="D691" s="3">
        <v>1200</v>
      </c>
      <c r="E691" s="4">
        <v>1250</v>
      </c>
      <c r="F691" t="s">
        <v>8218</v>
      </c>
      <c r="G691" t="s">
        <v>8224</v>
      </c>
      <c r="H691" t="s">
        <v>8408</v>
      </c>
      <c r="I691" t="s">
        <v>8246</v>
      </c>
      <c r="J691">
        <v>1446213612</v>
      </c>
      <c r="K691">
        <v>1443621612</v>
      </c>
      <c r="L691" t="b">
        <v>1</v>
      </c>
      <c r="M691">
        <v>21</v>
      </c>
      <c r="N691" t="b">
        <v>1</v>
      </c>
      <c r="O691" t="s">
        <v>8269</v>
      </c>
      <c r="P691" t="s">
        <v>8322</v>
      </c>
      <c r="Q691" t="s">
        <v>8325</v>
      </c>
      <c r="R691">
        <f t="shared" si="70"/>
        <v>59.52</v>
      </c>
      <c r="S691" s="9">
        <f t="shared" si="71"/>
        <v>104</v>
      </c>
      <c r="T691" s="8">
        <f t="shared" si="72"/>
        <v>42277.583472222221</v>
      </c>
      <c r="U691" s="8">
        <f t="shared" si="73"/>
        <v>42307.583472222221</v>
      </c>
      <c r="V691" s="14">
        <f t="shared" si="74"/>
        <v>30</v>
      </c>
      <c r="W691" s="10">
        <f t="shared" si="75"/>
        <v>4.1666666666666664E-2</v>
      </c>
      <c r="X691" s="21">
        <f t="shared" si="76"/>
        <v>2015</v>
      </c>
    </row>
    <row r="692" spans="1:24" ht="45" x14ac:dyDescent="0.25">
      <c r="A692">
        <v>3399</v>
      </c>
      <c r="B692" s="1" t="s">
        <v>3398</v>
      </c>
      <c r="C692" s="1" t="s">
        <v>7509</v>
      </c>
      <c r="D692" s="3">
        <v>1200</v>
      </c>
      <c r="E692" s="4">
        <v>1245</v>
      </c>
      <c r="F692" t="s">
        <v>8218</v>
      </c>
      <c r="G692" t="s">
        <v>8224</v>
      </c>
      <c r="H692" t="s">
        <v>8408</v>
      </c>
      <c r="I692" t="s">
        <v>8246</v>
      </c>
      <c r="J692">
        <v>1424556325</v>
      </c>
      <c r="K692">
        <v>1421964325</v>
      </c>
      <c r="L692" t="b">
        <v>0</v>
      </c>
      <c r="M692">
        <v>46</v>
      </c>
      <c r="N692" t="b">
        <v>1</v>
      </c>
      <c r="O692" t="s">
        <v>8269</v>
      </c>
      <c r="P692" t="s">
        <v>8322</v>
      </c>
      <c r="Q692" t="s">
        <v>8325</v>
      </c>
      <c r="R692">
        <f t="shared" si="70"/>
        <v>27.07</v>
      </c>
      <c r="S692" s="9">
        <f t="shared" si="71"/>
        <v>104</v>
      </c>
      <c r="T692" s="8">
        <f t="shared" si="72"/>
        <v>42026.920428240745</v>
      </c>
      <c r="U692" s="8">
        <f t="shared" si="73"/>
        <v>42056.920428240745</v>
      </c>
      <c r="V692" s="14">
        <f t="shared" si="74"/>
        <v>30</v>
      </c>
      <c r="W692" s="10">
        <f t="shared" si="75"/>
        <v>3.7499999999999999E-2</v>
      </c>
      <c r="X692" s="21">
        <f t="shared" si="76"/>
        <v>2015</v>
      </c>
    </row>
    <row r="693" spans="1:24" ht="45" x14ac:dyDescent="0.25">
      <c r="A693">
        <v>1886</v>
      </c>
      <c r="B693" s="1" t="s">
        <v>1887</v>
      </c>
      <c r="C693" s="1" t="s">
        <v>5996</v>
      </c>
      <c r="D693" s="3">
        <v>1200</v>
      </c>
      <c r="E693" s="4">
        <v>1225</v>
      </c>
      <c r="F693" t="s">
        <v>8218</v>
      </c>
      <c r="G693" t="s">
        <v>8223</v>
      </c>
      <c r="H693" t="s">
        <v>8404</v>
      </c>
      <c r="I693" t="s">
        <v>8245</v>
      </c>
      <c r="J693">
        <v>1415832338</v>
      </c>
      <c r="K693">
        <v>1413236738</v>
      </c>
      <c r="L693" t="b">
        <v>0</v>
      </c>
      <c r="M693">
        <v>29</v>
      </c>
      <c r="N693" t="b">
        <v>1</v>
      </c>
      <c r="O693" t="s">
        <v>8277</v>
      </c>
      <c r="P693" t="s">
        <v>8326</v>
      </c>
      <c r="Q693" t="s">
        <v>8327</v>
      </c>
      <c r="R693">
        <f t="shared" si="70"/>
        <v>42.24</v>
      </c>
      <c r="S693" s="9">
        <f t="shared" si="71"/>
        <v>102</v>
      </c>
      <c r="T693" s="8">
        <f t="shared" si="72"/>
        <v>41925.906689814816</v>
      </c>
      <c r="U693" s="8">
        <f t="shared" si="73"/>
        <v>41955.94835648148</v>
      </c>
      <c r="V693" s="14">
        <f t="shared" si="74"/>
        <v>30.041666666664241</v>
      </c>
      <c r="W693" s="10">
        <f t="shared" si="75"/>
        <v>2.0833333333333332E-2</v>
      </c>
      <c r="X693" s="21">
        <f t="shared" si="76"/>
        <v>2014</v>
      </c>
    </row>
    <row r="694" spans="1:24" ht="45" x14ac:dyDescent="0.25">
      <c r="A694">
        <v>1608</v>
      </c>
      <c r="B694" s="1" t="s">
        <v>1609</v>
      </c>
      <c r="C694" s="1" t="s">
        <v>5718</v>
      </c>
      <c r="D694" s="3">
        <v>1200</v>
      </c>
      <c r="E694" s="4">
        <v>1215</v>
      </c>
      <c r="F694" t="s">
        <v>8218</v>
      </c>
      <c r="G694" t="s">
        <v>8223</v>
      </c>
      <c r="H694" t="s">
        <v>8404</v>
      </c>
      <c r="I694" t="s">
        <v>8245</v>
      </c>
      <c r="J694">
        <v>1388553960</v>
      </c>
      <c r="K694">
        <v>1385754986</v>
      </c>
      <c r="L694" t="b">
        <v>0</v>
      </c>
      <c r="M694">
        <v>23</v>
      </c>
      <c r="N694" t="b">
        <v>1</v>
      </c>
      <c r="O694" t="s">
        <v>8274</v>
      </c>
      <c r="P694" t="s">
        <v>8326</v>
      </c>
      <c r="Q694" t="s">
        <v>8330</v>
      </c>
      <c r="R694">
        <f t="shared" si="70"/>
        <v>52.83</v>
      </c>
      <c r="S694" s="9">
        <f t="shared" si="71"/>
        <v>101</v>
      </c>
      <c r="T694" s="8">
        <f t="shared" si="72"/>
        <v>41607.83085648148</v>
      </c>
      <c r="U694" s="8">
        <f t="shared" si="73"/>
        <v>41640.226388888892</v>
      </c>
      <c r="V694" s="14">
        <f t="shared" si="74"/>
        <v>32.395532407412247</v>
      </c>
      <c r="W694" s="10">
        <f t="shared" si="75"/>
        <v>1.2500000000000001E-2</v>
      </c>
      <c r="X694" s="21">
        <f t="shared" si="76"/>
        <v>2013</v>
      </c>
    </row>
    <row r="695" spans="1:24" ht="45" x14ac:dyDescent="0.25">
      <c r="A695">
        <v>857</v>
      </c>
      <c r="B695" s="1" t="s">
        <v>858</v>
      </c>
      <c r="C695" s="1" t="s">
        <v>4967</v>
      </c>
      <c r="D695" s="3">
        <v>1200</v>
      </c>
      <c r="E695" s="4">
        <v>1200</v>
      </c>
      <c r="F695" t="s">
        <v>8218</v>
      </c>
      <c r="G695" t="s">
        <v>8226</v>
      </c>
      <c r="H695" t="s">
        <v>8406</v>
      </c>
      <c r="I695" t="s">
        <v>8248</v>
      </c>
      <c r="J695">
        <v>1448463431</v>
      </c>
      <c r="K695">
        <v>1444831031</v>
      </c>
      <c r="L695" t="b">
        <v>0</v>
      </c>
      <c r="M695">
        <v>24</v>
      </c>
      <c r="N695" t="b">
        <v>1</v>
      </c>
      <c r="O695" t="s">
        <v>8275</v>
      </c>
      <c r="P695" t="s">
        <v>8326</v>
      </c>
      <c r="Q695" t="s">
        <v>8335</v>
      </c>
      <c r="R695">
        <f t="shared" si="70"/>
        <v>50</v>
      </c>
      <c r="S695" s="9">
        <f t="shared" si="71"/>
        <v>100</v>
      </c>
      <c r="T695" s="8">
        <f t="shared" si="72"/>
        <v>42291.581377314811</v>
      </c>
      <c r="U695" s="8">
        <f t="shared" si="73"/>
        <v>42333.623043981483</v>
      </c>
      <c r="V695" s="14">
        <f t="shared" si="74"/>
        <v>42.041666666671517</v>
      </c>
      <c r="W695" s="10">
        <f t="shared" si="75"/>
        <v>0</v>
      </c>
      <c r="X695" s="21">
        <f t="shared" si="76"/>
        <v>2015</v>
      </c>
    </row>
    <row r="696" spans="1:24" ht="45" x14ac:dyDescent="0.25">
      <c r="A696">
        <v>1642</v>
      </c>
      <c r="B696" s="1" t="s">
        <v>1643</v>
      </c>
      <c r="C696" s="1" t="s">
        <v>5752</v>
      </c>
      <c r="D696" s="3">
        <v>1200</v>
      </c>
      <c r="E696" s="4">
        <v>1200</v>
      </c>
      <c r="F696" t="s">
        <v>8218</v>
      </c>
      <c r="G696" t="s">
        <v>8223</v>
      </c>
      <c r="H696" t="s">
        <v>8404</v>
      </c>
      <c r="I696" t="s">
        <v>8245</v>
      </c>
      <c r="J696">
        <v>1308011727</v>
      </c>
      <c r="K696">
        <v>1306283727</v>
      </c>
      <c r="L696" t="b">
        <v>0</v>
      </c>
      <c r="M696">
        <v>28</v>
      </c>
      <c r="N696" t="b">
        <v>1</v>
      </c>
      <c r="O696" t="s">
        <v>8290</v>
      </c>
      <c r="P696" t="s">
        <v>8326</v>
      </c>
      <c r="Q696" t="s">
        <v>8337</v>
      </c>
      <c r="R696">
        <f t="shared" si="70"/>
        <v>42.86</v>
      </c>
      <c r="S696" s="9">
        <f t="shared" si="71"/>
        <v>100</v>
      </c>
      <c r="T696" s="8">
        <f t="shared" si="72"/>
        <v>40688.024618055555</v>
      </c>
      <c r="U696" s="8">
        <f t="shared" si="73"/>
        <v>40708.024618055555</v>
      </c>
      <c r="V696" s="14">
        <f t="shared" si="74"/>
        <v>20</v>
      </c>
      <c r="W696" s="10">
        <f t="shared" si="75"/>
        <v>0</v>
      </c>
      <c r="X696" s="21">
        <f t="shared" si="76"/>
        <v>2011</v>
      </c>
    </row>
    <row r="697" spans="1:24" ht="30" x14ac:dyDescent="0.25">
      <c r="A697">
        <v>3666</v>
      </c>
      <c r="B697" s="1" t="s">
        <v>3663</v>
      </c>
      <c r="C697" s="1" t="s">
        <v>7776</v>
      </c>
      <c r="D697" s="3">
        <v>1200</v>
      </c>
      <c r="E697" s="4">
        <v>1200</v>
      </c>
      <c r="F697" t="s">
        <v>8218</v>
      </c>
      <c r="G697" t="s">
        <v>8223</v>
      </c>
      <c r="H697" t="s">
        <v>8404</v>
      </c>
      <c r="I697" t="s">
        <v>8245</v>
      </c>
      <c r="J697">
        <v>1406185200</v>
      </c>
      <c r="K697">
        <v>1404337382</v>
      </c>
      <c r="L697" t="b">
        <v>0</v>
      </c>
      <c r="M697">
        <v>38</v>
      </c>
      <c r="N697" t="b">
        <v>1</v>
      </c>
      <c r="O697" t="s">
        <v>8269</v>
      </c>
      <c r="P697" t="s">
        <v>8322</v>
      </c>
      <c r="Q697" t="s">
        <v>8325</v>
      </c>
      <c r="R697">
        <f t="shared" si="70"/>
        <v>31.58</v>
      </c>
      <c r="S697" s="9">
        <f t="shared" si="71"/>
        <v>100</v>
      </c>
      <c r="T697" s="8">
        <f t="shared" si="72"/>
        <v>41822.90488425926</v>
      </c>
      <c r="U697" s="8">
        <f t="shared" si="73"/>
        <v>41844.291666666664</v>
      </c>
      <c r="V697" s="14">
        <f t="shared" si="74"/>
        <v>21.386782407404098</v>
      </c>
      <c r="W697" s="10">
        <f t="shared" si="75"/>
        <v>0</v>
      </c>
      <c r="X697" s="21">
        <f t="shared" si="76"/>
        <v>2014</v>
      </c>
    </row>
    <row r="698" spans="1:24" ht="45" x14ac:dyDescent="0.25">
      <c r="A698">
        <v>2955</v>
      </c>
      <c r="B698" s="1" t="s">
        <v>2955</v>
      </c>
      <c r="C698" s="1" t="s">
        <v>7065</v>
      </c>
      <c r="D698" s="3">
        <v>1200</v>
      </c>
      <c r="E698" s="4">
        <v>715</v>
      </c>
      <c r="F698" t="s">
        <v>8219</v>
      </c>
      <c r="G698" t="s">
        <v>8223</v>
      </c>
      <c r="H698" t="s">
        <v>8404</v>
      </c>
      <c r="I698" t="s">
        <v>8245</v>
      </c>
      <c r="J698">
        <v>1434476849</v>
      </c>
      <c r="K698">
        <v>1431884849</v>
      </c>
      <c r="L698" t="b">
        <v>0</v>
      </c>
      <c r="M698">
        <v>11</v>
      </c>
      <c r="N698" t="b">
        <v>0</v>
      </c>
      <c r="O698" t="s">
        <v>8301</v>
      </c>
      <c r="P698" t="s">
        <v>8322</v>
      </c>
      <c r="Q698" t="s">
        <v>8323</v>
      </c>
      <c r="R698">
        <f t="shared" si="70"/>
        <v>65</v>
      </c>
      <c r="S698" s="9">
        <f t="shared" si="71"/>
        <v>60</v>
      </c>
      <c r="T698" s="8">
        <f t="shared" si="72"/>
        <v>42141.741307870368</v>
      </c>
      <c r="U698" s="8">
        <f t="shared" si="73"/>
        <v>42171.741307870368</v>
      </c>
      <c r="V698" s="14">
        <f t="shared" si="74"/>
        <v>30</v>
      </c>
      <c r="W698" s="10">
        <f t="shared" si="75"/>
        <v>-0.40416666666666667</v>
      </c>
      <c r="X698" s="21">
        <f t="shared" si="76"/>
        <v>2015</v>
      </c>
    </row>
    <row r="699" spans="1:24" ht="60" x14ac:dyDescent="0.25">
      <c r="A699">
        <v>4001</v>
      </c>
      <c r="B699" s="1" t="s">
        <v>3997</v>
      </c>
      <c r="C699" s="1" t="s">
        <v>8107</v>
      </c>
      <c r="D699" s="3">
        <v>1200</v>
      </c>
      <c r="E699" s="4">
        <v>453</v>
      </c>
      <c r="F699" t="s">
        <v>8220</v>
      </c>
      <c r="G699" t="s">
        <v>8224</v>
      </c>
      <c r="H699" t="s">
        <v>8408</v>
      </c>
      <c r="I699" t="s">
        <v>8246</v>
      </c>
      <c r="J699">
        <v>1488394800</v>
      </c>
      <c r="K699">
        <v>1486681708</v>
      </c>
      <c r="L699" t="b">
        <v>0</v>
      </c>
      <c r="M699">
        <v>14</v>
      </c>
      <c r="N699" t="b">
        <v>0</v>
      </c>
      <c r="O699" t="s">
        <v>8269</v>
      </c>
      <c r="P699" t="s">
        <v>8322</v>
      </c>
      <c r="Q699" t="s">
        <v>8325</v>
      </c>
      <c r="R699">
        <f t="shared" si="70"/>
        <v>32.36</v>
      </c>
      <c r="S699" s="9">
        <f t="shared" si="71"/>
        <v>38</v>
      </c>
      <c r="T699" s="8">
        <f t="shared" si="72"/>
        <v>42775.964212962965</v>
      </c>
      <c r="U699" s="8">
        <f t="shared" si="73"/>
        <v>42795.791666666672</v>
      </c>
      <c r="V699" s="14">
        <f t="shared" si="74"/>
        <v>19.827453703706851</v>
      </c>
      <c r="W699" s="10">
        <f t="shared" si="75"/>
        <v>-0.62250000000000005</v>
      </c>
      <c r="X699" s="21">
        <f t="shared" si="76"/>
        <v>2017</v>
      </c>
    </row>
    <row r="700" spans="1:24" ht="45" x14ac:dyDescent="0.25">
      <c r="A700">
        <v>180</v>
      </c>
      <c r="B700" s="1" t="s">
        <v>182</v>
      </c>
      <c r="C700" s="1" t="s">
        <v>4290</v>
      </c>
      <c r="D700" s="3">
        <v>1200</v>
      </c>
      <c r="E700" s="4">
        <v>401</v>
      </c>
      <c r="F700" t="s">
        <v>8220</v>
      </c>
      <c r="G700" t="s">
        <v>8224</v>
      </c>
      <c r="H700" t="s">
        <v>8408</v>
      </c>
      <c r="I700" t="s">
        <v>8246</v>
      </c>
      <c r="J700">
        <v>1428951600</v>
      </c>
      <c r="K700">
        <v>1425512843</v>
      </c>
      <c r="L700" t="b">
        <v>0</v>
      </c>
      <c r="M700">
        <v>13</v>
      </c>
      <c r="N700" t="b">
        <v>0</v>
      </c>
      <c r="O700" t="s">
        <v>8266</v>
      </c>
      <c r="P700" t="s">
        <v>8320</v>
      </c>
      <c r="Q700" t="s">
        <v>8324</v>
      </c>
      <c r="R700">
        <f t="shared" si="70"/>
        <v>30.85</v>
      </c>
      <c r="S700" s="9">
        <f t="shared" si="71"/>
        <v>33</v>
      </c>
      <c r="T700" s="8">
        <f t="shared" si="72"/>
        <v>42067.991238425922</v>
      </c>
      <c r="U700" s="8">
        <f t="shared" si="73"/>
        <v>42107.791666666672</v>
      </c>
      <c r="V700" s="14">
        <f t="shared" si="74"/>
        <v>39.80042824074917</v>
      </c>
      <c r="W700" s="10">
        <f t="shared" si="75"/>
        <v>-0.66583333333333339</v>
      </c>
      <c r="X700" s="21">
        <f t="shared" si="76"/>
        <v>2015</v>
      </c>
    </row>
    <row r="701" spans="1:24" ht="60" x14ac:dyDescent="0.25">
      <c r="A701">
        <v>3959</v>
      </c>
      <c r="B701" s="1" t="s">
        <v>3956</v>
      </c>
      <c r="C701" s="1" t="s">
        <v>8066</v>
      </c>
      <c r="D701" s="3">
        <v>1200</v>
      </c>
      <c r="E701" s="4">
        <v>292</v>
      </c>
      <c r="F701" t="s">
        <v>8220</v>
      </c>
      <c r="G701" t="s">
        <v>8223</v>
      </c>
      <c r="H701" t="s">
        <v>8404</v>
      </c>
      <c r="I701" t="s">
        <v>8245</v>
      </c>
      <c r="J701">
        <v>1411930556</v>
      </c>
      <c r="K701">
        <v>1409338556</v>
      </c>
      <c r="L701" t="b">
        <v>0</v>
      </c>
      <c r="M701">
        <v>12</v>
      </c>
      <c r="N701" t="b">
        <v>0</v>
      </c>
      <c r="O701" t="s">
        <v>8269</v>
      </c>
      <c r="P701" t="s">
        <v>8322</v>
      </c>
      <c r="Q701" t="s">
        <v>8325</v>
      </c>
      <c r="R701">
        <f t="shared" si="70"/>
        <v>24.33</v>
      </c>
      <c r="S701" s="9">
        <f t="shared" si="71"/>
        <v>24</v>
      </c>
      <c r="T701" s="8">
        <f t="shared" si="72"/>
        <v>41880.788842592592</v>
      </c>
      <c r="U701" s="8">
        <f t="shared" si="73"/>
        <v>41910.788842592592</v>
      </c>
      <c r="V701" s="14">
        <f t="shared" si="74"/>
        <v>30</v>
      </c>
      <c r="W701" s="10">
        <f t="shared" si="75"/>
        <v>-0.75666666666666671</v>
      </c>
      <c r="X701" s="21">
        <f t="shared" si="76"/>
        <v>2014</v>
      </c>
    </row>
    <row r="702" spans="1:24" ht="45" x14ac:dyDescent="0.25">
      <c r="A702">
        <v>2403</v>
      </c>
      <c r="B702" s="1" t="s">
        <v>2404</v>
      </c>
      <c r="C702" s="1" t="s">
        <v>6513</v>
      </c>
      <c r="D702" s="3">
        <v>1200</v>
      </c>
      <c r="E702" s="4">
        <v>202</v>
      </c>
      <c r="F702" t="s">
        <v>8220</v>
      </c>
      <c r="G702" t="s">
        <v>8224</v>
      </c>
      <c r="H702" t="s">
        <v>8408</v>
      </c>
      <c r="I702" t="s">
        <v>8246</v>
      </c>
      <c r="J702">
        <v>1459368658</v>
      </c>
      <c r="K702">
        <v>1454188258</v>
      </c>
      <c r="L702" t="b">
        <v>0</v>
      </c>
      <c r="M702">
        <v>12</v>
      </c>
      <c r="N702" t="b">
        <v>0</v>
      </c>
      <c r="O702" t="s">
        <v>8282</v>
      </c>
      <c r="P702" t="s">
        <v>8318</v>
      </c>
      <c r="Q702" t="s">
        <v>8344</v>
      </c>
      <c r="R702">
        <f t="shared" si="70"/>
        <v>16.829999999999998</v>
      </c>
      <c r="S702" s="9">
        <f t="shared" si="71"/>
        <v>17</v>
      </c>
      <c r="T702" s="8">
        <f t="shared" si="72"/>
        <v>42399.882615740738</v>
      </c>
      <c r="U702" s="8">
        <f t="shared" si="73"/>
        <v>42459.840949074074</v>
      </c>
      <c r="V702" s="14">
        <f t="shared" si="74"/>
        <v>59.958333333335759</v>
      </c>
      <c r="W702" s="10">
        <f t="shared" si="75"/>
        <v>-0.83166666666666667</v>
      </c>
      <c r="X702" s="21">
        <f t="shared" si="76"/>
        <v>2016</v>
      </c>
    </row>
    <row r="703" spans="1:24" ht="45" x14ac:dyDescent="0.25">
      <c r="A703">
        <v>1491</v>
      </c>
      <c r="B703" s="1" t="s">
        <v>1492</v>
      </c>
      <c r="C703" s="1" t="s">
        <v>5601</v>
      </c>
      <c r="D703" s="3">
        <v>1200</v>
      </c>
      <c r="E703" s="4">
        <v>100</v>
      </c>
      <c r="F703" t="s">
        <v>8220</v>
      </c>
      <c r="G703" t="s">
        <v>8223</v>
      </c>
      <c r="H703" t="s">
        <v>8404</v>
      </c>
      <c r="I703" t="s">
        <v>8245</v>
      </c>
      <c r="J703">
        <v>1424014680</v>
      </c>
      <c r="K703">
        <v>1418922443</v>
      </c>
      <c r="L703" t="b">
        <v>0</v>
      </c>
      <c r="M703">
        <v>1</v>
      </c>
      <c r="N703" t="b">
        <v>0</v>
      </c>
      <c r="O703" t="s">
        <v>8273</v>
      </c>
      <c r="P703" t="s">
        <v>8310</v>
      </c>
      <c r="Q703" t="s">
        <v>8351</v>
      </c>
      <c r="R703">
        <f t="shared" si="70"/>
        <v>100</v>
      </c>
      <c r="S703" s="9">
        <f t="shared" si="71"/>
        <v>8</v>
      </c>
      <c r="T703" s="8">
        <f t="shared" si="72"/>
        <v>41991.713460648149</v>
      </c>
      <c r="U703" s="8">
        <f t="shared" si="73"/>
        <v>42050.651388888888</v>
      </c>
      <c r="V703" s="14">
        <f t="shared" si="74"/>
        <v>58.937928240738984</v>
      </c>
      <c r="W703" s="10">
        <f t="shared" si="75"/>
        <v>-0.91666666666666663</v>
      </c>
      <c r="X703" s="21">
        <f t="shared" si="76"/>
        <v>2014</v>
      </c>
    </row>
    <row r="704" spans="1:24" ht="60" x14ac:dyDescent="0.25">
      <c r="A704">
        <v>1819</v>
      </c>
      <c r="B704" s="1" t="s">
        <v>1820</v>
      </c>
      <c r="C704" s="1" t="s">
        <v>5929</v>
      </c>
      <c r="D704" s="3">
        <v>1200</v>
      </c>
      <c r="E704" s="4">
        <v>25</v>
      </c>
      <c r="F704" t="s">
        <v>8220</v>
      </c>
      <c r="G704" t="s">
        <v>8223</v>
      </c>
      <c r="H704" t="s">
        <v>8404</v>
      </c>
      <c r="I704" t="s">
        <v>8245</v>
      </c>
      <c r="J704">
        <v>1406743396</v>
      </c>
      <c r="K704">
        <v>1404151396</v>
      </c>
      <c r="L704" t="b">
        <v>0</v>
      </c>
      <c r="M704">
        <v>4</v>
      </c>
      <c r="N704" t="b">
        <v>0</v>
      </c>
      <c r="O704" t="s">
        <v>8283</v>
      </c>
      <c r="P704" t="s">
        <v>8312</v>
      </c>
      <c r="Q704" t="s">
        <v>8313</v>
      </c>
      <c r="R704">
        <f t="shared" si="70"/>
        <v>6.25</v>
      </c>
      <c r="S704" s="9">
        <f t="shared" si="71"/>
        <v>2</v>
      </c>
      <c r="T704" s="8">
        <f t="shared" si="72"/>
        <v>41820.752268518518</v>
      </c>
      <c r="U704" s="8">
        <f t="shared" si="73"/>
        <v>41850.752268518518</v>
      </c>
      <c r="V704" s="14">
        <f t="shared" si="74"/>
        <v>30</v>
      </c>
      <c r="W704" s="10">
        <f t="shared" si="75"/>
        <v>-0.97916666666666663</v>
      </c>
      <c r="X704" s="21">
        <f t="shared" si="76"/>
        <v>2014</v>
      </c>
    </row>
    <row r="705" spans="1:24" x14ac:dyDescent="0.25">
      <c r="A705">
        <v>131</v>
      </c>
      <c r="B705" s="1" t="s">
        <v>133</v>
      </c>
      <c r="C705" s="1" t="s">
        <v>4242</v>
      </c>
      <c r="D705" s="3">
        <v>1200</v>
      </c>
      <c r="E705" s="4">
        <v>0</v>
      </c>
      <c r="F705" t="s">
        <v>8219</v>
      </c>
      <c r="G705" t="s">
        <v>8223</v>
      </c>
      <c r="H705" t="s">
        <v>8404</v>
      </c>
      <c r="I705" t="s">
        <v>8245</v>
      </c>
      <c r="J705">
        <v>1467763200</v>
      </c>
      <c r="K705">
        <v>1466453161</v>
      </c>
      <c r="L705" t="b">
        <v>0</v>
      </c>
      <c r="M705">
        <v>0</v>
      </c>
      <c r="N705" t="b">
        <v>0</v>
      </c>
      <c r="O705" t="s">
        <v>8265</v>
      </c>
      <c r="P705" t="s">
        <v>8320</v>
      </c>
      <c r="Q705" t="s">
        <v>8336</v>
      </c>
      <c r="R705">
        <f t="shared" si="70"/>
        <v>0</v>
      </c>
      <c r="S705" s="9">
        <f t="shared" si="71"/>
        <v>0</v>
      </c>
      <c r="T705" s="8">
        <f t="shared" si="72"/>
        <v>42541.837511574078</v>
      </c>
      <c r="U705" s="8">
        <f t="shared" si="73"/>
        <v>42557</v>
      </c>
      <c r="V705" s="14">
        <f t="shared" si="74"/>
        <v>15.162488425921765</v>
      </c>
      <c r="W705" s="10">
        <f t="shared" si="75"/>
        <v>-1</v>
      </c>
      <c r="X705" s="21">
        <f t="shared" si="76"/>
        <v>2016</v>
      </c>
    </row>
    <row r="706" spans="1:24" ht="45" x14ac:dyDescent="0.25">
      <c r="A706">
        <v>710</v>
      </c>
      <c r="B706" s="1" t="s">
        <v>711</v>
      </c>
      <c r="C706" s="1" t="s">
        <v>4820</v>
      </c>
      <c r="D706" s="3">
        <v>1200</v>
      </c>
      <c r="E706" s="4">
        <v>0</v>
      </c>
      <c r="F706" t="s">
        <v>8220</v>
      </c>
      <c r="G706" t="s">
        <v>8228</v>
      </c>
      <c r="H706" t="s">
        <v>8409</v>
      </c>
      <c r="I706" t="s">
        <v>8250</v>
      </c>
      <c r="J706">
        <v>1408495440</v>
      </c>
      <c r="K706">
        <v>1405640302</v>
      </c>
      <c r="L706" t="b">
        <v>0</v>
      </c>
      <c r="M706">
        <v>0</v>
      </c>
      <c r="N706" t="b">
        <v>0</v>
      </c>
      <c r="O706" t="s">
        <v>8271</v>
      </c>
      <c r="P706" t="s">
        <v>8307</v>
      </c>
      <c r="Q706" t="s">
        <v>8309</v>
      </c>
      <c r="R706">
        <f t="shared" ref="R706:R769" si="77">IFERROR(ROUND(E706/M706,2),0)</f>
        <v>0</v>
      </c>
      <c r="S706" s="9">
        <f t="shared" ref="S706:S769" si="78">ROUND((E706/D706)*100,0)</f>
        <v>0</v>
      </c>
      <c r="T706" s="8">
        <f t="shared" ref="T706:T769" si="79">+(((K706/60)/60)/24)+DATE(1970,1,1)</f>
        <v>41837.984976851854</v>
      </c>
      <c r="U706" s="8">
        <f t="shared" ref="U706:U769" si="80">+(((J706/60)/60/24)+DATE(1970,1,1))</f>
        <v>41871.030555555553</v>
      </c>
      <c r="V706" s="14">
        <f t="shared" ref="V706:V769" si="81">+U706-T706</f>
        <v>33.045578703698993</v>
      </c>
      <c r="W706" s="10">
        <f t="shared" ref="W706:W769" si="82">+(E706-D706)/D706</f>
        <v>-1</v>
      </c>
      <c r="X706" s="21">
        <f t="shared" ref="X706:X769" si="83">YEAR(T706)</f>
        <v>2014</v>
      </c>
    </row>
    <row r="707" spans="1:24" ht="60" x14ac:dyDescent="0.25">
      <c r="A707">
        <v>1584</v>
      </c>
      <c r="B707" s="1" t="s">
        <v>1585</v>
      </c>
      <c r="C707" s="1" t="s">
        <v>5694</v>
      </c>
      <c r="D707" s="3">
        <v>1200</v>
      </c>
      <c r="E707" s="4">
        <v>0</v>
      </c>
      <c r="F707" t="s">
        <v>8220</v>
      </c>
      <c r="G707" t="s">
        <v>8223</v>
      </c>
      <c r="H707" t="s">
        <v>8404</v>
      </c>
      <c r="I707" t="s">
        <v>8245</v>
      </c>
      <c r="J707">
        <v>1401464101</v>
      </c>
      <c r="K707">
        <v>1400600101</v>
      </c>
      <c r="L707" t="b">
        <v>0</v>
      </c>
      <c r="M707">
        <v>0</v>
      </c>
      <c r="N707" t="b">
        <v>0</v>
      </c>
      <c r="O707" t="s">
        <v>8289</v>
      </c>
      <c r="P707" t="s">
        <v>8312</v>
      </c>
      <c r="Q707" t="s">
        <v>8350</v>
      </c>
      <c r="R707">
        <f t="shared" si="77"/>
        <v>0</v>
      </c>
      <c r="S707" s="9">
        <f t="shared" si="78"/>
        <v>0</v>
      </c>
      <c r="T707" s="8">
        <f t="shared" si="79"/>
        <v>41779.649317129632</v>
      </c>
      <c r="U707" s="8">
        <f t="shared" si="80"/>
        <v>41789.649317129632</v>
      </c>
      <c r="V707" s="14">
        <f t="shared" si="81"/>
        <v>10</v>
      </c>
      <c r="W707" s="10">
        <f t="shared" si="82"/>
        <v>-1</v>
      </c>
      <c r="X707" s="21">
        <f t="shared" si="83"/>
        <v>2014</v>
      </c>
    </row>
    <row r="708" spans="1:24" ht="45" x14ac:dyDescent="0.25">
      <c r="A708">
        <v>1589</v>
      </c>
      <c r="B708" s="1" t="s">
        <v>1590</v>
      </c>
      <c r="C708" s="1" t="s">
        <v>5699</v>
      </c>
      <c r="D708" s="3">
        <v>1200</v>
      </c>
      <c r="E708" s="4">
        <v>0</v>
      </c>
      <c r="F708" t="s">
        <v>8220</v>
      </c>
      <c r="G708" t="s">
        <v>8223</v>
      </c>
      <c r="H708" t="s">
        <v>8404</v>
      </c>
      <c r="I708" t="s">
        <v>8245</v>
      </c>
      <c r="J708">
        <v>1444433886</v>
      </c>
      <c r="K708">
        <v>1441841886</v>
      </c>
      <c r="L708" t="b">
        <v>0</v>
      </c>
      <c r="M708">
        <v>0</v>
      </c>
      <c r="N708" t="b">
        <v>0</v>
      </c>
      <c r="O708" t="s">
        <v>8289</v>
      </c>
      <c r="P708" t="s">
        <v>8312</v>
      </c>
      <c r="Q708" t="s">
        <v>8350</v>
      </c>
      <c r="R708">
        <f t="shared" si="77"/>
        <v>0</v>
      </c>
      <c r="S708" s="9">
        <f t="shared" si="78"/>
        <v>0</v>
      </c>
      <c r="T708" s="8">
        <f t="shared" si="79"/>
        <v>42256.984791666662</v>
      </c>
      <c r="U708" s="8">
        <f t="shared" si="80"/>
        <v>42286.984791666662</v>
      </c>
      <c r="V708" s="14">
        <f t="shared" si="81"/>
        <v>30</v>
      </c>
      <c r="W708" s="10">
        <f t="shared" si="82"/>
        <v>-1</v>
      </c>
      <c r="X708" s="21">
        <f t="shared" si="83"/>
        <v>2015</v>
      </c>
    </row>
    <row r="709" spans="1:24" ht="60" x14ac:dyDescent="0.25">
      <c r="A709">
        <v>2843</v>
      </c>
      <c r="B709" s="1" t="s">
        <v>2843</v>
      </c>
      <c r="C709" s="1" t="s">
        <v>6953</v>
      </c>
      <c r="D709" s="3">
        <v>1200</v>
      </c>
      <c r="E709" s="4">
        <v>0</v>
      </c>
      <c r="F709" t="s">
        <v>8220</v>
      </c>
      <c r="G709" t="s">
        <v>8223</v>
      </c>
      <c r="H709" t="s">
        <v>8404</v>
      </c>
      <c r="I709" t="s">
        <v>8245</v>
      </c>
      <c r="J709">
        <v>1465790400</v>
      </c>
      <c r="K709">
        <v>1462210950</v>
      </c>
      <c r="L709" t="b">
        <v>0</v>
      </c>
      <c r="M709">
        <v>0</v>
      </c>
      <c r="N709" t="b">
        <v>0</v>
      </c>
      <c r="O709" t="s">
        <v>8269</v>
      </c>
      <c r="P709" t="s">
        <v>8322</v>
      </c>
      <c r="Q709" t="s">
        <v>8325</v>
      </c>
      <c r="R709">
        <f t="shared" si="77"/>
        <v>0</v>
      </c>
      <c r="S709" s="9">
        <f t="shared" si="78"/>
        <v>0</v>
      </c>
      <c r="T709" s="8">
        <f t="shared" si="79"/>
        <v>42492.737847222219</v>
      </c>
      <c r="U709" s="8">
        <f t="shared" si="80"/>
        <v>42534.166666666672</v>
      </c>
      <c r="V709" s="14">
        <f t="shared" si="81"/>
        <v>41.428819444452529</v>
      </c>
      <c r="W709" s="10">
        <f t="shared" si="82"/>
        <v>-1</v>
      </c>
      <c r="X709" s="21">
        <f t="shared" si="83"/>
        <v>2016</v>
      </c>
    </row>
    <row r="710" spans="1:24" ht="60" x14ac:dyDescent="0.25">
      <c r="A710">
        <v>3744</v>
      </c>
      <c r="B710" s="1" t="s">
        <v>3741</v>
      </c>
      <c r="C710" s="1" t="s">
        <v>7854</v>
      </c>
      <c r="D710" s="3">
        <v>1200</v>
      </c>
      <c r="E710" s="4">
        <v>0</v>
      </c>
      <c r="F710" t="s">
        <v>8220</v>
      </c>
      <c r="G710" t="s">
        <v>8223</v>
      </c>
      <c r="H710" t="s">
        <v>8404</v>
      </c>
      <c r="I710" t="s">
        <v>8245</v>
      </c>
      <c r="J710">
        <v>1404532740</v>
      </c>
      <c r="K710">
        <v>1401823952</v>
      </c>
      <c r="L710" t="b">
        <v>0</v>
      </c>
      <c r="M710">
        <v>0</v>
      </c>
      <c r="N710" t="b">
        <v>0</v>
      </c>
      <c r="O710" t="s">
        <v>8269</v>
      </c>
      <c r="P710" t="s">
        <v>8322</v>
      </c>
      <c r="Q710" t="s">
        <v>8325</v>
      </c>
      <c r="R710">
        <f t="shared" si="77"/>
        <v>0</v>
      </c>
      <c r="S710" s="9">
        <f t="shared" si="78"/>
        <v>0</v>
      </c>
      <c r="T710" s="8">
        <f t="shared" si="79"/>
        <v>41793.814259259263</v>
      </c>
      <c r="U710" s="8">
        <f t="shared" si="80"/>
        <v>41825.165972222225</v>
      </c>
      <c r="V710" s="14">
        <f t="shared" si="81"/>
        <v>31.351712962961756</v>
      </c>
      <c r="W710" s="10">
        <f t="shared" si="82"/>
        <v>-1</v>
      </c>
      <c r="X710" s="21">
        <f t="shared" si="83"/>
        <v>2014</v>
      </c>
    </row>
    <row r="711" spans="1:24" ht="45" x14ac:dyDescent="0.25">
      <c r="A711">
        <v>3942</v>
      </c>
      <c r="B711" s="1" t="s">
        <v>3939</v>
      </c>
      <c r="C711" s="1" t="s">
        <v>8050</v>
      </c>
      <c r="D711" s="3">
        <v>1200</v>
      </c>
      <c r="E711" s="4">
        <v>0</v>
      </c>
      <c r="F711" t="s">
        <v>8220</v>
      </c>
      <c r="G711" t="s">
        <v>8223</v>
      </c>
      <c r="H711" t="s">
        <v>8404</v>
      </c>
      <c r="I711" t="s">
        <v>8245</v>
      </c>
      <c r="J711">
        <v>1434490914</v>
      </c>
      <c r="K711">
        <v>1429306914</v>
      </c>
      <c r="L711" t="b">
        <v>0</v>
      </c>
      <c r="M711">
        <v>0</v>
      </c>
      <c r="N711" t="b">
        <v>0</v>
      </c>
      <c r="O711" t="s">
        <v>8269</v>
      </c>
      <c r="P711" t="s">
        <v>8322</v>
      </c>
      <c r="Q711" t="s">
        <v>8325</v>
      </c>
      <c r="R711">
        <f t="shared" si="77"/>
        <v>0</v>
      </c>
      <c r="S711" s="9">
        <f t="shared" si="78"/>
        <v>0</v>
      </c>
      <c r="T711" s="8">
        <f t="shared" si="79"/>
        <v>42111.904097222221</v>
      </c>
      <c r="U711" s="8">
        <f t="shared" si="80"/>
        <v>42171.904097222221</v>
      </c>
      <c r="V711" s="14">
        <f t="shared" si="81"/>
        <v>60</v>
      </c>
      <c r="W711" s="10">
        <f t="shared" si="82"/>
        <v>-1</v>
      </c>
      <c r="X711" s="21">
        <f t="shared" si="83"/>
        <v>2015</v>
      </c>
    </row>
    <row r="712" spans="1:24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t="s">
        <v>8223</v>
      </c>
      <c r="H712" t="s">
        <v>8404</v>
      </c>
      <c r="I712" t="s">
        <v>8245</v>
      </c>
      <c r="J712">
        <v>1408278144</v>
      </c>
      <c r="K712">
        <v>1404822144</v>
      </c>
      <c r="L712" t="b">
        <v>0</v>
      </c>
      <c r="M712">
        <v>19</v>
      </c>
      <c r="N712" t="b">
        <v>1</v>
      </c>
      <c r="O712" t="s">
        <v>8263</v>
      </c>
      <c r="P712" t="s">
        <v>8320</v>
      </c>
      <c r="Q712" t="s">
        <v>8331</v>
      </c>
      <c r="R712">
        <f t="shared" si="77"/>
        <v>102.11</v>
      </c>
      <c r="S712" s="9">
        <f t="shared" si="78"/>
        <v>155</v>
      </c>
      <c r="T712" s="8">
        <f t="shared" si="79"/>
        <v>41828.515555555554</v>
      </c>
      <c r="U712" s="8">
        <f t="shared" si="80"/>
        <v>41868.515555555554</v>
      </c>
      <c r="V712" s="14">
        <f t="shared" si="81"/>
        <v>40</v>
      </c>
      <c r="W712" s="10">
        <f t="shared" si="82"/>
        <v>0.55200000000000005</v>
      </c>
      <c r="X712" s="21">
        <f t="shared" si="83"/>
        <v>2014</v>
      </c>
    </row>
    <row r="713" spans="1:24" ht="45" x14ac:dyDescent="0.25">
      <c r="A713">
        <v>2558</v>
      </c>
      <c r="B713" s="1" t="s">
        <v>2558</v>
      </c>
      <c r="C713" s="1" t="s">
        <v>6668</v>
      </c>
      <c r="D713" s="3">
        <v>1250</v>
      </c>
      <c r="E713" s="4">
        <v>1361</v>
      </c>
      <c r="F713" t="s">
        <v>8218</v>
      </c>
      <c r="G713" t="s">
        <v>8225</v>
      </c>
      <c r="H713" t="s">
        <v>8405</v>
      </c>
      <c r="I713" t="s">
        <v>8247</v>
      </c>
      <c r="J713">
        <v>1430488740</v>
      </c>
      <c r="K713">
        <v>1427747906</v>
      </c>
      <c r="L713" t="b">
        <v>0</v>
      </c>
      <c r="M713">
        <v>18</v>
      </c>
      <c r="N713" t="b">
        <v>1</v>
      </c>
      <c r="O713" t="s">
        <v>8298</v>
      </c>
      <c r="P713" t="s">
        <v>8326</v>
      </c>
      <c r="Q713" t="s">
        <v>8340</v>
      </c>
      <c r="R713">
        <f t="shared" si="77"/>
        <v>75.61</v>
      </c>
      <c r="S713" s="9">
        <f t="shared" si="78"/>
        <v>109</v>
      </c>
      <c r="T713" s="8">
        <f t="shared" si="79"/>
        <v>42093.860023148154</v>
      </c>
      <c r="U713" s="8">
        <f t="shared" si="80"/>
        <v>42125.582638888889</v>
      </c>
      <c r="V713" s="14">
        <f t="shared" si="81"/>
        <v>31.722615740734909</v>
      </c>
      <c r="W713" s="10">
        <f t="shared" si="82"/>
        <v>8.8800000000000004E-2</v>
      </c>
      <c r="X713" s="21">
        <f t="shared" si="83"/>
        <v>2015</v>
      </c>
    </row>
    <row r="714" spans="1:24" ht="45" x14ac:dyDescent="0.25">
      <c r="A714">
        <v>3762</v>
      </c>
      <c r="B714" s="1" t="s">
        <v>3759</v>
      </c>
      <c r="C714" s="1" t="s">
        <v>7872</v>
      </c>
      <c r="D714" s="3">
        <v>1250</v>
      </c>
      <c r="E714" s="4">
        <v>1328</v>
      </c>
      <c r="F714" t="s">
        <v>8218</v>
      </c>
      <c r="G714" t="s">
        <v>8224</v>
      </c>
      <c r="H714" t="s">
        <v>8408</v>
      </c>
      <c r="I714" t="s">
        <v>8246</v>
      </c>
      <c r="J714">
        <v>1438543889</v>
      </c>
      <c r="K714">
        <v>1436383889</v>
      </c>
      <c r="L714" t="b">
        <v>0</v>
      </c>
      <c r="M714">
        <v>28</v>
      </c>
      <c r="N714" t="b">
        <v>1</v>
      </c>
      <c r="O714" t="s">
        <v>8303</v>
      </c>
      <c r="P714" t="s">
        <v>8322</v>
      </c>
      <c r="Q714" t="s">
        <v>8334</v>
      </c>
      <c r="R714">
        <f t="shared" si="77"/>
        <v>47.43</v>
      </c>
      <c r="S714" s="9">
        <f t="shared" si="78"/>
        <v>106</v>
      </c>
      <c r="T714" s="8">
        <f t="shared" si="79"/>
        <v>42193.813530092593</v>
      </c>
      <c r="U714" s="8">
        <f t="shared" si="80"/>
        <v>42218.813530092593</v>
      </c>
      <c r="V714" s="14">
        <f t="shared" si="81"/>
        <v>25</v>
      </c>
      <c r="W714" s="10">
        <f t="shared" si="82"/>
        <v>6.2399999999999997E-2</v>
      </c>
      <c r="X714" s="21">
        <f t="shared" si="83"/>
        <v>2015</v>
      </c>
    </row>
    <row r="715" spans="1:24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t="s">
        <v>8223</v>
      </c>
      <c r="H715" t="s">
        <v>8404</v>
      </c>
      <c r="I715" t="s">
        <v>8245</v>
      </c>
      <c r="J715">
        <v>1423724400</v>
      </c>
      <c r="K715">
        <v>1421274954</v>
      </c>
      <c r="L715" t="b">
        <v>0</v>
      </c>
      <c r="M715">
        <v>28</v>
      </c>
      <c r="N715" t="b">
        <v>1</v>
      </c>
      <c r="O715" t="s">
        <v>8269</v>
      </c>
      <c r="P715" t="s">
        <v>8322</v>
      </c>
      <c r="Q715" t="s">
        <v>8325</v>
      </c>
      <c r="R715">
        <f t="shared" si="77"/>
        <v>47</v>
      </c>
      <c r="S715" s="9">
        <f t="shared" si="78"/>
        <v>105</v>
      </c>
      <c r="T715" s="8">
        <f t="shared" si="79"/>
        <v>42018.94159722222</v>
      </c>
      <c r="U715" s="8">
        <f t="shared" si="80"/>
        <v>42047.291666666672</v>
      </c>
      <c r="V715" s="14">
        <f t="shared" si="81"/>
        <v>28.350069444451947</v>
      </c>
      <c r="W715" s="10">
        <f t="shared" si="82"/>
        <v>5.28E-2</v>
      </c>
      <c r="X715" s="21">
        <f t="shared" si="83"/>
        <v>2015</v>
      </c>
    </row>
    <row r="716" spans="1:24" ht="60" x14ac:dyDescent="0.25">
      <c r="A716">
        <v>3149</v>
      </c>
      <c r="B716" s="1" t="s">
        <v>3149</v>
      </c>
      <c r="C716" s="1" t="s">
        <v>7259</v>
      </c>
      <c r="D716" s="3">
        <v>1250</v>
      </c>
      <c r="E716" s="4">
        <v>1300</v>
      </c>
      <c r="F716" t="s">
        <v>8218</v>
      </c>
      <c r="G716" t="s">
        <v>8223</v>
      </c>
      <c r="H716" t="s">
        <v>8404</v>
      </c>
      <c r="I716" t="s">
        <v>8245</v>
      </c>
      <c r="J716">
        <v>1354845600</v>
      </c>
      <c r="K716">
        <v>1352766300</v>
      </c>
      <c r="L716" t="b">
        <v>1</v>
      </c>
      <c r="M716">
        <v>25</v>
      </c>
      <c r="N716" t="b">
        <v>1</v>
      </c>
      <c r="O716" t="s">
        <v>8269</v>
      </c>
      <c r="P716" t="s">
        <v>8322</v>
      </c>
      <c r="Q716" t="s">
        <v>8325</v>
      </c>
      <c r="R716">
        <f t="shared" si="77"/>
        <v>52</v>
      </c>
      <c r="S716" s="9">
        <f t="shared" si="78"/>
        <v>104</v>
      </c>
      <c r="T716" s="8">
        <f t="shared" si="79"/>
        <v>41226.017361111109</v>
      </c>
      <c r="U716" s="8">
        <f t="shared" si="80"/>
        <v>41250.083333333336</v>
      </c>
      <c r="V716" s="14">
        <f t="shared" si="81"/>
        <v>24.065972222226264</v>
      </c>
      <c r="W716" s="10">
        <f t="shared" si="82"/>
        <v>0.04</v>
      </c>
      <c r="X716" s="21">
        <f t="shared" si="83"/>
        <v>2012</v>
      </c>
    </row>
    <row r="717" spans="1:24" ht="45" x14ac:dyDescent="0.25">
      <c r="A717">
        <v>3613</v>
      </c>
      <c r="B717" s="1" t="s">
        <v>3612</v>
      </c>
      <c r="C717" s="1" t="s">
        <v>7723</v>
      </c>
      <c r="D717" s="3">
        <v>1250</v>
      </c>
      <c r="E717" s="4">
        <v>1250</v>
      </c>
      <c r="F717" t="s">
        <v>8218</v>
      </c>
      <c r="G717" t="s">
        <v>8223</v>
      </c>
      <c r="H717" t="s">
        <v>8404</v>
      </c>
      <c r="I717" t="s">
        <v>8245</v>
      </c>
      <c r="J717">
        <v>1403964574</v>
      </c>
      <c r="K717">
        <v>1401372574</v>
      </c>
      <c r="L717" t="b">
        <v>0</v>
      </c>
      <c r="M717">
        <v>20</v>
      </c>
      <c r="N717" t="b">
        <v>1</v>
      </c>
      <c r="O717" t="s">
        <v>8269</v>
      </c>
      <c r="P717" t="s">
        <v>8322</v>
      </c>
      <c r="Q717" t="s">
        <v>8325</v>
      </c>
      <c r="R717">
        <f t="shared" si="77"/>
        <v>62.5</v>
      </c>
      <c r="S717" s="9">
        <f t="shared" si="78"/>
        <v>100</v>
      </c>
      <c r="T717" s="8">
        <f t="shared" si="79"/>
        <v>41788.58997685185</v>
      </c>
      <c r="U717" s="8">
        <f t="shared" si="80"/>
        <v>41818.58997685185</v>
      </c>
      <c r="V717" s="14">
        <f t="shared" si="81"/>
        <v>30</v>
      </c>
      <c r="W717" s="10">
        <f t="shared" si="82"/>
        <v>0</v>
      </c>
      <c r="X717" s="21">
        <f t="shared" si="83"/>
        <v>2014</v>
      </c>
    </row>
    <row r="718" spans="1:24" ht="45" x14ac:dyDescent="0.25">
      <c r="A718">
        <v>1728</v>
      </c>
      <c r="B718" s="1" t="s">
        <v>1729</v>
      </c>
      <c r="C718" s="1" t="s">
        <v>5838</v>
      </c>
      <c r="D718" s="3">
        <v>1250</v>
      </c>
      <c r="E718" s="4">
        <v>855</v>
      </c>
      <c r="F718" t="s">
        <v>8220</v>
      </c>
      <c r="G718" t="s">
        <v>8223</v>
      </c>
      <c r="H718" t="s">
        <v>8404</v>
      </c>
      <c r="I718" t="s">
        <v>8245</v>
      </c>
      <c r="J718">
        <v>1445439674</v>
      </c>
      <c r="K718">
        <v>1442847674</v>
      </c>
      <c r="L718" t="b">
        <v>0</v>
      </c>
      <c r="M718">
        <v>7</v>
      </c>
      <c r="N718" t="b">
        <v>0</v>
      </c>
      <c r="O718" t="s">
        <v>8291</v>
      </c>
      <c r="P718" t="s">
        <v>8326</v>
      </c>
      <c r="Q718" t="s">
        <v>8329</v>
      </c>
      <c r="R718">
        <f t="shared" si="77"/>
        <v>122.14</v>
      </c>
      <c r="S718" s="9">
        <f t="shared" si="78"/>
        <v>68</v>
      </c>
      <c r="T718" s="8">
        <f t="shared" si="79"/>
        <v>42268.625856481478</v>
      </c>
      <c r="U718" s="8">
        <f t="shared" si="80"/>
        <v>42298.625856481478</v>
      </c>
      <c r="V718" s="14">
        <f t="shared" si="81"/>
        <v>30</v>
      </c>
      <c r="W718" s="10">
        <f t="shared" si="82"/>
        <v>-0.316</v>
      </c>
      <c r="X718" s="21">
        <f t="shared" si="83"/>
        <v>2015</v>
      </c>
    </row>
    <row r="719" spans="1:24" ht="45" x14ac:dyDescent="0.25">
      <c r="A719">
        <v>3998</v>
      </c>
      <c r="B719" s="1" t="s">
        <v>3994</v>
      </c>
      <c r="C719" s="1" t="s">
        <v>8104</v>
      </c>
      <c r="D719" s="3">
        <v>1250</v>
      </c>
      <c r="E719" s="4">
        <v>715</v>
      </c>
      <c r="F719" t="s">
        <v>8220</v>
      </c>
      <c r="G719" t="s">
        <v>8223</v>
      </c>
      <c r="H719" t="s">
        <v>8404</v>
      </c>
      <c r="I719" t="s">
        <v>8245</v>
      </c>
      <c r="J719">
        <v>1427580426</v>
      </c>
      <c r="K719">
        <v>1424992026</v>
      </c>
      <c r="L719" t="b">
        <v>0</v>
      </c>
      <c r="M719">
        <v>12</v>
      </c>
      <c r="N719" t="b">
        <v>0</v>
      </c>
      <c r="O719" t="s">
        <v>8269</v>
      </c>
      <c r="P719" t="s">
        <v>8322</v>
      </c>
      <c r="Q719" t="s">
        <v>8325</v>
      </c>
      <c r="R719">
        <f t="shared" si="77"/>
        <v>59.58</v>
      </c>
      <c r="S719" s="9">
        <f t="shared" si="78"/>
        <v>57</v>
      </c>
      <c r="T719" s="8">
        <f t="shared" si="79"/>
        <v>42061.963263888887</v>
      </c>
      <c r="U719" s="8">
        <f t="shared" si="80"/>
        <v>42091.921597222223</v>
      </c>
      <c r="V719" s="14">
        <f t="shared" si="81"/>
        <v>29.958333333335759</v>
      </c>
      <c r="W719" s="10">
        <f t="shared" si="82"/>
        <v>-0.42799999999999999</v>
      </c>
      <c r="X719" s="21">
        <f t="shared" si="83"/>
        <v>2015</v>
      </c>
    </row>
    <row r="720" spans="1:24" ht="45" x14ac:dyDescent="0.25">
      <c r="A720">
        <v>4069</v>
      </c>
      <c r="B720" s="1" t="s">
        <v>4065</v>
      </c>
      <c r="C720" s="1" t="s">
        <v>8172</v>
      </c>
      <c r="D720" s="3">
        <v>1250</v>
      </c>
      <c r="E720" s="4">
        <v>430</v>
      </c>
      <c r="F720" t="s">
        <v>8220</v>
      </c>
      <c r="G720" t="s">
        <v>8224</v>
      </c>
      <c r="H720" t="s">
        <v>8408</v>
      </c>
      <c r="I720" t="s">
        <v>8246</v>
      </c>
      <c r="J720">
        <v>1425124800</v>
      </c>
      <c r="K720">
        <v>1421596356</v>
      </c>
      <c r="L720" t="b">
        <v>0</v>
      </c>
      <c r="M720">
        <v>13</v>
      </c>
      <c r="N720" t="b">
        <v>0</v>
      </c>
      <c r="O720" t="s">
        <v>8269</v>
      </c>
      <c r="P720" t="s">
        <v>8322</v>
      </c>
      <c r="Q720" t="s">
        <v>8325</v>
      </c>
      <c r="R720">
        <f t="shared" si="77"/>
        <v>33.08</v>
      </c>
      <c r="S720" s="9">
        <f t="shared" si="78"/>
        <v>34</v>
      </c>
      <c r="T720" s="8">
        <f t="shared" si="79"/>
        <v>42022.661527777775</v>
      </c>
      <c r="U720" s="8">
        <f t="shared" si="80"/>
        <v>42063.5</v>
      </c>
      <c r="V720" s="14">
        <f t="shared" si="81"/>
        <v>40.838472222225391</v>
      </c>
      <c r="W720" s="10">
        <f t="shared" si="82"/>
        <v>-0.65600000000000003</v>
      </c>
      <c r="X720" s="21">
        <f t="shared" si="83"/>
        <v>2015</v>
      </c>
    </row>
    <row r="721" spans="1:24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t="s">
        <v>8223</v>
      </c>
      <c r="H721" t="s">
        <v>8404</v>
      </c>
      <c r="I721" t="s">
        <v>8245</v>
      </c>
      <c r="J721">
        <v>1411779761</v>
      </c>
      <c r="K721">
        <v>1409187761</v>
      </c>
      <c r="L721" t="b">
        <v>0</v>
      </c>
      <c r="M721">
        <v>4</v>
      </c>
      <c r="N721" t="b">
        <v>0</v>
      </c>
      <c r="O721" t="s">
        <v>8269</v>
      </c>
      <c r="P721" t="s">
        <v>8322</v>
      </c>
      <c r="Q721" t="s">
        <v>8325</v>
      </c>
      <c r="R721">
        <f t="shared" si="77"/>
        <v>5.75</v>
      </c>
      <c r="S721" s="9">
        <f t="shared" si="78"/>
        <v>2</v>
      </c>
      <c r="T721" s="8">
        <f t="shared" si="79"/>
        <v>41879.043530092589</v>
      </c>
      <c r="U721" s="8">
        <f t="shared" si="80"/>
        <v>41909.043530092589</v>
      </c>
      <c r="V721" s="14">
        <f t="shared" si="81"/>
        <v>30</v>
      </c>
      <c r="W721" s="10">
        <f t="shared" si="82"/>
        <v>-0.98160000000000003</v>
      </c>
      <c r="X721" s="21">
        <f t="shared" si="83"/>
        <v>2014</v>
      </c>
    </row>
    <row r="722" spans="1:24" ht="60" x14ac:dyDescent="0.25">
      <c r="A722">
        <v>3129</v>
      </c>
      <c r="B722" s="1" t="s">
        <v>3129</v>
      </c>
      <c r="C722" s="1" t="s">
        <v>7239</v>
      </c>
      <c r="D722" s="3">
        <v>1250</v>
      </c>
      <c r="E722" s="4">
        <v>10</v>
      </c>
      <c r="F722" t="s">
        <v>8221</v>
      </c>
      <c r="G722" t="s">
        <v>8223</v>
      </c>
      <c r="H722" t="s">
        <v>8404</v>
      </c>
      <c r="I722" t="s">
        <v>8245</v>
      </c>
      <c r="J722">
        <v>1492542819</v>
      </c>
      <c r="K722">
        <v>1489090419</v>
      </c>
      <c r="L722" t="b">
        <v>0</v>
      </c>
      <c r="M722">
        <v>1</v>
      </c>
      <c r="N722" t="b">
        <v>0</v>
      </c>
      <c r="O722" t="s">
        <v>8269</v>
      </c>
      <c r="P722" t="s">
        <v>8322</v>
      </c>
      <c r="Q722" t="s">
        <v>8325</v>
      </c>
      <c r="R722">
        <f t="shared" si="77"/>
        <v>10</v>
      </c>
      <c r="S722" s="9">
        <f t="shared" si="78"/>
        <v>1</v>
      </c>
      <c r="T722" s="8">
        <f t="shared" si="79"/>
        <v>42803.842812499999</v>
      </c>
      <c r="U722" s="8">
        <f t="shared" si="80"/>
        <v>42843.801145833335</v>
      </c>
      <c r="V722" s="14">
        <f t="shared" si="81"/>
        <v>39.958333333335759</v>
      </c>
      <c r="W722" s="10">
        <f t="shared" si="82"/>
        <v>-0.99199999999999999</v>
      </c>
      <c r="X722" s="21">
        <f t="shared" si="83"/>
        <v>2017</v>
      </c>
    </row>
    <row r="723" spans="1:24" ht="30" x14ac:dyDescent="0.25">
      <c r="A723">
        <v>3710</v>
      </c>
      <c r="B723" s="1" t="s">
        <v>3707</v>
      </c>
      <c r="C723" s="1" t="s">
        <v>7820</v>
      </c>
      <c r="D723" s="3">
        <v>1300</v>
      </c>
      <c r="E723" s="4">
        <v>1835</v>
      </c>
      <c r="F723" t="s">
        <v>8218</v>
      </c>
      <c r="G723" t="s">
        <v>8223</v>
      </c>
      <c r="H723" t="s">
        <v>8404</v>
      </c>
      <c r="I723" t="s">
        <v>8245</v>
      </c>
      <c r="J723">
        <v>1428068988</v>
      </c>
      <c r="K723">
        <v>1425908988</v>
      </c>
      <c r="L723" t="b">
        <v>0</v>
      </c>
      <c r="M723">
        <v>27</v>
      </c>
      <c r="N723" t="b">
        <v>1</v>
      </c>
      <c r="O723" t="s">
        <v>8269</v>
      </c>
      <c r="P723" t="s">
        <v>8322</v>
      </c>
      <c r="Q723" t="s">
        <v>8325</v>
      </c>
      <c r="R723">
        <f t="shared" si="77"/>
        <v>67.959999999999994</v>
      </c>
      <c r="S723" s="9">
        <f t="shared" si="78"/>
        <v>141</v>
      </c>
      <c r="T723" s="8">
        <f t="shared" si="79"/>
        <v>42072.576249999998</v>
      </c>
      <c r="U723" s="8">
        <f t="shared" si="80"/>
        <v>42097.576249999998</v>
      </c>
      <c r="V723" s="14">
        <f t="shared" si="81"/>
        <v>25</v>
      </c>
      <c r="W723" s="10">
        <f t="shared" si="82"/>
        <v>0.41153846153846152</v>
      </c>
      <c r="X723" s="21">
        <f t="shared" si="83"/>
        <v>2015</v>
      </c>
    </row>
    <row r="724" spans="1:24" ht="45" x14ac:dyDescent="0.25">
      <c r="A724">
        <v>110</v>
      </c>
      <c r="B724" s="1" t="s">
        <v>112</v>
      </c>
      <c r="C724" s="1" t="s">
        <v>4221</v>
      </c>
      <c r="D724" s="3">
        <v>1300</v>
      </c>
      <c r="E724" s="4">
        <v>1700</v>
      </c>
      <c r="F724" t="s">
        <v>8218</v>
      </c>
      <c r="G724" t="s">
        <v>8223</v>
      </c>
      <c r="H724" t="s">
        <v>8404</v>
      </c>
      <c r="I724" t="s">
        <v>8245</v>
      </c>
      <c r="J724">
        <v>1384408740</v>
      </c>
      <c r="K724">
        <v>1381445253</v>
      </c>
      <c r="L724" t="b">
        <v>0</v>
      </c>
      <c r="M724">
        <v>26</v>
      </c>
      <c r="N724" t="b">
        <v>1</v>
      </c>
      <c r="O724" t="s">
        <v>8264</v>
      </c>
      <c r="P724" t="s">
        <v>8320</v>
      </c>
      <c r="Q724" t="s">
        <v>8342</v>
      </c>
      <c r="R724">
        <f t="shared" si="77"/>
        <v>65.38</v>
      </c>
      <c r="S724" s="9">
        <f t="shared" si="78"/>
        <v>131</v>
      </c>
      <c r="T724" s="8">
        <f t="shared" si="79"/>
        <v>41557.949687500004</v>
      </c>
      <c r="U724" s="8">
        <f t="shared" si="80"/>
        <v>41592.249305555553</v>
      </c>
      <c r="V724" s="14">
        <f t="shared" si="81"/>
        <v>34.299618055549217</v>
      </c>
      <c r="W724" s="10">
        <f t="shared" si="82"/>
        <v>0.30769230769230771</v>
      </c>
      <c r="X724" s="21">
        <f t="shared" si="83"/>
        <v>2013</v>
      </c>
    </row>
    <row r="725" spans="1:24" ht="45" x14ac:dyDescent="0.25">
      <c r="A725">
        <v>79</v>
      </c>
      <c r="B725" s="1" t="s">
        <v>81</v>
      </c>
      <c r="C725" s="1" t="s">
        <v>4190</v>
      </c>
      <c r="D725" s="3">
        <v>1300</v>
      </c>
      <c r="E725" s="4">
        <v>1651</v>
      </c>
      <c r="F725" t="s">
        <v>8218</v>
      </c>
      <c r="G725" t="s">
        <v>8224</v>
      </c>
      <c r="H725" t="s">
        <v>8408</v>
      </c>
      <c r="I725" t="s">
        <v>8246</v>
      </c>
      <c r="J725">
        <v>1398451093</v>
      </c>
      <c r="K725">
        <v>1395859093</v>
      </c>
      <c r="L725" t="b">
        <v>0</v>
      </c>
      <c r="M725">
        <v>41</v>
      </c>
      <c r="N725" t="b">
        <v>1</v>
      </c>
      <c r="O725" t="s">
        <v>8264</v>
      </c>
      <c r="P725" t="s">
        <v>8320</v>
      </c>
      <c r="Q725" t="s">
        <v>8342</v>
      </c>
      <c r="R725">
        <f t="shared" si="77"/>
        <v>40.270000000000003</v>
      </c>
      <c r="S725" s="9">
        <f t="shared" si="78"/>
        <v>127</v>
      </c>
      <c r="T725" s="8">
        <f t="shared" si="79"/>
        <v>41724.776539351849</v>
      </c>
      <c r="U725" s="8">
        <f t="shared" si="80"/>
        <v>41754.776539351849</v>
      </c>
      <c r="V725" s="14">
        <f t="shared" si="81"/>
        <v>30</v>
      </c>
      <c r="W725" s="10">
        <f t="shared" si="82"/>
        <v>0.27</v>
      </c>
      <c r="X725" s="21">
        <f t="shared" si="83"/>
        <v>2014</v>
      </c>
    </row>
    <row r="726" spans="1:24" ht="60" x14ac:dyDescent="0.25">
      <c r="A726">
        <v>1377</v>
      </c>
      <c r="B726" s="1" t="s">
        <v>1378</v>
      </c>
      <c r="C726" s="1" t="s">
        <v>5487</v>
      </c>
      <c r="D726" s="3">
        <v>1300</v>
      </c>
      <c r="E726" s="4">
        <v>1510</v>
      </c>
      <c r="F726" t="s">
        <v>8218</v>
      </c>
      <c r="G726" t="s">
        <v>8223</v>
      </c>
      <c r="H726" t="s">
        <v>8404</v>
      </c>
      <c r="I726" t="s">
        <v>8245</v>
      </c>
      <c r="J726">
        <v>1486095060</v>
      </c>
      <c r="K726">
        <v>1484198170</v>
      </c>
      <c r="L726" t="b">
        <v>0</v>
      </c>
      <c r="M726">
        <v>31</v>
      </c>
      <c r="N726" t="b">
        <v>1</v>
      </c>
      <c r="O726" t="s">
        <v>8274</v>
      </c>
      <c r="P726" t="s">
        <v>8326</v>
      </c>
      <c r="Q726" t="s">
        <v>8330</v>
      </c>
      <c r="R726">
        <f t="shared" si="77"/>
        <v>48.71</v>
      </c>
      <c r="S726" s="9">
        <f t="shared" si="78"/>
        <v>116</v>
      </c>
      <c r="T726" s="8">
        <f t="shared" si="79"/>
        <v>42747.219560185185</v>
      </c>
      <c r="U726" s="8">
        <f t="shared" si="80"/>
        <v>42769.174305555556</v>
      </c>
      <c r="V726" s="14">
        <f t="shared" si="81"/>
        <v>21.954745370370802</v>
      </c>
      <c r="W726" s="10">
        <f t="shared" si="82"/>
        <v>0.16153846153846155</v>
      </c>
      <c r="X726" s="21">
        <f t="shared" si="83"/>
        <v>2017</v>
      </c>
    </row>
    <row r="727" spans="1:24" ht="60" x14ac:dyDescent="0.25">
      <c r="A727">
        <v>828</v>
      </c>
      <c r="B727" s="1" t="s">
        <v>829</v>
      </c>
      <c r="C727" s="1" t="s">
        <v>4938</v>
      </c>
      <c r="D727" s="3">
        <v>1300</v>
      </c>
      <c r="E727" s="4">
        <v>1391</v>
      </c>
      <c r="F727" t="s">
        <v>8218</v>
      </c>
      <c r="G727" t="s">
        <v>8223</v>
      </c>
      <c r="H727" t="s">
        <v>8404</v>
      </c>
      <c r="I727" t="s">
        <v>8245</v>
      </c>
      <c r="J727">
        <v>1340641440</v>
      </c>
      <c r="K727">
        <v>1339549982</v>
      </c>
      <c r="L727" t="b">
        <v>0</v>
      </c>
      <c r="M727">
        <v>38</v>
      </c>
      <c r="N727" t="b">
        <v>1</v>
      </c>
      <c r="O727" t="s">
        <v>8274</v>
      </c>
      <c r="P727" t="s">
        <v>8326</v>
      </c>
      <c r="Q727" t="s">
        <v>8330</v>
      </c>
      <c r="R727">
        <f t="shared" si="77"/>
        <v>36.61</v>
      </c>
      <c r="S727" s="9">
        <f t="shared" si="78"/>
        <v>107</v>
      </c>
      <c r="T727" s="8">
        <f t="shared" si="79"/>
        <v>41073.050717592596</v>
      </c>
      <c r="U727" s="8">
        <f t="shared" si="80"/>
        <v>41085.683333333334</v>
      </c>
      <c r="V727" s="14">
        <f t="shared" si="81"/>
        <v>12.632615740738402</v>
      </c>
      <c r="W727" s="10">
        <f t="shared" si="82"/>
        <v>7.0000000000000007E-2</v>
      </c>
      <c r="X727" s="21">
        <f t="shared" si="83"/>
        <v>2012</v>
      </c>
    </row>
    <row r="728" spans="1:24" ht="45" x14ac:dyDescent="0.25">
      <c r="A728">
        <v>103</v>
      </c>
      <c r="B728" s="1" t="s">
        <v>105</v>
      </c>
      <c r="C728" s="1" t="s">
        <v>4214</v>
      </c>
      <c r="D728" s="3">
        <v>1300</v>
      </c>
      <c r="E728" s="4">
        <v>1367</v>
      </c>
      <c r="F728" t="s">
        <v>8218</v>
      </c>
      <c r="G728" t="s">
        <v>8224</v>
      </c>
      <c r="H728" t="s">
        <v>8408</v>
      </c>
      <c r="I728" t="s">
        <v>8246</v>
      </c>
      <c r="J728">
        <v>1394220030</v>
      </c>
      <c r="K728">
        <v>1392232830</v>
      </c>
      <c r="L728" t="b">
        <v>0</v>
      </c>
      <c r="M728">
        <v>49</v>
      </c>
      <c r="N728" t="b">
        <v>1</v>
      </c>
      <c r="O728" t="s">
        <v>8264</v>
      </c>
      <c r="P728" t="s">
        <v>8320</v>
      </c>
      <c r="Q728" t="s">
        <v>8342</v>
      </c>
      <c r="R728">
        <f t="shared" si="77"/>
        <v>27.9</v>
      </c>
      <c r="S728" s="9">
        <f t="shared" si="78"/>
        <v>105</v>
      </c>
      <c r="T728" s="8">
        <f t="shared" si="79"/>
        <v>41682.805902777778</v>
      </c>
      <c r="U728" s="8">
        <f t="shared" si="80"/>
        <v>41705.805902777778</v>
      </c>
      <c r="V728" s="14">
        <f t="shared" si="81"/>
        <v>23</v>
      </c>
      <c r="W728" s="10">
        <f t="shared" si="82"/>
        <v>5.153846153846154E-2</v>
      </c>
      <c r="X728" s="21">
        <f t="shared" si="83"/>
        <v>2014</v>
      </c>
    </row>
    <row r="729" spans="1:24" ht="60" x14ac:dyDescent="0.25">
      <c r="A729">
        <v>1851</v>
      </c>
      <c r="B729" s="1" t="s">
        <v>1852</v>
      </c>
      <c r="C729" s="1" t="s">
        <v>5961</v>
      </c>
      <c r="D729" s="3">
        <v>1300</v>
      </c>
      <c r="E729" s="4">
        <v>1301</v>
      </c>
      <c r="F729" t="s">
        <v>8218</v>
      </c>
      <c r="G729" t="s">
        <v>8223</v>
      </c>
      <c r="H729" t="s">
        <v>8404</v>
      </c>
      <c r="I729" t="s">
        <v>8245</v>
      </c>
      <c r="J729">
        <v>1406509200</v>
      </c>
      <c r="K729">
        <v>1404769538</v>
      </c>
      <c r="L729" t="b">
        <v>0</v>
      </c>
      <c r="M729">
        <v>26</v>
      </c>
      <c r="N729" t="b">
        <v>1</v>
      </c>
      <c r="O729" t="s">
        <v>8274</v>
      </c>
      <c r="P729" t="s">
        <v>8326</v>
      </c>
      <c r="Q729" t="s">
        <v>8330</v>
      </c>
      <c r="R729">
        <f t="shared" si="77"/>
        <v>50.04</v>
      </c>
      <c r="S729" s="9">
        <f t="shared" si="78"/>
        <v>100</v>
      </c>
      <c r="T729" s="8">
        <f t="shared" si="79"/>
        <v>41827.906689814816</v>
      </c>
      <c r="U729" s="8">
        <f t="shared" si="80"/>
        <v>41848.041666666664</v>
      </c>
      <c r="V729" s="14">
        <f t="shared" si="81"/>
        <v>20.134976851848478</v>
      </c>
      <c r="W729" s="10">
        <f t="shared" si="82"/>
        <v>7.6923076923076923E-4</v>
      </c>
      <c r="X729" s="21">
        <f t="shared" si="83"/>
        <v>2014</v>
      </c>
    </row>
    <row r="730" spans="1:24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t="s">
        <v>8223</v>
      </c>
      <c r="H730" t="s">
        <v>8404</v>
      </c>
      <c r="I730" t="s">
        <v>8245</v>
      </c>
      <c r="J730">
        <v>1406876400</v>
      </c>
      <c r="K730">
        <v>1405024561</v>
      </c>
      <c r="L730" t="b">
        <v>0</v>
      </c>
      <c r="M730">
        <v>10</v>
      </c>
      <c r="N730" t="b">
        <v>0</v>
      </c>
      <c r="O730" t="s">
        <v>8269</v>
      </c>
      <c r="P730" t="s">
        <v>8322</v>
      </c>
      <c r="Q730" t="s">
        <v>8325</v>
      </c>
      <c r="R730">
        <f t="shared" si="77"/>
        <v>62</v>
      </c>
      <c r="S730" s="9">
        <f t="shared" si="78"/>
        <v>48</v>
      </c>
      <c r="T730" s="8">
        <f t="shared" si="79"/>
        <v>41830.858344907407</v>
      </c>
      <c r="U730" s="8">
        <f t="shared" si="80"/>
        <v>41852.291666666664</v>
      </c>
      <c r="V730" s="14">
        <f t="shared" si="81"/>
        <v>21.433321759257524</v>
      </c>
      <c r="W730" s="10">
        <f t="shared" si="82"/>
        <v>-0.52307692307692311</v>
      </c>
      <c r="X730" s="21">
        <f t="shared" si="83"/>
        <v>2014</v>
      </c>
    </row>
    <row r="731" spans="1:24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t="s">
        <v>8224</v>
      </c>
      <c r="H731" t="s">
        <v>8408</v>
      </c>
      <c r="I731" t="s">
        <v>8246</v>
      </c>
      <c r="J731">
        <v>1481564080</v>
      </c>
      <c r="K731">
        <v>1479144880</v>
      </c>
      <c r="L731" t="b">
        <v>0</v>
      </c>
      <c r="M731">
        <v>27</v>
      </c>
      <c r="N731" t="b">
        <v>1</v>
      </c>
      <c r="O731" t="s">
        <v>8278</v>
      </c>
      <c r="P731" t="s">
        <v>8326</v>
      </c>
      <c r="Q731" t="s">
        <v>8328</v>
      </c>
      <c r="R731">
        <f t="shared" si="77"/>
        <v>50.59</v>
      </c>
      <c r="S731" s="9">
        <f t="shared" si="78"/>
        <v>103</v>
      </c>
      <c r="T731" s="8">
        <f t="shared" si="79"/>
        <v>42688.732407407413</v>
      </c>
      <c r="U731" s="8">
        <f t="shared" si="80"/>
        <v>42716.732407407413</v>
      </c>
      <c r="V731" s="14">
        <f t="shared" si="81"/>
        <v>28</v>
      </c>
      <c r="W731" s="10">
        <f t="shared" si="82"/>
        <v>2.86144578313253E-2</v>
      </c>
      <c r="X731" s="21">
        <f t="shared" si="83"/>
        <v>2016</v>
      </c>
    </row>
    <row r="732" spans="1:24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t="s">
        <v>8223</v>
      </c>
      <c r="H732" t="s">
        <v>8404</v>
      </c>
      <c r="I732" t="s">
        <v>8245</v>
      </c>
      <c r="J732">
        <v>1488333600</v>
      </c>
      <c r="K732">
        <v>1487094360</v>
      </c>
      <c r="L732" t="b">
        <v>0</v>
      </c>
      <c r="M732">
        <v>20</v>
      </c>
      <c r="N732" t="b">
        <v>1</v>
      </c>
      <c r="O732" t="s">
        <v>8301</v>
      </c>
      <c r="P732" t="s">
        <v>8322</v>
      </c>
      <c r="Q732" t="s">
        <v>8323</v>
      </c>
      <c r="R732">
        <f t="shared" si="77"/>
        <v>80.25</v>
      </c>
      <c r="S732" s="9">
        <f t="shared" si="78"/>
        <v>119</v>
      </c>
      <c r="T732" s="8">
        <f t="shared" si="79"/>
        <v>42780.740277777775</v>
      </c>
      <c r="U732" s="8">
        <f t="shared" si="80"/>
        <v>42795.083333333328</v>
      </c>
      <c r="V732" s="14">
        <f t="shared" si="81"/>
        <v>14.343055555553292</v>
      </c>
      <c r="W732" s="10">
        <f t="shared" si="82"/>
        <v>0.18888888888888888</v>
      </c>
      <c r="X732" s="21">
        <f t="shared" si="83"/>
        <v>2017</v>
      </c>
    </row>
    <row r="733" spans="1:24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t="s">
        <v>8223</v>
      </c>
      <c r="H733" t="s">
        <v>8404</v>
      </c>
      <c r="I733" t="s">
        <v>8245</v>
      </c>
      <c r="J733">
        <v>1481432340</v>
      </c>
      <c r="K733">
        <v>1476764077</v>
      </c>
      <c r="L733" t="b">
        <v>0</v>
      </c>
      <c r="M733">
        <v>193</v>
      </c>
      <c r="N733" t="b">
        <v>1</v>
      </c>
      <c r="O733" t="s">
        <v>8293</v>
      </c>
      <c r="P733" t="s">
        <v>8307</v>
      </c>
      <c r="Q733" t="s">
        <v>8308</v>
      </c>
      <c r="R733">
        <f t="shared" si="77"/>
        <v>36.33</v>
      </c>
      <c r="S733" s="9">
        <f t="shared" si="78"/>
        <v>506</v>
      </c>
      <c r="T733" s="8">
        <f t="shared" si="79"/>
        <v>42661.176817129628</v>
      </c>
      <c r="U733" s="8">
        <f t="shared" si="80"/>
        <v>42715.207638888889</v>
      </c>
      <c r="V733" s="14">
        <f t="shared" si="81"/>
        <v>54.030821759261016</v>
      </c>
      <c r="W733" s="10">
        <f t="shared" si="82"/>
        <v>4.0620938628158845</v>
      </c>
      <c r="X733" s="21">
        <f t="shared" si="83"/>
        <v>2016</v>
      </c>
    </row>
    <row r="734" spans="1:24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t="s">
        <v>8224</v>
      </c>
      <c r="H734" t="s">
        <v>8408</v>
      </c>
      <c r="I734" t="s">
        <v>8246</v>
      </c>
      <c r="J734">
        <v>1442311560</v>
      </c>
      <c r="K734">
        <v>1439924246</v>
      </c>
      <c r="L734" t="b">
        <v>0</v>
      </c>
      <c r="M734">
        <v>34</v>
      </c>
      <c r="N734" t="b">
        <v>1</v>
      </c>
      <c r="O734" t="s">
        <v>8269</v>
      </c>
      <c r="P734" t="s">
        <v>8322</v>
      </c>
      <c r="Q734" t="s">
        <v>8325</v>
      </c>
      <c r="R734">
        <f t="shared" si="77"/>
        <v>41.03</v>
      </c>
      <c r="S734" s="9">
        <f t="shared" si="78"/>
        <v>100</v>
      </c>
      <c r="T734" s="8">
        <f t="shared" si="79"/>
        <v>42234.789884259255</v>
      </c>
      <c r="U734" s="8">
        <f t="shared" si="80"/>
        <v>42262.420833333337</v>
      </c>
      <c r="V734" s="14">
        <f t="shared" si="81"/>
        <v>27.630949074082309</v>
      </c>
      <c r="W734" s="10">
        <f t="shared" si="82"/>
        <v>0</v>
      </c>
      <c r="X734" s="21">
        <f t="shared" si="83"/>
        <v>2015</v>
      </c>
    </row>
    <row r="735" spans="1:24" ht="60" x14ac:dyDescent="0.25">
      <c r="A735">
        <v>742</v>
      </c>
      <c r="B735" s="1" t="s">
        <v>743</v>
      </c>
      <c r="C735" s="1" t="s">
        <v>4852</v>
      </c>
      <c r="D735" s="3">
        <v>1400</v>
      </c>
      <c r="E735" s="4">
        <v>1550</v>
      </c>
      <c r="F735" t="s">
        <v>8218</v>
      </c>
      <c r="G735" t="s">
        <v>8223</v>
      </c>
      <c r="H735" t="s">
        <v>8404</v>
      </c>
      <c r="I735" t="s">
        <v>8245</v>
      </c>
      <c r="J735">
        <v>1395435712</v>
      </c>
      <c r="K735">
        <v>1392847312</v>
      </c>
      <c r="L735" t="b">
        <v>0</v>
      </c>
      <c r="M735">
        <v>23</v>
      </c>
      <c r="N735" t="b">
        <v>1</v>
      </c>
      <c r="O735" t="s">
        <v>8272</v>
      </c>
      <c r="P735" t="s">
        <v>8310</v>
      </c>
      <c r="Q735" t="s">
        <v>8332</v>
      </c>
      <c r="R735">
        <f t="shared" si="77"/>
        <v>67.39</v>
      </c>
      <c r="S735" s="9">
        <f t="shared" si="78"/>
        <v>111</v>
      </c>
      <c r="T735" s="8">
        <f t="shared" si="79"/>
        <v>41689.917962962965</v>
      </c>
      <c r="U735" s="8">
        <f t="shared" si="80"/>
        <v>41719.876296296294</v>
      </c>
      <c r="V735" s="14">
        <f t="shared" si="81"/>
        <v>29.958333333328483</v>
      </c>
      <c r="W735" s="10">
        <f t="shared" si="82"/>
        <v>0.10714285714285714</v>
      </c>
      <c r="X735" s="21">
        <f t="shared" si="83"/>
        <v>2014</v>
      </c>
    </row>
    <row r="736" spans="1:24" ht="60" x14ac:dyDescent="0.25">
      <c r="A736">
        <v>415</v>
      </c>
      <c r="B736" s="1" t="s">
        <v>416</v>
      </c>
      <c r="C736" s="1" t="s">
        <v>4525</v>
      </c>
      <c r="D736" s="3">
        <v>1400</v>
      </c>
      <c r="E736" s="4">
        <v>1430.06</v>
      </c>
      <c r="F736" t="s">
        <v>8218</v>
      </c>
      <c r="G736" t="s">
        <v>8228</v>
      </c>
      <c r="H736" t="s">
        <v>8409</v>
      </c>
      <c r="I736" t="s">
        <v>8250</v>
      </c>
      <c r="J736">
        <v>1413547200</v>
      </c>
      <c r="K736">
        <v>1411417602</v>
      </c>
      <c r="L736" t="b">
        <v>0</v>
      </c>
      <c r="M736">
        <v>21</v>
      </c>
      <c r="N736" t="b">
        <v>1</v>
      </c>
      <c r="O736" t="s">
        <v>8267</v>
      </c>
      <c r="P736" t="s">
        <v>8320</v>
      </c>
      <c r="Q736" t="s">
        <v>8321</v>
      </c>
      <c r="R736">
        <f t="shared" si="77"/>
        <v>68.099999999999994</v>
      </c>
      <c r="S736" s="9">
        <f t="shared" si="78"/>
        <v>102</v>
      </c>
      <c r="T736" s="8">
        <f t="shared" si="79"/>
        <v>41904.851875</v>
      </c>
      <c r="U736" s="8">
        <f t="shared" si="80"/>
        <v>41929.5</v>
      </c>
      <c r="V736" s="14">
        <f t="shared" si="81"/>
        <v>24.648124999999709</v>
      </c>
      <c r="W736" s="10">
        <f t="shared" si="82"/>
        <v>2.1471428571428534E-2</v>
      </c>
      <c r="X736" s="21">
        <f t="shared" si="83"/>
        <v>2014</v>
      </c>
    </row>
    <row r="737" spans="1:24" ht="60" x14ac:dyDescent="0.25">
      <c r="A737">
        <v>3962</v>
      </c>
      <c r="B737" s="1" t="s">
        <v>3959</v>
      </c>
      <c r="C737" s="1" t="s">
        <v>8069</v>
      </c>
      <c r="D737" s="3">
        <v>1400</v>
      </c>
      <c r="E737" s="4">
        <v>45</v>
      </c>
      <c r="F737" t="s">
        <v>8220</v>
      </c>
      <c r="G737" t="s">
        <v>8224</v>
      </c>
      <c r="H737" t="s">
        <v>8408</v>
      </c>
      <c r="I737" t="s">
        <v>8246</v>
      </c>
      <c r="J737">
        <v>1448722494</v>
      </c>
      <c r="K737">
        <v>1446562494</v>
      </c>
      <c r="L737" t="b">
        <v>0</v>
      </c>
      <c r="M737">
        <v>3</v>
      </c>
      <c r="N737" t="b">
        <v>0</v>
      </c>
      <c r="O737" t="s">
        <v>8269</v>
      </c>
      <c r="P737" t="s">
        <v>8322</v>
      </c>
      <c r="Q737" t="s">
        <v>8325</v>
      </c>
      <c r="R737">
        <f t="shared" si="77"/>
        <v>15</v>
      </c>
      <c r="S737" s="9">
        <f t="shared" si="78"/>
        <v>3</v>
      </c>
      <c r="T737" s="8">
        <f t="shared" si="79"/>
        <v>42311.621458333335</v>
      </c>
      <c r="U737" s="8">
        <f t="shared" si="80"/>
        <v>42336.621458333335</v>
      </c>
      <c r="V737" s="14">
        <f t="shared" si="81"/>
        <v>25</v>
      </c>
      <c r="W737" s="10">
        <f t="shared" si="82"/>
        <v>-0.96785714285714286</v>
      </c>
      <c r="X737" s="21">
        <f t="shared" si="83"/>
        <v>2015</v>
      </c>
    </row>
    <row r="738" spans="1:24" ht="45" x14ac:dyDescent="0.25">
      <c r="A738">
        <v>936</v>
      </c>
      <c r="B738" s="1" t="s">
        <v>937</v>
      </c>
      <c r="C738" s="1" t="s">
        <v>5046</v>
      </c>
      <c r="D738" s="3">
        <v>1400</v>
      </c>
      <c r="E738" s="4">
        <v>0</v>
      </c>
      <c r="F738" t="s">
        <v>8220</v>
      </c>
      <c r="G738" t="s">
        <v>8223</v>
      </c>
      <c r="H738" t="s">
        <v>8404</v>
      </c>
      <c r="I738" t="s">
        <v>8245</v>
      </c>
      <c r="J738">
        <v>1326916800</v>
      </c>
      <c r="K738">
        <v>1323131689</v>
      </c>
      <c r="L738" t="b">
        <v>0</v>
      </c>
      <c r="M738">
        <v>0</v>
      </c>
      <c r="N738" t="b">
        <v>0</v>
      </c>
      <c r="O738" t="s">
        <v>8276</v>
      </c>
      <c r="P738" t="s">
        <v>8326</v>
      </c>
      <c r="Q738" t="s">
        <v>8349</v>
      </c>
      <c r="R738">
        <f t="shared" si="77"/>
        <v>0</v>
      </c>
      <c r="S738" s="9">
        <f t="shared" si="78"/>
        <v>0</v>
      </c>
      <c r="T738" s="8">
        <f t="shared" si="79"/>
        <v>40883.024178240739</v>
      </c>
      <c r="U738" s="8">
        <f t="shared" si="80"/>
        <v>40926.833333333336</v>
      </c>
      <c r="V738" s="14">
        <f t="shared" si="81"/>
        <v>43.809155092596484</v>
      </c>
      <c r="W738" s="10">
        <f t="shared" si="82"/>
        <v>-1</v>
      </c>
      <c r="X738" s="21">
        <f t="shared" si="83"/>
        <v>2011</v>
      </c>
    </row>
    <row r="739" spans="1:24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t="s">
        <v>8223</v>
      </c>
      <c r="H739" t="s">
        <v>8404</v>
      </c>
      <c r="I739" t="s">
        <v>8245</v>
      </c>
      <c r="J739">
        <v>1469329217</v>
      </c>
      <c r="K739">
        <v>1466737217</v>
      </c>
      <c r="L739" t="b">
        <v>0</v>
      </c>
      <c r="M739">
        <v>47</v>
      </c>
      <c r="N739" t="b">
        <v>1</v>
      </c>
      <c r="O739" t="s">
        <v>8275</v>
      </c>
      <c r="P739" t="s">
        <v>8326</v>
      </c>
      <c r="Q739" t="s">
        <v>8335</v>
      </c>
      <c r="R739">
        <f t="shared" si="77"/>
        <v>31.91</v>
      </c>
      <c r="S739" s="9">
        <f t="shared" si="78"/>
        <v>103</v>
      </c>
      <c r="T739" s="8">
        <f t="shared" si="79"/>
        <v>42545.125196759262</v>
      </c>
      <c r="U739" s="8">
        <f t="shared" si="80"/>
        <v>42575.125196759262</v>
      </c>
      <c r="V739" s="14">
        <f t="shared" si="81"/>
        <v>30</v>
      </c>
      <c r="W739" s="10">
        <f t="shared" si="82"/>
        <v>3.4482758620689655E-2</v>
      </c>
      <c r="X739" s="21">
        <f t="shared" si="83"/>
        <v>2016</v>
      </c>
    </row>
    <row r="740" spans="1:24" ht="60" x14ac:dyDescent="0.25">
      <c r="A740">
        <v>1344</v>
      </c>
      <c r="B740" s="1" t="s">
        <v>1345</v>
      </c>
      <c r="C740" s="1" t="s">
        <v>5454</v>
      </c>
      <c r="D740" s="3">
        <v>1500</v>
      </c>
      <c r="E740" s="4">
        <v>5666</v>
      </c>
      <c r="F740" t="s">
        <v>8218</v>
      </c>
      <c r="G740" t="s">
        <v>8228</v>
      </c>
      <c r="H740" t="s">
        <v>8409</v>
      </c>
      <c r="I740" t="s">
        <v>8250</v>
      </c>
      <c r="J740">
        <v>1467313039</v>
      </c>
      <c r="K740">
        <v>1464807439</v>
      </c>
      <c r="L740" t="b">
        <v>0</v>
      </c>
      <c r="M740">
        <v>139</v>
      </c>
      <c r="N740" t="b">
        <v>1</v>
      </c>
      <c r="O740" t="s">
        <v>8272</v>
      </c>
      <c r="P740" t="s">
        <v>8310</v>
      </c>
      <c r="Q740" t="s">
        <v>8332</v>
      </c>
      <c r="R740">
        <f t="shared" si="77"/>
        <v>40.76</v>
      </c>
      <c r="S740" s="9">
        <f t="shared" si="78"/>
        <v>378</v>
      </c>
      <c r="T740" s="8">
        <f t="shared" si="79"/>
        <v>42522.789803240739</v>
      </c>
      <c r="U740" s="8">
        <f t="shared" si="80"/>
        <v>42551.789803240739</v>
      </c>
      <c r="V740" s="14">
        <f t="shared" si="81"/>
        <v>29</v>
      </c>
      <c r="W740" s="10">
        <f t="shared" si="82"/>
        <v>2.7773333333333334</v>
      </c>
      <c r="X740" s="21">
        <f t="shared" si="83"/>
        <v>2016</v>
      </c>
    </row>
    <row r="741" spans="1:24" ht="45" x14ac:dyDescent="0.25">
      <c r="A741">
        <v>2266</v>
      </c>
      <c r="B741" s="1" t="s">
        <v>2267</v>
      </c>
      <c r="C741" s="1" t="s">
        <v>6376</v>
      </c>
      <c r="D741" s="3">
        <v>1500</v>
      </c>
      <c r="E741" s="4">
        <v>4804</v>
      </c>
      <c r="F741" t="s">
        <v>8218</v>
      </c>
      <c r="G741" t="s">
        <v>8223</v>
      </c>
      <c r="H741" t="s">
        <v>8404</v>
      </c>
      <c r="I741" t="s">
        <v>8245</v>
      </c>
      <c r="J741">
        <v>1461722400</v>
      </c>
      <c r="K741">
        <v>1460235592</v>
      </c>
      <c r="L741" t="b">
        <v>0</v>
      </c>
      <c r="M741">
        <v>194</v>
      </c>
      <c r="N741" t="b">
        <v>1</v>
      </c>
      <c r="O741" t="s">
        <v>8295</v>
      </c>
      <c r="P741" t="s">
        <v>8315</v>
      </c>
      <c r="Q741" t="s">
        <v>8316</v>
      </c>
      <c r="R741">
        <f t="shared" si="77"/>
        <v>24.76</v>
      </c>
      <c r="S741" s="9">
        <f t="shared" si="78"/>
        <v>320</v>
      </c>
      <c r="T741" s="8">
        <f t="shared" si="79"/>
        <v>42469.874907407408</v>
      </c>
      <c r="U741" s="8">
        <f t="shared" si="80"/>
        <v>42487.083333333328</v>
      </c>
      <c r="V741" s="14">
        <f t="shared" si="81"/>
        <v>17.208425925920892</v>
      </c>
      <c r="W741" s="10">
        <f t="shared" si="82"/>
        <v>2.2026666666666666</v>
      </c>
      <c r="X741" s="21">
        <f t="shared" si="83"/>
        <v>2016</v>
      </c>
    </row>
    <row r="742" spans="1:24" ht="45" x14ac:dyDescent="0.25">
      <c r="A742">
        <v>108</v>
      </c>
      <c r="B742" s="1" t="s">
        <v>110</v>
      </c>
      <c r="C742" s="1" t="s">
        <v>4219</v>
      </c>
      <c r="D742" s="3">
        <v>1500</v>
      </c>
      <c r="E742" s="4">
        <v>3700</v>
      </c>
      <c r="F742" t="s">
        <v>8218</v>
      </c>
      <c r="G742" t="s">
        <v>8223</v>
      </c>
      <c r="H742" t="s">
        <v>8404</v>
      </c>
      <c r="I742" t="s">
        <v>8245</v>
      </c>
      <c r="J742">
        <v>1370011370</v>
      </c>
      <c r="K742">
        <v>1364827370</v>
      </c>
      <c r="L742" t="b">
        <v>0</v>
      </c>
      <c r="M742">
        <v>47</v>
      </c>
      <c r="N742" t="b">
        <v>1</v>
      </c>
      <c r="O742" t="s">
        <v>8264</v>
      </c>
      <c r="P742" t="s">
        <v>8320</v>
      </c>
      <c r="Q742" t="s">
        <v>8342</v>
      </c>
      <c r="R742">
        <f t="shared" si="77"/>
        <v>78.72</v>
      </c>
      <c r="S742" s="9">
        <f t="shared" si="78"/>
        <v>247</v>
      </c>
      <c r="T742" s="8">
        <f t="shared" si="79"/>
        <v>41365.613078703704</v>
      </c>
      <c r="U742" s="8">
        <f t="shared" si="80"/>
        <v>41425.613078703704</v>
      </c>
      <c r="V742" s="14">
        <f t="shared" si="81"/>
        <v>60</v>
      </c>
      <c r="W742" s="10">
        <f t="shared" si="82"/>
        <v>1.4666666666666666</v>
      </c>
      <c r="X742" s="21">
        <f t="shared" si="83"/>
        <v>2013</v>
      </c>
    </row>
    <row r="743" spans="1:24" ht="45" x14ac:dyDescent="0.25">
      <c r="A743">
        <v>831</v>
      </c>
      <c r="B743" s="1" t="s">
        <v>832</v>
      </c>
      <c r="C743" s="1" t="s">
        <v>4941</v>
      </c>
      <c r="D743" s="3">
        <v>1500</v>
      </c>
      <c r="E743" s="4">
        <v>3500</v>
      </c>
      <c r="F743" t="s">
        <v>8218</v>
      </c>
      <c r="G743" t="s">
        <v>8223</v>
      </c>
      <c r="H743" t="s">
        <v>8404</v>
      </c>
      <c r="I743" t="s">
        <v>8245</v>
      </c>
      <c r="J743">
        <v>1335540694</v>
      </c>
      <c r="K743">
        <v>1332948694</v>
      </c>
      <c r="L743" t="b">
        <v>0</v>
      </c>
      <c r="M743">
        <v>20</v>
      </c>
      <c r="N743" t="b">
        <v>1</v>
      </c>
      <c r="O743" t="s">
        <v>8274</v>
      </c>
      <c r="P743" t="s">
        <v>8326</v>
      </c>
      <c r="Q743" t="s">
        <v>8330</v>
      </c>
      <c r="R743">
        <f t="shared" si="77"/>
        <v>175</v>
      </c>
      <c r="S743" s="9">
        <f t="shared" si="78"/>
        <v>233</v>
      </c>
      <c r="T743" s="8">
        <f t="shared" si="79"/>
        <v>40996.646921296298</v>
      </c>
      <c r="U743" s="8">
        <f t="shared" si="80"/>
        <v>41026.646921296298</v>
      </c>
      <c r="V743" s="14">
        <f t="shared" si="81"/>
        <v>30</v>
      </c>
      <c r="W743" s="10">
        <f t="shared" si="82"/>
        <v>1.3333333333333333</v>
      </c>
      <c r="X743" s="21">
        <f t="shared" si="83"/>
        <v>2012</v>
      </c>
    </row>
    <row r="744" spans="1:24" ht="45" x14ac:dyDescent="0.25">
      <c r="A744">
        <v>2115</v>
      </c>
      <c r="B744" s="1" t="s">
        <v>2116</v>
      </c>
      <c r="C744" s="1" t="s">
        <v>6225</v>
      </c>
      <c r="D744" s="3">
        <v>1500</v>
      </c>
      <c r="E744" s="4">
        <v>3385</v>
      </c>
      <c r="F744" t="s">
        <v>8218</v>
      </c>
      <c r="G744" t="s">
        <v>8223</v>
      </c>
      <c r="H744" t="s">
        <v>8404</v>
      </c>
      <c r="I744" t="s">
        <v>8245</v>
      </c>
      <c r="J744">
        <v>1298167001</v>
      </c>
      <c r="K744">
        <v>1295575001</v>
      </c>
      <c r="L744" t="b">
        <v>0</v>
      </c>
      <c r="M744">
        <v>36</v>
      </c>
      <c r="N744" t="b">
        <v>1</v>
      </c>
      <c r="O744" t="s">
        <v>8277</v>
      </c>
      <c r="P744" t="s">
        <v>8326</v>
      </c>
      <c r="Q744" t="s">
        <v>8327</v>
      </c>
      <c r="R744">
        <f t="shared" si="77"/>
        <v>94.03</v>
      </c>
      <c r="S744" s="9">
        <f t="shared" si="78"/>
        <v>226</v>
      </c>
      <c r="T744" s="8">
        <f t="shared" si="79"/>
        <v>40564.081030092595</v>
      </c>
      <c r="U744" s="8">
        <f t="shared" si="80"/>
        <v>40594.081030092595</v>
      </c>
      <c r="V744" s="14">
        <f t="shared" si="81"/>
        <v>30</v>
      </c>
      <c r="W744" s="10">
        <f t="shared" si="82"/>
        <v>1.2566666666666666</v>
      </c>
      <c r="X744" s="21">
        <f t="shared" si="83"/>
        <v>2011</v>
      </c>
    </row>
    <row r="745" spans="1:24" ht="60" x14ac:dyDescent="0.25">
      <c r="A745">
        <v>1926</v>
      </c>
      <c r="B745" s="1" t="s">
        <v>1927</v>
      </c>
      <c r="C745" s="1" t="s">
        <v>6036</v>
      </c>
      <c r="D745" s="3">
        <v>1500</v>
      </c>
      <c r="E745" s="4">
        <v>2930.69</v>
      </c>
      <c r="F745" t="s">
        <v>8218</v>
      </c>
      <c r="G745" t="s">
        <v>8223</v>
      </c>
      <c r="H745" t="s">
        <v>8404</v>
      </c>
      <c r="I745" t="s">
        <v>8245</v>
      </c>
      <c r="J745">
        <v>1288657560</v>
      </c>
      <c r="K745">
        <v>1286319256</v>
      </c>
      <c r="L745" t="b">
        <v>0</v>
      </c>
      <c r="M745">
        <v>107</v>
      </c>
      <c r="N745" t="b">
        <v>1</v>
      </c>
      <c r="O745" t="s">
        <v>8277</v>
      </c>
      <c r="P745" t="s">
        <v>8326</v>
      </c>
      <c r="Q745" t="s">
        <v>8327</v>
      </c>
      <c r="R745">
        <f t="shared" si="77"/>
        <v>27.39</v>
      </c>
      <c r="S745" s="9">
        <f t="shared" si="78"/>
        <v>195</v>
      </c>
      <c r="T745" s="8">
        <f t="shared" si="79"/>
        <v>40456.954351851848</v>
      </c>
      <c r="U745" s="8">
        <f t="shared" si="80"/>
        <v>40484.018055555556</v>
      </c>
      <c r="V745" s="14">
        <f t="shared" si="81"/>
        <v>27.063703703708597</v>
      </c>
      <c r="W745" s="10">
        <f t="shared" si="82"/>
        <v>0.95379333333333338</v>
      </c>
      <c r="X745" s="21">
        <f t="shared" si="83"/>
        <v>2010</v>
      </c>
    </row>
    <row r="746" spans="1:24" ht="60" x14ac:dyDescent="0.25">
      <c r="A746">
        <v>2020</v>
      </c>
      <c r="B746" s="1" t="s">
        <v>2021</v>
      </c>
      <c r="C746" s="1" t="s">
        <v>6130</v>
      </c>
      <c r="D746" s="3">
        <v>1500</v>
      </c>
      <c r="E746" s="4">
        <v>2885</v>
      </c>
      <c r="F746" t="s">
        <v>8218</v>
      </c>
      <c r="G746" t="s">
        <v>8223</v>
      </c>
      <c r="H746" t="s">
        <v>8404</v>
      </c>
      <c r="I746" t="s">
        <v>8245</v>
      </c>
      <c r="J746">
        <v>1400108640</v>
      </c>
      <c r="K746">
        <v>1396923624</v>
      </c>
      <c r="L746" t="b">
        <v>1</v>
      </c>
      <c r="M746">
        <v>122</v>
      </c>
      <c r="N746" t="b">
        <v>1</v>
      </c>
      <c r="O746" t="s">
        <v>8293</v>
      </c>
      <c r="P746" t="s">
        <v>8307</v>
      </c>
      <c r="Q746" t="s">
        <v>8308</v>
      </c>
      <c r="R746">
        <f t="shared" si="77"/>
        <v>23.65</v>
      </c>
      <c r="S746" s="9">
        <f t="shared" si="78"/>
        <v>192</v>
      </c>
      <c r="T746" s="8">
        <f t="shared" si="79"/>
        <v>41737.097499999996</v>
      </c>
      <c r="U746" s="8">
        <f t="shared" si="80"/>
        <v>41773.961111111108</v>
      </c>
      <c r="V746" s="14">
        <f t="shared" si="81"/>
        <v>36.863611111111823</v>
      </c>
      <c r="W746" s="10">
        <f t="shared" si="82"/>
        <v>0.92333333333333334</v>
      </c>
      <c r="X746" s="21">
        <f t="shared" si="83"/>
        <v>2014</v>
      </c>
    </row>
    <row r="747" spans="1:24" ht="60" x14ac:dyDescent="0.25">
      <c r="A747">
        <v>1374</v>
      </c>
      <c r="B747" s="1" t="s">
        <v>1375</v>
      </c>
      <c r="C747" s="1" t="s">
        <v>5484</v>
      </c>
      <c r="D747" s="3">
        <v>1500</v>
      </c>
      <c r="E747" s="4">
        <v>2842</v>
      </c>
      <c r="F747" t="s">
        <v>8218</v>
      </c>
      <c r="G747" t="s">
        <v>8223</v>
      </c>
      <c r="H747" t="s">
        <v>8404</v>
      </c>
      <c r="I747" t="s">
        <v>8245</v>
      </c>
      <c r="J747">
        <v>1458874388</v>
      </c>
      <c r="K747">
        <v>1456285988</v>
      </c>
      <c r="L747" t="b">
        <v>0</v>
      </c>
      <c r="M747">
        <v>66</v>
      </c>
      <c r="N747" t="b">
        <v>1</v>
      </c>
      <c r="O747" t="s">
        <v>8274</v>
      </c>
      <c r="P747" t="s">
        <v>8326</v>
      </c>
      <c r="Q747" t="s">
        <v>8330</v>
      </c>
      <c r="R747">
        <f t="shared" si="77"/>
        <v>43.06</v>
      </c>
      <c r="S747" s="9">
        <f t="shared" si="78"/>
        <v>189</v>
      </c>
      <c r="T747" s="8">
        <f t="shared" si="79"/>
        <v>42424.161898148144</v>
      </c>
      <c r="U747" s="8">
        <f t="shared" si="80"/>
        <v>42454.12023148148</v>
      </c>
      <c r="V747" s="14">
        <f t="shared" si="81"/>
        <v>29.958333333335759</v>
      </c>
      <c r="W747" s="10">
        <f t="shared" si="82"/>
        <v>0.89466666666666672</v>
      </c>
      <c r="X747" s="21">
        <f t="shared" si="83"/>
        <v>2016</v>
      </c>
    </row>
    <row r="748" spans="1:24" ht="45" x14ac:dyDescent="0.25">
      <c r="A748">
        <v>2456</v>
      </c>
      <c r="B748" s="1" t="s">
        <v>2457</v>
      </c>
      <c r="C748" s="1" t="s">
        <v>6566</v>
      </c>
      <c r="D748" s="3">
        <v>1500</v>
      </c>
      <c r="E748" s="4">
        <v>2713</v>
      </c>
      <c r="F748" t="s">
        <v>8218</v>
      </c>
      <c r="G748" t="s">
        <v>8223</v>
      </c>
      <c r="H748" t="s">
        <v>8404</v>
      </c>
      <c r="I748" t="s">
        <v>8245</v>
      </c>
      <c r="J748">
        <v>1488063839</v>
      </c>
      <c r="K748">
        <v>1485471839</v>
      </c>
      <c r="L748" t="b">
        <v>0</v>
      </c>
      <c r="M748">
        <v>67</v>
      </c>
      <c r="N748" t="b">
        <v>1</v>
      </c>
      <c r="O748" t="s">
        <v>8296</v>
      </c>
      <c r="P748" t="s">
        <v>8318</v>
      </c>
      <c r="Q748" t="s">
        <v>8319</v>
      </c>
      <c r="R748">
        <f t="shared" si="77"/>
        <v>40.49</v>
      </c>
      <c r="S748" s="9">
        <f t="shared" si="78"/>
        <v>181</v>
      </c>
      <c r="T748" s="8">
        <f t="shared" si="79"/>
        <v>42761.961099537039</v>
      </c>
      <c r="U748" s="8">
        <f t="shared" si="80"/>
        <v>42791.961099537039</v>
      </c>
      <c r="V748" s="14">
        <f t="shared" si="81"/>
        <v>30</v>
      </c>
      <c r="W748" s="10">
        <f t="shared" si="82"/>
        <v>0.80866666666666664</v>
      </c>
      <c r="X748" s="21">
        <f t="shared" si="83"/>
        <v>2017</v>
      </c>
    </row>
    <row r="749" spans="1:24" ht="60" x14ac:dyDescent="0.25">
      <c r="A749">
        <v>3306</v>
      </c>
      <c r="B749" s="1" t="s">
        <v>3306</v>
      </c>
      <c r="C749" s="1" t="s">
        <v>7416</v>
      </c>
      <c r="D749" s="3">
        <v>1500</v>
      </c>
      <c r="E749" s="4">
        <v>2630</v>
      </c>
      <c r="F749" t="s">
        <v>8218</v>
      </c>
      <c r="G749" t="s">
        <v>8223</v>
      </c>
      <c r="H749" t="s">
        <v>8404</v>
      </c>
      <c r="I749" t="s">
        <v>8245</v>
      </c>
      <c r="J749">
        <v>1465527600</v>
      </c>
      <c r="K749">
        <v>1462252542</v>
      </c>
      <c r="L749" t="b">
        <v>0</v>
      </c>
      <c r="M749">
        <v>54</v>
      </c>
      <c r="N749" t="b">
        <v>1</v>
      </c>
      <c r="O749" t="s">
        <v>8269</v>
      </c>
      <c r="P749" t="s">
        <v>8322</v>
      </c>
      <c r="Q749" t="s">
        <v>8325</v>
      </c>
      <c r="R749">
        <f t="shared" si="77"/>
        <v>48.7</v>
      </c>
      <c r="S749" s="9">
        <f t="shared" si="78"/>
        <v>175</v>
      </c>
      <c r="T749" s="8">
        <f t="shared" si="79"/>
        <v>42493.219236111108</v>
      </c>
      <c r="U749" s="8">
        <f t="shared" si="80"/>
        <v>42531.125</v>
      </c>
      <c r="V749" s="14">
        <f t="shared" si="81"/>
        <v>37.90576388889167</v>
      </c>
      <c r="W749" s="10">
        <f t="shared" si="82"/>
        <v>0.7533333333333333</v>
      </c>
      <c r="X749" s="21">
        <f t="shared" si="83"/>
        <v>2016</v>
      </c>
    </row>
    <row r="750" spans="1:24" ht="60" x14ac:dyDescent="0.25">
      <c r="A750">
        <v>3654</v>
      </c>
      <c r="B750" s="1" t="s">
        <v>3651</v>
      </c>
      <c r="C750" s="1" t="s">
        <v>7764</v>
      </c>
      <c r="D750" s="3">
        <v>1500</v>
      </c>
      <c r="E750" s="4">
        <v>2616</v>
      </c>
      <c r="F750" t="s">
        <v>8218</v>
      </c>
      <c r="G750" t="s">
        <v>8224</v>
      </c>
      <c r="H750" t="s">
        <v>8408</v>
      </c>
      <c r="I750" t="s">
        <v>8246</v>
      </c>
      <c r="J750">
        <v>1459702800</v>
      </c>
      <c r="K750">
        <v>1457690386</v>
      </c>
      <c r="L750" t="b">
        <v>0</v>
      </c>
      <c r="M750">
        <v>38</v>
      </c>
      <c r="N750" t="b">
        <v>1</v>
      </c>
      <c r="O750" t="s">
        <v>8269</v>
      </c>
      <c r="P750" t="s">
        <v>8322</v>
      </c>
      <c r="Q750" t="s">
        <v>8325</v>
      </c>
      <c r="R750">
        <f t="shared" si="77"/>
        <v>68.84</v>
      </c>
      <c r="S750" s="9">
        <f t="shared" si="78"/>
        <v>174</v>
      </c>
      <c r="T750" s="8">
        <f t="shared" si="79"/>
        <v>42440.416504629626</v>
      </c>
      <c r="U750" s="8">
        <f t="shared" si="80"/>
        <v>42463.708333333328</v>
      </c>
      <c r="V750" s="14">
        <f t="shared" si="81"/>
        <v>23.291828703702777</v>
      </c>
      <c r="W750" s="10">
        <f t="shared" si="82"/>
        <v>0.74399999999999999</v>
      </c>
      <c r="X750" s="21">
        <f t="shared" si="83"/>
        <v>2016</v>
      </c>
    </row>
    <row r="751" spans="1:24" ht="30" x14ac:dyDescent="0.25">
      <c r="A751">
        <v>1360</v>
      </c>
      <c r="B751" s="1" t="s">
        <v>1361</v>
      </c>
      <c r="C751" s="1" t="s">
        <v>5470</v>
      </c>
      <c r="D751" s="3">
        <v>1500</v>
      </c>
      <c r="E751" s="4">
        <v>2598</v>
      </c>
      <c r="F751" t="s">
        <v>8218</v>
      </c>
      <c r="G751" t="s">
        <v>8223</v>
      </c>
      <c r="H751" t="s">
        <v>8404</v>
      </c>
      <c r="I751" t="s">
        <v>8245</v>
      </c>
      <c r="J751">
        <v>1343943420</v>
      </c>
      <c r="K751">
        <v>1341524220</v>
      </c>
      <c r="L751" t="b">
        <v>0</v>
      </c>
      <c r="M751">
        <v>81</v>
      </c>
      <c r="N751" t="b">
        <v>1</v>
      </c>
      <c r="O751" t="s">
        <v>8272</v>
      </c>
      <c r="P751" t="s">
        <v>8310</v>
      </c>
      <c r="Q751" t="s">
        <v>8332</v>
      </c>
      <c r="R751">
        <f t="shared" si="77"/>
        <v>32.07</v>
      </c>
      <c r="S751" s="9">
        <f t="shared" si="78"/>
        <v>173</v>
      </c>
      <c r="T751" s="8">
        <f t="shared" si="79"/>
        <v>41095.900694444441</v>
      </c>
      <c r="U751" s="8">
        <f t="shared" si="80"/>
        <v>41123.900694444441</v>
      </c>
      <c r="V751" s="14">
        <f t="shared" si="81"/>
        <v>28</v>
      </c>
      <c r="W751" s="10">
        <f t="shared" si="82"/>
        <v>0.73199999999999998</v>
      </c>
      <c r="X751" s="21">
        <f t="shared" si="83"/>
        <v>2012</v>
      </c>
    </row>
    <row r="752" spans="1:24" ht="60" x14ac:dyDescent="0.25">
      <c r="A752">
        <v>3178</v>
      </c>
      <c r="B752" s="1" t="s">
        <v>3178</v>
      </c>
      <c r="C752" s="1" t="s">
        <v>7288</v>
      </c>
      <c r="D752" s="3">
        <v>1500</v>
      </c>
      <c r="E752" s="4">
        <v>2576</v>
      </c>
      <c r="F752" t="s">
        <v>8218</v>
      </c>
      <c r="G752" t="s">
        <v>8224</v>
      </c>
      <c r="H752" t="s">
        <v>8408</v>
      </c>
      <c r="I752" t="s">
        <v>8246</v>
      </c>
      <c r="J752">
        <v>1405521075</v>
      </c>
      <c r="K752">
        <v>1402929075</v>
      </c>
      <c r="L752" t="b">
        <v>1</v>
      </c>
      <c r="M752">
        <v>78</v>
      </c>
      <c r="N752" t="b">
        <v>1</v>
      </c>
      <c r="O752" t="s">
        <v>8269</v>
      </c>
      <c r="P752" t="s">
        <v>8322</v>
      </c>
      <c r="Q752" t="s">
        <v>8325</v>
      </c>
      <c r="R752">
        <f t="shared" si="77"/>
        <v>33.03</v>
      </c>
      <c r="S752" s="9">
        <f t="shared" si="78"/>
        <v>172</v>
      </c>
      <c r="T752" s="8">
        <f t="shared" si="79"/>
        <v>41806.605034722219</v>
      </c>
      <c r="U752" s="8">
        <f t="shared" si="80"/>
        <v>41836.605034722219</v>
      </c>
      <c r="V752" s="14">
        <f t="shared" si="81"/>
        <v>30</v>
      </c>
      <c r="W752" s="10">
        <f t="shared" si="82"/>
        <v>0.71733333333333338</v>
      </c>
      <c r="X752" s="21">
        <f t="shared" si="83"/>
        <v>2014</v>
      </c>
    </row>
    <row r="753" spans="1:24" ht="60" x14ac:dyDescent="0.25">
      <c r="A753">
        <v>3603</v>
      </c>
      <c r="B753" s="1" t="s">
        <v>3602</v>
      </c>
      <c r="C753" s="1" t="s">
        <v>7713</v>
      </c>
      <c r="D753" s="3">
        <v>1500</v>
      </c>
      <c r="E753" s="4">
        <v>2560</v>
      </c>
      <c r="F753" t="s">
        <v>8218</v>
      </c>
      <c r="G753" t="s">
        <v>8223</v>
      </c>
      <c r="H753" t="s">
        <v>8404</v>
      </c>
      <c r="I753" t="s">
        <v>8245</v>
      </c>
      <c r="J753">
        <v>1446759880</v>
      </c>
      <c r="K753">
        <v>1444164280</v>
      </c>
      <c r="L753" t="b">
        <v>0</v>
      </c>
      <c r="M753">
        <v>57</v>
      </c>
      <c r="N753" t="b">
        <v>1</v>
      </c>
      <c r="O753" t="s">
        <v>8269</v>
      </c>
      <c r="P753" t="s">
        <v>8322</v>
      </c>
      <c r="Q753" t="s">
        <v>8325</v>
      </c>
      <c r="R753">
        <f t="shared" si="77"/>
        <v>44.91</v>
      </c>
      <c r="S753" s="9">
        <f t="shared" si="78"/>
        <v>171</v>
      </c>
      <c r="T753" s="8">
        <f t="shared" si="79"/>
        <v>42283.864351851851</v>
      </c>
      <c r="U753" s="8">
        <f t="shared" si="80"/>
        <v>42313.906018518523</v>
      </c>
      <c r="V753" s="14">
        <f t="shared" si="81"/>
        <v>30.041666666671517</v>
      </c>
      <c r="W753" s="10">
        <f t="shared" si="82"/>
        <v>0.70666666666666667</v>
      </c>
      <c r="X753" s="21">
        <f t="shared" si="83"/>
        <v>2015</v>
      </c>
    </row>
    <row r="754" spans="1:24" ht="45" x14ac:dyDescent="0.25">
      <c r="A754">
        <v>1829</v>
      </c>
      <c r="B754" s="1" t="s">
        <v>1830</v>
      </c>
      <c r="C754" s="1" t="s">
        <v>5939</v>
      </c>
      <c r="D754" s="3">
        <v>1500</v>
      </c>
      <c r="E754" s="4">
        <v>2500.25</v>
      </c>
      <c r="F754" t="s">
        <v>8218</v>
      </c>
      <c r="G754" t="s">
        <v>8223</v>
      </c>
      <c r="H754" t="s">
        <v>8404</v>
      </c>
      <c r="I754" t="s">
        <v>8245</v>
      </c>
      <c r="J754">
        <v>1295647200</v>
      </c>
      <c r="K754">
        <v>1291428371</v>
      </c>
      <c r="L754" t="b">
        <v>0</v>
      </c>
      <c r="M754">
        <v>33</v>
      </c>
      <c r="N754" t="b">
        <v>1</v>
      </c>
      <c r="O754" t="s">
        <v>8274</v>
      </c>
      <c r="P754" t="s">
        <v>8326</v>
      </c>
      <c r="Q754" t="s">
        <v>8330</v>
      </c>
      <c r="R754">
        <f t="shared" si="77"/>
        <v>75.77</v>
      </c>
      <c r="S754" s="9">
        <f t="shared" si="78"/>
        <v>167</v>
      </c>
      <c r="T754" s="8">
        <f t="shared" si="79"/>
        <v>40516.087627314817</v>
      </c>
      <c r="U754" s="8">
        <f t="shared" si="80"/>
        <v>40564.916666666664</v>
      </c>
      <c r="V754" s="14">
        <f t="shared" si="81"/>
        <v>48.829039351847314</v>
      </c>
      <c r="W754" s="10">
        <f t="shared" si="82"/>
        <v>0.66683333333333328</v>
      </c>
      <c r="X754" s="21">
        <f t="shared" si="83"/>
        <v>2010</v>
      </c>
    </row>
    <row r="755" spans="1:24" ht="30" x14ac:dyDescent="0.25">
      <c r="A755">
        <v>813</v>
      </c>
      <c r="B755" s="1" t="s">
        <v>814</v>
      </c>
      <c r="C755" s="1" t="s">
        <v>4923</v>
      </c>
      <c r="D755" s="3">
        <v>1500</v>
      </c>
      <c r="E755" s="4">
        <v>2399.94</v>
      </c>
      <c r="F755" t="s">
        <v>8218</v>
      </c>
      <c r="G755" t="s">
        <v>8223</v>
      </c>
      <c r="H755" t="s">
        <v>8404</v>
      </c>
      <c r="I755" t="s">
        <v>8245</v>
      </c>
      <c r="J755">
        <v>1342825365</v>
      </c>
      <c r="K755">
        <v>1340233365</v>
      </c>
      <c r="L755" t="b">
        <v>0</v>
      </c>
      <c r="M755">
        <v>96</v>
      </c>
      <c r="N755" t="b">
        <v>1</v>
      </c>
      <c r="O755" t="s">
        <v>8274</v>
      </c>
      <c r="P755" t="s">
        <v>8326</v>
      </c>
      <c r="Q755" t="s">
        <v>8330</v>
      </c>
      <c r="R755">
        <f t="shared" si="77"/>
        <v>25</v>
      </c>
      <c r="S755" s="9">
        <f t="shared" si="78"/>
        <v>160</v>
      </c>
      <c r="T755" s="8">
        <f t="shared" si="79"/>
        <v>41080.960243055553</v>
      </c>
      <c r="U755" s="8">
        <f t="shared" si="80"/>
        <v>41110.960243055553</v>
      </c>
      <c r="V755" s="14">
        <f t="shared" si="81"/>
        <v>30</v>
      </c>
      <c r="W755" s="10">
        <f t="shared" si="82"/>
        <v>0.59996000000000005</v>
      </c>
      <c r="X755" s="21">
        <f t="shared" si="83"/>
        <v>2012</v>
      </c>
    </row>
    <row r="756" spans="1:24" ht="60" x14ac:dyDescent="0.25">
      <c r="A756">
        <v>3010</v>
      </c>
      <c r="B756" s="1" t="s">
        <v>3010</v>
      </c>
      <c r="C756" s="1" t="s">
        <v>7120</v>
      </c>
      <c r="D756" s="3">
        <v>1500</v>
      </c>
      <c r="E756" s="4">
        <v>2370</v>
      </c>
      <c r="F756" t="s">
        <v>8218</v>
      </c>
      <c r="G756" t="s">
        <v>8223</v>
      </c>
      <c r="H756" t="s">
        <v>8404</v>
      </c>
      <c r="I756" t="s">
        <v>8245</v>
      </c>
      <c r="J756">
        <v>1424548719</v>
      </c>
      <c r="K756">
        <v>1419364719</v>
      </c>
      <c r="L756" t="b">
        <v>0</v>
      </c>
      <c r="M756">
        <v>15</v>
      </c>
      <c r="N756" t="b">
        <v>1</v>
      </c>
      <c r="O756" t="s">
        <v>8301</v>
      </c>
      <c r="P756" t="s">
        <v>8322</v>
      </c>
      <c r="Q756" t="s">
        <v>8323</v>
      </c>
      <c r="R756">
        <f t="shared" si="77"/>
        <v>158</v>
      </c>
      <c r="S756" s="9">
        <f t="shared" si="78"/>
        <v>158</v>
      </c>
      <c r="T756" s="8">
        <f t="shared" si="79"/>
        <v>41996.832395833335</v>
      </c>
      <c r="U756" s="8">
        <f t="shared" si="80"/>
        <v>42056.832395833335</v>
      </c>
      <c r="V756" s="14">
        <f t="shared" si="81"/>
        <v>60</v>
      </c>
      <c r="W756" s="10">
        <f t="shared" si="82"/>
        <v>0.57999999999999996</v>
      </c>
      <c r="X756" s="21">
        <f t="shared" si="83"/>
        <v>2014</v>
      </c>
    </row>
    <row r="757" spans="1:24" ht="45" x14ac:dyDescent="0.25">
      <c r="A757">
        <v>2553</v>
      </c>
      <c r="B757" s="1" t="s">
        <v>2553</v>
      </c>
      <c r="C757" s="1" t="s">
        <v>6663</v>
      </c>
      <c r="D757" s="3">
        <v>1500</v>
      </c>
      <c r="E757" s="4">
        <v>2333</v>
      </c>
      <c r="F757" t="s">
        <v>8218</v>
      </c>
      <c r="G757" t="s">
        <v>8223</v>
      </c>
      <c r="H757" t="s">
        <v>8404</v>
      </c>
      <c r="I757" t="s">
        <v>8245</v>
      </c>
      <c r="J757">
        <v>1348202807</v>
      </c>
      <c r="K757">
        <v>1343018807</v>
      </c>
      <c r="L757" t="b">
        <v>0</v>
      </c>
      <c r="M757">
        <v>60</v>
      </c>
      <c r="N757" t="b">
        <v>1</v>
      </c>
      <c r="O757" t="s">
        <v>8298</v>
      </c>
      <c r="P757" t="s">
        <v>8326</v>
      </c>
      <c r="Q757" t="s">
        <v>8340</v>
      </c>
      <c r="R757">
        <f t="shared" si="77"/>
        <v>38.880000000000003</v>
      </c>
      <c r="S757" s="9">
        <f t="shared" si="78"/>
        <v>156</v>
      </c>
      <c r="T757" s="8">
        <f t="shared" si="79"/>
        <v>41113.199155092596</v>
      </c>
      <c r="U757" s="8">
        <f t="shared" si="80"/>
        <v>41173.199155092596</v>
      </c>
      <c r="V757" s="14">
        <f t="shared" si="81"/>
        <v>60</v>
      </c>
      <c r="W757" s="10">
        <f t="shared" si="82"/>
        <v>0.55533333333333335</v>
      </c>
      <c r="X757" s="21">
        <f t="shared" si="83"/>
        <v>2012</v>
      </c>
    </row>
    <row r="758" spans="1:24" ht="45" x14ac:dyDescent="0.25">
      <c r="A758">
        <v>800</v>
      </c>
      <c r="B758" s="1" t="s">
        <v>801</v>
      </c>
      <c r="C758" s="1" t="s">
        <v>4910</v>
      </c>
      <c r="D758" s="3">
        <v>1500</v>
      </c>
      <c r="E758" s="4">
        <v>2282</v>
      </c>
      <c r="F758" t="s">
        <v>8218</v>
      </c>
      <c r="G758" t="s">
        <v>8224</v>
      </c>
      <c r="H758" t="s">
        <v>8408</v>
      </c>
      <c r="I758" t="s">
        <v>8246</v>
      </c>
      <c r="J758">
        <v>1410431054</v>
      </c>
      <c r="K758">
        <v>1407839054</v>
      </c>
      <c r="L758" t="b">
        <v>0</v>
      </c>
      <c r="M758">
        <v>56</v>
      </c>
      <c r="N758" t="b">
        <v>1</v>
      </c>
      <c r="O758" t="s">
        <v>8274</v>
      </c>
      <c r="P758" t="s">
        <v>8326</v>
      </c>
      <c r="Q758" t="s">
        <v>8330</v>
      </c>
      <c r="R758">
        <f t="shared" si="77"/>
        <v>40.75</v>
      </c>
      <c r="S758" s="9">
        <f t="shared" si="78"/>
        <v>152</v>
      </c>
      <c r="T758" s="8">
        <f t="shared" si="79"/>
        <v>41863.433495370373</v>
      </c>
      <c r="U758" s="8">
        <f t="shared" si="80"/>
        <v>41893.433495370373</v>
      </c>
      <c r="V758" s="14">
        <f t="shared" si="81"/>
        <v>30</v>
      </c>
      <c r="W758" s="10">
        <f t="shared" si="82"/>
        <v>0.52133333333333332</v>
      </c>
      <c r="X758" s="21">
        <f t="shared" si="83"/>
        <v>2014</v>
      </c>
    </row>
    <row r="759" spans="1:24" ht="60" x14ac:dyDescent="0.25">
      <c r="A759">
        <v>783</v>
      </c>
      <c r="B759" s="1" t="s">
        <v>784</v>
      </c>
      <c r="C759" s="1" t="s">
        <v>4893</v>
      </c>
      <c r="D759" s="3">
        <v>1500</v>
      </c>
      <c r="E759" s="4">
        <v>2222</v>
      </c>
      <c r="F759" t="s">
        <v>8218</v>
      </c>
      <c r="G759" t="s">
        <v>8223</v>
      </c>
      <c r="H759" t="s">
        <v>8404</v>
      </c>
      <c r="I759" t="s">
        <v>8245</v>
      </c>
      <c r="J759">
        <v>1335564000</v>
      </c>
      <c r="K759">
        <v>1332182049</v>
      </c>
      <c r="L759" t="b">
        <v>0</v>
      </c>
      <c r="M759">
        <v>35</v>
      </c>
      <c r="N759" t="b">
        <v>1</v>
      </c>
      <c r="O759" t="s">
        <v>8274</v>
      </c>
      <c r="P759" t="s">
        <v>8326</v>
      </c>
      <c r="Q759" t="s">
        <v>8330</v>
      </c>
      <c r="R759">
        <f t="shared" si="77"/>
        <v>63.49</v>
      </c>
      <c r="S759" s="9">
        <f t="shared" si="78"/>
        <v>148</v>
      </c>
      <c r="T759" s="8">
        <f t="shared" si="79"/>
        <v>40987.773715277777</v>
      </c>
      <c r="U759" s="8">
        <f t="shared" si="80"/>
        <v>41026.916666666664</v>
      </c>
      <c r="V759" s="14">
        <f t="shared" si="81"/>
        <v>39.142951388887013</v>
      </c>
      <c r="W759" s="10">
        <f t="shared" si="82"/>
        <v>0.48133333333333334</v>
      </c>
      <c r="X759" s="21">
        <f t="shared" si="83"/>
        <v>2012</v>
      </c>
    </row>
    <row r="760" spans="1:24" ht="45" x14ac:dyDescent="0.25">
      <c r="A760">
        <v>1038</v>
      </c>
      <c r="B760" s="1" t="s">
        <v>1039</v>
      </c>
      <c r="C760" s="1" t="s">
        <v>5148</v>
      </c>
      <c r="D760" s="3">
        <v>1500</v>
      </c>
      <c r="E760" s="4">
        <v>2180</v>
      </c>
      <c r="F760" t="s">
        <v>8218</v>
      </c>
      <c r="G760" t="s">
        <v>8223</v>
      </c>
      <c r="H760" t="s">
        <v>8404</v>
      </c>
      <c r="I760" t="s">
        <v>8245</v>
      </c>
      <c r="J760">
        <v>1458362023</v>
      </c>
      <c r="K760">
        <v>1455773623</v>
      </c>
      <c r="L760" t="b">
        <v>0</v>
      </c>
      <c r="M760">
        <v>61</v>
      </c>
      <c r="N760" t="b">
        <v>1</v>
      </c>
      <c r="O760" t="s">
        <v>8278</v>
      </c>
      <c r="P760" t="s">
        <v>8326</v>
      </c>
      <c r="Q760" t="s">
        <v>8328</v>
      </c>
      <c r="R760">
        <f t="shared" si="77"/>
        <v>35.74</v>
      </c>
      <c r="S760" s="9">
        <f t="shared" si="78"/>
        <v>145</v>
      </c>
      <c r="T760" s="8">
        <f t="shared" si="79"/>
        <v>42418.231747685189</v>
      </c>
      <c r="U760" s="8">
        <f t="shared" si="80"/>
        <v>42448.190081018518</v>
      </c>
      <c r="V760" s="14">
        <f t="shared" si="81"/>
        <v>29.958333333328483</v>
      </c>
      <c r="W760" s="10">
        <f t="shared" si="82"/>
        <v>0.45333333333333331</v>
      </c>
      <c r="X760" s="21">
        <f t="shared" si="83"/>
        <v>2016</v>
      </c>
    </row>
    <row r="761" spans="1:24" ht="60" x14ac:dyDescent="0.25">
      <c r="A761">
        <v>3296</v>
      </c>
      <c r="B761" s="1" t="s">
        <v>3296</v>
      </c>
      <c r="C761" s="1" t="s">
        <v>7406</v>
      </c>
      <c r="D761" s="3">
        <v>1500</v>
      </c>
      <c r="E761" s="4">
        <v>2161</v>
      </c>
      <c r="F761" t="s">
        <v>8218</v>
      </c>
      <c r="G761" t="s">
        <v>8224</v>
      </c>
      <c r="H761" t="s">
        <v>8408</v>
      </c>
      <c r="I761" t="s">
        <v>8246</v>
      </c>
      <c r="J761">
        <v>1448229600</v>
      </c>
      <c r="K761">
        <v>1446401372</v>
      </c>
      <c r="L761" t="b">
        <v>0</v>
      </c>
      <c r="M761">
        <v>47</v>
      </c>
      <c r="N761" t="b">
        <v>1</v>
      </c>
      <c r="O761" t="s">
        <v>8269</v>
      </c>
      <c r="P761" t="s">
        <v>8322</v>
      </c>
      <c r="Q761" t="s">
        <v>8325</v>
      </c>
      <c r="R761">
        <f t="shared" si="77"/>
        <v>45.98</v>
      </c>
      <c r="S761" s="9">
        <f t="shared" si="78"/>
        <v>144</v>
      </c>
      <c r="T761" s="8">
        <f t="shared" si="79"/>
        <v>42309.756620370375</v>
      </c>
      <c r="U761" s="8">
        <f t="shared" si="80"/>
        <v>42330.916666666672</v>
      </c>
      <c r="V761" s="14">
        <f t="shared" si="81"/>
        <v>21.160046296296059</v>
      </c>
      <c r="W761" s="10">
        <f t="shared" si="82"/>
        <v>0.44066666666666665</v>
      </c>
      <c r="X761" s="21">
        <f t="shared" si="83"/>
        <v>2015</v>
      </c>
    </row>
    <row r="762" spans="1:24" ht="45" x14ac:dyDescent="0.25">
      <c r="A762">
        <v>1655</v>
      </c>
      <c r="B762" s="1" t="s">
        <v>1656</v>
      </c>
      <c r="C762" s="1" t="s">
        <v>5765</v>
      </c>
      <c r="D762" s="3">
        <v>1500</v>
      </c>
      <c r="E762" s="4">
        <v>2143</v>
      </c>
      <c r="F762" t="s">
        <v>8218</v>
      </c>
      <c r="G762" t="s">
        <v>8223</v>
      </c>
      <c r="H762" t="s">
        <v>8404</v>
      </c>
      <c r="I762" t="s">
        <v>8245</v>
      </c>
      <c r="J762">
        <v>1333648820</v>
      </c>
      <c r="K762">
        <v>1331060420</v>
      </c>
      <c r="L762" t="b">
        <v>0</v>
      </c>
      <c r="M762">
        <v>48</v>
      </c>
      <c r="N762" t="b">
        <v>1</v>
      </c>
      <c r="O762" t="s">
        <v>8290</v>
      </c>
      <c r="P762" t="s">
        <v>8326</v>
      </c>
      <c r="Q762" t="s">
        <v>8337</v>
      </c>
      <c r="R762">
        <f t="shared" si="77"/>
        <v>44.65</v>
      </c>
      <c r="S762" s="9">
        <f t="shared" si="78"/>
        <v>143</v>
      </c>
      <c r="T762" s="8">
        <f t="shared" si="79"/>
        <v>40974.791898148149</v>
      </c>
      <c r="U762" s="8">
        <f t="shared" si="80"/>
        <v>41004.750231481477</v>
      </c>
      <c r="V762" s="14">
        <f t="shared" si="81"/>
        <v>29.958333333328483</v>
      </c>
      <c r="W762" s="10">
        <f t="shared" si="82"/>
        <v>0.42866666666666664</v>
      </c>
      <c r="X762" s="21">
        <f t="shared" si="83"/>
        <v>2012</v>
      </c>
    </row>
    <row r="763" spans="1:24" ht="45" x14ac:dyDescent="0.25">
      <c r="A763">
        <v>3480</v>
      </c>
      <c r="B763" s="1" t="s">
        <v>3479</v>
      </c>
      <c r="C763" s="1" t="s">
        <v>7590</v>
      </c>
      <c r="D763" s="3">
        <v>1500</v>
      </c>
      <c r="E763" s="4">
        <v>2140</v>
      </c>
      <c r="F763" t="s">
        <v>8218</v>
      </c>
      <c r="G763" t="s">
        <v>8223</v>
      </c>
      <c r="H763" t="s">
        <v>8404</v>
      </c>
      <c r="I763" t="s">
        <v>8245</v>
      </c>
      <c r="J763">
        <v>1436562000</v>
      </c>
      <c r="K763">
        <v>1434440227</v>
      </c>
      <c r="L763" t="b">
        <v>0</v>
      </c>
      <c r="M763">
        <v>13</v>
      </c>
      <c r="N763" t="b">
        <v>1</v>
      </c>
      <c r="O763" t="s">
        <v>8269</v>
      </c>
      <c r="P763" t="s">
        <v>8322</v>
      </c>
      <c r="Q763" t="s">
        <v>8325</v>
      </c>
      <c r="R763">
        <f t="shared" si="77"/>
        <v>164.62</v>
      </c>
      <c r="S763" s="9">
        <f t="shared" si="78"/>
        <v>143</v>
      </c>
      <c r="T763" s="8">
        <f t="shared" si="79"/>
        <v>42171.317442129628</v>
      </c>
      <c r="U763" s="8">
        <f t="shared" si="80"/>
        <v>42195.875</v>
      </c>
      <c r="V763" s="14">
        <f t="shared" si="81"/>
        <v>24.557557870371966</v>
      </c>
      <c r="W763" s="10">
        <f t="shared" si="82"/>
        <v>0.42666666666666669</v>
      </c>
      <c r="X763" s="21">
        <f t="shared" si="83"/>
        <v>2015</v>
      </c>
    </row>
    <row r="764" spans="1:24" ht="60" x14ac:dyDescent="0.25">
      <c r="A764">
        <v>3814</v>
      </c>
      <c r="B764" s="1" t="s">
        <v>3811</v>
      </c>
      <c r="C764" s="1" t="s">
        <v>7924</v>
      </c>
      <c r="D764" s="3">
        <v>1500</v>
      </c>
      <c r="E764" s="4">
        <v>2102</v>
      </c>
      <c r="F764" t="s">
        <v>8218</v>
      </c>
      <c r="G764" t="s">
        <v>8223</v>
      </c>
      <c r="H764" t="s">
        <v>8404</v>
      </c>
      <c r="I764" t="s">
        <v>8245</v>
      </c>
      <c r="J764">
        <v>1427860740</v>
      </c>
      <c r="K764">
        <v>1424727712</v>
      </c>
      <c r="L764" t="b">
        <v>0</v>
      </c>
      <c r="M764">
        <v>34</v>
      </c>
      <c r="N764" t="b">
        <v>1</v>
      </c>
      <c r="O764" t="s">
        <v>8269</v>
      </c>
      <c r="P764" t="s">
        <v>8322</v>
      </c>
      <c r="Q764" t="s">
        <v>8325</v>
      </c>
      <c r="R764">
        <f t="shared" si="77"/>
        <v>61.82</v>
      </c>
      <c r="S764" s="9">
        <f t="shared" si="78"/>
        <v>140</v>
      </c>
      <c r="T764" s="8">
        <f t="shared" si="79"/>
        <v>42058.904074074075</v>
      </c>
      <c r="U764" s="8">
        <f t="shared" si="80"/>
        <v>42095.165972222225</v>
      </c>
      <c r="V764" s="14">
        <f t="shared" si="81"/>
        <v>36.261898148150067</v>
      </c>
      <c r="W764" s="10">
        <f t="shared" si="82"/>
        <v>0.40133333333333332</v>
      </c>
      <c r="X764" s="21">
        <f t="shared" si="83"/>
        <v>2015</v>
      </c>
    </row>
    <row r="765" spans="1:24" ht="45" x14ac:dyDescent="0.25">
      <c r="A765">
        <v>817</v>
      </c>
      <c r="B765" s="1" t="s">
        <v>818</v>
      </c>
      <c r="C765" s="1" t="s">
        <v>4927</v>
      </c>
      <c r="D765" s="3">
        <v>1500</v>
      </c>
      <c r="E765" s="4">
        <v>2056.66</v>
      </c>
      <c r="F765" t="s">
        <v>8218</v>
      </c>
      <c r="G765" t="s">
        <v>8223</v>
      </c>
      <c r="H765" t="s">
        <v>8404</v>
      </c>
      <c r="I765" t="s">
        <v>8245</v>
      </c>
      <c r="J765">
        <v>1331441940</v>
      </c>
      <c r="K765">
        <v>1326810211</v>
      </c>
      <c r="L765" t="b">
        <v>0</v>
      </c>
      <c r="M765">
        <v>23</v>
      </c>
      <c r="N765" t="b">
        <v>1</v>
      </c>
      <c r="O765" t="s">
        <v>8274</v>
      </c>
      <c r="P765" t="s">
        <v>8326</v>
      </c>
      <c r="Q765" t="s">
        <v>8330</v>
      </c>
      <c r="R765">
        <f t="shared" si="77"/>
        <v>89.42</v>
      </c>
      <c r="S765" s="9">
        <f t="shared" si="78"/>
        <v>137</v>
      </c>
      <c r="T765" s="8">
        <f t="shared" si="79"/>
        <v>40925.599664351852</v>
      </c>
      <c r="U765" s="8">
        <f t="shared" si="80"/>
        <v>40979.207638888889</v>
      </c>
      <c r="V765" s="14">
        <f t="shared" si="81"/>
        <v>53.60797453703708</v>
      </c>
      <c r="W765" s="10">
        <f t="shared" si="82"/>
        <v>0.37110666666666658</v>
      </c>
      <c r="X765" s="21">
        <f t="shared" si="83"/>
        <v>2012</v>
      </c>
    </row>
    <row r="766" spans="1:24" ht="30" x14ac:dyDescent="0.25">
      <c r="A766">
        <v>1921</v>
      </c>
      <c r="B766" s="1" t="s">
        <v>1922</v>
      </c>
      <c r="C766" s="1" t="s">
        <v>6031</v>
      </c>
      <c r="D766" s="3">
        <v>1500</v>
      </c>
      <c r="E766" s="4">
        <v>2052</v>
      </c>
      <c r="F766" t="s">
        <v>8218</v>
      </c>
      <c r="G766" t="s">
        <v>8223</v>
      </c>
      <c r="H766" t="s">
        <v>8404</v>
      </c>
      <c r="I766" t="s">
        <v>8245</v>
      </c>
      <c r="J766">
        <v>1342243143</v>
      </c>
      <c r="K766">
        <v>1339651143</v>
      </c>
      <c r="L766" t="b">
        <v>0</v>
      </c>
      <c r="M766">
        <v>38</v>
      </c>
      <c r="N766" t="b">
        <v>1</v>
      </c>
      <c r="O766" t="s">
        <v>8277</v>
      </c>
      <c r="P766" t="s">
        <v>8326</v>
      </c>
      <c r="Q766" t="s">
        <v>8327</v>
      </c>
      <c r="R766">
        <f t="shared" si="77"/>
        <v>54</v>
      </c>
      <c r="S766" s="9">
        <f t="shared" si="78"/>
        <v>137</v>
      </c>
      <c r="T766" s="8">
        <f t="shared" si="79"/>
        <v>41074.221562500003</v>
      </c>
      <c r="U766" s="8">
        <f t="shared" si="80"/>
        <v>41104.221562500003</v>
      </c>
      <c r="V766" s="14">
        <f t="shared" si="81"/>
        <v>30</v>
      </c>
      <c r="W766" s="10">
        <f t="shared" si="82"/>
        <v>0.36799999999999999</v>
      </c>
      <c r="X766" s="21">
        <f t="shared" si="83"/>
        <v>2012</v>
      </c>
    </row>
    <row r="767" spans="1:24" ht="45" x14ac:dyDescent="0.25">
      <c r="A767">
        <v>3159</v>
      </c>
      <c r="B767" s="1" t="s">
        <v>3159</v>
      </c>
      <c r="C767" s="1" t="s">
        <v>7269</v>
      </c>
      <c r="D767" s="3">
        <v>1500</v>
      </c>
      <c r="E767" s="4">
        <v>2002.22</v>
      </c>
      <c r="F767" t="s">
        <v>8218</v>
      </c>
      <c r="G767" t="s">
        <v>8223</v>
      </c>
      <c r="H767" t="s">
        <v>8404</v>
      </c>
      <c r="I767" t="s">
        <v>8245</v>
      </c>
      <c r="J767">
        <v>1326927600</v>
      </c>
      <c r="K767">
        <v>1323221761</v>
      </c>
      <c r="L767" t="b">
        <v>1</v>
      </c>
      <c r="M767">
        <v>52</v>
      </c>
      <c r="N767" t="b">
        <v>1</v>
      </c>
      <c r="O767" t="s">
        <v>8269</v>
      </c>
      <c r="P767" t="s">
        <v>8322</v>
      </c>
      <c r="Q767" t="s">
        <v>8325</v>
      </c>
      <c r="R767">
        <f t="shared" si="77"/>
        <v>38.5</v>
      </c>
      <c r="S767" s="9">
        <f t="shared" si="78"/>
        <v>133</v>
      </c>
      <c r="T767" s="8">
        <f t="shared" si="79"/>
        <v>40884.066678240742</v>
      </c>
      <c r="U767" s="8">
        <f t="shared" si="80"/>
        <v>40926.958333333336</v>
      </c>
      <c r="V767" s="14">
        <f t="shared" si="81"/>
        <v>42.891655092593282</v>
      </c>
      <c r="W767" s="10">
        <f t="shared" si="82"/>
        <v>0.33481333333333335</v>
      </c>
      <c r="X767" s="21">
        <f t="shared" si="83"/>
        <v>2011</v>
      </c>
    </row>
    <row r="768" spans="1:24" ht="60" x14ac:dyDescent="0.25">
      <c r="A768">
        <v>1619</v>
      </c>
      <c r="B768" s="1" t="s">
        <v>1620</v>
      </c>
      <c r="C768" s="1" t="s">
        <v>5729</v>
      </c>
      <c r="D768" s="3">
        <v>1500</v>
      </c>
      <c r="E768" s="4">
        <v>2000</v>
      </c>
      <c r="F768" t="s">
        <v>8218</v>
      </c>
      <c r="G768" t="s">
        <v>8223</v>
      </c>
      <c r="H768" t="s">
        <v>8404</v>
      </c>
      <c r="I768" t="s">
        <v>8245</v>
      </c>
      <c r="J768">
        <v>1410755286</v>
      </c>
      <c r="K768">
        <v>1408940886</v>
      </c>
      <c r="L768" t="b">
        <v>0</v>
      </c>
      <c r="M768">
        <v>23</v>
      </c>
      <c r="N768" t="b">
        <v>1</v>
      </c>
      <c r="O768" t="s">
        <v>8274</v>
      </c>
      <c r="P768" t="s">
        <v>8326</v>
      </c>
      <c r="Q768" t="s">
        <v>8330</v>
      </c>
      <c r="R768">
        <f t="shared" si="77"/>
        <v>86.96</v>
      </c>
      <c r="S768" s="9">
        <f t="shared" si="78"/>
        <v>133</v>
      </c>
      <c r="T768" s="8">
        <f t="shared" si="79"/>
        <v>41876.18618055556</v>
      </c>
      <c r="U768" s="8">
        <f t="shared" si="80"/>
        <v>41897.18618055556</v>
      </c>
      <c r="V768" s="14">
        <f t="shared" si="81"/>
        <v>21</v>
      </c>
      <c r="W768" s="10">
        <f t="shared" si="82"/>
        <v>0.33333333333333331</v>
      </c>
      <c r="X768" s="21">
        <f t="shared" si="83"/>
        <v>2014</v>
      </c>
    </row>
    <row r="769" spans="1:24" ht="30" x14ac:dyDescent="0.25">
      <c r="A769">
        <v>2937</v>
      </c>
      <c r="B769" s="1" t="s">
        <v>2937</v>
      </c>
      <c r="C769" s="1" t="s">
        <v>7047</v>
      </c>
      <c r="D769" s="3">
        <v>1500</v>
      </c>
      <c r="E769" s="4">
        <v>2000</v>
      </c>
      <c r="F769" t="s">
        <v>8218</v>
      </c>
      <c r="G769" t="s">
        <v>8224</v>
      </c>
      <c r="H769" t="s">
        <v>8408</v>
      </c>
      <c r="I769" t="s">
        <v>8246</v>
      </c>
      <c r="J769">
        <v>1405249113</v>
      </c>
      <c r="K769">
        <v>1402657113</v>
      </c>
      <c r="L769" t="b">
        <v>0</v>
      </c>
      <c r="M769">
        <v>55</v>
      </c>
      <c r="N769" t="b">
        <v>1</v>
      </c>
      <c r="O769" t="s">
        <v>8303</v>
      </c>
      <c r="P769" t="s">
        <v>8322</v>
      </c>
      <c r="Q769" t="s">
        <v>8334</v>
      </c>
      <c r="R769">
        <f t="shared" si="77"/>
        <v>36.36</v>
      </c>
      <c r="S769" s="9">
        <f t="shared" si="78"/>
        <v>133</v>
      </c>
      <c r="T769" s="8">
        <f t="shared" si="79"/>
        <v>41803.457326388889</v>
      </c>
      <c r="U769" s="8">
        <f t="shared" si="80"/>
        <v>41833.457326388889</v>
      </c>
      <c r="V769" s="14">
        <f t="shared" si="81"/>
        <v>30</v>
      </c>
      <c r="W769" s="10">
        <f t="shared" si="82"/>
        <v>0.33333333333333331</v>
      </c>
      <c r="X769" s="21">
        <f t="shared" si="83"/>
        <v>2014</v>
      </c>
    </row>
    <row r="770" spans="1:24" ht="45" x14ac:dyDescent="0.25">
      <c r="A770">
        <v>2204</v>
      </c>
      <c r="B770" s="1" t="s">
        <v>2205</v>
      </c>
      <c r="C770" s="1" t="s">
        <v>6314</v>
      </c>
      <c r="D770" s="3">
        <v>1500</v>
      </c>
      <c r="E770" s="4">
        <v>1993</v>
      </c>
      <c r="F770" t="s">
        <v>8218</v>
      </c>
      <c r="G770" t="s">
        <v>8223</v>
      </c>
      <c r="H770" t="s">
        <v>8404</v>
      </c>
      <c r="I770" t="s">
        <v>8245</v>
      </c>
      <c r="J770">
        <v>1362814119</v>
      </c>
      <c r="K770">
        <v>1360222119</v>
      </c>
      <c r="L770" t="b">
        <v>0</v>
      </c>
      <c r="M770">
        <v>73</v>
      </c>
      <c r="N770" t="b">
        <v>1</v>
      </c>
      <c r="O770" t="s">
        <v>8278</v>
      </c>
      <c r="P770" t="s">
        <v>8326</v>
      </c>
      <c r="Q770" t="s">
        <v>8328</v>
      </c>
      <c r="R770">
        <f t="shared" ref="R770:R833" si="84">IFERROR(ROUND(E770/M770,2),0)</f>
        <v>27.3</v>
      </c>
      <c r="S770" s="9">
        <f t="shared" ref="S770:S833" si="85">ROUND((E770/D770)*100,0)</f>
        <v>133</v>
      </c>
      <c r="T770" s="8">
        <f t="shared" ref="T770:T833" si="86">+(((K770/60)/60)/24)+DATE(1970,1,1)</f>
        <v>41312.311562499999</v>
      </c>
      <c r="U770" s="8">
        <f t="shared" ref="U770:U833" si="87">+(((J770/60)/60/24)+DATE(1970,1,1))</f>
        <v>41342.311562499999</v>
      </c>
      <c r="V770" s="14">
        <f t="shared" ref="V770:V833" si="88">+U770-T770</f>
        <v>30</v>
      </c>
      <c r="W770" s="10">
        <f t="shared" ref="W770:W833" si="89">+(E770-D770)/D770</f>
        <v>0.32866666666666666</v>
      </c>
      <c r="X770" s="21">
        <f t="shared" ref="X770:X833" si="90">YEAR(T770)</f>
        <v>2013</v>
      </c>
    </row>
    <row r="771" spans="1:24" ht="60" x14ac:dyDescent="0.25">
      <c r="A771">
        <v>2622</v>
      </c>
      <c r="B771" s="1" t="s">
        <v>2622</v>
      </c>
      <c r="C771" s="1" t="s">
        <v>6732</v>
      </c>
      <c r="D771" s="3">
        <v>1500</v>
      </c>
      <c r="E771" s="4">
        <v>1967.76</v>
      </c>
      <c r="F771" t="s">
        <v>8218</v>
      </c>
      <c r="G771" t="s">
        <v>8236</v>
      </c>
      <c r="H771" t="s">
        <v>8411</v>
      </c>
      <c r="I771" t="s">
        <v>8248</v>
      </c>
      <c r="J771">
        <v>1483120216</v>
      </c>
      <c r="K771">
        <v>1479232216</v>
      </c>
      <c r="L771" t="b">
        <v>0</v>
      </c>
      <c r="M771">
        <v>74</v>
      </c>
      <c r="N771" t="b">
        <v>1</v>
      </c>
      <c r="O771" t="s">
        <v>8299</v>
      </c>
      <c r="P771" t="s">
        <v>8307</v>
      </c>
      <c r="Q771" t="s">
        <v>8314</v>
      </c>
      <c r="R771">
        <f t="shared" si="84"/>
        <v>26.59</v>
      </c>
      <c r="S771" s="9">
        <f t="shared" si="85"/>
        <v>131</v>
      </c>
      <c r="T771" s="8">
        <f t="shared" si="86"/>
        <v>42689.74324074074</v>
      </c>
      <c r="U771" s="8">
        <f t="shared" si="87"/>
        <v>42734.74324074074</v>
      </c>
      <c r="V771" s="14">
        <f t="shared" si="88"/>
        <v>45</v>
      </c>
      <c r="W771" s="10">
        <f t="shared" si="89"/>
        <v>0.31184000000000001</v>
      </c>
      <c r="X771" s="21">
        <f t="shared" si="90"/>
        <v>2016</v>
      </c>
    </row>
    <row r="772" spans="1:24" ht="30" x14ac:dyDescent="0.25">
      <c r="A772">
        <v>3271</v>
      </c>
      <c r="B772" s="1" t="s">
        <v>3271</v>
      </c>
      <c r="C772" s="1" t="s">
        <v>7381</v>
      </c>
      <c r="D772" s="3">
        <v>1500</v>
      </c>
      <c r="E772" s="4">
        <v>1950</v>
      </c>
      <c r="F772" t="s">
        <v>8218</v>
      </c>
      <c r="G772" t="s">
        <v>8224</v>
      </c>
      <c r="H772" t="s">
        <v>8408</v>
      </c>
      <c r="I772" t="s">
        <v>8246</v>
      </c>
      <c r="J772">
        <v>1414927775</v>
      </c>
      <c r="K772">
        <v>1412332175</v>
      </c>
      <c r="L772" t="b">
        <v>1</v>
      </c>
      <c r="M772">
        <v>51</v>
      </c>
      <c r="N772" t="b">
        <v>1</v>
      </c>
      <c r="O772" t="s">
        <v>8269</v>
      </c>
      <c r="P772" t="s">
        <v>8322</v>
      </c>
      <c r="Q772" t="s">
        <v>8325</v>
      </c>
      <c r="R772">
        <f t="shared" si="84"/>
        <v>38.24</v>
      </c>
      <c r="S772" s="9">
        <f t="shared" si="85"/>
        <v>130</v>
      </c>
      <c r="T772" s="8">
        <f t="shared" si="86"/>
        <v>41915.437210648146</v>
      </c>
      <c r="U772" s="8">
        <f t="shared" si="87"/>
        <v>41945.478877314818</v>
      </c>
      <c r="V772" s="14">
        <f t="shared" si="88"/>
        <v>30.041666666671517</v>
      </c>
      <c r="W772" s="10">
        <f t="shared" si="89"/>
        <v>0.3</v>
      </c>
      <c r="X772" s="21">
        <f t="shared" si="90"/>
        <v>2014</v>
      </c>
    </row>
    <row r="773" spans="1:24" ht="60" x14ac:dyDescent="0.25">
      <c r="A773">
        <v>3042</v>
      </c>
      <c r="B773" s="1" t="s">
        <v>3042</v>
      </c>
      <c r="C773" s="1" t="s">
        <v>7152</v>
      </c>
      <c r="D773" s="3">
        <v>1500</v>
      </c>
      <c r="E773" s="4">
        <v>1920</v>
      </c>
      <c r="F773" t="s">
        <v>8218</v>
      </c>
      <c r="G773" t="s">
        <v>8224</v>
      </c>
      <c r="H773" t="s">
        <v>8408</v>
      </c>
      <c r="I773" t="s">
        <v>8246</v>
      </c>
      <c r="J773">
        <v>1444149047</v>
      </c>
      <c r="K773">
        <v>1441557047</v>
      </c>
      <c r="L773" t="b">
        <v>0</v>
      </c>
      <c r="M773">
        <v>37</v>
      </c>
      <c r="N773" t="b">
        <v>1</v>
      </c>
      <c r="O773" t="s">
        <v>8301</v>
      </c>
      <c r="P773" t="s">
        <v>8322</v>
      </c>
      <c r="Q773" t="s">
        <v>8323</v>
      </c>
      <c r="R773">
        <f t="shared" si="84"/>
        <v>51.89</v>
      </c>
      <c r="S773" s="9">
        <f t="shared" si="85"/>
        <v>128</v>
      </c>
      <c r="T773" s="8">
        <f t="shared" si="86"/>
        <v>42253.688043981485</v>
      </c>
      <c r="U773" s="8">
        <f t="shared" si="87"/>
        <v>42283.688043981485</v>
      </c>
      <c r="V773" s="14">
        <f t="shared" si="88"/>
        <v>30</v>
      </c>
      <c r="W773" s="10">
        <f t="shared" si="89"/>
        <v>0.28000000000000003</v>
      </c>
      <c r="X773" s="21">
        <f t="shared" si="90"/>
        <v>2015</v>
      </c>
    </row>
    <row r="774" spans="1:24" ht="45" x14ac:dyDescent="0.25">
      <c r="A774">
        <v>3479</v>
      </c>
      <c r="B774" s="1" t="s">
        <v>3478</v>
      </c>
      <c r="C774" s="1" t="s">
        <v>7589</v>
      </c>
      <c r="D774" s="3">
        <v>1500</v>
      </c>
      <c r="E774" s="4">
        <v>1918</v>
      </c>
      <c r="F774" t="s">
        <v>8218</v>
      </c>
      <c r="G774" t="s">
        <v>8224</v>
      </c>
      <c r="H774" t="s">
        <v>8408</v>
      </c>
      <c r="I774" t="s">
        <v>8246</v>
      </c>
      <c r="J774">
        <v>1403382680</v>
      </c>
      <c r="K774">
        <v>1400790680</v>
      </c>
      <c r="L774" t="b">
        <v>0</v>
      </c>
      <c r="M774">
        <v>56</v>
      </c>
      <c r="N774" t="b">
        <v>1</v>
      </c>
      <c r="O774" t="s">
        <v>8269</v>
      </c>
      <c r="P774" t="s">
        <v>8322</v>
      </c>
      <c r="Q774" t="s">
        <v>8325</v>
      </c>
      <c r="R774">
        <f t="shared" si="84"/>
        <v>34.25</v>
      </c>
      <c r="S774" s="9">
        <f t="shared" si="85"/>
        <v>128</v>
      </c>
      <c r="T774" s="8">
        <f t="shared" si="86"/>
        <v>41781.855092592588</v>
      </c>
      <c r="U774" s="8">
        <f t="shared" si="87"/>
        <v>41811.855092592588</v>
      </c>
      <c r="V774" s="14">
        <f t="shared" si="88"/>
        <v>30</v>
      </c>
      <c r="W774" s="10">
        <f t="shared" si="89"/>
        <v>0.27866666666666667</v>
      </c>
      <c r="X774" s="21">
        <f t="shared" si="90"/>
        <v>2014</v>
      </c>
    </row>
    <row r="775" spans="1:24" ht="45" x14ac:dyDescent="0.25">
      <c r="A775">
        <v>2495</v>
      </c>
      <c r="B775" s="1" t="s">
        <v>2495</v>
      </c>
      <c r="C775" s="1" t="s">
        <v>6605</v>
      </c>
      <c r="D775" s="3">
        <v>1500</v>
      </c>
      <c r="E775" s="4">
        <v>1913.05</v>
      </c>
      <c r="F775" t="s">
        <v>8218</v>
      </c>
      <c r="G775" t="s">
        <v>8223</v>
      </c>
      <c r="H775" t="s">
        <v>8404</v>
      </c>
      <c r="I775" t="s">
        <v>8245</v>
      </c>
      <c r="J775">
        <v>1339022575</v>
      </c>
      <c r="K775">
        <v>1336430575</v>
      </c>
      <c r="L775" t="b">
        <v>0</v>
      </c>
      <c r="M775">
        <v>42</v>
      </c>
      <c r="N775" t="b">
        <v>1</v>
      </c>
      <c r="O775" t="s">
        <v>8277</v>
      </c>
      <c r="P775" t="s">
        <v>8326</v>
      </c>
      <c r="Q775" t="s">
        <v>8327</v>
      </c>
      <c r="R775">
        <f t="shared" si="84"/>
        <v>45.55</v>
      </c>
      <c r="S775" s="9">
        <f t="shared" si="85"/>
        <v>128</v>
      </c>
      <c r="T775" s="8">
        <f t="shared" si="86"/>
        <v>41036.946469907409</v>
      </c>
      <c r="U775" s="8">
        <f t="shared" si="87"/>
        <v>41066.946469907409</v>
      </c>
      <c r="V775" s="14">
        <f t="shared" si="88"/>
        <v>30</v>
      </c>
      <c r="W775" s="10">
        <f t="shared" si="89"/>
        <v>0.27536666666666665</v>
      </c>
      <c r="X775" s="21">
        <f t="shared" si="90"/>
        <v>2012</v>
      </c>
    </row>
    <row r="776" spans="1:24" ht="60" x14ac:dyDescent="0.25">
      <c r="A776">
        <v>1470</v>
      </c>
      <c r="B776" s="1" t="s">
        <v>1471</v>
      </c>
      <c r="C776" s="1" t="s">
        <v>5580</v>
      </c>
      <c r="D776" s="3">
        <v>1500</v>
      </c>
      <c r="E776" s="4">
        <v>1877</v>
      </c>
      <c r="F776" t="s">
        <v>8218</v>
      </c>
      <c r="G776" t="s">
        <v>8223</v>
      </c>
      <c r="H776" t="s">
        <v>8404</v>
      </c>
      <c r="I776" t="s">
        <v>8245</v>
      </c>
      <c r="J776">
        <v>1356724263</v>
      </c>
      <c r="K776">
        <v>1354909863</v>
      </c>
      <c r="L776" t="b">
        <v>1</v>
      </c>
      <c r="M776">
        <v>81</v>
      </c>
      <c r="N776" t="b">
        <v>1</v>
      </c>
      <c r="O776" t="s">
        <v>8286</v>
      </c>
      <c r="P776" t="s">
        <v>8310</v>
      </c>
      <c r="Q776" t="s">
        <v>8311</v>
      </c>
      <c r="R776">
        <f t="shared" si="84"/>
        <v>23.17</v>
      </c>
      <c r="S776" s="9">
        <f t="shared" si="85"/>
        <v>125</v>
      </c>
      <c r="T776" s="8">
        <f t="shared" si="86"/>
        <v>41250.827118055553</v>
      </c>
      <c r="U776" s="8">
        <f t="shared" si="87"/>
        <v>41271.827118055553</v>
      </c>
      <c r="V776" s="14">
        <f t="shared" si="88"/>
        <v>21</v>
      </c>
      <c r="W776" s="10">
        <f t="shared" si="89"/>
        <v>0.25133333333333335</v>
      </c>
      <c r="X776" s="21">
        <f t="shared" si="90"/>
        <v>2012</v>
      </c>
    </row>
    <row r="777" spans="1:24" ht="45" x14ac:dyDescent="0.25">
      <c r="A777">
        <v>1289</v>
      </c>
      <c r="B777" s="1" t="s">
        <v>1290</v>
      </c>
      <c r="C777" s="1" t="s">
        <v>5399</v>
      </c>
      <c r="D777" s="3">
        <v>1500</v>
      </c>
      <c r="E777" s="4">
        <v>1876</v>
      </c>
      <c r="F777" t="s">
        <v>8218</v>
      </c>
      <c r="G777" t="s">
        <v>8223</v>
      </c>
      <c r="H777" t="s">
        <v>8404</v>
      </c>
      <c r="I777" t="s">
        <v>8245</v>
      </c>
      <c r="J777">
        <v>1483499645</v>
      </c>
      <c r="K777">
        <v>1480907645</v>
      </c>
      <c r="L777" t="b">
        <v>0</v>
      </c>
      <c r="M777">
        <v>52</v>
      </c>
      <c r="N777" t="b">
        <v>1</v>
      </c>
      <c r="O777" t="s">
        <v>8269</v>
      </c>
      <c r="P777" t="s">
        <v>8322</v>
      </c>
      <c r="Q777" t="s">
        <v>8325</v>
      </c>
      <c r="R777">
        <f t="shared" si="84"/>
        <v>36.08</v>
      </c>
      <c r="S777" s="9">
        <f t="shared" si="85"/>
        <v>125</v>
      </c>
      <c r="T777" s="8">
        <f t="shared" si="86"/>
        <v>42709.134780092587</v>
      </c>
      <c r="U777" s="8">
        <f t="shared" si="87"/>
        <v>42739.134780092587</v>
      </c>
      <c r="V777" s="14">
        <f t="shared" si="88"/>
        <v>30</v>
      </c>
      <c r="W777" s="10">
        <f t="shared" si="89"/>
        <v>0.25066666666666665</v>
      </c>
      <c r="X777" s="21">
        <f t="shared" si="90"/>
        <v>2016</v>
      </c>
    </row>
    <row r="778" spans="1:24" ht="45" x14ac:dyDescent="0.25">
      <c r="A778">
        <v>3571</v>
      </c>
      <c r="B778" s="1" t="s">
        <v>3570</v>
      </c>
      <c r="C778" s="1" t="s">
        <v>7681</v>
      </c>
      <c r="D778" s="3">
        <v>1500</v>
      </c>
      <c r="E778" s="4">
        <v>1831</v>
      </c>
      <c r="F778" t="s">
        <v>8218</v>
      </c>
      <c r="G778" t="s">
        <v>8224</v>
      </c>
      <c r="H778" t="s">
        <v>8408</v>
      </c>
      <c r="I778" t="s">
        <v>8246</v>
      </c>
      <c r="J778">
        <v>1414701413</v>
      </c>
      <c r="K778">
        <v>1412109413</v>
      </c>
      <c r="L778" t="b">
        <v>0</v>
      </c>
      <c r="M778">
        <v>25</v>
      </c>
      <c r="N778" t="b">
        <v>1</v>
      </c>
      <c r="O778" t="s">
        <v>8269</v>
      </c>
      <c r="P778" t="s">
        <v>8322</v>
      </c>
      <c r="Q778" t="s">
        <v>8325</v>
      </c>
      <c r="R778">
        <f t="shared" si="84"/>
        <v>73.239999999999995</v>
      </c>
      <c r="S778" s="9">
        <f t="shared" si="85"/>
        <v>122</v>
      </c>
      <c r="T778" s="8">
        <f t="shared" si="86"/>
        <v>41912.858946759261</v>
      </c>
      <c r="U778" s="8">
        <f t="shared" si="87"/>
        <v>41942.858946759261</v>
      </c>
      <c r="V778" s="14">
        <f t="shared" si="88"/>
        <v>30</v>
      </c>
      <c r="W778" s="10">
        <f t="shared" si="89"/>
        <v>0.22066666666666668</v>
      </c>
      <c r="X778" s="21">
        <f t="shared" si="90"/>
        <v>2014</v>
      </c>
    </row>
    <row r="779" spans="1:24" ht="60" x14ac:dyDescent="0.25">
      <c r="A779">
        <v>3810</v>
      </c>
      <c r="B779" s="1" t="s">
        <v>3807</v>
      </c>
      <c r="C779" s="1" t="s">
        <v>7920</v>
      </c>
      <c r="D779" s="3">
        <v>1500</v>
      </c>
      <c r="E779" s="4">
        <v>1826</v>
      </c>
      <c r="F779" t="s">
        <v>8218</v>
      </c>
      <c r="G779" t="s">
        <v>8223</v>
      </c>
      <c r="H779" t="s">
        <v>8404</v>
      </c>
      <c r="I779" t="s">
        <v>8245</v>
      </c>
      <c r="J779">
        <v>1426965758</v>
      </c>
      <c r="K779">
        <v>1424377358</v>
      </c>
      <c r="L779" t="b">
        <v>0</v>
      </c>
      <c r="M779">
        <v>26</v>
      </c>
      <c r="N779" t="b">
        <v>1</v>
      </c>
      <c r="O779" t="s">
        <v>8269</v>
      </c>
      <c r="P779" t="s">
        <v>8322</v>
      </c>
      <c r="Q779" t="s">
        <v>8325</v>
      </c>
      <c r="R779">
        <f t="shared" si="84"/>
        <v>70.23</v>
      </c>
      <c r="S779" s="9">
        <f t="shared" si="85"/>
        <v>122</v>
      </c>
      <c r="T779" s="8">
        <f t="shared" si="86"/>
        <v>42054.849050925928</v>
      </c>
      <c r="U779" s="8">
        <f t="shared" si="87"/>
        <v>42084.807384259257</v>
      </c>
      <c r="V779" s="14">
        <f t="shared" si="88"/>
        <v>29.958333333328483</v>
      </c>
      <c r="W779" s="10">
        <f t="shared" si="89"/>
        <v>0.21733333333333332</v>
      </c>
      <c r="X779" s="21">
        <f t="shared" si="90"/>
        <v>2015</v>
      </c>
    </row>
    <row r="780" spans="1:24" ht="45" x14ac:dyDescent="0.25">
      <c r="A780">
        <v>3706</v>
      </c>
      <c r="B780" s="1" t="s">
        <v>3703</v>
      </c>
      <c r="C780" s="1" t="s">
        <v>7816</v>
      </c>
      <c r="D780" s="3">
        <v>1500</v>
      </c>
      <c r="E780" s="4">
        <v>1820</v>
      </c>
      <c r="F780" t="s">
        <v>8218</v>
      </c>
      <c r="G780" t="s">
        <v>8223</v>
      </c>
      <c r="H780" t="s">
        <v>8404</v>
      </c>
      <c r="I780" t="s">
        <v>8245</v>
      </c>
      <c r="J780">
        <v>1410558949</v>
      </c>
      <c r="K780">
        <v>1409262949</v>
      </c>
      <c r="L780" t="b">
        <v>0</v>
      </c>
      <c r="M780">
        <v>13</v>
      </c>
      <c r="N780" t="b">
        <v>1</v>
      </c>
      <c r="O780" t="s">
        <v>8269</v>
      </c>
      <c r="P780" t="s">
        <v>8322</v>
      </c>
      <c r="Q780" t="s">
        <v>8325</v>
      </c>
      <c r="R780">
        <f t="shared" si="84"/>
        <v>140</v>
      </c>
      <c r="S780" s="9">
        <f t="shared" si="85"/>
        <v>121</v>
      </c>
      <c r="T780" s="8">
        <f t="shared" si="86"/>
        <v>41879.913761574076</v>
      </c>
      <c r="U780" s="8">
        <f t="shared" si="87"/>
        <v>41894.913761574076</v>
      </c>
      <c r="V780" s="14">
        <f t="shared" si="88"/>
        <v>15</v>
      </c>
      <c r="W780" s="10">
        <f t="shared" si="89"/>
        <v>0.21333333333333335</v>
      </c>
      <c r="X780" s="21">
        <f t="shared" si="90"/>
        <v>2014</v>
      </c>
    </row>
    <row r="781" spans="1:24" x14ac:dyDescent="0.25">
      <c r="A781">
        <v>1473</v>
      </c>
      <c r="B781" s="1" t="s">
        <v>1474</v>
      </c>
      <c r="C781" s="1" t="s">
        <v>5583</v>
      </c>
      <c r="D781" s="3">
        <v>1500</v>
      </c>
      <c r="E781" s="4">
        <v>1807.74</v>
      </c>
      <c r="F781" t="s">
        <v>8218</v>
      </c>
      <c r="G781" t="s">
        <v>8223</v>
      </c>
      <c r="H781" t="s">
        <v>8404</v>
      </c>
      <c r="I781" t="s">
        <v>8245</v>
      </c>
      <c r="J781">
        <v>1330644639</v>
      </c>
      <c r="K781">
        <v>1328052639</v>
      </c>
      <c r="L781" t="b">
        <v>1</v>
      </c>
      <c r="M781">
        <v>47</v>
      </c>
      <c r="N781" t="b">
        <v>1</v>
      </c>
      <c r="O781" t="s">
        <v>8286</v>
      </c>
      <c r="P781" t="s">
        <v>8310</v>
      </c>
      <c r="Q781" t="s">
        <v>8311</v>
      </c>
      <c r="R781">
        <f t="shared" si="84"/>
        <v>38.46</v>
      </c>
      <c r="S781" s="9">
        <f t="shared" si="85"/>
        <v>121</v>
      </c>
      <c r="T781" s="8">
        <f t="shared" si="86"/>
        <v>40939.979618055557</v>
      </c>
      <c r="U781" s="8">
        <f t="shared" si="87"/>
        <v>40969.979618055557</v>
      </c>
      <c r="V781" s="14">
        <f t="shared" si="88"/>
        <v>30</v>
      </c>
      <c r="W781" s="10">
        <f t="shared" si="89"/>
        <v>0.20516000000000001</v>
      </c>
      <c r="X781" s="21">
        <f t="shared" si="90"/>
        <v>2012</v>
      </c>
    </row>
    <row r="782" spans="1:24" ht="60" x14ac:dyDescent="0.25">
      <c r="A782">
        <v>3690</v>
      </c>
      <c r="B782" s="1" t="s">
        <v>3687</v>
      </c>
      <c r="C782" s="1" t="s">
        <v>7800</v>
      </c>
      <c r="D782" s="3">
        <v>1500</v>
      </c>
      <c r="E782" s="4">
        <v>1800</v>
      </c>
      <c r="F782" t="s">
        <v>8218</v>
      </c>
      <c r="G782" t="s">
        <v>8223</v>
      </c>
      <c r="H782" t="s">
        <v>8404</v>
      </c>
      <c r="I782" t="s">
        <v>8245</v>
      </c>
      <c r="J782">
        <v>1417101683</v>
      </c>
      <c r="K782">
        <v>1414506083</v>
      </c>
      <c r="L782" t="b">
        <v>0</v>
      </c>
      <c r="M782">
        <v>31</v>
      </c>
      <c r="N782" t="b">
        <v>1</v>
      </c>
      <c r="O782" t="s">
        <v>8269</v>
      </c>
      <c r="P782" t="s">
        <v>8322</v>
      </c>
      <c r="Q782" t="s">
        <v>8325</v>
      </c>
      <c r="R782">
        <f t="shared" si="84"/>
        <v>58.06</v>
      </c>
      <c r="S782" s="9">
        <f t="shared" si="85"/>
        <v>120</v>
      </c>
      <c r="T782" s="8">
        <f t="shared" si="86"/>
        <v>41940.598182870373</v>
      </c>
      <c r="U782" s="8">
        <f t="shared" si="87"/>
        <v>41970.639849537038</v>
      </c>
      <c r="V782" s="14">
        <f t="shared" si="88"/>
        <v>30.041666666664241</v>
      </c>
      <c r="W782" s="10">
        <f t="shared" si="89"/>
        <v>0.2</v>
      </c>
      <c r="X782" s="21">
        <f t="shared" si="90"/>
        <v>2014</v>
      </c>
    </row>
    <row r="783" spans="1:24" ht="60" x14ac:dyDescent="0.25">
      <c r="A783">
        <v>3816</v>
      </c>
      <c r="B783" s="1" t="s">
        <v>3813</v>
      </c>
      <c r="C783" s="1" t="s">
        <v>7926</v>
      </c>
      <c r="D783" s="3">
        <v>1500</v>
      </c>
      <c r="E783" s="4">
        <v>1788.57</v>
      </c>
      <c r="F783" t="s">
        <v>8218</v>
      </c>
      <c r="G783" t="s">
        <v>8223</v>
      </c>
      <c r="H783" t="s">
        <v>8404</v>
      </c>
      <c r="I783" t="s">
        <v>8245</v>
      </c>
      <c r="J783">
        <v>1405614823</v>
      </c>
      <c r="K783">
        <v>1403022823</v>
      </c>
      <c r="L783" t="b">
        <v>0</v>
      </c>
      <c r="M783">
        <v>37</v>
      </c>
      <c r="N783" t="b">
        <v>1</v>
      </c>
      <c r="O783" t="s">
        <v>8269</v>
      </c>
      <c r="P783" t="s">
        <v>8322</v>
      </c>
      <c r="Q783" t="s">
        <v>8325</v>
      </c>
      <c r="R783">
        <f t="shared" si="84"/>
        <v>48.34</v>
      </c>
      <c r="S783" s="9">
        <f t="shared" si="85"/>
        <v>119</v>
      </c>
      <c r="T783" s="8">
        <f t="shared" si="86"/>
        <v>41807.690081018518</v>
      </c>
      <c r="U783" s="8">
        <f t="shared" si="87"/>
        <v>41837.690081018518</v>
      </c>
      <c r="V783" s="14">
        <f t="shared" si="88"/>
        <v>30</v>
      </c>
      <c r="W783" s="10">
        <f t="shared" si="89"/>
        <v>0.19237999999999997</v>
      </c>
      <c r="X783" s="21">
        <f t="shared" si="90"/>
        <v>2014</v>
      </c>
    </row>
    <row r="784" spans="1:24" ht="30" x14ac:dyDescent="0.25">
      <c r="A784">
        <v>1263</v>
      </c>
      <c r="B784" s="1" t="s">
        <v>1264</v>
      </c>
      <c r="C784" s="1" t="s">
        <v>5373</v>
      </c>
      <c r="D784" s="3">
        <v>1500</v>
      </c>
      <c r="E784" s="4">
        <v>1785</v>
      </c>
      <c r="F784" t="s">
        <v>8218</v>
      </c>
      <c r="G784" t="s">
        <v>8223</v>
      </c>
      <c r="H784" t="s">
        <v>8404</v>
      </c>
      <c r="I784" t="s">
        <v>8245</v>
      </c>
      <c r="J784">
        <v>1396054800</v>
      </c>
      <c r="K784">
        <v>1393034470</v>
      </c>
      <c r="L784" t="b">
        <v>1</v>
      </c>
      <c r="M784">
        <v>41</v>
      </c>
      <c r="N784" t="b">
        <v>1</v>
      </c>
      <c r="O784" t="s">
        <v>8274</v>
      </c>
      <c r="P784" t="s">
        <v>8326</v>
      </c>
      <c r="Q784" t="s">
        <v>8330</v>
      </c>
      <c r="R784">
        <f t="shared" si="84"/>
        <v>43.54</v>
      </c>
      <c r="S784" s="9">
        <f t="shared" si="85"/>
        <v>119</v>
      </c>
      <c r="T784" s="8">
        <f t="shared" si="86"/>
        <v>41692.084143518521</v>
      </c>
      <c r="U784" s="8">
        <f t="shared" si="87"/>
        <v>41727.041666666664</v>
      </c>
      <c r="V784" s="14">
        <f t="shared" si="88"/>
        <v>34.957523148143082</v>
      </c>
      <c r="W784" s="10">
        <f t="shared" si="89"/>
        <v>0.19</v>
      </c>
      <c r="X784" s="21">
        <f t="shared" si="90"/>
        <v>2014</v>
      </c>
    </row>
    <row r="785" spans="1:24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t="s">
        <v>8223</v>
      </c>
      <c r="H785" t="s">
        <v>8404</v>
      </c>
      <c r="I785" t="s">
        <v>8245</v>
      </c>
      <c r="J785">
        <v>1391718671</v>
      </c>
      <c r="K785">
        <v>1390509071</v>
      </c>
      <c r="L785" t="b">
        <v>0</v>
      </c>
      <c r="M785">
        <v>49</v>
      </c>
      <c r="N785" t="b">
        <v>1</v>
      </c>
      <c r="O785" t="s">
        <v>8290</v>
      </c>
      <c r="P785" t="s">
        <v>8326</v>
      </c>
      <c r="Q785" t="s">
        <v>8337</v>
      </c>
      <c r="R785">
        <f t="shared" si="84"/>
        <v>36.24</v>
      </c>
      <c r="S785" s="9">
        <f t="shared" si="85"/>
        <v>118</v>
      </c>
      <c r="T785" s="8">
        <f t="shared" si="86"/>
        <v>41662.854988425926</v>
      </c>
      <c r="U785" s="8">
        <f t="shared" si="87"/>
        <v>41676.854988425926</v>
      </c>
      <c r="V785" s="14">
        <f t="shared" si="88"/>
        <v>14</v>
      </c>
      <c r="W785" s="10">
        <f t="shared" si="89"/>
        <v>0.184</v>
      </c>
      <c r="X785" s="21">
        <f t="shared" si="90"/>
        <v>2014</v>
      </c>
    </row>
    <row r="786" spans="1:24" ht="45" x14ac:dyDescent="0.25">
      <c r="A786">
        <v>1609</v>
      </c>
      <c r="B786" s="1" t="s">
        <v>1610</v>
      </c>
      <c r="C786" s="1" t="s">
        <v>5719</v>
      </c>
      <c r="D786" s="3">
        <v>1500</v>
      </c>
      <c r="E786" s="4">
        <v>1775</v>
      </c>
      <c r="F786" t="s">
        <v>8218</v>
      </c>
      <c r="G786" t="s">
        <v>8223</v>
      </c>
      <c r="H786" t="s">
        <v>8404</v>
      </c>
      <c r="I786" t="s">
        <v>8245</v>
      </c>
      <c r="J786">
        <v>1320220800</v>
      </c>
      <c r="K786">
        <v>1315612909</v>
      </c>
      <c r="L786" t="b">
        <v>0</v>
      </c>
      <c r="M786">
        <v>4</v>
      </c>
      <c r="N786" t="b">
        <v>1</v>
      </c>
      <c r="O786" t="s">
        <v>8274</v>
      </c>
      <c r="P786" t="s">
        <v>8326</v>
      </c>
      <c r="Q786" t="s">
        <v>8330</v>
      </c>
      <c r="R786">
        <f t="shared" si="84"/>
        <v>443.75</v>
      </c>
      <c r="S786" s="9">
        <f t="shared" si="85"/>
        <v>118</v>
      </c>
      <c r="T786" s="8">
        <f t="shared" si="86"/>
        <v>40796.001261574071</v>
      </c>
      <c r="U786" s="8">
        <f t="shared" si="87"/>
        <v>40849.333333333336</v>
      </c>
      <c r="V786" s="14">
        <f t="shared" si="88"/>
        <v>53.332071759265091</v>
      </c>
      <c r="W786" s="10">
        <f t="shared" si="89"/>
        <v>0.18333333333333332</v>
      </c>
      <c r="X786" s="21">
        <f t="shared" si="90"/>
        <v>2011</v>
      </c>
    </row>
    <row r="787" spans="1:24" ht="30" x14ac:dyDescent="0.25">
      <c r="A787">
        <v>3370</v>
      </c>
      <c r="B787" s="1" t="s">
        <v>3369</v>
      </c>
      <c r="C787" s="1" t="s">
        <v>7480</v>
      </c>
      <c r="D787" s="3">
        <v>1500</v>
      </c>
      <c r="E787" s="4">
        <v>1766</v>
      </c>
      <c r="F787" t="s">
        <v>8218</v>
      </c>
      <c r="G787" t="s">
        <v>8223</v>
      </c>
      <c r="H787" t="s">
        <v>8404</v>
      </c>
      <c r="I787" t="s">
        <v>8245</v>
      </c>
      <c r="J787">
        <v>1481961600</v>
      </c>
      <c r="K787">
        <v>1479283285</v>
      </c>
      <c r="L787" t="b">
        <v>0</v>
      </c>
      <c r="M787">
        <v>26</v>
      </c>
      <c r="N787" t="b">
        <v>1</v>
      </c>
      <c r="O787" t="s">
        <v>8269</v>
      </c>
      <c r="P787" t="s">
        <v>8322</v>
      </c>
      <c r="Q787" t="s">
        <v>8325</v>
      </c>
      <c r="R787">
        <f t="shared" si="84"/>
        <v>67.92</v>
      </c>
      <c r="S787" s="9">
        <f t="shared" si="85"/>
        <v>118</v>
      </c>
      <c r="T787" s="8">
        <f t="shared" si="86"/>
        <v>42690.334317129629</v>
      </c>
      <c r="U787" s="8">
        <f t="shared" si="87"/>
        <v>42721.333333333328</v>
      </c>
      <c r="V787" s="14">
        <f t="shared" si="88"/>
        <v>30.999016203699284</v>
      </c>
      <c r="W787" s="10">
        <f t="shared" si="89"/>
        <v>0.17733333333333334</v>
      </c>
      <c r="X787" s="21">
        <f t="shared" si="90"/>
        <v>2016</v>
      </c>
    </row>
    <row r="788" spans="1:24" ht="60" x14ac:dyDescent="0.25">
      <c r="A788">
        <v>96</v>
      </c>
      <c r="B788" s="1" t="s">
        <v>98</v>
      </c>
      <c r="C788" s="1" t="s">
        <v>4207</v>
      </c>
      <c r="D788" s="3">
        <v>1500</v>
      </c>
      <c r="E788" s="4">
        <v>1720</v>
      </c>
      <c r="F788" t="s">
        <v>8218</v>
      </c>
      <c r="G788" t="s">
        <v>8223</v>
      </c>
      <c r="H788" t="s">
        <v>8404</v>
      </c>
      <c r="I788" t="s">
        <v>8245</v>
      </c>
      <c r="J788">
        <v>1280631600</v>
      </c>
      <c r="K788">
        <v>1274889241</v>
      </c>
      <c r="L788" t="b">
        <v>0</v>
      </c>
      <c r="M788">
        <v>34</v>
      </c>
      <c r="N788" t="b">
        <v>1</v>
      </c>
      <c r="O788" t="s">
        <v>8264</v>
      </c>
      <c r="P788" t="s">
        <v>8320</v>
      </c>
      <c r="Q788" t="s">
        <v>8342</v>
      </c>
      <c r="R788">
        <f t="shared" si="84"/>
        <v>50.59</v>
      </c>
      <c r="S788" s="9">
        <f t="shared" si="85"/>
        <v>115</v>
      </c>
      <c r="T788" s="8">
        <f t="shared" si="86"/>
        <v>40324.662511574075</v>
      </c>
      <c r="U788" s="8">
        <f t="shared" si="87"/>
        <v>40391.125</v>
      </c>
      <c r="V788" s="14">
        <f t="shared" si="88"/>
        <v>66.462488425924676</v>
      </c>
      <c r="W788" s="10">
        <f t="shared" si="89"/>
        <v>0.14666666666666667</v>
      </c>
      <c r="X788" s="21">
        <f t="shared" si="90"/>
        <v>2010</v>
      </c>
    </row>
    <row r="789" spans="1:24" ht="45" x14ac:dyDescent="0.25">
      <c r="A789">
        <v>526</v>
      </c>
      <c r="B789" s="1" t="s">
        <v>527</v>
      </c>
      <c r="C789" s="1" t="s">
        <v>4636</v>
      </c>
      <c r="D789" s="3">
        <v>1500</v>
      </c>
      <c r="E789" s="4">
        <v>1710</v>
      </c>
      <c r="F789" t="s">
        <v>8218</v>
      </c>
      <c r="G789" t="s">
        <v>8224</v>
      </c>
      <c r="H789" t="s">
        <v>8408</v>
      </c>
      <c r="I789" t="s">
        <v>8246</v>
      </c>
      <c r="J789">
        <v>1438966800</v>
      </c>
      <c r="K789">
        <v>1436278344</v>
      </c>
      <c r="L789" t="b">
        <v>0</v>
      </c>
      <c r="M789">
        <v>23</v>
      </c>
      <c r="N789" t="b">
        <v>1</v>
      </c>
      <c r="O789" t="s">
        <v>8269</v>
      </c>
      <c r="P789" t="s">
        <v>8322</v>
      </c>
      <c r="Q789" t="s">
        <v>8325</v>
      </c>
      <c r="R789">
        <f t="shared" si="84"/>
        <v>74.349999999999994</v>
      </c>
      <c r="S789" s="9">
        <f t="shared" si="85"/>
        <v>114</v>
      </c>
      <c r="T789" s="8">
        <f t="shared" si="86"/>
        <v>42192.591944444444</v>
      </c>
      <c r="U789" s="8">
        <f t="shared" si="87"/>
        <v>42223.708333333328</v>
      </c>
      <c r="V789" s="14">
        <f t="shared" si="88"/>
        <v>31.116388888884103</v>
      </c>
      <c r="W789" s="10">
        <f t="shared" si="89"/>
        <v>0.14000000000000001</v>
      </c>
      <c r="X789" s="21">
        <f t="shared" si="90"/>
        <v>2015</v>
      </c>
    </row>
    <row r="790" spans="1:24" ht="60" x14ac:dyDescent="0.25">
      <c r="A790">
        <v>650</v>
      </c>
      <c r="B790" s="1" t="s">
        <v>651</v>
      </c>
      <c r="C790" s="1" t="s">
        <v>4760</v>
      </c>
      <c r="D790" s="3">
        <v>1500</v>
      </c>
      <c r="E790" s="4">
        <v>1686</v>
      </c>
      <c r="F790" t="s">
        <v>8218</v>
      </c>
      <c r="G790" t="s">
        <v>8223</v>
      </c>
      <c r="H790" t="s">
        <v>8404</v>
      </c>
      <c r="I790" t="s">
        <v>8245</v>
      </c>
      <c r="J790">
        <v>1418953984</v>
      </c>
      <c r="K790">
        <v>1413766384</v>
      </c>
      <c r="L790" t="b">
        <v>0</v>
      </c>
      <c r="M790">
        <v>48</v>
      </c>
      <c r="N790" t="b">
        <v>1</v>
      </c>
      <c r="O790" t="s">
        <v>8271</v>
      </c>
      <c r="P790" t="s">
        <v>8307</v>
      </c>
      <c r="Q790" t="s">
        <v>8309</v>
      </c>
      <c r="R790">
        <f t="shared" si="84"/>
        <v>35.130000000000003</v>
      </c>
      <c r="S790" s="9">
        <f t="shared" si="85"/>
        <v>112</v>
      </c>
      <c r="T790" s="8">
        <f t="shared" si="86"/>
        <v>41932.036851851852</v>
      </c>
      <c r="U790" s="8">
        <f t="shared" si="87"/>
        <v>41992.078518518523</v>
      </c>
      <c r="V790" s="14">
        <f t="shared" si="88"/>
        <v>60.041666666671517</v>
      </c>
      <c r="W790" s="10">
        <f t="shared" si="89"/>
        <v>0.124</v>
      </c>
      <c r="X790" s="21">
        <f t="shared" si="90"/>
        <v>2014</v>
      </c>
    </row>
    <row r="791" spans="1:24" ht="45" x14ac:dyDescent="0.25">
      <c r="A791">
        <v>1506</v>
      </c>
      <c r="B791" s="1" t="s">
        <v>1507</v>
      </c>
      <c r="C791" s="1" t="s">
        <v>5616</v>
      </c>
      <c r="D791" s="3">
        <v>1500</v>
      </c>
      <c r="E791" s="4">
        <v>1671</v>
      </c>
      <c r="F791" t="s">
        <v>8218</v>
      </c>
      <c r="G791" t="s">
        <v>8224</v>
      </c>
      <c r="H791" t="s">
        <v>8408</v>
      </c>
      <c r="I791" t="s">
        <v>8246</v>
      </c>
      <c r="J791">
        <v>1406227904</v>
      </c>
      <c r="K791">
        <v>1403635904</v>
      </c>
      <c r="L791" t="b">
        <v>1</v>
      </c>
      <c r="M791">
        <v>43</v>
      </c>
      <c r="N791" t="b">
        <v>1</v>
      </c>
      <c r="O791" t="s">
        <v>8283</v>
      </c>
      <c r="P791" t="s">
        <v>8312</v>
      </c>
      <c r="Q791" t="s">
        <v>8313</v>
      </c>
      <c r="R791">
        <f t="shared" si="84"/>
        <v>38.86</v>
      </c>
      <c r="S791" s="9">
        <f t="shared" si="85"/>
        <v>111</v>
      </c>
      <c r="T791" s="8">
        <f t="shared" si="86"/>
        <v>41814.785925925928</v>
      </c>
      <c r="U791" s="8">
        <f t="shared" si="87"/>
        <v>41844.785925925928</v>
      </c>
      <c r="V791" s="14">
        <f t="shared" si="88"/>
        <v>30</v>
      </c>
      <c r="W791" s="10">
        <f t="shared" si="89"/>
        <v>0.114</v>
      </c>
      <c r="X791" s="21">
        <f t="shared" si="90"/>
        <v>2014</v>
      </c>
    </row>
    <row r="792" spans="1:24" ht="60" x14ac:dyDescent="0.25">
      <c r="A792">
        <v>3722</v>
      </c>
      <c r="B792" s="1" t="s">
        <v>3719</v>
      </c>
      <c r="C792" s="1" t="s">
        <v>7832</v>
      </c>
      <c r="D792" s="3">
        <v>1500</v>
      </c>
      <c r="E792" s="4">
        <v>1668</v>
      </c>
      <c r="F792" t="s">
        <v>8218</v>
      </c>
      <c r="G792" t="s">
        <v>8228</v>
      </c>
      <c r="H792" t="s">
        <v>8409</v>
      </c>
      <c r="I792" t="s">
        <v>8250</v>
      </c>
      <c r="J792">
        <v>1455231540</v>
      </c>
      <c r="K792">
        <v>1452614847</v>
      </c>
      <c r="L792" t="b">
        <v>0</v>
      </c>
      <c r="M792">
        <v>35</v>
      </c>
      <c r="N792" t="b">
        <v>1</v>
      </c>
      <c r="O792" t="s">
        <v>8269</v>
      </c>
      <c r="P792" t="s">
        <v>8322</v>
      </c>
      <c r="Q792" t="s">
        <v>8325</v>
      </c>
      <c r="R792">
        <f t="shared" si="84"/>
        <v>47.66</v>
      </c>
      <c r="S792" s="9">
        <f t="shared" si="85"/>
        <v>111</v>
      </c>
      <c r="T792" s="8">
        <f t="shared" si="86"/>
        <v>42381.671840277777</v>
      </c>
      <c r="U792" s="8">
        <f t="shared" si="87"/>
        <v>42411.957638888889</v>
      </c>
      <c r="V792" s="14">
        <f t="shared" si="88"/>
        <v>30.285798611112114</v>
      </c>
      <c r="W792" s="10">
        <f t="shared" si="89"/>
        <v>0.112</v>
      </c>
      <c r="X792" s="21">
        <f t="shared" si="90"/>
        <v>2016</v>
      </c>
    </row>
    <row r="793" spans="1:24" ht="60" x14ac:dyDescent="0.25">
      <c r="A793">
        <v>2082</v>
      </c>
      <c r="B793" s="1" t="s">
        <v>2083</v>
      </c>
      <c r="C793" s="1" t="s">
        <v>6192</v>
      </c>
      <c r="D793" s="3">
        <v>1500</v>
      </c>
      <c r="E793" s="4">
        <v>1661</v>
      </c>
      <c r="F793" t="s">
        <v>8218</v>
      </c>
      <c r="G793" t="s">
        <v>8223</v>
      </c>
      <c r="H793" t="s">
        <v>8404</v>
      </c>
      <c r="I793" t="s">
        <v>8245</v>
      </c>
      <c r="J793">
        <v>1322106796</v>
      </c>
      <c r="K793">
        <v>1316919196</v>
      </c>
      <c r="L793" t="b">
        <v>0</v>
      </c>
      <c r="M793">
        <v>38</v>
      </c>
      <c r="N793" t="b">
        <v>1</v>
      </c>
      <c r="O793" t="s">
        <v>8277</v>
      </c>
      <c r="P793" t="s">
        <v>8326</v>
      </c>
      <c r="Q793" t="s">
        <v>8327</v>
      </c>
      <c r="R793">
        <f t="shared" si="84"/>
        <v>43.71</v>
      </c>
      <c r="S793" s="9">
        <f t="shared" si="85"/>
        <v>111</v>
      </c>
      <c r="T793" s="8">
        <f t="shared" si="86"/>
        <v>40811.120324074072</v>
      </c>
      <c r="U793" s="8">
        <f t="shared" si="87"/>
        <v>40871.161990740737</v>
      </c>
      <c r="V793" s="14">
        <f t="shared" si="88"/>
        <v>60.041666666664241</v>
      </c>
      <c r="W793" s="10">
        <f t="shared" si="89"/>
        <v>0.10733333333333334</v>
      </c>
      <c r="X793" s="21">
        <f t="shared" si="90"/>
        <v>2011</v>
      </c>
    </row>
    <row r="794" spans="1:24" ht="60" x14ac:dyDescent="0.25">
      <c r="A794">
        <v>3251</v>
      </c>
      <c r="B794" s="1" t="s">
        <v>3251</v>
      </c>
      <c r="C794" s="1" t="s">
        <v>7361</v>
      </c>
      <c r="D794" s="3">
        <v>1500</v>
      </c>
      <c r="E794" s="4">
        <v>1661</v>
      </c>
      <c r="F794" t="s">
        <v>8218</v>
      </c>
      <c r="G794" t="s">
        <v>8223</v>
      </c>
      <c r="H794" t="s">
        <v>8404</v>
      </c>
      <c r="I794" t="s">
        <v>8245</v>
      </c>
      <c r="J794">
        <v>1434907966</v>
      </c>
      <c r="K794">
        <v>1432315966</v>
      </c>
      <c r="L794" t="b">
        <v>1</v>
      </c>
      <c r="M794">
        <v>20</v>
      </c>
      <c r="N794" t="b">
        <v>1</v>
      </c>
      <c r="O794" t="s">
        <v>8269</v>
      </c>
      <c r="P794" t="s">
        <v>8322</v>
      </c>
      <c r="Q794" t="s">
        <v>8325</v>
      </c>
      <c r="R794">
        <f t="shared" si="84"/>
        <v>83.05</v>
      </c>
      <c r="S794" s="9">
        <f t="shared" si="85"/>
        <v>111</v>
      </c>
      <c r="T794" s="8">
        <f t="shared" si="86"/>
        <v>42146.731087962966</v>
      </c>
      <c r="U794" s="8">
        <f t="shared" si="87"/>
        <v>42176.731087962966</v>
      </c>
      <c r="V794" s="14">
        <f t="shared" si="88"/>
        <v>30</v>
      </c>
      <c r="W794" s="10">
        <f t="shared" si="89"/>
        <v>0.10733333333333334</v>
      </c>
      <c r="X794" s="21">
        <f t="shared" si="90"/>
        <v>2015</v>
      </c>
    </row>
    <row r="795" spans="1:24" ht="60" x14ac:dyDescent="0.25">
      <c r="A795">
        <v>2667</v>
      </c>
      <c r="B795" s="1" t="s">
        <v>2667</v>
      </c>
      <c r="C795" s="1" t="s">
        <v>6777</v>
      </c>
      <c r="D795" s="3">
        <v>1500</v>
      </c>
      <c r="E795" s="4">
        <v>1660</v>
      </c>
      <c r="F795" t="s">
        <v>8218</v>
      </c>
      <c r="G795" t="s">
        <v>8223</v>
      </c>
      <c r="H795" t="s">
        <v>8404</v>
      </c>
      <c r="I795" t="s">
        <v>8245</v>
      </c>
      <c r="J795">
        <v>1455142416</v>
      </c>
      <c r="K795">
        <v>1452550416</v>
      </c>
      <c r="L795" t="b">
        <v>0</v>
      </c>
      <c r="M795">
        <v>18</v>
      </c>
      <c r="N795" t="b">
        <v>1</v>
      </c>
      <c r="O795" t="s">
        <v>8300</v>
      </c>
      <c r="P795" t="s">
        <v>8307</v>
      </c>
      <c r="Q795" t="s">
        <v>8339</v>
      </c>
      <c r="R795">
        <f t="shared" si="84"/>
        <v>92.22</v>
      </c>
      <c r="S795" s="9">
        <f t="shared" si="85"/>
        <v>111</v>
      </c>
      <c r="T795" s="8">
        <f t="shared" si="86"/>
        <v>42380.926111111112</v>
      </c>
      <c r="U795" s="8">
        <f t="shared" si="87"/>
        <v>42410.926111111112</v>
      </c>
      <c r="V795" s="14">
        <f t="shared" si="88"/>
        <v>30</v>
      </c>
      <c r="W795" s="10">
        <f t="shared" si="89"/>
        <v>0.10666666666666667</v>
      </c>
      <c r="X795" s="21">
        <f t="shared" si="90"/>
        <v>2016</v>
      </c>
    </row>
    <row r="796" spans="1:24" ht="45" x14ac:dyDescent="0.25">
      <c r="A796">
        <v>1925</v>
      </c>
      <c r="B796" s="1" t="s">
        <v>1926</v>
      </c>
      <c r="C796" s="1" t="s">
        <v>6035</v>
      </c>
      <c r="D796" s="3">
        <v>1500</v>
      </c>
      <c r="E796" s="4">
        <v>1655</v>
      </c>
      <c r="F796" t="s">
        <v>8218</v>
      </c>
      <c r="G796" t="s">
        <v>8223</v>
      </c>
      <c r="H796" t="s">
        <v>8404</v>
      </c>
      <c r="I796" t="s">
        <v>8245</v>
      </c>
      <c r="J796">
        <v>1381449600</v>
      </c>
      <c r="K796">
        <v>1379540288</v>
      </c>
      <c r="L796" t="b">
        <v>0</v>
      </c>
      <c r="M796">
        <v>52</v>
      </c>
      <c r="N796" t="b">
        <v>1</v>
      </c>
      <c r="O796" t="s">
        <v>8277</v>
      </c>
      <c r="P796" t="s">
        <v>8326</v>
      </c>
      <c r="Q796" t="s">
        <v>8327</v>
      </c>
      <c r="R796">
        <f t="shared" si="84"/>
        <v>31.83</v>
      </c>
      <c r="S796" s="9">
        <f t="shared" si="85"/>
        <v>110</v>
      </c>
      <c r="T796" s="8">
        <f t="shared" si="86"/>
        <v>41535.90148148148</v>
      </c>
      <c r="U796" s="8">
        <f t="shared" si="87"/>
        <v>41558</v>
      </c>
      <c r="V796" s="14">
        <f t="shared" si="88"/>
        <v>22.098518518519995</v>
      </c>
      <c r="W796" s="10">
        <f t="shared" si="89"/>
        <v>0.10333333333333333</v>
      </c>
      <c r="X796" s="21">
        <f t="shared" si="90"/>
        <v>2013</v>
      </c>
    </row>
    <row r="797" spans="1:24" ht="60" x14ac:dyDescent="0.25">
      <c r="A797">
        <v>3518</v>
      </c>
      <c r="B797" s="1" t="s">
        <v>3517</v>
      </c>
      <c r="C797" s="1" t="s">
        <v>7628</v>
      </c>
      <c r="D797" s="3">
        <v>1500</v>
      </c>
      <c r="E797" s="4">
        <v>1650.69</v>
      </c>
      <c r="F797" t="s">
        <v>8218</v>
      </c>
      <c r="G797" t="s">
        <v>8223</v>
      </c>
      <c r="H797" t="s">
        <v>8404</v>
      </c>
      <c r="I797" t="s">
        <v>8245</v>
      </c>
      <c r="J797">
        <v>1412259660</v>
      </c>
      <c r="K797">
        <v>1410461299</v>
      </c>
      <c r="L797" t="b">
        <v>0</v>
      </c>
      <c r="M797">
        <v>33</v>
      </c>
      <c r="N797" t="b">
        <v>1</v>
      </c>
      <c r="O797" t="s">
        <v>8269</v>
      </c>
      <c r="P797" t="s">
        <v>8322</v>
      </c>
      <c r="Q797" t="s">
        <v>8325</v>
      </c>
      <c r="R797">
        <f t="shared" si="84"/>
        <v>50.02</v>
      </c>
      <c r="S797" s="9">
        <f t="shared" si="85"/>
        <v>110</v>
      </c>
      <c r="T797" s="8">
        <f t="shared" si="86"/>
        <v>41893.783553240741</v>
      </c>
      <c r="U797" s="8">
        <f t="shared" si="87"/>
        <v>41914.597916666666</v>
      </c>
      <c r="V797" s="14">
        <f t="shared" si="88"/>
        <v>20.814363425924967</v>
      </c>
      <c r="W797" s="10">
        <f t="shared" si="89"/>
        <v>0.10046000000000004</v>
      </c>
      <c r="X797" s="21">
        <f t="shared" si="90"/>
        <v>2014</v>
      </c>
    </row>
    <row r="798" spans="1:24" ht="60" x14ac:dyDescent="0.25">
      <c r="A798">
        <v>3346</v>
      </c>
      <c r="B798" s="1" t="s">
        <v>3346</v>
      </c>
      <c r="C798" s="1" t="s">
        <v>7456</v>
      </c>
      <c r="D798" s="3">
        <v>1500</v>
      </c>
      <c r="E798" s="4">
        <v>1650</v>
      </c>
      <c r="F798" t="s">
        <v>8218</v>
      </c>
      <c r="G798" t="s">
        <v>8223</v>
      </c>
      <c r="H798" t="s">
        <v>8404</v>
      </c>
      <c r="I798" t="s">
        <v>8245</v>
      </c>
      <c r="J798">
        <v>1424910910</v>
      </c>
      <c r="K798">
        <v>1424306110</v>
      </c>
      <c r="L798" t="b">
        <v>0</v>
      </c>
      <c r="M798">
        <v>18</v>
      </c>
      <c r="N798" t="b">
        <v>1</v>
      </c>
      <c r="O798" t="s">
        <v>8269</v>
      </c>
      <c r="P798" t="s">
        <v>8322</v>
      </c>
      <c r="Q798" t="s">
        <v>8325</v>
      </c>
      <c r="R798">
        <f t="shared" si="84"/>
        <v>91.67</v>
      </c>
      <c r="S798" s="9">
        <f t="shared" si="85"/>
        <v>110</v>
      </c>
      <c r="T798" s="8">
        <f t="shared" si="86"/>
        <v>42054.024421296301</v>
      </c>
      <c r="U798" s="8">
        <f t="shared" si="87"/>
        <v>42061.024421296301</v>
      </c>
      <c r="V798" s="14">
        <f t="shared" si="88"/>
        <v>7</v>
      </c>
      <c r="W798" s="10">
        <f t="shared" si="89"/>
        <v>0.1</v>
      </c>
      <c r="X798" s="21">
        <f t="shared" si="90"/>
        <v>2015</v>
      </c>
    </row>
    <row r="799" spans="1:24" ht="60" x14ac:dyDescent="0.25">
      <c r="A799">
        <v>2965</v>
      </c>
      <c r="B799" s="1" t="s">
        <v>2965</v>
      </c>
      <c r="C799" s="1" t="s">
        <v>7075</v>
      </c>
      <c r="D799" s="3">
        <v>1500</v>
      </c>
      <c r="E799" s="4">
        <v>1635</v>
      </c>
      <c r="F799" t="s">
        <v>8218</v>
      </c>
      <c r="G799" t="s">
        <v>8223</v>
      </c>
      <c r="H799" t="s">
        <v>8404</v>
      </c>
      <c r="I799" t="s">
        <v>8245</v>
      </c>
      <c r="J799">
        <v>1436290233</v>
      </c>
      <c r="K799">
        <v>1433698233</v>
      </c>
      <c r="L799" t="b">
        <v>0</v>
      </c>
      <c r="M799">
        <v>39</v>
      </c>
      <c r="N799" t="b">
        <v>1</v>
      </c>
      <c r="O799" t="s">
        <v>8269</v>
      </c>
      <c r="P799" t="s">
        <v>8322</v>
      </c>
      <c r="Q799" t="s">
        <v>8325</v>
      </c>
      <c r="R799">
        <f t="shared" si="84"/>
        <v>41.92</v>
      </c>
      <c r="S799" s="9">
        <f t="shared" si="85"/>
        <v>109</v>
      </c>
      <c r="T799" s="8">
        <f t="shared" si="86"/>
        <v>42162.729548611111</v>
      </c>
      <c r="U799" s="8">
        <f t="shared" si="87"/>
        <v>42192.729548611111</v>
      </c>
      <c r="V799" s="14">
        <f t="shared" si="88"/>
        <v>30</v>
      </c>
      <c r="W799" s="10">
        <f t="shared" si="89"/>
        <v>0.09</v>
      </c>
      <c r="X799" s="21">
        <f t="shared" si="90"/>
        <v>2015</v>
      </c>
    </row>
    <row r="800" spans="1:24" ht="45" x14ac:dyDescent="0.25">
      <c r="A800">
        <v>1286</v>
      </c>
      <c r="B800" s="1" t="s">
        <v>1287</v>
      </c>
      <c r="C800" s="1" t="s">
        <v>5396</v>
      </c>
      <c r="D800" s="3">
        <v>1500</v>
      </c>
      <c r="E800" s="4">
        <v>1625</v>
      </c>
      <c r="F800" t="s">
        <v>8218</v>
      </c>
      <c r="G800" t="s">
        <v>8224</v>
      </c>
      <c r="H800" t="s">
        <v>8408</v>
      </c>
      <c r="I800" t="s">
        <v>8246</v>
      </c>
      <c r="J800">
        <v>1424181600</v>
      </c>
      <c r="K800">
        <v>1423041227</v>
      </c>
      <c r="L800" t="b">
        <v>0</v>
      </c>
      <c r="M800">
        <v>20</v>
      </c>
      <c r="N800" t="b">
        <v>1</v>
      </c>
      <c r="O800" t="s">
        <v>8269</v>
      </c>
      <c r="P800" t="s">
        <v>8322</v>
      </c>
      <c r="Q800" t="s">
        <v>8325</v>
      </c>
      <c r="R800">
        <f t="shared" si="84"/>
        <v>81.25</v>
      </c>
      <c r="S800" s="9">
        <f t="shared" si="85"/>
        <v>108</v>
      </c>
      <c r="T800" s="8">
        <f t="shared" si="86"/>
        <v>42039.384571759263</v>
      </c>
      <c r="U800" s="8">
        <f t="shared" si="87"/>
        <v>42052.583333333328</v>
      </c>
      <c r="V800" s="14">
        <f t="shared" si="88"/>
        <v>13.198761574065429</v>
      </c>
      <c r="W800" s="10">
        <f t="shared" si="89"/>
        <v>8.3333333333333329E-2</v>
      </c>
      <c r="X800" s="21">
        <f t="shared" si="90"/>
        <v>2015</v>
      </c>
    </row>
    <row r="801" spans="1:24" ht="45" x14ac:dyDescent="0.25">
      <c r="A801">
        <v>2814</v>
      </c>
      <c r="B801" s="1" t="s">
        <v>2814</v>
      </c>
      <c r="C801" s="1" t="s">
        <v>6924</v>
      </c>
      <c r="D801" s="3">
        <v>1500</v>
      </c>
      <c r="E801" s="4">
        <v>1616</v>
      </c>
      <c r="F801" t="s">
        <v>8218</v>
      </c>
      <c r="G801" t="s">
        <v>8224</v>
      </c>
      <c r="H801" t="s">
        <v>8408</v>
      </c>
      <c r="I801" t="s">
        <v>8246</v>
      </c>
      <c r="J801">
        <v>1431164115</v>
      </c>
      <c r="K801">
        <v>1428572115</v>
      </c>
      <c r="L801" t="b">
        <v>0</v>
      </c>
      <c r="M801">
        <v>64</v>
      </c>
      <c r="N801" t="b">
        <v>1</v>
      </c>
      <c r="O801" t="s">
        <v>8269</v>
      </c>
      <c r="P801" t="s">
        <v>8322</v>
      </c>
      <c r="Q801" t="s">
        <v>8325</v>
      </c>
      <c r="R801">
        <f t="shared" si="84"/>
        <v>25.25</v>
      </c>
      <c r="S801" s="9">
        <f t="shared" si="85"/>
        <v>108</v>
      </c>
      <c r="T801" s="8">
        <f t="shared" si="86"/>
        <v>42103.399479166663</v>
      </c>
      <c r="U801" s="8">
        <f t="shared" si="87"/>
        <v>42133.399479166663</v>
      </c>
      <c r="V801" s="14">
        <f t="shared" si="88"/>
        <v>30</v>
      </c>
      <c r="W801" s="10">
        <f t="shared" si="89"/>
        <v>7.7333333333333337E-2</v>
      </c>
      <c r="X801" s="21">
        <f t="shared" si="90"/>
        <v>2015</v>
      </c>
    </row>
    <row r="802" spans="1:24" ht="60" x14ac:dyDescent="0.25">
      <c r="A802">
        <v>2289</v>
      </c>
      <c r="B802" s="1" t="s">
        <v>2290</v>
      </c>
      <c r="C802" s="1" t="s">
        <v>6399</v>
      </c>
      <c r="D802" s="3">
        <v>1500</v>
      </c>
      <c r="E802" s="4">
        <v>1611</v>
      </c>
      <c r="F802" t="s">
        <v>8218</v>
      </c>
      <c r="G802" t="s">
        <v>8223</v>
      </c>
      <c r="H802" t="s">
        <v>8404</v>
      </c>
      <c r="I802" t="s">
        <v>8245</v>
      </c>
      <c r="J802">
        <v>1386372120</v>
      </c>
      <c r="K802">
        <v>1382659060</v>
      </c>
      <c r="L802" t="b">
        <v>0</v>
      </c>
      <c r="M802">
        <v>25</v>
      </c>
      <c r="N802" t="b">
        <v>1</v>
      </c>
      <c r="O802" t="s">
        <v>8274</v>
      </c>
      <c r="P802" t="s">
        <v>8326</v>
      </c>
      <c r="Q802" t="s">
        <v>8330</v>
      </c>
      <c r="R802">
        <f t="shared" si="84"/>
        <v>64.44</v>
      </c>
      <c r="S802" s="9">
        <f t="shared" si="85"/>
        <v>107</v>
      </c>
      <c r="T802" s="8">
        <f t="shared" si="86"/>
        <v>41571.998379629629</v>
      </c>
      <c r="U802" s="8">
        <f t="shared" si="87"/>
        <v>41614.973611111112</v>
      </c>
      <c r="V802" s="14">
        <f t="shared" si="88"/>
        <v>42.975231481483206</v>
      </c>
      <c r="W802" s="10">
        <f t="shared" si="89"/>
        <v>7.3999999999999996E-2</v>
      </c>
      <c r="X802" s="21">
        <f t="shared" si="90"/>
        <v>2013</v>
      </c>
    </row>
    <row r="803" spans="1:24" ht="30" x14ac:dyDescent="0.25">
      <c r="A803">
        <v>738</v>
      </c>
      <c r="B803" s="1" t="s">
        <v>739</v>
      </c>
      <c r="C803" s="1" t="s">
        <v>4848</v>
      </c>
      <c r="D803" s="3">
        <v>1500</v>
      </c>
      <c r="E803" s="4">
        <v>1601</v>
      </c>
      <c r="F803" t="s">
        <v>8218</v>
      </c>
      <c r="G803" t="s">
        <v>8223</v>
      </c>
      <c r="H803" t="s">
        <v>8404</v>
      </c>
      <c r="I803" t="s">
        <v>8245</v>
      </c>
      <c r="J803">
        <v>1417409940</v>
      </c>
      <c r="K803">
        <v>1414765794</v>
      </c>
      <c r="L803" t="b">
        <v>0</v>
      </c>
      <c r="M803">
        <v>41</v>
      </c>
      <c r="N803" t="b">
        <v>1</v>
      </c>
      <c r="O803" t="s">
        <v>8272</v>
      </c>
      <c r="P803" t="s">
        <v>8310</v>
      </c>
      <c r="Q803" t="s">
        <v>8332</v>
      </c>
      <c r="R803">
        <f t="shared" si="84"/>
        <v>39.049999999999997</v>
      </c>
      <c r="S803" s="9">
        <f t="shared" si="85"/>
        <v>107</v>
      </c>
      <c r="T803" s="8">
        <f t="shared" si="86"/>
        <v>41943.604097222218</v>
      </c>
      <c r="U803" s="8">
        <f t="shared" si="87"/>
        <v>41974.207638888889</v>
      </c>
      <c r="V803" s="14">
        <f t="shared" si="88"/>
        <v>30.603541666670935</v>
      </c>
      <c r="W803" s="10">
        <f t="shared" si="89"/>
        <v>6.7333333333333328E-2</v>
      </c>
      <c r="X803" s="21">
        <f t="shared" si="90"/>
        <v>2014</v>
      </c>
    </row>
    <row r="804" spans="1:24" ht="45" x14ac:dyDescent="0.25">
      <c r="A804">
        <v>3330</v>
      </c>
      <c r="B804" s="1" t="s">
        <v>3330</v>
      </c>
      <c r="C804" s="1" t="s">
        <v>7440</v>
      </c>
      <c r="D804" s="3">
        <v>1500</v>
      </c>
      <c r="E804" s="4">
        <v>1594</v>
      </c>
      <c r="F804" t="s">
        <v>8218</v>
      </c>
      <c r="G804" t="s">
        <v>8224</v>
      </c>
      <c r="H804" t="s">
        <v>8408</v>
      </c>
      <c r="I804" t="s">
        <v>8246</v>
      </c>
      <c r="J804">
        <v>1427919468</v>
      </c>
      <c r="K804">
        <v>1425331068</v>
      </c>
      <c r="L804" t="b">
        <v>0</v>
      </c>
      <c r="M804">
        <v>69</v>
      </c>
      <c r="N804" t="b">
        <v>1</v>
      </c>
      <c r="O804" t="s">
        <v>8269</v>
      </c>
      <c r="P804" t="s">
        <v>8322</v>
      </c>
      <c r="Q804" t="s">
        <v>8325</v>
      </c>
      <c r="R804">
        <f t="shared" si="84"/>
        <v>23.1</v>
      </c>
      <c r="S804" s="9">
        <f t="shared" si="85"/>
        <v>106</v>
      </c>
      <c r="T804" s="8">
        <f t="shared" si="86"/>
        <v>42065.887361111112</v>
      </c>
      <c r="U804" s="8">
        <f t="shared" si="87"/>
        <v>42095.845694444448</v>
      </c>
      <c r="V804" s="14">
        <f t="shared" si="88"/>
        <v>29.958333333335759</v>
      </c>
      <c r="W804" s="10">
        <f t="shared" si="89"/>
        <v>6.2666666666666662E-2</v>
      </c>
      <c r="X804" s="21">
        <f t="shared" si="90"/>
        <v>2015</v>
      </c>
    </row>
    <row r="805" spans="1:24" ht="45" x14ac:dyDescent="0.25">
      <c r="A805">
        <v>99</v>
      </c>
      <c r="B805" s="1" t="s">
        <v>101</v>
      </c>
      <c r="C805" s="1" t="s">
        <v>4210</v>
      </c>
      <c r="D805" s="3">
        <v>1500</v>
      </c>
      <c r="E805" s="4">
        <v>1590.29</v>
      </c>
      <c r="F805" t="s">
        <v>8218</v>
      </c>
      <c r="G805" t="s">
        <v>8223</v>
      </c>
      <c r="H805" t="s">
        <v>8404</v>
      </c>
      <c r="I805" t="s">
        <v>8245</v>
      </c>
      <c r="J805">
        <v>1390426799</v>
      </c>
      <c r="K805">
        <v>1387834799</v>
      </c>
      <c r="L805" t="b">
        <v>0</v>
      </c>
      <c r="M805">
        <v>39</v>
      </c>
      <c r="N805" t="b">
        <v>1</v>
      </c>
      <c r="O805" t="s">
        <v>8264</v>
      </c>
      <c r="P805" t="s">
        <v>8320</v>
      </c>
      <c r="Q805" t="s">
        <v>8342</v>
      </c>
      <c r="R805">
        <f t="shared" si="84"/>
        <v>40.78</v>
      </c>
      <c r="S805" s="9">
        <f t="shared" si="85"/>
        <v>106</v>
      </c>
      <c r="T805" s="8">
        <f t="shared" si="86"/>
        <v>41631.902766203704</v>
      </c>
      <c r="U805" s="8">
        <f t="shared" si="87"/>
        <v>41661.902766203704</v>
      </c>
      <c r="V805" s="14">
        <f t="shared" si="88"/>
        <v>30</v>
      </c>
      <c r="W805" s="10">
        <f t="shared" si="89"/>
        <v>6.0193333333333307E-2</v>
      </c>
      <c r="X805" s="21">
        <f t="shared" si="90"/>
        <v>2013</v>
      </c>
    </row>
    <row r="806" spans="1:24" ht="45" x14ac:dyDescent="0.25">
      <c r="A806">
        <v>3393</v>
      </c>
      <c r="B806" s="1" t="s">
        <v>3392</v>
      </c>
      <c r="C806" s="1" t="s">
        <v>7503</v>
      </c>
      <c r="D806" s="3">
        <v>1500</v>
      </c>
      <c r="E806" s="4">
        <v>1587</v>
      </c>
      <c r="F806" t="s">
        <v>8218</v>
      </c>
      <c r="G806" t="s">
        <v>8223</v>
      </c>
      <c r="H806" t="s">
        <v>8404</v>
      </c>
      <c r="I806" t="s">
        <v>8245</v>
      </c>
      <c r="J806">
        <v>1415234760</v>
      </c>
      <c r="K806">
        <v>1413065230</v>
      </c>
      <c r="L806" t="b">
        <v>0</v>
      </c>
      <c r="M806">
        <v>44</v>
      </c>
      <c r="N806" t="b">
        <v>1</v>
      </c>
      <c r="O806" t="s">
        <v>8269</v>
      </c>
      <c r="P806" t="s">
        <v>8322</v>
      </c>
      <c r="Q806" t="s">
        <v>8325</v>
      </c>
      <c r="R806">
        <f t="shared" si="84"/>
        <v>36.07</v>
      </c>
      <c r="S806" s="9">
        <f t="shared" si="85"/>
        <v>106</v>
      </c>
      <c r="T806" s="8">
        <f t="shared" si="86"/>
        <v>41923.921643518523</v>
      </c>
      <c r="U806" s="8">
        <f t="shared" si="87"/>
        <v>41949.031944444447</v>
      </c>
      <c r="V806" s="14">
        <f t="shared" si="88"/>
        <v>25.110300925924093</v>
      </c>
      <c r="W806" s="10">
        <f t="shared" si="89"/>
        <v>5.8000000000000003E-2</v>
      </c>
      <c r="X806" s="21">
        <f t="shared" si="90"/>
        <v>2014</v>
      </c>
    </row>
    <row r="807" spans="1:24" ht="45" x14ac:dyDescent="0.25">
      <c r="A807">
        <v>1618</v>
      </c>
      <c r="B807" s="1" t="s">
        <v>1619</v>
      </c>
      <c r="C807" s="1" t="s">
        <v>5728</v>
      </c>
      <c r="D807" s="3">
        <v>1500</v>
      </c>
      <c r="E807" s="4">
        <v>1576</v>
      </c>
      <c r="F807" t="s">
        <v>8218</v>
      </c>
      <c r="G807" t="s">
        <v>8223</v>
      </c>
      <c r="H807" t="s">
        <v>8404</v>
      </c>
      <c r="I807" t="s">
        <v>8245</v>
      </c>
      <c r="J807">
        <v>1362757335</v>
      </c>
      <c r="K807">
        <v>1359301335</v>
      </c>
      <c r="L807" t="b">
        <v>0</v>
      </c>
      <c r="M807">
        <v>27</v>
      </c>
      <c r="N807" t="b">
        <v>1</v>
      </c>
      <c r="O807" t="s">
        <v>8274</v>
      </c>
      <c r="P807" t="s">
        <v>8326</v>
      </c>
      <c r="Q807" t="s">
        <v>8330</v>
      </c>
      <c r="R807">
        <f t="shared" si="84"/>
        <v>58.37</v>
      </c>
      <c r="S807" s="9">
        <f t="shared" si="85"/>
        <v>105</v>
      </c>
      <c r="T807" s="8">
        <f t="shared" si="86"/>
        <v>41301.654340277775</v>
      </c>
      <c r="U807" s="8">
        <f t="shared" si="87"/>
        <v>41341.654340277775</v>
      </c>
      <c r="V807" s="14">
        <f t="shared" si="88"/>
        <v>40</v>
      </c>
      <c r="W807" s="10">
        <f t="shared" si="89"/>
        <v>5.0666666666666665E-2</v>
      </c>
      <c r="X807" s="21">
        <f t="shared" si="90"/>
        <v>2013</v>
      </c>
    </row>
    <row r="808" spans="1:24" ht="60" x14ac:dyDescent="0.25">
      <c r="A808">
        <v>810</v>
      </c>
      <c r="B808" s="1" t="s">
        <v>811</v>
      </c>
      <c r="C808" s="1" t="s">
        <v>4920</v>
      </c>
      <c r="D808" s="3">
        <v>1500</v>
      </c>
      <c r="E808" s="4">
        <v>1575</v>
      </c>
      <c r="F808" t="s">
        <v>8218</v>
      </c>
      <c r="G808" t="s">
        <v>8223</v>
      </c>
      <c r="H808" t="s">
        <v>8404</v>
      </c>
      <c r="I808" t="s">
        <v>8245</v>
      </c>
      <c r="J808">
        <v>1346462462</v>
      </c>
      <c r="K808">
        <v>1343870462</v>
      </c>
      <c r="L808" t="b">
        <v>0</v>
      </c>
      <c r="M808">
        <v>27</v>
      </c>
      <c r="N808" t="b">
        <v>1</v>
      </c>
      <c r="O808" t="s">
        <v>8274</v>
      </c>
      <c r="P808" t="s">
        <v>8326</v>
      </c>
      <c r="Q808" t="s">
        <v>8330</v>
      </c>
      <c r="R808">
        <f t="shared" si="84"/>
        <v>58.33</v>
      </c>
      <c r="S808" s="9">
        <f t="shared" si="85"/>
        <v>105</v>
      </c>
      <c r="T808" s="8">
        <f t="shared" si="86"/>
        <v>41123.056273148148</v>
      </c>
      <c r="U808" s="8">
        <f t="shared" si="87"/>
        <v>41153.056273148148</v>
      </c>
      <c r="V808" s="14">
        <f t="shared" si="88"/>
        <v>30</v>
      </c>
      <c r="W808" s="10">
        <f t="shared" si="89"/>
        <v>0.05</v>
      </c>
      <c r="X808" s="21">
        <f t="shared" si="90"/>
        <v>2012</v>
      </c>
    </row>
    <row r="809" spans="1:24" ht="45" x14ac:dyDescent="0.25">
      <c r="A809">
        <v>3543</v>
      </c>
      <c r="B809" s="1" t="s">
        <v>3542</v>
      </c>
      <c r="C809" s="1" t="s">
        <v>7653</v>
      </c>
      <c r="D809" s="3">
        <v>1500</v>
      </c>
      <c r="E809" s="4">
        <v>1570</v>
      </c>
      <c r="F809" t="s">
        <v>8218</v>
      </c>
      <c r="G809" t="s">
        <v>8235</v>
      </c>
      <c r="H809" t="s">
        <v>8413</v>
      </c>
      <c r="I809" t="s">
        <v>8248</v>
      </c>
      <c r="J809">
        <v>1435255659</v>
      </c>
      <c r="K809">
        <v>1432663659</v>
      </c>
      <c r="L809" t="b">
        <v>0</v>
      </c>
      <c r="M809">
        <v>29</v>
      </c>
      <c r="N809" t="b">
        <v>1</v>
      </c>
      <c r="O809" t="s">
        <v>8269</v>
      </c>
      <c r="P809" t="s">
        <v>8322</v>
      </c>
      <c r="Q809" t="s">
        <v>8325</v>
      </c>
      <c r="R809">
        <f t="shared" si="84"/>
        <v>54.14</v>
      </c>
      <c r="S809" s="9">
        <f t="shared" si="85"/>
        <v>105</v>
      </c>
      <c r="T809" s="8">
        <f t="shared" si="86"/>
        <v>42150.755312499998</v>
      </c>
      <c r="U809" s="8">
        <f t="shared" si="87"/>
        <v>42180.755312499998</v>
      </c>
      <c r="V809" s="14">
        <f t="shared" si="88"/>
        <v>30</v>
      </c>
      <c r="W809" s="10">
        <f t="shared" si="89"/>
        <v>4.6666666666666669E-2</v>
      </c>
      <c r="X809" s="21">
        <f t="shared" si="90"/>
        <v>2015</v>
      </c>
    </row>
    <row r="810" spans="1:24" ht="45" x14ac:dyDescent="0.25">
      <c r="A810">
        <v>3396</v>
      </c>
      <c r="B810" s="1" t="s">
        <v>3395</v>
      </c>
      <c r="C810" s="1" t="s">
        <v>7506</v>
      </c>
      <c r="D810" s="3">
        <v>1500</v>
      </c>
      <c r="E810" s="4">
        <v>1565</v>
      </c>
      <c r="F810" t="s">
        <v>8218</v>
      </c>
      <c r="G810" t="s">
        <v>8223</v>
      </c>
      <c r="H810" t="s">
        <v>8404</v>
      </c>
      <c r="I810" t="s">
        <v>8245</v>
      </c>
      <c r="J810">
        <v>1401595140</v>
      </c>
      <c r="K810">
        <v>1399286589</v>
      </c>
      <c r="L810" t="b">
        <v>0</v>
      </c>
      <c r="M810">
        <v>28</v>
      </c>
      <c r="N810" t="b">
        <v>1</v>
      </c>
      <c r="O810" t="s">
        <v>8269</v>
      </c>
      <c r="P810" t="s">
        <v>8322</v>
      </c>
      <c r="Q810" t="s">
        <v>8325</v>
      </c>
      <c r="R810">
        <f t="shared" si="84"/>
        <v>55.89</v>
      </c>
      <c r="S810" s="9">
        <f t="shared" si="85"/>
        <v>104</v>
      </c>
      <c r="T810" s="8">
        <f t="shared" si="86"/>
        <v>41764.44663194444</v>
      </c>
      <c r="U810" s="8">
        <f t="shared" si="87"/>
        <v>41791.165972222225</v>
      </c>
      <c r="V810" s="14">
        <f t="shared" si="88"/>
        <v>26.719340277784795</v>
      </c>
      <c r="W810" s="10">
        <f t="shared" si="89"/>
        <v>4.3333333333333335E-2</v>
      </c>
      <c r="X810" s="21">
        <f t="shared" si="90"/>
        <v>2014</v>
      </c>
    </row>
    <row r="811" spans="1:24" ht="45" x14ac:dyDescent="0.25">
      <c r="A811">
        <v>2290</v>
      </c>
      <c r="B811" s="1" t="s">
        <v>2291</v>
      </c>
      <c r="C811" s="1" t="s">
        <v>6400</v>
      </c>
      <c r="D811" s="3">
        <v>1500</v>
      </c>
      <c r="E811" s="4">
        <v>1561</v>
      </c>
      <c r="F811" t="s">
        <v>8218</v>
      </c>
      <c r="G811" t="s">
        <v>8223</v>
      </c>
      <c r="H811" t="s">
        <v>8404</v>
      </c>
      <c r="I811" t="s">
        <v>8245</v>
      </c>
      <c r="J811">
        <v>1259686800</v>
      </c>
      <c r="K811">
        <v>1252908330</v>
      </c>
      <c r="L811" t="b">
        <v>0</v>
      </c>
      <c r="M811">
        <v>29</v>
      </c>
      <c r="N811" t="b">
        <v>1</v>
      </c>
      <c r="O811" t="s">
        <v>8274</v>
      </c>
      <c r="P811" t="s">
        <v>8326</v>
      </c>
      <c r="Q811" t="s">
        <v>8330</v>
      </c>
      <c r="R811">
        <f t="shared" si="84"/>
        <v>53.83</v>
      </c>
      <c r="S811" s="9">
        <f t="shared" si="85"/>
        <v>104</v>
      </c>
      <c r="T811" s="8">
        <f t="shared" si="86"/>
        <v>40070.253819444442</v>
      </c>
      <c r="U811" s="8">
        <f t="shared" si="87"/>
        <v>40148.708333333336</v>
      </c>
      <c r="V811" s="14">
        <f t="shared" si="88"/>
        <v>78.454513888893416</v>
      </c>
      <c r="W811" s="10">
        <f t="shared" si="89"/>
        <v>4.0666666666666663E-2</v>
      </c>
      <c r="X811" s="21">
        <f t="shared" si="90"/>
        <v>2009</v>
      </c>
    </row>
    <row r="812" spans="1:24" ht="60" x14ac:dyDescent="0.25">
      <c r="A812">
        <v>3388</v>
      </c>
      <c r="B812" s="1" t="s">
        <v>3387</v>
      </c>
      <c r="C812" s="1" t="s">
        <v>7498</v>
      </c>
      <c r="D812" s="3">
        <v>1500</v>
      </c>
      <c r="E812" s="4">
        <v>1557</v>
      </c>
      <c r="F812" t="s">
        <v>8218</v>
      </c>
      <c r="G812" t="s">
        <v>8224</v>
      </c>
      <c r="H812" t="s">
        <v>8408</v>
      </c>
      <c r="I812" t="s">
        <v>8246</v>
      </c>
      <c r="J812">
        <v>1434625441</v>
      </c>
      <c r="K812">
        <v>1432033441</v>
      </c>
      <c r="L812" t="b">
        <v>0</v>
      </c>
      <c r="M812">
        <v>45</v>
      </c>
      <c r="N812" t="b">
        <v>1</v>
      </c>
      <c r="O812" t="s">
        <v>8269</v>
      </c>
      <c r="P812" t="s">
        <v>8322</v>
      </c>
      <c r="Q812" t="s">
        <v>8325</v>
      </c>
      <c r="R812">
        <f t="shared" si="84"/>
        <v>34.6</v>
      </c>
      <c r="S812" s="9">
        <f t="shared" si="85"/>
        <v>104</v>
      </c>
      <c r="T812" s="8">
        <f t="shared" si="86"/>
        <v>42143.461122685185</v>
      </c>
      <c r="U812" s="8">
        <f t="shared" si="87"/>
        <v>42173.461122685185</v>
      </c>
      <c r="V812" s="14">
        <f t="shared" si="88"/>
        <v>30</v>
      </c>
      <c r="W812" s="10">
        <f t="shared" si="89"/>
        <v>3.7999999999999999E-2</v>
      </c>
      <c r="X812" s="21">
        <f t="shared" si="90"/>
        <v>2015</v>
      </c>
    </row>
    <row r="813" spans="1:24" ht="30" x14ac:dyDescent="0.25">
      <c r="A813">
        <v>1370</v>
      </c>
      <c r="B813" s="1" t="s">
        <v>1371</v>
      </c>
      <c r="C813" s="1" t="s">
        <v>5480</v>
      </c>
      <c r="D813" s="3">
        <v>1500</v>
      </c>
      <c r="E813" s="4">
        <v>1555</v>
      </c>
      <c r="F813" t="s">
        <v>8218</v>
      </c>
      <c r="G813" t="s">
        <v>8223</v>
      </c>
      <c r="H813" t="s">
        <v>8404</v>
      </c>
      <c r="I813" t="s">
        <v>8245</v>
      </c>
      <c r="J813">
        <v>1381881890</v>
      </c>
      <c r="K813">
        <v>1380585890</v>
      </c>
      <c r="L813" t="b">
        <v>0</v>
      </c>
      <c r="M813">
        <v>20</v>
      </c>
      <c r="N813" t="b">
        <v>1</v>
      </c>
      <c r="O813" t="s">
        <v>8274</v>
      </c>
      <c r="P813" t="s">
        <v>8326</v>
      </c>
      <c r="Q813" t="s">
        <v>8330</v>
      </c>
      <c r="R813">
        <f t="shared" si="84"/>
        <v>77.75</v>
      </c>
      <c r="S813" s="9">
        <f t="shared" si="85"/>
        <v>104</v>
      </c>
      <c r="T813" s="8">
        <f t="shared" si="86"/>
        <v>41548.00335648148</v>
      </c>
      <c r="U813" s="8">
        <f t="shared" si="87"/>
        <v>41563.00335648148</v>
      </c>
      <c r="V813" s="14">
        <f t="shared" si="88"/>
        <v>15</v>
      </c>
      <c r="W813" s="10">
        <f t="shared" si="89"/>
        <v>3.6666666666666667E-2</v>
      </c>
      <c r="X813" s="21">
        <f t="shared" si="90"/>
        <v>2013</v>
      </c>
    </row>
    <row r="814" spans="1:24" ht="60" x14ac:dyDescent="0.25">
      <c r="A814">
        <v>2087</v>
      </c>
      <c r="B814" s="1" t="s">
        <v>2088</v>
      </c>
      <c r="C814" s="1" t="s">
        <v>6197</v>
      </c>
      <c r="D814" s="3">
        <v>1500</v>
      </c>
      <c r="E814" s="4">
        <v>1553</v>
      </c>
      <c r="F814" t="s">
        <v>8218</v>
      </c>
      <c r="G814" t="s">
        <v>8223</v>
      </c>
      <c r="H814" t="s">
        <v>8404</v>
      </c>
      <c r="I814" t="s">
        <v>8245</v>
      </c>
      <c r="J814">
        <v>1315457658</v>
      </c>
      <c r="K814">
        <v>1312865658</v>
      </c>
      <c r="L814" t="b">
        <v>0</v>
      </c>
      <c r="M814">
        <v>25</v>
      </c>
      <c r="N814" t="b">
        <v>1</v>
      </c>
      <c r="O814" t="s">
        <v>8277</v>
      </c>
      <c r="P814" t="s">
        <v>8326</v>
      </c>
      <c r="Q814" t="s">
        <v>8327</v>
      </c>
      <c r="R814">
        <f t="shared" si="84"/>
        <v>62.12</v>
      </c>
      <c r="S814" s="9">
        <f t="shared" si="85"/>
        <v>104</v>
      </c>
      <c r="T814" s="8">
        <f t="shared" si="86"/>
        <v>40764.204375000001</v>
      </c>
      <c r="U814" s="8">
        <f t="shared" si="87"/>
        <v>40794.204375000001</v>
      </c>
      <c r="V814" s="14">
        <f t="shared" si="88"/>
        <v>30</v>
      </c>
      <c r="W814" s="10">
        <f t="shared" si="89"/>
        <v>3.5333333333333335E-2</v>
      </c>
      <c r="X814" s="21">
        <f t="shared" si="90"/>
        <v>2011</v>
      </c>
    </row>
    <row r="815" spans="1:24" ht="45" x14ac:dyDescent="0.25">
      <c r="A815">
        <v>2093</v>
      </c>
      <c r="B815" s="1" t="s">
        <v>2094</v>
      </c>
      <c r="C815" s="1" t="s">
        <v>6203</v>
      </c>
      <c r="D815" s="3">
        <v>1500</v>
      </c>
      <c r="E815" s="4">
        <v>1537</v>
      </c>
      <c r="F815" t="s">
        <v>8218</v>
      </c>
      <c r="G815" t="s">
        <v>8223</v>
      </c>
      <c r="H815" t="s">
        <v>8404</v>
      </c>
      <c r="I815" t="s">
        <v>8245</v>
      </c>
      <c r="J815">
        <v>1356211832</v>
      </c>
      <c r="K815">
        <v>1351024232</v>
      </c>
      <c r="L815" t="b">
        <v>0</v>
      </c>
      <c r="M815">
        <v>23</v>
      </c>
      <c r="N815" t="b">
        <v>1</v>
      </c>
      <c r="O815" t="s">
        <v>8277</v>
      </c>
      <c r="P815" t="s">
        <v>8326</v>
      </c>
      <c r="Q815" t="s">
        <v>8327</v>
      </c>
      <c r="R815">
        <f t="shared" si="84"/>
        <v>66.83</v>
      </c>
      <c r="S815" s="9">
        <f t="shared" si="85"/>
        <v>102</v>
      </c>
      <c r="T815" s="8">
        <f t="shared" si="86"/>
        <v>41205.854537037041</v>
      </c>
      <c r="U815" s="8">
        <f t="shared" si="87"/>
        <v>41265.896203703705</v>
      </c>
      <c r="V815" s="14">
        <f t="shared" si="88"/>
        <v>60.041666666664241</v>
      </c>
      <c r="W815" s="10">
        <f t="shared" si="89"/>
        <v>2.4666666666666667E-2</v>
      </c>
      <c r="X815" s="21">
        <f t="shared" si="90"/>
        <v>2012</v>
      </c>
    </row>
    <row r="816" spans="1:24" ht="60" x14ac:dyDescent="0.25">
      <c r="A816">
        <v>3390</v>
      </c>
      <c r="B816" s="1" t="s">
        <v>3389</v>
      </c>
      <c r="C816" s="1" t="s">
        <v>7500</v>
      </c>
      <c r="D816" s="3">
        <v>1500</v>
      </c>
      <c r="E816" s="4">
        <v>1536</v>
      </c>
      <c r="F816" t="s">
        <v>8218</v>
      </c>
      <c r="G816" t="s">
        <v>8223</v>
      </c>
      <c r="H816" t="s">
        <v>8404</v>
      </c>
      <c r="I816" t="s">
        <v>8245</v>
      </c>
      <c r="J816">
        <v>1405017345</v>
      </c>
      <c r="K816">
        <v>1403721345</v>
      </c>
      <c r="L816" t="b">
        <v>0</v>
      </c>
      <c r="M816">
        <v>22</v>
      </c>
      <c r="N816" t="b">
        <v>1</v>
      </c>
      <c r="O816" t="s">
        <v>8269</v>
      </c>
      <c r="P816" t="s">
        <v>8322</v>
      </c>
      <c r="Q816" t="s">
        <v>8325</v>
      </c>
      <c r="R816">
        <f t="shared" si="84"/>
        <v>69.819999999999993</v>
      </c>
      <c r="S816" s="9">
        <f t="shared" si="85"/>
        <v>102</v>
      </c>
      <c r="T816" s="8">
        <f t="shared" si="86"/>
        <v>41815.774826388886</v>
      </c>
      <c r="U816" s="8">
        <f t="shared" si="87"/>
        <v>41830.774826388886</v>
      </c>
      <c r="V816" s="14">
        <f t="shared" si="88"/>
        <v>15</v>
      </c>
      <c r="W816" s="10">
        <f t="shared" si="89"/>
        <v>2.4E-2</v>
      </c>
      <c r="X816" s="21">
        <f t="shared" si="90"/>
        <v>2014</v>
      </c>
    </row>
    <row r="817" spans="1:24" ht="30" x14ac:dyDescent="0.25">
      <c r="A817">
        <v>3758</v>
      </c>
      <c r="B817" s="1" t="s">
        <v>3755</v>
      </c>
      <c r="C817" s="1" t="s">
        <v>7868</v>
      </c>
      <c r="D817" s="3">
        <v>1500</v>
      </c>
      <c r="E817" s="4">
        <v>1535</v>
      </c>
      <c r="F817" t="s">
        <v>8218</v>
      </c>
      <c r="G817" t="s">
        <v>8223</v>
      </c>
      <c r="H817" t="s">
        <v>8404</v>
      </c>
      <c r="I817" t="s">
        <v>8245</v>
      </c>
      <c r="J817">
        <v>1400475600</v>
      </c>
      <c r="K817">
        <v>1397819938</v>
      </c>
      <c r="L817" t="b">
        <v>0</v>
      </c>
      <c r="M817">
        <v>26</v>
      </c>
      <c r="N817" t="b">
        <v>1</v>
      </c>
      <c r="O817" t="s">
        <v>8303</v>
      </c>
      <c r="P817" t="s">
        <v>8322</v>
      </c>
      <c r="Q817" t="s">
        <v>8334</v>
      </c>
      <c r="R817">
        <f t="shared" si="84"/>
        <v>59.04</v>
      </c>
      <c r="S817" s="9">
        <f t="shared" si="85"/>
        <v>102</v>
      </c>
      <c r="T817" s="8">
        <f t="shared" si="86"/>
        <v>41747.471504629626</v>
      </c>
      <c r="U817" s="8">
        <f t="shared" si="87"/>
        <v>41778.208333333336</v>
      </c>
      <c r="V817" s="14">
        <f t="shared" si="88"/>
        <v>30.736828703709762</v>
      </c>
      <c r="W817" s="10">
        <f t="shared" si="89"/>
        <v>2.3333333333333334E-2</v>
      </c>
      <c r="X817" s="21">
        <f t="shared" si="90"/>
        <v>2014</v>
      </c>
    </row>
    <row r="818" spans="1:24" ht="60" x14ac:dyDescent="0.25">
      <c r="A818">
        <v>3551</v>
      </c>
      <c r="B818" s="1" t="s">
        <v>3550</v>
      </c>
      <c r="C818" s="1" t="s">
        <v>7661</v>
      </c>
      <c r="D818" s="3">
        <v>1500</v>
      </c>
      <c r="E818" s="4">
        <v>1527.5</v>
      </c>
      <c r="F818" t="s">
        <v>8218</v>
      </c>
      <c r="G818" t="s">
        <v>8223</v>
      </c>
      <c r="H818" t="s">
        <v>8404</v>
      </c>
      <c r="I818" t="s">
        <v>8245</v>
      </c>
      <c r="J818">
        <v>1400796420</v>
      </c>
      <c r="K818">
        <v>1398342170</v>
      </c>
      <c r="L818" t="b">
        <v>0</v>
      </c>
      <c r="M818">
        <v>25</v>
      </c>
      <c r="N818" t="b">
        <v>1</v>
      </c>
      <c r="O818" t="s">
        <v>8269</v>
      </c>
      <c r="P818" t="s">
        <v>8322</v>
      </c>
      <c r="Q818" t="s">
        <v>8325</v>
      </c>
      <c r="R818">
        <f t="shared" si="84"/>
        <v>61.1</v>
      </c>
      <c r="S818" s="9">
        <f t="shared" si="85"/>
        <v>102</v>
      </c>
      <c r="T818" s="8">
        <f t="shared" si="86"/>
        <v>41753.515856481477</v>
      </c>
      <c r="U818" s="8">
        <f t="shared" si="87"/>
        <v>41781.921527777777</v>
      </c>
      <c r="V818" s="14">
        <f t="shared" si="88"/>
        <v>28.405671296299261</v>
      </c>
      <c r="W818" s="10">
        <f t="shared" si="89"/>
        <v>1.8333333333333333E-2</v>
      </c>
      <c r="X818" s="21">
        <f t="shared" si="90"/>
        <v>2014</v>
      </c>
    </row>
    <row r="819" spans="1:24" ht="45" x14ac:dyDescent="0.25">
      <c r="A819">
        <v>3324</v>
      </c>
      <c r="B819" s="1" t="s">
        <v>3324</v>
      </c>
      <c r="C819" s="1" t="s">
        <v>7434</v>
      </c>
      <c r="D819" s="3">
        <v>1500</v>
      </c>
      <c r="E819" s="4">
        <v>1525</v>
      </c>
      <c r="F819" t="s">
        <v>8218</v>
      </c>
      <c r="G819" t="s">
        <v>8240</v>
      </c>
      <c r="H819" t="s">
        <v>8414</v>
      </c>
      <c r="I819" t="s">
        <v>8248</v>
      </c>
      <c r="J819">
        <v>1465135190</v>
      </c>
      <c r="K819">
        <v>1463925590</v>
      </c>
      <c r="L819" t="b">
        <v>0</v>
      </c>
      <c r="M819">
        <v>10</v>
      </c>
      <c r="N819" t="b">
        <v>1</v>
      </c>
      <c r="O819" t="s">
        <v>8269</v>
      </c>
      <c r="P819" t="s">
        <v>8322</v>
      </c>
      <c r="Q819" t="s">
        <v>8325</v>
      </c>
      <c r="R819">
        <f t="shared" si="84"/>
        <v>152.5</v>
      </c>
      <c r="S819" s="9">
        <f t="shared" si="85"/>
        <v>102</v>
      </c>
      <c r="T819" s="8">
        <f t="shared" si="86"/>
        <v>42512.58321759259</v>
      </c>
      <c r="U819" s="8">
        <f t="shared" si="87"/>
        <v>42526.58321759259</v>
      </c>
      <c r="V819" s="14">
        <f t="shared" si="88"/>
        <v>14</v>
      </c>
      <c r="W819" s="10">
        <f t="shared" si="89"/>
        <v>1.6666666666666666E-2</v>
      </c>
      <c r="X819" s="21">
        <f t="shared" si="90"/>
        <v>2016</v>
      </c>
    </row>
    <row r="820" spans="1:24" ht="60" x14ac:dyDescent="0.25">
      <c r="A820">
        <v>1844</v>
      </c>
      <c r="B820" s="1" t="s">
        <v>1845</v>
      </c>
      <c r="C820" s="1" t="s">
        <v>5954</v>
      </c>
      <c r="D820" s="3">
        <v>1500</v>
      </c>
      <c r="E820" s="4">
        <v>1521</v>
      </c>
      <c r="F820" t="s">
        <v>8218</v>
      </c>
      <c r="G820" t="s">
        <v>8223</v>
      </c>
      <c r="H820" t="s">
        <v>8404</v>
      </c>
      <c r="I820" t="s">
        <v>8245</v>
      </c>
      <c r="J820">
        <v>1307761200</v>
      </c>
      <c r="K820">
        <v>1304464914</v>
      </c>
      <c r="L820" t="b">
        <v>0</v>
      </c>
      <c r="M820">
        <v>20</v>
      </c>
      <c r="N820" t="b">
        <v>1</v>
      </c>
      <c r="O820" t="s">
        <v>8274</v>
      </c>
      <c r="P820" t="s">
        <v>8326</v>
      </c>
      <c r="Q820" t="s">
        <v>8330</v>
      </c>
      <c r="R820">
        <f t="shared" si="84"/>
        <v>76.05</v>
      </c>
      <c r="S820" s="9">
        <f t="shared" si="85"/>
        <v>101</v>
      </c>
      <c r="T820" s="8">
        <f t="shared" si="86"/>
        <v>40666.973541666666</v>
      </c>
      <c r="U820" s="8">
        <f t="shared" si="87"/>
        <v>40705.125</v>
      </c>
      <c r="V820" s="14">
        <f t="shared" si="88"/>
        <v>38.151458333333721</v>
      </c>
      <c r="W820" s="10">
        <f t="shared" si="89"/>
        <v>1.4E-2</v>
      </c>
      <c r="X820" s="21">
        <f t="shared" si="90"/>
        <v>2011</v>
      </c>
    </row>
    <row r="821" spans="1:24" ht="60" x14ac:dyDescent="0.25">
      <c r="A821">
        <v>3356</v>
      </c>
      <c r="B821" s="1" t="s">
        <v>3355</v>
      </c>
      <c r="C821" s="1" t="s">
        <v>7466</v>
      </c>
      <c r="D821" s="3">
        <v>1500</v>
      </c>
      <c r="E821" s="4">
        <v>1521</v>
      </c>
      <c r="F821" t="s">
        <v>8218</v>
      </c>
      <c r="G821" t="s">
        <v>8224</v>
      </c>
      <c r="H821" t="s">
        <v>8408</v>
      </c>
      <c r="I821" t="s">
        <v>8246</v>
      </c>
      <c r="J821">
        <v>1468611272</v>
      </c>
      <c r="K821">
        <v>1466019272</v>
      </c>
      <c r="L821" t="b">
        <v>0</v>
      </c>
      <c r="M821">
        <v>27</v>
      </c>
      <c r="N821" t="b">
        <v>1</v>
      </c>
      <c r="O821" t="s">
        <v>8269</v>
      </c>
      <c r="P821" t="s">
        <v>8322</v>
      </c>
      <c r="Q821" t="s">
        <v>8325</v>
      </c>
      <c r="R821">
        <f t="shared" si="84"/>
        <v>56.33</v>
      </c>
      <c r="S821" s="9">
        <f t="shared" si="85"/>
        <v>101</v>
      </c>
      <c r="T821" s="8">
        <f t="shared" si="86"/>
        <v>42536.815648148149</v>
      </c>
      <c r="U821" s="8">
        <f t="shared" si="87"/>
        <v>42566.815648148149</v>
      </c>
      <c r="V821" s="14">
        <f t="shared" si="88"/>
        <v>30</v>
      </c>
      <c r="W821" s="10">
        <f t="shared" si="89"/>
        <v>1.4E-2</v>
      </c>
      <c r="X821" s="21">
        <f t="shared" si="90"/>
        <v>2016</v>
      </c>
    </row>
    <row r="822" spans="1:24" ht="45" x14ac:dyDescent="0.25">
      <c r="A822">
        <v>3511</v>
      </c>
      <c r="B822" s="1" t="s">
        <v>3510</v>
      </c>
      <c r="C822" s="1" t="s">
        <v>7621</v>
      </c>
      <c r="D822" s="3">
        <v>1500</v>
      </c>
      <c r="E822" s="4">
        <v>1518</v>
      </c>
      <c r="F822" t="s">
        <v>8218</v>
      </c>
      <c r="G822" t="s">
        <v>8224</v>
      </c>
      <c r="H822" t="s">
        <v>8408</v>
      </c>
      <c r="I822" t="s">
        <v>8246</v>
      </c>
      <c r="J822">
        <v>1415385000</v>
      </c>
      <c r="K822">
        <v>1413406695</v>
      </c>
      <c r="L822" t="b">
        <v>0</v>
      </c>
      <c r="M822">
        <v>19</v>
      </c>
      <c r="N822" t="b">
        <v>1</v>
      </c>
      <c r="O822" t="s">
        <v>8269</v>
      </c>
      <c r="P822" t="s">
        <v>8322</v>
      </c>
      <c r="Q822" t="s">
        <v>8325</v>
      </c>
      <c r="R822">
        <f t="shared" si="84"/>
        <v>79.89</v>
      </c>
      <c r="S822" s="9">
        <f t="shared" si="85"/>
        <v>101</v>
      </c>
      <c r="T822" s="8">
        <f t="shared" si="86"/>
        <v>41927.873784722222</v>
      </c>
      <c r="U822" s="8">
        <f t="shared" si="87"/>
        <v>41950.770833333336</v>
      </c>
      <c r="V822" s="14">
        <f t="shared" si="88"/>
        <v>22.89704861111386</v>
      </c>
      <c r="W822" s="10">
        <f t="shared" si="89"/>
        <v>1.2E-2</v>
      </c>
      <c r="X822" s="21">
        <f t="shared" si="90"/>
        <v>2014</v>
      </c>
    </row>
    <row r="823" spans="1:24" ht="45" x14ac:dyDescent="0.25">
      <c r="A823">
        <v>2494</v>
      </c>
      <c r="B823" s="1" t="s">
        <v>2494</v>
      </c>
      <c r="C823" s="1" t="s">
        <v>6604</v>
      </c>
      <c r="D823" s="3">
        <v>1500</v>
      </c>
      <c r="E823" s="4">
        <v>1515.08</v>
      </c>
      <c r="F823" t="s">
        <v>8218</v>
      </c>
      <c r="G823" t="s">
        <v>8223</v>
      </c>
      <c r="H823" t="s">
        <v>8404</v>
      </c>
      <c r="I823" t="s">
        <v>8245</v>
      </c>
      <c r="J823">
        <v>1337786944</v>
      </c>
      <c r="K823">
        <v>1335194944</v>
      </c>
      <c r="L823" t="b">
        <v>0</v>
      </c>
      <c r="M823">
        <v>39</v>
      </c>
      <c r="N823" t="b">
        <v>1</v>
      </c>
      <c r="O823" t="s">
        <v>8277</v>
      </c>
      <c r="P823" t="s">
        <v>8326</v>
      </c>
      <c r="Q823" t="s">
        <v>8327</v>
      </c>
      <c r="R823">
        <f t="shared" si="84"/>
        <v>38.85</v>
      </c>
      <c r="S823" s="9">
        <f t="shared" si="85"/>
        <v>101</v>
      </c>
      <c r="T823" s="8">
        <f t="shared" si="86"/>
        <v>41022.645185185182</v>
      </c>
      <c r="U823" s="8">
        <f t="shared" si="87"/>
        <v>41052.645185185182</v>
      </c>
      <c r="V823" s="14">
        <f t="shared" si="88"/>
        <v>30</v>
      </c>
      <c r="W823" s="10">
        <f t="shared" si="89"/>
        <v>1.0053333333333286E-2</v>
      </c>
      <c r="X823" s="21">
        <f t="shared" si="90"/>
        <v>2012</v>
      </c>
    </row>
    <row r="824" spans="1:24" ht="60" x14ac:dyDescent="0.25">
      <c r="A824">
        <v>253</v>
      </c>
      <c r="B824" s="1" t="s">
        <v>254</v>
      </c>
      <c r="C824" s="1" t="s">
        <v>4363</v>
      </c>
      <c r="D824" s="3">
        <v>1500</v>
      </c>
      <c r="E824" s="4">
        <v>1511</v>
      </c>
      <c r="F824" t="s">
        <v>8218</v>
      </c>
      <c r="G824" t="s">
        <v>8223</v>
      </c>
      <c r="H824" t="s">
        <v>8404</v>
      </c>
      <c r="I824" t="s">
        <v>8245</v>
      </c>
      <c r="J824">
        <v>1329320235</v>
      </c>
      <c r="K824">
        <v>1326728235</v>
      </c>
      <c r="L824" t="b">
        <v>1</v>
      </c>
      <c r="M824">
        <v>7</v>
      </c>
      <c r="N824" t="b">
        <v>1</v>
      </c>
      <c r="O824" t="s">
        <v>8267</v>
      </c>
      <c r="P824" t="s">
        <v>8320</v>
      </c>
      <c r="Q824" t="s">
        <v>8321</v>
      </c>
      <c r="R824">
        <f t="shared" si="84"/>
        <v>215.86</v>
      </c>
      <c r="S824" s="9">
        <f t="shared" si="85"/>
        <v>101</v>
      </c>
      <c r="T824" s="8">
        <f t="shared" si="86"/>
        <v>40924.650868055556</v>
      </c>
      <c r="U824" s="8">
        <f t="shared" si="87"/>
        <v>40954.650868055556</v>
      </c>
      <c r="V824" s="14">
        <f t="shared" si="88"/>
        <v>30</v>
      </c>
      <c r="W824" s="10">
        <f t="shared" si="89"/>
        <v>7.3333333333333332E-3</v>
      </c>
      <c r="X824" s="21">
        <f t="shared" si="90"/>
        <v>2012</v>
      </c>
    </row>
    <row r="825" spans="1:24" ht="60" x14ac:dyDescent="0.25">
      <c r="A825">
        <v>17</v>
      </c>
      <c r="B825" s="1" t="s">
        <v>19</v>
      </c>
      <c r="C825" s="1" t="s">
        <v>4128</v>
      </c>
      <c r="D825" s="3">
        <v>1500</v>
      </c>
      <c r="E825" s="4">
        <v>1510</v>
      </c>
      <c r="F825" t="s">
        <v>8218</v>
      </c>
      <c r="G825" t="s">
        <v>8224</v>
      </c>
      <c r="H825" t="s">
        <v>8408</v>
      </c>
      <c r="I825" t="s">
        <v>8246</v>
      </c>
      <c r="J825">
        <v>1415126022</v>
      </c>
      <c r="K825">
        <v>1412530422</v>
      </c>
      <c r="L825" t="b">
        <v>0</v>
      </c>
      <c r="M825">
        <v>36</v>
      </c>
      <c r="N825" t="b">
        <v>1</v>
      </c>
      <c r="O825" t="s">
        <v>8263</v>
      </c>
      <c r="P825" t="s">
        <v>8320</v>
      </c>
      <c r="Q825" t="s">
        <v>8331</v>
      </c>
      <c r="R825">
        <f t="shared" si="84"/>
        <v>41.94</v>
      </c>
      <c r="S825" s="9">
        <f t="shared" si="85"/>
        <v>101</v>
      </c>
      <c r="T825" s="8">
        <f t="shared" si="86"/>
        <v>41917.731736111113</v>
      </c>
      <c r="U825" s="8">
        <f t="shared" si="87"/>
        <v>41947.773402777777</v>
      </c>
      <c r="V825" s="14">
        <f t="shared" si="88"/>
        <v>30.041666666664241</v>
      </c>
      <c r="W825" s="10">
        <f t="shared" si="89"/>
        <v>6.6666666666666671E-3</v>
      </c>
      <c r="X825" s="21">
        <f t="shared" si="90"/>
        <v>2014</v>
      </c>
    </row>
    <row r="826" spans="1:24" ht="45" x14ac:dyDescent="0.25">
      <c r="A826">
        <v>3501</v>
      </c>
      <c r="B826" s="1" t="s">
        <v>3500</v>
      </c>
      <c r="C826" s="1" t="s">
        <v>7611</v>
      </c>
      <c r="D826" s="3">
        <v>1500</v>
      </c>
      <c r="E826" s="4">
        <v>1510</v>
      </c>
      <c r="F826" t="s">
        <v>8218</v>
      </c>
      <c r="G826" t="s">
        <v>8224</v>
      </c>
      <c r="H826" t="s">
        <v>8408</v>
      </c>
      <c r="I826" t="s">
        <v>8246</v>
      </c>
      <c r="J826">
        <v>1441995595</v>
      </c>
      <c r="K826">
        <v>1439835595</v>
      </c>
      <c r="L826" t="b">
        <v>0</v>
      </c>
      <c r="M826">
        <v>42</v>
      </c>
      <c r="N826" t="b">
        <v>1</v>
      </c>
      <c r="O826" t="s">
        <v>8269</v>
      </c>
      <c r="P826" t="s">
        <v>8322</v>
      </c>
      <c r="Q826" t="s">
        <v>8325</v>
      </c>
      <c r="R826">
        <f t="shared" si="84"/>
        <v>35.950000000000003</v>
      </c>
      <c r="S826" s="9">
        <f t="shared" si="85"/>
        <v>101</v>
      </c>
      <c r="T826" s="8">
        <f t="shared" si="86"/>
        <v>42233.763831018514</v>
      </c>
      <c r="U826" s="8">
        <f t="shared" si="87"/>
        <v>42258.763831018514</v>
      </c>
      <c r="V826" s="14">
        <f t="shared" si="88"/>
        <v>25</v>
      </c>
      <c r="W826" s="10">
        <f t="shared" si="89"/>
        <v>6.6666666666666671E-3</v>
      </c>
      <c r="X826" s="21">
        <f t="shared" si="90"/>
        <v>2015</v>
      </c>
    </row>
    <row r="827" spans="1:24" ht="30" x14ac:dyDescent="0.25">
      <c r="A827">
        <v>3658</v>
      </c>
      <c r="B827" s="1" t="s">
        <v>3655</v>
      </c>
      <c r="C827" s="1" t="s">
        <v>7768</v>
      </c>
      <c r="D827" s="3">
        <v>1500</v>
      </c>
      <c r="E827" s="4">
        <v>1510</v>
      </c>
      <c r="F827" t="s">
        <v>8218</v>
      </c>
      <c r="G827" t="s">
        <v>8223</v>
      </c>
      <c r="H827" t="s">
        <v>8404</v>
      </c>
      <c r="I827" t="s">
        <v>8245</v>
      </c>
      <c r="J827">
        <v>1404273540</v>
      </c>
      <c r="K827">
        <v>1400272580</v>
      </c>
      <c r="L827" t="b">
        <v>0</v>
      </c>
      <c r="M827">
        <v>20</v>
      </c>
      <c r="N827" t="b">
        <v>1</v>
      </c>
      <c r="O827" t="s">
        <v>8269</v>
      </c>
      <c r="P827" t="s">
        <v>8322</v>
      </c>
      <c r="Q827" t="s">
        <v>8325</v>
      </c>
      <c r="R827">
        <f t="shared" si="84"/>
        <v>75.5</v>
      </c>
      <c r="S827" s="9">
        <f t="shared" si="85"/>
        <v>101</v>
      </c>
      <c r="T827" s="8">
        <f t="shared" si="86"/>
        <v>41775.858564814815</v>
      </c>
      <c r="U827" s="8">
        <f t="shared" si="87"/>
        <v>41822.165972222225</v>
      </c>
      <c r="V827" s="14">
        <f t="shared" si="88"/>
        <v>46.30740740741021</v>
      </c>
      <c r="W827" s="10">
        <f t="shared" si="89"/>
        <v>6.6666666666666671E-3</v>
      </c>
      <c r="X827" s="21">
        <f t="shared" si="90"/>
        <v>2014</v>
      </c>
    </row>
    <row r="828" spans="1:24" ht="60" x14ac:dyDescent="0.25">
      <c r="A828">
        <v>3701</v>
      </c>
      <c r="B828" s="1" t="s">
        <v>3698</v>
      </c>
      <c r="C828" s="1" t="s">
        <v>7811</v>
      </c>
      <c r="D828" s="3">
        <v>1500</v>
      </c>
      <c r="E828" s="4">
        <v>1505</v>
      </c>
      <c r="F828" t="s">
        <v>8218</v>
      </c>
      <c r="G828" t="s">
        <v>8224</v>
      </c>
      <c r="H828" t="s">
        <v>8408</v>
      </c>
      <c r="I828" t="s">
        <v>8246</v>
      </c>
      <c r="J828">
        <v>1433422793</v>
      </c>
      <c r="K828">
        <v>1430830793</v>
      </c>
      <c r="L828" t="b">
        <v>0</v>
      </c>
      <c r="M828">
        <v>39</v>
      </c>
      <c r="N828" t="b">
        <v>1</v>
      </c>
      <c r="O828" t="s">
        <v>8269</v>
      </c>
      <c r="P828" t="s">
        <v>8322</v>
      </c>
      <c r="Q828" t="s">
        <v>8325</v>
      </c>
      <c r="R828">
        <f t="shared" si="84"/>
        <v>38.590000000000003</v>
      </c>
      <c r="S828" s="9">
        <f t="shared" si="85"/>
        <v>100</v>
      </c>
      <c r="T828" s="8">
        <f t="shared" si="86"/>
        <v>42129.541585648149</v>
      </c>
      <c r="U828" s="8">
        <f t="shared" si="87"/>
        <v>42159.541585648149</v>
      </c>
      <c r="V828" s="14">
        <f t="shared" si="88"/>
        <v>30</v>
      </c>
      <c r="W828" s="10">
        <f t="shared" si="89"/>
        <v>3.3333333333333335E-3</v>
      </c>
      <c r="X828" s="21">
        <f t="shared" si="90"/>
        <v>2015</v>
      </c>
    </row>
    <row r="829" spans="1:24" ht="45" x14ac:dyDescent="0.25">
      <c r="A829">
        <v>1602</v>
      </c>
      <c r="B829" s="1" t="s">
        <v>1603</v>
      </c>
      <c r="C829" s="1" t="s">
        <v>5712</v>
      </c>
      <c r="D829" s="3">
        <v>1500</v>
      </c>
      <c r="E829" s="4">
        <v>1502.5</v>
      </c>
      <c r="F829" t="s">
        <v>8218</v>
      </c>
      <c r="G829" t="s">
        <v>8223</v>
      </c>
      <c r="H829" t="s">
        <v>8404</v>
      </c>
      <c r="I829" t="s">
        <v>8245</v>
      </c>
      <c r="J829">
        <v>1318633200</v>
      </c>
      <c r="K829">
        <v>1314947317</v>
      </c>
      <c r="L829" t="b">
        <v>0</v>
      </c>
      <c r="M829">
        <v>32</v>
      </c>
      <c r="N829" t="b">
        <v>1</v>
      </c>
      <c r="O829" t="s">
        <v>8274</v>
      </c>
      <c r="P829" t="s">
        <v>8326</v>
      </c>
      <c r="Q829" t="s">
        <v>8330</v>
      </c>
      <c r="R829">
        <f t="shared" si="84"/>
        <v>46.95</v>
      </c>
      <c r="S829" s="9">
        <f t="shared" si="85"/>
        <v>100</v>
      </c>
      <c r="T829" s="8">
        <f t="shared" si="86"/>
        <v>40788.297650462962</v>
      </c>
      <c r="U829" s="8">
        <f t="shared" si="87"/>
        <v>40830.958333333336</v>
      </c>
      <c r="V829" s="14">
        <f t="shared" si="88"/>
        <v>42.660682870373421</v>
      </c>
      <c r="W829" s="10">
        <f t="shared" si="89"/>
        <v>1.6666666666666668E-3</v>
      </c>
      <c r="X829" s="21">
        <f t="shared" si="90"/>
        <v>2011</v>
      </c>
    </row>
    <row r="830" spans="1:24" ht="45" x14ac:dyDescent="0.25">
      <c r="A830">
        <v>2286</v>
      </c>
      <c r="B830" s="1" t="s">
        <v>2287</v>
      </c>
      <c r="C830" s="1" t="s">
        <v>6396</v>
      </c>
      <c r="D830" s="3">
        <v>1500</v>
      </c>
      <c r="E830" s="4">
        <v>1501</v>
      </c>
      <c r="F830" t="s">
        <v>8218</v>
      </c>
      <c r="G830" t="s">
        <v>8223</v>
      </c>
      <c r="H830" t="s">
        <v>8404</v>
      </c>
      <c r="I830" t="s">
        <v>8245</v>
      </c>
      <c r="J830">
        <v>1378439940</v>
      </c>
      <c r="K830">
        <v>1376003254</v>
      </c>
      <c r="L830" t="b">
        <v>0</v>
      </c>
      <c r="M830">
        <v>14</v>
      </c>
      <c r="N830" t="b">
        <v>1</v>
      </c>
      <c r="O830" t="s">
        <v>8274</v>
      </c>
      <c r="P830" t="s">
        <v>8326</v>
      </c>
      <c r="Q830" t="s">
        <v>8330</v>
      </c>
      <c r="R830">
        <f t="shared" si="84"/>
        <v>107.21</v>
      </c>
      <c r="S830" s="9">
        <f t="shared" si="85"/>
        <v>100</v>
      </c>
      <c r="T830" s="8">
        <f t="shared" si="86"/>
        <v>41494.963587962964</v>
      </c>
      <c r="U830" s="8">
        <f t="shared" si="87"/>
        <v>41523.165972222225</v>
      </c>
      <c r="V830" s="14">
        <f t="shared" si="88"/>
        <v>28.202384259260725</v>
      </c>
      <c r="W830" s="10">
        <f t="shared" si="89"/>
        <v>6.6666666666666664E-4</v>
      </c>
      <c r="X830" s="21">
        <f t="shared" si="90"/>
        <v>2013</v>
      </c>
    </row>
    <row r="831" spans="1:24" ht="45" x14ac:dyDescent="0.25">
      <c r="A831">
        <v>2487</v>
      </c>
      <c r="B831" s="1" t="s">
        <v>2487</v>
      </c>
      <c r="C831" s="1" t="s">
        <v>6597</v>
      </c>
      <c r="D831" s="3">
        <v>1500</v>
      </c>
      <c r="E831" s="4">
        <v>1500.76</v>
      </c>
      <c r="F831" t="s">
        <v>8218</v>
      </c>
      <c r="G831" t="s">
        <v>8223</v>
      </c>
      <c r="H831" t="s">
        <v>8404</v>
      </c>
      <c r="I831" t="s">
        <v>8245</v>
      </c>
      <c r="J831">
        <v>1338083997</v>
      </c>
      <c r="K831">
        <v>1335491997</v>
      </c>
      <c r="L831" t="b">
        <v>0</v>
      </c>
      <c r="M831">
        <v>38</v>
      </c>
      <c r="N831" t="b">
        <v>1</v>
      </c>
      <c r="O831" t="s">
        <v>8277</v>
      </c>
      <c r="P831" t="s">
        <v>8326</v>
      </c>
      <c r="Q831" t="s">
        <v>8327</v>
      </c>
      <c r="R831">
        <f t="shared" si="84"/>
        <v>39.49</v>
      </c>
      <c r="S831" s="9">
        <f t="shared" si="85"/>
        <v>100</v>
      </c>
      <c r="T831" s="8">
        <f t="shared" si="86"/>
        <v>41026.083298611113</v>
      </c>
      <c r="U831" s="8">
        <f t="shared" si="87"/>
        <v>41056.083298611113</v>
      </c>
      <c r="V831" s="14">
        <f t="shared" si="88"/>
        <v>30</v>
      </c>
      <c r="W831" s="10">
        <f t="shared" si="89"/>
        <v>5.0666666666666059E-4</v>
      </c>
      <c r="X831" s="21">
        <f t="shared" si="90"/>
        <v>2012</v>
      </c>
    </row>
    <row r="832" spans="1:24" ht="45" x14ac:dyDescent="0.25">
      <c r="A832">
        <v>3578</v>
      </c>
      <c r="B832" s="1" t="s">
        <v>3577</v>
      </c>
      <c r="C832" s="1" t="s">
        <v>7688</v>
      </c>
      <c r="D832" s="3">
        <v>1500</v>
      </c>
      <c r="E832" s="4">
        <v>1500.2</v>
      </c>
      <c r="F832" t="s">
        <v>8218</v>
      </c>
      <c r="G832" t="s">
        <v>8224</v>
      </c>
      <c r="H832" t="s">
        <v>8408</v>
      </c>
      <c r="I832" t="s">
        <v>8246</v>
      </c>
      <c r="J832">
        <v>1462037777</v>
      </c>
      <c r="K832">
        <v>1459445777</v>
      </c>
      <c r="L832" t="b">
        <v>0</v>
      </c>
      <c r="M832">
        <v>37</v>
      </c>
      <c r="N832" t="b">
        <v>1</v>
      </c>
      <c r="O832" t="s">
        <v>8269</v>
      </c>
      <c r="P832" t="s">
        <v>8322</v>
      </c>
      <c r="Q832" t="s">
        <v>8325</v>
      </c>
      <c r="R832">
        <f t="shared" si="84"/>
        <v>40.549999999999997</v>
      </c>
      <c r="S832" s="9">
        <f t="shared" si="85"/>
        <v>100</v>
      </c>
      <c r="T832" s="8">
        <f t="shared" si="86"/>
        <v>42460.733530092592</v>
      </c>
      <c r="U832" s="8">
        <f t="shared" si="87"/>
        <v>42490.733530092592</v>
      </c>
      <c r="V832" s="14">
        <f t="shared" si="88"/>
        <v>30</v>
      </c>
      <c r="W832" s="10">
        <f t="shared" si="89"/>
        <v>1.3333333333336364E-4</v>
      </c>
      <c r="X832" s="21">
        <f t="shared" si="90"/>
        <v>2016</v>
      </c>
    </row>
    <row r="833" spans="1:24" ht="75" x14ac:dyDescent="0.25">
      <c r="A833">
        <v>3031</v>
      </c>
      <c r="B833" s="1" t="s">
        <v>3031</v>
      </c>
      <c r="C833" s="1" t="s">
        <v>7141</v>
      </c>
      <c r="D833" s="3">
        <v>1500</v>
      </c>
      <c r="E833" s="4">
        <v>1500</v>
      </c>
      <c r="F833" t="s">
        <v>8218</v>
      </c>
      <c r="G833" t="s">
        <v>8223</v>
      </c>
      <c r="H833" t="s">
        <v>8404</v>
      </c>
      <c r="I833" t="s">
        <v>8245</v>
      </c>
      <c r="J833">
        <v>1476479447</v>
      </c>
      <c r="K833">
        <v>1471295447</v>
      </c>
      <c r="L833" t="b">
        <v>0</v>
      </c>
      <c r="M833">
        <v>29</v>
      </c>
      <c r="N833" t="b">
        <v>1</v>
      </c>
      <c r="O833" t="s">
        <v>8301</v>
      </c>
      <c r="P833" t="s">
        <v>8322</v>
      </c>
      <c r="Q833" t="s">
        <v>8323</v>
      </c>
      <c r="R833">
        <f t="shared" si="84"/>
        <v>51.72</v>
      </c>
      <c r="S833" s="9">
        <f t="shared" si="85"/>
        <v>100</v>
      </c>
      <c r="T833" s="8">
        <f t="shared" si="86"/>
        <v>42597.882488425923</v>
      </c>
      <c r="U833" s="8">
        <f t="shared" si="87"/>
        <v>42657.882488425923</v>
      </c>
      <c r="V833" s="14">
        <f t="shared" si="88"/>
        <v>60</v>
      </c>
      <c r="W833" s="10">
        <f t="shared" si="89"/>
        <v>0</v>
      </c>
      <c r="X833" s="21">
        <f t="shared" si="90"/>
        <v>2016</v>
      </c>
    </row>
    <row r="834" spans="1:24" ht="60" x14ac:dyDescent="0.25">
      <c r="A834">
        <v>3427</v>
      </c>
      <c r="B834" s="1" t="s">
        <v>3426</v>
      </c>
      <c r="C834" s="1" t="s">
        <v>7537</v>
      </c>
      <c r="D834" s="3">
        <v>1500</v>
      </c>
      <c r="E834" s="4">
        <v>1500</v>
      </c>
      <c r="F834" t="s">
        <v>8218</v>
      </c>
      <c r="G834" t="s">
        <v>8224</v>
      </c>
      <c r="H834" t="s">
        <v>8408</v>
      </c>
      <c r="I834" t="s">
        <v>8246</v>
      </c>
      <c r="J834">
        <v>1404314952</v>
      </c>
      <c r="K834">
        <v>1401722952</v>
      </c>
      <c r="L834" t="b">
        <v>0</v>
      </c>
      <c r="M834">
        <v>29</v>
      </c>
      <c r="N834" t="b">
        <v>1</v>
      </c>
      <c r="O834" t="s">
        <v>8269</v>
      </c>
      <c r="P834" t="s">
        <v>8322</v>
      </c>
      <c r="Q834" t="s">
        <v>8325</v>
      </c>
      <c r="R834">
        <f t="shared" ref="R834:R897" si="91">IFERROR(ROUND(E834/M834,2),0)</f>
        <v>51.72</v>
      </c>
      <c r="S834" s="9">
        <f t="shared" ref="S834:S897" si="92">ROUND((E834/D834)*100,0)</f>
        <v>100</v>
      </c>
      <c r="T834" s="8">
        <f t="shared" ref="T834:T897" si="93">+(((K834/60)/60)/24)+DATE(1970,1,1)</f>
        <v>41792.645277777774</v>
      </c>
      <c r="U834" s="8">
        <f t="shared" ref="U834:U897" si="94">+(((J834/60)/60/24)+DATE(1970,1,1))</f>
        <v>41822.645277777774</v>
      </c>
      <c r="V834" s="14">
        <f t="shared" ref="V834:V897" si="95">+U834-T834</f>
        <v>30</v>
      </c>
      <c r="W834" s="10">
        <f t="shared" ref="W834:W897" si="96">+(E834-D834)/D834</f>
        <v>0</v>
      </c>
      <c r="X834" s="21">
        <f t="shared" ref="X834:X897" si="97">YEAR(T834)</f>
        <v>2014</v>
      </c>
    </row>
    <row r="835" spans="1:24" ht="60" x14ac:dyDescent="0.25">
      <c r="A835">
        <v>3493</v>
      </c>
      <c r="B835" s="1" t="s">
        <v>3492</v>
      </c>
      <c r="C835" s="1" t="s">
        <v>7603</v>
      </c>
      <c r="D835" s="3">
        <v>1500</v>
      </c>
      <c r="E835" s="4">
        <v>1500</v>
      </c>
      <c r="F835" t="s">
        <v>8218</v>
      </c>
      <c r="G835" t="s">
        <v>8223</v>
      </c>
      <c r="H835" t="s">
        <v>8404</v>
      </c>
      <c r="I835" t="s">
        <v>8245</v>
      </c>
      <c r="J835">
        <v>1408252260</v>
      </c>
      <c r="K835">
        <v>1406580436</v>
      </c>
      <c r="L835" t="b">
        <v>0</v>
      </c>
      <c r="M835">
        <v>29</v>
      </c>
      <c r="N835" t="b">
        <v>1</v>
      </c>
      <c r="O835" t="s">
        <v>8269</v>
      </c>
      <c r="P835" t="s">
        <v>8322</v>
      </c>
      <c r="Q835" t="s">
        <v>8325</v>
      </c>
      <c r="R835">
        <f t="shared" si="91"/>
        <v>51.72</v>
      </c>
      <c r="S835" s="9">
        <f t="shared" si="92"/>
        <v>100</v>
      </c>
      <c r="T835" s="8">
        <f t="shared" si="93"/>
        <v>41848.866157407407</v>
      </c>
      <c r="U835" s="8">
        <f t="shared" si="94"/>
        <v>41868.21597222222</v>
      </c>
      <c r="V835" s="14">
        <f t="shared" si="95"/>
        <v>19.349814814813726</v>
      </c>
      <c r="W835" s="10">
        <f t="shared" si="96"/>
        <v>0</v>
      </c>
      <c r="X835" s="21">
        <f t="shared" si="97"/>
        <v>2014</v>
      </c>
    </row>
    <row r="836" spans="1:24" ht="60" x14ac:dyDescent="0.25">
      <c r="A836">
        <v>3581</v>
      </c>
      <c r="B836" s="1" t="s">
        <v>3580</v>
      </c>
      <c r="C836" s="1" t="s">
        <v>7691</v>
      </c>
      <c r="D836" s="3">
        <v>1500</v>
      </c>
      <c r="E836" s="4">
        <v>1500</v>
      </c>
      <c r="F836" t="s">
        <v>8218</v>
      </c>
      <c r="G836" t="s">
        <v>8224</v>
      </c>
      <c r="H836" t="s">
        <v>8408</v>
      </c>
      <c r="I836" t="s">
        <v>8246</v>
      </c>
      <c r="J836">
        <v>1406719110</v>
      </c>
      <c r="K836">
        <v>1405509510</v>
      </c>
      <c r="L836" t="b">
        <v>0</v>
      </c>
      <c r="M836">
        <v>45</v>
      </c>
      <c r="N836" t="b">
        <v>1</v>
      </c>
      <c r="O836" t="s">
        <v>8269</v>
      </c>
      <c r="P836" t="s">
        <v>8322</v>
      </c>
      <c r="Q836" t="s">
        <v>8325</v>
      </c>
      <c r="R836">
        <f t="shared" si="91"/>
        <v>33.33</v>
      </c>
      <c r="S836" s="9">
        <f t="shared" si="92"/>
        <v>100</v>
      </c>
      <c r="T836" s="8">
        <f t="shared" si="93"/>
        <v>41836.471180555556</v>
      </c>
      <c r="U836" s="8">
        <f t="shared" si="94"/>
        <v>41850.471180555556</v>
      </c>
      <c r="V836" s="14">
        <f t="shared" si="95"/>
        <v>14</v>
      </c>
      <c r="W836" s="10">
        <f t="shared" si="96"/>
        <v>0</v>
      </c>
      <c r="X836" s="21">
        <f t="shared" si="97"/>
        <v>2014</v>
      </c>
    </row>
    <row r="837" spans="1:24" ht="45" x14ac:dyDescent="0.25">
      <c r="A837">
        <v>3764</v>
      </c>
      <c r="B837" s="1" t="s">
        <v>3761</v>
      </c>
      <c r="C837" s="1" t="s">
        <v>7874</v>
      </c>
      <c r="D837" s="3">
        <v>1500</v>
      </c>
      <c r="E837" s="4">
        <v>1500</v>
      </c>
      <c r="F837" t="s">
        <v>8218</v>
      </c>
      <c r="G837" t="s">
        <v>8223</v>
      </c>
      <c r="H837" t="s">
        <v>8404</v>
      </c>
      <c r="I837" t="s">
        <v>8245</v>
      </c>
      <c r="J837">
        <v>1464482160</v>
      </c>
      <c r="K837">
        <v>1462824832</v>
      </c>
      <c r="L837" t="b">
        <v>0</v>
      </c>
      <c r="M837">
        <v>27</v>
      </c>
      <c r="N837" t="b">
        <v>1</v>
      </c>
      <c r="O837" t="s">
        <v>8303</v>
      </c>
      <c r="P837" t="s">
        <v>8322</v>
      </c>
      <c r="Q837" t="s">
        <v>8334</v>
      </c>
      <c r="R837">
        <f t="shared" si="91"/>
        <v>55.56</v>
      </c>
      <c r="S837" s="9">
        <f t="shared" si="92"/>
        <v>100</v>
      </c>
      <c r="T837" s="8">
        <f t="shared" si="93"/>
        <v>42499.842962962968</v>
      </c>
      <c r="U837" s="8">
        <f t="shared" si="94"/>
        <v>42519.024999999994</v>
      </c>
      <c r="V837" s="14">
        <f t="shared" si="95"/>
        <v>19.182037037026021</v>
      </c>
      <c r="W837" s="10">
        <f t="shared" si="96"/>
        <v>0</v>
      </c>
      <c r="X837" s="21">
        <f t="shared" si="97"/>
        <v>2016</v>
      </c>
    </row>
    <row r="838" spans="1:24" ht="45" x14ac:dyDescent="0.25">
      <c r="A838">
        <v>3906</v>
      </c>
      <c r="B838" s="1" t="s">
        <v>3903</v>
      </c>
      <c r="C838" s="1" t="s">
        <v>8014</v>
      </c>
      <c r="D838" s="3">
        <v>1500</v>
      </c>
      <c r="E838" s="4">
        <v>1010</v>
      </c>
      <c r="F838" t="s">
        <v>8220</v>
      </c>
      <c r="G838" t="s">
        <v>8224</v>
      </c>
      <c r="H838" t="s">
        <v>8408</v>
      </c>
      <c r="I838" t="s">
        <v>8246</v>
      </c>
      <c r="J838">
        <v>1435325100</v>
      </c>
      <c r="K838">
        <v>1432072893</v>
      </c>
      <c r="L838" t="b">
        <v>0</v>
      </c>
      <c r="M838">
        <v>16</v>
      </c>
      <c r="N838" t="b">
        <v>0</v>
      </c>
      <c r="O838" t="s">
        <v>8269</v>
      </c>
      <c r="P838" t="s">
        <v>8322</v>
      </c>
      <c r="Q838" t="s">
        <v>8325</v>
      </c>
      <c r="R838">
        <f t="shared" si="91"/>
        <v>63.13</v>
      </c>
      <c r="S838" s="9">
        <f t="shared" si="92"/>
        <v>67</v>
      </c>
      <c r="T838" s="8">
        <f t="shared" si="93"/>
        <v>42143.917743055557</v>
      </c>
      <c r="U838" s="8">
        <f t="shared" si="94"/>
        <v>42181.559027777781</v>
      </c>
      <c r="V838" s="14">
        <f t="shared" si="95"/>
        <v>37.641284722223645</v>
      </c>
      <c r="W838" s="10">
        <f t="shared" si="96"/>
        <v>-0.32666666666666666</v>
      </c>
      <c r="X838" s="21">
        <f t="shared" si="97"/>
        <v>2015</v>
      </c>
    </row>
    <row r="839" spans="1:24" ht="60" x14ac:dyDescent="0.25">
      <c r="A839">
        <v>4056</v>
      </c>
      <c r="B839" s="1" t="s">
        <v>4052</v>
      </c>
      <c r="C839" s="1" t="s">
        <v>8160</v>
      </c>
      <c r="D839" s="3">
        <v>1500</v>
      </c>
      <c r="E839" s="4">
        <v>795</v>
      </c>
      <c r="F839" t="s">
        <v>8220</v>
      </c>
      <c r="G839" t="s">
        <v>8223</v>
      </c>
      <c r="H839" t="s">
        <v>8404</v>
      </c>
      <c r="I839" t="s">
        <v>8245</v>
      </c>
      <c r="J839">
        <v>1467575940</v>
      </c>
      <c r="K839">
        <v>1465856639</v>
      </c>
      <c r="L839" t="b">
        <v>0</v>
      </c>
      <c r="M839">
        <v>9</v>
      </c>
      <c r="N839" t="b">
        <v>0</v>
      </c>
      <c r="O839" t="s">
        <v>8269</v>
      </c>
      <c r="P839" t="s">
        <v>8322</v>
      </c>
      <c r="Q839" t="s">
        <v>8325</v>
      </c>
      <c r="R839">
        <f t="shared" si="91"/>
        <v>88.33</v>
      </c>
      <c r="S839" s="9">
        <f t="shared" si="92"/>
        <v>53</v>
      </c>
      <c r="T839" s="8">
        <f t="shared" si="93"/>
        <v>42534.933321759265</v>
      </c>
      <c r="U839" s="8">
        <f t="shared" si="94"/>
        <v>42554.832638888889</v>
      </c>
      <c r="V839" s="14">
        <f t="shared" si="95"/>
        <v>19.899317129624251</v>
      </c>
      <c r="W839" s="10">
        <f t="shared" si="96"/>
        <v>-0.47</v>
      </c>
      <c r="X839" s="21">
        <f t="shared" si="97"/>
        <v>2016</v>
      </c>
    </row>
    <row r="840" spans="1:24" ht="45" x14ac:dyDescent="0.25">
      <c r="A840">
        <v>1556</v>
      </c>
      <c r="B840" s="1" t="s">
        <v>1557</v>
      </c>
      <c r="C840" s="1" t="s">
        <v>5666</v>
      </c>
      <c r="D840" s="3">
        <v>1500</v>
      </c>
      <c r="E840" s="4">
        <v>677</v>
      </c>
      <c r="F840" t="s">
        <v>8220</v>
      </c>
      <c r="G840" t="s">
        <v>8228</v>
      </c>
      <c r="H840" t="s">
        <v>8409</v>
      </c>
      <c r="I840" t="s">
        <v>8250</v>
      </c>
      <c r="J840">
        <v>1467603624</v>
      </c>
      <c r="K840">
        <v>1465011624</v>
      </c>
      <c r="L840" t="b">
        <v>0</v>
      </c>
      <c r="M840">
        <v>12</v>
      </c>
      <c r="N840" t="b">
        <v>0</v>
      </c>
      <c r="O840" t="s">
        <v>8287</v>
      </c>
      <c r="P840" t="s">
        <v>8312</v>
      </c>
      <c r="Q840" t="s">
        <v>8354</v>
      </c>
      <c r="R840">
        <f t="shared" si="91"/>
        <v>56.42</v>
      </c>
      <c r="S840" s="9">
        <f t="shared" si="92"/>
        <v>45</v>
      </c>
      <c r="T840" s="8">
        <f t="shared" si="93"/>
        <v>42525.153055555551</v>
      </c>
      <c r="U840" s="8">
        <f t="shared" si="94"/>
        <v>42555.153055555551</v>
      </c>
      <c r="V840" s="14">
        <f t="shared" si="95"/>
        <v>30</v>
      </c>
      <c r="W840" s="10">
        <f t="shared" si="96"/>
        <v>-0.54866666666666664</v>
      </c>
      <c r="X840" s="21">
        <f t="shared" si="97"/>
        <v>2016</v>
      </c>
    </row>
    <row r="841" spans="1:24" ht="60" x14ac:dyDescent="0.25">
      <c r="A841">
        <v>3807</v>
      </c>
      <c r="B841" s="1" t="s">
        <v>3804</v>
      </c>
      <c r="C841" s="1" t="s">
        <v>7917</v>
      </c>
      <c r="D841" s="3">
        <v>1500</v>
      </c>
      <c r="E841" s="4">
        <v>455</v>
      </c>
      <c r="F841" t="s">
        <v>8220</v>
      </c>
      <c r="G841" t="s">
        <v>8223</v>
      </c>
      <c r="H841" t="s">
        <v>8404</v>
      </c>
      <c r="I841" t="s">
        <v>8245</v>
      </c>
      <c r="J841">
        <v>1428097739</v>
      </c>
      <c r="K841">
        <v>1427492939</v>
      </c>
      <c r="L841" t="b">
        <v>0</v>
      </c>
      <c r="M841">
        <v>9</v>
      </c>
      <c r="N841" t="b">
        <v>0</v>
      </c>
      <c r="O841" t="s">
        <v>8303</v>
      </c>
      <c r="P841" t="s">
        <v>8322</v>
      </c>
      <c r="Q841" t="s">
        <v>8334</v>
      </c>
      <c r="R841">
        <f t="shared" si="91"/>
        <v>50.56</v>
      </c>
      <c r="S841" s="9">
        <f t="shared" si="92"/>
        <v>30</v>
      </c>
      <c r="T841" s="8">
        <f t="shared" si="93"/>
        <v>42090.909016203703</v>
      </c>
      <c r="U841" s="8">
        <f t="shared" si="94"/>
        <v>42097.909016203703</v>
      </c>
      <c r="V841" s="14">
        <f t="shared" si="95"/>
        <v>7</v>
      </c>
      <c r="W841" s="10">
        <f t="shared" si="96"/>
        <v>-0.69666666666666666</v>
      </c>
      <c r="X841" s="21">
        <f t="shared" si="97"/>
        <v>2015</v>
      </c>
    </row>
    <row r="842" spans="1:24" ht="60" x14ac:dyDescent="0.25">
      <c r="A842">
        <v>3734</v>
      </c>
      <c r="B842" s="1" t="s">
        <v>3731</v>
      </c>
      <c r="C842" s="1" t="s">
        <v>7844</v>
      </c>
      <c r="D842" s="3">
        <v>1500</v>
      </c>
      <c r="E842" s="4">
        <v>427</v>
      </c>
      <c r="F842" t="s">
        <v>8220</v>
      </c>
      <c r="G842" t="s">
        <v>8223</v>
      </c>
      <c r="H842" t="s">
        <v>8404</v>
      </c>
      <c r="I842" t="s">
        <v>8245</v>
      </c>
      <c r="J842">
        <v>1432589896</v>
      </c>
      <c r="K842">
        <v>1427405896</v>
      </c>
      <c r="L842" t="b">
        <v>0</v>
      </c>
      <c r="M842">
        <v>7</v>
      </c>
      <c r="N842" t="b">
        <v>0</v>
      </c>
      <c r="O842" t="s">
        <v>8269</v>
      </c>
      <c r="P842" t="s">
        <v>8322</v>
      </c>
      <c r="Q842" t="s">
        <v>8325</v>
      </c>
      <c r="R842">
        <f t="shared" si="91"/>
        <v>61</v>
      </c>
      <c r="S842" s="9">
        <f t="shared" si="92"/>
        <v>28</v>
      </c>
      <c r="T842" s="8">
        <f t="shared" si="93"/>
        <v>42089.901574074072</v>
      </c>
      <c r="U842" s="8">
        <f t="shared" si="94"/>
        <v>42149.901574074072</v>
      </c>
      <c r="V842" s="14">
        <f t="shared" si="95"/>
        <v>60</v>
      </c>
      <c r="W842" s="10">
        <f t="shared" si="96"/>
        <v>-0.71533333333333338</v>
      </c>
      <c r="X842" s="21">
        <f t="shared" si="97"/>
        <v>2015</v>
      </c>
    </row>
    <row r="843" spans="1:24" ht="60" x14ac:dyDescent="0.25">
      <c r="A843">
        <v>882</v>
      </c>
      <c r="B843" s="1" t="s">
        <v>883</v>
      </c>
      <c r="C843" s="1" t="s">
        <v>4992</v>
      </c>
      <c r="D843" s="3">
        <v>1500</v>
      </c>
      <c r="E843" s="4">
        <v>302</v>
      </c>
      <c r="F843" t="s">
        <v>8220</v>
      </c>
      <c r="G843" t="s">
        <v>8223</v>
      </c>
      <c r="H843" t="s">
        <v>8404</v>
      </c>
      <c r="I843" t="s">
        <v>8245</v>
      </c>
      <c r="J843">
        <v>1315341550</v>
      </c>
      <c r="K843">
        <v>1312490350</v>
      </c>
      <c r="L843" t="b">
        <v>0</v>
      </c>
      <c r="M843">
        <v>14</v>
      </c>
      <c r="N843" t="b">
        <v>0</v>
      </c>
      <c r="O843" t="s">
        <v>8277</v>
      </c>
      <c r="P843" t="s">
        <v>8326</v>
      </c>
      <c r="Q843" t="s">
        <v>8327</v>
      </c>
      <c r="R843">
        <f t="shared" si="91"/>
        <v>21.57</v>
      </c>
      <c r="S843" s="9">
        <f t="shared" si="92"/>
        <v>20</v>
      </c>
      <c r="T843" s="8">
        <f t="shared" si="93"/>
        <v>40759.860532407409</v>
      </c>
      <c r="U843" s="8">
        <f t="shared" si="94"/>
        <v>40792.860532407409</v>
      </c>
      <c r="V843" s="14">
        <f t="shared" si="95"/>
        <v>33</v>
      </c>
      <c r="W843" s="10">
        <f t="shared" si="96"/>
        <v>-0.79866666666666664</v>
      </c>
      <c r="X843" s="21">
        <f t="shared" si="97"/>
        <v>2011</v>
      </c>
    </row>
    <row r="844" spans="1:24" ht="45" x14ac:dyDescent="0.25">
      <c r="A844">
        <v>3738</v>
      </c>
      <c r="B844" s="1" t="s">
        <v>3735</v>
      </c>
      <c r="C844" s="1" t="s">
        <v>7848</v>
      </c>
      <c r="D844" s="3">
        <v>1500</v>
      </c>
      <c r="E844" s="4">
        <v>270</v>
      </c>
      <c r="F844" t="s">
        <v>8220</v>
      </c>
      <c r="G844" t="s">
        <v>8224</v>
      </c>
      <c r="H844" t="s">
        <v>8408</v>
      </c>
      <c r="I844" t="s">
        <v>8246</v>
      </c>
      <c r="J844">
        <v>1405461600</v>
      </c>
      <c r="K844">
        <v>1403562705</v>
      </c>
      <c r="L844" t="b">
        <v>0</v>
      </c>
      <c r="M844">
        <v>6</v>
      </c>
      <c r="N844" t="b">
        <v>0</v>
      </c>
      <c r="O844" t="s">
        <v>8269</v>
      </c>
      <c r="P844" t="s">
        <v>8322</v>
      </c>
      <c r="Q844" t="s">
        <v>8325</v>
      </c>
      <c r="R844">
        <f t="shared" si="91"/>
        <v>45</v>
      </c>
      <c r="S844" s="9">
        <f t="shared" si="92"/>
        <v>18</v>
      </c>
      <c r="T844" s="8">
        <f t="shared" si="93"/>
        <v>41813.938715277778</v>
      </c>
      <c r="U844" s="8">
        <f t="shared" si="94"/>
        <v>41835.916666666664</v>
      </c>
      <c r="V844" s="14">
        <f t="shared" si="95"/>
        <v>21.97795138888614</v>
      </c>
      <c r="W844" s="10">
        <f t="shared" si="96"/>
        <v>-0.82</v>
      </c>
      <c r="X844" s="21">
        <f t="shared" si="97"/>
        <v>2014</v>
      </c>
    </row>
    <row r="845" spans="1:24" ht="60" x14ac:dyDescent="0.25">
      <c r="A845">
        <v>3905</v>
      </c>
      <c r="B845" s="1" t="s">
        <v>3902</v>
      </c>
      <c r="C845" s="1" t="s">
        <v>8013</v>
      </c>
      <c r="D845" s="3">
        <v>1500</v>
      </c>
      <c r="E845" s="4">
        <v>173</v>
      </c>
      <c r="F845" t="s">
        <v>8220</v>
      </c>
      <c r="G845" t="s">
        <v>8224</v>
      </c>
      <c r="H845" t="s">
        <v>8408</v>
      </c>
      <c r="I845" t="s">
        <v>8246</v>
      </c>
      <c r="J845">
        <v>1434063600</v>
      </c>
      <c r="K845">
        <v>1430405903</v>
      </c>
      <c r="L845" t="b">
        <v>0</v>
      </c>
      <c r="M845">
        <v>7</v>
      </c>
      <c r="N845" t="b">
        <v>0</v>
      </c>
      <c r="O845" t="s">
        <v>8269</v>
      </c>
      <c r="P845" t="s">
        <v>8322</v>
      </c>
      <c r="Q845" t="s">
        <v>8325</v>
      </c>
      <c r="R845">
        <f t="shared" si="91"/>
        <v>24.71</v>
      </c>
      <c r="S845" s="9">
        <f t="shared" si="92"/>
        <v>12</v>
      </c>
      <c r="T845" s="8">
        <f t="shared" si="93"/>
        <v>42124.623877314814</v>
      </c>
      <c r="U845" s="8">
        <f t="shared" si="94"/>
        <v>42166.958333333328</v>
      </c>
      <c r="V845" s="14">
        <f t="shared" si="95"/>
        <v>42.334456018514175</v>
      </c>
      <c r="W845" s="10">
        <f t="shared" si="96"/>
        <v>-0.88466666666666671</v>
      </c>
      <c r="X845" s="21">
        <f t="shared" si="97"/>
        <v>2015</v>
      </c>
    </row>
    <row r="846" spans="1:24" ht="30" x14ac:dyDescent="0.25">
      <c r="A846">
        <v>4018</v>
      </c>
      <c r="B846" s="1" t="s">
        <v>4014</v>
      </c>
      <c r="C846" s="1" t="s">
        <v>8123</v>
      </c>
      <c r="D846" s="3">
        <v>1500</v>
      </c>
      <c r="E846" s="4">
        <v>130</v>
      </c>
      <c r="F846" t="s">
        <v>8220</v>
      </c>
      <c r="G846" t="s">
        <v>8224</v>
      </c>
      <c r="H846" t="s">
        <v>8408</v>
      </c>
      <c r="I846" t="s">
        <v>8246</v>
      </c>
      <c r="J846">
        <v>1475877108</v>
      </c>
      <c r="K846">
        <v>1473285108</v>
      </c>
      <c r="L846" t="b">
        <v>0</v>
      </c>
      <c r="M846">
        <v>4</v>
      </c>
      <c r="N846" t="b">
        <v>0</v>
      </c>
      <c r="O846" t="s">
        <v>8269</v>
      </c>
      <c r="P846" t="s">
        <v>8322</v>
      </c>
      <c r="Q846" t="s">
        <v>8325</v>
      </c>
      <c r="R846">
        <f t="shared" si="91"/>
        <v>32.5</v>
      </c>
      <c r="S846" s="9">
        <f t="shared" si="92"/>
        <v>9</v>
      </c>
      <c r="T846" s="8">
        <f t="shared" si="93"/>
        <v>42620.91097222222</v>
      </c>
      <c r="U846" s="8">
        <f t="shared" si="94"/>
        <v>42650.91097222222</v>
      </c>
      <c r="V846" s="14">
        <f t="shared" si="95"/>
        <v>30</v>
      </c>
      <c r="W846" s="10">
        <f t="shared" si="96"/>
        <v>-0.91333333333333333</v>
      </c>
      <c r="X846" s="21">
        <f t="shared" si="97"/>
        <v>2016</v>
      </c>
    </row>
    <row r="847" spans="1:24" ht="60" x14ac:dyDescent="0.25">
      <c r="A847">
        <v>3984</v>
      </c>
      <c r="B847" s="1" t="s">
        <v>3980</v>
      </c>
      <c r="C847" s="1" t="s">
        <v>8090</v>
      </c>
      <c r="D847" s="3">
        <v>1500</v>
      </c>
      <c r="E847" s="4">
        <v>95</v>
      </c>
      <c r="F847" t="s">
        <v>8220</v>
      </c>
      <c r="G847" t="s">
        <v>8224</v>
      </c>
      <c r="H847" t="s">
        <v>8408</v>
      </c>
      <c r="I847" t="s">
        <v>8246</v>
      </c>
      <c r="J847">
        <v>1415404800</v>
      </c>
      <c r="K847">
        <v>1412809644</v>
      </c>
      <c r="L847" t="b">
        <v>0</v>
      </c>
      <c r="M847">
        <v>10</v>
      </c>
      <c r="N847" t="b">
        <v>0</v>
      </c>
      <c r="O847" t="s">
        <v>8269</v>
      </c>
      <c r="P847" t="s">
        <v>8322</v>
      </c>
      <c r="Q847" t="s">
        <v>8325</v>
      </c>
      <c r="R847">
        <f t="shared" si="91"/>
        <v>9.5</v>
      </c>
      <c r="S847" s="9">
        <f t="shared" si="92"/>
        <v>6</v>
      </c>
      <c r="T847" s="8">
        <f t="shared" si="93"/>
        <v>41920.963472222218</v>
      </c>
      <c r="U847" s="8">
        <f t="shared" si="94"/>
        <v>41951</v>
      </c>
      <c r="V847" s="14">
        <f t="shared" si="95"/>
        <v>30.036527777781885</v>
      </c>
      <c r="W847" s="10">
        <f t="shared" si="96"/>
        <v>-0.93666666666666665</v>
      </c>
      <c r="X847" s="21">
        <f t="shared" si="97"/>
        <v>2014</v>
      </c>
    </row>
    <row r="848" spans="1:24" ht="45" x14ac:dyDescent="0.25">
      <c r="A848">
        <v>2597</v>
      </c>
      <c r="B848" s="1" t="s">
        <v>2597</v>
      </c>
      <c r="C848" s="1" t="s">
        <v>6707</v>
      </c>
      <c r="D848" s="3">
        <v>1500</v>
      </c>
      <c r="E848" s="4">
        <v>85</v>
      </c>
      <c r="F848" t="s">
        <v>8220</v>
      </c>
      <c r="G848" t="s">
        <v>8224</v>
      </c>
      <c r="H848" t="s">
        <v>8408</v>
      </c>
      <c r="I848" t="s">
        <v>8246</v>
      </c>
      <c r="J848">
        <v>1466323917</v>
      </c>
      <c r="K848">
        <v>1463731917</v>
      </c>
      <c r="L848" t="b">
        <v>0</v>
      </c>
      <c r="M848">
        <v>7</v>
      </c>
      <c r="N848" t="b">
        <v>0</v>
      </c>
      <c r="O848" t="s">
        <v>8282</v>
      </c>
      <c r="P848" t="s">
        <v>8318</v>
      </c>
      <c r="Q848" t="s">
        <v>8344</v>
      </c>
      <c r="R848">
        <f t="shared" si="91"/>
        <v>12.14</v>
      </c>
      <c r="S848" s="9">
        <f t="shared" si="92"/>
        <v>6</v>
      </c>
      <c r="T848" s="8">
        <f t="shared" si="93"/>
        <v>42510.341631944444</v>
      </c>
      <c r="U848" s="8">
        <f t="shared" si="94"/>
        <v>42540.341631944444</v>
      </c>
      <c r="V848" s="14">
        <f t="shared" si="95"/>
        <v>30</v>
      </c>
      <c r="W848" s="10">
        <f t="shared" si="96"/>
        <v>-0.94333333333333336</v>
      </c>
      <c r="X848" s="21">
        <f t="shared" si="97"/>
        <v>2016</v>
      </c>
    </row>
    <row r="849" spans="1:24" ht="60" x14ac:dyDescent="0.25">
      <c r="A849">
        <v>2904</v>
      </c>
      <c r="B849" s="1" t="s">
        <v>2904</v>
      </c>
      <c r="C849" s="1" t="s">
        <v>7014</v>
      </c>
      <c r="D849" s="3">
        <v>1500</v>
      </c>
      <c r="E849" s="4">
        <v>75</v>
      </c>
      <c r="F849" t="s">
        <v>8220</v>
      </c>
      <c r="G849" t="s">
        <v>8224</v>
      </c>
      <c r="H849" t="s">
        <v>8408</v>
      </c>
      <c r="I849" t="s">
        <v>8246</v>
      </c>
      <c r="J849">
        <v>1415534400</v>
      </c>
      <c r="K849">
        <v>1414538031</v>
      </c>
      <c r="L849" t="b">
        <v>0</v>
      </c>
      <c r="M849">
        <v>4</v>
      </c>
      <c r="N849" t="b">
        <v>0</v>
      </c>
      <c r="O849" t="s">
        <v>8269</v>
      </c>
      <c r="P849" t="s">
        <v>8322</v>
      </c>
      <c r="Q849" t="s">
        <v>8325</v>
      </c>
      <c r="R849">
        <f t="shared" si="91"/>
        <v>18.75</v>
      </c>
      <c r="S849" s="9">
        <f t="shared" si="92"/>
        <v>5</v>
      </c>
      <c r="T849" s="8">
        <f t="shared" si="93"/>
        <v>41940.967951388891</v>
      </c>
      <c r="U849" s="8">
        <f t="shared" si="94"/>
        <v>41952.5</v>
      </c>
      <c r="V849" s="14">
        <f t="shared" si="95"/>
        <v>11.532048611108621</v>
      </c>
      <c r="W849" s="10">
        <f t="shared" si="96"/>
        <v>-0.95</v>
      </c>
      <c r="X849" s="21">
        <f t="shared" si="97"/>
        <v>2014</v>
      </c>
    </row>
    <row r="850" spans="1:24" ht="60" x14ac:dyDescent="0.25">
      <c r="A850">
        <v>184</v>
      </c>
      <c r="B850" s="1" t="s">
        <v>186</v>
      </c>
      <c r="C850" s="1" t="s">
        <v>4294</v>
      </c>
      <c r="D850" s="3">
        <v>1500</v>
      </c>
      <c r="E850" s="4">
        <v>51</v>
      </c>
      <c r="F850" t="s">
        <v>8220</v>
      </c>
      <c r="G850" t="s">
        <v>8228</v>
      </c>
      <c r="H850" t="s">
        <v>8409</v>
      </c>
      <c r="I850" t="s">
        <v>8250</v>
      </c>
      <c r="J850">
        <v>1409543940</v>
      </c>
      <c r="K850">
        <v>1404586762</v>
      </c>
      <c r="L850" t="b">
        <v>0</v>
      </c>
      <c r="M850">
        <v>2</v>
      </c>
      <c r="N850" t="b">
        <v>0</v>
      </c>
      <c r="O850" t="s">
        <v>8266</v>
      </c>
      <c r="P850" t="s">
        <v>8320</v>
      </c>
      <c r="Q850" t="s">
        <v>8324</v>
      </c>
      <c r="R850">
        <f t="shared" si="91"/>
        <v>25.5</v>
      </c>
      <c r="S850" s="9">
        <f t="shared" si="92"/>
        <v>3</v>
      </c>
      <c r="T850" s="8">
        <f t="shared" si="93"/>
        <v>41825.791226851856</v>
      </c>
      <c r="U850" s="8">
        <f t="shared" si="94"/>
        <v>41883.165972222225</v>
      </c>
      <c r="V850" s="14">
        <f t="shared" si="95"/>
        <v>57.374745370369055</v>
      </c>
      <c r="W850" s="10">
        <f t="shared" si="96"/>
        <v>-0.96599999999999997</v>
      </c>
      <c r="X850" s="21">
        <f t="shared" si="97"/>
        <v>2014</v>
      </c>
    </row>
    <row r="851" spans="1:24" ht="45" x14ac:dyDescent="0.25">
      <c r="A851">
        <v>514</v>
      </c>
      <c r="B851" s="1" t="s">
        <v>515</v>
      </c>
      <c r="C851" s="1" t="s">
        <v>4624</v>
      </c>
      <c r="D851" s="3">
        <v>1500</v>
      </c>
      <c r="E851" s="4">
        <v>50</v>
      </c>
      <c r="F851" t="s">
        <v>8220</v>
      </c>
      <c r="G851" t="s">
        <v>8228</v>
      </c>
      <c r="H851" t="s">
        <v>8409</v>
      </c>
      <c r="I851" t="s">
        <v>8250</v>
      </c>
      <c r="J851">
        <v>1407595447</v>
      </c>
      <c r="K851">
        <v>1405003447</v>
      </c>
      <c r="L851" t="b">
        <v>0</v>
      </c>
      <c r="M851">
        <v>3</v>
      </c>
      <c r="N851" t="b">
        <v>0</v>
      </c>
      <c r="O851" t="s">
        <v>8268</v>
      </c>
      <c r="P851" t="s">
        <v>8320</v>
      </c>
      <c r="Q851" t="s">
        <v>8338</v>
      </c>
      <c r="R851">
        <f t="shared" si="91"/>
        <v>16.670000000000002</v>
      </c>
      <c r="S851" s="9">
        <f t="shared" si="92"/>
        <v>3</v>
      </c>
      <c r="T851" s="8">
        <f t="shared" si="93"/>
        <v>41830.613969907405</v>
      </c>
      <c r="U851" s="8">
        <f t="shared" si="94"/>
        <v>41860.613969907405</v>
      </c>
      <c r="V851" s="14">
        <f t="shared" si="95"/>
        <v>30</v>
      </c>
      <c r="W851" s="10">
        <f t="shared" si="96"/>
        <v>-0.96666666666666667</v>
      </c>
      <c r="X851" s="21">
        <f t="shared" si="97"/>
        <v>2014</v>
      </c>
    </row>
    <row r="852" spans="1:24" ht="60" x14ac:dyDescent="0.25">
      <c r="A852">
        <v>772</v>
      </c>
      <c r="B852" s="1" t="s">
        <v>773</v>
      </c>
      <c r="C852" s="1" t="s">
        <v>4882</v>
      </c>
      <c r="D852" s="3">
        <v>1500</v>
      </c>
      <c r="E852" s="4">
        <v>50</v>
      </c>
      <c r="F852" t="s">
        <v>8220</v>
      </c>
      <c r="G852" t="s">
        <v>8223</v>
      </c>
      <c r="H852" t="s">
        <v>8404</v>
      </c>
      <c r="I852" t="s">
        <v>8245</v>
      </c>
      <c r="J852">
        <v>1257047940</v>
      </c>
      <c r="K852">
        <v>1252718519</v>
      </c>
      <c r="L852" t="b">
        <v>0</v>
      </c>
      <c r="M852">
        <v>1</v>
      </c>
      <c r="N852" t="b">
        <v>0</v>
      </c>
      <c r="O852" t="s">
        <v>8273</v>
      </c>
      <c r="P852" t="s">
        <v>8310</v>
      </c>
      <c r="Q852" t="s">
        <v>8351</v>
      </c>
      <c r="R852">
        <f t="shared" si="91"/>
        <v>50</v>
      </c>
      <c r="S852" s="9">
        <f t="shared" si="92"/>
        <v>3</v>
      </c>
      <c r="T852" s="8">
        <f t="shared" si="93"/>
        <v>40068.056932870371</v>
      </c>
      <c r="U852" s="8">
        <f t="shared" si="94"/>
        <v>40118.165972222225</v>
      </c>
      <c r="V852" s="14">
        <f t="shared" si="95"/>
        <v>50.109039351853426</v>
      </c>
      <c r="W852" s="10">
        <f t="shared" si="96"/>
        <v>-0.96666666666666667</v>
      </c>
      <c r="X852" s="21">
        <f t="shared" si="97"/>
        <v>2009</v>
      </c>
    </row>
    <row r="853" spans="1:24" ht="45" x14ac:dyDescent="0.25">
      <c r="A853">
        <v>3137</v>
      </c>
      <c r="B853" s="1" t="s">
        <v>3137</v>
      </c>
      <c r="C853" s="1" t="s">
        <v>7247</v>
      </c>
      <c r="D853" s="3">
        <v>1500</v>
      </c>
      <c r="E853" s="4">
        <v>50</v>
      </c>
      <c r="F853" t="s">
        <v>8221</v>
      </c>
      <c r="G853" t="s">
        <v>8223</v>
      </c>
      <c r="H853" t="s">
        <v>8404</v>
      </c>
      <c r="I853" t="s">
        <v>8245</v>
      </c>
      <c r="J853">
        <v>1493838720</v>
      </c>
      <c r="K853">
        <v>1489439669</v>
      </c>
      <c r="L853" t="b">
        <v>0</v>
      </c>
      <c r="M853">
        <v>1</v>
      </c>
      <c r="N853" t="b">
        <v>0</v>
      </c>
      <c r="O853" t="s">
        <v>8269</v>
      </c>
      <c r="P853" t="s">
        <v>8322</v>
      </c>
      <c r="Q853" t="s">
        <v>8325</v>
      </c>
      <c r="R853">
        <f t="shared" si="91"/>
        <v>50</v>
      </c>
      <c r="S853" s="9">
        <f t="shared" si="92"/>
        <v>3</v>
      </c>
      <c r="T853" s="8">
        <f t="shared" si="93"/>
        <v>42807.885057870371</v>
      </c>
      <c r="U853" s="8">
        <f t="shared" si="94"/>
        <v>42858.8</v>
      </c>
      <c r="V853" s="14">
        <f t="shared" si="95"/>
        <v>50.914942129631527</v>
      </c>
      <c r="W853" s="10">
        <f t="shared" si="96"/>
        <v>-0.96666666666666667</v>
      </c>
      <c r="X853" s="21">
        <f t="shared" si="97"/>
        <v>2017</v>
      </c>
    </row>
    <row r="854" spans="1:24" ht="45" x14ac:dyDescent="0.25">
      <c r="A854">
        <v>154</v>
      </c>
      <c r="B854" s="1" t="s">
        <v>156</v>
      </c>
      <c r="C854" s="1" t="s">
        <v>4264</v>
      </c>
      <c r="D854" s="3">
        <v>1500</v>
      </c>
      <c r="E854" s="4">
        <v>40</v>
      </c>
      <c r="F854" t="s">
        <v>8219</v>
      </c>
      <c r="G854" t="s">
        <v>8223</v>
      </c>
      <c r="H854" t="s">
        <v>8404</v>
      </c>
      <c r="I854" t="s">
        <v>8245</v>
      </c>
      <c r="J854">
        <v>1433336895</v>
      </c>
      <c r="K854">
        <v>1429621695</v>
      </c>
      <c r="L854" t="b">
        <v>0</v>
      </c>
      <c r="M854">
        <v>3</v>
      </c>
      <c r="N854" t="b">
        <v>0</v>
      </c>
      <c r="O854" t="s">
        <v>8265</v>
      </c>
      <c r="P854" t="s">
        <v>8320</v>
      </c>
      <c r="Q854" t="s">
        <v>8336</v>
      </c>
      <c r="R854">
        <f t="shared" si="91"/>
        <v>13.33</v>
      </c>
      <c r="S854" s="9">
        <f t="shared" si="92"/>
        <v>3</v>
      </c>
      <c r="T854" s="8">
        <f t="shared" si="93"/>
        <v>42115.547395833331</v>
      </c>
      <c r="U854" s="8">
        <f t="shared" si="94"/>
        <v>42158.547395833331</v>
      </c>
      <c r="V854" s="14">
        <f t="shared" si="95"/>
        <v>43</v>
      </c>
      <c r="W854" s="10">
        <f t="shared" si="96"/>
        <v>-0.97333333333333338</v>
      </c>
      <c r="X854" s="21">
        <f t="shared" si="97"/>
        <v>2015</v>
      </c>
    </row>
    <row r="855" spans="1:24" ht="45" x14ac:dyDescent="0.25">
      <c r="A855">
        <v>3871</v>
      </c>
      <c r="B855" s="1" t="s">
        <v>3868</v>
      </c>
      <c r="C855" s="1" t="s">
        <v>7980</v>
      </c>
      <c r="D855" s="3">
        <v>1500</v>
      </c>
      <c r="E855" s="4">
        <v>40</v>
      </c>
      <c r="F855" t="s">
        <v>8219</v>
      </c>
      <c r="G855" t="s">
        <v>8223</v>
      </c>
      <c r="H855" t="s">
        <v>8404</v>
      </c>
      <c r="I855" t="s">
        <v>8245</v>
      </c>
      <c r="J855">
        <v>1490809450</v>
      </c>
      <c r="K855">
        <v>1485629050</v>
      </c>
      <c r="L855" t="b">
        <v>0</v>
      </c>
      <c r="M855">
        <v>3</v>
      </c>
      <c r="N855" t="b">
        <v>0</v>
      </c>
      <c r="O855" t="s">
        <v>8303</v>
      </c>
      <c r="P855" t="s">
        <v>8322</v>
      </c>
      <c r="Q855" t="s">
        <v>8334</v>
      </c>
      <c r="R855">
        <f t="shared" si="91"/>
        <v>13.33</v>
      </c>
      <c r="S855" s="9">
        <f t="shared" si="92"/>
        <v>3</v>
      </c>
      <c r="T855" s="8">
        <f t="shared" si="93"/>
        <v>42763.780671296292</v>
      </c>
      <c r="U855" s="8">
        <f t="shared" si="94"/>
        <v>42823.739004629635</v>
      </c>
      <c r="V855" s="14">
        <f t="shared" si="95"/>
        <v>59.958333333343035</v>
      </c>
      <c r="W855" s="10">
        <f t="shared" si="96"/>
        <v>-0.97333333333333338</v>
      </c>
      <c r="X855" s="21">
        <f t="shared" si="97"/>
        <v>2017</v>
      </c>
    </row>
    <row r="856" spans="1:24" ht="30" x14ac:dyDescent="0.25">
      <c r="A856">
        <v>3988</v>
      </c>
      <c r="B856" s="1" t="s">
        <v>3984</v>
      </c>
      <c r="C856" s="1" t="s">
        <v>8094</v>
      </c>
      <c r="D856" s="3">
        <v>1500</v>
      </c>
      <c r="E856" s="4">
        <v>32</v>
      </c>
      <c r="F856" t="s">
        <v>8220</v>
      </c>
      <c r="G856" t="s">
        <v>8223</v>
      </c>
      <c r="H856" t="s">
        <v>8404</v>
      </c>
      <c r="I856" t="s">
        <v>8245</v>
      </c>
      <c r="J856">
        <v>1440813413</v>
      </c>
      <c r="K856">
        <v>1439517413</v>
      </c>
      <c r="L856" t="b">
        <v>0</v>
      </c>
      <c r="M856">
        <v>4</v>
      </c>
      <c r="N856" t="b">
        <v>0</v>
      </c>
      <c r="O856" t="s">
        <v>8269</v>
      </c>
      <c r="P856" t="s">
        <v>8322</v>
      </c>
      <c r="Q856" t="s">
        <v>8325</v>
      </c>
      <c r="R856">
        <f t="shared" si="91"/>
        <v>8</v>
      </c>
      <c r="S856" s="9">
        <f t="shared" si="92"/>
        <v>2</v>
      </c>
      <c r="T856" s="8">
        <f t="shared" si="93"/>
        <v>42230.08116898148</v>
      </c>
      <c r="U856" s="8">
        <f t="shared" si="94"/>
        <v>42245.08116898148</v>
      </c>
      <c r="V856" s="14">
        <f t="shared" si="95"/>
        <v>15</v>
      </c>
      <c r="W856" s="10">
        <f t="shared" si="96"/>
        <v>-0.97866666666666668</v>
      </c>
      <c r="X856" s="21">
        <f t="shared" si="97"/>
        <v>2015</v>
      </c>
    </row>
    <row r="857" spans="1:24" ht="60" x14ac:dyDescent="0.25">
      <c r="A857">
        <v>2591</v>
      </c>
      <c r="B857" s="1" t="s">
        <v>2591</v>
      </c>
      <c r="C857" s="1" t="s">
        <v>6701</v>
      </c>
      <c r="D857" s="3">
        <v>1500</v>
      </c>
      <c r="E857" s="4">
        <v>26</v>
      </c>
      <c r="F857" t="s">
        <v>8220</v>
      </c>
      <c r="G857" t="s">
        <v>8223</v>
      </c>
      <c r="H857" t="s">
        <v>8404</v>
      </c>
      <c r="I857" t="s">
        <v>8245</v>
      </c>
      <c r="J857">
        <v>1457901924</v>
      </c>
      <c r="K857">
        <v>1452721524</v>
      </c>
      <c r="L857" t="b">
        <v>0</v>
      </c>
      <c r="M857">
        <v>2</v>
      </c>
      <c r="N857" t="b">
        <v>0</v>
      </c>
      <c r="O857" t="s">
        <v>8282</v>
      </c>
      <c r="P857" t="s">
        <v>8318</v>
      </c>
      <c r="Q857" t="s">
        <v>8344</v>
      </c>
      <c r="R857">
        <f t="shared" si="91"/>
        <v>13</v>
      </c>
      <c r="S857" s="9">
        <f t="shared" si="92"/>
        <v>2</v>
      </c>
      <c r="T857" s="8">
        <f t="shared" si="93"/>
        <v>42382.906527777777</v>
      </c>
      <c r="U857" s="8">
        <f t="shared" si="94"/>
        <v>42442.864861111113</v>
      </c>
      <c r="V857" s="14">
        <f t="shared" si="95"/>
        <v>59.958333333335759</v>
      </c>
      <c r="W857" s="10">
        <f t="shared" si="96"/>
        <v>-0.98266666666666669</v>
      </c>
      <c r="X857" s="21">
        <f t="shared" si="97"/>
        <v>2016</v>
      </c>
    </row>
    <row r="858" spans="1:24" ht="60" x14ac:dyDescent="0.25">
      <c r="A858">
        <v>1053</v>
      </c>
      <c r="B858" s="1" t="s">
        <v>1054</v>
      </c>
      <c r="C858" s="1" t="s">
        <v>5163</v>
      </c>
      <c r="D858" s="3">
        <v>1500</v>
      </c>
      <c r="E858" s="4">
        <v>15</v>
      </c>
      <c r="F858" t="s">
        <v>8219</v>
      </c>
      <c r="G858" t="s">
        <v>8223</v>
      </c>
      <c r="H858" t="s">
        <v>8404</v>
      </c>
      <c r="I858" t="s">
        <v>8245</v>
      </c>
      <c r="J858">
        <v>1488773332</v>
      </c>
      <c r="K858">
        <v>1486613332</v>
      </c>
      <c r="L858" t="b">
        <v>0</v>
      </c>
      <c r="M858">
        <v>1</v>
      </c>
      <c r="N858" t="b">
        <v>0</v>
      </c>
      <c r="O858" t="s">
        <v>8279</v>
      </c>
      <c r="P858" t="s">
        <v>8345</v>
      </c>
      <c r="Q858" t="s">
        <v>8346</v>
      </c>
      <c r="R858">
        <f t="shared" si="91"/>
        <v>15</v>
      </c>
      <c r="S858" s="9">
        <f t="shared" si="92"/>
        <v>1</v>
      </c>
      <c r="T858" s="8">
        <f t="shared" si="93"/>
        <v>42775.172824074078</v>
      </c>
      <c r="U858" s="8">
        <f t="shared" si="94"/>
        <v>42800.172824074078</v>
      </c>
      <c r="V858" s="14">
        <f t="shared" si="95"/>
        <v>25</v>
      </c>
      <c r="W858" s="10">
        <f t="shared" si="96"/>
        <v>-0.99</v>
      </c>
      <c r="X858" s="21">
        <f t="shared" si="97"/>
        <v>2017</v>
      </c>
    </row>
    <row r="859" spans="1:24" ht="30" x14ac:dyDescent="0.25">
      <c r="A859">
        <v>2641</v>
      </c>
      <c r="B859" s="1" t="s">
        <v>2641</v>
      </c>
      <c r="C859" s="1" t="s">
        <v>6751</v>
      </c>
      <c r="D859" s="3">
        <v>1500</v>
      </c>
      <c r="E859" s="4">
        <v>15</v>
      </c>
      <c r="F859" t="s">
        <v>8220</v>
      </c>
      <c r="G859" t="s">
        <v>8223</v>
      </c>
      <c r="H859" t="s">
        <v>8404</v>
      </c>
      <c r="I859" t="s">
        <v>8245</v>
      </c>
      <c r="J859">
        <v>1410811740</v>
      </c>
      <c r="K859">
        <v>1409341863</v>
      </c>
      <c r="L859" t="b">
        <v>0</v>
      </c>
      <c r="M859">
        <v>1</v>
      </c>
      <c r="N859" t="b">
        <v>0</v>
      </c>
      <c r="O859" t="s">
        <v>8299</v>
      </c>
      <c r="P859" t="s">
        <v>8307</v>
      </c>
      <c r="Q859" t="s">
        <v>8314</v>
      </c>
      <c r="R859">
        <f t="shared" si="91"/>
        <v>15</v>
      </c>
      <c r="S859" s="9">
        <f t="shared" si="92"/>
        <v>1</v>
      </c>
      <c r="T859" s="8">
        <f t="shared" si="93"/>
        <v>41880.827118055553</v>
      </c>
      <c r="U859" s="8">
        <f t="shared" si="94"/>
        <v>41897.839583333334</v>
      </c>
      <c r="V859" s="14">
        <f t="shared" si="95"/>
        <v>17.012465277781303</v>
      </c>
      <c r="W859" s="10">
        <f t="shared" si="96"/>
        <v>-0.99</v>
      </c>
      <c r="X859" s="21">
        <f t="shared" si="97"/>
        <v>2014</v>
      </c>
    </row>
    <row r="860" spans="1:24" ht="30" x14ac:dyDescent="0.25">
      <c r="A860">
        <v>2757</v>
      </c>
      <c r="B860" s="1" t="s">
        <v>2757</v>
      </c>
      <c r="C860" s="1" t="s">
        <v>6867</v>
      </c>
      <c r="D860" s="3">
        <v>1500</v>
      </c>
      <c r="E860" s="4">
        <v>10</v>
      </c>
      <c r="F860" t="s">
        <v>8220</v>
      </c>
      <c r="G860" t="s">
        <v>8223</v>
      </c>
      <c r="H860" t="s">
        <v>8404</v>
      </c>
      <c r="I860" t="s">
        <v>8245</v>
      </c>
      <c r="J860">
        <v>1470498332</v>
      </c>
      <c r="K860">
        <v>1469202332</v>
      </c>
      <c r="L860" t="b">
        <v>0</v>
      </c>
      <c r="M860">
        <v>2</v>
      </c>
      <c r="N860" t="b">
        <v>0</v>
      </c>
      <c r="O860" t="s">
        <v>8302</v>
      </c>
      <c r="P860" t="s">
        <v>8310</v>
      </c>
      <c r="Q860" t="s">
        <v>8355</v>
      </c>
      <c r="R860">
        <f t="shared" si="91"/>
        <v>5</v>
      </c>
      <c r="S860" s="9">
        <f t="shared" si="92"/>
        <v>1</v>
      </c>
      <c r="T860" s="8">
        <f t="shared" si="93"/>
        <v>42573.65662037037</v>
      </c>
      <c r="U860" s="8">
        <f t="shared" si="94"/>
        <v>42588.65662037037</v>
      </c>
      <c r="V860" s="14">
        <f t="shared" si="95"/>
        <v>15</v>
      </c>
      <c r="W860" s="10">
        <f t="shared" si="96"/>
        <v>-0.99333333333333329</v>
      </c>
      <c r="X860" s="21">
        <f t="shared" si="97"/>
        <v>2016</v>
      </c>
    </row>
    <row r="861" spans="1:24" ht="45" x14ac:dyDescent="0.25">
      <c r="A861">
        <v>3121</v>
      </c>
      <c r="B861" s="1" t="s">
        <v>3121</v>
      </c>
      <c r="C861" s="1" t="s">
        <v>7231</v>
      </c>
      <c r="D861" s="3">
        <v>1500</v>
      </c>
      <c r="E861" s="4">
        <v>10</v>
      </c>
      <c r="F861" t="s">
        <v>8219</v>
      </c>
      <c r="G861" t="s">
        <v>8228</v>
      </c>
      <c r="H861" t="s">
        <v>8409</v>
      </c>
      <c r="I861" t="s">
        <v>8250</v>
      </c>
      <c r="J861">
        <v>1411748335</v>
      </c>
      <c r="K861">
        <v>1406564335</v>
      </c>
      <c r="L861" t="b">
        <v>0</v>
      </c>
      <c r="M861">
        <v>1</v>
      </c>
      <c r="N861" t="b">
        <v>0</v>
      </c>
      <c r="O861" t="s">
        <v>8301</v>
      </c>
      <c r="P861" t="s">
        <v>8322</v>
      </c>
      <c r="Q861" t="s">
        <v>8323</v>
      </c>
      <c r="R861">
        <f t="shared" si="91"/>
        <v>10</v>
      </c>
      <c r="S861" s="9">
        <f t="shared" si="92"/>
        <v>1</v>
      </c>
      <c r="T861" s="8">
        <f t="shared" si="93"/>
        <v>41848.679803240739</v>
      </c>
      <c r="U861" s="8">
        <f t="shared" si="94"/>
        <v>41908.679803240739</v>
      </c>
      <c r="V861" s="14">
        <f t="shared" si="95"/>
        <v>60</v>
      </c>
      <c r="W861" s="10">
        <f t="shared" si="96"/>
        <v>-0.99333333333333329</v>
      </c>
      <c r="X861" s="21">
        <f t="shared" si="97"/>
        <v>2014</v>
      </c>
    </row>
    <row r="862" spans="1:24" ht="45" x14ac:dyDescent="0.25">
      <c r="A862">
        <v>3736</v>
      </c>
      <c r="B862" s="1" t="s">
        <v>3733</v>
      </c>
      <c r="C862" s="1" t="s">
        <v>7846</v>
      </c>
      <c r="D862" s="3">
        <v>1500</v>
      </c>
      <c r="E862" s="4">
        <v>10</v>
      </c>
      <c r="F862" t="s">
        <v>8220</v>
      </c>
      <c r="G862" t="s">
        <v>8224</v>
      </c>
      <c r="H862" t="s">
        <v>8408</v>
      </c>
      <c r="I862" t="s">
        <v>8246</v>
      </c>
      <c r="J862">
        <v>1427133600</v>
      </c>
      <c r="K862">
        <v>1423847093</v>
      </c>
      <c r="L862" t="b">
        <v>0</v>
      </c>
      <c r="M862">
        <v>1</v>
      </c>
      <c r="N862" t="b">
        <v>0</v>
      </c>
      <c r="O862" t="s">
        <v>8269</v>
      </c>
      <c r="P862" t="s">
        <v>8322</v>
      </c>
      <c r="Q862" t="s">
        <v>8325</v>
      </c>
      <c r="R862">
        <f t="shared" si="91"/>
        <v>10</v>
      </c>
      <c r="S862" s="9">
        <f t="shared" si="92"/>
        <v>1</v>
      </c>
      <c r="T862" s="8">
        <f t="shared" si="93"/>
        <v>42048.711724537032</v>
      </c>
      <c r="U862" s="8">
        <f t="shared" si="94"/>
        <v>42086.75</v>
      </c>
      <c r="V862" s="14">
        <f t="shared" si="95"/>
        <v>38.038275462968159</v>
      </c>
      <c r="W862" s="10">
        <f t="shared" si="96"/>
        <v>-0.99333333333333329</v>
      </c>
      <c r="X862" s="21">
        <f t="shared" si="97"/>
        <v>2015</v>
      </c>
    </row>
    <row r="863" spans="1:24" ht="60" x14ac:dyDescent="0.25">
      <c r="A863">
        <v>3915</v>
      </c>
      <c r="B863" s="1" t="s">
        <v>3912</v>
      </c>
      <c r="C863" s="1" t="s">
        <v>8023</v>
      </c>
      <c r="D863" s="3">
        <v>1500</v>
      </c>
      <c r="E863" s="4">
        <v>5</v>
      </c>
      <c r="F863" t="s">
        <v>8220</v>
      </c>
      <c r="G863" t="s">
        <v>8224</v>
      </c>
      <c r="H863" t="s">
        <v>8408</v>
      </c>
      <c r="I863" t="s">
        <v>8246</v>
      </c>
      <c r="J863">
        <v>1464824309</v>
      </c>
      <c r="K863">
        <v>1462232309</v>
      </c>
      <c r="L863" t="b">
        <v>0</v>
      </c>
      <c r="M863">
        <v>1</v>
      </c>
      <c r="N863" t="b">
        <v>0</v>
      </c>
      <c r="O863" t="s">
        <v>8269</v>
      </c>
      <c r="P863" t="s">
        <v>8322</v>
      </c>
      <c r="Q863" t="s">
        <v>8325</v>
      </c>
      <c r="R863">
        <f t="shared" si="91"/>
        <v>5</v>
      </c>
      <c r="S863" s="9">
        <f t="shared" si="92"/>
        <v>0</v>
      </c>
      <c r="T863" s="8">
        <f t="shared" si="93"/>
        <v>42492.98505787037</v>
      </c>
      <c r="U863" s="8">
        <f t="shared" si="94"/>
        <v>42522.98505787037</v>
      </c>
      <c r="V863" s="14">
        <f t="shared" si="95"/>
        <v>30</v>
      </c>
      <c r="W863" s="10">
        <f t="shared" si="96"/>
        <v>-0.9966666666666667</v>
      </c>
      <c r="X863" s="21">
        <f t="shared" si="97"/>
        <v>2016</v>
      </c>
    </row>
    <row r="864" spans="1:24" ht="60" x14ac:dyDescent="0.25">
      <c r="A864">
        <v>4113</v>
      </c>
      <c r="B864" s="1" t="s">
        <v>4109</v>
      </c>
      <c r="C864" s="1" t="s">
        <v>8215</v>
      </c>
      <c r="D864" s="3">
        <v>1500</v>
      </c>
      <c r="E864" s="4">
        <v>3</v>
      </c>
      <c r="F864" t="s">
        <v>8220</v>
      </c>
      <c r="G864" t="s">
        <v>8223</v>
      </c>
      <c r="H864" t="s">
        <v>8404</v>
      </c>
      <c r="I864" t="s">
        <v>8245</v>
      </c>
      <c r="J864">
        <v>1452234840</v>
      </c>
      <c r="K864">
        <v>1450619123</v>
      </c>
      <c r="L864" t="b">
        <v>0</v>
      </c>
      <c r="M864">
        <v>3</v>
      </c>
      <c r="N864" t="b">
        <v>0</v>
      </c>
      <c r="O864" t="s">
        <v>8269</v>
      </c>
      <c r="P864" t="s">
        <v>8322</v>
      </c>
      <c r="Q864" t="s">
        <v>8325</v>
      </c>
      <c r="R864">
        <f t="shared" si="91"/>
        <v>1</v>
      </c>
      <c r="S864" s="9">
        <f t="shared" si="92"/>
        <v>0</v>
      </c>
      <c r="T864" s="8">
        <f t="shared" si="93"/>
        <v>42358.573182870372</v>
      </c>
      <c r="U864" s="8">
        <f t="shared" si="94"/>
        <v>42377.273611111115</v>
      </c>
      <c r="V864" s="14">
        <f t="shared" si="95"/>
        <v>18.700428240743349</v>
      </c>
      <c r="W864" s="10">
        <f t="shared" si="96"/>
        <v>-0.998</v>
      </c>
      <c r="X864" s="21">
        <f t="shared" si="97"/>
        <v>2015</v>
      </c>
    </row>
    <row r="865" spans="1:24" ht="30" x14ac:dyDescent="0.25">
      <c r="A865">
        <v>1992</v>
      </c>
      <c r="B865" s="1" t="s">
        <v>1993</v>
      </c>
      <c r="C865" s="1" t="s">
        <v>6102</v>
      </c>
      <c r="D865" s="3">
        <v>1500</v>
      </c>
      <c r="E865" s="4">
        <v>2</v>
      </c>
      <c r="F865" t="s">
        <v>8220</v>
      </c>
      <c r="G865" t="s">
        <v>8223</v>
      </c>
      <c r="H865" t="s">
        <v>8404</v>
      </c>
      <c r="I865" t="s">
        <v>8245</v>
      </c>
      <c r="J865">
        <v>1424229991</v>
      </c>
      <c r="K865">
        <v>1421637991</v>
      </c>
      <c r="L865" t="b">
        <v>0</v>
      </c>
      <c r="M865">
        <v>2</v>
      </c>
      <c r="N865" t="b">
        <v>0</v>
      </c>
      <c r="O865" t="s">
        <v>8294</v>
      </c>
      <c r="P865" t="s">
        <v>8312</v>
      </c>
      <c r="Q865" t="s">
        <v>8352</v>
      </c>
      <c r="R865">
        <f t="shared" si="91"/>
        <v>1</v>
      </c>
      <c r="S865" s="9">
        <f t="shared" si="92"/>
        <v>0</v>
      </c>
      <c r="T865" s="8">
        <f t="shared" si="93"/>
        <v>42023.143414351856</v>
      </c>
      <c r="U865" s="8">
        <f t="shared" si="94"/>
        <v>42053.143414351856</v>
      </c>
      <c r="V865" s="14">
        <f t="shared" si="95"/>
        <v>30</v>
      </c>
      <c r="W865" s="10">
        <f t="shared" si="96"/>
        <v>-0.9986666666666667</v>
      </c>
      <c r="X865" s="21">
        <f t="shared" si="97"/>
        <v>2015</v>
      </c>
    </row>
    <row r="866" spans="1:24" ht="60" x14ac:dyDescent="0.25">
      <c r="A866">
        <v>4050</v>
      </c>
      <c r="B866" s="1" t="s">
        <v>4046</v>
      </c>
      <c r="C866" s="1" t="s">
        <v>8154</v>
      </c>
      <c r="D866" s="3">
        <v>1500</v>
      </c>
      <c r="E866" s="4">
        <v>1</v>
      </c>
      <c r="F866" t="s">
        <v>8220</v>
      </c>
      <c r="G866" t="s">
        <v>8223</v>
      </c>
      <c r="H866" t="s">
        <v>8404</v>
      </c>
      <c r="I866" t="s">
        <v>8245</v>
      </c>
      <c r="J866">
        <v>1414077391</v>
      </c>
      <c r="K866">
        <v>1411485391</v>
      </c>
      <c r="L866" t="b">
        <v>0</v>
      </c>
      <c r="M866">
        <v>1</v>
      </c>
      <c r="N866" t="b">
        <v>0</v>
      </c>
      <c r="O866" t="s">
        <v>8269</v>
      </c>
      <c r="P866" t="s">
        <v>8322</v>
      </c>
      <c r="Q866" t="s">
        <v>8325</v>
      </c>
      <c r="R866">
        <f t="shared" si="91"/>
        <v>1</v>
      </c>
      <c r="S866" s="9">
        <f t="shared" si="92"/>
        <v>0</v>
      </c>
      <c r="T866" s="8">
        <f t="shared" si="93"/>
        <v>41905.636469907404</v>
      </c>
      <c r="U866" s="8">
        <f t="shared" si="94"/>
        <v>41935.636469907404</v>
      </c>
      <c r="V866" s="14">
        <f t="shared" si="95"/>
        <v>30</v>
      </c>
      <c r="W866" s="10">
        <f t="shared" si="96"/>
        <v>-0.9993333333333333</v>
      </c>
      <c r="X866" s="21">
        <f t="shared" si="97"/>
        <v>2014</v>
      </c>
    </row>
    <row r="867" spans="1:24" ht="60" x14ac:dyDescent="0.25">
      <c r="A867">
        <v>176</v>
      </c>
      <c r="B867" s="1" t="s">
        <v>178</v>
      </c>
      <c r="C867" s="1" t="s">
        <v>4286</v>
      </c>
      <c r="D867" s="3">
        <v>1500</v>
      </c>
      <c r="E867" s="4">
        <v>0</v>
      </c>
      <c r="F867" t="s">
        <v>8220</v>
      </c>
      <c r="G867" t="s">
        <v>8223</v>
      </c>
      <c r="H867" t="s">
        <v>8404</v>
      </c>
      <c r="I867" t="s">
        <v>8245</v>
      </c>
      <c r="J867">
        <v>1438803999</v>
      </c>
      <c r="K867">
        <v>1436211999</v>
      </c>
      <c r="L867" t="b">
        <v>0</v>
      </c>
      <c r="M867">
        <v>0</v>
      </c>
      <c r="N867" t="b">
        <v>0</v>
      </c>
      <c r="O867" t="s">
        <v>8266</v>
      </c>
      <c r="P867" t="s">
        <v>8320</v>
      </c>
      <c r="Q867" t="s">
        <v>8324</v>
      </c>
      <c r="R867">
        <f t="shared" si="91"/>
        <v>0</v>
      </c>
      <c r="S867" s="9">
        <f t="shared" si="92"/>
        <v>0</v>
      </c>
      <c r="T867" s="8">
        <f t="shared" si="93"/>
        <v>42191.824062500003</v>
      </c>
      <c r="U867" s="8">
        <f t="shared" si="94"/>
        <v>42221.824062500003</v>
      </c>
      <c r="V867" s="14">
        <f t="shared" si="95"/>
        <v>30</v>
      </c>
      <c r="W867" s="10">
        <f t="shared" si="96"/>
        <v>-1</v>
      </c>
      <c r="X867" s="21">
        <f t="shared" si="97"/>
        <v>2015</v>
      </c>
    </row>
    <row r="868" spans="1:24" ht="60" x14ac:dyDescent="0.25">
      <c r="A868">
        <v>188</v>
      </c>
      <c r="B868" s="1" t="s">
        <v>190</v>
      </c>
      <c r="C868" s="1" t="s">
        <v>4298</v>
      </c>
      <c r="D868" s="3">
        <v>1500</v>
      </c>
      <c r="E868" s="4">
        <v>0</v>
      </c>
      <c r="F868" t="s">
        <v>8220</v>
      </c>
      <c r="G868" t="s">
        <v>8223</v>
      </c>
      <c r="H868" t="s">
        <v>8404</v>
      </c>
      <c r="I868" t="s">
        <v>8245</v>
      </c>
      <c r="J868">
        <v>1409891015</v>
      </c>
      <c r="K868">
        <v>1407299015</v>
      </c>
      <c r="L868" t="b">
        <v>0</v>
      </c>
      <c r="M868">
        <v>0</v>
      </c>
      <c r="N868" t="b">
        <v>0</v>
      </c>
      <c r="O868" t="s">
        <v>8266</v>
      </c>
      <c r="P868" t="s">
        <v>8320</v>
      </c>
      <c r="Q868" t="s">
        <v>8324</v>
      </c>
      <c r="R868">
        <f t="shared" si="91"/>
        <v>0</v>
      </c>
      <c r="S868" s="9">
        <f t="shared" si="92"/>
        <v>0</v>
      </c>
      <c r="T868" s="8">
        <f t="shared" si="93"/>
        <v>41857.18304398148</v>
      </c>
      <c r="U868" s="8">
        <f t="shared" si="94"/>
        <v>41887.18304398148</v>
      </c>
      <c r="V868" s="14">
        <f t="shared" si="95"/>
        <v>30</v>
      </c>
      <c r="W868" s="10">
        <f t="shared" si="96"/>
        <v>-1</v>
      </c>
      <c r="X868" s="21">
        <f t="shared" si="97"/>
        <v>2014</v>
      </c>
    </row>
    <row r="869" spans="1:24" ht="60" x14ac:dyDescent="0.25">
      <c r="A869">
        <v>477</v>
      </c>
      <c r="B869" s="1" t="s">
        <v>478</v>
      </c>
      <c r="C869" s="1" t="s">
        <v>4587</v>
      </c>
      <c r="D869" s="3">
        <v>1500</v>
      </c>
      <c r="E869" s="4">
        <v>0</v>
      </c>
      <c r="F869" t="s">
        <v>8220</v>
      </c>
      <c r="G869" t="s">
        <v>8223</v>
      </c>
      <c r="H869" t="s">
        <v>8404</v>
      </c>
      <c r="I869" t="s">
        <v>8245</v>
      </c>
      <c r="J869">
        <v>1337371334</v>
      </c>
      <c r="K869">
        <v>1332187334</v>
      </c>
      <c r="L869" t="b">
        <v>0</v>
      </c>
      <c r="M869">
        <v>0</v>
      </c>
      <c r="N869" t="b">
        <v>0</v>
      </c>
      <c r="O869" t="s">
        <v>8268</v>
      </c>
      <c r="P869" t="s">
        <v>8320</v>
      </c>
      <c r="Q869" t="s">
        <v>8338</v>
      </c>
      <c r="R869">
        <f t="shared" si="91"/>
        <v>0</v>
      </c>
      <c r="S869" s="9">
        <f t="shared" si="92"/>
        <v>0</v>
      </c>
      <c r="T869" s="8">
        <f t="shared" si="93"/>
        <v>40987.83488425926</v>
      </c>
      <c r="U869" s="8">
        <f t="shared" si="94"/>
        <v>41047.83488425926</v>
      </c>
      <c r="V869" s="14">
        <f t="shared" si="95"/>
        <v>60</v>
      </c>
      <c r="W869" s="10">
        <f t="shared" si="96"/>
        <v>-1</v>
      </c>
      <c r="X869" s="21">
        <f t="shared" si="97"/>
        <v>2012</v>
      </c>
    </row>
    <row r="870" spans="1:24" ht="60" x14ac:dyDescent="0.25">
      <c r="A870">
        <v>604</v>
      </c>
      <c r="B870" s="1" t="s">
        <v>605</v>
      </c>
      <c r="C870" s="1" t="s">
        <v>4714</v>
      </c>
      <c r="D870" s="3">
        <v>1500</v>
      </c>
      <c r="E870" s="4">
        <v>0</v>
      </c>
      <c r="F870" t="s">
        <v>8219</v>
      </c>
      <c r="G870" t="s">
        <v>8223</v>
      </c>
      <c r="H870" t="s">
        <v>8404</v>
      </c>
      <c r="I870" t="s">
        <v>8245</v>
      </c>
      <c r="J870">
        <v>1409187056</v>
      </c>
      <c r="K870">
        <v>1406595056</v>
      </c>
      <c r="L870" t="b">
        <v>0</v>
      </c>
      <c r="M870">
        <v>0</v>
      </c>
      <c r="N870" t="b">
        <v>0</v>
      </c>
      <c r="O870" t="s">
        <v>8270</v>
      </c>
      <c r="P870" t="s">
        <v>8307</v>
      </c>
      <c r="Q870" t="s">
        <v>8341</v>
      </c>
      <c r="R870">
        <f t="shared" si="91"/>
        <v>0</v>
      </c>
      <c r="S870" s="9">
        <f t="shared" si="92"/>
        <v>0</v>
      </c>
      <c r="T870" s="8">
        <f t="shared" si="93"/>
        <v>41849.035370370373</v>
      </c>
      <c r="U870" s="8">
        <f t="shared" si="94"/>
        <v>41879.035370370373</v>
      </c>
      <c r="V870" s="14">
        <f t="shared" si="95"/>
        <v>30</v>
      </c>
      <c r="W870" s="10">
        <f t="shared" si="96"/>
        <v>-1</v>
      </c>
      <c r="X870" s="21">
        <f t="shared" si="97"/>
        <v>2014</v>
      </c>
    </row>
    <row r="871" spans="1:24" ht="45" x14ac:dyDescent="0.25">
      <c r="A871">
        <v>914</v>
      </c>
      <c r="B871" s="1" t="s">
        <v>915</v>
      </c>
      <c r="C871" s="1" t="s">
        <v>5024</v>
      </c>
      <c r="D871" s="3">
        <v>1500</v>
      </c>
      <c r="E871" s="4">
        <v>0</v>
      </c>
      <c r="F871" t="s">
        <v>8220</v>
      </c>
      <c r="G871" t="s">
        <v>8223</v>
      </c>
      <c r="H871" t="s">
        <v>8404</v>
      </c>
      <c r="I871" t="s">
        <v>8245</v>
      </c>
      <c r="J871">
        <v>1345918747</v>
      </c>
      <c r="K871">
        <v>1343326747</v>
      </c>
      <c r="L871" t="b">
        <v>0</v>
      </c>
      <c r="M871">
        <v>0</v>
      </c>
      <c r="N871" t="b">
        <v>0</v>
      </c>
      <c r="O871" t="s">
        <v>8276</v>
      </c>
      <c r="P871" t="s">
        <v>8326</v>
      </c>
      <c r="Q871" t="s">
        <v>8349</v>
      </c>
      <c r="R871">
        <f t="shared" si="91"/>
        <v>0</v>
      </c>
      <c r="S871" s="9">
        <f t="shared" si="92"/>
        <v>0</v>
      </c>
      <c r="T871" s="8">
        <f t="shared" si="93"/>
        <v>41116.763275462967</v>
      </c>
      <c r="U871" s="8">
        <f t="shared" si="94"/>
        <v>41146.763275462967</v>
      </c>
      <c r="V871" s="14">
        <f t="shared" si="95"/>
        <v>30</v>
      </c>
      <c r="W871" s="10">
        <f t="shared" si="96"/>
        <v>-1</v>
      </c>
      <c r="X871" s="21">
        <f t="shared" si="97"/>
        <v>2012</v>
      </c>
    </row>
    <row r="872" spans="1:24" ht="60" x14ac:dyDescent="0.25">
      <c r="A872">
        <v>1442</v>
      </c>
      <c r="B872" s="1" t="s">
        <v>1443</v>
      </c>
      <c r="C872" s="1" t="s">
        <v>5552</v>
      </c>
      <c r="D872" s="3">
        <v>1500</v>
      </c>
      <c r="E872" s="4">
        <v>0</v>
      </c>
      <c r="F872" t="s">
        <v>8220</v>
      </c>
      <c r="G872" t="s">
        <v>8223</v>
      </c>
      <c r="H872" t="s">
        <v>8404</v>
      </c>
      <c r="I872" t="s">
        <v>8245</v>
      </c>
      <c r="J872">
        <v>1464190158</v>
      </c>
      <c r="K872">
        <v>1461598158</v>
      </c>
      <c r="L872" t="b">
        <v>0</v>
      </c>
      <c r="M872">
        <v>0</v>
      </c>
      <c r="N872" t="b">
        <v>0</v>
      </c>
      <c r="O872" t="s">
        <v>8285</v>
      </c>
      <c r="P872" t="s">
        <v>8310</v>
      </c>
      <c r="Q872" t="s">
        <v>8347</v>
      </c>
      <c r="R872">
        <f t="shared" si="91"/>
        <v>0</v>
      </c>
      <c r="S872" s="9">
        <f t="shared" si="92"/>
        <v>0</v>
      </c>
      <c r="T872" s="8">
        <f t="shared" si="93"/>
        <v>42485.64534722222</v>
      </c>
      <c r="U872" s="8">
        <f t="shared" si="94"/>
        <v>42515.64534722222</v>
      </c>
      <c r="V872" s="14">
        <f t="shared" si="95"/>
        <v>30</v>
      </c>
      <c r="W872" s="10">
        <f t="shared" si="96"/>
        <v>-1</v>
      </c>
      <c r="X872" s="21">
        <f t="shared" si="97"/>
        <v>2016</v>
      </c>
    </row>
    <row r="873" spans="1:24" ht="45" x14ac:dyDescent="0.25">
      <c r="A873">
        <v>1496</v>
      </c>
      <c r="B873" s="1" t="s">
        <v>1497</v>
      </c>
      <c r="C873" s="1" t="s">
        <v>5606</v>
      </c>
      <c r="D873" s="3">
        <v>1500</v>
      </c>
      <c r="E873" s="4">
        <v>0</v>
      </c>
      <c r="F873" t="s">
        <v>8220</v>
      </c>
      <c r="G873" t="s">
        <v>8223</v>
      </c>
      <c r="H873" t="s">
        <v>8404</v>
      </c>
      <c r="I873" t="s">
        <v>8245</v>
      </c>
      <c r="J873">
        <v>1410866659</v>
      </c>
      <c r="K873">
        <v>1405682659</v>
      </c>
      <c r="L873" t="b">
        <v>0</v>
      </c>
      <c r="M873">
        <v>0</v>
      </c>
      <c r="N873" t="b">
        <v>0</v>
      </c>
      <c r="O873" t="s">
        <v>8273</v>
      </c>
      <c r="P873" t="s">
        <v>8310</v>
      </c>
      <c r="Q873" t="s">
        <v>8351</v>
      </c>
      <c r="R873">
        <f t="shared" si="91"/>
        <v>0</v>
      </c>
      <c r="S873" s="9">
        <f t="shared" si="92"/>
        <v>0</v>
      </c>
      <c r="T873" s="8">
        <f t="shared" si="93"/>
        <v>41838.475219907406</v>
      </c>
      <c r="U873" s="8">
        <f t="shared" si="94"/>
        <v>41898.475219907406</v>
      </c>
      <c r="V873" s="14">
        <f t="shared" si="95"/>
        <v>60</v>
      </c>
      <c r="W873" s="10">
        <f t="shared" si="96"/>
        <v>-1</v>
      </c>
      <c r="X873" s="21">
        <f t="shared" si="97"/>
        <v>2014</v>
      </c>
    </row>
    <row r="874" spans="1:24" ht="30" x14ac:dyDescent="0.25">
      <c r="A874">
        <v>1586</v>
      </c>
      <c r="B874" s="1" t="s">
        <v>1587</v>
      </c>
      <c r="C874" s="1" t="s">
        <v>5696</v>
      </c>
      <c r="D874" s="3">
        <v>1500</v>
      </c>
      <c r="E874" s="4">
        <v>0</v>
      </c>
      <c r="F874" t="s">
        <v>8220</v>
      </c>
      <c r="G874" t="s">
        <v>8223</v>
      </c>
      <c r="H874" t="s">
        <v>8404</v>
      </c>
      <c r="I874" t="s">
        <v>8245</v>
      </c>
      <c r="J874">
        <v>1428197422</v>
      </c>
      <c r="K874">
        <v>1425609022</v>
      </c>
      <c r="L874" t="b">
        <v>0</v>
      </c>
      <c r="M874">
        <v>0</v>
      </c>
      <c r="N874" t="b">
        <v>0</v>
      </c>
      <c r="O874" t="s">
        <v>8289</v>
      </c>
      <c r="P874" t="s">
        <v>8312</v>
      </c>
      <c r="Q874" t="s">
        <v>8350</v>
      </c>
      <c r="R874">
        <f t="shared" si="91"/>
        <v>0</v>
      </c>
      <c r="S874" s="9">
        <f t="shared" si="92"/>
        <v>0</v>
      </c>
      <c r="T874" s="8">
        <f t="shared" si="93"/>
        <v>42069.104421296302</v>
      </c>
      <c r="U874" s="8">
        <f t="shared" si="94"/>
        <v>42099.062754629631</v>
      </c>
      <c r="V874" s="14">
        <f t="shared" si="95"/>
        <v>29.958333333328483</v>
      </c>
      <c r="W874" s="10">
        <f t="shared" si="96"/>
        <v>-1</v>
      </c>
      <c r="X874" s="21">
        <f t="shared" si="97"/>
        <v>2015</v>
      </c>
    </row>
    <row r="875" spans="1:24" ht="30" x14ac:dyDescent="0.25">
      <c r="A875">
        <v>1766</v>
      </c>
      <c r="B875" s="1" t="s">
        <v>1767</v>
      </c>
      <c r="C875" s="1" t="s">
        <v>5876</v>
      </c>
      <c r="D875" s="3">
        <v>1500</v>
      </c>
      <c r="E875" s="4">
        <v>0</v>
      </c>
      <c r="F875" t="s">
        <v>8220</v>
      </c>
      <c r="G875" t="s">
        <v>8225</v>
      </c>
      <c r="H875" t="s">
        <v>8405</v>
      </c>
      <c r="I875" t="s">
        <v>8247</v>
      </c>
      <c r="J875">
        <v>1408999088</v>
      </c>
      <c r="K875">
        <v>1407184688</v>
      </c>
      <c r="L875" t="b">
        <v>1</v>
      </c>
      <c r="M875">
        <v>0</v>
      </c>
      <c r="N875" t="b">
        <v>0</v>
      </c>
      <c r="O875" t="s">
        <v>8283</v>
      </c>
      <c r="P875" t="s">
        <v>8312</v>
      </c>
      <c r="Q875" t="s">
        <v>8313</v>
      </c>
      <c r="R875">
        <f t="shared" si="91"/>
        <v>0</v>
      </c>
      <c r="S875" s="9">
        <f t="shared" si="92"/>
        <v>0</v>
      </c>
      <c r="T875" s="8">
        <f t="shared" si="93"/>
        <v>41855.859814814816</v>
      </c>
      <c r="U875" s="8">
        <f t="shared" si="94"/>
        <v>41876.859814814816</v>
      </c>
      <c r="V875" s="14">
        <f t="shared" si="95"/>
        <v>21</v>
      </c>
      <c r="W875" s="10">
        <f t="shared" si="96"/>
        <v>-1</v>
      </c>
      <c r="X875" s="21">
        <f t="shared" si="97"/>
        <v>2014</v>
      </c>
    </row>
    <row r="876" spans="1:24" ht="45" x14ac:dyDescent="0.25">
      <c r="A876">
        <v>2358</v>
      </c>
      <c r="B876" s="1" t="s">
        <v>2359</v>
      </c>
      <c r="C876" s="1" t="s">
        <v>6468</v>
      </c>
      <c r="D876" s="3">
        <v>1500</v>
      </c>
      <c r="E876" s="4">
        <v>0</v>
      </c>
      <c r="F876" t="s">
        <v>8219</v>
      </c>
      <c r="G876" t="s">
        <v>8224</v>
      </c>
      <c r="H876" t="s">
        <v>8408</v>
      </c>
      <c r="I876" t="s">
        <v>8246</v>
      </c>
      <c r="J876">
        <v>1422664740</v>
      </c>
      <c r="K876">
        <v>1417818036</v>
      </c>
      <c r="L876" t="b">
        <v>0</v>
      </c>
      <c r="M876">
        <v>0</v>
      </c>
      <c r="N876" t="b">
        <v>0</v>
      </c>
      <c r="O876" t="s">
        <v>8270</v>
      </c>
      <c r="P876" t="s">
        <v>8307</v>
      </c>
      <c r="Q876" t="s">
        <v>8341</v>
      </c>
      <c r="R876">
        <f t="shared" si="91"/>
        <v>0</v>
      </c>
      <c r="S876" s="9">
        <f t="shared" si="92"/>
        <v>0</v>
      </c>
      <c r="T876" s="8">
        <f t="shared" si="93"/>
        <v>41978.930972222224</v>
      </c>
      <c r="U876" s="8">
        <f t="shared" si="94"/>
        <v>42035.027083333334</v>
      </c>
      <c r="V876" s="14">
        <f t="shared" si="95"/>
        <v>56.096111111110076</v>
      </c>
      <c r="W876" s="10">
        <f t="shared" si="96"/>
        <v>-1</v>
      </c>
      <c r="X876" s="21">
        <f t="shared" si="97"/>
        <v>2014</v>
      </c>
    </row>
    <row r="877" spans="1:24" ht="60" x14ac:dyDescent="0.25">
      <c r="A877">
        <v>2842</v>
      </c>
      <c r="B877" s="1" t="s">
        <v>2842</v>
      </c>
      <c r="C877" s="1" t="s">
        <v>6952</v>
      </c>
      <c r="D877" s="3">
        <v>1500</v>
      </c>
      <c r="E877" s="4">
        <v>0</v>
      </c>
      <c r="F877" t="s">
        <v>8220</v>
      </c>
      <c r="G877" t="s">
        <v>8224</v>
      </c>
      <c r="H877" t="s">
        <v>8408</v>
      </c>
      <c r="I877" t="s">
        <v>8246</v>
      </c>
      <c r="J877">
        <v>1403348400</v>
      </c>
      <c r="K877">
        <v>1401058295</v>
      </c>
      <c r="L877" t="b">
        <v>0</v>
      </c>
      <c r="M877">
        <v>0</v>
      </c>
      <c r="N877" t="b">
        <v>0</v>
      </c>
      <c r="O877" t="s">
        <v>8269</v>
      </c>
      <c r="P877" t="s">
        <v>8322</v>
      </c>
      <c r="Q877" t="s">
        <v>8325</v>
      </c>
      <c r="R877">
        <f t="shared" si="91"/>
        <v>0</v>
      </c>
      <c r="S877" s="9">
        <f t="shared" si="92"/>
        <v>0</v>
      </c>
      <c r="T877" s="8">
        <f t="shared" si="93"/>
        <v>41784.952488425923</v>
      </c>
      <c r="U877" s="8">
        <f t="shared" si="94"/>
        <v>41811.458333333336</v>
      </c>
      <c r="V877" s="14">
        <f t="shared" si="95"/>
        <v>26.50584490741312</v>
      </c>
      <c r="W877" s="10">
        <f t="shared" si="96"/>
        <v>-1</v>
      </c>
      <c r="X877" s="21">
        <f t="shared" si="97"/>
        <v>2014</v>
      </c>
    </row>
    <row r="878" spans="1:24" ht="45" x14ac:dyDescent="0.25">
      <c r="A878">
        <v>3733</v>
      </c>
      <c r="B878" s="1" t="s">
        <v>3730</v>
      </c>
      <c r="C878" s="1" t="s">
        <v>7843</v>
      </c>
      <c r="D878" s="3">
        <v>1500</v>
      </c>
      <c r="E878" s="4">
        <v>0</v>
      </c>
      <c r="F878" t="s">
        <v>8220</v>
      </c>
      <c r="G878" t="s">
        <v>8223</v>
      </c>
      <c r="H878" t="s">
        <v>8404</v>
      </c>
      <c r="I878" t="s">
        <v>8245</v>
      </c>
      <c r="J878">
        <v>1429396200</v>
      </c>
      <c r="K878">
        <v>1428539708</v>
      </c>
      <c r="L878" t="b">
        <v>0</v>
      </c>
      <c r="M878">
        <v>0</v>
      </c>
      <c r="N878" t="b">
        <v>0</v>
      </c>
      <c r="O878" t="s">
        <v>8269</v>
      </c>
      <c r="P878" t="s">
        <v>8322</v>
      </c>
      <c r="Q878" t="s">
        <v>8325</v>
      </c>
      <c r="R878">
        <f t="shared" si="91"/>
        <v>0</v>
      </c>
      <c r="S878" s="9">
        <f t="shared" si="92"/>
        <v>0</v>
      </c>
      <c r="T878" s="8">
        <f t="shared" si="93"/>
        <v>42103.024398148147</v>
      </c>
      <c r="U878" s="8">
        <f t="shared" si="94"/>
        <v>42112.9375</v>
      </c>
      <c r="V878" s="14">
        <f t="shared" si="95"/>
        <v>9.9131018518528435</v>
      </c>
      <c r="W878" s="10">
        <f t="shared" si="96"/>
        <v>-1</v>
      </c>
      <c r="X878" s="21">
        <f t="shared" si="97"/>
        <v>2015</v>
      </c>
    </row>
    <row r="879" spans="1:24" ht="30" x14ac:dyDescent="0.25">
      <c r="A879">
        <v>3791</v>
      </c>
      <c r="B879" s="1" t="s">
        <v>3788</v>
      </c>
      <c r="C879" s="1" t="s">
        <v>7901</v>
      </c>
      <c r="D879" s="3">
        <v>1500</v>
      </c>
      <c r="E879" s="4">
        <v>0</v>
      </c>
      <c r="F879" t="s">
        <v>8220</v>
      </c>
      <c r="G879" t="s">
        <v>8223</v>
      </c>
      <c r="H879" t="s">
        <v>8404</v>
      </c>
      <c r="I879" t="s">
        <v>8245</v>
      </c>
      <c r="J879">
        <v>1404664592</v>
      </c>
      <c r="K879">
        <v>1399480592</v>
      </c>
      <c r="L879" t="b">
        <v>0</v>
      </c>
      <c r="M879">
        <v>0</v>
      </c>
      <c r="N879" t="b">
        <v>0</v>
      </c>
      <c r="O879" t="s">
        <v>8303</v>
      </c>
      <c r="P879" t="s">
        <v>8322</v>
      </c>
      <c r="Q879" t="s">
        <v>8334</v>
      </c>
      <c r="R879">
        <f t="shared" si="91"/>
        <v>0</v>
      </c>
      <c r="S879" s="9">
        <f t="shared" si="92"/>
        <v>0</v>
      </c>
      <c r="T879" s="8">
        <f t="shared" si="93"/>
        <v>41766.692037037035</v>
      </c>
      <c r="U879" s="8">
        <f t="shared" si="94"/>
        <v>41826.692037037035</v>
      </c>
      <c r="V879" s="14">
        <f t="shared" si="95"/>
        <v>60</v>
      </c>
      <c r="W879" s="10">
        <f t="shared" si="96"/>
        <v>-1</v>
      </c>
      <c r="X879" s="21">
        <f t="shared" si="97"/>
        <v>2014</v>
      </c>
    </row>
    <row r="880" spans="1:24" ht="60" x14ac:dyDescent="0.25">
      <c r="A880">
        <v>3903</v>
      </c>
      <c r="B880" s="1" t="s">
        <v>3900</v>
      </c>
      <c r="C880" s="1" t="s">
        <v>8011</v>
      </c>
      <c r="D880" s="3">
        <v>1500</v>
      </c>
      <c r="E880" s="4">
        <v>0</v>
      </c>
      <c r="F880" t="s">
        <v>8220</v>
      </c>
      <c r="G880" t="s">
        <v>8223</v>
      </c>
      <c r="H880" t="s">
        <v>8404</v>
      </c>
      <c r="I880" t="s">
        <v>8245</v>
      </c>
      <c r="J880">
        <v>1439581080</v>
      </c>
      <c r="K880">
        <v>1435709765</v>
      </c>
      <c r="L880" t="b">
        <v>0</v>
      </c>
      <c r="M880">
        <v>0</v>
      </c>
      <c r="N880" t="b">
        <v>0</v>
      </c>
      <c r="O880" t="s">
        <v>8269</v>
      </c>
      <c r="P880" t="s">
        <v>8322</v>
      </c>
      <c r="Q880" t="s">
        <v>8325</v>
      </c>
      <c r="R880">
        <f t="shared" si="91"/>
        <v>0</v>
      </c>
      <c r="S880" s="9">
        <f t="shared" si="92"/>
        <v>0</v>
      </c>
      <c r="T880" s="8">
        <f t="shared" si="93"/>
        <v>42186.01116898148</v>
      </c>
      <c r="U880" s="8">
        <f t="shared" si="94"/>
        <v>42230.818055555559</v>
      </c>
      <c r="V880" s="14">
        <f t="shared" si="95"/>
        <v>44.806886574078817</v>
      </c>
      <c r="W880" s="10">
        <f t="shared" si="96"/>
        <v>-1</v>
      </c>
      <c r="X880" s="21">
        <f t="shared" si="97"/>
        <v>2015</v>
      </c>
    </row>
    <row r="881" spans="1:24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t="s">
        <v>8228</v>
      </c>
      <c r="H881" t="s">
        <v>8409</v>
      </c>
      <c r="I881" t="s">
        <v>8250</v>
      </c>
      <c r="J881">
        <v>1433206020</v>
      </c>
      <c r="K881">
        <v>1430617209</v>
      </c>
      <c r="L881" t="b">
        <v>0</v>
      </c>
      <c r="M881">
        <v>30</v>
      </c>
      <c r="N881" t="b">
        <v>1</v>
      </c>
      <c r="O881" t="s">
        <v>8278</v>
      </c>
      <c r="P881" t="s">
        <v>8326</v>
      </c>
      <c r="Q881" t="s">
        <v>8328</v>
      </c>
      <c r="R881">
        <f t="shared" si="91"/>
        <v>106.2</v>
      </c>
      <c r="S881" s="9">
        <f t="shared" si="92"/>
        <v>206</v>
      </c>
      <c r="T881" s="8">
        <f t="shared" si="93"/>
        <v>42127.069548611107</v>
      </c>
      <c r="U881" s="8">
        <f t="shared" si="94"/>
        <v>42157.032638888893</v>
      </c>
      <c r="V881" s="14">
        <f t="shared" si="95"/>
        <v>29.96309027778625</v>
      </c>
      <c r="W881" s="10">
        <f t="shared" si="96"/>
        <v>1.0554838709677419</v>
      </c>
      <c r="X881" s="21">
        <f t="shared" si="97"/>
        <v>2015</v>
      </c>
    </row>
    <row r="882" spans="1:24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t="s">
        <v>8223</v>
      </c>
      <c r="H882" t="s">
        <v>8404</v>
      </c>
      <c r="I882" t="s">
        <v>8245</v>
      </c>
      <c r="J882">
        <v>1464904800</v>
      </c>
      <c r="K882">
        <v>1463852904</v>
      </c>
      <c r="L882" t="b">
        <v>0</v>
      </c>
      <c r="M882">
        <v>49</v>
      </c>
      <c r="N882" t="b">
        <v>1</v>
      </c>
      <c r="O882" t="s">
        <v>8269</v>
      </c>
      <c r="P882" t="s">
        <v>8322</v>
      </c>
      <c r="Q882" t="s">
        <v>8325</v>
      </c>
      <c r="R882">
        <f t="shared" si="91"/>
        <v>34.409999999999997</v>
      </c>
      <c r="S882" s="9">
        <f t="shared" si="92"/>
        <v>109</v>
      </c>
      <c r="T882" s="8">
        <f t="shared" si="93"/>
        <v>42511.741944444439</v>
      </c>
      <c r="U882" s="8">
        <f t="shared" si="94"/>
        <v>42523.916666666672</v>
      </c>
      <c r="V882" s="14">
        <f t="shared" si="95"/>
        <v>12.174722222232958</v>
      </c>
      <c r="W882" s="10">
        <f t="shared" si="96"/>
        <v>8.7040618955512572E-2</v>
      </c>
      <c r="X882" s="21">
        <f t="shared" si="97"/>
        <v>2016</v>
      </c>
    </row>
    <row r="883" spans="1:24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t="s">
        <v>8224</v>
      </c>
      <c r="H883" t="s">
        <v>8408</v>
      </c>
      <c r="I883" t="s">
        <v>8246</v>
      </c>
      <c r="J883">
        <v>1370019600</v>
      </c>
      <c r="K883">
        <v>1366999870</v>
      </c>
      <c r="L883" t="b">
        <v>0</v>
      </c>
      <c r="M883">
        <v>37</v>
      </c>
      <c r="N883" t="b">
        <v>1</v>
      </c>
      <c r="O883" t="s">
        <v>8298</v>
      </c>
      <c r="P883" t="s">
        <v>8326</v>
      </c>
      <c r="Q883" t="s">
        <v>8340</v>
      </c>
      <c r="R883">
        <f t="shared" si="91"/>
        <v>43.62</v>
      </c>
      <c r="S883" s="9">
        <f t="shared" si="92"/>
        <v>103</v>
      </c>
      <c r="T883" s="8">
        <f t="shared" si="93"/>
        <v>41390.757754629631</v>
      </c>
      <c r="U883" s="8">
        <f t="shared" si="94"/>
        <v>41425.708333333336</v>
      </c>
      <c r="V883" s="14">
        <f t="shared" si="95"/>
        <v>34.950578703705105</v>
      </c>
      <c r="W883" s="10">
        <f t="shared" si="96"/>
        <v>2.802547770700637E-2</v>
      </c>
      <c r="X883" s="21">
        <f t="shared" si="97"/>
        <v>2013</v>
      </c>
    </row>
    <row r="884" spans="1:24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t="s">
        <v>8223</v>
      </c>
      <c r="H884" t="s">
        <v>8404</v>
      </c>
      <c r="I884" t="s">
        <v>8245</v>
      </c>
      <c r="J884">
        <v>1316442622</v>
      </c>
      <c r="K884">
        <v>1312641022</v>
      </c>
      <c r="L884" t="b">
        <v>1</v>
      </c>
      <c r="M884">
        <v>41</v>
      </c>
      <c r="N884" t="b">
        <v>1</v>
      </c>
      <c r="O884" t="s">
        <v>8293</v>
      </c>
      <c r="P884" t="s">
        <v>8307</v>
      </c>
      <c r="Q884" t="s">
        <v>8308</v>
      </c>
      <c r="R884">
        <f t="shared" si="91"/>
        <v>44.85</v>
      </c>
      <c r="S884" s="9">
        <f t="shared" si="92"/>
        <v>117</v>
      </c>
      <c r="T884" s="8">
        <f t="shared" si="93"/>
        <v>40761.604421296295</v>
      </c>
      <c r="U884" s="8">
        <f t="shared" si="94"/>
        <v>40805.604421296295</v>
      </c>
      <c r="V884" s="14">
        <f t="shared" si="95"/>
        <v>44</v>
      </c>
      <c r="W884" s="10">
        <f t="shared" si="96"/>
        <v>0.17074847688105987</v>
      </c>
      <c r="X884" s="21">
        <f t="shared" si="97"/>
        <v>2011</v>
      </c>
    </row>
    <row r="885" spans="1:24" ht="60" x14ac:dyDescent="0.25">
      <c r="A885">
        <v>1479</v>
      </c>
      <c r="B885" s="1" t="s">
        <v>1480</v>
      </c>
      <c r="C885" s="1" t="s">
        <v>5589</v>
      </c>
      <c r="D885" s="3">
        <v>1600</v>
      </c>
      <c r="E885" s="4">
        <v>2198</v>
      </c>
      <c r="F885" t="s">
        <v>8218</v>
      </c>
      <c r="G885" t="s">
        <v>8223</v>
      </c>
      <c r="H885" t="s">
        <v>8404</v>
      </c>
      <c r="I885" t="s">
        <v>8245</v>
      </c>
      <c r="J885">
        <v>1399694340</v>
      </c>
      <c r="K885">
        <v>1398448389</v>
      </c>
      <c r="L885" t="b">
        <v>1</v>
      </c>
      <c r="M885">
        <v>71</v>
      </c>
      <c r="N885" t="b">
        <v>1</v>
      </c>
      <c r="O885" t="s">
        <v>8286</v>
      </c>
      <c r="P885" t="s">
        <v>8310</v>
      </c>
      <c r="Q885" t="s">
        <v>8311</v>
      </c>
      <c r="R885">
        <f t="shared" si="91"/>
        <v>30.96</v>
      </c>
      <c r="S885" s="9">
        <f t="shared" si="92"/>
        <v>137</v>
      </c>
      <c r="T885" s="8">
        <f t="shared" si="93"/>
        <v>41754.745243055557</v>
      </c>
      <c r="U885" s="8">
        <f t="shared" si="94"/>
        <v>41769.165972222225</v>
      </c>
      <c r="V885" s="14">
        <f t="shared" si="95"/>
        <v>14.420729166668025</v>
      </c>
      <c r="W885" s="10">
        <f t="shared" si="96"/>
        <v>0.37375000000000003</v>
      </c>
      <c r="X885" s="21">
        <f t="shared" si="97"/>
        <v>2014</v>
      </c>
    </row>
    <row r="886" spans="1:24" ht="60" x14ac:dyDescent="0.25">
      <c r="A886">
        <v>824</v>
      </c>
      <c r="B886" s="1" t="s">
        <v>825</v>
      </c>
      <c r="C886" s="1" t="s">
        <v>4934</v>
      </c>
      <c r="D886" s="3">
        <v>1600</v>
      </c>
      <c r="E886" s="4">
        <v>2150.1</v>
      </c>
      <c r="F886" t="s">
        <v>8218</v>
      </c>
      <c r="G886" t="s">
        <v>8223</v>
      </c>
      <c r="H886" t="s">
        <v>8404</v>
      </c>
      <c r="I886" t="s">
        <v>8245</v>
      </c>
      <c r="J886">
        <v>1271573940</v>
      </c>
      <c r="K886">
        <v>1268459318</v>
      </c>
      <c r="L886" t="b">
        <v>0</v>
      </c>
      <c r="M886">
        <v>54</v>
      </c>
      <c r="N886" t="b">
        <v>1</v>
      </c>
      <c r="O886" t="s">
        <v>8274</v>
      </c>
      <c r="P886" t="s">
        <v>8326</v>
      </c>
      <c r="Q886" t="s">
        <v>8330</v>
      </c>
      <c r="R886">
        <f t="shared" si="91"/>
        <v>39.82</v>
      </c>
      <c r="S886" s="9">
        <f t="shared" si="92"/>
        <v>134</v>
      </c>
      <c r="T886" s="8">
        <f t="shared" si="93"/>
        <v>40250.242106481484</v>
      </c>
      <c r="U886" s="8">
        <f t="shared" si="94"/>
        <v>40286.290972222225</v>
      </c>
      <c r="V886" s="14">
        <f t="shared" si="95"/>
        <v>36.048865740740439</v>
      </c>
      <c r="W886" s="10">
        <f t="shared" si="96"/>
        <v>0.34381249999999997</v>
      </c>
      <c r="X886" s="21">
        <f t="shared" si="97"/>
        <v>2010</v>
      </c>
    </row>
    <row r="887" spans="1:24" ht="60" x14ac:dyDescent="0.25">
      <c r="A887">
        <v>3594</v>
      </c>
      <c r="B887" s="1" t="s">
        <v>3593</v>
      </c>
      <c r="C887" s="1" t="s">
        <v>7704</v>
      </c>
      <c r="D887" s="3">
        <v>1600</v>
      </c>
      <c r="E887" s="4">
        <v>2015</v>
      </c>
      <c r="F887" t="s">
        <v>8218</v>
      </c>
      <c r="G887" t="s">
        <v>8223</v>
      </c>
      <c r="H887" t="s">
        <v>8404</v>
      </c>
      <c r="I887" t="s">
        <v>8245</v>
      </c>
      <c r="J887">
        <v>1472952982</v>
      </c>
      <c r="K887">
        <v>1470792982</v>
      </c>
      <c r="L887" t="b">
        <v>0</v>
      </c>
      <c r="M887">
        <v>36</v>
      </c>
      <c r="N887" t="b">
        <v>1</v>
      </c>
      <c r="O887" t="s">
        <v>8269</v>
      </c>
      <c r="P887" t="s">
        <v>8322</v>
      </c>
      <c r="Q887" t="s">
        <v>8325</v>
      </c>
      <c r="R887">
        <f t="shared" si="91"/>
        <v>55.97</v>
      </c>
      <c r="S887" s="9">
        <f t="shared" si="92"/>
        <v>126</v>
      </c>
      <c r="T887" s="8">
        <f t="shared" si="93"/>
        <v>42592.066921296297</v>
      </c>
      <c r="U887" s="8">
        <f t="shared" si="94"/>
        <v>42617.066921296297</v>
      </c>
      <c r="V887" s="14">
        <f t="shared" si="95"/>
        <v>25</v>
      </c>
      <c r="W887" s="10">
        <f t="shared" si="96"/>
        <v>0.25937500000000002</v>
      </c>
      <c r="X887" s="21">
        <f t="shared" si="97"/>
        <v>2016</v>
      </c>
    </row>
    <row r="888" spans="1:24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t="s">
        <v>8224</v>
      </c>
      <c r="H888" t="s">
        <v>8408</v>
      </c>
      <c r="I888" t="s">
        <v>8246</v>
      </c>
      <c r="J888">
        <v>1480613982</v>
      </c>
      <c r="K888">
        <v>1478018382</v>
      </c>
      <c r="L888" t="b">
        <v>0</v>
      </c>
      <c r="M888">
        <v>69</v>
      </c>
      <c r="N888" t="b">
        <v>1</v>
      </c>
      <c r="O888" t="s">
        <v>8269</v>
      </c>
      <c r="P888" t="s">
        <v>8322</v>
      </c>
      <c r="Q888" t="s">
        <v>8325</v>
      </c>
      <c r="R888">
        <f t="shared" si="91"/>
        <v>23.87</v>
      </c>
      <c r="S888" s="9">
        <f t="shared" si="92"/>
        <v>103</v>
      </c>
      <c r="T888" s="8">
        <f t="shared" si="93"/>
        <v>42675.694236111114</v>
      </c>
      <c r="U888" s="8">
        <f t="shared" si="94"/>
        <v>42705.735902777778</v>
      </c>
      <c r="V888" s="14">
        <f t="shared" si="95"/>
        <v>30.041666666664241</v>
      </c>
      <c r="W888" s="10">
        <f t="shared" si="96"/>
        <v>2.9374999999999998E-2</v>
      </c>
      <c r="X888" s="21">
        <f t="shared" si="97"/>
        <v>2016</v>
      </c>
    </row>
    <row r="889" spans="1:24" ht="60" x14ac:dyDescent="0.25">
      <c r="A889">
        <v>4091</v>
      </c>
      <c r="B889" s="1" t="s">
        <v>4087</v>
      </c>
      <c r="C889" s="1" t="s">
        <v>8194</v>
      </c>
      <c r="D889" s="3">
        <v>1600</v>
      </c>
      <c r="E889" s="4">
        <v>204</v>
      </c>
      <c r="F889" t="s">
        <v>8220</v>
      </c>
      <c r="G889" t="s">
        <v>8223</v>
      </c>
      <c r="H889" t="s">
        <v>8404</v>
      </c>
      <c r="I889" t="s">
        <v>8245</v>
      </c>
      <c r="J889">
        <v>1421410151</v>
      </c>
      <c r="K889">
        <v>1418818151</v>
      </c>
      <c r="L889" t="b">
        <v>0</v>
      </c>
      <c r="M889">
        <v>8</v>
      </c>
      <c r="N889" t="b">
        <v>0</v>
      </c>
      <c r="O889" t="s">
        <v>8269</v>
      </c>
      <c r="P889" t="s">
        <v>8322</v>
      </c>
      <c r="Q889" t="s">
        <v>8325</v>
      </c>
      <c r="R889">
        <f t="shared" si="91"/>
        <v>25.5</v>
      </c>
      <c r="S889" s="9">
        <f t="shared" si="92"/>
        <v>13</v>
      </c>
      <c r="T889" s="8">
        <f t="shared" si="93"/>
        <v>41990.506377314814</v>
      </c>
      <c r="U889" s="8">
        <f t="shared" si="94"/>
        <v>42020.506377314814</v>
      </c>
      <c r="V889" s="14">
        <f t="shared" si="95"/>
        <v>30</v>
      </c>
      <c r="W889" s="10">
        <f t="shared" si="96"/>
        <v>-0.87250000000000005</v>
      </c>
      <c r="X889" s="21">
        <f t="shared" si="97"/>
        <v>2014</v>
      </c>
    </row>
    <row r="890" spans="1:24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t="s">
        <v>8223</v>
      </c>
      <c r="H890" t="s">
        <v>8404</v>
      </c>
      <c r="I890" t="s">
        <v>8245</v>
      </c>
      <c r="J890">
        <v>1402979778</v>
      </c>
      <c r="K890">
        <v>1401770178</v>
      </c>
      <c r="L890" t="b">
        <v>0</v>
      </c>
      <c r="M890">
        <v>4</v>
      </c>
      <c r="N890" t="b">
        <v>0</v>
      </c>
      <c r="O890" t="s">
        <v>8269</v>
      </c>
      <c r="P890" t="s">
        <v>8322</v>
      </c>
      <c r="Q890" t="s">
        <v>8325</v>
      </c>
      <c r="R890">
        <f t="shared" si="91"/>
        <v>42.5</v>
      </c>
      <c r="S890" s="9">
        <f t="shared" si="92"/>
        <v>11</v>
      </c>
      <c r="T890" s="8">
        <f t="shared" si="93"/>
        <v>41793.191875000004</v>
      </c>
      <c r="U890" s="8">
        <f t="shared" si="94"/>
        <v>41807.191875000004</v>
      </c>
      <c r="V890" s="14">
        <f t="shared" si="95"/>
        <v>14</v>
      </c>
      <c r="W890" s="10">
        <f t="shared" si="96"/>
        <v>-0.89375000000000004</v>
      </c>
      <c r="X890" s="21">
        <f t="shared" si="97"/>
        <v>2014</v>
      </c>
    </row>
    <row r="891" spans="1:24" ht="60" x14ac:dyDescent="0.25">
      <c r="A891">
        <v>1985</v>
      </c>
      <c r="B891" s="1" t="s">
        <v>1986</v>
      </c>
      <c r="C891" s="1" t="s">
        <v>6095</v>
      </c>
      <c r="D891" s="3">
        <v>1600</v>
      </c>
      <c r="E891" s="4">
        <v>51</v>
      </c>
      <c r="F891" t="s">
        <v>8220</v>
      </c>
      <c r="G891" t="s">
        <v>8224</v>
      </c>
      <c r="H891" t="s">
        <v>8408</v>
      </c>
      <c r="I891" t="s">
        <v>8246</v>
      </c>
      <c r="J891">
        <v>1470178800</v>
      </c>
      <c r="K891">
        <v>1467650771</v>
      </c>
      <c r="L891" t="b">
        <v>0</v>
      </c>
      <c r="M891">
        <v>4</v>
      </c>
      <c r="N891" t="b">
        <v>0</v>
      </c>
      <c r="O891" t="s">
        <v>8294</v>
      </c>
      <c r="P891" t="s">
        <v>8312</v>
      </c>
      <c r="Q891" t="s">
        <v>8352</v>
      </c>
      <c r="R891">
        <f t="shared" si="91"/>
        <v>12.75</v>
      </c>
      <c r="S891" s="9">
        <f t="shared" si="92"/>
        <v>3</v>
      </c>
      <c r="T891" s="8">
        <f t="shared" si="93"/>
        <v>42555.698738425926</v>
      </c>
      <c r="U891" s="8">
        <f t="shared" si="94"/>
        <v>42584.958333333328</v>
      </c>
      <c r="V891" s="14">
        <f t="shared" si="95"/>
        <v>29.259594907402061</v>
      </c>
      <c r="W891" s="10">
        <f t="shared" si="96"/>
        <v>-0.96812500000000001</v>
      </c>
      <c r="X891" s="21">
        <f t="shared" si="97"/>
        <v>2016</v>
      </c>
    </row>
    <row r="892" spans="1:24" ht="60" x14ac:dyDescent="0.25">
      <c r="A892">
        <v>3498</v>
      </c>
      <c r="B892" s="1" t="s">
        <v>3497</v>
      </c>
      <c r="C892" s="1" t="s">
        <v>7608</v>
      </c>
      <c r="D892" s="3">
        <v>1650</v>
      </c>
      <c r="E892" s="4">
        <v>1690</v>
      </c>
      <c r="F892" t="s">
        <v>8218</v>
      </c>
      <c r="G892" t="s">
        <v>8228</v>
      </c>
      <c r="H892" t="s">
        <v>8409</v>
      </c>
      <c r="I892" t="s">
        <v>8250</v>
      </c>
      <c r="J892">
        <v>1464471840</v>
      </c>
      <c r="K892">
        <v>1459309704</v>
      </c>
      <c r="L892" t="b">
        <v>0</v>
      </c>
      <c r="M892">
        <v>42</v>
      </c>
      <c r="N892" t="b">
        <v>1</v>
      </c>
      <c r="O892" t="s">
        <v>8269</v>
      </c>
      <c r="P892" t="s">
        <v>8322</v>
      </c>
      <c r="Q892" t="s">
        <v>8325</v>
      </c>
      <c r="R892">
        <f t="shared" si="91"/>
        <v>40.24</v>
      </c>
      <c r="S892" s="9">
        <f t="shared" si="92"/>
        <v>102</v>
      </c>
      <c r="T892" s="8">
        <f t="shared" si="93"/>
        <v>42459.15861111111</v>
      </c>
      <c r="U892" s="8">
        <f t="shared" si="94"/>
        <v>42518.905555555553</v>
      </c>
      <c r="V892" s="14">
        <f t="shared" si="95"/>
        <v>59.746944444443216</v>
      </c>
      <c r="W892" s="10">
        <f t="shared" si="96"/>
        <v>2.4242424242424242E-2</v>
      </c>
      <c r="X892" s="21">
        <f t="shared" si="97"/>
        <v>2016</v>
      </c>
    </row>
    <row r="893" spans="1:24" ht="45" x14ac:dyDescent="0.25">
      <c r="A893">
        <v>3528</v>
      </c>
      <c r="B893" s="1" t="s">
        <v>3527</v>
      </c>
      <c r="C893" s="1" t="s">
        <v>7638</v>
      </c>
      <c r="D893" s="3">
        <v>1650</v>
      </c>
      <c r="E893" s="4">
        <v>1669</v>
      </c>
      <c r="F893" t="s">
        <v>8218</v>
      </c>
      <c r="G893" t="s">
        <v>8224</v>
      </c>
      <c r="H893" t="s">
        <v>8408</v>
      </c>
      <c r="I893" t="s">
        <v>8246</v>
      </c>
      <c r="J893">
        <v>1484740918</v>
      </c>
      <c r="K893">
        <v>1483012918</v>
      </c>
      <c r="L893" t="b">
        <v>0</v>
      </c>
      <c r="M893">
        <v>37</v>
      </c>
      <c r="N893" t="b">
        <v>1</v>
      </c>
      <c r="O893" t="s">
        <v>8269</v>
      </c>
      <c r="P893" t="s">
        <v>8322</v>
      </c>
      <c r="Q893" t="s">
        <v>8325</v>
      </c>
      <c r="R893">
        <f t="shared" si="91"/>
        <v>45.11</v>
      </c>
      <c r="S893" s="9">
        <f t="shared" si="92"/>
        <v>101</v>
      </c>
      <c r="T893" s="8">
        <f t="shared" si="93"/>
        <v>42733.50136574074</v>
      </c>
      <c r="U893" s="8">
        <f t="shared" si="94"/>
        <v>42753.50136574074</v>
      </c>
      <c r="V893" s="14">
        <f t="shared" si="95"/>
        <v>20</v>
      </c>
      <c r="W893" s="10">
        <f t="shared" si="96"/>
        <v>1.1515151515151515E-2</v>
      </c>
      <c r="X893" s="21">
        <f t="shared" si="97"/>
        <v>2016</v>
      </c>
    </row>
    <row r="894" spans="1:24" ht="60" x14ac:dyDescent="0.25">
      <c r="A894">
        <v>3485</v>
      </c>
      <c r="B894" s="1" t="s">
        <v>3484</v>
      </c>
      <c r="C894" s="1" t="s">
        <v>7595</v>
      </c>
      <c r="D894" s="3">
        <v>1650</v>
      </c>
      <c r="E894" s="4">
        <v>1660</v>
      </c>
      <c r="F894" t="s">
        <v>8218</v>
      </c>
      <c r="G894" t="s">
        <v>8223</v>
      </c>
      <c r="H894" t="s">
        <v>8404</v>
      </c>
      <c r="I894" t="s">
        <v>8245</v>
      </c>
      <c r="J894">
        <v>1454431080</v>
      </c>
      <c r="K894">
        <v>1451839080</v>
      </c>
      <c r="L894" t="b">
        <v>0</v>
      </c>
      <c r="M894">
        <v>30</v>
      </c>
      <c r="N894" t="b">
        <v>1</v>
      </c>
      <c r="O894" t="s">
        <v>8269</v>
      </c>
      <c r="P894" t="s">
        <v>8322</v>
      </c>
      <c r="Q894" t="s">
        <v>8325</v>
      </c>
      <c r="R894">
        <f t="shared" si="91"/>
        <v>55.33</v>
      </c>
      <c r="S894" s="9">
        <f t="shared" si="92"/>
        <v>101</v>
      </c>
      <c r="T894" s="8">
        <f t="shared" si="93"/>
        <v>42372.693055555559</v>
      </c>
      <c r="U894" s="8">
        <f t="shared" si="94"/>
        <v>42402.693055555559</v>
      </c>
      <c r="V894" s="14">
        <f t="shared" si="95"/>
        <v>30</v>
      </c>
      <c r="W894" s="10">
        <f t="shared" si="96"/>
        <v>6.0606060606060606E-3</v>
      </c>
      <c r="X894" s="21">
        <f t="shared" si="97"/>
        <v>2016</v>
      </c>
    </row>
    <row r="895" spans="1:24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t="s">
        <v>8224</v>
      </c>
      <c r="H895" t="s">
        <v>8408</v>
      </c>
      <c r="I895" t="s">
        <v>8246</v>
      </c>
      <c r="J895">
        <v>1456934893</v>
      </c>
      <c r="K895">
        <v>1454342893</v>
      </c>
      <c r="L895" t="b">
        <v>0</v>
      </c>
      <c r="M895">
        <v>3</v>
      </c>
      <c r="N895" t="b">
        <v>0</v>
      </c>
      <c r="O895" t="s">
        <v>8269</v>
      </c>
      <c r="P895" t="s">
        <v>8322</v>
      </c>
      <c r="Q895" t="s">
        <v>8325</v>
      </c>
      <c r="R895">
        <f t="shared" si="91"/>
        <v>23</v>
      </c>
      <c r="S895" s="9">
        <f t="shared" si="92"/>
        <v>4</v>
      </c>
      <c r="T895" s="8">
        <f t="shared" si="93"/>
        <v>42401.672372685185</v>
      </c>
      <c r="U895" s="8">
        <f t="shared" si="94"/>
        <v>42431.672372685185</v>
      </c>
      <c r="V895" s="14">
        <f t="shared" si="95"/>
        <v>30</v>
      </c>
      <c r="W895" s="10">
        <f t="shared" si="96"/>
        <v>-0.95818181818181813</v>
      </c>
      <c r="X895" s="21">
        <f t="shared" si="97"/>
        <v>2016</v>
      </c>
    </row>
    <row r="896" spans="1:24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t="s">
        <v>8223</v>
      </c>
      <c r="H896" t="s">
        <v>8404</v>
      </c>
      <c r="I896" t="s">
        <v>8245</v>
      </c>
      <c r="J896">
        <v>1408112253</v>
      </c>
      <c r="K896">
        <v>1405520253</v>
      </c>
      <c r="L896" t="b">
        <v>0</v>
      </c>
      <c r="M896">
        <v>0</v>
      </c>
      <c r="N896" t="b">
        <v>0</v>
      </c>
      <c r="O896" t="s">
        <v>8271</v>
      </c>
      <c r="P896" t="s">
        <v>8307</v>
      </c>
      <c r="Q896" t="s">
        <v>8309</v>
      </c>
      <c r="R896">
        <f t="shared" si="91"/>
        <v>0</v>
      </c>
      <c r="S896" s="9">
        <f t="shared" si="92"/>
        <v>0</v>
      </c>
      <c r="T896" s="8">
        <f t="shared" si="93"/>
        <v>41836.595520833333</v>
      </c>
      <c r="U896" s="8">
        <f t="shared" si="94"/>
        <v>41866.595520833333</v>
      </c>
      <c r="V896" s="14">
        <f t="shared" si="95"/>
        <v>30</v>
      </c>
      <c r="W896" s="10">
        <f t="shared" si="96"/>
        <v>-1</v>
      </c>
      <c r="X896" s="21">
        <f t="shared" si="97"/>
        <v>2014</v>
      </c>
    </row>
    <row r="897" spans="1:24" ht="45" x14ac:dyDescent="0.25">
      <c r="A897">
        <v>1672</v>
      </c>
      <c r="B897" s="1" t="s">
        <v>1673</v>
      </c>
      <c r="C897" s="1" t="s">
        <v>5782</v>
      </c>
      <c r="D897" s="3">
        <v>1700</v>
      </c>
      <c r="E897" s="4">
        <v>1920</v>
      </c>
      <c r="F897" t="s">
        <v>8218</v>
      </c>
      <c r="G897" t="s">
        <v>8223</v>
      </c>
      <c r="H897" t="s">
        <v>8404</v>
      </c>
      <c r="I897" t="s">
        <v>8245</v>
      </c>
      <c r="J897">
        <v>1338824730</v>
      </c>
      <c r="K897">
        <v>1336232730</v>
      </c>
      <c r="L897" t="b">
        <v>0</v>
      </c>
      <c r="M897">
        <v>49</v>
      </c>
      <c r="N897" t="b">
        <v>1</v>
      </c>
      <c r="O897" t="s">
        <v>8290</v>
      </c>
      <c r="P897" t="s">
        <v>8326</v>
      </c>
      <c r="Q897" t="s">
        <v>8337</v>
      </c>
      <c r="R897">
        <f t="shared" si="91"/>
        <v>39.18</v>
      </c>
      <c r="S897" s="9">
        <f t="shared" si="92"/>
        <v>113</v>
      </c>
      <c r="T897" s="8">
        <f t="shared" si="93"/>
        <v>41034.656597222223</v>
      </c>
      <c r="U897" s="8">
        <f t="shared" si="94"/>
        <v>41064.656597222223</v>
      </c>
      <c r="V897" s="14">
        <f t="shared" si="95"/>
        <v>30</v>
      </c>
      <c r="W897" s="10">
        <f t="shared" si="96"/>
        <v>0.12941176470588237</v>
      </c>
      <c r="X897" s="21">
        <f t="shared" si="97"/>
        <v>2012</v>
      </c>
    </row>
    <row r="898" spans="1:24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t="s">
        <v>8224</v>
      </c>
      <c r="H898" t="s">
        <v>8408</v>
      </c>
      <c r="I898" t="s">
        <v>8246</v>
      </c>
      <c r="J898">
        <v>1444172340</v>
      </c>
      <c r="K898">
        <v>1441822828</v>
      </c>
      <c r="L898" t="b">
        <v>0</v>
      </c>
      <c r="M898">
        <v>52</v>
      </c>
      <c r="N898" t="b">
        <v>1</v>
      </c>
      <c r="O898" t="s">
        <v>8269</v>
      </c>
      <c r="P898" t="s">
        <v>8322</v>
      </c>
      <c r="Q898" t="s">
        <v>8325</v>
      </c>
      <c r="R898">
        <f t="shared" ref="R898:R961" si="98">IFERROR(ROUND(E898/M898,2),0)</f>
        <v>35.96</v>
      </c>
      <c r="S898" s="9">
        <f t="shared" ref="S898:S961" si="99">ROUND((E898/D898)*100,0)</f>
        <v>110</v>
      </c>
      <c r="T898" s="8">
        <f t="shared" ref="T898:T961" si="100">+(((K898/60)/60)/24)+DATE(1970,1,1)</f>
        <v>42256.764212962968</v>
      </c>
      <c r="U898" s="8">
        <f t="shared" ref="U898:U961" si="101">+(((J898/60)/60/24)+DATE(1970,1,1))</f>
        <v>42283.957638888889</v>
      </c>
      <c r="V898" s="14">
        <f t="shared" ref="V898:V961" si="102">+U898-T898</f>
        <v>27.193425925921474</v>
      </c>
      <c r="W898" s="10">
        <f t="shared" ref="W898:W961" si="103">+(E898-D898)/D898</f>
        <v>0.1</v>
      </c>
      <c r="X898" s="21">
        <f t="shared" ref="X898:X961" si="104">YEAR(T898)</f>
        <v>2015</v>
      </c>
    </row>
    <row r="899" spans="1:24" ht="45" x14ac:dyDescent="0.25">
      <c r="A899">
        <v>789</v>
      </c>
      <c r="B899" s="1" t="s">
        <v>790</v>
      </c>
      <c r="C899" s="1" t="s">
        <v>4899</v>
      </c>
      <c r="D899" s="3">
        <v>1700</v>
      </c>
      <c r="E899" s="4">
        <v>1860</v>
      </c>
      <c r="F899" t="s">
        <v>8218</v>
      </c>
      <c r="G899" t="s">
        <v>8223</v>
      </c>
      <c r="H899" t="s">
        <v>8404</v>
      </c>
      <c r="I899" t="s">
        <v>8245</v>
      </c>
      <c r="J899">
        <v>1358755140</v>
      </c>
      <c r="K899">
        <v>1357187280</v>
      </c>
      <c r="L899" t="b">
        <v>0</v>
      </c>
      <c r="M899">
        <v>14</v>
      </c>
      <c r="N899" t="b">
        <v>1</v>
      </c>
      <c r="O899" t="s">
        <v>8274</v>
      </c>
      <c r="P899" t="s">
        <v>8326</v>
      </c>
      <c r="Q899" t="s">
        <v>8330</v>
      </c>
      <c r="R899">
        <f t="shared" si="98"/>
        <v>132.86000000000001</v>
      </c>
      <c r="S899" s="9">
        <f t="shared" si="99"/>
        <v>109</v>
      </c>
      <c r="T899" s="8">
        <f t="shared" si="100"/>
        <v>41277.186111111114</v>
      </c>
      <c r="U899" s="8">
        <f t="shared" si="101"/>
        <v>41295.332638888889</v>
      </c>
      <c r="V899" s="14">
        <f t="shared" si="102"/>
        <v>18.146527777775191</v>
      </c>
      <c r="W899" s="10">
        <f t="shared" si="103"/>
        <v>9.4117647058823528E-2</v>
      </c>
      <c r="X899" s="21">
        <f t="shared" si="104"/>
        <v>2013</v>
      </c>
    </row>
    <row r="900" spans="1:24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t="s">
        <v>8223</v>
      </c>
      <c r="H900" t="s">
        <v>8404</v>
      </c>
      <c r="I900" t="s">
        <v>8245</v>
      </c>
      <c r="J900">
        <v>1414284180</v>
      </c>
      <c r="K900">
        <v>1410558948</v>
      </c>
      <c r="L900" t="b">
        <v>0</v>
      </c>
      <c r="M900">
        <v>45</v>
      </c>
      <c r="N900" t="b">
        <v>1</v>
      </c>
      <c r="O900" t="s">
        <v>8269</v>
      </c>
      <c r="P900" t="s">
        <v>8322</v>
      </c>
      <c r="Q900" t="s">
        <v>8325</v>
      </c>
      <c r="R900">
        <f t="shared" si="98"/>
        <v>37.78</v>
      </c>
      <c r="S900" s="9">
        <f t="shared" si="99"/>
        <v>100</v>
      </c>
      <c r="T900" s="8">
        <f t="shared" si="100"/>
        <v>41894.91375</v>
      </c>
      <c r="U900" s="8">
        <f t="shared" si="101"/>
        <v>41938.029861111114</v>
      </c>
      <c r="V900" s="14">
        <f t="shared" si="102"/>
        <v>43.116111111114151</v>
      </c>
      <c r="W900" s="10">
        <f t="shared" si="103"/>
        <v>5.8823529411711202E-6</v>
      </c>
      <c r="X900" s="21">
        <f t="shared" si="104"/>
        <v>2014</v>
      </c>
    </row>
    <row r="901" spans="1:24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t="s">
        <v>8223</v>
      </c>
      <c r="H901" t="s">
        <v>8404</v>
      </c>
      <c r="I901" t="s">
        <v>8245</v>
      </c>
      <c r="J901">
        <v>1488783507</v>
      </c>
      <c r="K901">
        <v>1486191507</v>
      </c>
      <c r="L901" t="b">
        <v>0</v>
      </c>
      <c r="M901">
        <v>10</v>
      </c>
      <c r="N901" t="b">
        <v>0</v>
      </c>
      <c r="O901" t="s">
        <v>8269</v>
      </c>
      <c r="P901" t="s">
        <v>8322</v>
      </c>
      <c r="Q901" t="s">
        <v>8325</v>
      </c>
      <c r="R901">
        <f t="shared" si="98"/>
        <v>41</v>
      </c>
      <c r="S901" s="9">
        <f t="shared" si="99"/>
        <v>24</v>
      </c>
      <c r="T901" s="8">
        <f t="shared" si="100"/>
        <v>42770.290590277778</v>
      </c>
      <c r="U901" s="8">
        <f t="shared" si="101"/>
        <v>42800.290590277778</v>
      </c>
      <c r="V901" s="14">
        <f t="shared" si="102"/>
        <v>30</v>
      </c>
      <c r="W901" s="10">
        <f t="shared" si="103"/>
        <v>-0.75882352941176467</v>
      </c>
      <c r="X901" s="21">
        <f t="shared" si="104"/>
        <v>2017</v>
      </c>
    </row>
    <row r="902" spans="1:24" ht="45" x14ac:dyDescent="0.25">
      <c r="A902">
        <v>3355</v>
      </c>
      <c r="B902" s="1" t="s">
        <v>3354</v>
      </c>
      <c r="C902" s="1" t="s">
        <v>7465</v>
      </c>
      <c r="D902" s="3">
        <v>1750</v>
      </c>
      <c r="E902" s="4">
        <v>2210</v>
      </c>
      <c r="F902" t="s">
        <v>8218</v>
      </c>
      <c r="G902" t="s">
        <v>8224</v>
      </c>
      <c r="H902" t="s">
        <v>8408</v>
      </c>
      <c r="I902" t="s">
        <v>8246</v>
      </c>
      <c r="J902">
        <v>1462879020</v>
      </c>
      <c r="K902">
        <v>1461941527</v>
      </c>
      <c r="L902" t="b">
        <v>0</v>
      </c>
      <c r="M902">
        <v>15</v>
      </c>
      <c r="N902" t="b">
        <v>1</v>
      </c>
      <c r="O902" t="s">
        <v>8269</v>
      </c>
      <c r="P902" t="s">
        <v>8322</v>
      </c>
      <c r="Q902" t="s">
        <v>8325</v>
      </c>
      <c r="R902">
        <f t="shared" si="98"/>
        <v>147.33000000000001</v>
      </c>
      <c r="S902" s="9">
        <f t="shared" si="99"/>
        <v>126</v>
      </c>
      <c r="T902" s="8">
        <f t="shared" si="100"/>
        <v>42489.619525462964</v>
      </c>
      <c r="U902" s="8">
        <f t="shared" si="101"/>
        <v>42500.470138888893</v>
      </c>
      <c r="V902" s="14">
        <f t="shared" si="102"/>
        <v>10.850613425929623</v>
      </c>
      <c r="W902" s="10">
        <f t="shared" si="103"/>
        <v>0.26285714285714284</v>
      </c>
      <c r="X902" s="21">
        <f t="shared" si="104"/>
        <v>2016</v>
      </c>
    </row>
    <row r="903" spans="1:24" ht="60" x14ac:dyDescent="0.25">
      <c r="A903">
        <v>3383</v>
      </c>
      <c r="B903" s="1" t="s">
        <v>3382</v>
      </c>
      <c r="C903" s="1" t="s">
        <v>7493</v>
      </c>
      <c r="D903" s="3">
        <v>1750</v>
      </c>
      <c r="E903" s="4">
        <v>1955</v>
      </c>
      <c r="F903" t="s">
        <v>8218</v>
      </c>
      <c r="G903" t="s">
        <v>8223</v>
      </c>
      <c r="H903" t="s">
        <v>8404</v>
      </c>
      <c r="I903" t="s">
        <v>8245</v>
      </c>
      <c r="J903">
        <v>1466707620</v>
      </c>
      <c r="K903">
        <v>1464979620</v>
      </c>
      <c r="L903" t="b">
        <v>0</v>
      </c>
      <c r="M903">
        <v>30</v>
      </c>
      <c r="N903" t="b">
        <v>1</v>
      </c>
      <c r="O903" t="s">
        <v>8269</v>
      </c>
      <c r="P903" t="s">
        <v>8322</v>
      </c>
      <c r="Q903" t="s">
        <v>8325</v>
      </c>
      <c r="R903">
        <f t="shared" si="98"/>
        <v>65.17</v>
      </c>
      <c r="S903" s="9">
        <f t="shared" si="99"/>
        <v>112</v>
      </c>
      <c r="T903" s="8">
        <f t="shared" si="100"/>
        <v>42524.782638888893</v>
      </c>
      <c r="U903" s="8">
        <f t="shared" si="101"/>
        <v>42544.782638888893</v>
      </c>
      <c r="V903" s="14">
        <f t="shared" si="102"/>
        <v>20</v>
      </c>
      <c r="W903" s="10">
        <f t="shared" si="103"/>
        <v>0.11714285714285715</v>
      </c>
      <c r="X903" s="21">
        <f t="shared" si="104"/>
        <v>2016</v>
      </c>
    </row>
    <row r="904" spans="1:24" ht="60" x14ac:dyDescent="0.25">
      <c r="A904">
        <v>3030</v>
      </c>
      <c r="B904" s="1" t="s">
        <v>3030</v>
      </c>
      <c r="C904" s="1" t="s">
        <v>7140</v>
      </c>
      <c r="D904" s="3">
        <v>1750</v>
      </c>
      <c r="E904" s="4">
        <v>1867</v>
      </c>
      <c r="F904" t="s">
        <v>8218</v>
      </c>
      <c r="G904" t="s">
        <v>8223</v>
      </c>
      <c r="H904" t="s">
        <v>8404</v>
      </c>
      <c r="I904" t="s">
        <v>8245</v>
      </c>
      <c r="J904">
        <v>1442426171</v>
      </c>
      <c r="K904">
        <v>1439834171</v>
      </c>
      <c r="L904" t="b">
        <v>0</v>
      </c>
      <c r="M904">
        <v>41</v>
      </c>
      <c r="N904" t="b">
        <v>1</v>
      </c>
      <c r="O904" t="s">
        <v>8301</v>
      </c>
      <c r="P904" t="s">
        <v>8322</v>
      </c>
      <c r="Q904" t="s">
        <v>8323</v>
      </c>
      <c r="R904">
        <f t="shared" si="98"/>
        <v>45.54</v>
      </c>
      <c r="S904" s="9">
        <f t="shared" si="99"/>
        <v>107</v>
      </c>
      <c r="T904" s="8">
        <f t="shared" si="100"/>
        <v>42233.747349537036</v>
      </c>
      <c r="U904" s="8">
        <f t="shared" si="101"/>
        <v>42263.747349537036</v>
      </c>
      <c r="V904" s="14">
        <f t="shared" si="102"/>
        <v>30</v>
      </c>
      <c r="W904" s="10">
        <f t="shared" si="103"/>
        <v>6.6857142857142851E-2</v>
      </c>
      <c r="X904" s="21">
        <f t="shared" si="104"/>
        <v>2015</v>
      </c>
    </row>
    <row r="905" spans="1:24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t="s">
        <v>8223</v>
      </c>
      <c r="H905" t="s">
        <v>8404</v>
      </c>
      <c r="I905" t="s">
        <v>8245</v>
      </c>
      <c r="J905">
        <v>1387835654</v>
      </c>
      <c r="K905">
        <v>1386626054</v>
      </c>
      <c r="L905" t="b">
        <v>1</v>
      </c>
      <c r="M905">
        <v>50</v>
      </c>
      <c r="N905" t="b">
        <v>1</v>
      </c>
      <c r="O905" t="s">
        <v>8299</v>
      </c>
      <c r="P905" t="s">
        <v>8307</v>
      </c>
      <c r="Q905" t="s">
        <v>8314</v>
      </c>
      <c r="R905">
        <f t="shared" si="98"/>
        <v>35.520000000000003</v>
      </c>
      <c r="S905" s="9">
        <f t="shared" si="99"/>
        <v>101</v>
      </c>
      <c r="T905" s="8">
        <f t="shared" si="100"/>
        <v>41617.912662037037</v>
      </c>
      <c r="U905" s="8">
        <f t="shared" si="101"/>
        <v>41631.912662037037</v>
      </c>
      <c r="V905" s="14">
        <f t="shared" si="102"/>
        <v>14</v>
      </c>
      <c r="W905" s="10">
        <f t="shared" si="103"/>
        <v>1.4857142857142857E-2</v>
      </c>
      <c r="X905" s="21">
        <f t="shared" si="104"/>
        <v>2013</v>
      </c>
    </row>
    <row r="906" spans="1:24" ht="60" x14ac:dyDescent="0.25">
      <c r="A906">
        <v>3955</v>
      </c>
      <c r="B906" s="1" t="s">
        <v>3952</v>
      </c>
      <c r="C906" s="1" t="s">
        <v>8062</v>
      </c>
      <c r="D906" s="3">
        <v>1750</v>
      </c>
      <c r="E906" s="4">
        <v>425</v>
      </c>
      <c r="F906" t="s">
        <v>8220</v>
      </c>
      <c r="G906" t="s">
        <v>8223</v>
      </c>
      <c r="H906" t="s">
        <v>8404</v>
      </c>
      <c r="I906" t="s">
        <v>8245</v>
      </c>
      <c r="J906">
        <v>1448745741</v>
      </c>
      <c r="K906">
        <v>1446150141</v>
      </c>
      <c r="L906" t="b">
        <v>0</v>
      </c>
      <c r="M906">
        <v>8</v>
      </c>
      <c r="N906" t="b">
        <v>0</v>
      </c>
      <c r="O906" t="s">
        <v>8269</v>
      </c>
      <c r="P906" t="s">
        <v>8322</v>
      </c>
      <c r="Q906" t="s">
        <v>8325</v>
      </c>
      <c r="R906">
        <f t="shared" si="98"/>
        <v>53.13</v>
      </c>
      <c r="S906" s="9">
        <f t="shared" si="99"/>
        <v>24</v>
      </c>
      <c r="T906" s="8">
        <f t="shared" si="100"/>
        <v>42306.848854166667</v>
      </c>
      <c r="U906" s="8">
        <f t="shared" si="101"/>
        <v>42336.890520833331</v>
      </c>
      <c r="V906" s="14">
        <f t="shared" si="102"/>
        <v>30.041666666664241</v>
      </c>
      <c r="W906" s="10">
        <f t="shared" si="103"/>
        <v>-0.75714285714285712</v>
      </c>
      <c r="X906" s="21">
        <f t="shared" si="104"/>
        <v>2015</v>
      </c>
    </row>
    <row r="907" spans="1:24" ht="45" x14ac:dyDescent="0.25">
      <c r="A907">
        <v>1709</v>
      </c>
      <c r="B907" s="1" t="s">
        <v>1710</v>
      </c>
      <c r="C907" s="1" t="s">
        <v>5819</v>
      </c>
      <c r="D907" s="3">
        <v>1750</v>
      </c>
      <c r="E907" s="4">
        <v>85</v>
      </c>
      <c r="F907" t="s">
        <v>8220</v>
      </c>
      <c r="G907" t="s">
        <v>8223</v>
      </c>
      <c r="H907" t="s">
        <v>8404</v>
      </c>
      <c r="I907" t="s">
        <v>8245</v>
      </c>
      <c r="J907">
        <v>1409513940</v>
      </c>
      <c r="K907">
        <v>1405949514</v>
      </c>
      <c r="L907" t="b">
        <v>0</v>
      </c>
      <c r="M907">
        <v>4</v>
      </c>
      <c r="N907" t="b">
        <v>0</v>
      </c>
      <c r="O907" t="s">
        <v>8291</v>
      </c>
      <c r="P907" t="s">
        <v>8326</v>
      </c>
      <c r="Q907" t="s">
        <v>8329</v>
      </c>
      <c r="R907">
        <f t="shared" si="98"/>
        <v>21.25</v>
      </c>
      <c r="S907" s="9">
        <f t="shared" si="99"/>
        <v>5</v>
      </c>
      <c r="T907" s="8">
        <f t="shared" si="100"/>
        <v>41841.56381944444</v>
      </c>
      <c r="U907" s="8">
        <f t="shared" si="101"/>
        <v>41882.818749999999</v>
      </c>
      <c r="V907" s="14">
        <f t="shared" si="102"/>
        <v>41.254930555558531</v>
      </c>
      <c r="W907" s="10">
        <f t="shared" si="103"/>
        <v>-0.9514285714285714</v>
      </c>
      <c r="X907" s="21">
        <f t="shared" si="104"/>
        <v>2014</v>
      </c>
    </row>
    <row r="908" spans="1:24" ht="60" x14ac:dyDescent="0.25">
      <c r="A908">
        <v>1454</v>
      </c>
      <c r="B908" s="1" t="s">
        <v>1455</v>
      </c>
      <c r="C908" s="1" t="s">
        <v>5564</v>
      </c>
      <c r="D908" s="3">
        <v>1750</v>
      </c>
      <c r="E908" s="4">
        <v>15</v>
      </c>
      <c r="F908" t="s">
        <v>8219</v>
      </c>
      <c r="G908" t="s">
        <v>8226</v>
      </c>
      <c r="H908" t="s">
        <v>8406</v>
      </c>
      <c r="I908" t="s">
        <v>8248</v>
      </c>
      <c r="J908">
        <v>1461535140</v>
      </c>
      <c r="K908">
        <v>1459716480</v>
      </c>
      <c r="L908" t="b">
        <v>0</v>
      </c>
      <c r="M908">
        <v>1</v>
      </c>
      <c r="N908" t="b">
        <v>0</v>
      </c>
      <c r="O908" t="s">
        <v>8285</v>
      </c>
      <c r="P908" t="s">
        <v>8310</v>
      </c>
      <c r="Q908" t="s">
        <v>8347</v>
      </c>
      <c r="R908">
        <f t="shared" si="98"/>
        <v>15</v>
      </c>
      <c r="S908" s="9">
        <f t="shared" si="99"/>
        <v>1</v>
      </c>
      <c r="T908" s="8">
        <f t="shared" si="100"/>
        <v>42463.866666666669</v>
      </c>
      <c r="U908" s="8">
        <f t="shared" si="101"/>
        <v>42484.915972222225</v>
      </c>
      <c r="V908" s="14">
        <f t="shared" si="102"/>
        <v>21.049305555556202</v>
      </c>
      <c r="W908" s="10">
        <f t="shared" si="103"/>
        <v>-0.99142857142857144</v>
      </c>
      <c r="X908" s="21">
        <f t="shared" si="104"/>
        <v>2016</v>
      </c>
    </row>
    <row r="909" spans="1:24" ht="45" x14ac:dyDescent="0.25">
      <c r="A909">
        <v>1580</v>
      </c>
      <c r="B909" s="1" t="s">
        <v>1581</v>
      </c>
      <c r="C909" s="1" t="s">
        <v>5690</v>
      </c>
      <c r="D909" s="3">
        <v>1750</v>
      </c>
      <c r="E909" s="4">
        <v>0</v>
      </c>
      <c r="F909" t="s">
        <v>8219</v>
      </c>
      <c r="G909" t="s">
        <v>8223</v>
      </c>
      <c r="H909" t="s">
        <v>8404</v>
      </c>
      <c r="I909" t="s">
        <v>8245</v>
      </c>
      <c r="J909">
        <v>1337562726</v>
      </c>
      <c r="K909">
        <v>1332378726</v>
      </c>
      <c r="L909" t="b">
        <v>0</v>
      </c>
      <c r="M909">
        <v>0</v>
      </c>
      <c r="N909" t="b">
        <v>0</v>
      </c>
      <c r="O909" t="s">
        <v>8288</v>
      </c>
      <c r="P909" t="s">
        <v>8310</v>
      </c>
      <c r="Q909" t="s">
        <v>8348</v>
      </c>
      <c r="R909">
        <f t="shared" si="98"/>
        <v>0</v>
      </c>
      <c r="S909" s="9">
        <f t="shared" si="99"/>
        <v>0</v>
      </c>
      <c r="T909" s="8">
        <f t="shared" si="100"/>
        <v>40990.050069444449</v>
      </c>
      <c r="U909" s="8">
        <f t="shared" si="101"/>
        <v>41050.050069444449</v>
      </c>
      <c r="V909" s="14">
        <f t="shared" si="102"/>
        <v>60</v>
      </c>
      <c r="W909" s="10">
        <f t="shared" si="103"/>
        <v>-1</v>
      </c>
      <c r="X909" s="21">
        <f t="shared" si="104"/>
        <v>2012</v>
      </c>
    </row>
    <row r="910" spans="1:24" ht="60" x14ac:dyDescent="0.25">
      <c r="A910">
        <v>2183</v>
      </c>
      <c r="B910" s="1" t="s">
        <v>2184</v>
      </c>
      <c r="C910" s="1" t="s">
        <v>6293</v>
      </c>
      <c r="D910" s="3">
        <v>1800</v>
      </c>
      <c r="E910" s="4">
        <v>8807</v>
      </c>
      <c r="F910" t="s">
        <v>8218</v>
      </c>
      <c r="G910" t="s">
        <v>8223</v>
      </c>
      <c r="H910" t="s">
        <v>8404</v>
      </c>
      <c r="I910" t="s">
        <v>8245</v>
      </c>
      <c r="J910">
        <v>1486616400</v>
      </c>
      <c r="K910">
        <v>1484037977</v>
      </c>
      <c r="L910" t="b">
        <v>0</v>
      </c>
      <c r="M910">
        <v>279</v>
      </c>
      <c r="N910" t="b">
        <v>1</v>
      </c>
      <c r="O910" t="s">
        <v>8295</v>
      </c>
      <c r="P910" t="s">
        <v>8315</v>
      </c>
      <c r="Q910" t="s">
        <v>8316</v>
      </c>
      <c r="R910">
        <f t="shared" si="98"/>
        <v>31.57</v>
      </c>
      <c r="S910" s="9">
        <f t="shared" si="99"/>
        <v>489</v>
      </c>
      <c r="T910" s="8">
        <f t="shared" si="100"/>
        <v>42745.365474537044</v>
      </c>
      <c r="U910" s="8">
        <f t="shared" si="101"/>
        <v>42775.208333333328</v>
      </c>
      <c r="V910" s="14">
        <f t="shared" si="102"/>
        <v>29.842858796284418</v>
      </c>
      <c r="W910" s="10">
        <f t="shared" si="103"/>
        <v>3.8927777777777779</v>
      </c>
      <c r="X910" s="21">
        <f t="shared" si="104"/>
        <v>2017</v>
      </c>
    </row>
    <row r="911" spans="1:24" ht="45" x14ac:dyDescent="0.25">
      <c r="A911">
        <v>3328</v>
      </c>
      <c r="B911" s="1" t="s">
        <v>3328</v>
      </c>
      <c r="C911" s="1" t="s">
        <v>7438</v>
      </c>
      <c r="D911" s="3">
        <v>1800</v>
      </c>
      <c r="E911" s="4">
        <v>2635</v>
      </c>
      <c r="F911" t="s">
        <v>8218</v>
      </c>
      <c r="G911" t="s">
        <v>8223</v>
      </c>
      <c r="H911" t="s">
        <v>8404</v>
      </c>
      <c r="I911" t="s">
        <v>8245</v>
      </c>
      <c r="J911">
        <v>1404522000</v>
      </c>
      <c r="K911">
        <v>1404308883</v>
      </c>
      <c r="L911" t="b">
        <v>0</v>
      </c>
      <c r="M911">
        <v>9</v>
      </c>
      <c r="N911" t="b">
        <v>1</v>
      </c>
      <c r="O911" t="s">
        <v>8269</v>
      </c>
      <c r="P911" t="s">
        <v>8322</v>
      </c>
      <c r="Q911" t="s">
        <v>8325</v>
      </c>
      <c r="R911">
        <f t="shared" si="98"/>
        <v>292.77999999999997</v>
      </c>
      <c r="S911" s="9">
        <f t="shared" si="99"/>
        <v>146</v>
      </c>
      <c r="T911" s="8">
        <f t="shared" si="100"/>
        <v>41822.57503472222</v>
      </c>
      <c r="U911" s="8">
        <f t="shared" si="101"/>
        <v>41825.041666666664</v>
      </c>
      <c r="V911" s="14">
        <f t="shared" si="102"/>
        <v>2.4666319444440887</v>
      </c>
      <c r="W911" s="10">
        <f t="shared" si="103"/>
        <v>0.46388888888888891</v>
      </c>
      <c r="X911" s="21">
        <f t="shared" si="104"/>
        <v>2014</v>
      </c>
    </row>
    <row r="912" spans="1:24" ht="30" x14ac:dyDescent="0.25">
      <c r="A912">
        <v>3148</v>
      </c>
      <c r="B912" s="1" t="s">
        <v>3148</v>
      </c>
      <c r="C912" s="1" t="s">
        <v>7258</v>
      </c>
      <c r="D912" s="3">
        <v>1800</v>
      </c>
      <c r="E912" s="4">
        <v>2361</v>
      </c>
      <c r="F912" t="s">
        <v>8218</v>
      </c>
      <c r="G912" t="s">
        <v>8223</v>
      </c>
      <c r="H912" t="s">
        <v>8404</v>
      </c>
      <c r="I912" t="s">
        <v>8245</v>
      </c>
      <c r="J912">
        <v>1412136000</v>
      </c>
      <c r="K912">
        <v>1410278284</v>
      </c>
      <c r="L912" t="b">
        <v>1</v>
      </c>
      <c r="M912">
        <v>57</v>
      </c>
      <c r="N912" t="b">
        <v>1</v>
      </c>
      <c r="O912" t="s">
        <v>8269</v>
      </c>
      <c r="P912" t="s">
        <v>8322</v>
      </c>
      <c r="Q912" t="s">
        <v>8325</v>
      </c>
      <c r="R912">
        <f t="shared" si="98"/>
        <v>41.42</v>
      </c>
      <c r="S912" s="9">
        <f t="shared" si="99"/>
        <v>131</v>
      </c>
      <c r="T912" s="8">
        <f t="shared" si="100"/>
        <v>41891.665324074071</v>
      </c>
      <c r="U912" s="8">
        <f t="shared" si="101"/>
        <v>41913.166666666664</v>
      </c>
      <c r="V912" s="14">
        <f t="shared" si="102"/>
        <v>21.501342592593573</v>
      </c>
      <c r="W912" s="10">
        <f t="shared" si="103"/>
        <v>0.31166666666666665</v>
      </c>
      <c r="X912" s="21">
        <f t="shared" si="104"/>
        <v>2014</v>
      </c>
    </row>
    <row r="913" spans="1:24" ht="60" x14ac:dyDescent="0.25">
      <c r="A913">
        <v>2927</v>
      </c>
      <c r="B913" s="1" t="s">
        <v>2927</v>
      </c>
      <c r="C913" s="1" t="s">
        <v>7037</v>
      </c>
      <c r="D913" s="3">
        <v>1800</v>
      </c>
      <c r="E913" s="4">
        <v>2355</v>
      </c>
      <c r="F913" t="s">
        <v>8218</v>
      </c>
      <c r="G913" t="s">
        <v>8223</v>
      </c>
      <c r="H913" t="s">
        <v>8404</v>
      </c>
      <c r="I913" t="s">
        <v>8245</v>
      </c>
      <c r="J913">
        <v>1405400400</v>
      </c>
      <c r="K913">
        <v>1402934629</v>
      </c>
      <c r="L913" t="b">
        <v>0</v>
      </c>
      <c r="M913">
        <v>21</v>
      </c>
      <c r="N913" t="b">
        <v>1</v>
      </c>
      <c r="O913" t="s">
        <v>8303</v>
      </c>
      <c r="P913" t="s">
        <v>8322</v>
      </c>
      <c r="Q913" t="s">
        <v>8334</v>
      </c>
      <c r="R913">
        <f t="shared" si="98"/>
        <v>112.14</v>
      </c>
      <c r="S913" s="9">
        <f t="shared" si="99"/>
        <v>131</v>
      </c>
      <c r="T913" s="8">
        <f t="shared" si="100"/>
        <v>41806.669317129628</v>
      </c>
      <c r="U913" s="8">
        <f t="shared" si="101"/>
        <v>41835.208333333336</v>
      </c>
      <c r="V913" s="14">
        <f t="shared" si="102"/>
        <v>28.539016203707433</v>
      </c>
      <c r="W913" s="10">
        <f t="shared" si="103"/>
        <v>0.30833333333333335</v>
      </c>
      <c r="X913" s="21">
        <f t="shared" si="104"/>
        <v>2014</v>
      </c>
    </row>
    <row r="914" spans="1:24" ht="45" x14ac:dyDescent="0.25">
      <c r="A914">
        <v>71</v>
      </c>
      <c r="B914" s="1" t="s">
        <v>73</v>
      </c>
      <c r="C914" s="1" t="s">
        <v>4182</v>
      </c>
      <c r="D914" s="3">
        <v>1800</v>
      </c>
      <c r="E914" s="4">
        <v>2231</v>
      </c>
      <c r="F914" t="s">
        <v>8218</v>
      </c>
      <c r="G914" t="s">
        <v>8223</v>
      </c>
      <c r="H914" t="s">
        <v>8404</v>
      </c>
      <c r="I914" t="s">
        <v>8245</v>
      </c>
      <c r="J914">
        <v>1338186657</v>
      </c>
      <c r="K914">
        <v>1333002657</v>
      </c>
      <c r="L914" t="b">
        <v>0</v>
      </c>
      <c r="M914">
        <v>32</v>
      </c>
      <c r="N914" t="b">
        <v>1</v>
      </c>
      <c r="O914" t="s">
        <v>8264</v>
      </c>
      <c r="P914" t="s">
        <v>8320</v>
      </c>
      <c r="Q914" t="s">
        <v>8342</v>
      </c>
      <c r="R914">
        <f t="shared" si="98"/>
        <v>69.72</v>
      </c>
      <c r="S914" s="9">
        <f t="shared" si="99"/>
        <v>124</v>
      </c>
      <c r="T914" s="8">
        <f t="shared" si="100"/>
        <v>40997.271493055552</v>
      </c>
      <c r="U914" s="8">
        <f t="shared" si="101"/>
        <v>41057.271493055552</v>
      </c>
      <c r="V914" s="14">
        <f t="shared" si="102"/>
        <v>60</v>
      </c>
      <c r="W914" s="10">
        <f t="shared" si="103"/>
        <v>0.23944444444444443</v>
      </c>
      <c r="X914" s="21">
        <f t="shared" si="104"/>
        <v>2012</v>
      </c>
    </row>
    <row r="915" spans="1:24" ht="60" x14ac:dyDescent="0.25">
      <c r="A915">
        <v>3303</v>
      </c>
      <c r="B915" s="1" t="s">
        <v>3303</v>
      </c>
      <c r="C915" s="1" t="s">
        <v>7413</v>
      </c>
      <c r="D915" s="3">
        <v>1800</v>
      </c>
      <c r="E915" s="4">
        <v>2086</v>
      </c>
      <c r="F915" t="s">
        <v>8218</v>
      </c>
      <c r="G915" t="s">
        <v>8223</v>
      </c>
      <c r="H915" t="s">
        <v>8404</v>
      </c>
      <c r="I915" t="s">
        <v>8245</v>
      </c>
      <c r="J915">
        <v>1427553484</v>
      </c>
      <c r="K915">
        <v>1424533084</v>
      </c>
      <c r="L915" t="b">
        <v>0</v>
      </c>
      <c r="M915">
        <v>35</v>
      </c>
      <c r="N915" t="b">
        <v>1</v>
      </c>
      <c r="O915" t="s">
        <v>8269</v>
      </c>
      <c r="P915" t="s">
        <v>8322</v>
      </c>
      <c r="Q915" t="s">
        <v>8325</v>
      </c>
      <c r="R915">
        <f t="shared" si="98"/>
        <v>59.6</v>
      </c>
      <c r="S915" s="9">
        <f t="shared" si="99"/>
        <v>116</v>
      </c>
      <c r="T915" s="8">
        <f t="shared" si="100"/>
        <v>42056.65143518518</v>
      </c>
      <c r="U915" s="8">
        <f t="shared" si="101"/>
        <v>42091.609768518523</v>
      </c>
      <c r="V915" s="14">
        <f t="shared" si="102"/>
        <v>34.958333333343035</v>
      </c>
      <c r="W915" s="10">
        <f t="shared" si="103"/>
        <v>0.15888888888888889</v>
      </c>
      <c r="X915" s="21">
        <f t="shared" si="104"/>
        <v>2015</v>
      </c>
    </row>
    <row r="916" spans="1:24" ht="45" x14ac:dyDescent="0.25">
      <c r="A916">
        <v>3477</v>
      </c>
      <c r="B916" s="1" t="s">
        <v>3476</v>
      </c>
      <c r="C916" s="1" t="s">
        <v>7587</v>
      </c>
      <c r="D916" s="3">
        <v>1800</v>
      </c>
      <c r="E916" s="4">
        <v>2076</v>
      </c>
      <c r="F916" t="s">
        <v>8218</v>
      </c>
      <c r="G916" t="s">
        <v>8223</v>
      </c>
      <c r="H916" t="s">
        <v>8404</v>
      </c>
      <c r="I916" t="s">
        <v>8245</v>
      </c>
      <c r="J916">
        <v>1431831600</v>
      </c>
      <c r="K916">
        <v>1430761243</v>
      </c>
      <c r="L916" t="b">
        <v>0</v>
      </c>
      <c r="M916">
        <v>39</v>
      </c>
      <c r="N916" t="b">
        <v>1</v>
      </c>
      <c r="O916" t="s">
        <v>8269</v>
      </c>
      <c r="P916" t="s">
        <v>8322</v>
      </c>
      <c r="Q916" t="s">
        <v>8325</v>
      </c>
      <c r="R916">
        <f t="shared" si="98"/>
        <v>53.23</v>
      </c>
      <c r="S916" s="9">
        <f t="shared" si="99"/>
        <v>115</v>
      </c>
      <c r="T916" s="8">
        <f t="shared" si="100"/>
        <v>42128.736608796295</v>
      </c>
      <c r="U916" s="8">
        <f t="shared" si="101"/>
        <v>42141.125</v>
      </c>
      <c r="V916" s="14">
        <f t="shared" si="102"/>
        <v>12.388391203705396</v>
      </c>
      <c r="W916" s="10">
        <f t="shared" si="103"/>
        <v>0.15333333333333332</v>
      </c>
      <c r="X916" s="21">
        <f t="shared" si="104"/>
        <v>2015</v>
      </c>
    </row>
    <row r="917" spans="1:24" ht="45" x14ac:dyDescent="0.25">
      <c r="A917">
        <v>830</v>
      </c>
      <c r="B917" s="1" t="s">
        <v>831</v>
      </c>
      <c r="C917" s="1" t="s">
        <v>4940</v>
      </c>
      <c r="D917" s="3">
        <v>1800</v>
      </c>
      <c r="E917" s="4">
        <v>1941</v>
      </c>
      <c r="F917" t="s">
        <v>8218</v>
      </c>
      <c r="G917" t="s">
        <v>8223</v>
      </c>
      <c r="H917" t="s">
        <v>8404</v>
      </c>
      <c r="I917" t="s">
        <v>8245</v>
      </c>
      <c r="J917">
        <v>1363952225</v>
      </c>
      <c r="K917">
        <v>1361363825</v>
      </c>
      <c r="L917" t="b">
        <v>0</v>
      </c>
      <c r="M917">
        <v>32</v>
      </c>
      <c r="N917" t="b">
        <v>1</v>
      </c>
      <c r="O917" t="s">
        <v>8274</v>
      </c>
      <c r="P917" t="s">
        <v>8326</v>
      </c>
      <c r="Q917" t="s">
        <v>8330</v>
      </c>
      <c r="R917">
        <f t="shared" si="98"/>
        <v>60.66</v>
      </c>
      <c r="S917" s="9">
        <f t="shared" si="99"/>
        <v>108</v>
      </c>
      <c r="T917" s="8">
        <f t="shared" si="100"/>
        <v>41325.525752314818</v>
      </c>
      <c r="U917" s="8">
        <f t="shared" si="101"/>
        <v>41355.484085648146</v>
      </c>
      <c r="V917" s="14">
        <f t="shared" si="102"/>
        <v>29.958333333328483</v>
      </c>
      <c r="W917" s="10">
        <f t="shared" si="103"/>
        <v>7.8333333333333338E-2</v>
      </c>
      <c r="X917" s="21">
        <f t="shared" si="104"/>
        <v>2013</v>
      </c>
    </row>
    <row r="918" spans="1:24" ht="60" x14ac:dyDescent="0.25">
      <c r="A918">
        <v>3270</v>
      </c>
      <c r="B918" s="1" t="s">
        <v>3270</v>
      </c>
      <c r="C918" s="1" t="s">
        <v>7380</v>
      </c>
      <c r="D918" s="3">
        <v>1800</v>
      </c>
      <c r="E918" s="4">
        <v>1830</v>
      </c>
      <c r="F918" t="s">
        <v>8218</v>
      </c>
      <c r="G918" t="s">
        <v>8224</v>
      </c>
      <c r="H918" t="s">
        <v>8408</v>
      </c>
      <c r="I918" t="s">
        <v>8246</v>
      </c>
      <c r="J918">
        <v>1436705265</v>
      </c>
      <c r="K918">
        <v>1434113265</v>
      </c>
      <c r="L918" t="b">
        <v>1</v>
      </c>
      <c r="M918">
        <v>30</v>
      </c>
      <c r="N918" t="b">
        <v>1</v>
      </c>
      <c r="O918" t="s">
        <v>8269</v>
      </c>
      <c r="P918" t="s">
        <v>8322</v>
      </c>
      <c r="Q918" t="s">
        <v>8325</v>
      </c>
      <c r="R918">
        <f t="shared" si="98"/>
        <v>61</v>
      </c>
      <c r="S918" s="9">
        <f t="shared" si="99"/>
        <v>102</v>
      </c>
      <c r="T918" s="8">
        <f t="shared" si="100"/>
        <v>42167.533159722225</v>
      </c>
      <c r="U918" s="8">
        <f t="shared" si="101"/>
        <v>42197.533159722225</v>
      </c>
      <c r="V918" s="14">
        <f t="shared" si="102"/>
        <v>30</v>
      </c>
      <c r="W918" s="10">
        <f t="shared" si="103"/>
        <v>1.6666666666666666E-2</v>
      </c>
      <c r="X918" s="21">
        <f t="shared" si="104"/>
        <v>2015</v>
      </c>
    </row>
    <row r="919" spans="1:24" ht="60" x14ac:dyDescent="0.25">
      <c r="A919">
        <v>3275</v>
      </c>
      <c r="B919" s="1" t="s">
        <v>3275</v>
      </c>
      <c r="C919" s="1" t="s">
        <v>7385</v>
      </c>
      <c r="D919" s="3">
        <v>1800</v>
      </c>
      <c r="E919" s="4">
        <v>1805</v>
      </c>
      <c r="F919" t="s">
        <v>8218</v>
      </c>
      <c r="G919" t="s">
        <v>8223</v>
      </c>
      <c r="H919" t="s">
        <v>8404</v>
      </c>
      <c r="I919" t="s">
        <v>8245</v>
      </c>
      <c r="J919">
        <v>1423456200</v>
      </c>
      <c r="K919">
        <v>1421183271</v>
      </c>
      <c r="L919" t="b">
        <v>1</v>
      </c>
      <c r="M919">
        <v>12</v>
      </c>
      <c r="N919" t="b">
        <v>1</v>
      </c>
      <c r="O919" t="s">
        <v>8269</v>
      </c>
      <c r="P919" t="s">
        <v>8322</v>
      </c>
      <c r="Q919" t="s">
        <v>8325</v>
      </c>
      <c r="R919">
        <f t="shared" si="98"/>
        <v>150.41999999999999</v>
      </c>
      <c r="S919" s="9">
        <f t="shared" si="99"/>
        <v>100</v>
      </c>
      <c r="T919" s="8">
        <f t="shared" si="100"/>
        <v>42017.88045138889</v>
      </c>
      <c r="U919" s="8">
        <f t="shared" si="101"/>
        <v>42044.1875</v>
      </c>
      <c r="V919" s="14">
        <f t="shared" si="102"/>
        <v>26.307048611110076</v>
      </c>
      <c r="W919" s="10">
        <f t="shared" si="103"/>
        <v>2.7777777777777779E-3</v>
      </c>
      <c r="X919" s="21">
        <f t="shared" si="104"/>
        <v>2015</v>
      </c>
    </row>
    <row r="920" spans="1:24" ht="60" x14ac:dyDescent="0.25">
      <c r="A920">
        <v>1639</v>
      </c>
      <c r="B920" s="1" t="s">
        <v>1640</v>
      </c>
      <c r="C920" s="1" t="s">
        <v>5749</v>
      </c>
      <c r="D920" s="3">
        <v>1800</v>
      </c>
      <c r="E920" s="4">
        <v>1800</v>
      </c>
      <c r="F920" t="s">
        <v>8218</v>
      </c>
      <c r="G920" t="s">
        <v>8223</v>
      </c>
      <c r="H920" t="s">
        <v>8404</v>
      </c>
      <c r="I920" t="s">
        <v>8245</v>
      </c>
      <c r="J920">
        <v>1330789165</v>
      </c>
      <c r="K920">
        <v>1328197165</v>
      </c>
      <c r="L920" t="b">
        <v>0</v>
      </c>
      <c r="M920">
        <v>19</v>
      </c>
      <c r="N920" t="b">
        <v>1</v>
      </c>
      <c r="O920" t="s">
        <v>8274</v>
      </c>
      <c r="P920" t="s">
        <v>8326</v>
      </c>
      <c r="Q920" t="s">
        <v>8330</v>
      </c>
      <c r="R920">
        <f t="shared" si="98"/>
        <v>94.74</v>
      </c>
      <c r="S920" s="9">
        <f t="shared" si="99"/>
        <v>100</v>
      </c>
      <c r="T920" s="8">
        <f t="shared" si="100"/>
        <v>40941.652372685188</v>
      </c>
      <c r="U920" s="8">
        <f t="shared" si="101"/>
        <v>40971.652372685188</v>
      </c>
      <c r="V920" s="14">
        <f t="shared" si="102"/>
        <v>30</v>
      </c>
      <c r="W920" s="10">
        <f t="shared" si="103"/>
        <v>0</v>
      </c>
      <c r="X920" s="21">
        <f t="shared" si="104"/>
        <v>2012</v>
      </c>
    </row>
    <row r="921" spans="1:24" ht="60" x14ac:dyDescent="0.25">
      <c r="A921">
        <v>2911</v>
      </c>
      <c r="B921" s="1" t="s">
        <v>2911</v>
      </c>
      <c r="C921" s="1" t="s">
        <v>7021</v>
      </c>
      <c r="D921" s="3">
        <v>1800</v>
      </c>
      <c r="E921" s="4">
        <v>657</v>
      </c>
      <c r="F921" t="s">
        <v>8220</v>
      </c>
      <c r="G921" t="s">
        <v>8223</v>
      </c>
      <c r="H921" t="s">
        <v>8404</v>
      </c>
      <c r="I921" t="s">
        <v>8245</v>
      </c>
      <c r="J921">
        <v>1435429626</v>
      </c>
      <c r="K921">
        <v>1431973626</v>
      </c>
      <c r="L921" t="b">
        <v>0</v>
      </c>
      <c r="M921">
        <v>14</v>
      </c>
      <c r="N921" t="b">
        <v>0</v>
      </c>
      <c r="O921" t="s">
        <v>8269</v>
      </c>
      <c r="P921" t="s">
        <v>8322</v>
      </c>
      <c r="Q921" t="s">
        <v>8325</v>
      </c>
      <c r="R921">
        <f t="shared" si="98"/>
        <v>46.93</v>
      </c>
      <c r="S921" s="9">
        <f t="shared" si="99"/>
        <v>37</v>
      </c>
      <c r="T921" s="8">
        <f t="shared" si="100"/>
        <v>42142.768819444449</v>
      </c>
      <c r="U921" s="8">
        <f t="shared" si="101"/>
        <v>42182.768819444449</v>
      </c>
      <c r="V921" s="14">
        <f t="shared" si="102"/>
        <v>40</v>
      </c>
      <c r="W921" s="10">
        <f t="shared" si="103"/>
        <v>-0.63500000000000001</v>
      </c>
      <c r="X921" s="21">
        <f t="shared" si="104"/>
        <v>2015</v>
      </c>
    </row>
    <row r="922" spans="1:24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t="s">
        <v>8224</v>
      </c>
      <c r="H922" t="s">
        <v>8408</v>
      </c>
      <c r="I922" t="s">
        <v>8246</v>
      </c>
      <c r="J922">
        <v>1400498789</v>
      </c>
      <c r="K922">
        <v>1398511589</v>
      </c>
      <c r="L922" t="b">
        <v>0</v>
      </c>
      <c r="M922">
        <v>7</v>
      </c>
      <c r="N922" t="b">
        <v>0</v>
      </c>
      <c r="O922" t="s">
        <v>8269</v>
      </c>
      <c r="P922" t="s">
        <v>8322</v>
      </c>
      <c r="Q922" t="s">
        <v>8325</v>
      </c>
      <c r="R922">
        <f t="shared" si="98"/>
        <v>20.71</v>
      </c>
      <c r="S922" s="9">
        <f t="shared" si="99"/>
        <v>8</v>
      </c>
      <c r="T922" s="8">
        <f t="shared" si="100"/>
        <v>41755.476724537039</v>
      </c>
      <c r="U922" s="8">
        <f t="shared" si="101"/>
        <v>41778.476724537039</v>
      </c>
      <c r="V922" s="14">
        <f t="shared" si="102"/>
        <v>23</v>
      </c>
      <c r="W922" s="10">
        <f t="shared" si="103"/>
        <v>-0.92162162162162165</v>
      </c>
      <c r="X922" s="21">
        <f t="shared" si="104"/>
        <v>2014</v>
      </c>
    </row>
    <row r="923" spans="1:24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t="s">
        <v>8223</v>
      </c>
      <c r="H923" t="s">
        <v>8404</v>
      </c>
      <c r="I923" t="s">
        <v>8245</v>
      </c>
      <c r="J923">
        <v>1283392800</v>
      </c>
      <c r="K923">
        <v>1281317691</v>
      </c>
      <c r="L923" t="b">
        <v>0</v>
      </c>
      <c r="M923">
        <v>4</v>
      </c>
      <c r="N923" t="b">
        <v>0</v>
      </c>
      <c r="O923" t="s">
        <v>8288</v>
      </c>
      <c r="P923" t="s">
        <v>8310</v>
      </c>
      <c r="Q923" t="s">
        <v>8348</v>
      </c>
      <c r="R923">
        <f t="shared" si="98"/>
        <v>51.25</v>
      </c>
      <c r="S923" s="9">
        <f t="shared" si="99"/>
        <v>11</v>
      </c>
      <c r="T923" s="8">
        <f t="shared" si="100"/>
        <v>40399.065868055557</v>
      </c>
      <c r="U923" s="8">
        <f t="shared" si="101"/>
        <v>40423.083333333336</v>
      </c>
      <c r="V923" s="14">
        <f t="shared" si="102"/>
        <v>24.017465277778683</v>
      </c>
      <c r="W923" s="10">
        <f t="shared" si="103"/>
        <v>-0.89193463363205061</v>
      </c>
      <c r="X923" s="21">
        <f t="shared" si="104"/>
        <v>2010</v>
      </c>
    </row>
    <row r="924" spans="1:24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t="s">
        <v>8223</v>
      </c>
      <c r="H924" t="s">
        <v>8404</v>
      </c>
      <c r="I924" t="s">
        <v>8245</v>
      </c>
      <c r="J924">
        <v>1327851291</v>
      </c>
      <c r="K924">
        <v>1325432091</v>
      </c>
      <c r="L924" t="b">
        <v>0</v>
      </c>
      <c r="M924">
        <v>41</v>
      </c>
      <c r="N924" t="b">
        <v>1</v>
      </c>
      <c r="O924" t="s">
        <v>8272</v>
      </c>
      <c r="P924" t="s">
        <v>8310</v>
      </c>
      <c r="Q924" t="s">
        <v>8332</v>
      </c>
      <c r="R924">
        <f t="shared" si="98"/>
        <v>66.709999999999994</v>
      </c>
      <c r="S924" s="9">
        <f t="shared" si="99"/>
        <v>144</v>
      </c>
      <c r="T924" s="8">
        <f t="shared" si="100"/>
        <v>40909.649201388893</v>
      </c>
      <c r="U924" s="8">
        <f t="shared" si="101"/>
        <v>40937.649201388893</v>
      </c>
      <c r="V924" s="14">
        <f t="shared" si="102"/>
        <v>28</v>
      </c>
      <c r="W924" s="10">
        <f t="shared" si="103"/>
        <v>0.43947368421052629</v>
      </c>
      <c r="X924" s="21">
        <f t="shared" si="104"/>
        <v>2012</v>
      </c>
    </row>
    <row r="925" spans="1:24" ht="60" x14ac:dyDescent="0.25">
      <c r="A925">
        <v>3176</v>
      </c>
      <c r="B925" s="1" t="s">
        <v>3176</v>
      </c>
      <c r="C925" s="1" t="s">
        <v>7286</v>
      </c>
      <c r="D925" s="3">
        <v>1900</v>
      </c>
      <c r="E925" s="4">
        <v>2182</v>
      </c>
      <c r="F925" t="s">
        <v>8218</v>
      </c>
      <c r="G925" t="s">
        <v>8223</v>
      </c>
      <c r="H925" t="s">
        <v>8404</v>
      </c>
      <c r="I925" t="s">
        <v>8245</v>
      </c>
      <c r="J925">
        <v>1376838000</v>
      </c>
      <c r="K925">
        <v>1374531631</v>
      </c>
      <c r="L925" t="b">
        <v>1</v>
      </c>
      <c r="M925">
        <v>55</v>
      </c>
      <c r="N925" t="b">
        <v>1</v>
      </c>
      <c r="O925" t="s">
        <v>8269</v>
      </c>
      <c r="P925" t="s">
        <v>8322</v>
      </c>
      <c r="Q925" t="s">
        <v>8325</v>
      </c>
      <c r="R925">
        <f t="shared" si="98"/>
        <v>39.67</v>
      </c>
      <c r="S925" s="9">
        <f t="shared" si="99"/>
        <v>115</v>
      </c>
      <c r="T925" s="8">
        <f t="shared" si="100"/>
        <v>41477.930914351848</v>
      </c>
      <c r="U925" s="8">
        <f t="shared" si="101"/>
        <v>41504.625</v>
      </c>
      <c r="V925" s="14">
        <f t="shared" si="102"/>
        <v>26.694085648152395</v>
      </c>
      <c r="W925" s="10">
        <f t="shared" si="103"/>
        <v>0.14842105263157895</v>
      </c>
      <c r="X925" s="21">
        <f t="shared" si="104"/>
        <v>2013</v>
      </c>
    </row>
    <row r="926" spans="1:24" ht="60" x14ac:dyDescent="0.25">
      <c r="A926">
        <v>1786</v>
      </c>
      <c r="B926" s="1" t="s">
        <v>1787</v>
      </c>
      <c r="C926" s="1" t="s">
        <v>5896</v>
      </c>
      <c r="D926" s="3">
        <v>1900</v>
      </c>
      <c r="E926" s="4">
        <v>905</v>
      </c>
      <c r="F926" t="s">
        <v>8220</v>
      </c>
      <c r="G926" t="s">
        <v>8232</v>
      </c>
      <c r="H926" t="s">
        <v>8415</v>
      </c>
      <c r="I926" t="s">
        <v>8248</v>
      </c>
      <c r="J926">
        <v>1418649177</v>
      </c>
      <c r="K926">
        <v>1416057177</v>
      </c>
      <c r="L926" t="b">
        <v>1</v>
      </c>
      <c r="M926">
        <v>29</v>
      </c>
      <c r="N926" t="b">
        <v>0</v>
      </c>
      <c r="O926" t="s">
        <v>8283</v>
      </c>
      <c r="P926" t="s">
        <v>8312</v>
      </c>
      <c r="Q926" t="s">
        <v>8313</v>
      </c>
      <c r="R926">
        <f t="shared" si="98"/>
        <v>31.21</v>
      </c>
      <c r="S926" s="9">
        <f t="shared" si="99"/>
        <v>48</v>
      </c>
      <c r="T926" s="8">
        <f t="shared" si="100"/>
        <v>41958.550659722227</v>
      </c>
      <c r="U926" s="8">
        <f t="shared" si="101"/>
        <v>41988.550659722227</v>
      </c>
      <c r="V926" s="14">
        <f t="shared" si="102"/>
        <v>30</v>
      </c>
      <c r="W926" s="10">
        <f t="shared" si="103"/>
        <v>-0.52368421052631575</v>
      </c>
      <c r="X926" s="21">
        <f t="shared" si="104"/>
        <v>2014</v>
      </c>
    </row>
    <row r="927" spans="1:24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t="s">
        <v>8224</v>
      </c>
      <c r="H927" t="s">
        <v>8408</v>
      </c>
      <c r="I927" t="s">
        <v>8246</v>
      </c>
      <c r="J927">
        <v>1410281360</v>
      </c>
      <c r="K927">
        <v>1406825360</v>
      </c>
      <c r="L927" t="b">
        <v>0</v>
      </c>
      <c r="M927">
        <v>3</v>
      </c>
      <c r="N927" t="b">
        <v>0</v>
      </c>
      <c r="O927" t="s">
        <v>8269</v>
      </c>
      <c r="P927" t="s">
        <v>8322</v>
      </c>
      <c r="Q927" t="s">
        <v>8325</v>
      </c>
      <c r="R927">
        <f t="shared" si="98"/>
        <v>25</v>
      </c>
      <c r="S927" s="9">
        <f t="shared" si="99"/>
        <v>4</v>
      </c>
      <c r="T927" s="8">
        <f t="shared" si="100"/>
        <v>41851.700925925928</v>
      </c>
      <c r="U927" s="8">
        <f t="shared" si="101"/>
        <v>41891.700925925928</v>
      </c>
      <c r="V927" s="14">
        <f t="shared" si="102"/>
        <v>40</v>
      </c>
      <c r="W927" s="10">
        <f t="shared" si="103"/>
        <v>-0.96113989637305697</v>
      </c>
      <c r="X927" s="21">
        <f t="shared" si="104"/>
        <v>2014</v>
      </c>
    </row>
    <row r="928" spans="1:24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t="s">
        <v>8224</v>
      </c>
      <c r="H928" t="s">
        <v>8408</v>
      </c>
      <c r="I928" t="s">
        <v>8246</v>
      </c>
      <c r="J928">
        <v>1459378085</v>
      </c>
      <c r="K928">
        <v>1456789685</v>
      </c>
      <c r="L928" t="b">
        <v>0</v>
      </c>
      <c r="M928">
        <v>21</v>
      </c>
      <c r="N928" t="b">
        <v>1</v>
      </c>
      <c r="O928" t="s">
        <v>8269</v>
      </c>
      <c r="P928" t="s">
        <v>8322</v>
      </c>
      <c r="Q928" t="s">
        <v>8325</v>
      </c>
      <c r="R928">
        <f t="shared" si="98"/>
        <v>143.1</v>
      </c>
      <c r="S928" s="9">
        <f t="shared" si="99"/>
        <v>153</v>
      </c>
      <c r="T928" s="8">
        <f t="shared" si="100"/>
        <v>42429.991724537031</v>
      </c>
      <c r="U928" s="8">
        <f t="shared" si="101"/>
        <v>42459.950057870374</v>
      </c>
      <c r="V928" s="14">
        <f t="shared" si="102"/>
        <v>29.958333333343035</v>
      </c>
      <c r="W928" s="10">
        <f t="shared" si="103"/>
        <v>0.53316326530612246</v>
      </c>
      <c r="X928" s="21">
        <f t="shared" si="104"/>
        <v>2016</v>
      </c>
    </row>
    <row r="929" spans="1:24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t="s">
        <v>8223</v>
      </c>
      <c r="H929" t="s">
        <v>8404</v>
      </c>
      <c r="I929" t="s">
        <v>8245</v>
      </c>
      <c r="J929">
        <v>1336245328</v>
      </c>
      <c r="K929">
        <v>1333653333</v>
      </c>
      <c r="L929" t="b">
        <v>1</v>
      </c>
      <c r="M929">
        <v>75</v>
      </c>
      <c r="N929" t="b">
        <v>1</v>
      </c>
      <c r="O929" t="s">
        <v>8277</v>
      </c>
      <c r="P929" t="s">
        <v>8326</v>
      </c>
      <c r="Q929" t="s">
        <v>8327</v>
      </c>
      <c r="R929">
        <f t="shared" si="98"/>
        <v>27.94</v>
      </c>
      <c r="S929" s="9">
        <f t="shared" si="99"/>
        <v>107</v>
      </c>
      <c r="T929" s="8">
        <f t="shared" si="100"/>
        <v>41004.802465277775</v>
      </c>
      <c r="U929" s="8">
        <f t="shared" si="101"/>
        <v>41034.802407407406</v>
      </c>
      <c r="V929" s="14">
        <f t="shared" si="102"/>
        <v>29.999942129630654</v>
      </c>
      <c r="W929" s="10">
        <f t="shared" si="103"/>
        <v>6.6577753796189396E-2</v>
      </c>
      <c r="X929" s="21">
        <f t="shared" si="104"/>
        <v>2012</v>
      </c>
    </row>
    <row r="930" spans="1:24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t="s">
        <v>8223</v>
      </c>
      <c r="H930" t="s">
        <v>8404</v>
      </c>
      <c r="I930" t="s">
        <v>8245</v>
      </c>
      <c r="J930">
        <v>1341086400</v>
      </c>
      <c r="K930">
        <v>1340055345</v>
      </c>
      <c r="L930" t="b">
        <v>0</v>
      </c>
      <c r="M930">
        <v>0</v>
      </c>
      <c r="N930" t="b">
        <v>0</v>
      </c>
      <c r="O930" t="s">
        <v>8302</v>
      </c>
      <c r="P930" t="s">
        <v>8310</v>
      </c>
      <c r="Q930" t="s">
        <v>8355</v>
      </c>
      <c r="R930">
        <f t="shared" si="98"/>
        <v>0</v>
      </c>
      <c r="S930" s="9">
        <f t="shared" si="99"/>
        <v>0</v>
      </c>
      <c r="T930" s="8">
        <f t="shared" si="100"/>
        <v>41078.899826388886</v>
      </c>
      <c r="U930" s="8">
        <f t="shared" si="101"/>
        <v>41090.833333333336</v>
      </c>
      <c r="V930" s="14">
        <f t="shared" si="102"/>
        <v>11.933506944449618</v>
      </c>
      <c r="W930" s="10">
        <f t="shared" si="103"/>
        <v>-1</v>
      </c>
      <c r="X930" s="21">
        <f t="shared" si="104"/>
        <v>2012</v>
      </c>
    </row>
    <row r="931" spans="1:24" ht="60" x14ac:dyDescent="0.25">
      <c r="A931">
        <v>2200</v>
      </c>
      <c r="B931" s="1" t="s">
        <v>2201</v>
      </c>
      <c r="C931" s="1" t="s">
        <v>6310</v>
      </c>
      <c r="D931" s="3">
        <v>2000</v>
      </c>
      <c r="E931" s="4">
        <v>10843</v>
      </c>
      <c r="F931" t="s">
        <v>8218</v>
      </c>
      <c r="G931" t="s">
        <v>8224</v>
      </c>
      <c r="H931" t="s">
        <v>8408</v>
      </c>
      <c r="I931" t="s">
        <v>8246</v>
      </c>
      <c r="J931">
        <v>1436151600</v>
      </c>
      <c r="K931">
        <v>1433775668</v>
      </c>
      <c r="L931" t="b">
        <v>0</v>
      </c>
      <c r="M931">
        <v>263</v>
      </c>
      <c r="N931" t="b">
        <v>1</v>
      </c>
      <c r="O931" t="s">
        <v>8295</v>
      </c>
      <c r="P931" t="s">
        <v>8315</v>
      </c>
      <c r="Q931" t="s">
        <v>8316</v>
      </c>
      <c r="R931">
        <f t="shared" si="98"/>
        <v>41.23</v>
      </c>
      <c r="S931" s="9">
        <f t="shared" si="99"/>
        <v>542</v>
      </c>
      <c r="T931" s="8">
        <f t="shared" si="100"/>
        <v>42163.625787037032</v>
      </c>
      <c r="U931" s="8">
        <f t="shared" si="101"/>
        <v>42191.125</v>
      </c>
      <c r="V931" s="14">
        <f t="shared" si="102"/>
        <v>27.499212962968159</v>
      </c>
      <c r="W931" s="10">
        <f t="shared" si="103"/>
        <v>4.4215</v>
      </c>
      <c r="X931" s="21">
        <f t="shared" si="104"/>
        <v>2015</v>
      </c>
    </row>
    <row r="932" spans="1:24" ht="30" x14ac:dyDescent="0.25">
      <c r="A932">
        <v>1030</v>
      </c>
      <c r="B932" s="1" t="s">
        <v>1031</v>
      </c>
      <c r="C932" s="1" t="s">
        <v>5140</v>
      </c>
      <c r="D932" s="3">
        <v>2000</v>
      </c>
      <c r="E932" s="4">
        <v>6842</v>
      </c>
      <c r="F932" t="s">
        <v>8218</v>
      </c>
      <c r="G932" t="s">
        <v>8223</v>
      </c>
      <c r="H932" t="s">
        <v>8404</v>
      </c>
      <c r="I932" t="s">
        <v>8245</v>
      </c>
      <c r="J932">
        <v>1473680149</v>
      </c>
      <c r="K932">
        <v>1472470549</v>
      </c>
      <c r="L932" t="b">
        <v>0</v>
      </c>
      <c r="M932">
        <v>159</v>
      </c>
      <c r="N932" t="b">
        <v>1</v>
      </c>
      <c r="O932" t="s">
        <v>8278</v>
      </c>
      <c r="P932" t="s">
        <v>8326</v>
      </c>
      <c r="Q932" t="s">
        <v>8328</v>
      </c>
      <c r="R932">
        <f t="shared" si="98"/>
        <v>43.03</v>
      </c>
      <c r="S932" s="9">
        <f t="shared" si="99"/>
        <v>342</v>
      </c>
      <c r="T932" s="8">
        <f t="shared" si="100"/>
        <v>42611.483206018514</v>
      </c>
      <c r="U932" s="8">
        <f t="shared" si="101"/>
        <v>42625.483206018514</v>
      </c>
      <c r="V932" s="14">
        <f t="shared" si="102"/>
        <v>14</v>
      </c>
      <c r="W932" s="10">
        <f t="shared" si="103"/>
        <v>2.4209999999999998</v>
      </c>
      <c r="X932" s="21">
        <f t="shared" si="104"/>
        <v>2016</v>
      </c>
    </row>
    <row r="933" spans="1:24" ht="30" x14ac:dyDescent="0.25">
      <c r="A933">
        <v>645</v>
      </c>
      <c r="B933" s="1" t="s">
        <v>646</v>
      </c>
      <c r="C933" s="1" t="s">
        <v>4755</v>
      </c>
      <c r="D933" s="3">
        <v>2000</v>
      </c>
      <c r="E933" s="4">
        <v>5574</v>
      </c>
      <c r="F933" t="s">
        <v>8218</v>
      </c>
      <c r="G933" t="s">
        <v>8223</v>
      </c>
      <c r="H933" t="s">
        <v>8404</v>
      </c>
      <c r="I933" t="s">
        <v>8245</v>
      </c>
      <c r="J933">
        <v>1470962274</v>
      </c>
      <c r="K933">
        <v>1468370274</v>
      </c>
      <c r="L933" t="b">
        <v>0</v>
      </c>
      <c r="M933">
        <v>237</v>
      </c>
      <c r="N933" t="b">
        <v>1</v>
      </c>
      <c r="O933" t="s">
        <v>8271</v>
      </c>
      <c r="P933" t="s">
        <v>8307</v>
      </c>
      <c r="Q933" t="s">
        <v>8309</v>
      </c>
      <c r="R933">
        <f t="shared" si="98"/>
        <v>23.52</v>
      </c>
      <c r="S933" s="9">
        <f t="shared" si="99"/>
        <v>279</v>
      </c>
      <c r="T933" s="8">
        <f t="shared" si="100"/>
        <v>42564.026319444441</v>
      </c>
      <c r="U933" s="8">
        <f t="shared" si="101"/>
        <v>42594.026319444441</v>
      </c>
      <c r="V933" s="14">
        <f t="shared" si="102"/>
        <v>30</v>
      </c>
      <c r="W933" s="10">
        <f t="shared" si="103"/>
        <v>1.7869999999999999</v>
      </c>
      <c r="X933" s="21">
        <f t="shared" si="104"/>
        <v>2016</v>
      </c>
    </row>
    <row r="934" spans="1:24" ht="30" x14ac:dyDescent="0.25">
      <c r="A934">
        <v>1610</v>
      </c>
      <c r="B934" s="1" t="s">
        <v>1611</v>
      </c>
      <c r="C934" s="1" t="s">
        <v>5720</v>
      </c>
      <c r="D934" s="3">
        <v>2000</v>
      </c>
      <c r="E934" s="4">
        <v>5437</v>
      </c>
      <c r="F934" t="s">
        <v>8218</v>
      </c>
      <c r="G934" t="s">
        <v>8223</v>
      </c>
      <c r="H934" t="s">
        <v>8404</v>
      </c>
      <c r="I934" t="s">
        <v>8245</v>
      </c>
      <c r="J934">
        <v>1355609510</v>
      </c>
      <c r="K934">
        <v>1353017510</v>
      </c>
      <c r="L934" t="b">
        <v>0</v>
      </c>
      <c r="M934">
        <v>112</v>
      </c>
      <c r="N934" t="b">
        <v>1</v>
      </c>
      <c r="O934" t="s">
        <v>8274</v>
      </c>
      <c r="P934" t="s">
        <v>8326</v>
      </c>
      <c r="Q934" t="s">
        <v>8330</v>
      </c>
      <c r="R934">
        <f t="shared" si="98"/>
        <v>48.54</v>
      </c>
      <c r="S934" s="9">
        <f t="shared" si="99"/>
        <v>272</v>
      </c>
      <c r="T934" s="8">
        <f t="shared" si="100"/>
        <v>41228.924884259257</v>
      </c>
      <c r="U934" s="8">
        <f t="shared" si="101"/>
        <v>41258.924884259257</v>
      </c>
      <c r="V934" s="14">
        <f t="shared" si="102"/>
        <v>30</v>
      </c>
      <c r="W934" s="10">
        <f t="shared" si="103"/>
        <v>1.7184999999999999</v>
      </c>
      <c r="X934" s="21">
        <f t="shared" si="104"/>
        <v>2012</v>
      </c>
    </row>
    <row r="935" spans="1:24" ht="45" x14ac:dyDescent="0.25">
      <c r="A935">
        <v>2278</v>
      </c>
      <c r="B935" s="1" t="s">
        <v>2279</v>
      </c>
      <c r="C935" s="1" t="s">
        <v>6388</v>
      </c>
      <c r="D935" s="3">
        <v>2000</v>
      </c>
      <c r="E935" s="4">
        <v>5414</v>
      </c>
      <c r="F935" t="s">
        <v>8218</v>
      </c>
      <c r="G935" t="s">
        <v>8236</v>
      </c>
      <c r="H935" t="s">
        <v>8411</v>
      </c>
      <c r="I935" t="s">
        <v>8248</v>
      </c>
      <c r="J935">
        <v>1451861940</v>
      </c>
      <c r="K935">
        <v>1448902867</v>
      </c>
      <c r="L935" t="b">
        <v>0</v>
      </c>
      <c r="M935">
        <v>102</v>
      </c>
      <c r="N935" t="b">
        <v>1</v>
      </c>
      <c r="O935" t="s">
        <v>8295</v>
      </c>
      <c r="P935" t="s">
        <v>8315</v>
      </c>
      <c r="Q935" t="s">
        <v>8316</v>
      </c>
      <c r="R935">
        <f t="shared" si="98"/>
        <v>53.08</v>
      </c>
      <c r="S935" s="9">
        <f t="shared" si="99"/>
        <v>271</v>
      </c>
      <c r="T935" s="8">
        <f t="shared" si="100"/>
        <v>42338.709108796291</v>
      </c>
      <c r="U935" s="8">
        <f t="shared" si="101"/>
        <v>42372.957638888889</v>
      </c>
      <c r="V935" s="14">
        <f t="shared" si="102"/>
        <v>34.24853009259823</v>
      </c>
      <c r="W935" s="10">
        <f t="shared" si="103"/>
        <v>1.7070000000000001</v>
      </c>
      <c r="X935" s="21">
        <f t="shared" si="104"/>
        <v>2015</v>
      </c>
    </row>
    <row r="936" spans="1:24" ht="45" x14ac:dyDescent="0.25">
      <c r="A936">
        <v>2105</v>
      </c>
      <c r="B936" s="1" t="s">
        <v>2106</v>
      </c>
      <c r="C936" s="1" t="s">
        <v>6215</v>
      </c>
      <c r="D936" s="3">
        <v>2000</v>
      </c>
      <c r="E936" s="4">
        <v>5080</v>
      </c>
      <c r="F936" t="s">
        <v>8218</v>
      </c>
      <c r="G936" t="s">
        <v>8223</v>
      </c>
      <c r="H936" t="s">
        <v>8404</v>
      </c>
      <c r="I936" t="s">
        <v>8245</v>
      </c>
      <c r="J936">
        <v>1416542400</v>
      </c>
      <c r="K936">
        <v>1415472953</v>
      </c>
      <c r="L936" t="b">
        <v>0</v>
      </c>
      <c r="M936">
        <v>99</v>
      </c>
      <c r="N936" t="b">
        <v>1</v>
      </c>
      <c r="O936" t="s">
        <v>8277</v>
      </c>
      <c r="P936" t="s">
        <v>8326</v>
      </c>
      <c r="Q936" t="s">
        <v>8327</v>
      </c>
      <c r="R936">
        <f t="shared" si="98"/>
        <v>51.31</v>
      </c>
      <c r="S936" s="9">
        <f t="shared" si="99"/>
        <v>254</v>
      </c>
      <c r="T936" s="8">
        <f t="shared" si="100"/>
        <v>41951.788807870369</v>
      </c>
      <c r="U936" s="8">
        <f t="shared" si="101"/>
        <v>41964.166666666672</v>
      </c>
      <c r="V936" s="14">
        <f t="shared" si="102"/>
        <v>12.377858796302462</v>
      </c>
      <c r="W936" s="10">
        <f t="shared" si="103"/>
        <v>1.54</v>
      </c>
      <c r="X936" s="21">
        <f t="shared" si="104"/>
        <v>2014</v>
      </c>
    </row>
    <row r="937" spans="1:24" ht="45" x14ac:dyDescent="0.25">
      <c r="A937">
        <v>1023</v>
      </c>
      <c r="B937" s="1" t="s">
        <v>1024</v>
      </c>
      <c r="C937" s="1" t="s">
        <v>5133</v>
      </c>
      <c r="D937" s="3">
        <v>2000</v>
      </c>
      <c r="E937" s="4">
        <v>4743</v>
      </c>
      <c r="F937" t="s">
        <v>8218</v>
      </c>
      <c r="G937" t="s">
        <v>8224</v>
      </c>
      <c r="H937" t="s">
        <v>8408</v>
      </c>
      <c r="I937" t="s">
        <v>8246</v>
      </c>
      <c r="J937">
        <v>1434837861</v>
      </c>
      <c r="K937">
        <v>1432245861</v>
      </c>
      <c r="L937" t="b">
        <v>0</v>
      </c>
      <c r="M937">
        <v>131</v>
      </c>
      <c r="N937" t="b">
        <v>1</v>
      </c>
      <c r="O937" t="s">
        <v>8278</v>
      </c>
      <c r="P937" t="s">
        <v>8326</v>
      </c>
      <c r="Q937" t="s">
        <v>8328</v>
      </c>
      <c r="R937">
        <f t="shared" si="98"/>
        <v>36.21</v>
      </c>
      <c r="S937" s="9">
        <f t="shared" si="99"/>
        <v>237</v>
      </c>
      <c r="T937" s="8">
        <f t="shared" si="100"/>
        <v>42145.919687500005</v>
      </c>
      <c r="U937" s="8">
        <f t="shared" si="101"/>
        <v>42175.919687500005</v>
      </c>
      <c r="V937" s="14">
        <f t="shared" si="102"/>
        <v>30</v>
      </c>
      <c r="W937" s="10">
        <f t="shared" si="103"/>
        <v>1.3714999999999999</v>
      </c>
      <c r="X937" s="21">
        <f t="shared" si="104"/>
        <v>2015</v>
      </c>
    </row>
    <row r="938" spans="1:24" ht="45" x14ac:dyDescent="0.25">
      <c r="A938">
        <v>2066</v>
      </c>
      <c r="B938" s="1" t="s">
        <v>2067</v>
      </c>
      <c r="C938" s="1" t="s">
        <v>6176</v>
      </c>
      <c r="D938" s="3">
        <v>2000</v>
      </c>
      <c r="E938" s="4">
        <v>4372</v>
      </c>
      <c r="F938" t="s">
        <v>8218</v>
      </c>
      <c r="G938" t="s">
        <v>8223</v>
      </c>
      <c r="H938" t="s">
        <v>8404</v>
      </c>
      <c r="I938" t="s">
        <v>8245</v>
      </c>
      <c r="J938">
        <v>1408818683</v>
      </c>
      <c r="K938">
        <v>1406226683</v>
      </c>
      <c r="L938" t="b">
        <v>0</v>
      </c>
      <c r="M938">
        <v>65</v>
      </c>
      <c r="N938" t="b">
        <v>1</v>
      </c>
      <c r="O938" t="s">
        <v>8293</v>
      </c>
      <c r="P938" t="s">
        <v>8307</v>
      </c>
      <c r="Q938" t="s">
        <v>8308</v>
      </c>
      <c r="R938">
        <f t="shared" si="98"/>
        <v>67.260000000000005</v>
      </c>
      <c r="S938" s="9">
        <f t="shared" si="99"/>
        <v>219</v>
      </c>
      <c r="T938" s="8">
        <f t="shared" si="100"/>
        <v>41844.771793981483</v>
      </c>
      <c r="U938" s="8">
        <f t="shared" si="101"/>
        <v>41874.771793981483</v>
      </c>
      <c r="V938" s="14">
        <f t="shared" si="102"/>
        <v>30</v>
      </c>
      <c r="W938" s="10">
        <f t="shared" si="103"/>
        <v>1.1859999999999999</v>
      </c>
      <c r="X938" s="21">
        <f t="shared" si="104"/>
        <v>2014</v>
      </c>
    </row>
    <row r="939" spans="1:24" x14ac:dyDescent="0.25">
      <c r="A939">
        <v>1378</v>
      </c>
      <c r="B939" s="1" t="s">
        <v>1379</v>
      </c>
      <c r="C939" s="1" t="s">
        <v>5488</v>
      </c>
      <c r="D939" s="3">
        <v>2000</v>
      </c>
      <c r="E939" s="4">
        <v>4067</v>
      </c>
      <c r="F939" t="s">
        <v>8218</v>
      </c>
      <c r="G939" t="s">
        <v>8224</v>
      </c>
      <c r="H939" t="s">
        <v>8408</v>
      </c>
      <c r="I939" t="s">
        <v>8246</v>
      </c>
      <c r="J939">
        <v>1470075210</v>
      </c>
      <c r="K939">
        <v>1468779210</v>
      </c>
      <c r="L939" t="b">
        <v>0</v>
      </c>
      <c r="M939">
        <v>133</v>
      </c>
      <c r="N939" t="b">
        <v>1</v>
      </c>
      <c r="O939" t="s">
        <v>8274</v>
      </c>
      <c r="P939" t="s">
        <v>8326</v>
      </c>
      <c r="Q939" t="s">
        <v>8330</v>
      </c>
      <c r="R939">
        <f t="shared" si="98"/>
        <v>30.58</v>
      </c>
      <c r="S939" s="9">
        <f t="shared" si="99"/>
        <v>203</v>
      </c>
      <c r="T939" s="8">
        <f t="shared" si="100"/>
        <v>42568.759374999994</v>
      </c>
      <c r="U939" s="8">
        <f t="shared" si="101"/>
        <v>42583.759374999994</v>
      </c>
      <c r="V939" s="14">
        <f t="shared" si="102"/>
        <v>15</v>
      </c>
      <c r="W939" s="10">
        <f t="shared" si="103"/>
        <v>1.0335000000000001</v>
      </c>
      <c r="X939" s="21">
        <f t="shared" si="104"/>
        <v>2016</v>
      </c>
    </row>
    <row r="940" spans="1:24" ht="45" x14ac:dyDescent="0.25">
      <c r="A940">
        <v>2545</v>
      </c>
      <c r="B940" s="1" t="s">
        <v>2545</v>
      </c>
      <c r="C940" s="1" t="s">
        <v>6655</v>
      </c>
      <c r="D940" s="3">
        <v>2000</v>
      </c>
      <c r="E940" s="4">
        <v>3906</v>
      </c>
      <c r="F940" t="s">
        <v>8218</v>
      </c>
      <c r="G940" t="s">
        <v>8223</v>
      </c>
      <c r="H940" t="s">
        <v>8404</v>
      </c>
      <c r="I940" t="s">
        <v>8245</v>
      </c>
      <c r="J940">
        <v>1424997000</v>
      </c>
      <c r="K940">
        <v>1421983138</v>
      </c>
      <c r="L940" t="b">
        <v>0</v>
      </c>
      <c r="M940">
        <v>61</v>
      </c>
      <c r="N940" t="b">
        <v>1</v>
      </c>
      <c r="O940" t="s">
        <v>8298</v>
      </c>
      <c r="P940" t="s">
        <v>8326</v>
      </c>
      <c r="Q940" t="s">
        <v>8340</v>
      </c>
      <c r="R940">
        <f t="shared" si="98"/>
        <v>64.03</v>
      </c>
      <c r="S940" s="9">
        <f t="shared" si="99"/>
        <v>195</v>
      </c>
      <c r="T940" s="8">
        <f t="shared" si="100"/>
        <v>42027.13817129629</v>
      </c>
      <c r="U940" s="8">
        <f t="shared" si="101"/>
        <v>42062.020833333328</v>
      </c>
      <c r="V940" s="14">
        <f t="shared" si="102"/>
        <v>34.882662037038244</v>
      </c>
      <c r="W940" s="10">
        <f t="shared" si="103"/>
        <v>0.95299999999999996</v>
      </c>
      <c r="X940" s="21">
        <f t="shared" si="104"/>
        <v>2015</v>
      </c>
    </row>
    <row r="941" spans="1:24" ht="60" x14ac:dyDescent="0.25">
      <c r="A941">
        <v>1679</v>
      </c>
      <c r="B941" s="1" t="s">
        <v>1680</v>
      </c>
      <c r="C941" s="1" t="s">
        <v>5789</v>
      </c>
      <c r="D941" s="3">
        <v>2000</v>
      </c>
      <c r="E941" s="4">
        <v>3500</v>
      </c>
      <c r="F941" t="s">
        <v>8218</v>
      </c>
      <c r="G941" t="s">
        <v>8223</v>
      </c>
      <c r="H941" t="s">
        <v>8404</v>
      </c>
      <c r="I941" t="s">
        <v>8245</v>
      </c>
      <c r="J941">
        <v>1311298745</v>
      </c>
      <c r="K941">
        <v>1309311545</v>
      </c>
      <c r="L941" t="b">
        <v>0</v>
      </c>
      <c r="M941">
        <v>56</v>
      </c>
      <c r="N941" t="b">
        <v>1</v>
      </c>
      <c r="O941" t="s">
        <v>8290</v>
      </c>
      <c r="P941" t="s">
        <v>8326</v>
      </c>
      <c r="Q941" t="s">
        <v>8337</v>
      </c>
      <c r="R941">
        <f t="shared" si="98"/>
        <v>62.5</v>
      </c>
      <c r="S941" s="9">
        <f t="shared" si="99"/>
        <v>175</v>
      </c>
      <c r="T941" s="8">
        <f t="shared" si="100"/>
        <v>40723.068807870368</v>
      </c>
      <c r="U941" s="8">
        <f t="shared" si="101"/>
        <v>40746.068807870368</v>
      </c>
      <c r="V941" s="14">
        <f t="shared" si="102"/>
        <v>23</v>
      </c>
      <c r="W941" s="10">
        <f t="shared" si="103"/>
        <v>0.75</v>
      </c>
      <c r="X941" s="21">
        <f t="shared" si="104"/>
        <v>2011</v>
      </c>
    </row>
    <row r="942" spans="1:24" ht="45" x14ac:dyDescent="0.25">
      <c r="A942">
        <v>1881</v>
      </c>
      <c r="B942" s="1" t="s">
        <v>1882</v>
      </c>
      <c r="C942" s="1" t="s">
        <v>5991</v>
      </c>
      <c r="D942" s="3">
        <v>2000</v>
      </c>
      <c r="E942" s="4">
        <v>3453.69</v>
      </c>
      <c r="F942" t="s">
        <v>8218</v>
      </c>
      <c r="G942" t="s">
        <v>8223</v>
      </c>
      <c r="H942" t="s">
        <v>8404</v>
      </c>
      <c r="I942" t="s">
        <v>8245</v>
      </c>
      <c r="J942">
        <v>1425955189</v>
      </c>
      <c r="K942">
        <v>1423366789</v>
      </c>
      <c r="L942" t="b">
        <v>0</v>
      </c>
      <c r="M942">
        <v>70</v>
      </c>
      <c r="N942" t="b">
        <v>1</v>
      </c>
      <c r="O942" t="s">
        <v>8277</v>
      </c>
      <c r="P942" t="s">
        <v>8326</v>
      </c>
      <c r="Q942" t="s">
        <v>8327</v>
      </c>
      <c r="R942">
        <f t="shared" si="98"/>
        <v>49.34</v>
      </c>
      <c r="S942" s="9">
        <f t="shared" si="99"/>
        <v>173</v>
      </c>
      <c r="T942" s="8">
        <f t="shared" si="100"/>
        <v>42043.152650462958</v>
      </c>
      <c r="U942" s="8">
        <f t="shared" si="101"/>
        <v>42073.110983796301</v>
      </c>
      <c r="V942" s="14">
        <f t="shared" si="102"/>
        <v>29.958333333343035</v>
      </c>
      <c r="W942" s="10">
        <f t="shared" si="103"/>
        <v>0.72684500000000007</v>
      </c>
      <c r="X942" s="21">
        <f t="shared" si="104"/>
        <v>2015</v>
      </c>
    </row>
    <row r="943" spans="1:24" ht="45" x14ac:dyDescent="0.25">
      <c r="A943">
        <v>1188</v>
      </c>
      <c r="B943" s="1" t="s">
        <v>1189</v>
      </c>
      <c r="C943" s="1" t="s">
        <v>5298</v>
      </c>
      <c r="D943" s="3">
        <v>2000</v>
      </c>
      <c r="E943" s="4">
        <v>3211</v>
      </c>
      <c r="F943" t="s">
        <v>8218</v>
      </c>
      <c r="G943" t="s">
        <v>8228</v>
      </c>
      <c r="H943" t="s">
        <v>8409</v>
      </c>
      <c r="I943" t="s">
        <v>8250</v>
      </c>
      <c r="J943">
        <v>1482943740</v>
      </c>
      <c r="K943">
        <v>1481129340</v>
      </c>
      <c r="L943" t="b">
        <v>0</v>
      </c>
      <c r="M943">
        <v>85</v>
      </c>
      <c r="N943" t="b">
        <v>1</v>
      </c>
      <c r="O943" t="s">
        <v>8283</v>
      </c>
      <c r="P943" t="s">
        <v>8312</v>
      </c>
      <c r="Q943" t="s">
        <v>8313</v>
      </c>
      <c r="R943">
        <f t="shared" si="98"/>
        <v>37.78</v>
      </c>
      <c r="S943" s="9">
        <f t="shared" si="99"/>
        <v>161</v>
      </c>
      <c r="T943" s="8">
        <f t="shared" si="100"/>
        <v>42711.700694444444</v>
      </c>
      <c r="U943" s="8">
        <f t="shared" si="101"/>
        <v>42732.700694444444</v>
      </c>
      <c r="V943" s="14">
        <f t="shared" si="102"/>
        <v>21</v>
      </c>
      <c r="W943" s="10">
        <f t="shared" si="103"/>
        <v>0.60550000000000004</v>
      </c>
      <c r="X943" s="21">
        <f t="shared" si="104"/>
        <v>2016</v>
      </c>
    </row>
    <row r="944" spans="1:24" ht="60" x14ac:dyDescent="0.25">
      <c r="A944">
        <v>2630</v>
      </c>
      <c r="B944" s="1" t="s">
        <v>2630</v>
      </c>
      <c r="C944" s="1" t="s">
        <v>6740</v>
      </c>
      <c r="D944" s="3">
        <v>2000</v>
      </c>
      <c r="E944" s="4">
        <v>3158</v>
      </c>
      <c r="F944" t="s">
        <v>8218</v>
      </c>
      <c r="G944" t="s">
        <v>8225</v>
      </c>
      <c r="H944" t="s">
        <v>8405</v>
      </c>
      <c r="I944" t="s">
        <v>8247</v>
      </c>
      <c r="J944">
        <v>1467280800</v>
      </c>
      <c r="K944">
        <v>1464921112</v>
      </c>
      <c r="L944" t="b">
        <v>0</v>
      </c>
      <c r="M944">
        <v>81</v>
      </c>
      <c r="N944" t="b">
        <v>1</v>
      </c>
      <c r="O944" t="s">
        <v>8299</v>
      </c>
      <c r="P944" t="s">
        <v>8307</v>
      </c>
      <c r="Q944" t="s">
        <v>8314</v>
      </c>
      <c r="R944">
        <f t="shared" si="98"/>
        <v>38.99</v>
      </c>
      <c r="S944" s="9">
        <f t="shared" si="99"/>
        <v>158</v>
      </c>
      <c r="T944" s="8">
        <f t="shared" si="100"/>
        <v>42524.105462962965</v>
      </c>
      <c r="U944" s="8">
        <f t="shared" si="101"/>
        <v>42551.416666666672</v>
      </c>
      <c r="V944" s="14">
        <f t="shared" si="102"/>
        <v>27.311203703706269</v>
      </c>
      <c r="W944" s="10">
        <f t="shared" si="103"/>
        <v>0.57899999999999996</v>
      </c>
      <c r="X944" s="21">
        <f t="shared" si="104"/>
        <v>2016</v>
      </c>
    </row>
    <row r="945" spans="1:24" ht="45" x14ac:dyDescent="0.25">
      <c r="A945">
        <v>3696</v>
      </c>
      <c r="B945" s="1" t="s">
        <v>3693</v>
      </c>
      <c r="C945" s="1" t="s">
        <v>7806</v>
      </c>
      <c r="D945" s="3">
        <v>2000</v>
      </c>
      <c r="E945" s="4">
        <v>3100</v>
      </c>
      <c r="F945" t="s">
        <v>8218</v>
      </c>
      <c r="G945" t="s">
        <v>8224</v>
      </c>
      <c r="H945" t="s">
        <v>8408</v>
      </c>
      <c r="I945" t="s">
        <v>8246</v>
      </c>
      <c r="J945">
        <v>1423838916</v>
      </c>
      <c r="K945">
        <v>1418654916</v>
      </c>
      <c r="L945" t="b">
        <v>0</v>
      </c>
      <c r="M945">
        <v>78</v>
      </c>
      <c r="N945" t="b">
        <v>1</v>
      </c>
      <c r="O945" t="s">
        <v>8269</v>
      </c>
      <c r="P945" t="s">
        <v>8322</v>
      </c>
      <c r="Q945" t="s">
        <v>8325</v>
      </c>
      <c r="R945">
        <f t="shared" si="98"/>
        <v>39.74</v>
      </c>
      <c r="S945" s="9">
        <f t="shared" si="99"/>
        <v>155</v>
      </c>
      <c r="T945" s="8">
        <f t="shared" si="100"/>
        <v>41988.617083333331</v>
      </c>
      <c r="U945" s="8">
        <f t="shared" si="101"/>
        <v>42048.617083333331</v>
      </c>
      <c r="V945" s="14">
        <f t="shared" si="102"/>
        <v>60</v>
      </c>
      <c r="W945" s="10">
        <f t="shared" si="103"/>
        <v>0.55000000000000004</v>
      </c>
      <c r="X945" s="21">
        <f t="shared" si="104"/>
        <v>2014</v>
      </c>
    </row>
    <row r="946" spans="1:24" ht="60" x14ac:dyDescent="0.25">
      <c r="A946">
        <v>2181</v>
      </c>
      <c r="B946" s="1" t="s">
        <v>2182</v>
      </c>
      <c r="C946" s="1" t="s">
        <v>6291</v>
      </c>
      <c r="D946" s="3">
        <v>2000</v>
      </c>
      <c r="E946" s="4">
        <v>3062</v>
      </c>
      <c r="F946" t="s">
        <v>8218</v>
      </c>
      <c r="G946" t="s">
        <v>8223</v>
      </c>
      <c r="H946" t="s">
        <v>8404</v>
      </c>
      <c r="I946" t="s">
        <v>8245</v>
      </c>
      <c r="J946">
        <v>1487635653</v>
      </c>
      <c r="K946">
        <v>1486426053</v>
      </c>
      <c r="L946" t="b">
        <v>0</v>
      </c>
      <c r="M946">
        <v>53</v>
      </c>
      <c r="N946" t="b">
        <v>1</v>
      </c>
      <c r="O946" t="s">
        <v>8295</v>
      </c>
      <c r="P946" t="s">
        <v>8315</v>
      </c>
      <c r="Q946" t="s">
        <v>8316</v>
      </c>
      <c r="R946">
        <f t="shared" si="98"/>
        <v>57.77</v>
      </c>
      <c r="S946" s="9">
        <f t="shared" si="99"/>
        <v>153</v>
      </c>
      <c r="T946" s="8">
        <f t="shared" si="100"/>
        <v>42773.005243055552</v>
      </c>
      <c r="U946" s="8">
        <f t="shared" si="101"/>
        <v>42787.005243055552</v>
      </c>
      <c r="V946" s="14">
        <f t="shared" si="102"/>
        <v>14</v>
      </c>
      <c r="W946" s="10">
        <f t="shared" si="103"/>
        <v>0.53100000000000003</v>
      </c>
      <c r="X946" s="21">
        <f t="shared" si="104"/>
        <v>2017</v>
      </c>
    </row>
    <row r="947" spans="1:24" ht="60" x14ac:dyDescent="0.25">
      <c r="A947">
        <v>3785</v>
      </c>
      <c r="B947" s="1" t="s">
        <v>3782</v>
      </c>
      <c r="C947" s="1" t="s">
        <v>7895</v>
      </c>
      <c r="D947" s="3">
        <v>2000</v>
      </c>
      <c r="E947" s="4">
        <v>3015</v>
      </c>
      <c r="F947" t="s">
        <v>8218</v>
      </c>
      <c r="G947" t="s">
        <v>8224</v>
      </c>
      <c r="H947" t="s">
        <v>8408</v>
      </c>
      <c r="I947" t="s">
        <v>8246</v>
      </c>
      <c r="J947">
        <v>1470132180</v>
      </c>
      <c r="K947">
        <v>1467040769</v>
      </c>
      <c r="L947" t="b">
        <v>0</v>
      </c>
      <c r="M947">
        <v>30</v>
      </c>
      <c r="N947" t="b">
        <v>1</v>
      </c>
      <c r="O947" t="s">
        <v>8303</v>
      </c>
      <c r="P947" t="s">
        <v>8322</v>
      </c>
      <c r="Q947" t="s">
        <v>8334</v>
      </c>
      <c r="R947">
        <f t="shared" si="98"/>
        <v>100.5</v>
      </c>
      <c r="S947" s="9">
        <f t="shared" si="99"/>
        <v>151</v>
      </c>
      <c r="T947" s="8">
        <f t="shared" si="100"/>
        <v>42548.63853009259</v>
      </c>
      <c r="U947" s="8">
        <f t="shared" si="101"/>
        <v>42584.418749999997</v>
      </c>
      <c r="V947" s="14">
        <f t="shared" si="102"/>
        <v>35.780219907406718</v>
      </c>
      <c r="W947" s="10">
        <f t="shared" si="103"/>
        <v>0.50749999999999995</v>
      </c>
      <c r="X947" s="21">
        <f t="shared" si="104"/>
        <v>2016</v>
      </c>
    </row>
    <row r="948" spans="1:24" ht="60" x14ac:dyDescent="0.25">
      <c r="A948">
        <v>2166</v>
      </c>
      <c r="B948" s="1" t="s">
        <v>2167</v>
      </c>
      <c r="C948" s="1" t="s">
        <v>6276</v>
      </c>
      <c r="D948" s="3">
        <v>2000</v>
      </c>
      <c r="E948" s="4">
        <v>2932</v>
      </c>
      <c r="F948" t="s">
        <v>8218</v>
      </c>
      <c r="G948" t="s">
        <v>8223</v>
      </c>
      <c r="H948" t="s">
        <v>8404</v>
      </c>
      <c r="I948" t="s">
        <v>8245</v>
      </c>
      <c r="J948">
        <v>1417813618</v>
      </c>
      <c r="K948">
        <v>1413922018</v>
      </c>
      <c r="L948" t="b">
        <v>0</v>
      </c>
      <c r="M948">
        <v>32</v>
      </c>
      <c r="N948" t="b">
        <v>1</v>
      </c>
      <c r="O948" t="s">
        <v>8274</v>
      </c>
      <c r="P948" t="s">
        <v>8326</v>
      </c>
      <c r="Q948" t="s">
        <v>8330</v>
      </c>
      <c r="R948">
        <f t="shared" si="98"/>
        <v>91.63</v>
      </c>
      <c r="S948" s="9">
        <f t="shared" si="99"/>
        <v>147</v>
      </c>
      <c r="T948" s="8">
        <f t="shared" si="100"/>
        <v>41933.838171296295</v>
      </c>
      <c r="U948" s="8">
        <f t="shared" si="101"/>
        <v>41978.879837962959</v>
      </c>
      <c r="V948" s="14">
        <f t="shared" si="102"/>
        <v>45.041666666664241</v>
      </c>
      <c r="W948" s="10">
        <f t="shared" si="103"/>
        <v>0.46600000000000003</v>
      </c>
      <c r="X948" s="21">
        <f t="shared" si="104"/>
        <v>2014</v>
      </c>
    </row>
    <row r="949" spans="1:24" ht="60" x14ac:dyDescent="0.25">
      <c r="A949">
        <v>838</v>
      </c>
      <c r="B949" s="1" t="s">
        <v>839</v>
      </c>
      <c r="C949" s="1" t="s">
        <v>4948</v>
      </c>
      <c r="D949" s="3">
        <v>2000</v>
      </c>
      <c r="E949" s="4">
        <v>2908</v>
      </c>
      <c r="F949" t="s">
        <v>8218</v>
      </c>
      <c r="G949" t="s">
        <v>8223</v>
      </c>
      <c r="H949" t="s">
        <v>8404</v>
      </c>
      <c r="I949" t="s">
        <v>8245</v>
      </c>
      <c r="J949">
        <v>1326835985</v>
      </c>
      <c r="K949">
        <v>1324243985</v>
      </c>
      <c r="L949" t="b">
        <v>0</v>
      </c>
      <c r="M949">
        <v>61</v>
      </c>
      <c r="N949" t="b">
        <v>1</v>
      </c>
      <c r="O949" t="s">
        <v>8274</v>
      </c>
      <c r="P949" t="s">
        <v>8326</v>
      </c>
      <c r="Q949" t="s">
        <v>8330</v>
      </c>
      <c r="R949">
        <f t="shared" si="98"/>
        <v>47.67</v>
      </c>
      <c r="S949" s="9">
        <f t="shared" si="99"/>
        <v>145</v>
      </c>
      <c r="T949" s="8">
        <f t="shared" si="100"/>
        <v>40895.897974537038</v>
      </c>
      <c r="U949" s="8">
        <f t="shared" si="101"/>
        <v>40925.897974537038</v>
      </c>
      <c r="V949" s="14">
        <f t="shared" si="102"/>
        <v>30</v>
      </c>
      <c r="W949" s="10">
        <f t="shared" si="103"/>
        <v>0.45400000000000001</v>
      </c>
      <c r="X949" s="21">
        <f t="shared" si="104"/>
        <v>2011</v>
      </c>
    </row>
    <row r="950" spans="1:24" ht="45" x14ac:dyDescent="0.25">
      <c r="A950">
        <v>3777</v>
      </c>
      <c r="B950" s="1" t="s">
        <v>3774</v>
      </c>
      <c r="C950" s="1" t="s">
        <v>7887</v>
      </c>
      <c r="D950" s="3">
        <v>2000</v>
      </c>
      <c r="E950" s="4">
        <v>2864</v>
      </c>
      <c r="F950" t="s">
        <v>8218</v>
      </c>
      <c r="G950" t="s">
        <v>8223</v>
      </c>
      <c r="H950" t="s">
        <v>8404</v>
      </c>
      <c r="I950" t="s">
        <v>8245</v>
      </c>
      <c r="J950">
        <v>1411790400</v>
      </c>
      <c r="K950">
        <v>1409884821</v>
      </c>
      <c r="L950" t="b">
        <v>0</v>
      </c>
      <c r="M950">
        <v>59</v>
      </c>
      <c r="N950" t="b">
        <v>1</v>
      </c>
      <c r="O950" t="s">
        <v>8303</v>
      </c>
      <c r="P950" t="s">
        <v>8322</v>
      </c>
      <c r="Q950" t="s">
        <v>8334</v>
      </c>
      <c r="R950">
        <f t="shared" si="98"/>
        <v>48.54</v>
      </c>
      <c r="S950" s="9">
        <f t="shared" si="99"/>
        <v>143</v>
      </c>
      <c r="T950" s="8">
        <f t="shared" si="100"/>
        <v>41887.111354166671</v>
      </c>
      <c r="U950" s="8">
        <f t="shared" si="101"/>
        <v>41909.166666666664</v>
      </c>
      <c r="V950" s="14">
        <f t="shared" si="102"/>
        <v>22.055312499993306</v>
      </c>
      <c r="W950" s="10">
        <f t="shared" si="103"/>
        <v>0.432</v>
      </c>
      <c r="X950" s="21">
        <f t="shared" si="104"/>
        <v>2014</v>
      </c>
    </row>
    <row r="951" spans="1:24" ht="60" x14ac:dyDescent="0.25">
      <c r="A951">
        <v>402</v>
      </c>
      <c r="B951" s="1" t="s">
        <v>403</v>
      </c>
      <c r="C951" s="1" t="s">
        <v>4512</v>
      </c>
      <c r="D951" s="3">
        <v>2000</v>
      </c>
      <c r="E951" s="4">
        <v>2833</v>
      </c>
      <c r="F951" t="s">
        <v>8218</v>
      </c>
      <c r="G951" t="s">
        <v>8223</v>
      </c>
      <c r="H951" t="s">
        <v>8404</v>
      </c>
      <c r="I951" t="s">
        <v>8245</v>
      </c>
      <c r="J951">
        <v>1446731817</v>
      </c>
      <c r="K951">
        <v>1444913817</v>
      </c>
      <c r="L951" t="b">
        <v>0</v>
      </c>
      <c r="M951">
        <v>43</v>
      </c>
      <c r="N951" t="b">
        <v>1</v>
      </c>
      <c r="O951" t="s">
        <v>8267</v>
      </c>
      <c r="P951" t="s">
        <v>8320</v>
      </c>
      <c r="Q951" t="s">
        <v>8321</v>
      </c>
      <c r="R951">
        <f t="shared" si="98"/>
        <v>65.88</v>
      </c>
      <c r="S951" s="9">
        <f t="shared" si="99"/>
        <v>142</v>
      </c>
      <c r="T951" s="8">
        <f t="shared" si="100"/>
        <v>42292.539548611108</v>
      </c>
      <c r="U951" s="8">
        <f t="shared" si="101"/>
        <v>42313.58121527778</v>
      </c>
      <c r="V951" s="14">
        <f t="shared" si="102"/>
        <v>21.041666666671517</v>
      </c>
      <c r="W951" s="10">
        <f t="shared" si="103"/>
        <v>0.41649999999999998</v>
      </c>
      <c r="X951" s="21">
        <f t="shared" si="104"/>
        <v>2015</v>
      </c>
    </row>
    <row r="952" spans="1:24" ht="45" x14ac:dyDescent="0.25">
      <c r="A952">
        <v>1650</v>
      </c>
      <c r="B952" s="1" t="s">
        <v>1651</v>
      </c>
      <c r="C952" s="1" t="s">
        <v>5760</v>
      </c>
      <c r="D952" s="3">
        <v>2000</v>
      </c>
      <c r="E952" s="4">
        <v>2831</v>
      </c>
      <c r="F952" t="s">
        <v>8218</v>
      </c>
      <c r="G952" t="s">
        <v>8223</v>
      </c>
      <c r="H952" t="s">
        <v>8404</v>
      </c>
      <c r="I952" t="s">
        <v>8245</v>
      </c>
      <c r="J952">
        <v>1381314437</v>
      </c>
      <c r="K952">
        <v>1378722437</v>
      </c>
      <c r="L952" t="b">
        <v>0</v>
      </c>
      <c r="M952">
        <v>32</v>
      </c>
      <c r="N952" t="b">
        <v>1</v>
      </c>
      <c r="O952" t="s">
        <v>8290</v>
      </c>
      <c r="P952" t="s">
        <v>8326</v>
      </c>
      <c r="Q952" t="s">
        <v>8337</v>
      </c>
      <c r="R952">
        <f t="shared" si="98"/>
        <v>88.47</v>
      </c>
      <c r="S952" s="9">
        <f t="shared" si="99"/>
        <v>142</v>
      </c>
      <c r="T952" s="8">
        <f t="shared" si="100"/>
        <v>41526.435613425929</v>
      </c>
      <c r="U952" s="8">
        <f t="shared" si="101"/>
        <v>41556.435613425929</v>
      </c>
      <c r="V952" s="14">
        <f t="shared" si="102"/>
        <v>30</v>
      </c>
      <c r="W952" s="10">
        <f t="shared" si="103"/>
        <v>0.41549999999999998</v>
      </c>
      <c r="X952" s="21">
        <f t="shared" si="104"/>
        <v>2013</v>
      </c>
    </row>
    <row r="953" spans="1:24" ht="30" x14ac:dyDescent="0.25">
      <c r="A953">
        <v>3457</v>
      </c>
      <c r="B953" s="1" t="s">
        <v>3456</v>
      </c>
      <c r="C953" s="1" t="s">
        <v>7567</v>
      </c>
      <c r="D953" s="3">
        <v>2000</v>
      </c>
      <c r="E953" s="4">
        <v>2804</v>
      </c>
      <c r="F953" t="s">
        <v>8218</v>
      </c>
      <c r="G953" t="s">
        <v>8223</v>
      </c>
      <c r="H953" t="s">
        <v>8404</v>
      </c>
      <c r="I953" t="s">
        <v>8245</v>
      </c>
      <c r="J953">
        <v>1423720740</v>
      </c>
      <c r="K953">
        <v>1421081857</v>
      </c>
      <c r="L953" t="b">
        <v>0</v>
      </c>
      <c r="M953">
        <v>55</v>
      </c>
      <c r="N953" t="b">
        <v>1</v>
      </c>
      <c r="O953" t="s">
        <v>8269</v>
      </c>
      <c r="P953" t="s">
        <v>8322</v>
      </c>
      <c r="Q953" t="s">
        <v>8325</v>
      </c>
      <c r="R953">
        <f t="shared" si="98"/>
        <v>50.98</v>
      </c>
      <c r="S953" s="9">
        <f t="shared" si="99"/>
        <v>140</v>
      </c>
      <c r="T953" s="8">
        <f t="shared" si="100"/>
        <v>42016.706678240742</v>
      </c>
      <c r="U953" s="8">
        <f t="shared" si="101"/>
        <v>42047.249305555553</v>
      </c>
      <c r="V953" s="14">
        <f t="shared" si="102"/>
        <v>30.542627314811398</v>
      </c>
      <c r="W953" s="10">
        <f t="shared" si="103"/>
        <v>0.40200000000000002</v>
      </c>
      <c r="X953" s="21">
        <f t="shared" si="104"/>
        <v>2015</v>
      </c>
    </row>
    <row r="954" spans="1:24" ht="60" x14ac:dyDescent="0.25">
      <c r="A954">
        <v>1669</v>
      </c>
      <c r="B954" s="1" t="s">
        <v>1670</v>
      </c>
      <c r="C954" s="1" t="s">
        <v>5779</v>
      </c>
      <c r="D954" s="3">
        <v>2000</v>
      </c>
      <c r="E954" s="4">
        <v>2795</v>
      </c>
      <c r="F954" t="s">
        <v>8218</v>
      </c>
      <c r="G954" t="s">
        <v>8223</v>
      </c>
      <c r="H954" t="s">
        <v>8404</v>
      </c>
      <c r="I954" t="s">
        <v>8245</v>
      </c>
      <c r="J954">
        <v>1464729276</v>
      </c>
      <c r="K954">
        <v>1459545276</v>
      </c>
      <c r="L954" t="b">
        <v>0</v>
      </c>
      <c r="M954">
        <v>52</v>
      </c>
      <c r="N954" t="b">
        <v>1</v>
      </c>
      <c r="O954" t="s">
        <v>8290</v>
      </c>
      <c r="P954" t="s">
        <v>8326</v>
      </c>
      <c r="Q954" t="s">
        <v>8337</v>
      </c>
      <c r="R954">
        <f t="shared" si="98"/>
        <v>53.75</v>
      </c>
      <c r="S954" s="9">
        <f t="shared" si="99"/>
        <v>140</v>
      </c>
      <c r="T954" s="8">
        <f t="shared" si="100"/>
        <v>42461.885138888887</v>
      </c>
      <c r="U954" s="8">
        <f t="shared" si="101"/>
        <v>42521.885138888887</v>
      </c>
      <c r="V954" s="14">
        <f t="shared" si="102"/>
        <v>60</v>
      </c>
      <c r="W954" s="10">
        <f t="shared" si="103"/>
        <v>0.39750000000000002</v>
      </c>
      <c r="X954" s="21">
        <f t="shared" si="104"/>
        <v>2016</v>
      </c>
    </row>
    <row r="955" spans="1:24" ht="45" x14ac:dyDescent="0.25">
      <c r="A955">
        <v>820</v>
      </c>
      <c r="B955" s="1" t="s">
        <v>821</v>
      </c>
      <c r="C955" s="1" t="s">
        <v>4930</v>
      </c>
      <c r="D955" s="3">
        <v>2000</v>
      </c>
      <c r="E955" s="4">
        <v>2681</v>
      </c>
      <c r="F955" t="s">
        <v>8218</v>
      </c>
      <c r="G955" t="s">
        <v>8223</v>
      </c>
      <c r="H955" t="s">
        <v>8404</v>
      </c>
      <c r="I955" t="s">
        <v>8245</v>
      </c>
      <c r="J955">
        <v>1402290000</v>
      </c>
      <c r="K955">
        <v>1399666342</v>
      </c>
      <c r="L955" t="b">
        <v>0</v>
      </c>
      <c r="M955">
        <v>38</v>
      </c>
      <c r="N955" t="b">
        <v>1</v>
      </c>
      <c r="O955" t="s">
        <v>8274</v>
      </c>
      <c r="P955" t="s">
        <v>8326</v>
      </c>
      <c r="Q955" t="s">
        <v>8330</v>
      </c>
      <c r="R955">
        <f t="shared" si="98"/>
        <v>70.55</v>
      </c>
      <c r="S955" s="9">
        <f t="shared" si="99"/>
        <v>134</v>
      </c>
      <c r="T955" s="8">
        <f t="shared" si="100"/>
        <v>41768.841921296298</v>
      </c>
      <c r="U955" s="8">
        <f t="shared" si="101"/>
        <v>41799.208333333336</v>
      </c>
      <c r="V955" s="14">
        <f t="shared" si="102"/>
        <v>30.366412037037662</v>
      </c>
      <c r="W955" s="10">
        <f t="shared" si="103"/>
        <v>0.34050000000000002</v>
      </c>
      <c r="X955" s="21">
        <f t="shared" si="104"/>
        <v>2014</v>
      </c>
    </row>
    <row r="956" spans="1:24" ht="60" x14ac:dyDescent="0.25">
      <c r="A956">
        <v>1214</v>
      </c>
      <c r="B956" s="1" t="s">
        <v>1215</v>
      </c>
      <c r="C956" s="1" t="s">
        <v>5324</v>
      </c>
      <c r="D956" s="3">
        <v>2000</v>
      </c>
      <c r="E956" s="4">
        <v>2636</v>
      </c>
      <c r="F956" t="s">
        <v>8218</v>
      </c>
      <c r="G956" t="s">
        <v>8223</v>
      </c>
      <c r="H956" t="s">
        <v>8404</v>
      </c>
      <c r="I956" t="s">
        <v>8245</v>
      </c>
      <c r="J956">
        <v>1433880605</v>
      </c>
      <c r="K956">
        <v>1428696605</v>
      </c>
      <c r="L956" t="b">
        <v>0</v>
      </c>
      <c r="M956">
        <v>25</v>
      </c>
      <c r="N956" t="b">
        <v>1</v>
      </c>
      <c r="O956" t="s">
        <v>8283</v>
      </c>
      <c r="P956" t="s">
        <v>8312</v>
      </c>
      <c r="Q956" t="s">
        <v>8313</v>
      </c>
      <c r="R956">
        <f t="shared" si="98"/>
        <v>105.44</v>
      </c>
      <c r="S956" s="9">
        <f t="shared" si="99"/>
        <v>132</v>
      </c>
      <c r="T956" s="8">
        <f t="shared" si="100"/>
        <v>42104.840335648143</v>
      </c>
      <c r="U956" s="8">
        <f t="shared" si="101"/>
        <v>42164.840335648143</v>
      </c>
      <c r="V956" s="14">
        <f t="shared" si="102"/>
        <v>60</v>
      </c>
      <c r="W956" s="10">
        <f t="shared" si="103"/>
        <v>0.318</v>
      </c>
      <c r="X956" s="21">
        <f t="shared" si="104"/>
        <v>2015</v>
      </c>
    </row>
    <row r="957" spans="1:24" ht="45" x14ac:dyDescent="0.25">
      <c r="A957">
        <v>851</v>
      </c>
      <c r="B957" s="1" t="s">
        <v>852</v>
      </c>
      <c r="C957" s="1" t="s">
        <v>4961</v>
      </c>
      <c r="D957" s="3">
        <v>2000</v>
      </c>
      <c r="E957" s="4">
        <v>2609</v>
      </c>
      <c r="F957" t="s">
        <v>8218</v>
      </c>
      <c r="G957" t="s">
        <v>8229</v>
      </c>
      <c r="H957" t="s">
        <v>8410</v>
      </c>
      <c r="I957" t="s">
        <v>8248</v>
      </c>
      <c r="J957">
        <v>1469994300</v>
      </c>
      <c r="K957">
        <v>1464815253</v>
      </c>
      <c r="L957" t="b">
        <v>0</v>
      </c>
      <c r="M957">
        <v>70</v>
      </c>
      <c r="N957" t="b">
        <v>1</v>
      </c>
      <c r="O957" t="s">
        <v>8275</v>
      </c>
      <c r="P957" t="s">
        <v>8326</v>
      </c>
      <c r="Q957" t="s">
        <v>8335</v>
      </c>
      <c r="R957">
        <f t="shared" si="98"/>
        <v>37.270000000000003</v>
      </c>
      <c r="S957" s="9">
        <f t="shared" si="99"/>
        <v>130</v>
      </c>
      <c r="T957" s="8">
        <f t="shared" si="100"/>
        <v>42522.880243055552</v>
      </c>
      <c r="U957" s="8">
        <f t="shared" si="101"/>
        <v>42582.822916666672</v>
      </c>
      <c r="V957" s="14">
        <f t="shared" si="102"/>
        <v>59.942673611119972</v>
      </c>
      <c r="W957" s="10">
        <f t="shared" si="103"/>
        <v>0.30449999999999999</v>
      </c>
      <c r="X957" s="21">
        <f t="shared" si="104"/>
        <v>2016</v>
      </c>
    </row>
    <row r="958" spans="1:24" ht="60" x14ac:dyDescent="0.25">
      <c r="A958">
        <v>3538</v>
      </c>
      <c r="B958" s="1" t="s">
        <v>3537</v>
      </c>
      <c r="C958" s="1" t="s">
        <v>7648</v>
      </c>
      <c r="D958" s="3">
        <v>2000</v>
      </c>
      <c r="E958" s="4">
        <v>2569</v>
      </c>
      <c r="F958" t="s">
        <v>8218</v>
      </c>
      <c r="G958" t="s">
        <v>8224</v>
      </c>
      <c r="H958" t="s">
        <v>8408</v>
      </c>
      <c r="I958" t="s">
        <v>8246</v>
      </c>
      <c r="J958">
        <v>1471428340</v>
      </c>
      <c r="K958">
        <v>1469009140</v>
      </c>
      <c r="L958" t="b">
        <v>0</v>
      </c>
      <c r="M958">
        <v>83</v>
      </c>
      <c r="N958" t="b">
        <v>1</v>
      </c>
      <c r="O958" t="s">
        <v>8269</v>
      </c>
      <c r="P958" t="s">
        <v>8322</v>
      </c>
      <c r="Q958" t="s">
        <v>8325</v>
      </c>
      <c r="R958">
        <f t="shared" si="98"/>
        <v>30.95</v>
      </c>
      <c r="S958" s="9">
        <f t="shared" si="99"/>
        <v>128</v>
      </c>
      <c r="T958" s="8">
        <f t="shared" si="100"/>
        <v>42571.420601851853</v>
      </c>
      <c r="U958" s="8">
        <f t="shared" si="101"/>
        <v>42599.420601851853</v>
      </c>
      <c r="V958" s="14">
        <f t="shared" si="102"/>
        <v>28</v>
      </c>
      <c r="W958" s="10">
        <f t="shared" si="103"/>
        <v>0.28449999999999998</v>
      </c>
      <c r="X958" s="21">
        <f t="shared" si="104"/>
        <v>2016</v>
      </c>
    </row>
    <row r="959" spans="1:24" ht="45" x14ac:dyDescent="0.25">
      <c r="A959">
        <v>3268</v>
      </c>
      <c r="B959" s="1" t="s">
        <v>3268</v>
      </c>
      <c r="C959" s="1" t="s">
        <v>7378</v>
      </c>
      <c r="D959" s="3">
        <v>2000</v>
      </c>
      <c r="E959" s="4">
        <v>2560</v>
      </c>
      <c r="F959" t="s">
        <v>8218</v>
      </c>
      <c r="G959" t="s">
        <v>8223</v>
      </c>
      <c r="H959" t="s">
        <v>8404</v>
      </c>
      <c r="I959" t="s">
        <v>8245</v>
      </c>
      <c r="J959">
        <v>1472074928</v>
      </c>
      <c r="K959">
        <v>1470692528</v>
      </c>
      <c r="L959" t="b">
        <v>1</v>
      </c>
      <c r="M959">
        <v>42</v>
      </c>
      <c r="N959" t="b">
        <v>1</v>
      </c>
      <c r="O959" t="s">
        <v>8269</v>
      </c>
      <c r="P959" t="s">
        <v>8322</v>
      </c>
      <c r="Q959" t="s">
        <v>8325</v>
      </c>
      <c r="R959">
        <f t="shared" si="98"/>
        <v>60.95</v>
      </c>
      <c r="S959" s="9">
        <f t="shared" si="99"/>
        <v>128</v>
      </c>
      <c r="T959" s="8">
        <f t="shared" si="100"/>
        <v>42590.90425925926</v>
      </c>
      <c r="U959" s="8">
        <f t="shared" si="101"/>
        <v>42606.90425925926</v>
      </c>
      <c r="V959" s="14">
        <f t="shared" si="102"/>
        <v>16</v>
      </c>
      <c r="W959" s="10">
        <f t="shared" si="103"/>
        <v>0.28000000000000003</v>
      </c>
      <c r="X959" s="21">
        <f t="shared" si="104"/>
        <v>2016</v>
      </c>
    </row>
    <row r="960" spans="1:24" ht="60" x14ac:dyDescent="0.25">
      <c r="A960">
        <v>3487</v>
      </c>
      <c r="B960" s="1" t="s">
        <v>3486</v>
      </c>
      <c r="C960" s="1" t="s">
        <v>7597</v>
      </c>
      <c r="D960" s="3">
        <v>2000</v>
      </c>
      <c r="E960" s="4">
        <v>2555</v>
      </c>
      <c r="F960" t="s">
        <v>8218</v>
      </c>
      <c r="G960" t="s">
        <v>8224</v>
      </c>
      <c r="H960" t="s">
        <v>8408</v>
      </c>
      <c r="I960" t="s">
        <v>8246</v>
      </c>
      <c r="J960">
        <v>1435185252</v>
      </c>
      <c r="K960">
        <v>1432593252</v>
      </c>
      <c r="L960" t="b">
        <v>0</v>
      </c>
      <c r="M960">
        <v>66</v>
      </c>
      <c r="N960" t="b">
        <v>1</v>
      </c>
      <c r="O960" t="s">
        <v>8269</v>
      </c>
      <c r="P960" t="s">
        <v>8322</v>
      </c>
      <c r="Q960" t="s">
        <v>8325</v>
      </c>
      <c r="R960">
        <f t="shared" si="98"/>
        <v>38.71</v>
      </c>
      <c r="S960" s="9">
        <f t="shared" si="99"/>
        <v>128</v>
      </c>
      <c r="T960" s="8">
        <f t="shared" si="100"/>
        <v>42149.940416666665</v>
      </c>
      <c r="U960" s="8">
        <f t="shared" si="101"/>
        <v>42179.940416666665</v>
      </c>
      <c r="V960" s="14">
        <f t="shared" si="102"/>
        <v>30</v>
      </c>
      <c r="W960" s="10">
        <f t="shared" si="103"/>
        <v>0.27750000000000002</v>
      </c>
      <c r="X960" s="21">
        <f t="shared" si="104"/>
        <v>2015</v>
      </c>
    </row>
    <row r="961" spans="1:24" ht="45" x14ac:dyDescent="0.25">
      <c r="A961">
        <v>3592</v>
      </c>
      <c r="B961" s="1" t="s">
        <v>3591</v>
      </c>
      <c r="C961" s="1" t="s">
        <v>7702</v>
      </c>
      <c r="D961" s="3">
        <v>2000</v>
      </c>
      <c r="E961" s="4">
        <v>2545</v>
      </c>
      <c r="F961" t="s">
        <v>8218</v>
      </c>
      <c r="G961" t="s">
        <v>8223</v>
      </c>
      <c r="H961" t="s">
        <v>8404</v>
      </c>
      <c r="I961" t="s">
        <v>8245</v>
      </c>
      <c r="J961">
        <v>1423630740</v>
      </c>
      <c r="K961">
        <v>1418673307</v>
      </c>
      <c r="L961" t="b">
        <v>0</v>
      </c>
      <c r="M961">
        <v>35</v>
      </c>
      <c r="N961" t="b">
        <v>1</v>
      </c>
      <c r="O961" t="s">
        <v>8269</v>
      </c>
      <c r="P961" t="s">
        <v>8322</v>
      </c>
      <c r="Q961" t="s">
        <v>8325</v>
      </c>
      <c r="R961">
        <f t="shared" si="98"/>
        <v>72.709999999999994</v>
      </c>
      <c r="S961" s="9">
        <f t="shared" si="99"/>
        <v>127</v>
      </c>
      <c r="T961" s="8">
        <f t="shared" si="100"/>
        <v>41988.829942129625</v>
      </c>
      <c r="U961" s="8">
        <f t="shared" si="101"/>
        <v>42046.207638888889</v>
      </c>
      <c r="V961" s="14">
        <f t="shared" si="102"/>
        <v>57.377696759263927</v>
      </c>
      <c r="W961" s="10">
        <f t="shared" si="103"/>
        <v>0.27250000000000002</v>
      </c>
      <c r="X961" s="21">
        <f t="shared" si="104"/>
        <v>2014</v>
      </c>
    </row>
    <row r="962" spans="1:24" ht="30" x14ac:dyDescent="0.25">
      <c r="A962">
        <v>3318</v>
      </c>
      <c r="B962" s="1" t="s">
        <v>3318</v>
      </c>
      <c r="C962" s="1" t="s">
        <v>7428</v>
      </c>
      <c r="D962" s="3">
        <v>2000</v>
      </c>
      <c r="E962" s="4">
        <v>2512</v>
      </c>
      <c r="F962" t="s">
        <v>8218</v>
      </c>
      <c r="G962" t="s">
        <v>8228</v>
      </c>
      <c r="H962" t="s">
        <v>8409</v>
      </c>
      <c r="I962" t="s">
        <v>8250</v>
      </c>
      <c r="J962">
        <v>1460341800</v>
      </c>
      <c r="K962">
        <v>1456902893</v>
      </c>
      <c r="L962" t="b">
        <v>0</v>
      </c>
      <c r="M962">
        <v>32</v>
      </c>
      <c r="N962" t="b">
        <v>1</v>
      </c>
      <c r="O962" t="s">
        <v>8269</v>
      </c>
      <c r="P962" t="s">
        <v>8322</v>
      </c>
      <c r="Q962" t="s">
        <v>8325</v>
      </c>
      <c r="R962">
        <f t="shared" ref="R962:R1025" si="105">IFERROR(ROUND(E962/M962,2),0)</f>
        <v>78.5</v>
      </c>
      <c r="S962" s="9">
        <f t="shared" ref="S962:S1025" si="106">ROUND((E962/D962)*100,0)</f>
        <v>126</v>
      </c>
      <c r="T962" s="8">
        <f t="shared" ref="T962:T1025" si="107">+(((K962/60)/60)/24)+DATE(1970,1,1)</f>
        <v>42431.302002314813</v>
      </c>
      <c r="U962" s="8">
        <f t="shared" ref="U962:U1025" si="108">+(((J962/60)/60/24)+DATE(1970,1,1))</f>
        <v>42471.104166666672</v>
      </c>
      <c r="V962" s="14">
        <f t="shared" ref="V962:V1025" si="109">+U962-T962</f>
        <v>39.802164351858664</v>
      </c>
      <c r="W962" s="10">
        <f t="shared" ref="W962:W1025" si="110">+(E962-D962)/D962</f>
        <v>0.25600000000000001</v>
      </c>
      <c r="X962" s="21">
        <f t="shared" ref="X962:X1025" si="111">YEAR(T962)</f>
        <v>2016</v>
      </c>
    </row>
    <row r="963" spans="1:24" ht="45" x14ac:dyDescent="0.25">
      <c r="A963">
        <v>1357</v>
      </c>
      <c r="B963" s="1" t="s">
        <v>1358</v>
      </c>
      <c r="C963" s="1" t="s">
        <v>5467</v>
      </c>
      <c r="D963" s="3">
        <v>2000</v>
      </c>
      <c r="E963" s="4">
        <v>2506</v>
      </c>
      <c r="F963" t="s">
        <v>8218</v>
      </c>
      <c r="G963" t="s">
        <v>8223</v>
      </c>
      <c r="H963" t="s">
        <v>8404</v>
      </c>
      <c r="I963" t="s">
        <v>8245</v>
      </c>
      <c r="J963">
        <v>1362117540</v>
      </c>
      <c r="K963">
        <v>1359587137</v>
      </c>
      <c r="L963" t="b">
        <v>0</v>
      </c>
      <c r="M963">
        <v>65</v>
      </c>
      <c r="N963" t="b">
        <v>1</v>
      </c>
      <c r="O963" t="s">
        <v>8272</v>
      </c>
      <c r="P963" t="s">
        <v>8310</v>
      </c>
      <c r="Q963" t="s">
        <v>8332</v>
      </c>
      <c r="R963">
        <f t="shared" si="105"/>
        <v>38.549999999999997</v>
      </c>
      <c r="S963" s="9">
        <f t="shared" si="106"/>
        <v>125</v>
      </c>
      <c r="T963" s="8">
        <f t="shared" si="107"/>
        <v>41304.962233796294</v>
      </c>
      <c r="U963" s="8">
        <f t="shared" si="108"/>
        <v>41334.249305555553</v>
      </c>
      <c r="V963" s="14">
        <f t="shared" si="109"/>
        <v>29.287071759259561</v>
      </c>
      <c r="W963" s="10">
        <f t="shared" si="110"/>
        <v>0.253</v>
      </c>
      <c r="X963" s="21">
        <f t="shared" si="111"/>
        <v>2013</v>
      </c>
    </row>
    <row r="964" spans="1:24" ht="60" x14ac:dyDescent="0.25">
      <c r="A964">
        <v>1635</v>
      </c>
      <c r="B964" s="1" t="s">
        <v>1636</v>
      </c>
      <c r="C964" s="1" t="s">
        <v>5745</v>
      </c>
      <c r="D964" s="3">
        <v>2000</v>
      </c>
      <c r="E964" s="4">
        <v>2506</v>
      </c>
      <c r="F964" t="s">
        <v>8218</v>
      </c>
      <c r="G964" t="s">
        <v>8223</v>
      </c>
      <c r="H964" t="s">
        <v>8404</v>
      </c>
      <c r="I964" t="s">
        <v>8245</v>
      </c>
      <c r="J964">
        <v>1468270261</v>
      </c>
      <c r="K964">
        <v>1463086261</v>
      </c>
      <c r="L964" t="b">
        <v>0</v>
      </c>
      <c r="M964">
        <v>37</v>
      </c>
      <c r="N964" t="b">
        <v>1</v>
      </c>
      <c r="O964" t="s">
        <v>8274</v>
      </c>
      <c r="P964" t="s">
        <v>8326</v>
      </c>
      <c r="Q964" t="s">
        <v>8330</v>
      </c>
      <c r="R964">
        <f t="shared" si="105"/>
        <v>67.73</v>
      </c>
      <c r="S964" s="9">
        <f t="shared" si="106"/>
        <v>125</v>
      </c>
      <c r="T964" s="8">
        <f t="shared" si="107"/>
        <v>42502.868761574078</v>
      </c>
      <c r="U964" s="8">
        <f t="shared" si="108"/>
        <v>42562.868761574078</v>
      </c>
      <c r="V964" s="14">
        <f t="shared" si="109"/>
        <v>60</v>
      </c>
      <c r="W964" s="10">
        <f t="shared" si="110"/>
        <v>0.253</v>
      </c>
      <c r="X964" s="21">
        <f t="shared" si="111"/>
        <v>2016</v>
      </c>
    </row>
    <row r="965" spans="1:24" ht="45" x14ac:dyDescent="0.25">
      <c r="A965">
        <v>1842</v>
      </c>
      <c r="B965" s="1" t="s">
        <v>1843</v>
      </c>
      <c r="C965" s="1" t="s">
        <v>5952</v>
      </c>
      <c r="D965" s="3">
        <v>2000</v>
      </c>
      <c r="E965" s="4">
        <v>2505</v>
      </c>
      <c r="F965" t="s">
        <v>8218</v>
      </c>
      <c r="G965" t="s">
        <v>8223</v>
      </c>
      <c r="H965" t="s">
        <v>8404</v>
      </c>
      <c r="I965" t="s">
        <v>8245</v>
      </c>
      <c r="J965">
        <v>1425275940</v>
      </c>
      <c r="K965">
        <v>1422371381</v>
      </c>
      <c r="L965" t="b">
        <v>0</v>
      </c>
      <c r="M965">
        <v>21</v>
      </c>
      <c r="N965" t="b">
        <v>1</v>
      </c>
      <c r="O965" t="s">
        <v>8274</v>
      </c>
      <c r="P965" t="s">
        <v>8326</v>
      </c>
      <c r="Q965" t="s">
        <v>8330</v>
      </c>
      <c r="R965">
        <f t="shared" si="105"/>
        <v>119.29</v>
      </c>
      <c r="S965" s="9">
        <f t="shared" si="106"/>
        <v>125</v>
      </c>
      <c r="T965" s="8">
        <f t="shared" si="107"/>
        <v>42031.631724537037</v>
      </c>
      <c r="U965" s="8">
        <f t="shared" si="108"/>
        <v>42065.249305555553</v>
      </c>
      <c r="V965" s="14">
        <f t="shared" si="109"/>
        <v>33.617581018515921</v>
      </c>
      <c r="W965" s="10">
        <f t="shared" si="110"/>
        <v>0.2525</v>
      </c>
      <c r="X965" s="21">
        <f t="shared" si="111"/>
        <v>2015</v>
      </c>
    </row>
    <row r="966" spans="1:24" ht="45" x14ac:dyDescent="0.25">
      <c r="A966">
        <v>2218</v>
      </c>
      <c r="B966" s="1" t="s">
        <v>2219</v>
      </c>
      <c r="C966" s="1" t="s">
        <v>6328</v>
      </c>
      <c r="D966" s="3">
        <v>2000</v>
      </c>
      <c r="E966" s="4">
        <v>2456.66</v>
      </c>
      <c r="F966" t="s">
        <v>8218</v>
      </c>
      <c r="G966" t="s">
        <v>8223</v>
      </c>
      <c r="H966" t="s">
        <v>8404</v>
      </c>
      <c r="I966" t="s">
        <v>8245</v>
      </c>
      <c r="J966">
        <v>1346198400</v>
      </c>
      <c r="K966">
        <v>1344281383</v>
      </c>
      <c r="L966" t="b">
        <v>0</v>
      </c>
      <c r="M966">
        <v>76</v>
      </c>
      <c r="N966" t="b">
        <v>1</v>
      </c>
      <c r="O966" t="s">
        <v>8278</v>
      </c>
      <c r="P966" t="s">
        <v>8326</v>
      </c>
      <c r="Q966" t="s">
        <v>8328</v>
      </c>
      <c r="R966">
        <f t="shared" si="105"/>
        <v>32.32</v>
      </c>
      <c r="S966" s="9">
        <f t="shared" si="106"/>
        <v>123</v>
      </c>
      <c r="T966" s="8">
        <f t="shared" si="107"/>
        <v>41127.812303240738</v>
      </c>
      <c r="U966" s="8">
        <f t="shared" si="108"/>
        <v>41150</v>
      </c>
      <c r="V966" s="14">
        <f t="shared" si="109"/>
        <v>22.187696759261598</v>
      </c>
      <c r="W966" s="10">
        <f t="shared" si="110"/>
        <v>0.22832999999999992</v>
      </c>
      <c r="X966" s="21">
        <f t="shared" si="111"/>
        <v>2012</v>
      </c>
    </row>
    <row r="967" spans="1:24" ht="75" x14ac:dyDescent="0.25">
      <c r="A967">
        <v>3290</v>
      </c>
      <c r="B967" s="1" t="s">
        <v>3290</v>
      </c>
      <c r="C967" s="1" t="s">
        <v>7400</v>
      </c>
      <c r="D967" s="3">
        <v>2000</v>
      </c>
      <c r="E967" s="4">
        <v>2424</v>
      </c>
      <c r="F967" t="s">
        <v>8218</v>
      </c>
      <c r="G967" t="s">
        <v>8224</v>
      </c>
      <c r="H967" t="s">
        <v>8408</v>
      </c>
      <c r="I967" t="s">
        <v>8246</v>
      </c>
      <c r="J967">
        <v>1489234891</v>
      </c>
      <c r="K967">
        <v>1486642891</v>
      </c>
      <c r="L967" t="b">
        <v>0</v>
      </c>
      <c r="M967">
        <v>72</v>
      </c>
      <c r="N967" t="b">
        <v>1</v>
      </c>
      <c r="O967" t="s">
        <v>8269</v>
      </c>
      <c r="P967" t="s">
        <v>8322</v>
      </c>
      <c r="Q967" t="s">
        <v>8325</v>
      </c>
      <c r="R967">
        <f t="shared" si="105"/>
        <v>33.67</v>
      </c>
      <c r="S967" s="9">
        <f t="shared" si="106"/>
        <v>121</v>
      </c>
      <c r="T967" s="8">
        <f t="shared" si="107"/>
        <v>42775.51494212963</v>
      </c>
      <c r="U967" s="8">
        <f t="shared" si="108"/>
        <v>42805.51494212963</v>
      </c>
      <c r="V967" s="14">
        <f t="shared" si="109"/>
        <v>30</v>
      </c>
      <c r="W967" s="10">
        <f t="shared" si="110"/>
        <v>0.21199999999999999</v>
      </c>
      <c r="X967" s="21">
        <f t="shared" si="111"/>
        <v>2017</v>
      </c>
    </row>
    <row r="968" spans="1:24" ht="45" x14ac:dyDescent="0.25">
      <c r="A968">
        <v>1931</v>
      </c>
      <c r="B968" s="1" t="s">
        <v>1932</v>
      </c>
      <c r="C968" s="1" t="s">
        <v>6041</v>
      </c>
      <c r="D968" s="3">
        <v>2000</v>
      </c>
      <c r="E968" s="4">
        <v>2412.02</v>
      </c>
      <c r="F968" t="s">
        <v>8218</v>
      </c>
      <c r="G968" t="s">
        <v>8223</v>
      </c>
      <c r="H968" t="s">
        <v>8404</v>
      </c>
      <c r="I968" t="s">
        <v>8245</v>
      </c>
      <c r="J968">
        <v>1337657400</v>
      </c>
      <c r="K968">
        <v>1336512309</v>
      </c>
      <c r="L968" t="b">
        <v>0</v>
      </c>
      <c r="M968">
        <v>50</v>
      </c>
      <c r="N968" t="b">
        <v>1</v>
      </c>
      <c r="O968" t="s">
        <v>8277</v>
      </c>
      <c r="P968" t="s">
        <v>8326</v>
      </c>
      <c r="Q968" t="s">
        <v>8327</v>
      </c>
      <c r="R968">
        <f t="shared" si="105"/>
        <v>48.24</v>
      </c>
      <c r="S968" s="9">
        <f t="shared" si="106"/>
        <v>121</v>
      </c>
      <c r="T968" s="8">
        <f t="shared" si="107"/>
        <v>41037.892465277779</v>
      </c>
      <c r="U968" s="8">
        <f t="shared" si="108"/>
        <v>41051.145833333336</v>
      </c>
      <c r="V968" s="14">
        <f t="shared" si="109"/>
        <v>13.253368055557075</v>
      </c>
      <c r="W968" s="10">
        <f t="shared" si="110"/>
        <v>0.20601</v>
      </c>
      <c r="X968" s="21">
        <f t="shared" si="111"/>
        <v>2012</v>
      </c>
    </row>
    <row r="969" spans="1:24" ht="60" x14ac:dyDescent="0.25">
      <c r="A969">
        <v>537</v>
      </c>
      <c r="B969" s="1" t="s">
        <v>538</v>
      </c>
      <c r="C969" s="1" t="s">
        <v>4647</v>
      </c>
      <c r="D969" s="3">
        <v>2000</v>
      </c>
      <c r="E969" s="4">
        <v>2410</v>
      </c>
      <c r="F969" t="s">
        <v>8218</v>
      </c>
      <c r="G969" t="s">
        <v>8223</v>
      </c>
      <c r="H969" t="s">
        <v>8404</v>
      </c>
      <c r="I969" t="s">
        <v>8245</v>
      </c>
      <c r="J969">
        <v>1446665191</v>
      </c>
      <c r="K969">
        <v>1444069591</v>
      </c>
      <c r="L969" t="b">
        <v>0</v>
      </c>
      <c r="M969">
        <v>59</v>
      </c>
      <c r="N969" t="b">
        <v>1</v>
      </c>
      <c r="O969" t="s">
        <v>8269</v>
      </c>
      <c r="P969" t="s">
        <v>8322</v>
      </c>
      <c r="Q969" t="s">
        <v>8325</v>
      </c>
      <c r="R969">
        <f t="shared" si="105"/>
        <v>40.85</v>
      </c>
      <c r="S969" s="9">
        <f t="shared" si="106"/>
        <v>121</v>
      </c>
      <c r="T969" s="8">
        <f t="shared" si="107"/>
        <v>42282.768414351856</v>
      </c>
      <c r="U969" s="8">
        <f t="shared" si="108"/>
        <v>42312.810081018513</v>
      </c>
      <c r="V969" s="14">
        <f t="shared" si="109"/>
        <v>30.041666666656965</v>
      </c>
      <c r="W969" s="10">
        <f t="shared" si="110"/>
        <v>0.20499999999999999</v>
      </c>
      <c r="X969" s="21">
        <f t="shared" si="111"/>
        <v>2015</v>
      </c>
    </row>
    <row r="970" spans="1:24" ht="45" x14ac:dyDescent="0.25">
      <c r="A970">
        <v>1245</v>
      </c>
      <c r="B970" s="1" t="s">
        <v>1246</v>
      </c>
      <c r="C970" s="1" t="s">
        <v>5355</v>
      </c>
      <c r="D970" s="3">
        <v>2000</v>
      </c>
      <c r="E970" s="4">
        <v>2405</v>
      </c>
      <c r="F970" t="s">
        <v>8218</v>
      </c>
      <c r="G970" t="s">
        <v>8223</v>
      </c>
      <c r="H970" t="s">
        <v>8404</v>
      </c>
      <c r="I970" t="s">
        <v>8245</v>
      </c>
      <c r="J970">
        <v>1402755834</v>
      </c>
      <c r="K970">
        <v>1400163834</v>
      </c>
      <c r="L970" t="b">
        <v>1</v>
      </c>
      <c r="M970">
        <v>17</v>
      </c>
      <c r="N970" t="b">
        <v>1</v>
      </c>
      <c r="O970" t="s">
        <v>8274</v>
      </c>
      <c r="P970" t="s">
        <v>8326</v>
      </c>
      <c r="Q970" t="s">
        <v>8330</v>
      </c>
      <c r="R970">
        <f t="shared" si="105"/>
        <v>141.47</v>
      </c>
      <c r="S970" s="9">
        <f t="shared" si="106"/>
        <v>120</v>
      </c>
      <c r="T970" s="8">
        <f t="shared" si="107"/>
        <v>41774.599930555552</v>
      </c>
      <c r="U970" s="8">
        <f t="shared" si="108"/>
        <v>41804.599930555552</v>
      </c>
      <c r="V970" s="14">
        <f t="shared" si="109"/>
        <v>30</v>
      </c>
      <c r="W970" s="10">
        <f t="shared" si="110"/>
        <v>0.20250000000000001</v>
      </c>
      <c r="X970" s="21">
        <f t="shared" si="111"/>
        <v>2014</v>
      </c>
    </row>
    <row r="971" spans="1:24" ht="60" x14ac:dyDescent="0.25">
      <c r="A971">
        <v>2827</v>
      </c>
      <c r="B971" s="1" t="s">
        <v>2827</v>
      </c>
      <c r="C971" s="1" t="s">
        <v>6937</v>
      </c>
      <c r="D971" s="3">
        <v>2000</v>
      </c>
      <c r="E971" s="4">
        <v>2405</v>
      </c>
      <c r="F971" t="s">
        <v>8218</v>
      </c>
      <c r="G971" t="s">
        <v>8223</v>
      </c>
      <c r="H971" t="s">
        <v>8404</v>
      </c>
      <c r="I971" t="s">
        <v>8245</v>
      </c>
      <c r="J971">
        <v>1464971400</v>
      </c>
      <c r="K971">
        <v>1462379066</v>
      </c>
      <c r="L971" t="b">
        <v>0</v>
      </c>
      <c r="M971">
        <v>23</v>
      </c>
      <c r="N971" t="b">
        <v>1</v>
      </c>
      <c r="O971" t="s">
        <v>8269</v>
      </c>
      <c r="P971" t="s">
        <v>8322</v>
      </c>
      <c r="Q971" t="s">
        <v>8325</v>
      </c>
      <c r="R971">
        <f t="shared" si="105"/>
        <v>104.57</v>
      </c>
      <c r="S971" s="9">
        <f t="shared" si="106"/>
        <v>120</v>
      </c>
      <c r="T971" s="8">
        <f t="shared" si="107"/>
        <v>42494.683634259258</v>
      </c>
      <c r="U971" s="8">
        <f t="shared" si="108"/>
        <v>42524.6875</v>
      </c>
      <c r="V971" s="14">
        <f t="shared" si="109"/>
        <v>30.003865740742185</v>
      </c>
      <c r="W971" s="10">
        <f t="shared" si="110"/>
        <v>0.20250000000000001</v>
      </c>
      <c r="X971" s="21">
        <f t="shared" si="111"/>
        <v>2016</v>
      </c>
    </row>
    <row r="972" spans="1:24" ht="45" x14ac:dyDescent="0.25">
      <c r="A972">
        <v>2838</v>
      </c>
      <c r="B972" s="1" t="s">
        <v>2838</v>
      </c>
      <c r="C972" s="1" t="s">
        <v>6948</v>
      </c>
      <c r="D972" s="3">
        <v>2000</v>
      </c>
      <c r="E972" s="4">
        <v>2405</v>
      </c>
      <c r="F972" t="s">
        <v>8218</v>
      </c>
      <c r="G972" t="s">
        <v>8223</v>
      </c>
      <c r="H972" t="s">
        <v>8404</v>
      </c>
      <c r="I972" t="s">
        <v>8245</v>
      </c>
      <c r="J972">
        <v>1407967200</v>
      </c>
      <c r="K972">
        <v>1406039696</v>
      </c>
      <c r="L972" t="b">
        <v>0</v>
      </c>
      <c r="M972">
        <v>54</v>
      </c>
      <c r="N972" t="b">
        <v>1</v>
      </c>
      <c r="O972" t="s">
        <v>8269</v>
      </c>
      <c r="P972" t="s">
        <v>8322</v>
      </c>
      <c r="Q972" t="s">
        <v>8325</v>
      </c>
      <c r="R972">
        <f t="shared" si="105"/>
        <v>44.54</v>
      </c>
      <c r="S972" s="9">
        <f t="shared" si="106"/>
        <v>120</v>
      </c>
      <c r="T972" s="8">
        <f t="shared" si="107"/>
        <v>41842.607592592591</v>
      </c>
      <c r="U972" s="8">
        <f t="shared" si="108"/>
        <v>41864.916666666664</v>
      </c>
      <c r="V972" s="14">
        <f t="shared" si="109"/>
        <v>22.309074074073578</v>
      </c>
      <c r="W972" s="10">
        <f t="shared" si="110"/>
        <v>0.20250000000000001</v>
      </c>
      <c r="X972" s="21">
        <f t="shared" si="111"/>
        <v>2014</v>
      </c>
    </row>
    <row r="973" spans="1:24" ht="60" x14ac:dyDescent="0.25">
      <c r="A973">
        <v>3347</v>
      </c>
      <c r="B973" s="1" t="s">
        <v>3347</v>
      </c>
      <c r="C973" s="1" t="s">
        <v>7457</v>
      </c>
      <c r="D973" s="3">
        <v>2000</v>
      </c>
      <c r="E973" s="4">
        <v>2389</v>
      </c>
      <c r="F973" t="s">
        <v>8218</v>
      </c>
      <c r="G973" t="s">
        <v>8224</v>
      </c>
      <c r="H973" t="s">
        <v>8408</v>
      </c>
      <c r="I973" t="s">
        <v>8246</v>
      </c>
      <c r="J973">
        <v>1462741200</v>
      </c>
      <c r="K973">
        <v>1461503654</v>
      </c>
      <c r="L973" t="b">
        <v>0</v>
      </c>
      <c r="M973">
        <v>22</v>
      </c>
      <c r="N973" t="b">
        <v>1</v>
      </c>
      <c r="O973" t="s">
        <v>8269</v>
      </c>
      <c r="P973" t="s">
        <v>8322</v>
      </c>
      <c r="Q973" t="s">
        <v>8325</v>
      </c>
      <c r="R973">
        <f t="shared" si="105"/>
        <v>108.59</v>
      </c>
      <c r="S973" s="9">
        <f t="shared" si="106"/>
        <v>119</v>
      </c>
      <c r="T973" s="8">
        <f t="shared" si="107"/>
        <v>42484.551550925928</v>
      </c>
      <c r="U973" s="8">
        <f t="shared" si="108"/>
        <v>42498.875</v>
      </c>
      <c r="V973" s="14">
        <f t="shared" si="109"/>
        <v>14.323449074072414</v>
      </c>
      <c r="W973" s="10">
        <f t="shared" si="110"/>
        <v>0.19450000000000001</v>
      </c>
      <c r="X973" s="21">
        <f t="shared" si="111"/>
        <v>2016</v>
      </c>
    </row>
    <row r="974" spans="1:24" ht="30" x14ac:dyDescent="0.25">
      <c r="A974">
        <v>66</v>
      </c>
      <c r="B974" s="1" t="s">
        <v>68</v>
      </c>
      <c r="C974" s="1" t="s">
        <v>4177</v>
      </c>
      <c r="D974" s="3">
        <v>2000</v>
      </c>
      <c r="E974" s="4">
        <v>2372</v>
      </c>
      <c r="F974" t="s">
        <v>8218</v>
      </c>
      <c r="G974" t="s">
        <v>8223</v>
      </c>
      <c r="H974" t="s">
        <v>8404</v>
      </c>
      <c r="I974" t="s">
        <v>8245</v>
      </c>
      <c r="J974">
        <v>1468873420</v>
      </c>
      <c r="K974">
        <v>1466281420</v>
      </c>
      <c r="L974" t="b">
        <v>0</v>
      </c>
      <c r="M974">
        <v>26</v>
      </c>
      <c r="N974" t="b">
        <v>1</v>
      </c>
      <c r="O974" t="s">
        <v>8264</v>
      </c>
      <c r="P974" t="s">
        <v>8320</v>
      </c>
      <c r="Q974" t="s">
        <v>8342</v>
      </c>
      <c r="R974">
        <f t="shared" si="105"/>
        <v>91.23</v>
      </c>
      <c r="S974" s="9">
        <f t="shared" si="106"/>
        <v>119</v>
      </c>
      <c r="T974" s="8">
        <f t="shared" si="107"/>
        <v>42539.849768518514</v>
      </c>
      <c r="U974" s="8">
        <f t="shared" si="108"/>
        <v>42569.849768518514</v>
      </c>
      <c r="V974" s="14">
        <f t="shared" si="109"/>
        <v>30</v>
      </c>
      <c r="W974" s="10">
        <f t="shared" si="110"/>
        <v>0.186</v>
      </c>
      <c r="X974" s="21">
        <f t="shared" si="111"/>
        <v>2016</v>
      </c>
    </row>
    <row r="975" spans="1:24" ht="45" x14ac:dyDescent="0.25">
      <c r="A975">
        <v>23</v>
      </c>
      <c r="B975" s="1" t="s">
        <v>25</v>
      </c>
      <c r="C975" s="1" t="s">
        <v>4134</v>
      </c>
      <c r="D975" s="3">
        <v>2000</v>
      </c>
      <c r="E975" s="4">
        <v>2370</v>
      </c>
      <c r="F975" t="s">
        <v>8218</v>
      </c>
      <c r="G975" t="s">
        <v>8223</v>
      </c>
      <c r="H975" t="s">
        <v>8404</v>
      </c>
      <c r="I975" t="s">
        <v>8245</v>
      </c>
      <c r="J975">
        <v>1430407200</v>
      </c>
      <c r="K975">
        <v>1428086501</v>
      </c>
      <c r="L975" t="b">
        <v>0</v>
      </c>
      <c r="M975">
        <v>23</v>
      </c>
      <c r="N975" t="b">
        <v>1</v>
      </c>
      <c r="O975" t="s">
        <v>8263</v>
      </c>
      <c r="P975" t="s">
        <v>8320</v>
      </c>
      <c r="Q975" t="s">
        <v>8331</v>
      </c>
      <c r="R975">
        <f t="shared" si="105"/>
        <v>103.04</v>
      </c>
      <c r="S975" s="9">
        <f t="shared" si="106"/>
        <v>119</v>
      </c>
      <c r="T975" s="8">
        <f t="shared" si="107"/>
        <v>42097.778946759259</v>
      </c>
      <c r="U975" s="8">
        <f t="shared" si="108"/>
        <v>42124.638888888891</v>
      </c>
      <c r="V975" s="14">
        <f t="shared" si="109"/>
        <v>26.859942129631236</v>
      </c>
      <c r="W975" s="10">
        <f t="shared" si="110"/>
        <v>0.185</v>
      </c>
      <c r="X975" s="21">
        <f t="shared" si="111"/>
        <v>2015</v>
      </c>
    </row>
    <row r="976" spans="1:24" ht="60" x14ac:dyDescent="0.25">
      <c r="A976">
        <v>835</v>
      </c>
      <c r="B976" s="1" t="s">
        <v>836</v>
      </c>
      <c r="C976" s="1" t="s">
        <v>4945</v>
      </c>
      <c r="D976" s="3">
        <v>2000</v>
      </c>
      <c r="E976" s="4">
        <v>2345</v>
      </c>
      <c r="F976" t="s">
        <v>8218</v>
      </c>
      <c r="G976" t="s">
        <v>8223</v>
      </c>
      <c r="H976" t="s">
        <v>8404</v>
      </c>
      <c r="I976" t="s">
        <v>8245</v>
      </c>
      <c r="J976">
        <v>1337396400</v>
      </c>
      <c r="K976">
        <v>1333709958</v>
      </c>
      <c r="L976" t="b">
        <v>0</v>
      </c>
      <c r="M976">
        <v>40</v>
      </c>
      <c r="N976" t="b">
        <v>1</v>
      </c>
      <c r="O976" t="s">
        <v>8274</v>
      </c>
      <c r="P976" t="s">
        <v>8326</v>
      </c>
      <c r="Q976" t="s">
        <v>8330</v>
      </c>
      <c r="R976">
        <f t="shared" si="105"/>
        <v>58.63</v>
      </c>
      <c r="S976" s="9">
        <f t="shared" si="106"/>
        <v>117</v>
      </c>
      <c r="T976" s="8">
        <f t="shared" si="107"/>
        <v>41005.45784722222</v>
      </c>
      <c r="U976" s="8">
        <f t="shared" si="108"/>
        <v>41048.125</v>
      </c>
      <c r="V976" s="14">
        <f t="shared" si="109"/>
        <v>42.667152777779847</v>
      </c>
      <c r="W976" s="10">
        <f t="shared" si="110"/>
        <v>0.17249999999999999</v>
      </c>
      <c r="X976" s="21">
        <f t="shared" si="111"/>
        <v>2012</v>
      </c>
    </row>
    <row r="977" spans="1:24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t="s">
        <v>8223</v>
      </c>
      <c r="H977" t="s">
        <v>8404</v>
      </c>
      <c r="I977" t="s">
        <v>8245</v>
      </c>
      <c r="J977">
        <v>1323136949</v>
      </c>
      <c r="K977">
        <v>1319245349</v>
      </c>
      <c r="L977" t="b">
        <v>1</v>
      </c>
      <c r="M977">
        <v>31</v>
      </c>
      <c r="N977" t="b">
        <v>1</v>
      </c>
      <c r="O977" t="s">
        <v>8274</v>
      </c>
      <c r="P977" t="s">
        <v>8326</v>
      </c>
      <c r="Q977" t="s">
        <v>8330</v>
      </c>
      <c r="R977">
        <f t="shared" si="105"/>
        <v>75.48</v>
      </c>
      <c r="S977" s="9">
        <f t="shared" si="106"/>
        <v>117</v>
      </c>
      <c r="T977" s="8">
        <f t="shared" si="107"/>
        <v>40838.043391203704</v>
      </c>
      <c r="U977" s="8">
        <f t="shared" si="108"/>
        <v>40883.085057870368</v>
      </c>
      <c r="V977" s="14">
        <f t="shared" si="109"/>
        <v>45.041666666664241</v>
      </c>
      <c r="W977" s="10">
        <f t="shared" si="110"/>
        <v>0.17</v>
      </c>
      <c r="X977" s="21">
        <f t="shared" si="111"/>
        <v>2011</v>
      </c>
    </row>
    <row r="978" spans="1:24" ht="60" x14ac:dyDescent="0.25">
      <c r="A978">
        <v>1627</v>
      </c>
      <c r="B978" s="1" t="s">
        <v>1628</v>
      </c>
      <c r="C978" s="1" t="s">
        <v>5737</v>
      </c>
      <c r="D978" s="3">
        <v>2000</v>
      </c>
      <c r="E978" s="4">
        <v>2340</v>
      </c>
      <c r="F978" t="s">
        <v>8218</v>
      </c>
      <c r="G978" t="s">
        <v>8223</v>
      </c>
      <c r="H978" t="s">
        <v>8404</v>
      </c>
      <c r="I978" t="s">
        <v>8245</v>
      </c>
      <c r="J978">
        <v>1353905940</v>
      </c>
      <c r="K978">
        <v>1351011489</v>
      </c>
      <c r="L978" t="b">
        <v>0</v>
      </c>
      <c r="M978">
        <v>38</v>
      </c>
      <c r="N978" t="b">
        <v>1</v>
      </c>
      <c r="O978" t="s">
        <v>8274</v>
      </c>
      <c r="P978" t="s">
        <v>8326</v>
      </c>
      <c r="Q978" t="s">
        <v>8330</v>
      </c>
      <c r="R978">
        <f t="shared" si="105"/>
        <v>61.58</v>
      </c>
      <c r="S978" s="9">
        <f t="shared" si="106"/>
        <v>117</v>
      </c>
      <c r="T978" s="8">
        <f t="shared" si="107"/>
        <v>41205.707048611112</v>
      </c>
      <c r="U978" s="8">
        <f t="shared" si="108"/>
        <v>41239.207638888889</v>
      </c>
      <c r="V978" s="14">
        <f t="shared" si="109"/>
        <v>33.500590277777519</v>
      </c>
      <c r="W978" s="10">
        <f t="shared" si="110"/>
        <v>0.17</v>
      </c>
      <c r="X978" s="21">
        <f t="shared" si="111"/>
        <v>2012</v>
      </c>
    </row>
    <row r="979" spans="1:24" ht="60" x14ac:dyDescent="0.25">
      <c r="A979">
        <v>3767</v>
      </c>
      <c r="B979" s="1" t="s">
        <v>3764</v>
      </c>
      <c r="C979" s="1" t="s">
        <v>7877</v>
      </c>
      <c r="D979" s="3">
        <v>2000</v>
      </c>
      <c r="E979" s="4">
        <v>2335</v>
      </c>
      <c r="F979" t="s">
        <v>8218</v>
      </c>
      <c r="G979" t="s">
        <v>8223</v>
      </c>
      <c r="H979" t="s">
        <v>8404</v>
      </c>
      <c r="I979" t="s">
        <v>8245</v>
      </c>
      <c r="J979">
        <v>1425185940</v>
      </c>
      <c r="K979">
        <v>1423960097</v>
      </c>
      <c r="L979" t="b">
        <v>0</v>
      </c>
      <c r="M979">
        <v>56</v>
      </c>
      <c r="N979" t="b">
        <v>1</v>
      </c>
      <c r="O979" t="s">
        <v>8303</v>
      </c>
      <c r="P979" t="s">
        <v>8322</v>
      </c>
      <c r="Q979" t="s">
        <v>8334</v>
      </c>
      <c r="R979">
        <f t="shared" si="105"/>
        <v>41.7</v>
      </c>
      <c r="S979" s="9">
        <f t="shared" si="106"/>
        <v>117</v>
      </c>
      <c r="T979" s="8">
        <f t="shared" si="107"/>
        <v>42050.019641203704</v>
      </c>
      <c r="U979" s="8">
        <f t="shared" si="108"/>
        <v>42064.207638888889</v>
      </c>
      <c r="V979" s="14">
        <f t="shared" si="109"/>
        <v>14.18799768518511</v>
      </c>
      <c r="W979" s="10">
        <f t="shared" si="110"/>
        <v>0.16750000000000001</v>
      </c>
      <c r="X979" s="21">
        <f t="shared" si="111"/>
        <v>2015</v>
      </c>
    </row>
    <row r="980" spans="1:24" ht="45" x14ac:dyDescent="0.25">
      <c r="A980">
        <v>67</v>
      </c>
      <c r="B980" s="1" t="s">
        <v>69</v>
      </c>
      <c r="C980" s="1" t="s">
        <v>4178</v>
      </c>
      <c r="D980" s="3">
        <v>2000</v>
      </c>
      <c r="E980" s="4">
        <v>2325</v>
      </c>
      <c r="F980" t="s">
        <v>8218</v>
      </c>
      <c r="G980" t="s">
        <v>8223</v>
      </c>
      <c r="H980" t="s">
        <v>8404</v>
      </c>
      <c r="I980" t="s">
        <v>8245</v>
      </c>
      <c r="J980">
        <v>1342360804</v>
      </c>
      <c r="K980">
        <v>1339768804</v>
      </c>
      <c r="L980" t="b">
        <v>0</v>
      </c>
      <c r="M980">
        <v>20</v>
      </c>
      <c r="N980" t="b">
        <v>1</v>
      </c>
      <c r="O980" t="s">
        <v>8264</v>
      </c>
      <c r="P980" t="s">
        <v>8320</v>
      </c>
      <c r="Q980" t="s">
        <v>8342</v>
      </c>
      <c r="R980">
        <f t="shared" si="105"/>
        <v>116.25</v>
      </c>
      <c r="S980" s="9">
        <f t="shared" si="106"/>
        <v>116</v>
      </c>
      <c r="T980" s="8">
        <f t="shared" si="107"/>
        <v>41075.583379629628</v>
      </c>
      <c r="U980" s="8">
        <f t="shared" si="108"/>
        <v>41105.583379629628</v>
      </c>
      <c r="V980" s="14">
        <f t="shared" si="109"/>
        <v>30</v>
      </c>
      <c r="W980" s="10">
        <f t="shared" si="110"/>
        <v>0.16250000000000001</v>
      </c>
      <c r="X980" s="21">
        <f t="shared" si="111"/>
        <v>2012</v>
      </c>
    </row>
    <row r="981" spans="1:24" ht="30" x14ac:dyDescent="0.25">
      <c r="A981">
        <v>2463</v>
      </c>
      <c r="B981" s="1" t="s">
        <v>2464</v>
      </c>
      <c r="C981" s="1" t="s">
        <v>6573</v>
      </c>
      <c r="D981" s="3">
        <v>2000</v>
      </c>
      <c r="E981" s="4">
        <v>2325</v>
      </c>
      <c r="F981" t="s">
        <v>8218</v>
      </c>
      <c r="G981" t="s">
        <v>8223</v>
      </c>
      <c r="H981" t="s">
        <v>8404</v>
      </c>
      <c r="I981" t="s">
        <v>8245</v>
      </c>
      <c r="J981">
        <v>1366138800</v>
      </c>
      <c r="K981">
        <v>1362710425</v>
      </c>
      <c r="L981" t="b">
        <v>0</v>
      </c>
      <c r="M981">
        <v>75</v>
      </c>
      <c r="N981" t="b">
        <v>1</v>
      </c>
      <c r="O981" t="s">
        <v>8277</v>
      </c>
      <c r="P981" t="s">
        <v>8326</v>
      </c>
      <c r="Q981" t="s">
        <v>8327</v>
      </c>
      <c r="R981">
        <f t="shared" si="105"/>
        <v>31</v>
      </c>
      <c r="S981" s="9">
        <f t="shared" si="106"/>
        <v>116</v>
      </c>
      <c r="T981" s="8">
        <f t="shared" si="107"/>
        <v>41341.111400462964</v>
      </c>
      <c r="U981" s="8">
        <f t="shared" si="108"/>
        <v>41380.791666666664</v>
      </c>
      <c r="V981" s="14">
        <f t="shared" si="109"/>
        <v>39.680266203700739</v>
      </c>
      <c r="W981" s="10">
        <f t="shared" si="110"/>
        <v>0.16250000000000001</v>
      </c>
      <c r="X981" s="21">
        <f t="shared" si="111"/>
        <v>2013</v>
      </c>
    </row>
    <row r="982" spans="1:24" ht="45" x14ac:dyDescent="0.25">
      <c r="A982">
        <v>3313</v>
      </c>
      <c r="B982" s="1" t="s">
        <v>3313</v>
      </c>
      <c r="C982" s="1" t="s">
        <v>7423</v>
      </c>
      <c r="D982" s="3">
        <v>2000</v>
      </c>
      <c r="E982" s="4">
        <v>2321</v>
      </c>
      <c r="F982" t="s">
        <v>8218</v>
      </c>
      <c r="G982" t="s">
        <v>8223</v>
      </c>
      <c r="H982" t="s">
        <v>8404</v>
      </c>
      <c r="I982" t="s">
        <v>8245</v>
      </c>
      <c r="J982">
        <v>1453856400</v>
      </c>
      <c r="K982">
        <v>1452664317</v>
      </c>
      <c r="L982" t="b">
        <v>0</v>
      </c>
      <c r="M982">
        <v>29</v>
      </c>
      <c r="N982" t="b">
        <v>1</v>
      </c>
      <c r="O982" t="s">
        <v>8269</v>
      </c>
      <c r="P982" t="s">
        <v>8322</v>
      </c>
      <c r="Q982" t="s">
        <v>8325</v>
      </c>
      <c r="R982">
        <f t="shared" si="105"/>
        <v>80.03</v>
      </c>
      <c r="S982" s="9">
        <f t="shared" si="106"/>
        <v>116</v>
      </c>
      <c r="T982" s="8">
        <f t="shared" si="107"/>
        <v>42382.244409722218</v>
      </c>
      <c r="U982" s="8">
        <f t="shared" si="108"/>
        <v>42396.041666666672</v>
      </c>
      <c r="V982" s="14">
        <f t="shared" si="109"/>
        <v>13.797256944453693</v>
      </c>
      <c r="W982" s="10">
        <f t="shared" si="110"/>
        <v>0.1605</v>
      </c>
      <c r="X982" s="21">
        <f t="shared" si="111"/>
        <v>2016</v>
      </c>
    </row>
    <row r="983" spans="1:24" ht="45" x14ac:dyDescent="0.25">
      <c r="A983">
        <v>1922</v>
      </c>
      <c r="B983" s="1" t="s">
        <v>1923</v>
      </c>
      <c r="C983" s="1" t="s">
        <v>6032</v>
      </c>
      <c r="D983" s="3">
        <v>2000</v>
      </c>
      <c r="E983" s="4">
        <v>2311</v>
      </c>
      <c r="F983" t="s">
        <v>8218</v>
      </c>
      <c r="G983" t="s">
        <v>8223</v>
      </c>
      <c r="H983" t="s">
        <v>8404</v>
      </c>
      <c r="I983" t="s">
        <v>8245</v>
      </c>
      <c r="J983">
        <v>1386828507</v>
      </c>
      <c r="K983">
        <v>1384236507</v>
      </c>
      <c r="L983" t="b">
        <v>0</v>
      </c>
      <c r="M983">
        <v>64</v>
      </c>
      <c r="N983" t="b">
        <v>1</v>
      </c>
      <c r="O983" t="s">
        <v>8277</v>
      </c>
      <c r="P983" t="s">
        <v>8326</v>
      </c>
      <c r="Q983" t="s">
        <v>8327</v>
      </c>
      <c r="R983">
        <f t="shared" si="105"/>
        <v>36.11</v>
      </c>
      <c r="S983" s="9">
        <f t="shared" si="106"/>
        <v>116</v>
      </c>
      <c r="T983" s="8">
        <f t="shared" si="107"/>
        <v>41590.255868055552</v>
      </c>
      <c r="U983" s="8">
        <f t="shared" si="108"/>
        <v>41620.255868055552</v>
      </c>
      <c r="V983" s="14">
        <f t="shared" si="109"/>
        <v>30</v>
      </c>
      <c r="W983" s="10">
        <f t="shared" si="110"/>
        <v>0.1555</v>
      </c>
      <c r="X983" s="21">
        <f t="shared" si="111"/>
        <v>2013</v>
      </c>
    </row>
    <row r="984" spans="1:24" ht="45" x14ac:dyDescent="0.25">
      <c r="A984">
        <v>3172</v>
      </c>
      <c r="B984" s="1" t="s">
        <v>3172</v>
      </c>
      <c r="C984" s="1" t="s">
        <v>7282</v>
      </c>
      <c r="D984" s="3">
        <v>2000</v>
      </c>
      <c r="E984" s="4">
        <v>2300</v>
      </c>
      <c r="F984" t="s">
        <v>8218</v>
      </c>
      <c r="G984" t="s">
        <v>8223</v>
      </c>
      <c r="H984" t="s">
        <v>8404</v>
      </c>
      <c r="I984" t="s">
        <v>8245</v>
      </c>
      <c r="J984">
        <v>1329240668</v>
      </c>
      <c r="K984">
        <v>1326648668</v>
      </c>
      <c r="L984" t="b">
        <v>1</v>
      </c>
      <c r="M984">
        <v>29</v>
      </c>
      <c r="N984" t="b">
        <v>1</v>
      </c>
      <c r="O984" t="s">
        <v>8269</v>
      </c>
      <c r="P984" t="s">
        <v>8322</v>
      </c>
      <c r="Q984" t="s">
        <v>8325</v>
      </c>
      <c r="R984">
        <f t="shared" si="105"/>
        <v>79.31</v>
      </c>
      <c r="S984" s="9">
        <f t="shared" si="106"/>
        <v>115</v>
      </c>
      <c r="T984" s="8">
        <f t="shared" si="107"/>
        <v>40923.729953703703</v>
      </c>
      <c r="U984" s="8">
        <f t="shared" si="108"/>
        <v>40953.729953703703</v>
      </c>
      <c r="V984" s="14">
        <f t="shared" si="109"/>
        <v>30</v>
      </c>
      <c r="W984" s="10">
        <f t="shared" si="110"/>
        <v>0.15</v>
      </c>
      <c r="X984" s="21">
        <f t="shared" si="111"/>
        <v>2012</v>
      </c>
    </row>
    <row r="985" spans="1:24" ht="30" x14ac:dyDescent="0.25">
      <c r="A985">
        <v>1022</v>
      </c>
      <c r="B985" s="1" t="s">
        <v>1023</v>
      </c>
      <c r="C985" s="1" t="s">
        <v>5132</v>
      </c>
      <c r="D985" s="3">
        <v>2000</v>
      </c>
      <c r="E985" s="4">
        <v>2298</v>
      </c>
      <c r="F985" t="s">
        <v>8218</v>
      </c>
      <c r="G985" t="s">
        <v>8223</v>
      </c>
      <c r="H985" t="s">
        <v>8404</v>
      </c>
      <c r="I985" t="s">
        <v>8245</v>
      </c>
      <c r="J985">
        <v>1431876677</v>
      </c>
      <c r="K985">
        <v>1429284677</v>
      </c>
      <c r="L985" t="b">
        <v>1</v>
      </c>
      <c r="M985">
        <v>74</v>
      </c>
      <c r="N985" t="b">
        <v>1</v>
      </c>
      <c r="O985" t="s">
        <v>8278</v>
      </c>
      <c r="P985" t="s">
        <v>8326</v>
      </c>
      <c r="Q985" t="s">
        <v>8328</v>
      </c>
      <c r="R985">
        <f t="shared" si="105"/>
        <v>31.05</v>
      </c>
      <c r="S985" s="9">
        <f t="shared" si="106"/>
        <v>115</v>
      </c>
      <c r="T985" s="8">
        <f t="shared" si="107"/>
        <v>42111.646724537044</v>
      </c>
      <c r="U985" s="8">
        <f t="shared" si="108"/>
        <v>42141.646724537044</v>
      </c>
      <c r="V985" s="14">
        <f t="shared" si="109"/>
        <v>30</v>
      </c>
      <c r="W985" s="10">
        <f t="shared" si="110"/>
        <v>0.14899999999999999</v>
      </c>
      <c r="X985" s="21">
        <f t="shared" si="111"/>
        <v>2015</v>
      </c>
    </row>
    <row r="986" spans="1:24" ht="45" x14ac:dyDescent="0.25">
      <c r="A986">
        <v>3570</v>
      </c>
      <c r="B986" s="1" t="s">
        <v>3569</v>
      </c>
      <c r="C986" s="1" t="s">
        <v>7680</v>
      </c>
      <c r="D986" s="3">
        <v>2000</v>
      </c>
      <c r="E986" s="4">
        <v>2287</v>
      </c>
      <c r="F986" t="s">
        <v>8218</v>
      </c>
      <c r="G986" t="s">
        <v>8223</v>
      </c>
      <c r="H986" t="s">
        <v>8404</v>
      </c>
      <c r="I986" t="s">
        <v>8245</v>
      </c>
      <c r="J986">
        <v>1420009200</v>
      </c>
      <c r="K986">
        <v>1417593483</v>
      </c>
      <c r="L986" t="b">
        <v>0</v>
      </c>
      <c r="M986">
        <v>26</v>
      </c>
      <c r="N986" t="b">
        <v>1</v>
      </c>
      <c r="O986" t="s">
        <v>8269</v>
      </c>
      <c r="P986" t="s">
        <v>8322</v>
      </c>
      <c r="Q986" t="s">
        <v>8325</v>
      </c>
      <c r="R986">
        <f t="shared" si="105"/>
        <v>87.96</v>
      </c>
      <c r="S986" s="9">
        <f t="shared" si="106"/>
        <v>114</v>
      </c>
      <c r="T986" s="8">
        <f t="shared" si="107"/>
        <v>41976.331979166673</v>
      </c>
      <c r="U986" s="8">
        <f t="shared" si="108"/>
        <v>42004.291666666672</v>
      </c>
      <c r="V986" s="14">
        <f t="shared" si="109"/>
        <v>27.959687499998836</v>
      </c>
      <c r="W986" s="10">
        <f t="shared" si="110"/>
        <v>0.14349999999999999</v>
      </c>
      <c r="X986" s="21">
        <f t="shared" si="111"/>
        <v>2014</v>
      </c>
    </row>
    <row r="987" spans="1:24" ht="60" x14ac:dyDescent="0.25">
      <c r="A987">
        <v>2623</v>
      </c>
      <c r="B987" s="1" t="s">
        <v>2623</v>
      </c>
      <c r="C987" s="1" t="s">
        <v>6733</v>
      </c>
      <c r="D987" s="3">
        <v>2000</v>
      </c>
      <c r="E987" s="4">
        <v>2280</v>
      </c>
      <c r="F987" t="s">
        <v>8218</v>
      </c>
      <c r="G987" t="s">
        <v>8223</v>
      </c>
      <c r="H987" t="s">
        <v>8404</v>
      </c>
      <c r="I987" t="s">
        <v>8245</v>
      </c>
      <c r="J987">
        <v>1480658966</v>
      </c>
      <c r="K987">
        <v>1479449366</v>
      </c>
      <c r="L987" t="b">
        <v>0</v>
      </c>
      <c r="M987">
        <v>62</v>
      </c>
      <c r="N987" t="b">
        <v>1</v>
      </c>
      <c r="O987" t="s">
        <v>8299</v>
      </c>
      <c r="P987" t="s">
        <v>8307</v>
      </c>
      <c r="Q987" t="s">
        <v>8314</v>
      </c>
      <c r="R987">
        <f t="shared" si="105"/>
        <v>36.770000000000003</v>
      </c>
      <c r="S987" s="9">
        <f t="shared" si="106"/>
        <v>114</v>
      </c>
      <c r="T987" s="8">
        <f t="shared" si="107"/>
        <v>42692.256550925929</v>
      </c>
      <c r="U987" s="8">
        <f t="shared" si="108"/>
        <v>42706.256550925929</v>
      </c>
      <c r="V987" s="14">
        <f t="shared" si="109"/>
        <v>14</v>
      </c>
      <c r="W987" s="10">
        <f t="shared" si="110"/>
        <v>0.14000000000000001</v>
      </c>
      <c r="X987" s="21">
        <f t="shared" si="111"/>
        <v>2016</v>
      </c>
    </row>
    <row r="988" spans="1:24" ht="45" x14ac:dyDescent="0.25">
      <c r="A988">
        <v>63</v>
      </c>
      <c r="B988" s="1" t="s">
        <v>65</v>
      </c>
      <c r="C988" s="1" t="s">
        <v>4174</v>
      </c>
      <c r="D988" s="3">
        <v>2000</v>
      </c>
      <c r="E988" s="4">
        <v>2270.37</v>
      </c>
      <c r="F988" t="s">
        <v>8218</v>
      </c>
      <c r="G988" t="s">
        <v>8223</v>
      </c>
      <c r="H988" t="s">
        <v>8404</v>
      </c>
      <c r="I988" t="s">
        <v>8245</v>
      </c>
      <c r="J988">
        <v>1388206740</v>
      </c>
      <c r="K988">
        <v>1386194013</v>
      </c>
      <c r="L988" t="b">
        <v>0</v>
      </c>
      <c r="M988">
        <v>64</v>
      </c>
      <c r="N988" t="b">
        <v>1</v>
      </c>
      <c r="O988" t="s">
        <v>8264</v>
      </c>
      <c r="P988" t="s">
        <v>8320</v>
      </c>
      <c r="Q988" t="s">
        <v>8342</v>
      </c>
      <c r="R988">
        <f t="shared" si="105"/>
        <v>35.47</v>
      </c>
      <c r="S988" s="9">
        <f t="shared" si="106"/>
        <v>114</v>
      </c>
      <c r="T988" s="8">
        <f t="shared" si="107"/>
        <v>41612.912187499998</v>
      </c>
      <c r="U988" s="8">
        <f t="shared" si="108"/>
        <v>41636.207638888889</v>
      </c>
      <c r="V988" s="14">
        <f t="shared" si="109"/>
        <v>23.295451388890797</v>
      </c>
      <c r="W988" s="10">
        <f t="shared" si="110"/>
        <v>0.13518499999999994</v>
      </c>
      <c r="X988" s="21">
        <f t="shared" si="111"/>
        <v>2013</v>
      </c>
    </row>
    <row r="989" spans="1:24" ht="60" x14ac:dyDescent="0.25">
      <c r="A989">
        <v>2101</v>
      </c>
      <c r="B989" s="1" t="s">
        <v>2102</v>
      </c>
      <c r="C989" s="1" t="s">
        <v>6211</v>
      </c>
      <c r="D989" s="3">
        <v>2000</v>
      </c>
      <c r="E989" s="4">
        <v>2265</v>
      </c>
      <c r="F989" t="s">
        <v>8218</v>
      </c>
      <c r="G989" t="s">
        <v>8223</v>
      </c>
      <c r="H989" t="s">
        <v>8404</v>
      </c>
      <c r="I989" t="s">
        <v>8245</v>
      </c>
      <c r="J989">
        <v>1329104114</v>
      </c>
      <c r="K989">
        <v>1323920114</v>
      </c>
      <c r="L989" t="b">
        <v>0</v>
      </c>
      <c r="M989">
        <v>44</v>
      </c>
      <c r="N989" t="b">
        <v>1</v>
      </c>
      <c r="O989" t="s">
        <v>8277</v>
      </c>
      <c r="P989" t="s">
        <v>8326</v>
      </c>
      <c r="Q989" t="s">
        <v>8327</v>
      </c>
      <c r="R989">
        <f t="shared" si="105"/>
        <v>51.48</v>
      </c>
      <c r="S989" s="9">
        <f t="shared" si="106"/>
        <v>113</v>
      </c>
      <c r="T989" s="8">
        <f t="shared" si="107"/>
        <v>40892.149467592593</v>
      </c>
      <c r="U989" s="8">
        <f t="shared" si="108"/>
        <v>40952.149467592593</v>
      </c>
      <c r="V989" s="14">
        <f t="shared" si="109"/>
        <v>60</v>
      </c>
      <c r="W989" s="10">
        <f t="shared" si="110"/>
        <v>0.13250000000000001</v>
      </c>
      <c r="X989" s="21">
        <f t="shared" si="111"/>
        <v>2011</v>
      </c>
    </row>
    <row r="990" spans="1:24" ht="45" x14ac:dyDescent="0.25">
      <c r="A990">
        <v>3478</v>
      </c>
      <c r="B990" s="1" t="s">
        <v>3477</v>
      </c>
      <c r="C990" s="1" t="s">
        <v>7588</v>
      </c>
      <c r="D990" s="3">
        <v>2000</v>
      </c>
      <c r="E990" s="4">
        <v>2257</v>
      </c>
      <c r="F990" t="s">
        <v>8218</v>
      </c>
      <c r="G990" t="s">
        <v>8223</v>
      </c>
      <c r="H990" t="s">
        <v>8404</v>
      </c>
      <c r="I990" t="s">
        <v>8245</v>
      </c>
      <c r="J990">
        <v>1426539600</v>
      </c>
      <c r="K990">
        <v>1424296822</v>
      </c>
      <c r="L990" t="b">
        <v>0</v>
      </c>
      <c r="M990">
        <v>57</v>
      </c>
      <c r="N990" t="b">
        <v>1</v>
      </c>
      <c r="O990" t="s">
        <v>8269</v>
      </c>
      <c r="P990" t="s">
        <v>8322</v>
      </c>
      <c r="Q990" t="s">
        <v>8325</v>
      </c>
      <c r="R990">
        <f t="shared" si="105"/>
        <v>39.6</v>
      </c>
      <c r="S990" s="9">
        <f t="shared" si="106"/>
        <v>113</v>
      </c>
      <c r="T990" s="8">
        <f t="shared" si="107"/>
        <v>42053.916921296302</v>
      </c>
      <c r="U990" s="8">
        <f t="shared" si="108"/>
        <v>42079.875</v>
      </c>
      <c r="V990" s="14">
        <f t="shared" si="109"/>
        <v>25.958078703697538</v>
      </c>
      <c r="W990" s="10">
        <f t="shared" si="110"/>
        <v>0.1285</v>
      </c>
      <c r="X990" s="21">
        <f t="shared" si="111"/>
        <v>2015</v>
      </c>
    </row>
    <row r="991" spans="1:24" ht="45" x14ac:dyDescent="0.25">
      <c r="A991">
        <v>3170</v>
      </c>
      <c r="B991" s="1" t="s">
        <v>3170</v>
      </c>
      <c r="C991" s="1" t="s">
        <v>7280</v>
      </c>
      <c r="D991" s="3">
        <v>2000</v>
      </c>
      <c r="E991" s="4">
        <v>2245</v>
      </c>
      <c r="F991" t="s">
        <v>8218</v>
      </c>
      <c r="G991" t="s">
        <v>8223</v>
      </c>
      <c r="H991" t="s">
        <v>8404</v>
      </c>
      <c r="I991" t="s">
        <v>8245</v>
      </c>
      <c r="J991">
        <v>1404273600</v>
      </c>
      <c r="K991">
        <v>1401414944</v>
      </c>
      <c r="L991" t="b">
        <v>1</v>
      </c>
      <c r="M991">
        <v>71</v>
      </c>
      <c r="N991" t="b">
        <v>1</v>
      </c>
      <c r="O991" t="s">
        <v>8269</v>
      </c>
      <c r="P991" t="s">
        <v>8322</v>
      </c>
      <c r="Q991" t="s">
        <v>8325</v>
      </c>
      <c r="R991">
        <f t="shared" si="105"/>
        <v>31.62</v>
      </c>
      <c r="S991" s="9">
        <f t="shared" si="106"/>
        <v>112</v>
      </c>
      <c r="T991" s="8">
        <f t="shared" si="107"/>
        <v>41789.080370370371</v>
      </c>
      <c r="U991" s="8">
        <f t="shared" si="108"/>
        <v>41822.166666666664</v>
      </c>
      <c r="V991" s="14">
        <f t="shared" si="109"/>
        <v>33.086296296292858</v>
      </c>
      <c r="W991" s="10">
        <f t="shared" si="110"/>
        <v>0.1225</v>
      </c>
      <c r="X991" s="21">
        <f t="shared" si="111"/>
        <v>2014</v>
      </c>
    </row>
    <row r="992" spans="1:24" ht="45" x14ac:dyDescent="0.25">
      <c r="A992">
        <v>801</v>
      </c>
      <c r="B992" s="1" t="s">
        <v>802</v>
      </c>
      <c r="C992" s="1" t="s">
        <v>4911</v>
      </c>
      <c r="D992" s="3">
        <v>2000</v>
      </c>
      <c r="E992" s="4">
        <v>2230.4299999999998</v>
      </c>
      <c r="F992" t="s">
        <v>8218</v>
      </c>
      <c r="G992" t="s">
        <v>8223</v>
      </c>
      <c r="H992" t="s">
        <v>8404</v>
      </c>
      <c r="I992" t="s">
        <v>8245</v>
      </c>
      <c r="J992">
        <v>1309547120</v>
      </c>
      <c r="K992">
        <v>1306955120</v>
      </c>
      <c r="L992" t="b">
        <v>0</v>
      </c>
      <c r="M992">
        <v>51</v>
      </c>
      <c r="N992" t="b">
        <v>1</v>
      </c>
      <c r="O992" t="s">
        <v>8274</v>
      </c>
      <c r="P992" t="s">
        <v>8326</v>
      </c>
      <c r="Q992" t="s">
        <v>8330</v>
      </c>
      <c r="R992">
        <f t="shared" si="105"/>
        <v>43.73</v>
      </c>
      <c r="S992" s="9">
        <f t="shared" si="106"/>
        <v>112</v>
      </c>
      <c r="T992" s="8">
        <f t="shared" si="107"/>
        <v>40695.795370370368</v>
      </c>
      <c r="U992" s="8">
        <f t="shared" si="108"/>
        <v>40725.795370370368</v>
      </c>
      <c r="V992" s="14">
        <f t="shared" si="109"/>
        <v>30</v>
      </c>
      <c r="W992" s="10">
        <f t="shared" si="110"/>
        <v>0.11521499999999991</v>
      </c>
      <c r="X992" s="21">
        <f t="shared" si="111"/>
        <v>2011</v>
      </c>
    </row>
    <row r="993" spans="1:24" ht="45" x14ac:dyDescent="0.25">
      <c r="A993">
        <v>2464</v>
      </c>
      <c r="B993" s="1" t="s">
        <v>2465</v>
      </c>
      <c r="C993" s="1" t="s">
        <v>6574</v>
      </c>
      <c r="D993" s="3">
        <v>2000</v>
      </c>
      <c r="E993" s="4">
        <v>2222</v>
      </c>
      <c r="F993" t="s">
        <v>8218</v>
      </c>
      <c r="G993" t="s">
        <v>8228</v>
      </c>
      <c r="H993" t="s">
        <v>8409</v>
      </c>
      <c r="I993" t="s">
        <v>8250</v>
      </c>
      <c r="J993">
        <v>1443641340</v>
      </c>
      <c r="K993">
        <v>1441143397</v>
      </c>
      <c r="L993" t="b">
        <v>0</v>
      </c>
      <c r="M993">
        <v>43</v>
      </c>
      <c r="N993" t="b">
        <v>1</v>
      </c>
      <c r="O993" t="s">
        <v>8277</v>
      </c>
      <c r="P993" t="s">
        <v>8326</v>
      </c>
      <c r="Q993" t="s">
        <v>8327</v>
      </c>
      <c r="R993">
        <f t="shared" si="105"/>
        <v>51.67</v>
      </c>
      <c r="S993" s="9">
        <f t="shared" si="106"/>
        <v>111</v>
      </c>
      <c r="T993" s="8">
        <f t="shared" si="107"/>
        <v>42248.90042824074</v>
      </c>
      <c r="U993" s="8">
        <f t="shared" si="108"/>
        <v>42277.811805555553</v>
      </c>
      <c r="V993" s="14">
        <f t="shared" si="109"/>
        <v>28.911377314812853</v>
      </c>
      <c r="W993" s="10">
        <f t="shared" si="110"/>
        <v>0.111</v>
      </c>
      <c r="X993" s="21">
        <f t="shared" si="111"/>
        <v>2015</v>
      </c>
    </row>
    <row r="994" spans="1:24" ht="60" x14ac:dyDescent="0.25">
      <c r="A994">
        <v>3657</v>
      </c>
      <c r="B994" s="1" t="s">
        <v>3654</v>
      </c>
      <c r="C994" s="1" t="s">
        <v>7767</v>
      </c>
      <c r="D994" s="3">
        <v>2000</v>
      </c>
      <c r="E994" s="4">
        <v>2215</v>
      </c>
      <c r="F994" t="s">
        <v>8218</v>
      </c>
      <c r="G994" t="s">
        <v>8231</v>
      </c>
      <c r="H994" t="s">
        <v>8418</v>
      </c>
      <c r="I994" t="s">
        <v>8252</v>
      </c>
      <c r="J994">
        <v>1464817320</v>
      </c>
      <c r="K994">
        <v>1462806419</v>
      </c>
      <c r="L994" t="b">
        <v>0</v>
      </c>
      <c r="M994">
        <v>20</v>
      </c>
      <c r="N994" t="b">
        <v>1</v>
      </c>
      <c r="O994" t="s">
        <v>8269</v>
      </c>
      <c r="P994" t="s">
        <v>8322</v>
      </c>
      <c r="Q994" t="s">
        <v>8325</v>
      </c>
      <c r="R994">
        <f t="shared" si="105"/>
        <v>110.75</v>
      </c>
      <c r="S994" s="9">
        <f t="shared" si="106"/>
        <v>111</v>
      </c>
      <c r="T994" s="8">
        <f t="shared" si="107"/>
        <v>42499.629849537043</v>
      </c>
      <c r="U994" s="8">
        <f t="shared" si="108"/>
        <v>42522.904166666667</v>
      </c>
      <c r="V994" s="14">
        <f t="shared" si="109"/>
        <v>23.274317129624251</v>
      </c>
      <c r="W994" s="10">
        <f t="shared" si="110"/>
        <v>0.1075</v>
      </c>
      <c r="X994" s="21">
        <f t="shared" si="111"/>
        <v>2016</v>
      </c>
    </row>
    <row r="995" spans="1:24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t="s">
        <v>8224</v>
      </c>
      <c r="H995" t="s">
        <v>8408</v>
      </c>
      <c r="I995" t="s">
        <v>8246</v>
      </c>
      <c r="J995">
        <v>1408039860</v>
      </c>
      <c r="K995">
        <v>1405248503</v>
      </c>
      <c r="L995" t="b">
        <v>0</v>
      </c>
      <c r="M995">
        <v>83</v>
      </c>
      <c r="N995" t="b">
        <v>1</v>
      </c>
      <c r="O995" t="s">
        <v>8290</v>
      </c>
      <c r="P995" t="s">
        <v>8326</v>
      </c>
      <c r="Q995" t="s">
        <v>8337</v>
      </c>
      <c r="R995">
        <f t="shared" si="105"/>
        <v>26.55</v>
      </c>
      <c r="S995" s="9">
        <f t="shared" si="106"/>
        <v>110</v>
      </c>
      <c r="T995" s="8">
        <f t="shared" si="107"/>
        <v>41833.450266203705</v>
      </c>
      <c r="U995" s="8">
        <f t="shared" si="108"/>
        <v>41865.757638888892</v>
      </c>
      <c r="V995" s="14">
        <f t="shared" si="109"/>
        <v>32.307372685187147</v>
      </c>
      <c r="W995" s="10">
        <f t="shared" si="110"/>
        <v>0.10199999999999999</v>
      </c>
      <c r="X995" s="21">
        <f t="shared" si="111"/>
        <v>2014</v>
      </c>
    </row>
    <row r="996" spans="1:24" ht="60" x14ac:dyDescent="0.25">
      <c r="A996">
        <v>3679</v>
      </c>
      <c r="B996" s="1" t="s">
        <v>3676</v>
      </c>
      <c r="C996" s="1" t="s">
        <v>7789</v>
      </c>
      <c r="D996" s="3">
        <v>2000</v>
      </c>
      <c r="E996" s="4">
        <v>2202</v>
      </c>
      <c r="F996" t="s">
        <v>8218</v>
      </c>
      <c r="G996" t="s">
        <v>8223</v>
      </c>
      <c r="H996" t="s">
        <v>8404</v>
      </c>
      <c r="I996" t="s">
        <v>8245</v>
      </c>
      <c r="J996">
        <v>1404190740</v>
      </c>
      <c r="K996">
        <v>1401214581</v>
      </c>
      <c r="L996" t="b">
        <v>0</v>
      </c>
      <c r="M996">
        <v>30</v>
      </c>
      <c r="N996" t="b">
        <v>1</v>
      </c>
      <c r="O996" t="s">
        <v>8269</v>
      </c>
      <c r="P996" t="s">
        <v>8322</v>
      </c>
      <c r="Q996" t="s">
        <v>8325</v>
      </c>
      <c r="R996">
        <f t="shared" si="105"/>
        <v>73.400000000000006</v>
      </c>
      <c r="S996" s="9">
        <f t="shared" si="106"/>
        <v>110</v>
      </c>
      <c r="T996" s="8">
        <f t="shared" si="107"/>
        <v>41786.761354166665</v>
      </c>
      <c r="U996" s="8">
        <f t="shared" si="108"/>
        <v>41821.207638888889</v>
      </c>
      <c r="V996" s="14">
        <f t="shared" si="109"/>
        <v>34.446284722223936</v>
      </c>
      <c r="W996" s="10">
        <f t="shared" si="110"/>
        <v>0.10100000000000001</v>
      </c>
      <c r="X996" s="21">
        <f t="shared" si="111"/>
        <v>2014</v>
      </c>
    </row>
    <row r="997" spans="1:24" ht="45" x14ac:dyDescent="0.25">
      <c r="A997">
        <v>3432</v>
      </c>
      <c r="B997" s="1" t="s">
        <v>3431</v>
      </c>
      <c r="C997" s="1" t="s">
        <v>7542</v>
      </c>
      <c r="D997" s="3">
        <v>2000</v>
      </c>
      <c r="E997" s="4">
        <v>2193</v>
      </c>
      <c r="F997" t="s">
        <v>8218</v>
      </c>
      <c r="G997" t="s">
        <v>8223</v>
      </c>
      <c r="H997" t="s">
        <v>8404</v>
      </c>
      <c r="I997" t="s">
        <v>8245</v>
      </c>
      <c r="J997">
        <v>1454709600</v>
      </c>
      <c r="K997">
        <v>1452520614</v>
      </c>
      <c r="L997" t="b">
        <v>0</v>
      </c>
      <c r="M997">
        <v>42</v>
      </c>
      <c r="N997" t="b">
        <v>1</v>
      </c>
      <c r="O997" t="s">
        <v>8269</v>
      </c>
      <c r="P997" t="s">
        <v>8322</v>
      </c>
      <c r="Q997" t="s">
        <v>8325</v>
      </c>
      <c r="R997">
        <f t="shared" si="105"/>
        <v>52.21</v>
      </c>
      <c r="S997" s="9">
        <f t="shared" si="106"/>
        <v>110</v>
      </c>
      <c r="T997" s="8">
        <f t="shared" si="107"/>
        <v>42380.581180555557</v>
      </c>
      <c r="U997" s="8">
        <f t="shared" si="108"/>
        <v>42405.916666666672</v>
      </c>
      <c r="V997" s="14">
        <f t="shared" si="109"/>
        <v>25.335486111114733</v>
      </c>
      <c r="W997" s="10">
        <f t="shared" si="110"/>
        <v>9.6500000000000002E-2</v>
      </c>
      <c r="X997" s="21">
        <f t="shared" si="111"/>
        <v>2016</v>
      </c>
    </row>
    <row r="998" spans="1:24" ht="60" x14ac:dyDescent="0.25">
      <c r="A998">
        <v>2203</v>
      </c>
      <c r="B998" s="1" t="s">
        <v>2204</v>
      </c>
      <c r="C998" s="1" t="s">
        <v>6313</v>
      </c>
      <c r="D998" s="3">
        <v>2000</v>
      </c>
      <c r="E998" s="4">
        <v>2191</v>
      </c>
      <c r="F998" t="s">
        <v>8218</v>
      </c>
      <c r="G998" t="s">
        <v>8228</v>
      </c>
      <c r="H998" t="s">
        <v>8409</v>
      </c>
      <c r="I998" t="s">
        <v>8250</v>
      </c>
      <c r="J998">
        <v>1443127082</v>
      </c>
      <c r="K998">
        <v>1440535082</v>
      </c>
      <c r="L998" t="b">
        <v>0</v>
      </c>
      <c r="M998">
        <v>50</v>
      </c>
      <c r="N998" t="b">
        <v>1</v>
      </c>
      <c r="O998" t="s">
        <v>8278</v>
      </c>
      <c r="P998" t="s">
        <v>8326</v>
      </c>
      <c r="Q998" t="s">
        <v>8328</v>
      </c>
      <c r="R998">
        <f t="shared" si="105"/>
        <v>43.82</v>
      </c>
      <c r="S998" s="9">
        <f t="shared" si="106"/>
        <v>110</v>
      </c>
      <c r="T998" s="8">
        <f t="shared" si="107"/>
        <v>42241.85974537037</v>
      </c>
      <c r="U998" s="8">
        <f t="shared" si="108"/>
        <v>42271.85974537037</v>
      </c>
      <c r="V998" s="14">
        <f t="shared" si="109"/>
        <v>30</v>
      </c>
      <c r="W998" s="10">
        <f t="shared" si="110"/>
        <v>9.5500000000000002E-2</v>
      </c>
      <c r="X998" s="21">
        <f t="shared" si="111"/>
        <v>2015</v>
      </c>
    </row>
    <row r="999" spans="1:24" ht="60" x14ac:dyDescent="0.25">
      <c r="A999">
        <v>3812</v>
      </c>
      <c r="B999" s="1" t="s">
        <v>3809</v>
      </c>
      <c r="C999" s="1" t="s">
        <v>7922</v>
      </c>
      <c r="D999" s="3">
        <v>2000</v>
      </c>
      <c r="E999" s="4">
        <v>2191</v>
      </c>
      <c r="F999" t="s">
        <v>8218</v>
      </c>
      <c r="G999" t="s">
        <v>8228</v>
      </c>
      <c r="H999" t="s">
        <v>8409</v>
      </c>
      <c r="I999" t="s">
        <v>8250</v>
      </c>
      <c r="J999">
        <v>1433131140</v>
      </c>
      <c r="K999">
        <v>1429120908</v>
      </c>
      <c r="L999" t="b">
        <v>0</v>
      </c>
      <c r="M999">
        <v>11</v>
      </c>
      <c r="N999" t="b">
        <v>1</v>
      </c>
      <c r="O999" t="s">
        <v>8269</v>
      </c>
      <c r="P999" t="s">
        <v>8322</v>
      </c>
      <c r="Q999" t="s">
        <v>8325</v>
      </c>
      <c r="R999">
        <f t="shared" si="105"/>
        <v>199.18</v>
      </c>
      <c r="S999" s="9">
        <f t="shared" si="106"/>
        <v>110</v>
      </c>
      <c r="T999" s="8">
        <f t="shared" si="107"/>
        <v>42109.751250000001</v>
      </c>
      <c r="U999" s="8">
        <f t="shared" si="108"/>
        <v>42156.165972222225</v>
      </c>
      <c r="V999" s="14">
        <f t="shared" si="109"/>
        <v>46.414722222223645</v>
      </c>
      <c r="W999" s="10">
        <f t="shared" si="110"/>
        <v>9.5500000000000002E-2</v>
      </c>
      <c r="X999" s="21">
        <f t="shared" si="111"/>
        <v>2015</v>
      </c>
    </row>
    <row r="1000" spans="1:24" ht="60" x14ac:dyDescent="0.25">
      <c r="A1000">
        <v>1742</v>
      </c>
      <c r="B1000" s="1" t="s">
        <v>1743</v>
      </c>
      <c r="C1000" s="1" t="s">
        <v>5852</v>
      </c>
      <c r="D1000" s="3">
        <v>2000</v>
      </c>
      <c r="E1000" s="4">
        <v>2175</v>
      </c>
      <c r="F1000" t="s">
        <v>8218</v>
      </c>
      <c r="G1000" t="s">
        <v>8223</v>
      </c>
      <c r="H1000" t="s">
        <v>8404</v>
      </c>
      <c r="I1000" t="s">
        <v>8245</v>
      </c>
      <c r="J1000">
        <v>1483822800</v>
      </c>
      <c r="K1000">
        <v>1481058170</v>
      </c>
      <c r="L1000" t="b">
        <v>0</v>
      </c>
      <c r="M1000">
        <v>34</v>
      </c>
      <c r="N1000" t="b">
        <v>1</v>
      </c>
      <c r="O1000" t="s">
        <v>8283</v>
      </c>
      <c r="P1000" t="s">
        <v>8312</v>
      </c>
      <c r="Q1000" t="s">
        <v>8313</v>
      </c>
      <c r="R1000">
        <f t="shared" si="105"/>
        <v>63.97</v>
      </c>
      <c r="S1000" s="9">
        <f t="shared" si="106"/>
        <v>109</v>
      </c>
      <c r="T1000" s="8">
        <f t="shared" si="107"/>
        <v>42710.876967592587</v>
      </c>
      <c r="U1000" s="8">
        <f t="shared" si="108"/>
        <v>42742.875</v>
      </c>
      <c r="V1000" s="14">
        <f t="shared" si="109"/>
        <v>31.99803240741312</v>
      </c>
      <c r="W1000" s="10">
        <f t="shared" si="110"/>
        <v>8.7499999999999994E-2</v>
      </c>
      <c r="X1000" s="21">
        <f t="shared" si="111"/>
        <v>2016</v>
      </c>
    </row>
    <row r="1001" spans="1:24" ht="60" x14ac:dyDescent="0.25">
      <c r="A1001">
        <v>3430</v>
      </c>
      <c r="B1001" s="1" t="s">
        <v>3429</v>
      </c>
      <c r="C1001" s="1" t="s">
        <v>7540</v>
      </c>
      <c r="D1001" s="3">
        <v>2000</v>
      </c>
      <c r="E1001" s="4">
        <v>2170.9899999999998</v>
      </c>
      <c r="F1001" t="s">
        <v>8218</v>
      </c>
      <c r="G1001" t="s">
        <v>8224</v>
      </c>
      <c r="H1001" t="s">
        <v>8408</v>
      </c>
      <c r="I1001" t="s">
        <v>8246</v>
      </c>
      <c r="J1001">
        <v>1406760101</v>
      </c>
      <c r="K1001">
        <v>1404168101</v>
      </c>
      <c r="L1001" t="b">
        <v>0</v>
      </c>
      <c r="M1001">
        <v>72</v>
      </c>
      <c r="N1001" t="b">
        <v>1</v>
      </c>
      <c r="O1001" t="s">
        <v>8269</v>
      </c>
      <c r="P1001" t="s">
        <v>8322</v>
      </c>
      <c r="Q1001" t="s">
        <v>8325</v>
      </c>
      <c r="R1001">
        <f t="shared" si="105"/>
        <v>30.15</v>
      </c>
      <c r="S1001" s="9">
        <f t="shared" si="106"/>
        <v>109</v>
      </c>
      <c r="T1001" s="8">
        <f t="shared" si="107"/>
        <v>41820.945613425924</v>
      </c>
      <c r="U1001" s="8">
        <f t="shared" si="108"/>
        <v>41850.945613425924</v>
      </c>
      <c r="V1001" s="14">
        <f t="shared" si="109"/>
        <v>30</v>
      </c>
      <c r="W1001" s="10">
        <f t="shared" si="110"/>
        <v>8.5494999999999891E-2</v>
      </c>
      <c r="X1001" s="21">
        <f t="shared" si="111"/>
        <v>2014</v>
      </c>
    </row>
    <row r="1002" spans="1:24" ht="60" x14ac:dyDescent="0.25">
      <c r="A1002">
        <v>3697</v>
      </c>
      <c r="B1002" s="1" t="s">
        <v>3694</v>
      </c>
      <c r="C1002" s="1" t="s">
        <v>7807</v>
      </c>
      <c r="D1002" s="3">
        <v>2000</v>
      </c>
      <c r="E1002" s="4">
        <v>2160</v>
      </c>
      <c r="F1002" t="s">
        <v>8218</v>
      </c>
      <c r="G1002" t="s">
        <v>8224</v>
      </c>
      <c r="H1002" t="s">
        <v>8408</v>
      </c>
      <c r="I1002" t="s">
        <v>8246</v>
      </c>
      <c r="J1002">
        <v>1462878648</v>
      </c>
      <c r="K1002">
        <v>1461064248</v>
      </c>
      <c r="L1002" t="b">
        <v>0</v>
      </c>
      <c r="M1002">
        <v>30</v>
      </c>
      <c r="N1002" t="b">
        <v>1</v>
      </c>
      <c r="O1002" t="s">
        <v>8269</v>
      </c>
      <c r="P1002" t="s">
        <v>8322</v>
      </c>
      <c r="Q1002" t="s">
        <v>8325</v>
      </c>
      <c r="R1002">
        <f t="shared" si="105"/>
        <v>72</v>
      </c>
      <c r="S1002" s="9">
        <f t="shared" si="106"/>
        <v>108</v>
      </c>
      <c r="T1002" s="8">
        <f t="shared" si="107"/>
        <v>42479.465833333335</v>
      </c>
      <c r="U1002" s="8">
        <f t="shared" si="108"/>
        <v>42500.465833333335</v>
      </c>
      <c r="V1002" s="14">
        <f t="shared" si="109"/>
        <v>21</v>
      </c>
      <c r="W1002" s="10">
        <f t="shared" si="110"/>
        <v>0.08</v>
      </c>
      <c r="X1002" s="21">
        <f t="shared" si="111"/>
        <v>2016</v>
      </c>
    </row>
    <row r="1003" spans="1:24" ht="60" x14ac:dyDescent="0.25">
      <c r="A1003">
        <v>48</v>
      </c>
      <c r="B1003" s="1" t="s">
        <v>50</v>
      </c>
      <c r="C1003" s="1" t="s">
        <v>4159</v>
      </c>
      <c r="D1003" s="3">
        <v>2000</v>
      </c>
      <c r="E1003" s="4">
        <v>2159</v>
      </c>
      <c r="F1003" t="s">
        <v>8218</v>
      </c>
      <c r="G1003" t="s">
        <v>8224</v>
      </c>
      <c r="H1003" t="s">
        <v>8408</v>
      </c>
      <c r="I1003" t="s">
        <v>8246</v>
      </c>
      <c r="J1003">
        <v>1425211200</v>
      </c>
      <c r="K1003">
        <v>1422534260</v>
      </c>
      <c r="L1003" t="b">
        <v>0</v>
      </c>
      <c r="M1003">
        <v>38</v>
      </c>
      <c r="N1003" t="b">
        <v>1</v>
      </c>
      <c r="O1003" t="s">
        <v>8263</v>
      </c>
      <c r="P1003" t="s">
        <v>8320</v>
      </c>
      <c r="Q1003" t="s">
        <v>8331</v>
      </c>
      <c r="R1003">
        <f t="shared" si="105"/>
        <v>56.82</v>
      </c>
      <c r="S1003" s="9">
        <f t="shared" si="106"/>
        <v>108</v>
      </c>
      <c r="T1003" s="8">
        <f t="shared" si="107"/>
        <v>42033.516898148147</v>
      </c>
      <c r="U1003" s="8">
        <f t="shared" si="108"/>
        <v>42064.5</v>
      </c>
      <c r="V1003" s="14">
        <f t="shared" si="109"/>
        <v>30.983101851852552</v>
      </c>
      <c r="W1003" s="10">
        <f t="shared" si="110"/>
        <v>7.9500000000000001E-2</v>
      </c>
      <c r="X1003" s="21">
        <f t="shared" si="111"/>
        <v>2015</v>
      </c>
    </row>
    <row r="1004" spans="1:24" ht="60" x14ac:dyDescent="0.25">
      <c r="A1004">
        <v>2826</v>
      </c>
      <c r="B1004" s="1" t="s">
        <v>2826</v>
      </c>
      <c r="C1004" s="1" t="s">
        <v>6936</v>
      </c>
      <c r="D1004" s="3">
        <v>2000</v>
      </c>
      <c r="E1004" s="4">
        <v>2155</v>
      </c>
      <c r="F1004" t="s">
        <v>8218</v>
      </c>
      <c r="G1004" t="s">
        <v>8223</v>
      </c>
      <c r="H1004" t="s">
        <v>8404</v>
      </c>
      <c r="I1004" t="s">
        <v>8245</v>
      </c>
      <c r="J1004">
        <v>1436511600</v>
      </c>
      <c r="K1004">
        <v>1434415812</v>
      </c>
      <c r="L1004" t="b">
        <v>0</v>
      </c>
      <c r="M1004">
        <v>19</v>
      </c>
      <c r="N1004" t="b">
        <v>1</v>
      </c>
      <c r="O1004" t="s">
        <v>8269</v>
      </c>
      <c r="P1004" t="s">
        <v>8322</v>
      </c>
      <c r="Q1004" t="s">
        <v>8325</v>
      </c>
      <c r="R1004">
        <f t="shared" si="105"/>
        <v>113.42</v>
      </c>
      <c r="S1004" s="9">
        <f t="shared" si="106"/>
        <v>108</v>
      </c>
      <c r="T1004" s="8">
        <f t="shared" si="107"/>
        <v>42171.034861111111</v>
      </c>
      <c r="U1004" s="8">
        <f t="shared" si="108"/>
        <v>42195.291666666672</v>
      </c>
      <c r="V1004" s="14">
        <f t="shared" si="109"/>
        <v>24.256805555560277</v>
      </c>
      <c r="W1004" s="10">
        <f t="shared" si="110"/>
        <v>7.7499999999999999E-2</v>
      </c>
      <c r="X1004" s="21">
        <f t="shared" si="111"/>
        <v>2015</v>
      </c>
    </row>
    <row r="1005" spans="1:24" ht="45" x14ac:dyDescent="0.25">
      <c r="A1005">
        <v>2107</v>
      </c>
      <c r="B1005" s="1" t="s">
        <v>2108</v>
      </c>
      <c r="C1005" s="1" t="s">
        <v>6217</v>
      </c>
      <c r="D1005" s="3">
        <v>2000</v>
      </c>
      <c r="E1005" s="4">
        <v>2154.66</v>
      </c>
      <c r="F1005" t="s">
        <v>8218</v>
      </c>
      <c r="G1005" t="s">
        <v>8223</v>
      </c>
      <c r="H1005" t="s">
        <v>8404</v>
      </c>
      <c r="I1005" t="s">
        <v>8245</v>
      </c>
      <c r="J1005">
        <v>1415815393</v>
      </c>
      <c r="K1005">
        <v>1413997393</v>
      </c>
      <c r="L1005" t="b">
        <v>0</v>
      </c>
      <c r="M1005">
        <v>58</v>
      </c>
      <c r="N1005" t="b">
        <v>1</v>
      </c>
      <c r="O1005" t="s">
        <v>8277</v>
      </c>
      <c r="P1005" t="s">
        <v>8326</v>
      </c>
      <c r="Q1005" t="s">
        <v>8327</v>
      </c>
      <c r="R1005">
        <f t="shared" si="105"/>
        <v>37.15</v>
      </c>
      <c r="S1005" s="9">
        <f t="shared" si="106"/>
        <v>108</v>
      </c>
      <c r="T1005" s="8">
        <f t="shared" si="107"/>
        <v>41934.71056712963</v>
      </c>
      <c r="U1005" s="8">
        <f t="shared" si="108"/>
        <v>41955.752233796295</v>
      </c>
      <c r="V1005" s="14">
        <f t="shared" si="109"/>
        <v>21.041666666664241</v>
      </c>
      <c r="W1005" s="10">
        <f t="shared" si="110"/>
        <v>7.7329999999999927E-2</v>
      </c>
      <c r="X1005" s="21">
        <f t="shared" si="111"/>
        <v>2014</v>
      </c>
    </row>
    <row r="1006" spans="1:24" ht="45" x14ac:dyDescent="0.25">
      <c r="A1006">
        <v>2792</v>
      </c>
      <c r="B1006" s="1" t="s">
        <v>2792</v>
      </c>
      <c r="C1006" s="1" t="s">
        <v>6902</v>
      </c>
      <c r="D1006" s="3">
        <v>2000</v>
      </c>
      <c r="E1006" s="4">
        <v>2152</v>
      </c>
      <c r="F1006" t="s">
        <v>8218</v>
      </c>
      <c r="G1006" t="s">
        <v>8223</v>
      </c>
      <c r="H1006" t="s">
        <v>8404</v>
      </c>
      <c r="I1006" t="s">
        <v>8245</v>
      </c>
      <c r="J1006">
        <v>1439357559</v>
      </c>
      <c r="K1006">
        <v>1435469559</v>
      </c>
      <c r="L1006" t="b">
        <v>0</v>
      </c>
      <c r="M1006">
        <v>24</v>
      </c>
      <c r="N1006" t="b">
        <v>1</v>
      </c>
      <c r="O1006" t="s">
        <v>8269</v>
      </c>
      <c r="P1006" t="s">
        <v>8322</v>
      </c>
      <c r="Q1006" t="s">
        <v>8325</v>
      </c>
      <c r="R1006">
        <f t="shared" si="105"/>
        <v>89.67</v>
      </c>
      <c r="S1006" s="9">
        <f t="shared" si="106"/>
        <v>108</v>
      </c>
      <c r="T1006" s="8">
        <f t="shared" si="107"/>
        <v>42183.231006944443</v>
      </c>
      <c r="U1006" s="8">
        <f t="shared" si="108"/>
        <v>42228.231006944443</v>
      </c>
      <c r="V1006" s="14">
        <f t="shared" si="109"/>
        <v>45</v>
      </c>
      <c r="W1006" s="10">
        <f t="shared" si="110"/>
        <v>7.5999999999999998E-2</v>
      </c>
      <c r="X1006" s="21">
        <f t="shared" si="111"/>
        <v>2015</v>
      </c>
    </row>
    <row r="1007" spans="1:24" ht="60" x14ac:dyDescent="0.25">
      <c r="A1007">
        <v>2555</v>
      </c>
      <c r="B1007" s="1" t="s">
        <v>2555</v>
      </c>
      <c r="C1007" s="1" t="s">
        <v>6665</v>
      </c>
      <c r="D1007" s="3">
        <v>2000</v>
      </c>
      <c r="E1007" s="4">
        <v>2147</v>
      </c>
      <c r="F1007" t="s">
        <v>8218</v>
      </c>
      <c r="G1007" t="s">
        <v>8223</v>
      </c>
      <c r="H1007" t="s">
        <v>8404</v>
      </c>
      <c r="I1007" t="s">
        <v>8245</v>
      </c>
      <c r="J1007">
        <v>1338219793</v>
      </c>
      <c r="K1007">
        <v>1335541393</v>
      </c>
      <c r="L1007" t="b">
        <v>0</v>
      </c>
      <c r="M1007">
        <v>35</v>
      </c>
      <c r="N1007" t="b">
        <v>1</v>
      </c>
      <c r="O1007" t="s">
        <v>8298</v>
      </c>
      <c r="P1007" t="s">
        <v>8326</v>
      </c>
      <c r="Q1007" t="s">
        <v>8340</v>
      </c>
      <c r="R1007">
        <f t="shared" si="105"/>
        <v>61.34</v>
      </c>
      <c r="S1007" s="9">
        <f t="shared" si="106"/>
        <v>107</v>
      </c>
      <c r="T1007" s="8">
        <f t="shared" si="107"/>
        <v>41026.655011574076</v>
      </c>
      <c r="U1007" s="8">
        <f t="shared" si="108"/>
        <v>41057.655011574076</v>
      </c>
      <c r="V1007" s="14">
        <f t="shared" si="109"/>
        <v>31</v>
      </c>
      <c r="W1007" s="10">
        <f t="shared" si="110"/>
        <v>7.3499999999999996E-2</v>
      </c>
      <c r="X1007" s="21">
        <f t="shared" si="111"/>
        <v>2012</v>
      </c>
    </row>
    <row r="1008" spans="1:24" ht="60" x14ac:dyDescent="0.25">
      <c r="A1008">
        <v>2292</v>
      </c>
      <c r="B1008" s="1" t="s">
        <v>2293</v>
      </c>
      <c r="C1008" s="1" t="s">
        <v>6402</v>
      </c>
      <c r="D1008" s="3">
        <v>2000</v>
      </c>
      <c r="E1008" s="4">
        <v>2145.0100000000002</v>
      </c>
      <c r="F1008" t="s">
        <v>8218</v>
      </c>
      <c r="G1008" t="s">
        <v>8223</v>
      </c>
      <c r="H1008" t="s">
        <v>8404</v>
      </c>
      <c r="I1008" t="s">
        <v>8245</v>
      </c>
      <c r="J1008">
        <v>1334767476</v>
      </c>
      <c r="K1008">
        <v>1332175476</v>
      </c>
      <c r="L1008" t="b">
        <v>0</v>
      </c>
      <c r="M1008">
        <v>46</v>
      </c>
      <c r="N1008" t="b">
        <v>1</v>
      </c>
      <c r="O1008" t="s">
        <v>8274</v>
      </c>
      <c r="P1008" t="s">
        <v>8326</v>
      </c>
      <c r="Q1008" t="s">
        <v>8330</v>
      </c>
      <c r="R1008">
        <f t="shared" si="105"/>
        <v>46.63</v>
      </c>
      <c r="S1008" s="9">
        <f t="shared" si="106"/>
        <v>107</v>
      </c>
      <c r="T1008" s="8">
        <f t="shared" si="107"/>
        <v>40987.697638888887</v>
      </c>
      <c r="U1008" s="8">
        <f t="shared" si="108"/>
        <v>41017.697638888887</v>
      </c>
      <c r="V1008" s="14">
        <f t="shared" si="109"/>
        <v>30</v>
      </c>
      <c r="W1008" s="10">
        <f t="shared" si="110"/>
        <v>7.2505000000000111E-2</v>
      </c>
      <c r="X1008" s="21">
        <f t="shared" si="111"/>
        <v>2012</v>
      </c>
    </row>
    <row r="1009" spans="1:24" ht="60" x14ac:dyDescent="0.25">
      <c r="A1009">
        <v>3817</v>
      </c>
      <c r="B1009" s="1" t="s">
        <v>3814</v>
      </c>
      <c r="C1009" s="1" t="s">
        <v>7927</v>
      </c>
      <c r="D1009" s="3">
        <v>2000</v>
      </c>
      <c r="E1009" s="4">
        <v>2145</v>
      </c>
      <c r="F1009" t="s">
        <v>8218</v>
      </c>
      <c r="G1009" t="s">
        <v>8223</v>
      </c>
      <c r="H1009" t="s">
        <v>8404</v>
      </c>
      <c r="I1009" t="s">
        <v>8245</v>
      </c>
      <c r="J1009">
        <v>1445659140</v>
      </c>
      <c r="K1009">
        <v>1444236216</v>
      </c>
      <c r="L1009" t="b">
        <v>0</v>
      </c>
      <c r="M1009">
        <v>20</v>
      </c>
      <c r="N1009" t="b">
        <v>1</v>
      </c>
      <c r="O1009" t="s">
        <v>8269</v>
      </c>
      <c r="P1009" t="s">
        <v>8322</v>
      </c>
      <c r="Q1009" t="s">
        <v>8325</v>
      </c>
      <c r="R1009">
        <f t="shared" si="105"/>
        <v>107.25</v>
      </c>
      <c r="S1009" s="9">
        <f t="shared" si="106"/>
        <v>107</v>
      </c>
      <c r="T1009" s="8">
        <f t="shared" si="107"/>
        <v>42284.69694444444</v>
      </c>
      <c r="U1009" s="8">
        <f t="shared" si="108"/>
        <v>42301.165972222225</v>
      </c>
      <c r="V1009" s="14">
        <f t="shared" si="109"/>
        <v>16.469027777784504</v>
      </c>
      <c r="W1009" s="10">
        <f t="shared" si="110"/>
        <v>7.2499999999999995E-2</v>
      </c>
      <c r="X1009" s="21">
        <f t="shared" si="111"/>
        <v>2015</v>
      </c>
    </row>
    <row r="1010" spans="1:24" ht="45" x14ac:dyDescent="0.25">
      <c r="A1010">
        <v>2468</v>
      </c>
      <c r="B1010" s="1" t="s">
        <v>2469</v>
      </c>
      <c r="C1010" s="1" t="s">
        <v>6578</v>
      </c>
      <c r="D1010" s="3">
        <v>2000</v>
      </c>
      <c r="E1010" s="4">
        <v>2144.34</v>
      </c>
      <c r="F1010" t="s">
        <v>8218</v>
      </c>
      <c r="G1010" t="s">
        <v>8223</v>
      </c>
      <c r="H1010" t="s">
        <v>8404</v>
      </c>
      <c r="I1010" t="s">
        <v>8245</v>
      </c>
      <c r="J1010">
        <v>1351400400</v>
      </c>
      <c r="K1010">
        <v>1348285321</v>
      </c>
      <c r="L1010" t="b">
        <v>0</v>
      </c>
      <c r="M1010">
        <v>58</v>
      </c>
      <c r="N1010" t="b">
        <v>1</v>
      </c>
      <c r="O1010" t="s">
        <v>8277</v>
      </c>
      <c r="P1010" t="s">
        <v>8326</v>
      </c>
      <c r="Q1010" t="s">
        <v>8327</v>
      </c>
      <c r="R1010">
        <f t="shared" si="105"/>
        <v>36.97</v>
      </c>
      <c r="S1010" s="9">
        <f t="shared" si="106"/>
        <v>107</v>
      </c>
      <c r="T1010" s="8">
        <f t="shared" si="107"/>
        <v>41174.154178240737</v>
      </c>
      <c r="U1010" s="8">
        <f t="shared" si="108"/>
        <v>41210.208333333336</v>
      </c>
      <c r="V1010" s="14">
        <f t="shared" si="109"/>
        <v>36.054155092599103</v>
      </c>
      <c r="W1010" s="10">
        <f t="shared" si="110"/>
        <v>7.2170000000000067E-2</v>
      </c>
      <c r="X1010" s="21">
        <f t="shared" si="111"/>
        <v>2012</v>
      </c>
    </row>
    <row r="1011" spans="1:24" ht="60" x14ac:dyDescent="0.25">
      <c r="A1011">
        <v>3407</v>
      </c>
      <c r="B1011" s="1" t="s">
        <v>3406</v>
      </c>
      <c r="C1011" s="1" t="s">
        <v>7517</v>
      </c>
      <c r="D1011" s="3">
        <v>2000</v>
      </c>
      <c r="E1011" s="4">
        <v>2142</v>
      </c>
      <c r="F1011" t="s">
        <v>8218</v>
      </c>
      <c r="G1011" t="s">
        <v>8224</v>
      </c>
      <c r="H1011" t="s">
        <v>8408</v>
      </c>
      <c r="I1011" t="s">
        <v>8246</v>
      </c>
      <c r="J1011">
        <v>1404641289</v>
      </c>
      <c r="K1011">
        <v>1402049289</v>
      </c>
      <c r="L1011" t="b">
        <v>0</v>
      </c>
      <c r="M1011">
        <v>67</v>
      </c>
      <c r="N1011" t="b">
        <v>1</v>
      </c>
      <c r="O1011" t="s">
        <v>8269</v>
      </c>
      <c r="P1011" t="s">
        <v>8322</v>
      </c>
      <c r="Q1011" t="s">
        <v>8325</v>
      </c>
      <c r="R1011">
        <f t="shared" si="105"/>
        <v>31.97</v>
      </c>
      <c r="S1011" s="9">
        <f t="shared" si="106"/>
        <v>107</v>
      </c>
      <c r="T1011" s="8">
        <f t="shared" si="107"/>
        <v>41796.422326388885</v>
      </c>
      <c r="U1011" s="8">
        <f t="shared" si="108"/>
        <v>41826.422326388885</v>
      </c>
      <c r="V1011" s="14">
        <f t="shared" si="109"/>
        <v>30</v>
      </c>
      <c r="W1011" s="10">
        <f t="shared" si="110"/>
        <v>7.0999999999999994E-2</v>
      </c>
      <c r="X1011" s="21">
        <f t="shared" si="111"/>
        <v>2014</v>
      </c>
    </row>
    <row r="1012" spans="1:24" ht="60" x14ac:dyDescent="0.25">
      <c r="A1012">
        <v>647</v>
      </c>
      <c r="B1012" s="1" t="s">
        <v>648</v>
      </c>
      <c r="C1012" s="1" t="s">
        <v>4757</v>
      </c>
      <c r="D1012" s="3">
        <v>2000</v>
      </c>
      <c r="E1012" s="4">
        <v>2141</v>
      </c>
      <c r="F1012" t="s">
        <v>8218</v>
      </c>
      <c r="G1012" t="s">
        <v>8228</v>
      </c>
      <c r="H1012" t="s">
        <v>8409</v>
      </c>
      <c r="I1012" t="s">
        <v>8250</v>
      </c>
      <c r="J1012">
        <v>1458235549</v>
      </c>
      <c r="K1012">
        <v>1455647149</v>
      </c>
      <c r="L1012" t="b">
        <v>0</v>
      </c>
      <c r="M1012">
        <v>17</v>
      </c>
      <c r="N1012" t="b">
        <v>1</v>
      </c>
      <c r="O1012" t="s">
        <v>8271</v>
      </c>
      <c r="P1012" t="s">
        <v>8307</v>
      </c>
      <c r="Q1012" t="s">
        <v>8309</v>
      </c>
      <c r="R1012">
        <f t="shared" si="105"/>
        <v>125.94</v>
      </c>
      <c r="S1012" s="9">
        <f t="shared" si="106"/>
        <v>107</v>
      </c>
      <c r="T1012" s="8">
        <f t="shared" si="107"/>
        <v>42416.767928240741</v>
      </c>
      <c r="U1012" s="8">
        <f t="shared" si="108"/>
        <v>42446.726261574076</v>
      </c>
      <c r="V1012" s="14">
        <f t="shared" si="109"/>
        <v>29.958333333335759</v>
      </c>
      <c r="W1012" s="10">
        <f t="shared" si="110"/>
        <v>7.0499999999999993E-2</v>
      </c>
      <c r="X1012" s="21">
        <f t="shared" si="111"/>
        <v>2016</v>
      </c>
    </row>
    <row r="1013" spans="1:24" ht="45" x14ac:dyDescent="0.25">
      <c r="A1013">
        <v>15</v>
      </c>
      <c r="B1013" s="1" t="s">
        <v>17</v>
      </c>
      <c r="C1013" s="1" t="s">
        <v>4126</v>
      </c>
      <c r="D1013" s="3">
        <v>2000</v>
      </c>
      <c r="E1013" s="4">
        <v>2132</v>
      </c>
      <c r="F1013" t="s">
        <v>8218</v>
      </c>
      <c r="G1013" t="s">
        <v>8226</v>
      </c>
      <c r="H1013" t="s">
        <v>8406</v>
      </c>
      <c r="I1013" t="s">
        <v>8248</v>
      </c>
      <c r="J1013">
        <v>1443384840</v>
      </c>
      <c r="K1013">
        <v>1441790658</v>
      </c>
      <c r="L1013" t="b">
        <v>0</v>
      </c>
      <c r="M1013">
        <v>98</v>
      </c>
      <c r="N1013" t="b">
        <v>1</v>
      </c>
      <c r="O1013" t="s">
        <v>8263</v>
      </c>
      <c r="P1013" t="s">
        <v>8320</v>
      </c>
      <c r="Q1013" t="s">
        <v>8331</v>
      </c>
      <c r="R1013">
        <f t="shared" si="105"/>
        <v>21.76</v>
      </c>
      <c r="S1013" s="9">
        <f t="shared" si="106"/>
        <v>107</v>
      </c>
      <c r="T1013" s="8">
        <f t="shared" si="107"/>
        <v>42256.391875000001</v>
      </c>
      <c r="U1013" s="8">
        <f t="shared" si="108"/>
        <v>42274.843055555553</v>
      </c>
      <c r="V1013" s="14">
        <f t="shared" si="109"/>
        <v>18.451180555552128</v>
      </c>
      <c r="W1013" s="10">
        <f t="shared" si="110"/>
        <v>6.6000000000000003E-2</v>
      </c>
      <c r="X1013" s="21">
        <f t="shared" si="111"/>
        <v>2015</v>
      </c>
    </row>
    <row r="1014" spans="1:24" ht="60" x14ac:dyDescent="0.25">
      <c r="A1014">
        <v>1889</v>
      </c>
      <c r="B1014" s="1" t="s">
        <v>1890</v>
      </c>
      <c r="C1014" s="1" t="s">
        <v>5999</v>
      </c>
      <c r="D1014" s="3">
        <v>2000</v>
      </c>
      <c r="E1014" s="4">
        <v>2132</v>
      </c>
      <c r="F1014" t="s">
        <v>8218</v>
      </c>
      <c r="G1014" t="s">
        <v>8223</v>
      </c>
      <c r="H1014" t="s">
        <v>8404</v>
      </c>
      <c r="I1014" t="s">
        <v>8245</v>
      </c>
      <c r="J1014">
        <v>1363024946</v>
      </c>
      <c r="K1014">
        <v>1359140546</v>
      </c>
      <c r="L1014" t="b">
        <v>0</v>
      </c>
      <c r="M1014">
        <v>44</v>
      </c>
      <c r="N1014" t="b">
        <v>1</v>
      </c>
      <c r="O1014" t="s">
        <v>8277</v>
      </c>
      <c r="P1014" t="s">
        <v>8326</v>
      </c>
      <c r="Q1014" t="s">
        <v>8327</v>
      </c>
      <c r="R1014">
        <f t="shared" si="105"/>
        <v>48.45</v>
      </c>
      <c r="S1014" s="9">
        <f t="shared" si="106"/>
        <v>107</v>
      </c>
      <c r="T1014" s="8">
        <f t="shared" si="107"/>
        <v>41299.793356481481</v>
      </c>
      <c r="U1014" s="8">
        <f t="shared" si="108"/>
        <v>41344.751689814817</v>
      </c>
      <c r="V1014" s="14">
        <f t="shared" si="109"/>
        <v>44.958333333335759</v>
      </c>
      <c r="W1014" s="10">
        <f t="shared" si="110"/>
        <v>6.6000000000000003E-2</v>
      </c>
      <c r="X1014" s="21">
        <f t="shared" si="111"/>
        <v>2013</v>
      </c>
    </row>
    <row r="1015" spans="1:24" ht="60" x14ac:dyDescent="0.25">
      <c r="A1015">
        <v>2111</v>
      </c>
      <c r="B1015" s="1" t="s">
        <v>2112</v>
      </c>
      <c r="C1015" s="1" t="s">
        <v>6221</v>
      </c>
      <c r="D1015" s="3">
        <v>2000</v>
      </c>
      <c r="E1015" s="4">
        <v>2130</v>
      </c>
      <c r="F1015" t="s">
        <v>8218</v>
      </c>
      <c r="G1015" t="s">
        <v>8223</v>
      </c>
      <c r="H1015" t="s">
        <v>8404</v>
      </c>
      <c r="I1015" t="s">
        <v>8245</v>
      </c>
      <c r="J1015">
        <v>1313370000</v>
      </c>
      <c r="K1015">
        <v>1307594625</v>
      </c>
      <c r="L1015" t="b">
        <v>0</v>
      </c>
      <c r="M1015">
        <v>39</v>
      </c>
      <c r="N1015" t="b">
        <v>1</v>
      </c>
      <c r="O1015" t="s">
        <v>8277</v>
      </c>
      <c r="P1015" t="s">
        <v>8326</v>
      </c>
      <c r="Q1015" t="s">
        <v>8327</v>
      </c>
      <c r="R1015">
        <f t="shared" si="105"/>
        <v>54.62</v>
      </c>
      <c r="S1015" s="9">
        <f t="shared" si="106"/>
        <v>107</v>
      </c>
      <c r="T1015" s="8">
        <f t="shared" si="107"/>
        <v>40703.197048611109</v>
      </c>
      <c r="U1015" s="8">
        <f t="shared" si="108"/>
        <v>40770.041666666664</v>
      </c>
      <c r="V1015" s="14">
        <f t="shared" si="109"/>
        <v>66.844618055554747</v>
      </c>
      <c r="W1015" s="10">
        <f t="shared" si="110"/>
        <v>6.5000000000000002E-2</v>
      </c>
      <c r="X1015" s="21">
        <f t="shared" si="111"/>
        <v>2011</v>
      </c>
    </row>
    <row r="1016" spans="1:24" ht="60" x14ac:dyDescent="0.25">
      <c r="A1016">
        <v>3257</v>
      </c>
      <c r="B1016" s="1" t="s">
        <v>3257</v>
      </c>
      <c r="C1016" s="1" t="s">
        <v>7367</v>
      </c>
      <c r="D1016" s="3">
        <v>2000</v>
      </c>
      <c r="E1016" s="4">
        <v>2125.9899999999998</v>
      </c>
      <c r="F1016" t="s">
        <v>8218</v>
      </c>
      <c r="G1016" t="s">
        <v>8224</v>
      </c>
      <c r="H1016" t="s">
        <v>8408</v>
      </c>
      <c r="I1016" t="s">
        <v>8246</v>
      </c>
      <c r="J1016">
        <v>1487769952</v>
      </c>
      <c r="K1016">
        <v>1485177952</v>
      </c>
      <c r="L1016" t="b">
        <v>0</v>
      </c>
      <c r="M1016">
        <v>41</v>
      </c>
      <c r="N1016" t="b">
        <v>1</v>
      </c>
      <c r="O1016" t="s">
        <v>8269</v>
      </c>
      <c r="P1016" t="s">
        <v>8322</v>
      </c>
      <c r="Q1016" t="s">
        <v>8325</v>
      </c>
      <c r="R1016">
        <f t="shared" si="105"/>
        <v>51.85</v>
      </c>
      <c r="S1016" s="9">
        <f t="shared" si="106"/>
        <v>106</v>
      </c>
      <c r="T1016" s="8">
        <f t="shared" si="107"/>
        <v>42758.559629629628</v>
      </c>
      <c r="U1016" s="8">
        <f t="shared" si="108"/>
        <v>42788.559629629628</v>
      </c>
      <c r="V1016" s="14">
        <f t="shared" si="109"/>
        <v>30</v>
      </c>
      <c r="W1016" s="10">
        <f t="shared" si="110"/>
        <v>6.2994999999999884E-2</v>
      </c>
      <c r="X1016" s="21">
        <f t="shared" si="111"/>
        <v>2017</v>
      </c>
    </row>
    <row r="1017" spans="1:24" ht="60" x14ac:dyDescent="0.25">
      <c r="A1017">
        <v>3499</v>
      </c>
      <c r="B1017" s="1" t="s">
        <v>3498</v>
      </c>
      <c r="C1017" s="1" t="s">
        <v>7609</v>
      </c>
      <c r="D1017" s="3">
        <v>2000</v>
      </c>
      <c r="E1017" s="4">
        <v>2110</v>
      </c>
      <c r="F1017" t="s">
        <v>8218</v>
      </c>
      <c r="G1017" t="s">
        <v>8223</v>
      </c>
      <c r="H1017" t="s">
        <v>8404</v>
      </c>
      <c r="I1017" t="s">
        <v>8245</v>
      </c>
      <c r="J1017">
        <v>1435733940</v>
      </c>
      <c r="K1017">
        <v>1431046325</v>
      </c>
      <c r="L1017" t="b">
        <v>0</v>
      </c>
      <c r="M1017">
        <v>35</v>
      </c>
      <c r="N1017" t="b">
        <v>1</v>
      </c>
      <c r="O1017" t="s">
        <v>8269</v>
      </c>
      <c r="P1017" t="s">
        <v>8322</v>
      </c>
      <c r="Q1017" t="s">
        <v>8325</v>
      </c>
      <c r="R1017">
        <f t="shared" si="105"/>
        <v>60.29</v>
      </c>
      <c r="S1017" s="9">
        <f t="shared" si="106"/>
        <v>106</v>
      </c>
      <c r="T1017" s="8">
        <f t="shared" si="107"/>
        <v>42132.036168981482</v>
      </c>
      <c r="U1017" s="8">
        <f t="shared" si="108"/>
        <v>42186.290972222225</v>
      </c>
      <c r="V1017" s="14">
        <f t="shared" si="109"/>
        <v>54.254803240743058</v>
      </c>
      <c r="W1017" s="10">
        <f t="shared" si="110"/>
        <v>5.5E-2</v>
      </c>
      <c r="X1017" s="21">
        <f t="shared" si="111"/>
        <v>2015</v>
      </c>
    </row>
    <row r="1018" spans="1:24" ht="30" x14ac:dyDescent="0.25">
      <c r="A1018">
        <v>2972</v>
      </c>
      <c r="B1018" s="1" t="s">
        <v>2972</v>
      </c>
      <c r="C1018" s="1" t="s">
        <v>7082</v>
      </c>
      <c r="D1018" s="3">
        <v>2000</v>
      </c>
      <c r="E1018" s="4">
        <v>2107</v>
      </c>
      <c r="F1018" t="s">
        <v>8218</v>
      </c>
      <c r="G1018" t="s">
        <v>8223</v>
      </c>
      <c r="H1018" t="s">
        <v>8404</v>
      </c>
      <c r="I1018" t="s">
        <v>8245</v>
      </c>
      <c r="J1018">
        <v>1480899600</v>
      </c>
      <c r="K1018">
        <v>1479609520</v>
      </c>
      <c r="L1018" t="b">
        <v>0</v>
      </c>
      <c r="M1018">
        <v>17</v>
      </c>
      <c r="N1018" t="b">
        <v>1</v>
      </c>
      <c r="O1018" t="s">
        <v>8269</v>
      </c>
      <c r="P1018" t="s">
        <v>8322</v>
      </c>
      <c r="Q1018" t="s">
        <v>8325</v>
      </c>
      <c r="R1018">
        <f t="shared" si="105"/>
        <v>123.94</v>
      </c>
      <c r="S1018" s="9">
        <f t="shared" si="106"/>
        <v>105</v>
      </c>
      <c r="T1018" s="8">
        <f t="shared" si="107"/>
        <v>42694.110185185185</v>
      </c>
      <c r="U1018" s="8">
        <f t="shared" si="108"/>
        <v>42709.041666666672</v>
      </c>
      <c r="V1018" s="14">
        <f t="shared" si="109"/>
        <v>14.931481481486117</v>
      </c>
      <c r="W1018" s="10">
        <f t="shared" si="110"/>
        <v>5.3499999999999999E-2</v>
      </c>
      <c r="X1018" s="21">
        <f t="shared" si="111"/>
        <v>2016</v>
      </c>
    </row>
    <row r="1019" spans="1:24" ht="60" x14ac:dyDescent="0.25">
      <c r="A1019">
        <v>3161</v>
      </c>
      <c r="B1019" s="1" t="s">
        <v>3161</v>
      </c>
      <c r="C1019" s="1" t="s">
        <v>7271</v>
      </c>
      <c r="D1019" s="3">
        <v>2000</v>
      </c>
      <c r="E1019" s="4">
        <v>2102</v>
      </c>
      <c r="F1019" t="s">
        <v>8218</v>
      </c>
      <c r="G1019" t="s">
        <v>8224</v>
      </c>
      <c r="H1019" t="s">
        <v>8408</v>
      </c>
      <c r="I1019" t="s">
        <v>8246</v>
      </c>
      <c r="J1019">
        <v>1413377522</v>
      </c>
      <c r="K1019">
        <v>1410785522</v>
      </c>
      <c r="L1019" t="b">
        <v>1</v>
      </c>
      <c r="M1019">
        <v>74</v>
      </c>
      <c r="N1019" t="b">
        <v>1</v>
      </c>
      <c r="O1019" t="s">
        <v>8269</v>
      </c>
      <c r="P1019" t="s">
        <v>8322</v>
      </c>
      <c r="Q1019" t="s">
        <v>8325</v>
      </c>
      <c r="R1019">
        <f t="shared" si="105"/>
        <v>28.41</v>
      </c>
      <c r="S1019" s="9">
        <f t="shared" si="106"/>
        <v>105</v>
      </c>
      <c r="T1019" s="8">
        <f t="shared" si="107"/>
        <v>41897.536134259259</v>
      </c>
      <c r="U1019" s="8">
        <f t="shared" si="108"/>
        <v>41927.536134259259</v>
      </c>
      <c r="V1019" s="14">
        <f t="shared" si="109"/>
        <v>30</v>
      </c>
      <c r="W1019" s="10">
        <f t="shared" si="110"/>
        <v>5.0999999999999997E-2</v>
      </c>
      <c r="X1019" s="21">
        <f t="shared" si="111"/>
        <v>2014</v>
      </c>
    </row>
    <row r="1020" spans="1:24" ht="60" x14ac:dyDescent="0.25">
      <c r="A1020">
        <v>1825</v>
      </c>
      <c r="B1020" s="1" t="s">
        <v>1826</v>
      </c>
      <c r="C1020" s="1" t="s">
        <v>5935</v>
      </c>
      <c r="D1020" s="3">
        <v>2000</v>
      </c>
      <c r="E1020" s="4">
        <v>2101</v>
      </c>
      <c r="F1020" t="s">
        <v>8218</v>
      </c>
      <c r="G1020" t="s">
        <v>8223</v>
      </c>
      <c r="H1020" t="s">
        <v>8404</v>
      </c>
      <c r="I1020" t="s">
        <v>8245</v>
      </c>
      <c r="J1020">
        <v>1373572903</v>
      </c>
      <c r="K1020">
        <v>1371585703</v>
      </c>
      <c r="L1020" t="b">
        <v>0</v>
      </c>
      <c r="M1020">
        <v>50</v>
      </c>
      <c r="N1020" t="b">
        <v>1</v>
      </c>
      <c r="O1020" t="s">
        <v>8274</v>
      </c>
      <c r="P1020" t="s">
        <v>8326</v>
      </c>
      <c r="Q1020" t="s">
        <v>8330</v>
      </c>
      <c r="R1020">
        <f t="shared" si="105"/>
        <v>42.02</v>
      </c>
      <c r="S1020" s="9">
        <f t="shared" si="106"/>
        <v>105</v>
      </c>
      <c r="T1020" s="8">
        <f t="shared" si="107"/>
        <v>41443.83452546296</v>
      </c>
      <c r="U1020" s="8">
        <f t="shared" si="108"/>
        <v>41466.83452546296</v>
      </c>
      <c r="V1020" s="14">
        <f t="shared" si="109"/>
        <v>23</v>
      </c>
      <c r="W1020" s="10">
        <f t="shared" si="110"/>
        <v>5.0500000000000003E-2</v>
      </c>
      <c r="X1020" s="21">
        <f t="shared" si="111"/>
        <v>2013</v>
      </c>
    </row>
    <row r="1021" spans="1:24" ht="75" x14ac:dyDescent="0.25">
      <c r="A1021">
        <v>2534</v>
      </c>
      <c r="B1021" s="1" t="s">
        <v>2534</v>
      </c>
      <c r="C1021" s="1" t="s">
        <v>6644</v>
      </c>
      <c r="D1021" s="3">
        <v>2000</v>
      </c>
      <c r="E1021" s="4">
        <v>2100</v>
      </c>
      <c r="F1021" t="s">
        <v>8218</v>
      </c>
      <c r="G1021" t="s">
        <v>8223</v>
      </c>
      <c r="H1021" t="s">
        <v>8404</v>
      </c>
      <c r="I1021" t="s">
        <v>8245</v>
      </c>
      <c r="J1021">
        <v>1262325600</v>
      </c>
      <c r="K1021">
        <v>1257871712</v>
      </c>
      <c r="L1021" t="b">
        <v>0</v>
      </c>
      <c r="M1021">
        <v>14</v>
      </c>
      <c r="N1021" t="b">
        <v>1</v>
      </c>
      <c r="O1021" t="s">
        <v>8298</v>
      </c>
      <c r="P1021" t="s">
        <v>8326</v>
      </c>
      <c r="Q1021" t="s">
        <v>8340</v>
      </c>
      <c r="R1021">
        <f t="shared" si="105"/>
        <v>150</v>
      </c>
      <c r="S1021" s="9">
        <f t="shared" si="106"/>
        <v>105</v>
      </c>
      <c r="T1021" s="8">
        <f t="shared" si="107"/>
        <v>40127.700370370374</v>
      </c>
      <c r="U1021" s="8">
        <f t="shared" si="108"/>
        <v>40179.25</v>
      </c>
      <c r="V1021" s="14">
        <f t="shared" si="109"/>
        <v>51.549629629625997</v>
      </c>
      <c r="W1021" s="10">
        <f t="shared" si="110"/>
        <v>0.05</v>
      </c>
      <c r="X1021" s="21">
        <f t="shared" si="111"/>
        <v>2009</v>
      </c>
    </row>
    <row r="1022" spans="1:24" ht="60" x14ac:dyDescent="0.25">
      <c r="A1022">
        <v>3386</v>
      </c>
      <c r="B1022" s="1" t="s">
        <v>3385</v>
      </c>
      <c r="C1022" s="1" t="s">
        <v>7496</v>
      </c>
      <c r="D1022" s="3">
        <v>2000</v>
      </c>
      <c r="E1022" s="4">
        <v>2100</v>
      </c>
      <c r="F1022" t="s">
        <v>8218</v>
      </c>
      <c r="G1022" t="s">
        <v>8223</v>
      </c>
      <c r="H1022" t="s">
        <v>8404</v>
      </c>
      <c r="I1022" t="s">
        <v>8245</v>
      </c>
      <c r="J1022">
        <v>1417620506</v>
      </c>
      <c r="K1022">
        <v>1415028506</v>
      </c>
      <c r="L1022" t="b">
        <v>0</v>
      </c>
      <c r="M1022">
        <v>41</v>
      </c>
      <c r="N1022" t="b">
        <v>1</v>
      </c>
      <c r="O1022" t="s">
        <v>8269</v>
      </c>
      <c r="P1022" t="s">
        <v>8322</v>
      </c>
      <c r="Q1022" t="s">
        <v>8325</v>
      </c>
      <c r="R1022">
        <f t="shared" si="105"/>
        <v>51.22</v>
      </c>
      <c r="S1022" s="9">
        <f t="shared" si="106"/>
        <v>105</v>
      </c>
      <c r="T1022" s="8">
        <f t="shared" si="107"/>
        <v>41946.644745370373</v>
      </c>
      <c r="U1022" s="8">
        <f t="shared" si="108"/>
        <v>41976.644745370373</v>
      </c>
      <c r="V1022" s="14">
        <f t="shared" si="109"/>
        <v>30</v>
      </c>
      <c r="W1022" s="10">
        <f t="shared" si="110"/>
        <v>0.05</v>
      </c>
      <c r="X1022" s="21">
        <f t="shared" si="111"/>
        <v>2014</v>
      </c>
    </row>
    <row r="1023" spans="1:24" ht="60" x14ac:dyDescent="0.25">
      <c r="A1023">
        <v>3566</v>
      </c>
      <c r="B1023" s="1" t="s">
        <v>3565</v>
      </c>
      <c r="C1023" s="1" t="s">
        <v>7676</v>
      </c>
      <c r="D1023" s="3">
        <v>2000</v>
      </c>
      <c r="E1023" s="4">
        <v>2095</v>
      </c>
      <c r="F1023" t="s">
        <v>8218</v>
      </c>
      <c r="G1023" t="s">
        <v>8224</v>
      </c>
      <c r="H1023" t="s">
        <v>8408</v>
      </c>
      <c r="I1023" t="s">
        <v>8246</v>
      </c>
      <c r="J1023">
        <v>1422015083</v>
      </c>
      <c r="K1023">
        <v>1419423083</v>
      </c>
      <c r="L1023" t="b">
        <v>0</v>
      </c>
      <c r="M1023">
        <v>38</v>
      </c>
      <c r="N1023" t="b">
        <v>1</v>
      </c>
      <c r="O1023" t="s">
        <v>8269</v>
      </c>
      <c r="P1023" t="s">
        <v>8322</v>
      </c>
      <c r="Q1023" t="s">
        <v>8325</v>
      </c>
      <c r="R1023">
        <f t="shared" si="105"/>
        <v>55.13</v>
      </c>
      <c r="S1023" s="9">
        <f t="shared" si="106"/>
        <v>105</v>
      </c>
      <c r="T1023" s="8">
        <f t="shared" si="107"/>
        <v>41997.507905092592</v>
      </c>
      <c r="U1023" s="8">
        <f t="shared" si="108"/>
        <v>42027.507905092592</v>
      </c>
      <c r="V1023" s="14">
        <f t="shared" si="109"/>
        <v>30</v>
      </c>
      <c r="W1023" s="10">
        <f t="shared" si="110"/>
        <v>4.7500000000000001E-2</v>
      </c>
      <c r="X1023" s="21">
        <f t="shared" si="111"/>
        <v>2014</v>
      </c>
    </row>
    <row r="1024" spans="1:24" ht="60" x14ac:dyDescent="0.25">
      <c r="A1024">
        <v>1298</v>
      </c>
      <c r="B1024" s="1" t="s">
        <v>1299</v>
      </c>
      <c r="C1024" s="1" t="s">
        <v>5408</v>
      </c>
      <c r="D1024" s="3">
        <v>2000</v>
      </c>
      <c r="E1024" s="4">
        <v>2093</v>
      </c>
      <c r="F1024" t="s">
        <v>8218</v>
      </c>
      <c r="G1024" t="s">
        <v>8224</v>
      </c>
      <c r="H1024" t="s">
        <v>8408</v>
      </c>
      <c r="I1024" t="s">
        <v>8246</v>
      </c>
      <c r="J1024">
        <v>1461860432</v>
      </c>
      <c r="K1024">
        <v>1459268432</v>
      </c>
      <c r="L1024" t="b">
        <v>0</v>
      </c>
      <c r="M1024">
        <v>33</v>
      </c>
      <c r="N1024" t="b">
        <v>1</v>
      </c>
      <c r="O1024" t="s">
        <v>8269</v>
      </c>
      <c r="P1024" t="s">
        <v>8322</v>
      </c>
      <c r="Q1024" t="s">
        <v>8325</v>
      </c>
      <c r="R1024">
        <f t="shared" si="105"/>
        <v>63.42</v>
      </c>
      <c r="S1024" s="9">
        <f t="shared" si="106"/>
        <v>105</v>
      </c>
      <c r="T1024" s="8">
        <f t="shared" si="107"/>
        <v>42458.680925925932</v>
      </c>
      <c r="U1024" s="8">
        <f t="shared" si="108"/>
        <v>42488.680925925932</v>
      </c>
      <c r="V1024" s="14">
        <f t="shared" si="109"/>
        <v>30</v>
      </c>
      <c r="W1024" s="10">
        <f t="shared" si="110"/>
        <v>4.65E-2</v>
      </c>
      <c r="X1024" s="21">
        <f t="shared" si="111"/>
        <v>2016</v>
      </c>
    </row>
    <row r="1025" spans="1:24" ht="45" x14ac:dyDescent="0.25">
      <c r="A1025">
        <v>3601</v>
      </c>
      <c r="B1025" s="1" t="s">
        <v>3600</v>
      </c>
      <c r="C1025" s="1" t="s">
        <v>7711</v>
      </c>
      <c r="D1025" s="3">
        <v>2000</v>
      </c>
      <c r="E1025" s="4">
        <v>2087</v>
      </c>
      <c r="F1025" t="s">
        <v>8218</v>
      </c>
      <c r="G1025" t="s">
        <v>8224</v>
      </c>
      <c r="H1025" t="s">
        <v>8408</v>
      </c>
      <c r="I1025" t="s">
        <v>8246</v>
      </c>
      <c r="J1025">
        <v>1421452682</v>
      </c>
      <c r="K1025">
        <v>1418860682</v>
      </c>
      <c r="L1025" t="b">
        <v>0</v>
      </c>
      <c r="M1025">
        <v>53</v>
      </c>
      <c r="N1025" t="b">
        <v>1</v>
      </c>
      <c r="O1025" t="s">
        <v>8269</v>
      </c>
      <c r="P1025" t="s">
        <v>8322</v>
      </c>
      <c r="Q1025" t="s">
        <v>8325</v>
      </c>
      <c r="R1025">
        <f t="shared" si="105"/>
        <v>39.380000000000003</v>
      </c>
      <c r="S1025" s="9">
        <f t="shared" si="106"/>
        <v>104</v>
      </c>
      <c r="T1025" s="8">
        <f t="shared" si="107"/>
        <v>41990.99863425926</v>
      </c>
      <c r="U1025" s="8">
        <f t="shared" si="108"/>
        <v>42020.99863425926</v>
      </c>
      <c r="V1025" s="14">
        <f t="shared" si="109"/>
        <v>30</v>
      </c>
      <c r="W1025" s="10">
        <f t="shared" si="110"/>
        <v>4.3499999999999997E-2</v>
      </c>
      <c r="X1025" s="21">
        <f t="shared" si="111"/>
        <v>2014</v>
      </c>
    </row>
    <row r="1026" spans="1:24" ht="45" x14ac:dyDescent="0.25">
      <c r="A1026">
        <v>1244</v>
      </c>
      <c r="B1026" s="1" t="s">
        <v>1245</v>
      </c>
      <c r="C1026" s="1" t="s">
        <v>5354</v>
      </c>
      <c r="D1026" s="3">
        <v>2000</v>
      </c>
      <c r="E1026" s="4">
        <v>2076</v>
      </c>
      <c r="F1026" t="s">
        <v>8218</v>
      </c>
      <c r="G1026" t="s">
        <v>8223</v>
      </c>
      <c r="H1026" t="s">
        <v>8404</v>
      </c>
      <c r="I1026" t="s">
        <v>8245</v>
      </c>
      <c r="J1026">
        <v>1366664400</v>
      </c>
      <c r="K1026">
        <v>1363981723</v>
      </c>
      <c r="L1026" t="b">
        <v>1</v>
      </c>
      <c r="M1026">
        <v>45</v>
      </c>
      <c r="N1026" t="b">
        <v>1</v>
      </c>
      <c r="O1026" t="s">
        <v>8274</v>
      </c>
      <c r="P1026" t="s">
        <v>8326</v>
      </c>
      <c r="Q1026" t="s">
        <v>8330</v>
      </c>
      <c r="R1026">
        <f t="shared" ref="R1026:R1089" si="112">IFERROR(ROUND(E1026/M1026,2),0)</f>
        <v>46.13</v>
      </c>
      <c r="S1026" s="9">
        <f t="shared" ref="S1026:S1089" si="113">ROUND((E1026/D1026)*100,0)</f>
        <v>104</v>
      </c>
      <c r="T1026" s="8">
        <f t="shared" ref="T1026:T1089" si="114">+(((K1026/60)/60)/24)+DATE(1970,1,1)</f>
        <v>41355.825497685182</v>
      </c>
      <c r="U1026" s="8">
        <f t="shared" ref="U1026:U1089" si="115">+(((J1026/60)/60/24)+DATE(1970,1,1))</f>
        <v>41386.875</v>
      </c>
      <c r="V1026" s="14">
        <f t="shared" ref="V1026:V1089" si="116">+U1026-T1026</f>
        <v>31.049502314817801</v>
      </c>
      <c r="W1026" s="10">
        <f t="shared" ref="W1026:W1089" si="117">+(E1026-D1026)/D1026</f>
        <v>3.7999999999999999E-2</v>
      </c>
      <c r="X1026" s="21">
        <f t="shared" ref="X1026:X1089" si="118">YEAR(T1026)</f>
        <v>2013</v>
      </c>
    </row>
    <row r="1027" spans="1:24" ht="60" x14ac:dyDescent="0.25">
      <c r="A1027">
        <v>754</v>
      </c>
      <c r="B1027" s="1" t="s">
        <v>755</v>
      </c>
      <c r="C1027" s="1" t="s">
        <v>4864</v>
      </c>
      <c r="D1027" s="3">
        <v>2000</v>
      </c>
      <c r="E1027" s="4">
        <v>2075</v>
      </c>
      <c r="F1027" t="s">
        <v>8218</v>
      </c>
      <c r="G1027" t="s">
        <v>8223</v>
      </c>
      <c r="H1027" t="s">
        <v>8404</v>
      </c>
      <c r="I1027" t="s">
        <v>8245</v>
      </c>
      <c r="J1027">
        <v>1357408721</v>
      </c>
      <c r="K1027">
        <v>1354816721</v>
      </c>
      <c r="L1027" t="b">
        <v>0</v>
      </c>
      <c r="M1027">
        <v>49</v>
      </c>
      <c r="N1027" t="b">
        <v>1</v>
      </c>
      <c r="O1027" t="s">
        <v>8272</v>
      </c>
      <c r="P1027" t="s">
        <v>8310</v>
      </c>
      <c r="Q1027" t="s">
        <v>8332</v>
      </c>
      <c r="R1027">
        <f t="shared" si="112"/>
        <v>42.35</v>
      </c>
      <c r="S1027" s="9">
        <f t="shared" si="113"/>
        <v>104</v>
      </c>
      <c r="T1027" s="8">
        <f t="shared" si="114"/>
        <v>41249.749085648145</v>
      </c>
      <c r="U1027" s="8">
        <f t="shared" si="115"/>
        <v>41279.749085648145</v>
      </c>
      <c r="V1027" s="14">
        <f t="shared" si="116"/>
        <v>30</v>
      </c>
      <c r="W1027" s="10">
        <f t="shared" si="117"/>
        <v>3.7499999999999999E-2</v>
      </c>
      <c r="X1027" s="21">
        <f t="shared" si="118"/>
        <v>2012</v>
      </c>
    </row>
    <row r="1028" spans="1:24" ht="60" x14ac:dyDescent="0.25">
      <c r="A1028">
        <v>3379</v>
      </c>
      <c r="B1028" s="1" t="s">
        <v>3378</v>
      </c>
      <c r="C1028" s="1" t="s">
        <v>7489</v>
      </c>
      <c r="D1028" s="3">
        <v>2000</v>
      </c>
      <c r="E1028" s="4">
        <v>2073</v>
      </c>
      <c r="F1028" t="s">
        <v>8218</v>
      </c>
      <c r="G1028" t="s">
        <v>8224</v>
      </c>
      <c r="H1028" t="s">
        <v>8408</v>
      </c>
      <c r="I1028" t="s">
        <v>8246</v>
      </c>
      <c r="J1028">
        <v>1440630000</v>
      </c>
      <c r="K1028">
        <v>1439122800</v>
      </c>
      <c r="L1028" t="b">
        <v>0</v>
      </c>
      <c r="M1028">
        <v>38</v>
      </c>
      <c r="N1028" t="b">
        <v>1</v>
      </c>
      <c r="O1028" t="s">
        <v>8269</v>
      </c>
      <c r="P1028" t="s">
        <v>8322</v>
      </c>
      <c r="Q1028" t="s">
        <v>8325</v>
      </c>
      <c r="R1028">
        <f t="shared" si="112"/>
        <v>54.55</v>
      </c>
      <c r="S1028" s="9">
        <f t="shared" si="113"/>
        <v>104</v>
      </c>
      <c r="T1028" s="8">
        <f t="shared" si="114"/>
        <v>42225.513888888891</v>
      </c>
      <c r="U1028" s="8">
        <f t="shared" si="115"/>
        <v>42242.958333333328</v>
      </c>
      <c r="V1028" s="14">
        <f t="shared" si="116"/>
        <v>17.444444444437977</v>
      </c>
      <c r="W1028" s="10">
        <f t="shared" si="117"/>
        <v>3.6499999999999998E-2</v>
      </c>
      <c r="X1028" s="21">
        <f t="shared" si="118"/>
        <v>2015</v>
      </c>
    </row>
    <row r="1029" spans="1:24" ht="60" x14ac:dyDescent="0.25">
      <c r="A1029">
        <v>2485</v>
      </c>
      <c r="B1029" s="1" t="s">
        <v>2485</v>
      </c>
      <c r="C1029" s="1" t="s">
        <v>6595</v>
      </c>
      <c r="D1029" s="3">
        <v>2000</v>
      </c>
      <c r="E1029" s="4">
        <v>2065</v>
      </c>
      <c r="F1029" t="s">
        <v>8218</v>
      </c>
      <c r="G1029" t="s">
        <v>8223</v>
      </c>
      <c r="H1029" t="s">
        <v>8404</v>
      </c>
      <c r="I1029" t="s">
        <v>8245</v>
      </c>
      <c r="J1029">
        <v>1318463879</v>
      </c>
      <c r="K1029">
        <v>1315439879</v>
      </c>
      <c r="L1029" t="b">
        <v>0</v>
      </c>
      <c r="M1029">
        <v>41</v>
      </c>
      <c r="N1029" t="b">
        <v>1</v>
      </c>
      <c r="O1029" t="s">
        <v>8277</v>
      </c>
      <c r="P1029" t="s">
        <v>8326</v>
      </c>
      <c r="Q1029" t="s">
        <v>8327</v>
      </c>
      <c r="R1029">
        <f t="shared" si="112"/>
        <v>50.37</v>
      </c>
      <c r="S1029" s="9">
        <f t="shared" si="113"/>
        <v>103</v>
      </c>
      <c r="T1029" s="8">
        <f t="shared" si="114"/>
        <v>40793.998599537037</v>
      </c>
      <c r="U1029" s="8">
        <f t="shared" si="115"/>
        <v>40828.998599537037</v>
      </c>
      <c r="V1029" s="14">
        <f t="shared" si="116"/>
        <v>35</v>
      </c>
      <c r="W1029" s="10">
        <f t="shared" si="117"/>
        <v>3.2500000000000001E-2</v>
      </c>
      <c r="X1029" s="21">
        <f t="shared" si="118"/>
        <v>2011</v>
      </c>
    </row>
    <row r="1030" spans="1:24" ht="45" x14ac:dyDescent="0.25">
      <c r="A1030">
        <v>3535</v>
      </c>
      <c r="B1030" s="1" t="s">
        <v>3534</v>
      </c>
      <c r="C1030" s="1" t="s">
        <v>7645</v>
      </c>
      <c r="D1030" s="3">
        <v>2000</v>
      </c>
      <c r="E1030" s="4">
        <v>2063</v>
      </c>
      <c r="F1030" t="s">
        <v>8218</v>
      </c>
      <c r="G1030" t="s">
        <v>8224</v>
      </c>
      <c r="H1030" t="s">
        <v>8408</v>
      </c>
      <c r="I1030" t="s">
        <v>8246</v>
      </c>
      <c r="J1030">
        <v>1443808800</v>
      </c>
      <c r="K1030">
        <v>1441120910</v>
      </c>
      <c r="L1030" t="b">
        <v>0</v>
      </c>
      <c r="M1030">
        <v>46</v>
      </c>
      <c r="N1030" t="b">
        <v>1</v>
      </c>
      <c r="O1030" t="s">
        <v>8269</v>
      </c>
      <c r="P1030" t="s">
        <v>8322</v>
      </c>
      <c r="Q1030" t="s">
        <v>8325</v>
      </c>
      <c r="R1030">
        <f t="shared" si="112"/>
        <v>44.85</v>
      </c>
      <c r="S1030" s="9">
        <f t="shared" si="113"/>
        <v>103</v>
      </c>
      <c r="T1030" s="8">
        <f t="shared" si="114"/>
        <v>42248.640162037031</v>
      </c>
      <c r="U1030" s="8">
        <f t="shared" si="115"/>
        <v>42279.75</v>
      </c>
      <c r="V1030" s="14">
        <f t="shared" si="116"/>
        <v>31.109837962969323</v>
      </c>
      <c r="W1030" s="10">
        <f t="shared" si="117"/>
        <v>3.15E-2</v>
      </c>
      <c r="X1030" s="21">
        <f t="shared" si="118"/>
        <v>2015</v>
      </c>
    </row>
    <row r="1031" spans="1:24" ht="60" x14ac:dyDescent="0.25">
      <c r="A1031">
        <v>3280</v>
      </c>
      <c r="B1031" s="1" t="s">
        <v>3280</v>
      </c>
      <c r="C1031" s="1" t="s">
        <v>7390</v>
      </c>
      <c r="D1031" s="3">
        <v>2000</v>
      </c>
      <c r="E1031" s="4">
        <v>2060</v>
      </c>
      <c r="F1031" t="s">
        <v>8218</v>
      </c>
      <c r="G1031" t="s">
        <v>8223</v>
      </c>
      <c r="H1031" t="s">
        <v>8404</v>
      </c>
      <c r="I1031" t="s">
        <v>8245</v>
      </c>
      <c r="J1031">
        <v>1433134800</v>
      </c>
      <c r="K1031">
        <v>1430158198</v>
      </c>
      <c r="L1031" t="b">
        <v>0</v>
      </c>
      <c r="M1031">
        <v>30</v>
      </c>
      <c r="N1031" t="b">
        <v>1</v>
      </c>
      <c r="O1031" t="s">
        <v>8269</v>
      </c>
      <c r="P1031" t="s">
        <v>8322</v>
      </c>
      <c r="Q1031" t="s">
        <v>8325</v>
      </c>
      <c r="R1031">
        <f t="shared" si="112"/>
        <v>68.67</v>
      </c>
      <c r="S1031" s="9">
        <f t="shared" si="113"/>
        <v>103</v>
      </c>
      <c r="T1031" s="8">
        <f t="shared" si="114"/>
        <v>42121.756921296299</v>
      </c>
      <c r="U1031" s="8">
        <f t="shared" si="115"/>
        <v>42156.208333333328</v>
      </c>
      <c r="V1031" s="14">
        <f t="shared" si="116"/>
        <v>34.451412037029513</v>
      </c>
      <c r="W1031" s="10">
        <f t="shared" si="117"/>
        <v>0.03</v>
      </c>
      <c r="X1031" s="21">
        <f t="shared" si="118"/>
        <v>2015</v>
      </c>
    </row>
    <row r="1032" spans="1:24" ht="45" x14ac:dyDescent="0.25">
      <c r="A1032">
        <v>3465</v>
      </c>
      <c r="B1032" s="1" t="s">
        <v>3464</v>
      </c>
      <c r="C1032" s="1" t="s">
        <v>7575</v>
      </c>
      <c r="D1032" s="3">
        <v>2000</v>
      </c>
      <c r="E1032" s="4">
        <v>2060</v>
      </c>
      <c r="F1032" t="s">
        <v>8218</v>
      </c>
      <c r="G1032" t="s">
        <v>8224</v>
      </c>
      <c r="H1032" t="s">
        <v>8408</v>
      </c>
      <c r="I1032" t="s">
        <v>8246</v>
      </c>
      <c r="J1032">
        <v>1439136000</v>
      </c>
      <c r="K1032">
        <v>1436972472</v>
      </c>
      <c r="L1032" t="b">
        <v>0</v>
      </c>
      <c r="M1032">
        <v>36</v>
      </c>
      <c r="N1032" t="b">
        <v>1</v>
      </c>
      <c r="O1032" t="s">
        <v>8269</v>
      </c>
      <c r="P1032" t="s">
        <v>8322</v>
      </c>
      <c r="Q1032" t="s">
        <v>8325</v>
      </c>
      <c r="R1032">
        <f t="shared" si="112"/>
        <v>57.22</v>
      </c>
      <c r="S1032" s="9">
        <f t="shared" si="113"/>
        <v>103</v>
      </c>
      <c r="T1032" s="8">
        <f t="shared" si="114"/>
        <v>42200.625833333332</v>
      </c>
      <c r="U1032" s="8">
        <f t="shared" si="115"/>
        <v>42225.666666666672</v>
      </c>
      <c r="V1032" s="14">
        <f t="shared" si="116"/>
        <v>25.040833333339833</v>
      </c>
      <c r="W1032" s="10">
        <f t="shared" si="117"/>
        <v>0.03</v>
      </c>
      <c r="X1032" s="21">
        <f t="shared" si="118"/>
        <v>2015</v>
      </c>
    </row>
    <row r="1033" spans="1:24" ht="60" x14ac:dyDescent="0.25">
      <c r="A1033">
        <v>1301</v>
      </c>
      <c r="B1033" s="1" t="s">
        <v>1302</v>
      </c>
      <c r="C1033" s="1" t="s">
        <v>5411</v>
      </c>
      <c r="D1033" s="3">
        <v>2000</v>
      </c>
      <c r="E1033" s="4">
        <v>2055</v>
      </c>
      <c r="F1033" t="s">
        <v>8218</v>
      </c>
      <c r="G1033" t="s">
        <v>8223</v>
      </c>
      <c r="H1033" t="s">
        <v>8404</v>
      </c>
      <c r="I1033" t="s">
        <v>8245</v>
      </c>
      <c r="J1033">
        <v>1437447600</v>
      </c>
      <c r="K1033">
        <v>1436551178</v>
      </c>
      <c r="L1033" t="b">
        <v>0</v>
      </c>
      <c r="M1033">
        <v>29</v>
      </c>
      <c r="N1033" t="b">
        <v>1</v>
      </c>
      <c r="O1033" t="s">
        <v>8269</v>
      </c>
      <c r="P1033" t="s">
        <v>8322</v>
      </c>
      <c r="Q1033" t="s">
        <v>8325</v>
      </c>
      <c r="R1033">
        <f t="shared" si="112"/>
        <v>70.86</v>
      </c>
      <c r="S1033" s="9">
        <f t="shared" si="113"/>
        <v>103</v>
      </c>
      <c r="T1033" s="8">
        <f t="shared" si="114"/>
        <v>42195.749745370369</v>
      </c>
      <c r="U1033" s="8">
        <f t="shared" si="115"/>
        <v>42206.125</v>
      </c>
      <c r="V1033" s="14">
        <f t="shared" si="116"/>
        <v>10.375254629630945</v>
      </c>
      <c r="W1033" s="10">
        <f t="shared" si="117"/>
        <v>2.75E-2</v>
      </c>
      <c r="X1033" s="21">
        <f t="shared" si="118"/>
        <v>2015</v>
      </c>
    </row>
    <row r="1034" spans="1:24" ht="60" x14ac:dyDescent="0.25">
      <c r="A1034">
        <v>3428</v>
      </c>
      <c r="B1034" s="1" t="s">
        <v>3427</v>
      </c>
      <c r="C1034" s="1" t="s">
        <v>7538</v>
      </c>
      <c r="D1034" s="3">
        <v>2000</v>
      </c>
      <c r="E1034" s="4">
        <v>2055</v>
      </c>
      <c r="F1034" t="s">
        <v>8218</v>
      </c>
      <c r="G1034" t="s">
        <v>8224</v>
      </c>
      <c r="H1034" t="s">
        <v>8408</v>
      </c>
      <c r="I1034" t="s">
        <v>8246</v>
      </c>
      <c r="J1034">
        <v>1425142800</v>
      </c>
      <c r="K1034">
        <v>1422983847</v>
      </c>
      <c r="L1034" t="b">
        <v>0</v>
      </c>
      <c r="M1034">
        <v>51</v>
      </c>
      <c r="N1034" t="b">
        <v>1</v>
      </c>
      <c r="O1034" t="s">
        <v>8269</v>
      </c>
      <c r="P1034" t="s">
        <v>8322</v>
      </c>
      <c r="Q1034" t="s">
        <v>8325</v>
      </c>
      <c r="R1034">
        <f t="shared" si="112"/>
        <v>40.29</v>
      </c>
      <c r="S1034" s="9">
        <f t="shared" si="113"/>
        <v>103</v>
      </c>
      <c r="T1034" s="8">
        <f t="shared" si="114"/>
        <v>42038.720451388886</v>
      </c>
      <c r="U1034" s="8">
        <f t="shared" si="115"/>
        <v>42063.708333333328</v>
      </c>
      <c r="V1034" s="14">
        <f t="shared" si="116"/>
        <v>24.987881944442051</v>
      </c>
      <c r="W1034" s="10">
        <f t="shared" si="117"/>
        <v>2.75E-2</v>
      </c>
      <c r="X1034" s="21">
        <f t="shared" si="118"/>
        <v>2015</v>
      </c>
    </row>
    <row r="1035" spans="1:24" ht="45" x14ac:dyDescent="0.25">
      <c r="A1035">
        <v>535</v>
      </c>
      <c r="B1035" s="1" t="s">
        <v>536</v>
      </c>
      <c r="C1035" s="1" t="s">
        <v>4645</v>
      </c>
      <c r="D1035" s="3">
        <v>2000</v>
      </c>
      <c r="E1035" s="4">
        <v>2050</v>
      </c>
      <c r="F1035" t="s">
        <v>8218</v>
      </c>
      <c r="G1035" t="s">
        <v>8224</v>
      </c>
      <c r="H1035" t="s">
        <v>8408</v>
      </c>
      <c r="I1035" t="s">
        <v>8246</v>
      </c>
      <c r="J1035">
        <v>1483707905</v>
      </c>
      <c r="K1035">
        <v>1481115905</v>
      </c>
      <c r="L1035" t="b">
        <v>0</v>
      </c>
      <c r="M1035">
        <v>59</v>
      </c>
      <c r="N1035" t="b">
        <v>1</v>
      </c>
      <c r="O1035" t="s">
        <v>8269</v>
      </c>
      <c r="P1035" t="s">
        <v>8322</v>
      </c>
      <c r="Q1035" t="s">
        <v>8325</v>
      </c>
      <c r="R1035">
        <f t="shared" si="112"/>
        <v>34.75</v>
      </c>
      <c r="S1035" s="9">
        <f t="shared" si="113"/>
        <v>103</v>
      </c>
      <c r="T1035" s="8">
        <f t="shared" si="114"/>
        <v>42711.545196759253</v>
      </c>
      <c r="U1035" s="8">
        <f t="shared" si="115"/>
        <v>42741.545196759253</v>
      </c>
      <c r="V1035" s="14">
        <f t="shared" si="116"/>
        <v>30</v>
      </c>
      <c r="W1035" s="10">
        <f t="shared" si="117"/>
        <v>2.5000000000000001E-2</v>
      </c>
      <c r="X1035" s="21">
        <f t="shared" si="118"/>
        <v>2016</v>
      </c>
    </row>
    <row r="1036" spans="1:24" ht="45" x14ac:dyDescent="0.25">
      <c r="A1036">
        <v>2788</v>
      </c>
      <c r="B1036" s="1" t="s">
        <v>2788</v>
      </c>
      <c r="C1036" s="1" t="s">
        <v>6898</v>
      </c>
      <c r="D1036" s="3">
        <v>2000</v>
      </c>
      <c r="E1036" s="4">
        <v>2050</v>
      </c>
      <c r="F1036" t="s">
        <v>8218</v>
      </c>
      <c r="G1036" t="s">
        <v>8223</v>
      </c>
      <c r="H1036" t="s">
        <v>8404</v>
      </c>
      <c r="I1036" t="s">
        <v>8245</v>
      </c>
      <c r="J1036">
        <v>1469811043</v>
      </c>
      <c r="K1036">
        <v>1467219043</v>
      </c>
      <c r="L1036" t="b">
        <v>0</v>
      </c>
      <c r="M1036">
        <v>20</v>
      </c>
      <c r="N1036" t="b">
        <v>1</v>
      </c>
      <c r="O1036" t="s">
        <v>8269</v>
      </c>
      <c r="P1036" t="s">
        <v>8322</v>
      </c>
      <c r="Q1036" t="s">
        <v>8325</v>
      </c>
      <c r="R1036">
        <f t="shared" si="112"/>
        <v>102.5</v>
      </c>
      <c r="S1036" s="9">
        <f t="shared" si="113"/>
        <v>103</v>
      </c>
      <c r="T1036" s="8">
        <f t="shared" si="114"/>
        <v>42550.701886574068</v>
      </c>
      <c r="U1036" s="8">
        <f t="shared" si="115"/>
        <v>42580.701886574068</v>
      </c>
      <c r="V1036" s="14">
        <f t="shared" si="116"/>
        <v>30</v>
      </c>
      <c r="W1036" s="10">
        <f t="shared" si="117"/>
        <v>2.5000000000000001E-2</v>
      </c>
      <c r="X1036" s="21">
        <f t="shared" si="118"/>
        <v>2016</v>
      </c>
    </row>
    <row r="1037" spans="1:24" ht="60" x14ac:dyDescent="0.25">
      <c r="A1037">
        <v>2791</v>
      </c>
      <c r="B1037" s="1" t="s">
        <v>2791</v>
      </c>
      <c r="C1037" s="1" t="s">
        <v>6901</v>
      </c>
      <c r="D1037" s="3">
        <v>2000</v>
      </c>
      <c r="E1037" s="4">
        <v>2050</v>
      </c>
      <c r="F1037" t="s">
        <v>8218</v>
      </c>
      <c r="G1037" t="s">
        <v>8223</v>
      </c>
      <c r="H1037" t="s">
        <v>8404</v>
      </c>
      <c r="I1037" t="s">
        <v>8245</v>
      </c>
      <c r="J1037">
        <v>1473393600</v>
      </c>
      <c r="K1037">
        <v>1470778559</v>
      </c>
      <c r="L1037" t="b">
        <v>0</v>
      </c>
      <c r="M1037">
        <v>28</v>
      </c>
      <c r="N1037" t="b">
        <v>1</v>
      </c>
      <c r="O1037" t="s">
        <v>8269</v>
      </c>
      <c r="P1037" t="s">
        <v>8322</v>
      </c>
      <c r="Q1037" t="s">
        <v>8325</v>
      </c>
      <c r="R1037">
        <f t="shared" si="112"/>
        <v>73.209999999999994</v>
      </c>
      <c r="S1037" s="9">
        <f t="shared" si="113"/>
        <v>103</v>
      </c>
      <c r="T1037" s="8">
        <f t="shared" si="114"/>
        <v>42591.899988425925</v>
      </c>
      <c r="U1037" s="8">
        <f t="shared" si="115"/>
        <v>42622.166666666672</v>
      </c>
      <c r="V1037" s="14">
        <f t="shared" si="116"/>
        <v>30.266678240746842</v>
      </c>
      <c r="W1037" s="10">
        <f t="shared" si="117"/>
        <v>2.5000000000000001E-2</v>
      </c>
      <c r="X1037" s="21">
        <f t="shared" si="118"/>
        <v>2016</v>
      </c>
    </row>
    <row r="1038" spans="1:24" ht="45" x14ac:dyDescent="0.25">
      <c r="A1038">
        <v>3678</v>
      </c>
      <c r="B1038" s="1" t="s">
        <v>3675</v>
      </c>
      <c r="C1038" s="1" t="s">
        <v>7788</v>
      </c>
      <c r="D1038" s="3">
        <v>2000</v>
      </c>
      <c r="E1038" s="4">
        <v>2050</v>
      </c>
      <c r="F1038" t="s">
        <v>8218</v>
      </c>
      <c r="G1038" t="s">
        <v>8224</v>
      </c>
      <c r="H1038" t="s">
        <v>8408</v>
      </c>
      <c r="I1038" t="s">
        <v>8246</v>
      </c>
      <c r="J1038">
        <v>1433076298</v>
      </c>
      <c r="K1038">
        <v>1430052298</v>
      </c>
      <c r="L1038" t="b">
        <v>0</v>
      </c>
      <c r="M1038">
        <v>31</v>
      </c>
      <c r="N1038" t="b">
        <v>1</v>
      </c>
      <c r="O1038" t="s">
        <v>8269</v>
      </c>
      <c r="P1038" t="s">
        <v>8322</v>
      </c>
      <c r="Q1038" t="s">
        <v>8325</v>
      </c>
      <c r="R1038">
        <f t="shared" si="112"/>
        <v>66.13</v>
      </c>
      <c r="S1038" s="9">
        <f t="shared" si="113"/>
        <v>103</v>
      </c>
      <c r="T1038" s="8">
        <f t="shared" si="114"/>
        <v>42120.531226851846</v>
      </c>
      <c r="U1038" s="8">
        <f t="shared" si="115"/>
        <v>42155.531226851846</v>
      </c>
      <c r="V1038" s="14">
        <f t="shared" si="116"/>
        <v>35</v>
      </c>
      <c r="W1038" s="10">
        <f t="shared" si="117"/>
        <v>2.5000000000000001E-2</v>
      </c>
      <c r="X1038" s="21">
        <f t="shared" si="118"/>
        <v>2015</v>
      </c>
    </row>
    <row r="1039" spans="1:24" ht="45" x14ac:dyDescent="0.25">
      <c r="A1039">
        <v>3225</v>
      </c>
      <c r="B1039" s="1" t="s">
        <v>3225</v>
      </c>
      <c r="C1039" s="1" t="s">
        <v>7335</v>
      </c>
      <c r="D1039" s="3">
        <v>2000</v>
      </c>
      <c r="E1039" s="4">
        <v>2047</v>
      </c>
      <c r="F1039" t="s">
        <v>8218</v>
      </c>
      <c r="G1039" t="s">
        <v>8223</v>
      </c>
      <c r="H1039" t="s">
        <v>8404</v>
      </c>
      <c r="I1039" t="s">
        <v>8245</v>
      </c>
      <c r="J1039">
        <v>1464987600</v>
      </c>
      <c r="K1039">
        <v>1463145938</v>
      </c>
      <c r="L1039" t="b">
        <v>1</v>
      </c>
      <c r="M1039">
        <v>39</v>
      </c>
      <c r="N1039" t="b">
        <v>1</v>
      </c>
      <c r="O1039" t="s">
        <v>8269</v>
      </c>
      <c r="P1039" t="s">
        <v>8322</v>
      </c>
      <c r="Q1039" t="s">
        <v>8325</v>
      </c>
      <c r="R1039">
        <f t="shared" si="112"/>
        <v>52.49</v>
      </c>
      <c r="S1039" s="9">
        <f t="shared" si="113"/>
        <v>102</v>
      </c>
      <c r="T1039" s="8">
        <f t="shared" si="114"/>
        <v>42503.559467592597</v>
      </c>
      <c r="U1039" s="8">
        <f t="shared" si="115"/>
        <v>42524.875</v>
      </c>
      <c r="V1039" s="14">
        <f t="shared" si="116"/>
        <v>21.315532407403225</v>
      </c>
      <c r="W1039" s="10">
        <f t="shared" si="117"/>
        <v>2.35E-2</v>
      </c>
      <c r="X1039" s="21">
        <f t="shared" si="118"/>
        <v>2016</v>
      </c>
    </row>
    <row r="1040" spans="1:24" ht="30" x14ac:dyDescent="0.25">
      <c r="A1040">
        <v>3837</v>
      </c>
      <c r="B1040" s="1" t="s">
        <v>3834</v>
      </c>
      <c r="C1040" s="1" t="s">
        <v>7946</v>
      </c>
      <c r="D1040" s="3">
        <v>2000</v>
      </c>
      <c r="E1040" s="4">
        <v>2042</v>
      </c>
      <c r="F1040" t="s">
        <v>8218</v>
      </c>
      <c r="G1040" t="s">
        <v>8224</v>
      </c>
      <c r="H1040" t="s">
        <v>8408</v>
      </c>
      <c r="I1040" t="s">
        <v>8246</v>
      </c>
      <c r="J1040">
        <v>1435947758</v>
      </c>
      <c r="K1040">
        <v>1432837358</v>
      </c>
      <c r="L1040" t="b">
        <v>0</v>
      </c>
      <c r="M1040">
        <v>17</v>
      </c>
      <c r="N1040" t="b">
        <v>1</v>
      </c>
      <c r="O1040" t="s">
        <v>8269</v>
      </c>
      <c r="P1040" t="s">
        <v>8322</v>
      </c>
      <c r="Q1040" t="s">
        <v>8325</v>
      </c>
      <c r="R1040">
        <f t="shared" si="112"/>
        <v>120.12</v>
      </c>
      <c r="S1040" s="9">
        <f t="shared" si="113"/>
        <v>102</v>
      </c>
      <c r="T1040" s="8">
        <f t="shared" si="114"/>
        <v>42152.765717592592</v>
      </c>
      <c r="U1040" s="8">
        <f t="shared" si="115"/>
        <v>42188.765717592592</v>
      </c>
      <c r="V1040" s="14">
        <f t="shared" si="116"/>
        <v>36</v>
      </c>
      <c r="W1040" s="10">
        <f t="shared" si="117"/>
        <v>2.1000000000000001E-2</v>
      </c>
      <c r="X1040" s="21">
        <f t="shared" si="118"/>
        <v>2015</v>
      </c>
    </row>
    <row r="1041" spans="1:24" ht="60" x14ac:dyDescent="0.25">
      <c r="A1041">
        <v>3472</v>
      </c>
      <c r="B1041" s="1" t="s">
        <v>3471</v>
      </c>
      <c r="C1041" s="1" t="s">
        <v>7582</v>
      </c>
      <c r="D1041" s="3">
        <v>2000</v>
      </c>
      <c r="E1041" s="4">
        <v>2041</v>
      </c>
      <c r="F1041" t="s">
        <v>8218</v>
      </c>
      <c r="G1041" t="s">
        <v>8223</v>
      </c>
      <c r="H1041" t="s">
        <v>8404</v>
      </c>
      <c r="I1041" t="s">
        <v>8245</v>
      </c>
      <c r="J1041">
        <v>1415253540</v>
      </c>
      <c r="K1041">
        <v>1413432331</v>
      </c>
      <c r="L1041" t="b">
        <v>0</v>
      </c>
      <c r="M1041">
        <v>23</v>
      </c>
      <c r="N1041" t="b">
        <v>1</v>
      </c>
      <c r="O1041" t="s">
        <v>8269</v>
      </c>
      <c r="P1041" t="s">
        <v>8322</v>
      </c>
      <c r="Q1041" t="s">
        <v>8325</v>
      </c>
      <c r="R1041">
        <f t="shared" si="112"/>
        <v>88.74</v>
      </c>
      <c r="S1041" s="9">
        <f t="shared" si="113"/>
        <v>102</v>
      </c>
      <c r="T1041" s="8">
        <f t="shared" si="114"/>
        <v>41928.170497685183</v>
      </c>
      <c r="U1041" s="8">
        <f t="shared" si="115"/>
        <v>41949.249305555553</v>
      </c>
      <c r="V1041" s="14">
        <f t="shared" si="116"/>
        <v>21.078807870369928</v>
      </c>
      <c r="W1041" s="10">
        <f t="shared" si="117"/>
        <v>2.0500000000000001E-2</v>
      </c>
      <c r="X1041" s="21">
        <f t="shared" si="118"/>
        <v>2014</v>
      </c>
    </row>
    <row r="1042" spans="1:24" ht="30" x14ac:dyDescent="0.25">
      <c r="A1042">
        <v>1841</v>
      </c>
      <c r="B1042" s="1" t="s">
        <v>1842</v>
      </c>
      <c r="C1042" s="1" t="s">
        <v>5951</v>
      </c>
      <c r="D1042" s="3">
        <v>2000</v>
      </c>
      <c r="E1042" s="4">
        <v>2035</v>
      </c>
      <c r="F1042" t="s">
        <v>8218</v>
      </c>
      <c r="G1042" t="s">
        <v>8223</v>
      </c>
      <c r="H1042" t="s">
        <v>8404</v>
      </c>
      <c r="I1042" t="s">
        <v>8245</v>
      </c>
      <c r="J1042">
        <v>1400561940</v>
      </c>
      <c r="K1042">
        <v>1397679445</v>
      </c>
      <c r="L1042" t="b">
        <v>0</v>
      </c>
      <c r="M1042">
        <v>40</v>
      </c>
      <c r="N1042" t="b">
        <v>1</v>
      </c>
      <c r="O1042" t="s">
        <v>8274</v>
      </c>
      <c r="P1042" t="s">
        <v>8326</v>
      </c>
      <c r="Q1042" t="s">
        <v>8330</v>
      </c>
      <c r="R1042">
        <f t="shared" si="112"/>
        <v>50.88</v>
      </c>
      <c r="S1042" s="9">
        <f t="shared" si="113"/>
        <v>102</v>
      </c>
      <c r="T1042" s="8">
        <f t="shared" si="114"/>
        <v>41745.84542824074</v>
      </c>
      <c r="U1042" s="8">
        <f t="shared" si="115"/>
        <v>41779.207638888889</v>
      </c>
      <c r="V1042" s="14">
        <f t="shared" si="116"/>
        <v>33.362210648148903</v>
      </c>
      <c r="W1042" s="10">
        <f t="shared" si="117"/>
        <v>1.7500000000000002E-2</v>
      </c>
      <c r="X1042" s="21">
        <f t="shared" si="118"/>
        <v>2014</v>
      </c>
    </row>
    <row r="1043" spans="1:24" ht="60" x14ac:dyDescent="0.25">
      <c r="A1043">
        <v>3782</v>
      </c>
      <c r="B1043" s="1" t="s">
        <v>3779</v>
      </c>
      <c r="C1043" s="1" t="s">
        <v>7892</v>
      </c>
      <c r="D1043" s="3">
        <v>2000</v>
      </c>
      <c r="E1043" s="4">
        <v>2035</v>
      </c>
      <c r="F1043" t="s">
        <v>8218</v>
      </c>
      <c r="G1043" t="s">
        <v>8224</v>
      </c>
      <c r="H1043" t="s">
        <v>8408</v>
      </c>
      <c r="I1043" t="s">
        <v>8246</v>
      </c>
      <c r="J1043">
        <v>1469401200</v>
      </c>
      <c r="K1043">
        <v>1466887297</v>
      </c>
      <c r="L1043" t="b">
        <v>0</v>
      </c>
      <c r="M1043">
        <v>27</v>
      </c>
      <c r="N1043" t="b">
        <v>1</v>
      </c>
      <c r="O1043" t="s">
        <v>8303</v>
      </c>
      <c r="P1043" t="s">
        <v>8322</v>
      </c>
      <c r="Q1043" t="s">
        <v>8334</v>
      </c>
      <c r="R1043">
        <f t="shared" si="112"/>
        <v>75.37</v>
      </c>
      <c r="S1043" s="9">
        <f t="shared" si="113"/>
        <v>102</v>
      </c>
      <c r="T1043" s="8">
        <f t="shared" si="114"/>
        <v>42546.862233796302</v>
      </c>
      <c r="U1043" s="8">
        <f t="shared" si="115"/>
        <v>42575.958333333328</v>
      </c>
      <c r="V1043" s="14">
        <f t="shared" si="116"/>
        <v>29.096099537026021</v>
      </c>
      <c r="W1043" s="10">
        <f t="shared" si="117"/>
        <v>1.7500000000000002E-2</v>
      </c>
      <c r="X1043" s="21">
        <f t="shared" si="118"/>
        <v>2016</v>
      </c>
    </row>
    <row r="1044" spans="1:24" ht="60" x14ac:dyDescent="0.25">
      <c r="A1044">
        <v>1285</v>
      </c>
      <c r="B1044" s="1" t="s">
        <v>1286</v>
      </c>
      <c r="C1044" s="1" t="s">
        <v>5395</v>
      </c>
      <c r="D1044" s="3">
        <v>2000</v>
      </c>
      <c r="E1044" s="4">
        <v>2033</v>
      </c>
      <c r="F1044" t="s">
        <v>8218</v>
      </c>
      <c r="G1044" t="s">
        <v>8224</v>
      </c>
      <c r="H1044" t="s">
        <v>8408</v>
      </c>
      <c r="I1044" t="s">
        <v>8246</v>
      </c>
      <c r="J1044">
        <v>1434808775</v>
      </c>
      <c r="K1044">
        <v>1433512775</v>
      </c>
      <c r="L1044" t="b">
        <v>0</v>
      </c>
      <c r="M1044">
        <v>63</v>
      </c>
      <c r="N1044" t="b">
        <v>1</v>
      </c>
      <c r="O1044" t="s">
        <v>8269</v>
      </c>
      <c r="P1044" t="s">
        <v>8322</v>
      </c>
      <c r="Q1044" t="s">
        <v>8325</v>
      </c>
      <c r="R1044">
        <f t="shared" si="112"/>
        <v>32.270000000000003</v>
      </c>
      <c r="S1044" s="9">
        <f t="shared" si="113"/>
        <v>102</v>
      </c>
      <c r="T1044" s="8">
        <f t="shared" si="114"/>
        <v>42160.583043981482</v>
      </c>
      <c r="U1044" s="8">
        <f t="shared" si="115"/>
        <v>42175.583043981482</v>
      </c>
      <c r="V1044" s="14">
        <f t="shared" si="116"/>
        <v>15</v>
      </c>
      <c r="W1044" s="10">
        <f t="shared" si="117"/>
        <v>1.6500000000000001E-2</v>
      </c>
      <c r="X1044" s="21">
        <f t="shared" si="118"/>
        <v>2015</v>
      </c>
    </row>
    <row r="1045" spans="1:24" ht="45" x14ac:dyDescent="0.25">
      <c r="A1045">
        <v>407</v>
      </c>
      <c r="B1045" s="1" t="s">
        <v>408</v>
      </c>
      <c r="C1045" s="1" t="s">
        <v>4517</v>
      </c>
      <c r="D1045" s="3">
        <v>2000</v>
      </c>
      <c r="E1045" s="4">
        <v>2031</v>
      </c>
      <c r="F1045" t="s">
        <v>8218</v>
      </c>
      <c r="G1045" t="s">
        <v>8223</v>
      </c>
      <c r="H1045" t="s">
        <v>8404</v>
      </c>
      <c r="I1045" t="s">
        <v>8245</v>
      </c>
      <c r="J1045">
        <v>1321739650</v>
      </c>
      <c r="K1045">
        <v>1316552050</v>
      </c>
      <c r="L1045" t="b">
        <v>0</v>
      </c>
      <c r="M1045">
        <v>22</v>
      </c>
      <c r="N1045" t="b">
        <v>1</v>
      </c>
      <c r="O1045" t="s">
        <v>8267</v>
      </c>
      <c r="P1045" t="s">
        <v>8320</v>
      </c>
      <c r="Q1045" t="s">
        <v>8321</v>
      </c>
      <c r="R1045">
        <f t="shared" si="112"/>
        <v>92.32</v>
      </c>
      <c r="S1045" s="9">
        <f t="shared" si="113"/>
        <v>102</v>
      </c>
      <c r="T1045" s="8">
        <f t="shared" si="114"/>
        <v>40806.870949074073</v>
      </c>
      <c r="U1045" s="8">
        <f t="shared" si="115"/>
        <v>40866.912615740745</v>
      </c>
      <c r="V1045" s="14">
        <f t="shared" si="116"/>
        <v>60.041666666671517</v>
      </c>
      <c r="W1045" s="10">
        <f t="shared" si="117"/>
        <v>1.55E-2</v>
      </c>
      <c r="X1045" s="21">
        <f t="shared" si="118"/>
        <v>2011</v>
      </c>
    </row>
    <row r="1046" spans="1:24" ht="45" x14ac:dyDescent="0.25">
      <c r="A1046">
        <v>3713</v>
      </c>
      <c r="B1046" s="1" t="s">
        <v>3710</v>
      </c>
      <c r="C1046" s="1" t="s">
        <v>7823</v>
      </c>
      <c r="D1046" s="3">
        <v>2000</v>
      </c>
      <c r="E1046" s="4">
        <v>2030</v>
      </c>
      <c r="F1046" t="s">
        <v>8218</v>
      </c>
      <c r="G1046" t="s">
        <v>8223</v>
      </c>
      <c r="H1046" t="s">
        <v>8404</v>
      </c>
      <c r="I1046" t="s">
        <v>8245</v>
      </c>
      <c r="J1046">
        <v>1465062166</v>
      </c>
      <c r="K1046">
        <v>1463334166</v>
      </c>
      <c r="L1046" t="b">
        <v>0</v>
      </c>
      <c r="M1046">
        <v>19</v>
      </c>
      <c r="N1046" t="b">
        <v>1</v>
      </c>
      <c r="O1046" t="s">
        <v>8269</v>
      </c>
      <c r="P1046" t="s">
        <v>8322</v>
      </c>
      <c r="Q1046" t="s">
        <v>8325</v>
      </c>
      <c r="R1046">
        <f t="shared" si="112"/>
        <v>106.84</v>
      </c>
      <c r="S1046" s="9">
        <f t="shared" si="113"/>
        <v>102</v>
      </c>
      <c r="T1046" s="8">
        <f t="shared" si="114"/>
        <v>42505.738032407404</v>
      </c>
      <c r="U1046" s="8">
        <f t="shared" si="115"/>
        <v>42525.738032407404</v>
      </c>
      <c r="V1046" s="14">
        <f t="shared" si="116"/>
        <v>20</v>
      </c>
      <c r="W1046" s="10">
        <f t="shared" si="117"/>
        <v>1.4999999999999999E-2</v>
      </c>
      <c r="X1046" s="21">
        <f t="shared" si="118"/>
        <v>2016</v>
      </c>
    </row>
    <row r="1047" spans="1:24" ht="60" x14ac:dyDescent="0.25">
      <c r="A1047">
        <v>40</v>
      </c>
      <c r="B1047" s="1" t="s">
        <v>42</v>
      </c>
      <c r="C1047" s="1" t="s">
        <v>4151</v>
      </c>
      <c r="D1047" s="3">
        <v>2000</v>
      </c>
      <c r="E1047" s="4">
        <v>2027</v>
      </c>
      <c r="F1047" t="s">
        <v>8218</v>
      </c>
      <c r="G1047" t="s">
        <v>8223</v>
      </c>
      <c r="H1047" t="s">
        <v>8404</v>
      </c>
      <c r="I1047" t="s">
        <v>8245</v>
      </c>
      <c r="J1047">
        <v>1403150400</v>
      </c>
      <c r="K1047">
        <v>1401426488</v>
      </c>
      <c r="L1047" t="b">
        <v>0</v>
      </c>
      <c r="M1047">
        <v>16</v>
      </c>
      <c r="N1047" t="b">
        <v>1</v>
      </c>
      <c r="O1047" t="s">
        <v>8263</v>
      </c>
      <c r="P1047" t="s">
        <v>8320</v>
      </c>
      <c r="Q1047" t="s">
        <v>8331</v>
      </c>
      <c r="R1047">
        <f t="shared" si="112"/>
        <v>126.69</v>
      </c>
      <c r="S1047" s="9">
        <f t="shared" si="113"/>
        <v>101</v>
      </c>
      <c r="T1047" s="8">
        <f t="shared" si="114"/>
        <v>41789.21398148148</v>
      </c>
      <c r="U1047" s="8">
        <f t="shared" si="115"/>
        <v>41809.166666666664</v>
      </c>
      <c r="V1047" s="14">
        <f t="shared" si="116"/>
        <v>19.952685185184237</v>
      </c>
      <c r="W1047" s="10">
        <f t="shared" si="117"/>
        <v>1.35E-2</v>
      </c>
      <c r="X1047" s="21">
        <f t="shared" si="118"/>
        <v>2014</v>
      </c>
    </row>
    <row r="1048" spans="1:24" ht="45" x14ac:dyDescent="0.25">
      <c r="A1048">
        <v>3519</v>
      </c>
      <c r="B1048" s="1" t="s">
        <v>3518</v>
      </c>
      <c r="C1048" s="1" t="s">
        <v>7629</v>
      </c>
      <c r="D1048" s="3">
        <v>2000</v>
      </c>
      <c r="E1048" s="4">
        <v>2027</v>
      </c>
      <c r="F1048" t="s">
        <v>8218</v>
      </c>
      <c r="G1048" t="s">
        <v>8224</v>
      </c>
      <c r="H1048" t="s">
        <v>8408</v>
      </c>
      <c r="I1048" t="s">
        <v>8246</v>
      </c>
      <c r="J1048">
        <v>1425478950</v>
      </c>
      <c r="K1048">
        <v>1422886950</v>
      </c>
      <c r="L1048" t="b">
        <v>0</v>
      </c>
      <c r="M1048">
        <v>28</v>
      </c>
      <c r="N1048" t="b">
        <v>1</v>
      </c>
      <c r="O1048" t="s">
        <v>8269</v>
      </c>
      <c r="P1048" t="s">
        <v>8322</v>
      </c>
      <c r="Q1048" t="s">
        <v>8325</v>
      </c>
      <c r="R1048">
        <f t="shared" si="112"/>
        <v>72.39</v>
      </c>
      <c r="S1048" s="9">
        <f t="shared" si="113"/>
        <v>101</v>
      </c>
      <c r="T1048" s="8">
        <f t="shared" si="114"/>
        <v>42037.598958333328</v>
      </c>
      <c r="U1048" s="8">
        <f t="shared" si="115"/>
        <v>42067.598958333328</v>
      </c>
      <c r="V1048" s="14">
        <f t="shared" si="116"/>
        <v>30</v>
      </c>
      <c r="W1048" s="10">
        <f t="shared" si="117"/>
        <v>1.35E-2</v>
      </c>
      <c r="X1048" s="21">
        <f t="shared" si="118"/>
        <v>2015</v>
      </c>
    </row>
    <row r="1049" spans="1:24" ht="45" x14ac:dyDescent="0.25">
      <c r="A1049">
        <v>1261</v>
      </c>
      <c r="B1049" s="1" t="s">
        <v>1262</v>
      </c>
      <c r="C1049" s="1" t="s">
        <v>5371</v>
      </c>
      <c r="D1049" s="3">
        <v>2000</v>
      </c>
      <c r="E1049" s="4">
        <v>2025</v>
      </c>
      <c r="F1049" t="s">
        <v>8218</v>
      </c>
      <c r="G1049" t="s">
        <v>8223</v>
      </c>
      <c r="H1049" t="s">
        <v>8404</v>
      </c>
      <c r="I1049" t="s">
        <v>8245</v>
      </c>
      <c r="J1049">
        <v>1390983227</v>
      </c>
      <c r="K1049">
        <v>1388391227</v>
      </c>
      <c r="L1049" t="b">
        <v>1</v>
      </c>
      <c r="M1049">
        <v>52</v>
      </c>
      <c r="N1049" t="b">
        <v>1</v>
      </c>
      <c r="O1049" t="s">
        <v>8274</v>
      </c>
      <c r="P1049" t="s">
        <v>8326</v>
      </c>
      <c r="Q1049" t="s">
        <v>8330</v>
      </c>
      <c r="R1049">
        <f t="shared" si="112"/>
        <v>38.94</v>
      </c>
      <c r="S1049" s="9">
        <f t="shared" si="113"/>
        <v>101</v>
      </c>
      <c r="T1049" s="8">
        <f t="shared" si="114"/>
        <v>41638.342905092592</v>
      </c>
      <c r="U1049" s="8">
        <f t="shared" si="115"/>
        <v>41668.342905092592</v>
      </c>
      <c r="V1049" s="14">
        <f t="shared" si="116"/>
        <v>30</v>
      </c>
      <c r="W1049" s="10">
        <f t="shared" si="117"/>
        <v>1.2500000000000001E-2</v>
      </c>
      <c r="X1049" s="21">
        <f t="shared" si="118"/>
        <v>2013</v>
      </c>
    </row>
    <row r="1050" spans="1:24" ht="60" x14ac:dyDescent="0.25">
      <c r="A1050">
        <v>1856</v>
      </c>
      <c r="B1050" s="1" t="s">
        <v>1857</v>
      </c>
      <c r="C1050" s="1" t="s">
        <v>5966</v>
      </c>
      <c r="D1050" s="3">
        <v>2000</v>
      </c>
      <c r="E1050" s="4">
        <v>2025</v>
      </c>
      <c r="F1050" t="s">
        <v>8218</v>
      </c>
      <c r="G1050" t="s">
        <v>8223</v>
      </c>
      <c r="H1050" t="s">
        <v>8404</v>
      </c>
      <c r="I1050" t="s">
        <v>8245</v>
      </c>
      <c r="J1050">
        <v>1405715472</v>
      </c>
      <c r="K1050">
        <v>1403901072</v>
      </c>
      <c r="L1050" t="b">
        <v>0</v>
      </c>
      <c r="M1050">
        <v>38</v>
      </c>
      <c r="N1050" t="b">
        <v>1</v>
      </c>
      <c r="O1050" t="s">
        <v>8274</v>
      </c>
      <c r="P1050" t="s">
        <v>8326</v>
      </c>
      <c r="Q1050" t="s">
        <v>8330</v>
      </c>
      <c r="R1050">
        <f t="shared" si="112"/>
        <v>53.29</v>
      </c>
      <c r="S1050" s="9">
        <f t="shared" si="113"/>
        <v>101</v>
      </c>
      <c r="T1050" s="8">
        <f t="shared" si="114"/>
        <v>41817.854999999996</v>
      </c>
      <c r="U1050" s="8">
        <f t="shared" si="115"/>
        <v>41838.854999999996</v>
      </c>
      <c r="V1050" s="14">
        <f t="shared" si="116"/>
        <v>21</v>
      </c>
      <c r="W1050" s="10">
        <f t="shared" si="117"/>
        <v>1.2500000000000001E-2</v>
      </c>
      <c r="X1050" s="21">
        <f t="shared" si="118"/>
        <v>2014</v>
      </c>
    </row>
    <row r="1051" spans="1:24" ht="60" x14ac:dyDescent="0.25">
      <c r="A1051">
        <v>3809</v>
      </c>
      <c r="B1051" s="1" t="s">
        <v>3806</v>
      </c>
      <c r="C1051" s="1" t="s">
        <v>7919</v>
      </c>
      <c r="D1051" s="3">
        <v>2000</v>
      </c>
      <c r="E1051" s="4">
        <v>2025</v>
      </c>
      <c r="F1051" t="s">
        <v>8218</v>
      </c>
      <c r="G1051" t="s">
        <v>8224</v>
      </c>
      <c r="H1051" t="s">
        <v>8408</v>
      </c>
      <c r="I1051" t="s">
        <v>8246</v>
      </c>
      <c r="J1051">
        <v>1406761200</v>
      </c>
      <c r="K1051">
        <v>1402403907</v>
      </c>
      <c r="L1051" t="b">
        <v>0</v>
      </c>
      <c r="M1051">
        <v>38</v>
      </c>
      <c r="N1051" t="b">
        <v>1</v>
      </c>
      <c r="O1051" t="s">
        <v>8269</v>
      </c>
      <c r="P1051" t="s">
        <v>8322</v>
      </c>
      <c r="Q1051" t="s">
        <v>8325</v>
      </c>
      <c r="R1051">
        <f t="shared" si="112"/>
        <v>53.29</v>
      </c>
      <c r="S1051" s="9">
        <f t="shared" si="113"/>
        <v>101</v>
      </c>
      <c r="T1051" s="8">
        <f t="shared" si="114"/>
        <v>41800.526701388888</v>
      </c>
      <c r="U1051" s="8">
        <f t="shared" si="115"/>
        <v>41850.958333333336</v>
      </c>
      <c r="V1051" s="14">
        <f t="shared" si="116"/>
        <v>50.431631944447872</v>
      </c>
      <c r="W1051" s="10">
        <f t="shared" si="117"/>
        <v>1.2500000000000001E-2</v>
      </c>
      <c r="X1051" s="21">
        <f t="shared" si="118"/>
        <v>2014</v>
      </c>
    </row>
    <row r="1052" spans="1:24" ht="60" x14ac:dyDescent="0.25">
      <c r="A1052">
        <v>3839</v>
      </c>
      <c r="B1052" s="1" t="s">
        <v>3836</v>
      </c>
      <c r="C1052" s="1" t="s">
        <v>7948</v>
      </c>
      <c r="D1052" s="3">
        <v>2000</v>
      </c>
      <c r="E1052" s="4">
        <v>2025</v>
      </c>
      <c r="F1052" t="s">
        <v>8218</v>
      </c>
      <c r="G1052" t="s">
        <v>8223</v>
      </c>
      <c r="H1052" t="s">
        <v>8404</v>
      </c>
      <c r="I1052" t="s">
        <v>8245</v>
      </c>
      <c r="J1052">
        <v>1438226724</v>
      </c>
      <c r="K1052">
        <v>1433042724</v>
      </c>
      <c r="L1052" t="b">
        <v>0</v>
      </c>
      <c r="M1052">
        <v>32</v>
      </c>
      <c r="N1052" t="b">
        <v>1</v>
      </c>
      <c r="O1052" t="s">
        <v>8269</v>
      </c>
      <c r="P1052" t="s">
        <v>8322</v>
      </c>
      <c r="Q1052" t="s">
        <v>8325</v>
      </c>
      <c r="R1052">
        <f t="shared" si="112"/>
        <v>63.28</v>
      </c>
      <c r="S1052" s="9">
        <f t="shared" si="113"/>
        <v>101</v>
      </c>
      <c r="T1052" s="8">
        <f t="shared" si="114"/>
        <v>42155.142638888887</v>
      </c>
      <c r="U1052" s="8">
        <f t="shared" si="115"/>
        <v>42215.142638888887</v>
      </c>
      <c r="V1052" s="14">
        <f t="shared" si="116"/>
        <v>60</v>
      </c>
      <c r="W1052" s="10">
        <f t="shared" si="117"/>
        <v>1.2500000000000001E-2</v>
      </c>
      <c r="X1052" s="21">
        <f t="shared" si="118"/>
        <v>2015</v>
      </c>
    </row>
    <row r="1053" spans="1:24" ht="60" x14ac:dyDescent="0.25">
      <c r="A1053">
        <v>1284</v>
      </c>
      <c r="B1053" s="1" t="s">
        <v>1285</v>
      </c>
      <c r="C1053" s="1" t="s">
        <v>5394</v>
      </c>
      <c r="D1053" s="3">
        <v>2000</v>
      </c>
      <c r="E1053" s="4">
        <v>2020</v>
      </c>
      <c r="F1053" t="s">
        <v>8218</v>
      </c>
      <c r="G1053" t="s">
        <v>8223</v>
      </c>
      <c r="H1053" t="s">
        <v>8404</v>
      </c>
      <c r="I1053" t="s">
        <v>8245</v>
      </c>
      <c r="J1053">
        <v>1483203540</v>
      </c>
      <c r="K1053">
        <v>1481175482</v>
      </c>
      <c r="L1053" t="b">
        <v>0</v>
      </c>
      <c r="M1053">
        <v>31</v>
      </c>
      <c r="N1053" t="b">
        <v>1</v>
      </c>
      <c r="O1053" t="s">
        <v>8269</v>
      </c>
      <c r="P1053" t="s">
        <v>8322</v>
      </c>
      <c r="Q1053" t="s">
        <v>8325</v>
      </c>
      <c r="R1053">
        <f t="shared" si="112"/>
        <v>65.16</v>
      </c>
      <c r="S1053" s="9">
        <f t="shared" si="113"/>
        <v>101</v>
      </c>
      <c r="T1053" s="8">
        <f t="shared" si="114"/>
        <v>42712.23474537037</v>
      </c>
      <c r="U1053" s="8">
        <f t="shared" si="115"/>
        <v>42735.707638888889</v>
      </c>
      <c r="V1053" s="14">
        <f t="shared" si="116"/>
        <v>23.472893518519413</v>
      </c>
      <c r="W1053" s="10">
        <f t="shared" si="117"/>
        <v>0.01</v>
      </c>
      <c r="X1053" s="21">
        <f t="shared" si="118"/>
        <v>2016</v>
      </c>
    </row>
    <row r="1054" spans="1:24" ht="30" x14ac:dyDescent="0.25">
      <c r="A1054">
        <v>1826</v>
      </c>
      <c r="B1054" s="1" t="s">
        <v>1827</v>
      </c>
      <c r="C1054" s="1" t="s">
        <v>5936</v>
      </c>
      <c r="D1054" s="3">
        <v>2000</v>
      </c>
      <c r="E1054" s="4">
        <v>2020</v>
      </c>
      <c r="F1054" t="s">
        <v>8218</v>
      </c>
      <c r="G1054" t="s">
        <v>8223</v>
      </c>
      <c r="H1054" t="s">
        <v>8404</v>
      </c>
      <c r="I1054" t="s">
        <v>8245</v>
      </c>
      <c r="J1054">
        <v>1392675017</v>
      </c>
      <c r="K1054">
        <v>1390083017</v>
      </c>
      <c r="L1054" t="b">
        <v>0</v>
      </c>
      <c r="M1054">
        <v>38</v>
      </c>
      <c r="N1054" t="b">
        <v>1</v>
      </c>
      <c r="O1054" t="s">
        <v>8274</v>
      </c>
      <c r="P1054" t="s">
        <v>8326</v>
      </c>
      <c r="Q1054" t="s">
        <v>8330</v>
      </c>
      <c r="R1054">
        <f t="shared" si="112"/>
        <v>53.16</v>
      </c>
      <c r="S1054" s="9">
        <f t="shared" si="113"/>
        <v>101</v>
      </c>
      <c r="T1054" s="8">
        <f t="shared" si="114"/>
        <v>41657.923807870371</v>
      </c>
      <c r="U1054" s="8">
        <f t="shared" si="115"/>
        <v>41687.923807870371</v>
      </c>
      <c r="V1054" s="14">
        <f t="shared" si="116"/>
        <v>30</v>
      </c>
      <c r="W1054" s="10">
        <f t="shared" si="117"/>
        <v>0.01</v>
      </c>
      <c r="X1054" s="21">
        <f t="shared" si="118"/>
        <v>2014</v>
      </c>
    </row>
    <row r="1055" spans="1:24" ht="60" x14ac:dyDescent="0.25">
      <c r="A1055">
        <v>3357</v>
      </c>
      <c r="B1055" s="1" t="s">
        <v>3356</v>
      </c>
      <c r="C1055" s="1" t="s">
        <v>7467</v>
      </c>
      <c r="D1055" s="3">
        <v>2000</v>
      </c>
      <c r="E1055" s="4">
        <v>2020</v>
      </c>
      <c r="F1055" t="s">
        <v>8218</v>
      </c>
      <c r="G1055" t="s">
        <v>8224</v>
      </c>
      <c r="H1055" t="s">
        <v>8408</v>
      </c>
      <c r="I1055" t="s">
        <v>8246</v>
      </c>
      <c r="J1055">
        <v>1406887310</v>
      </c>
      <c r="K1055">
        <v>1404295310</v>
      </c>
      <c r="L1055" t="b">
        <v>0</v>
      </c>
      <c r="M1055">
        <v>21</v>
      </c>
      <c r="N1055" t="b">
        <v>1</v>
      </c>
      <c r="O1055" t="s">
        <v>8269</v>
      </c>
      <c r="P1055" t="s">
        <v>8322</v>
      </c>
      <c r="Q1055" t="s">
        <v>8325</v>
      </c>
      <c r="R1055">
        <f t="shared" si="112"/>
        <v>96.19</v>
      </c>
      <c r="S1055" s="9">
        <f t="shared" si="113"/>
        <v>101</v>
      </c>
      <c r="T1055" s="8">
        <f t="shared" si="114"/>
        <v>41822.417939814812</v>
      </c>
      <c r="U1055" s="8">
        <f t="shared" si="115"/>
        <v>41852.417939814812</v>
      </c>
      <c r="V1055" s="14">
        <f t="shared" si="116"/>
        <v>30</v>
      </c>
      <c r="W1055" s="10">
        <f t="shared" si="117"/>
        <v>0.01</v>
      </c>
      <c r="X1055" s="21">
        <f t="shared" si="118"/>
        <v>2014</v>
      </c>
    </row>
    <row r="1056" spans="1:24" ht="60" x14ac:dyDescent="0.25">
      <c r="A1056">
        <v>3474</v>
      </c>
      <c r="B1056" s="1" t="s">
        <v>3473</v>
      </c>
      <c r="C1056" s="1" t="s">
        <v>7584</v>
      </c>
      <c r="D1056" s="3">
        <v>2000</v>
      </c>
      <c r="E1056" s="4">
        <v>2020</v>
      </c>
      <c r="F1056" t="s">
        <v>8218</v>
      </c>
      <c r="G1056" t="s">
        <v>8224</v>
      </c>
      <c r="H1056" t="s">
        <v>8408</v>
      </c>
      <c r="I1056" t="s">
        <v>8246</v>
      </c>
      <c r="J1056">
        <v>1469016131</v>
      </c>
      <c r="K1056">
        <v>1466424131</v>
      </c>
      <c r="L1056" t="b">
        <v>0</v>
      </c>
      <c r="M1056">
        <v>39</v>
      </c>
      <c r="N1056" t="b">
        <v>1</v>
      </c>
      <c r="O1056" t="s">
        <v>8269</v>
      </c>
      <c r="P1056" t="s">
        <v>8322</v>
      </c>
      <c r="Q1056" t="s">
        <v>8325</v>
      </c>
      <c r="R1056">
        <f t="shared" si="112"/>
        <v>51.79</v>
      </c>
      <c r="S1056" s="9">
        <f t="shared" si="113"/>
        <v>101</v>
      </c>
      <c r="T1056" s="8">
        <f t="shared" si="114"/>
        <v>42541.501516203702</v>
      </c>
      <c r="U1056" s="8">
        <f t="shared" si="115"/>
        <v>42571.501516203702</v>
      </c>
      <c r="V1056" s="14">
        <f t="shared" si="116"/>
        <v>30</v>
      </c>
      <c r="W1056" s="10">
        <f t="shared" si="117"/>
        <v>0.01</v>
      </c>
      <c r="X1056" s="21">
        <f t="shared" si="118"/>
        <v>2016</v>
      </c>
    </row>
    <row r="1057" spans="1:24" ht="60" x14ac:dyDescent="0.25">
      <c r="A1057">
        <v>3618</v>
      </c>
      <c r="B1057" s="1" t="s">
        <v>3616</v>
      </c>
      <c r="C1057" s="1" t="s">
        <v>7728</v>
      </c>
      <c r="D1057" s="3">
        <v>2000</v>
      </c>
      <c r="E1057" s="4">
        <v>2020</v>
      </c>
      <c r="F1057" t="s">
        <v>8218</v>
      </c>
      <c r="G1057" t="s">
        <v>8224</v>
      </c>
      <c r="H1057" t="s">
        <v>8408</v>
      </c>
      <c r="I1057" t="s">
        <v>8246</v>
      </c>
      <c r="J1057">
        <v>1433343850</v>
      </c>
      <c r="K1057">
        <v>1430751850</v>
      </c>
      <c r="L1057" t="b">
        <v>0</v>
      </c>
      <c r="M1057">
        <v>56</v>
      </c>
      <c r="N1057" t="b">
        <v>1</v>
      </c>
      <c r="O1057" t="s">
        <v>8269</v>
      </c>
      <c r="P1057" t="s">
        <v>8322</v>
      </c>
      <c r="Q1057" t="s">
        <v>8325</v>
      </c>
      <c r="R1057">
        <f t="shared" si="112"/>
        <v>36.07</v>
      </c>
      <c r="S1057" s="9">
        <f t="shared" si="113"/>
        <v>101</v>
      </c>
      <c r="T1057" s="8">
        <f t="shared" si="114"/>
        <v>42128.627893518518</v>
      </c>
      <c r="U1057" s="8">
        <f t="shared" si="115"/>
        <v>42158.627893518518</v>
      </c>
      <c r="V1057" s="14">
        <f t="shared" si="116"/>
        <v>30</v>
      </c>
      <c r="W1057" s="10">
        <f t="shared" si="117"/>
        <v>0.01</v>
      </c>
      <c r="X1057" s="21">
        <f t="shared" si="118"/>
        <v>2015</v>
      </c>
    </row>
    <row r="1058" spans="1:24" ht="60" x14ac:dyDescent="0.25">
      <c r="A1058">
        <v>1651</v>
      </c>
      <c r="B1058" s="1" t="s">
        <v>1652</v>
      </c>
      <c r="C1058" s="1" t="s">
        <v>5761</v>
      </c>
      <c r="D1058" s="3">
        <v>2000</v>
      </c>
      <c r="E1058" s="4">
        <v>2015</v>
      </c>
      <c r="F1058" t="s">
        <v>8218</v>
      </c>
      <c r="G1058" t="s">
        <v>8223</v>
      </c>
      <c r="H1058" t="s">
        <v>8404</v>
      </c>
      <c r="I1058" t="s">
        <v>8245</v>
      </c>
      <c r="J1058">
        <v>1303801140</v>
      </c>
      <c r="K1058">
        <v>1300916220</v>
      </c>
      <c r="L1058" t="b">
        <v>0</v>
      </c>
      <c r="M1058">
        <v>20</v>
      </c>
      <c r="N1058" t="b">
        <v>1</v>
      </c>
      <c r="O1058" t="s">
        <v>8290</v>
      </c>
      <c r="P1058" t="s">
        <v>8326</v>
      </c>
      <c r="Q1058" t="s">
        <v>8337</v>
      </c>
      <c r="R1058">
        <f t="shared" si="112"/>
        <v>100.75</v>
      </c>
      <c r="S1058" s="9">
        <f t="shared" si="113"/>
        <v>101</v>
      </c>
      <c r="T1058" s="8">
        <f t="shared" si="114"/>
        <v>40625.900694444441</v>
      </c>
      <c r="U1058" s="8">
        <f t="shared" si="115"/>
        <v>40659.290972222225</v>
      </c>
      <c r="V1058" s="14">
        <f t="shared" si="116"/>
        <v>33.390277777783922</v>
      </c>
      <c r="W1058" s="10">
        <f t="shared" si="117"/>
        <v>7.4999999999999997E-3</v>
      </c>
      <c r="X1058" s="21">
        <f t="shared" si="118"/>
        <v>2011</v>
      </c>
    </row>
    <row r="1059" spans="1:24" ht="45" x14ac:dyDescent="0.25">
      <c r="A1059">
        <v>2119</v>
      </c>
      <c r="B1059" s="1" t="s">
        <v>2120</v>
      </c>
      <c r="C1059" s="1" t="s">
        <v>6229</v>
      </c>
      <c r="D1059" s="3">
        <v>2000</v>
      </c>
      <c r="E1059" s="4">
        <v>2015</v>
      </c>
      <c r="F1059" t="s">
        <v>8218</v>
      </c>
      <c r="G1059" t="s">
        <v>8223</v>
      </c>
      <c r="H1059" t="s">
        <v>8404</v>
      </c>
      <c r="I1059" t="s">
        <v>8245</v>
      </c>
      <c r="J1059">
        <v>1345086445</v>
      </c>
      <c r="K1059">
        <v>1342494445</v>
      </c>
      <c r="L1059" t="b">
        <v>0</v>
      </c>
      <c r="M1059">
        <v>22</v>
      </c>
      <c r="N1059" t="b">
        <v>1</v>
      </c>
      <c r="O1059" t="s">
        <v>8277</v>
      </c>
      <c r="P1059" t="s">
        <v>8326</v>
      </c>
      <c r="Q1059" t="s">
        <v>8327</v>
      </c>
      <c r="R1059">
        <f t="shared" si="112"/>
        <v>91.59</v>
      </c>
      <c r="S1059" s="9">
        <f t="shared" si="113"/>
        <v>101</v>
      </c>
      <c r="T1059" s="8">
        <f t="shared" si="114"/>
        <v>41107.130150462966</v>
      </c>
      <c r="U1059" s="8">
        <f t="shared" si="115"/>
        <v>41137.130150462966</v>
      </c>
      <c r="V1059" s="14">
        <f t="shared" si="116"/>
        <v>30</v>
      </c>
      <c r="W1059" s="10">
        <f t="shared" si="117"/>
        <v>7.4999999999999997E-3</v>
      </c>
      <c r="X1059" s="21">
        <f t="shared" si="118"/>
        <v>2012</v>
      </c>
    </row>
    <row r="1060" spans="1:24" ht="45" x14ac:dyDescent="0.25">
      <c r="A1060">
        <v>3520</v>
      </c>
      <c r="B1060" s="1" t="s">
        <v>3519</v>
      </c>
      <c r="C1060" s="1" t="s">
        <v>7630</v>
      </c>
      <c r="D1060" s="3">
        <v>2000</v>
      </c>
      <c r="E1060" s="4">
        <v>2015</v>
      </c>
      <c r="F1060" t="s">
        <v>8218</v>
      </c>
      <c r="G1060" t="s">
        <v>8224</v>
      </c>
      <c r="H1060" t="s">
        <v>8408</v>
      </c>
      <c r="I1060" t="s">
        <v>8246</v>
      </c>
      <c r="J1060">
        <v>1441547220</v>
      </c>
      <c r="K1060">
        <v>1439322412</v>
      </c>
      <c r="L1060" t="b">
        <v>0</v>
      </c>
      <c r="M1060">
        <v>21</v>
      </c>
      <c r="N1060" t="b">
        <v>1</v>
      </c>
      <c r="O1060" t="s">
        <v>8269</v>
      </c>
      <c r="P1060" t="s">
        <v>8322</v>
      </c>
      <c r="Q1060" t="s">
        <v>8325</v>
      </c>
      <c r="R1060">
        <f t="shared" si="112"/>
        <v>95.95</v>
      </c>
      <c r="S1060" s="9">
        <f t="shared" si="113"/>
        <v>101</v>
      </c>
      <c r="T1060" s="8">
        <f t="shared" si="114"/>
        <v>42227.824212962965</v>
      </c>
      <c r="U1060" s="8">
        <f t="shared" si="115"/>
        <v>42253.57430555555</v>
      </c>
      <c r="V1060" s="14">
        <f t="shared" si="116"/>
        <v>25.750092592585133</v>
      </c>
      <c r="W1060" s="10">
        <f t="shared" si="117"/>
        <v>7.4999999999999997E-3</v>
      </c>
      <c r="X1060" s="21">
        <f t="shared" si="118"/>
        <v>2015</v>
      </c>
    </row>
    <row r="1061" spans="1:24" ht="45" x14ac:dyDescent="0.25">
      <c r="A1061">
        <v>3727</v>
      </c>
      <c r="B1061" s="1" t="s">
        <v>3724</v>
      </c>
      <c r="C1061" s="1" t="s">
        <v>7837</v>
      </c>
      <c r="D1061" s="3">
        <v>2000</v>
      </c>
      <c r="E1061" s="4">
        <v>2015</v>
      </c>
      <c r="F1061" t="s">
        <v>8218</v>
      </c>
      <c r="G1061" t="s">
        <v>8223</v>
      </c>
      <c r="H1061" t="s">
        <v>8404</v>
      </c>
      <c r="I1061" t="s">
        <v>8245</v>
      </c>
      <c r="J1061">
        <v>1476939300</v>
      </c>
      <c r="K1061">
        <v>1474273294</v>
      </c>
      <c r="L1061" t="b">
        <v>0</v>
      </c>
      <c r="M1061">
        <v>33</v>
      </c>
      <c r="N1061" t="b">
        <v>1</v>
      </c>
      <c r="O1061" t="s">
        <v>8269</v>
      </c>
      <c r="P1061" t="s">
        <v>8322</v>
      </c>
      <c r="Q1061" t="s">
        <v>8325</v>
      </c>
      <c r="R1061">
        <f t="shared" si="112"/>
        <v>61.06</v>
      </c>
      <c r="S1061" s="9">
        <f t="shared" si="113"/>
        <v>101</v>
      </c>
      <c r="T1061" s="8">
        <f t="shared" si="114"/>
        <v>42632.348310185189</v>
      </c>
      <c r="U1061" s="8">
        <f t="shared" si="115"/>
        <v>42663.204861111109</v>
      </c>
      <c r="V1061" s="14">
        <f t="shared" si="116"/>
        <v>30.856550925920601</v>
      </c>
      <c r="W1061" s="10">
        <f t="shared" si="117"/>
        <v>7.4999999999999997E-3</v>
      </c>
      <c r="X1061" s="21">
        <f t="shared" si="118"/>
        <v>2016</v>
      </c>
    </row>
    <row r="1062" spans="1:24" ht="30" x14ac:dyDescent="0.25">
      <c r="A1062">
        <v>1671</v>
      </c>
      <c r="B1062" s="1" t="s">
        <v>1672</v>
      </c>
      <c r="C1062" s="1" t="s">
        <v>5781</v>
      </c>
      <c r="D1062" s="3">
        <v>2000</v>
      </c>
      <c r="E1062" s="4">
        <v>2013.47</v>
      </c>
      <c r="F1062" t="s">
        <v>8218</v>
      </c>
      <c r="G1062" t="s">
        <v>8223</v>
      </c>
      <c r="H1062" t="s">
        <v>8404</v>
      </c>
      <c r="I1062" t="s">
        <v>8245</v>
      </c>
      <c r="J1062">
        <v>1470056614</v>
      </c>
      <c r="K1062">
        <v>1467464614</v>
      </c>
      <c r="L1062" t="b">
        <v>0</v>
      </c>
      <c r="M1062">
        <v>77</v>
      </c>
      <c r="N1062" t="b">
        <v>1</v>
      </c>
      <c r="O1062" t="s">
        <v>8290</v>
      </c>
      <c r="P1062" t="s">
        <v>8326</v>
      </c>
      <c r="Q1062" t="s">
        <v>8337</v>
      </c>
      <c r="R1062">
        <f t="shared" si="112"/>
        <v>26.15</v>
      </c>
      <c r="S1062" s="9">
        <f t="shared" si="113"/>
        <v>101</v>
      </c>
      <c r="T1062" s="8">
        <f t="shared" si="114"/>
        <v>42553.54414351852</v>
      </c>
      <c r="U1062" s="8">
        <f t="shared" si="115"/>
        <v>42583.54414351852</v>
      </c>
      <c r="V1062" s="14">
        <f t="shared" si="116"/>
        <v>30</v>
      </c>
      <c r="W1062" s="10">
        <f t="shared" si="117"/>
        <v>6.7350000000000135E-3</v>
      </c>
      <c r="X1062" s="21">
        <f t="shared" si="118"/>
        <v>2016</v>
      </c>
    </row>
    <row r="1063" spans="1:24" ht="45" x14ac:dyDescent="0.25">
      <c r="A1063">
        <v>1634</v>
      </c>
      <c r="B1063" s="1" t="s">
        <v>1635</v>
      </c>
      <c r="C1063" s="1" t="s">
        <v>5744</v>
      </c>
      <c r="D1063" s="3">
        <v>2000</v>
      </c>
      <c r="E1063" s="4">
        <v>2010</v>
      </c>
      <c r="F1063" t="s">
        <v>8218</v>
      </c>
      <c r="G1063" t="s">
        <v>8223</v>
      </c>
      <c r="H1063" t="s">
        <v>8404</v>
      </c>
      <c r="I1063" t="s">
        <v>8245</v>
      </c>
      <c r="J1063">
        <v>1306994340</v>
      </c>
      <c r="K1063">
        <v>1303706001</v>
      </c>
      <c r="L1063" t="b">
        <v>0</v>
      </c>
      <c r="M1063">
        <v>32</v>
      </c>
      <c r="N1063" t="b">
        <v>1</v>
      </c>
      <c r="O1063" t="s">
        <v>8274</v>
      </c>
      <c r="P1063" t="s">
        <v>8326</v>
      </c>
      <c r="Q1063" t="s">
        <v>8330</v>
      </c>
      <c r="R1063">
        <f t="shared" si="112"/>
        <v>62.81</v>
      </c>
      <c r="S1063" s="9">
        <f t="shared" si="113"/>
        <v>101</v>
      </c>
      <c r="T1063" s="8">
        <f t="shared" si="114"/>
        <v>40658.189826388887</v>
      </c>
      <c r="U1063" s="8">
        <f t="shared" si="115"/>
        <v>40696.249305555553</v>
      </c>
      <c r="V1063" s="14">
        <f t="shared" si="116"/>
        <v>38.059479166666279</v>
      </c>
      <c r="W1063" s="10">
        <f t="shared" si="117"/>
        <v>5.0000000000000001E-3</v>
      </c>
      <c r="X1063" s="21">
        <f t="shared" si="118"/>
        <v>2011</v>
      </c>
    </row>
    <row r="1064" spans="1:24" ht="60" x14ac:dyDescent="0.25">
      <c r="A1064">
        <v>3653</v>
      </c>
      <c r="B1064" s="1" t="s">
        <v>3650</v>
      </c>
      <c r="C1064" s="1" t="s">
        <v>7763</v>
      </c>
      <c r="D1064" s="3">
        <v>2000</v>
      </c>
      <c r="E1064" s="4">
        <v>2010</v>
      </c>
      <c r="F1064" t="s">
        <v>8218</v>
      </c>
      <c r="G1064" t="s">
        <v>8224</v>
      </c>
      <c r="H1064" t="s">
        <v>8408</v>
      </c>
      <c r="I1064" t="s">
        <v>8246</v>
      </c>
      <c r="J1064">
        <v>1438764207</v>
      </c>
      <c r="K1064">
        <v>1436172207</v>
      </c>
      <c r="L1064" t="b">
        <v>0</v>
      </c>
      <c r="M1064">
        <v>33</v>
      </c>
      <c r="N1064" t="b">
        <v>1</v>
      </c>
      <c r="O1064" t="s">
        <v>8269</v>
      </c>
      <c r="P1064" t="s">
        <v>8322</v>
      </c>
      <c r="Q1064" t="s">
        <v>8325</v>
      </c>
      <c r="R1064">
        <f t="shared" si="112"/>
        <v>60.91</v>
      </c>
      <c r="S1064" s="9">
        <f t="shared" si="113"/>
        <v>101</v>
      </c>
      <c r="T1064" s="8">
        <f t="shared" si="114"/>
        <v>42191.363506944443</v>
      </c>
      <c r="U1064" s="8">
        <f t="shared" si="115"/>
        <v>42221.363506944443</v>
      </c>
      <c r="V1064" s="14">
        <f t="shared" si="116"/>
        <v>30</v>
      </c>
      <c r="W1064" s="10">
        <f t="shared" si="117"/>
        <v>5.0000000000000001E-3</v>
      </c>
      <c r="X1064" s="21">
        <f t="shared" si="118"/>
        <v>2015</v>
      </c>
    </row>
    <row r="1065" spans="1:24" ht="30" x14ac:dyDescent="0.25">
      <c r="A1065">
        <v>2110</v>
      </c>
      <c r="B1065" s="1" t="s">
        <v>2111</v>
      </c>
      <c r="C1065" s="1" t="s">
        <v>6220</v>
      </c>
      <c r="D1065" s="3">
        <v>2000</v>
      </c>
      <c r="E1065" s="4">
        <v>2007</v>
      </c>
      <c r="F1065" t="s">
        <v>8218</v>
      </c>
      <c r="G1065" t="s">
        <v>8223</v>
      </c>
      <c r="H1065" t="s">
        <v>8404</v>
      </c>
      <c r="I1065" t="s">
        <v>8245</v>
      </c>
      <c r="J1065">
        <v>1401253140</v>
      </c>
      <c r="K1065">
        <v>1398873969</v>
      </c>
      <c r="L1065" t="b">
        <v>0</v>
      </c>
      <c r="M1065">
        <v>38</v>
      </c>
      <c r="N1065" t="b">
        <v>1</v>
      </c>
      <c r="O1065" t="s">
        <v>8277</v>
      </c>
      <c r="P1065" t="s">
        <v>8326</v>
      </c>
      <c r="Q1065" t="s">
        <v>8327</v>
      </c>
      <c r="R1065">
        <f t="shared" si="112"/>
        <v>52.82</v>
      </c>
      <c r="S1065" s="9">
        <f t="shared" si="113"/>
        <v>100</v>
      </c>
      <c r="T1065" s="8">
        <f t="shared" si="114"/>
        <v>41759.670937499999</v>
      </c>
      <c r="U1065" s="8">
        <f t="shared" si="115"/>
        <v>41787.207638888889</v>
      </c>
      <c r="V1065" s="14">
        <f t="shared" si="116"/>
        <v>27.536701388889924</v>
      </c>
      <c r="W1065" s="10">
        <f t="shared" si="117"/>
        <v>3.5000000000000001E-3</v>
      </c>
      <c r="X1065" s="21">
        <f t="shared" si="118"/>
        <v>2014</v>
      </c>
    </row>
    <row r="1066" spans="1:24" ht="45" x14ac:dyDescent="0.25">
      <c r="A1066">
        <v>748</v>
      </c>
      <c r="B1066" s="1" t="s">
        <v>749</v>
      </c>
      <c r="C1066" s="1" t="s">
        <v>4858</v>
      </c>
      <c r="D1066" s="3">
        <v>2000</v>
      </c>
      <c r="E1066" s="4">
        <v>2005</v>
      </c>
      <c r="F1066" t="s">
        <v>8218</v>
      </c>
      <c r="G1066" t="s">
        <v>8223</v>
      </c>
      <c r="H1066" t="s">
        <v>8404</v>
      </c>
      <c r="I1066" t="s">
        <v>8245</v>
      </c>
      <c r="J1066">
        <v>1407701966</v>
      </c>
      <c r="K1066">
        <v>1405109966</v>
      </c>
      <c r="L1066" t="b">
        <v>0</v>
      </c>
      <c r="M1066">
        <v>44</v>
      </c>
      <c r="N1066" t="b">
        <v>1</v>
      </c>
      <c r="O1066" t="s">
        <v>8272</v>
      </c>
      <c r="P1066" t="s">
        <v>8310</v>
      </c>
      <c r="Q1066" t="s">
        <v>8332</v>
      </c>
      <c r="R1066">
        <f t="shared" si="112"/>
        <v>45.57</v>
      </c>
      <c r="S1066" s="9">
        <f t="shared" si="113"/>
        <v>100</v>
      </c>
      <c r="T1066" s="8">
        <f t="shared" si="114"/>
        <v>41831.846828703703</v>
      </c>
      <c r="U1066" s="8">
        <f t="shared" si="115"/>
        <v>41861.846828703703</v>
      </c>
      <c r="V1066" s="14">
        <f t="shared" si="116"/>
        <v>30</v>
      </c>
      <c r="W1066" s="10">
        <f t="shared" si="117"/>
        <v>2.5000000000000001E-3</v>
      </c>
      <c r="X1066" s="21">
        <f t="shared" si="118"/>
        <v>2014</v>
      </c>
    </row>
    <row r="1067" spans="1:24" ht="60" x14ac:dyDescent="0.25">
      <c r="A1067">
        <v>3373</v>
      </c>
      <c r="B1067" s="1" t="s">
        <v>3372</v>
      </c>
      <c r="C1067" s="1" t="s">
        <v>7483</v>
      </c>
      <c r="D1067" s="3">
        <v>2000</v>
      </c>
      <c r="E1067" s="4">
        <v>2005</v>
      </c>
      <c r="F1067" t="s">
        <v>8218</v>
      </c>
      <c r="G1067" t="s">
        <v>8224</v>
      </c>
      <c r="H1067" t="s">
        <v>8408</v>
      </c>
      <c r="I1067" t="s">
        <v>8246</v>
      </c>
      <c r="J1067">
        <v>1437235200</v>
      </c>
      <c r="K1067">
        <v>1435177840</v>
      </c>
      <c r="L1067" t="b">
        <v>0</v>
      </c>
      <c r="M1067">
        <v>30</v>
      </c>
      <c r="N1067" t="b">
        <v>1</v>
      </c>
      <c r="O1067" t="s">
        <v>8269</v>
      </c>
      <c r="P1067" t="s">
        <v>8322</v>
      </c>
      <c r="Q1067" t="s">
        <v>8325</v>
      </c>
      <c r="R1067">
        <f t="shared" si="112"/>
        <v>66.83</v>
      </c>
      <c r="S1067" s="9">
        <f t="shared" si="113"/>
        <v>100</v>
      </c>
      <c r="T1067" s="8">
        <f t="shared" si="114"/>
        <v>42179.854629629626</v>
      </c>
      <c r="U1067" s="8">
        <f t="shared" si="115"/>
        <v>42203.666666666672</v>
      </c>
      <c r="V1067" s="14">
        <f t="shared" si="116"/>
        <v>23.812037037045229</v>
      </c>
      <c r="W1067" s="10">
        <f t="shared" si="117"/>
        <v>2.5000000000000001E-3</v>
      </c>
      <c r="X1067" s="21">
        <f t="shared" si="118"/>
        <v>2015</v>
      </c>
    </row>
    <row r="1068" spans="1:24" ht="45" x14ac:dyDescent="0.25">
      <c r="A1068">
        <v>3775</v>
      </c>
      <c r="B1068" s="1" t="s">
        <v>3772</v>
      </c>
      <c r="C1068" s="1" t="s">
        <v>7885</v>
      </c>
      <c r="D1068" s="3">
        <v>2000</v>
      </c>
      <c r="E1068" s="4">
        <v>2005</v>
      </c>
      <c r="F1068" t="s">
        <v>8218</v>
      </c>
      <c r="G1068" t="s">
        <v>8223</v>
      </c>
      <c r="H1068" t="s">
        <v>8404</v>
      </c>
      <c r="I1068" t="s">
        <v>8245</v>
      </c>
      <c r="J1068">
        <v>1428552000</v>
      </c>
      <c r="K1068">
        <v>1426199843</v>
      </c>
      <c r="L1068" t="b">
        <v>0</v>
      </c>
      <c r="M1068">
        <v>14</v>
      </c>
      <c r="N1068" t="b">
        <v>1</v>
      </c>
      <c r="O1068" t="s">
        <v>8303</v>
      </c>
      <c r="P1068" t="s">
        <v>8322</v>
      </c>
      <c r="Q1068" t="s">
        <v>8334</v>
      </c>
      <c r="R1068">
        <f t="shared" si="112"/>
        <v>143.21</v>
      </c>
      <c r="S1068" s="9">
        <f t="shared" si="113"/>
        <v>100</v>
      </c>
      <c r="T1068" s="8">
        <f t="shared" si="114"/>
        <v>42075.942627314813</v>
      </c>
      <c r="U1068" s="8">
        <f t="shared" si="115"/>
        <v>42103.166666666672</v>
      </c>
      <c r="V1068" s="14">
        <f t="shared" si="116"/>
        <v>27.224039351858664</v>
      </c>
      <c r="W1068" s="10">
        <f t="shared" si="117"/>
        <v>2.5000000000000001E-3</v>
      </c>
      <c r="X1068" s="21">
        <f t="shared" si="118"/>
        <v>2015</v>
      </c>
    </row>
    <row r="1069" spans="1:24" ht="45" x14ac:dyDescent="0.25">
      <c r="A1069">
        <v>20</v>
      </c>
      <c r="B1069" s="1" t="s">
        <v>22</v>
      </c>
      <c r="C1069" s="1" t="s">
        <v>4131</v>
      </c>
      <c r="D1069" s="3">
        <v>2000</v>
      </c>
      <c r="E1069" s="4">
        <v>2004</v>
      </c>
      <c r="F1069" t="s">
        <v>8218</v>
      </c>
      <c r="G1069" t="s">
        <v>8223</v>
      </c>
      <c r="H1069" t="s">
        <v>8404</v>
      </c>
      <c r="I1069" t="s">
        <v>8245</v>
      </c>
      <c r="J1069">
        <v>1442167912</v>
      </c>
      <c r="K1069">
        <v>1436983912</v>
      </c>
      <c r="L1069" t="b">
        <v>0</v>
      </c>
      <c r="M1069">
        <v>25</v>
      </c>
      <c r="N1069" t="b">
        <v>1</v>
      </c>
      <c r="O1069" t="s">
        <v>8263</v>
      </c>
      <c r="P1069" t="s">
        <v>8320</v>
      </c>
      <c r="Q1069" t="s">
        <v>8331</v>
      </c>
      <c r="R1069">
        <f t="shared" si="112"/>
        <v>80.16</v>
      </c>
      <c r="S1069" s="9">
        <f t="shared" si="113"/>
        <v>100</v>
      </c>
      <c r="T1069" s="8">
        <f t="shared" si="114"/>
        <v>42200.758240740746</v>
      </c>
      <c r="U1069" s="8">
        <f t="shared" si="115"/>
        <v>42260.758240740746</v>
      </c>
      <c r="V1069" s="14">
        <f t="shared" si="116"/>
        <v>60</v>
      </c>
      <c r="W1069" s="10">
        <f t="shared" si="117"/>
        <v>2E-3</v>
      </c>
      <c r="X1069" s="21">
        <f t="shared" si="118"/>
        <v>2015</v>
      </c>
    </row>
    <row r="1070" spans="1:24" ht="60" x14ac:dyDescent="0.25">
      <c r="A1070">
        <v>533</v>
      </c>
      <c r="B1070" s="1" t="s">
        <v>534</v>
      </c>
      <c r="C1070" s="1" t="s">
        <v>4643</v>
      </c>
      <c r="D1070" s="3">
        <v>2000</v>
      </c>
      <c r="E1070" s="4">
        <v>2004</v>
      </c>
      <c r="F1070" t="s">
        <v>8218</v>
      </c>
      <c r="G1070" t="s">
        <v>8224</v>
      </c>
      <c r="H1070" t="s">
        <v>8408</v>
      </c>
      <c r="I1070" t="s">
        <v>8246</v>
      </c>
      <c r="J1070">
        <v>1463394365</v>
      </c>
      <c r="K1070">
        <v>1461320765</v>
      </c>
      <c r="L1070" t="b">
        <v>0</v>
      </c>
      <c r="M1070">
        <v>17</v>
      </c>
      <c r="N1070" t="b">
        <v>1</v>
      </c>
      <c r="O1070" t="s">
        <v>8269</v>
      </c>
      <c r="P1070" t="s">
        <v>8322</v>
      </c>
      <c r="Q1070" t="s">
        <v>8325</v>
      </c>
      <c r="R1070">
        <f t="shared" si="112"/>
        <v>117.88</v>
      </c>
      <c r="S1070" s="9">
        <f t="shared" si="113"/>
        <v>100</v>
      </c>
      <c r="T1070" s="8">
        <f t="shared" si="114"/>
        <v>42482.43478009259</v>
      </c>
      <c r="U1070" s="8">
        <f t="shared" si="115"/>
        <v>42506.43478009259</v>
      </c>
      <c r="V1070" s="14">
        <f t="shared" si="116"/>
        <v>24</v>
      </c>
      <c r="W1070" s="10">
        <f t="shared" si="117"/>
        <v>2E-3</v>
      </c>
      <c r="X1070" s="21">
        <f t="shared" si="118"/>
        <v>2016</v>
      </c>
    </row>
    <row r="1071" spans="1:24" ht="60" x14ac:dyDescent="0.25">
      <c r="A1071">
        <v>3216</v>
      </c>
      <c r="B1071" s="1" t="s">
        <v>3216</v>
      </c>
      <c r="C1071" s="1" t="s">
        <v>7326</v>
      </c>
      <c r="D1071" s="3">
        <v>2000</v>
      </c>
      <c r="E1071" s="4">
        <v>2001</v>
      </c>
      <c r="F1071" t="s">
        <v>8218</v>
      </c>
      <c r="G1071" t="s">
        <v>8224</v>
      </c>
      <c r="H1071" t="s">
        <v>8408</v>
      </c>
      <c r="I1071" t="s">
        <v>8246</v>
      </c>
      <c r="J1071">
        <v>1436625000</v>
      </c>
      <c r="K1071">
        <v>1433934371</v>
      </c>
      <c r="L1071" t="b">
        <v>1</v>
      </c>
      <c r="M1071">
        <v>35</v>
      </c>
      <c r="N1071" t="b">
        <v>1</v>
      </c>
      <c r="O1071" t="s">
        <v>8269</v>
      </c>
      <c r="P1071" t="s">
        <v>8322</v>
      </c>
      <c r="Q1071" t="s">
        <v>8325</v>
      </c>
      <c r="R1071">
        <f t="shared" si="112"/>
        <v>57.17</v>
      </c>
      <c r="S1071" s="9">
        <f t="shared" si="113"/>
        <v>100</v>
      </c>
      <c r="T1071" s="8">
        <f t="shared" si="114"/>
        <v>42165.462627314817</v>
      </c>
      <c r="U1071" s="8">
        <f t="shared" si="115"/>
        <v>42196.604166666672</v>
      </c>
      <c r="V1071" s="14">
        <f t="shared" si="116"/>
        <v>31.14153935185459</v>
      </c>
      <c r="W1071" s="10">
        <f t="shared" si="117"/>
        <v>5.0000000000000001E-4</v>
      </c>
      <c r="X1071" s="21">
        <f t="shared" si="118"/>
        <v>2015</v>
      </c>
    </row>
    <row r="1072" spans="1:24" ht="45" x14ac:dyDescent="0.25">
      <c r="A1072">
        <v>1603</v>
      </c>
      <c r="B1072" s="1" t="s">
        <v>1604</v>
      </c>
      <c r="C1072" s="1" t="s">
        <v>5713</v>
      </c>
      <c r="D1072" s="3">
        <v>2000</v>
      </c>
      <c r="E1072" s="4">
        <v>2000.66</v>
      </c>
      <c r="F1072" t="s">
        <v>8218</v>
      </c>
      <c r="G1072" t="s">
        <v>8223</v>
      </c>
      <c r="H1072" t="s">
        <v>8404</v>
      </c>
      <c r="I1072" t="s">
        <v>8245</v>
      </c>
      <c r="J1072">
        <v>1327723459</v>
      </c>
      <c r="K1072">
        <v>1322539459</v>
      </c>
      <c r="L1072" t="b">
        <v>0</v>
      </c>
      <c r="M1072">
        <v>30</v>
      </c>
      <c r="N1072" t="b">
        <v>1</v>
      </c>
      <c r="O1072" t="s">
        <v>8274</v>
      </c>
      <c r="P1072" t="s">
        <v>8326</v>
      </c>
      <c r="Q1072" t="s">
        <v>8330</v>
      </c>
      <c r="R1072">
        <f t="shared" si="112"/>
        <v>66.69</v>
      </c>
      <c r="S1072" s="9">
        <f t="shared" si="113"/>
        <v>100</v>
      </c>
      <c r="T1072" s="8">
        <f t="shared" si="114"/>
        <v>40876.169664351852</v>
      </c>
      <c r="U1072" s="8">
        <f t="shared" si="115"/>
        <v>40936.169664351852</v>
      </c>
      <c r="V1072" s="14">
        <f t="shared" si="116"/>
        <v>60</v>
      </c>
      <c r="W1072" s="10">
        <f t="shared" si="117"/>
        <v>3.3000000000004093E-4</v>
      </c>
      <c r="X1072" s="21">
        <f t="shared" si="118"/>
        <v>2011</v>
      </c>
    </row>
    <row r="1073" spans="1:24" ht="60" x14ac:dyDescent="0.25">
      <c r="A1073">
        <v>41</v>
      </c>
      <c r="B1073" s="1" t="s">
        <v>43</v>
      </c>
      <c r="C1073" s="1" t="s">
        <v>4152</v>
      </c>
      <c r="D1073" s="3">
        <v>2000</v>
      </c>
      <c r="E1073" s="4">
        <v>2000</v>
      </c>
      <c r="F1073" t="s">
        <v>8218</v>
      </c>
      <c r="G1073" t="s">
        <v>8223</v>
      </c>
      <c r="H1073" t="s">
        <v>8404</v>
      </c>
      <c r="I1073" t="s">
        <v>8245</v>
      </c>
      <c r="J1073">
        <v>1412516354</v>
      </c>
      <c r="K1073">
        <v>1409924354</v>
      </c>
      <c r="L1073" t="b">
        <v>0</v>
      </c>
      <c r="M1073">
        <v>19</v>
      </c>
      <c r="N1073" t="b">
        <v>1</v>
      </c>
      <c r="O1073" t="s">
        <v>8263</v>
      </c>
      <c r="P1073" t="s">
        <v>8320</v>
      </c>
      <c r="Q1073" t="s">
        <v>8331</v>
      </c>
      <c r="R1073">
        <f t="shared" si="112"/>
        <v>105.26</v>
      </c>
      <c r="S1073" s="9">
        <f t="shared" si="113"/>
        <v>100</v>
      </c>
      <c r="T1073" s="8">
        <f t="shared" si="114"/>
        <v>41887.568912037037</v>
      </c>
      <c r="U1073" s="8">
        <f t="shared" si="115"/>
        <v>41917.568912037037</v>
      </c>
      <c r="V1073" s="14">
        <f t="shared" si="116"/>
        <v>30</v>
      </c>
      <c r="W1073" s="10">
        <f t="shared" si="117"/>
        <v>0</v>
      </c>
      <c r="X1073" s="21">
        <f t="shared" si="118"/>
        <v>2014</v>
      </c>
    </row>
    <row r="1074" spans="1:24" ht="60" x14ac:dyDescent="0.25">
      <c r="A1074">
        <v>44</v>
      </c>
      <c r="B1074" s="1" t="s">
        <v>46</v>
      </c>
      <c r="C1074" s="1" t="s">
        <v>4155</v>
      </c>
      <c r="D1074" s="3">
        <v>2000</v>
      </c>
      <c r="E1074" s="4">
        <v>2000</v>
      </c>
      <c r="F1074" t="s">
        <v>8218</v>
      </c>
      <c r="G1074" t="s">
        <v>8223</v>
      </c>
      <c r="H1074" t="s">
        <v>8404</v>
      </c>
      <c r="I1074" t="s">
        <v>8245</v>
      </c>
      <c r="J1074">
        <v>1412648537</v>
      </c>
      <c r="K1074">
        <v>1408760537</v>
      </c>
      <c r="L1074" t="b">
        <v>0</v>
      </c>
      <c r="M1074">
        <v>15</v>
      </c>
      <c r="N1074" t="b">
        <v>1</v>
      </c>
      <c r="O1074" t="s">
        <v>8263</v>
      </c>
      <c r="P1074" t="s">
        <v>8320</v>
      </c>
      <c r="Q1074" t="s">
        <v>8331</v>
      </c>
      <c r="R1074">
        <f t="shared" si="112"/>
        <v>133.33000000000001</v>
      </c>
      <c r="S1074" s="9">
        <f t="shared" si="113"/>
        <v>100</v>
      </c>
      <c r="T1074" s="8">
        <f t="shared" si="114"/>
        <v>41874.098807870374</v>
      </c>
      <c r="U1074" s="8">
        <f t="shared" si="115"/>
        <v>41919.098807870374</v>
      </c>
      <c r="V1074" s="14">
        <f t="shared" si="116"/>
        <v>45</v>
      </c>
      <c r="W1074" s="10">
        <f t="shared" si="117"/>
        <v>0</v>
      </c>
      <c r="X1074" s="21">
        <f t="shared" si="118"/>
        <v>2014</v>
      </c>
    </row>
    <row r="1075" spans="1:24" ht="45" x14ac:dyDescent="0.25">
      <c r="A1075">
        <v>2207</v>
      </c>
      <c r="B1075" s="1" t="s">
        <v>2208</v>
      </c>
      <c r="C1075" s="1" t="s">
        <v>6317</v>
      </c>
      <c r="D1075" s="3">
        <v>2000</v>
      </c>
      <c r="E1075" s="4">
        <v>2000</v>
      </c>
      <c r="F1075" t="s">
        <v>8218</v>
      </c>
      <c r="G1075" t="s">
        <v>8223</v>
      </c>
      <c r="H1075" t="s">
        <v>8404</v>
      </c>
      <c r="I1075" t="s">
        <v>8245</v>
      </c>
      <c r="J1075">
        <v>1384580373</v>
      </c>
      <c r="K1075">
        <v>1381984773</v>
      </c>
      <c r="L1075" t="b">
        <v>0</v>
      </c>
      <c r="M1075">
        <v>7</v>
      </c>
      <c r="N1075" t="b">
        <v>1</v>
      </c>
      <c r="O1075" t="s">
        <v>8278</v>
      </c>
      <c r="P1075" t="s">
        <v>8326</v>
      </c>
      <c r="Q1075" t="s">
        <v>8328</v>
      </c>
      <c r="R1075">
        <f t="shared" si="112"/>
        <v>285.70999999999998</v>
      </c>
      <c r="S1075" s="9">
        <f t="shared" si="113"/>
        <v>100</v>
      </c>
      <c r="T1075" s="8">
        <f t="shared" si="114"/>
        <v>41564.194131944445</v>
      </c>
      <c r="U1075" s="8">
        <f t="shared" si="115"/>
        <v>41594.235798611109</v>
      </c>
      <c r="V1075" s="14">
        <f t="shared" si="116"/>
        <v>30.041666666664241</v>
      </c>
      <c r="W1075" s="10">
        <f t="shared" si="117"/>
        <v>0</v>
      </c>
      <c r="X1075" s="21">
        <f t="shared" si="118"/>
        <v>2013</v>
      </c>
    </row>
    <row r="1076" spans="1:24" ht="45" x14ac:dyDescent="0.25">
      <c r="A1076">
        <v>2473</v>
      </c>
      <c r="B1076" s="1" t="s">
        <v>2474</v>
      </c>
      <c r="C1076" s="1" t="s">
        <v>6583</v>
      </c>
      <c r="D1076" s="3">
        <v>2000</v>
      </c>
      <c r="E1076" s="4">
        <v>2000</v>
      </c>
      <c r="F1076" t="s">
        <v>8218</v>
      </c>
      <c r="G1076" t="s">
        <v>8223</v>
      </c>
      <c r="H1076" t="s">
        <v>8404</v>
      </c>
      <c r="I1076" t="s">
        <v>8245</v>
      </c>
      <c r="J1076">
        <v>1352573869</v>
      </c>
      <c r="K1076">
        <v>1349978269</v>
      </c>
      <c r="L1076" t="b">
        <v>0</v>
      </c>
      <c r="M1076">
        <v>47</v>
      </c>
      <c r="N1076" t="b">
        <v>1</v>
      </c>
      <c r="O1076" t="s">
        <v>8277</v>
      </c>
      <c r="P1076" t="s">
        <v>8326</v>
      </c>
      <c r="Q1076" t="s">
        <v>8327</v>
      </c>
      <c r="R1076">
        <f t="shared" si="112"/>
        <v>42.55</v>
      </c>
      <c r="S1076" s="9">
        <f t="shared" si="113"/>
        <v>100</v>
      </c>
      <c r="T1076" s="8">
        <f t="shared" si="114"/>
        <v>41193.748483796298</v>
      </c>
      <c r="U1076" s="8">
        <f t="shared" si="115"/>
        <v>41223.790150462963</v>
      </c>
      <c r="V1076" s="14">
        <f t="shared" si="116"/>
        <v>30.041666666664241</v>
      </c>
      <c r="W1076" s="10">
        <f t="shared" si="117"/>
        <v>0</v>
      </c>
      <c r="X1076" s="21">
        <f t="shared" si="118"/>
        <v>2012</v>
      </c>
    </row>
    <row r="1077" spans="1:24" ht="60" x14ac:dyDescent="0.25">
      <c r="A1077">
        <v>2480</v>
      </c>
      <c r="B1077" s="1" t="s">
        <v>2480</v>
      </c>
      <c r="C1077" s="1" t="s">
        <v>6590</v>
      </c>
      <c r="D1077" s="3">
        <v>2000</v>
      </c>
      <c r="E1077" s="4">
        <v>2000</v>
      </c>
      <c r="F1077" t="s">
        <v>8218</v>
      </c>
      <c r="G1077" t="s">
        <v>8223</v>
      </c>
      <c r="H1077" t="s">
        <v>8404</v>
      </c>
      <c r="I1077" t="s">
        <v>8245</v>
      </c>
      <c r="J1077">
        <v>1444516084</v>
      </c>
      <c r="K1077">
        <v>1439332084</v>
      </c>
      <c r="L1077" t="b">
        <v>0</v>
      </c>
      <c r="M1077">
        <v>8</v>
      </c>
      <c r="N1077" t="b">
        <v>1</v>
      </c>
      <c r="O1077" t="s">
        <v>8277</v>
      </c>
      <c r="P1077" t="s">
        <v>8326</v>
      </c>
      <c r="Q1077" t="s">
        <v>8327</v>
      </c>
      <c r="R1077">
        <f t="shared" si="112"/>
        <v>250</v>
      </c>
      <c r="S1077" s="9">
        <f t="shared" si="113"/>
        <v>100</v>
      </c>
      <c r="T1077" s="8">
        <f t="shared" si="114"/>
        <v>42227.936157407406</v>
      </c>
      <c r="U1077" s="8">
        <f t="shared" si="115"/>
        <v>42287.936157407406</v>
      </c>
      <c r="V1077" s="14">
        <f t="shared" si="116"/>
        <v>60</v>
      </c>
      <c r="W1077" s="10">
        <f t="shared" si="117"/>
        <v>0</v>
      </c>
      <c r="X1077" s="21">
        <f t="shared" si="118"/>
        <v>2015</v>
      </c>
    </row>
    <row r="1078" spans="1:24" ht="60" x14ac:dyDescent="0.25">
      <c r="A1078">
        <v>3385</v>
      </c>
      <c r="B1078" s="1" t="s">
        <v>3384</v>
      </c>
      <c r="C1078" s="1" t="s">
        <v>7495</v>
      </c>
      <c r="D1078" s="3">
        <v>2000</v>
      </c>
      <c r="E1078" s="4">
        <v>2000</v>
      </c>
      <c r="F1078" t="s">
        <v>8218</v>
      </c>
      <c r="G1078" t="s">
        <v>8223</v>
      </c>
      <c r="H1078" t="s">
        <v>8404</v>
      </c>
      <c r="I1078" t="s">
        <v>8245</v>
      </c>
      <c r="J1078">
        <v>1418244552</v>
      </c>
      <c r="K1078">
        <v>1415652552</v>
      </c>
      <c r="L1078" t="b">
        <v>0</v>
      </c>
      <c r="M1078">
        <v>15</v>
      </c>
      <c r="N1078" t="b">
        <v>1</v>
      </c>
      <c r="O1078" t="s">
        <v>8269</v>
      </c>
      <c r="P1078" t="s">
        <v>8322</v>
      </c>
      <c r="Q1078" t="s">
        <v>8325</v>
      </c>
      <c r="R1078">
        <f t="shared" si="112"/>
        <v>133.33000000000001</v>
      </c>
      <c r="S1078" s="9">
        <f t="shared" si="113"/>
        <v>100</v>
      </c>
      <c r="T1078" s="8">
        <f t="shared" si="114"/>
        <v>41953.8675</v>
      </c>
      <c r="U1078" s="8">
        <f t="shared" si="115"/>
        <v>41983.8675</v>
      </c>
      <c r="V1078" s="14">
        <f t="shared" si="116"/>
        <v>30</v>
      </c>
      <c r="W1078" s="10">
        <f t="shared" si="117"/>
        <v>0</v>
      </c>
      <c r="X1078" s="21">
        <f t="shared" si="118"/>
        <v>2014</v>
      </c>
    </row>
    <row r="1079" spans="1:24" ht="45" x14ac:dyDescent="0.25">
      <c r="A1079">
        <v>3403</v>
      </c>
      <c r="B1079" s="1" t="s">
        <v>3402</v>
      </c>
      <c r="C1079" s="1" t="s">
        <v>7513</v>
      </c>
      <c r="D1079" s="3">
        <v>2000</v>
      </c>
      <c r="E1079" s="4">
        <v>2000</v>
      </c>
      <c r="F1079" t="s">
        <v>8218</v>
      </c>
      <c r="G1079" t="s">
        <v>8224</v>
      </c>
      <c r="H1079" t="s">
        <v>8408</v>
      </c>
      <c r="I1079" t="s">
        <v>8246</v>
      </c>
      <c r="J1079">
        <v>1435230324</v>
      </c>
      <c r="K1079">
        <v>1432638324</v>
      </c>
      <c r="L1079" t="b">
        <v>0</v>
      </c>
      <c r="M1079">
        <v>17</v>
      </c>
      <c r="N1079" t="b">
        <v>1</v>
      </c>
      <c r="O1079" t="s">
        <v>8269</v>
      </c>
      <c r="P1079" t="s">
        <v>8322</v>
      </c>
      <c r="Q1079" t="s">
        <v>8325</v>
      </c>
      <c r="R1079">
        <f t="shared" si="112"/>
        <v>117.65</v>
      </c>
      <c r="S1079" s="9">
        <f t="shared" si="113"/>
        <v>100</v>
      </c>
      <c r="T1079" s="8">
        <f t="shared" si="114"/>
        <v>42150.462083333332</v>
      </c>
      <c r="U1079" s="8">
        <f t="shared" si="115"/>
        <v>42180.462083333332</v>
      </c>
      <c r="V1079" s="14">
        <f t="shared" si="116"/>
        <v>30</v>
      </c>
      <c r="W1079" s="10">
        <f t="shared" si="117"/>
        <v>0</v>
      </c>
      <c r="X1079" s="21">
        <f t="shared" si="118"/>
        <v>2015</v>
      </c>
    </row>
    <row r="1080" spans="1:24" ht="45" x14ac:dyDescent="0.25">
      <c r="A1080">
        <v>3431</v>
      </c>
      <c r="B1080" s="1" t="s">
        <v>3430</v>
      </c>
      <c r="C1080" s="1" t="s">
        <v>7541</v>
      </c>
      <c r="D1080" s="3">
        <v>2000</v>
      </c>
      <c r="E1080" s="4">
        <v>2000</v>
      </c>
      <c r="F1080" t="s">
        <v>8218</v>
      </c>
      <c r="G1080" t="s">
        <v>8223</v>
      </c>
      <c r="H1080" t="s">
        <v>8404</v>
      </c>
      <c r="I1080" t="s">
        <v>8245</v>
      </c>
      <c r="J1080">
        <v>1408383153</v>
      </c>
      <c r="K1080">
        <v>1405791153</v>
      </c>
      <c r="L1080" t="b">
        <v>0</v>
      </c>
      <c r="M1080">
        <v>21</v>
      </c>
      <c r="N1080" t="b">
        <v>1</v>
      </c>
      <c r="O1080" t="s">
        <v>8269</v>
      </c>
      <c r="P1080" t="s">
        <v>8322</v>
      </c>
      <c r="Q1080" t="s">
        <v>8325</v>
      </c>
      <c r="R1080">
        <f t="shared" si="112"/>
        <v>95.24</v>
      </c>
      <c r="S1080" s="9">
        <f t="shared" si="113"/>
        <v>100</v>
      </c>
      <c r="T1080" s="8">
        <f t="shared" si="114"/>
        <v>41839.730937500004</v>
      </c>
      <c r="U1080" s="8">
        <f t="shared" si="115"/>
        <v>41869.730937500004</v>
      </c>
      <c r="V1080" s="14">
        <f t="shared" si="116"/>
        <v>30</v>
      </c>
      <c r="W1080" s="10">
        <f t="shared" si="117"/>
        <v>0</v>
      </c>
      <c r="X1080" s="21">
        <f t="shared" si="118"/>
        <v>2014</v>
      </c>
    </row>
    <row r="1081" spans="1:24" ht="45" x14ac:dyDescent="0.25">
      <c r="A1081">
        <v>3445</v>
      </c>
      <c r="B1081" s="1" t="s">
        <v>3444</v>
      </c>
      <c r="C1081" s="1" t="s">
        <v>7555</v>
      </c>
      <c r="D1081" s="3">
        <v>2000</v>
      </c>
      <c r="E1081" s="4">
        <v>2000</v>
      </c>
      <c r="F1081" t="s">
        <v>8218</v>
      </c>
      <c r="G1081" t="s">
        <v>8224</v>
      </c>
      <c r="H1081" t="s">
        <v>8408</v>
      </c>
      <c r="I1081" t="s">
        <v>8246</v>
      </c>
      <c r="J1081">
        <v>1445604236</v>
      </c>
      <c r="K1081">
        <v>1443185036</v>
      </c>
      <c r="L1081" t="b">
        <v>0</v>
      </c>
      <c r="M1081">
        <v>31</v>
      </c>
      <c r="N1081" t="b">
        <v>1</v>
      </c>
      <c r="O1081" t="s">
        <v>8269</v>
      </c>
      <c r="P1081" t="s">
        <v>8322</v>
      </c>
      <c r="Q1081" t="s">
        <v>8325</v>
      </c>
      <c r="R1081">
        <f t="shared" si="112"/>
        <v>64.52</v>
      </c>
      <c r="S1081" s="9">
        <f t="shared" si="113"/>
        <v>100</v>
      </c>
      <c r="T1081" s="8">
        <f t="shared" si="114"/>
        <v>42272.530509259261</v>
      </c>
      <c r="U1081" s="8">
        <f t="shared" si="115"/>
        <v>42300.530509259261</v>
      </c>
      <c r="V1081" s="14">
        <f t="shared" si="116"/>
        <v>28</v>
      </c>
      <c r="W1081" s="10">
        <f t="shared" si="117"/>
        <v>0</v>
      </c>
      <c r="X1081" s="21">
        <f t="shared" si="118"/>
        <v>2015</v>
      </c>
    </row>
    <row r="1082" spans="1:24" ht="60" x14ac:dyDescent="0.25">
      <c r="A1082">
        <v>3627</v>
      </c>
      <c r="B1082" s="1" t="s">
        <v>3625</v>
      </c>
      <c r="C1082" s="1" t="s">
        <v>7737</v>
      </c>
      <c r="D1082" s="3">
        <v>2000</v>
      </c>
      <c r="E1082" s="4">
        <v>2000</v>
      </c>
      <c r="F1082" t="s">
        <v>8218</v>
      </c>
      <c r="G1082" t="s">
        <v>8223</v>
      </c>
      <c r="H1082" t="s">
        <v>8404</v>
      </c>
      <c r="I1082" t="s">
        <v>8245</v>
      </c>
      <c r="J1082">
        <v>1463803140</v>
      </c>
      <c r="K1082">
        <v>1459446487</v>
      </c>
      <c r="L1082" t="b">
        <v>0</v>
      </c>
      <c r="M1082">
        <v>29</v>
      </c>
      <c r="N1082" t="b">
        <v>1</v>
      </c>
      <c r="O1082" t="s">
        <v>8269</v>
      </c>
      <c r="P1082" t="s">
        <v>8322</v>
      </c>
      <c r="Q1082" t="s">
        <v>8325</v>
      </c>
      <c r="R1082">
        <f t="shared" si="112"/>
        <v>68.97</v>
      </c>
      <c r="S1082" s="9">
        <f t="shared" si="113"/>
        <v>100</v>
      </c>
      <c r="T1082" s="8">
        <f t="shared" si="114"/>
        <v>42460.741747685184</v>
      </c>
      <c r="U1082" s="8">
        <f t="shared" si="115"/>
        <v>42511.165972222225</v>
      </c>
      <c r="V1082" s="14">
        <f t="shared" si="116"/>
        <v>50.424224537040573</v>
      </c>
      <c r="W1082" s="10">
        <f t="shared" si="117"/>
        <v>0</v>
      </c>
      <c r="X1082" s="21">
        <f t="shared" si="118"/>
        <v>2016</v>
      </c>
    </row>
    <row r="1083" spans="1:24" ht="60" x14ac:dyDescent="0.25">
      <c r="A1083">
        <v>3770</v>
      </c>
      <c r="B1083" s="1" t="s">
        <v>3767</v>
      </c>
      <c r="C1083" s="1" t="s">
        <v>7880</v>
      </c>
      <c r="D1083" s="3">
        <v>2000</v>
      </c>
      <c r="E1083" s="4">
        <v>2000</v>
      </c>
      <c r="F1083" t="s">
        <v>8218</v>
      </c>
      <c r="G1083" t="s">
        <v>8224</v>
      </c>
      <c r="H1083" t="s">
        <v>8408</v>
      </c>
      <c r="I1083" t="s">
        <v>8246</v>
      </c>
      <c r="J1083">
        <v>1434234010</v>
      </c>
      <c r="K1083">
        <v>1431642010</v>
      </c>
      <c r="L1083" t="b">
        <v>0</v>
      </c>
      <c r="M1083">
        <v>20</v>
      </c>
      <c r="N1083" t="b">
        <v>1</v>
      </c>
      <c r="O1083" t="s">
        <v>8303</v>
      </c>
      <c r="P1083" t="s">
        <v>8322</v>
      </c>
      <c r="Q1083" t="s">
        <v>8334</v>
      </c>
      <c r="R1083">
        <f t="shared" si="112"/>
        <v>100</v>
      </c>
      <c r="S1083" s="9">
        <f t="shared" si="113"/>
        <v>100</v>
      </c>
      <c r="T1083" s="8">
        <f t="shared" si="114"/>
        <v>42138.930671296301</v>
      </c>
      <c r="U1083" s="8">
        <f t="shared" si="115"/>
        <v>42168.930671296301</v>
      </c>
      <c r="V1083" s="14">
        <f t="shared" si="116"/>
        <v>30</v>
      </c>
      <c r="W1083" s="10">
        <f t="shared" si="117"/>
        <v>0</v>
      </c>
      <c r="X1083" s="21">
        <f t="shared" si="118"/>
        <v>2015</v>
      </c>
    </row>
    <row r="1084" spans="1:24" ht="60" x14ac:dyDescent="0.25">
      <c r="A1084">
        <v>1585</v>
      </c>
      <c r="B1084" s="1" t="s">
        <v>1586</v>
      </c>
      <c r="C1084" s="1" t="s">
        <v>5695</v>
      </c>
      <c r="D1084" s="3">
        <v>2000</v>
      </c>
      <c r="E1084" s="4">
        <v>1580</v>
      </c>
      <c r="F1084" t="s">
        <v>8220</v>
      </c>
      <c r="G1084" t="s">
        <v>8228</v>
      </c>
      <c r="H1084" t="s">
        <v>8409</v>
      </c>
      <c r="I1084" t="s">
        <v>8250</v>
      </c>
      <c r="J1084">
        <v>1482663600</v>
      </c>
      <c r="K1084">
        <v>1480800568</v>
      </c>
      <c r="L1084" t="b">
        <v>0</v>
      </c>
      <c r="M1084">
        <v>12</v>
      </c>
      <c r="N1084" t="b">
        <v>0</v>
      </c>
      <c r="O1084" t="s">
        <v>8289</v>
      </c>
      <c r="P1084" t="s">
        <v>8312</v>
      </c>
      <c r="Q1084" t="s">
        <v>8350</v>
      </c>
      <c r="R1084">
        <f t="shared" si="112"/>
        <v>131.66999999999999</v>
      </c>
      <c r="S1084" s="9">
        <f t="shared" si="113"/>
        <v>79</v>
      </c>
      <c r="T1084" s="8">
        <f t="shared" si="114"/>
        <v>42707.895462962959</v>
      </c>
      <c r="U1084" s="8">
        <f t="shared" si="115"/>
        <v>42729.458333333328</v>
      </c>
      <c r="V1084" s="14">
        <f t="shared" si="116"/>
        <v>21.562870370369637</v>
      </c>
      <c r="W1084" s="10">
        <f t="shared" si="117"/>
        <v>-0.21</v>
      </c>
      <c r="X1084" s="21">
        <f t="shared" si="118"/>
        <v>2016</v>
      </c>
    </row>
    <row r="1085" spans="1:24" ht="60" x14ac:dyDescent="0.25">
      <c r="A1085">
        <v>877</v>
      </c>
      <c r="B1085" s="1" t="s">
        <v>878</v>
      </c>
      <c r="C1085" s="1" t="s">
        <v>4987</v>
      </c>
      <c r="D1085" s="3">
        <v>2000</v>
      </c>
      <c r="E1085" s="4">
        <v>1351</v>
      </c>
      <c r="F1085" t="s">
        <v>8220</v>
      </c>
      <c r="G1085" t="s">
        <v>8223</v>
      </c>
      <c r="H1085" t="s">
        <v>8404</v>
      </c>
      <c r="I1085" t="s">
        <v>8245</v>
      </c>
      <c r="J1085">
        <v>1387479360</v>
      </c>
      <c r="K1085">
        <v>1384887360</v>
      </c>
      <c r="L1085" t="b">
        <v>0</v>
      </c>
      <c r="M1085">
        <v>29</v>
      </c>
      <c r="N1085" t="b">
        <v>0</v>
      </c>
      <c r="O1085" t="s">
        <v>8276</v>
      </c>
      <c r="P1085" t="s">
        <v>8326</v>
      </c>
      <c r="Q1085" t="s">
        <v>8349</v>
      </c>
      <c r="R1085">
        <f t="shared" si="112"/>
        <v>46.59</v>
      </c>
      <c r="S1085" s="9">
        <f t="shared" si="113"/>
        <v>68</v>
      </c>
      <c r="T1085" s="8">
        <f t="shared" si="114"/>
        <v>41597.788888888892</v>
      </c>
      <c r="U1085" s="8">
        <f t="shared" si="115"/>
        <v>41627.788888888892</v>
      </c>
      <c r="V1085" s="14">
        <f t="shared" si="116"/>
        <v>30</v>
      </c>
      <c r="W1085" s="10">
        <f t="shared" si="117"/>
        <v>-0.32450000000000001</v>
      </c>
      <c r="X1085" s="21">
        <f t="shared" si="118"/>
        <v>2013</v>
      </c>
    </row>
    <row r="1086" spans="1:24" ht="45" x14ac:dyDescent="0.25">
      <c r="A1086">
        <v>1704</v>
      </c>
      <c r="B1086" s="1" t="s">
        <v>1705</v>
      </c>
      <c r="C1086" s="1" t="s">
        <v>5814</v>
      </c>
      <c r="D1086" s="3">
        <v>2000</v>
      </c>
      <c r="E1086" s="4">
        <v>1302</v>
      </c>
      <c r="F1086" t="s">
        <v>8220</v>
      </c>
      <c r="G1086" t="s">
        <v>8223</v>
      </c>
      <c r="H1086" t="s">
        <v>8404</v>
      </c>
      <c r="I1086" t="s">
        <v>8245</v>
      </c>
      <c r="J1086">
        <v>1424056873</v>
      </c>
      <c r="K1086">
        <v>1421464873</v>
      </c>
      <c r="L1086" t="b">
        <v>0</v>
      </c>
      <c r="M1086">
        <v>11</v>
      </c>
      <c r="N1086" t="b">
        <v>0</v>
      </c>
      <c r="O1086" t="s">
        <v>8291</v>
      </c>
      <c r="P1086" t="s">
        <v>8326</v>
      </c>
      <c r="Q1086" t="s">
        <v>8329</v>
      </c>
      <c r="R1086">
        <f t="shared" si="112"/>
        <v>118.36</v>
      </c>
      <c r="S1086" s="9">
        <f t="shared" si="113"/>
        <v>65</v>
      </c>
      <c r="T1086" s="8">
        <f t="shared" si="114"/>
        <v>42021.139733796299</v>
      </c>
      <c r="U1086" s="8">
        <f t="shared" si="115"/>
        <v>42051.139733796299</v>
      </c>
      <c r="V1086" s="14">
        <f t="shared" si="116"/>
        <v>30</v>
      </c>
      <c r="W1086" s="10">
        <f t="shared" si="117"/>
        <v>-0.34899999999999998</v>
      </c>
      <c r="X1086" s="21">
        <f t="shared" si="118"/>
        <v>2015</v>
      </c>
    </row>
    <row r="1087" spans="1:24" ht="45" x14ac:dyDescent="0.25">
      <c r="A1087">
        <v>4094</v>
      </c>
      <c r="B1087" s="1" t="s">
        <v>4090</v>
      </c>
      <c r="C1087" s="1" t="s">
        <v>8197</v>
      </c>
      <c r="D1087" s="3">
        <v>2000</v>
      </c>
      <c r="E1087" s="4">
        <v>730</v>
      </c>
      <c r="F1087" t="s">
        <v>8220</v>
      </c>
      <c r="G1087" t="s">
        <v>8223</v>
      </c>
      <c r="H1087" t="s">
        <v>8404</v>
      </c>
      <c r="I1087" t="s">
        <v>8245</v>
      </c>
      <c r="J1087">
        <v>1413953940</v>
      </c>
      <c r="K1087">
        <v>1410141900</v>
      </c>
      <c r="L1087" t="b">
        <v>0</v>
      </c>
      <c r="M1087">
        <v>8</v>
      </c>
      <c r="N1087" t="b">
        <v>0</v>
      </c>
      <c r="O1087" t="s">
        <v>8269</v>
      </c>
      <c r="P1087" t="s">
        <v>8322</v>
      </c>
      <c r="Q1087" t="s">
        <v>8325</v>
      </c>
      <c r="R1087">
        <f t="shared" si="112"/>
        <v>91.25</v>
      </c>
      <c r="S1087" s="9">
        <f t="shared" si="113"/>
        <v>37</v>
      </c>
      <c r="T1087" s="8">
        <f t="shared" si="114"/>
        <v>41890.086805555555</v>
      </c>
      <c r="U1087" s="8">
        <f t="shared" si="115"/>
        <v>41934.207638888889</v>
      </c>
      <c r="V1087" s="14">
        <f t="shared" si="116"/>
        <v>44.120833333334303</v>
      </c>
      <c r="W1087" s="10">
        <f t="shared" si="117"/>
        <v>-0.63500000000000001</v>
      </c>
      <c r="X1087" s="21">
        <f t="shared" si="118"/>
        <v>2014</v>
      </c>
    </row>
    <row r="1088" spans="1:24" ht="60" x14ac:dyDescent="0.25">
      <c r="A1088">
        <v>3958</v>
      </c>
      <c r="B1088" s="1" t="s">
        <v>3955</v>
      </c>
      <c r="C1088" s="1" t="s">
        <v>8065</v>
      </c>
      <c r="D1088" s="3">
        <v>2000</v>
      </c>
      <c r="E1088" s="4">
        <v>641</v>
      </c>
      <c r="F1088" t="s">
        <v>8220</v>
      </c>
      <c r="G1088" t="s">
        <v>8223</v>
      </c>
      <c r="H1088" t="s">
        <v>8404</v>
      </c>
      <c r="I1088" t="s">
        <v>8245</v>
      </c>
      <c r="J1088">
        <v>1406988000</v>
      </c>
      <c r="K1088">
        <v>1403822912</v>
      </c>
      <c r="L1088" t="b">
        <v>0</v>
      </c>
      <c r="M1088">
        <v>16</v>
      </c>
      <c r="N1088" t="b">
        <v>0</v>
      </c>
      <c r="O1088" t="s">
        <v>8269</v>
      </c>
      <c r="P1088" t="s">
        <v>8322</v>
      </c>
      <c r="Q1088" t="s">
        <v>8325</v>
      </c>
      <c r="R1088">
        <f t="shared" si="112"/>
        <v>40.06</v>
      </c>
      <c r="S1088" s="9">
        <f t="shared" si="113"/>
        <v>32</v>
      </c>
      <c r="T1088" s="8">
        <f t="shared" si="114"/>
        <v>41816.950370370374</v>
      </c>
      <c r="U1088" s="8">
        <f t="shared" si="115"/>
        <v>41853.583333333336</v>
      </c>
      <c r="V1088" s="14">
        <f t="shared" si="116"/>
        <v>36.632962962961756</v>
      </c>
      <c r="W1088" s="10">
        <f t="shared" si="117"/>
        <v>-0.67949999999999999</v>
      </c>
      <c r="X1088" s="21">
        <f t="shared" si="118"/>
        <v>2014</v>
      </c>
    </row>
    <row r="1089" spans="1:24" ht="60" x14ac:dyDescent="0.25">
      <c r="A1089">
        <v>3985</v>
      </c>
      <c r="B1089" s="1" t="s">
        <v>3981</v>
      </c>
      <c r="C1089" s="1" t="s">
        <v>8091</v>
      </c>
      <c r="D1089" s="3">
        <v>2000</v>
      </c>
      <c r="E1089" s="4">
        <v>641</v>
      </c>
      <c r="F1089" t="s">
        <v>8220</v>
      </c>
      <c r="G1089" t="s">
        <v>8223</v>
      </c>
      <c r="H1089" t="s">
        <v>8404</v>
      </c>
      <c r="I1089" t="s">
        <v>8245</v>
      </c>
      <c r="J1089">
        <v>1456002300</v>
      </c>
      <c r="K1089">
        <v>1454173120</v>
      </c>
      <c r="L1089" t="b">
        <v>0</v>
      </c>
      <c r="M1089">
        <v>19</v>
      </c>
      <c r="N1089" t="b">
        <v>0</v>
      </c>
      <c r="O1089" t="s">
        <v>8269</v>
      </c>
      <c r="P1089" t="s">
        <v>8322</v>
      </c>
      <c r="Q1089" t="s">
        <v>8325</v>
      </c>
      <c r="R1089">
        <f t="shared" si="112"/>
        <v>33.74</v>
      </c>
      <c r="S1089" s="9">
        <f t="shared" si="113"/>
        <v>32</v>
      </c>
      <c r="T1089" s="8">
        <f t="shared" si="114"/>
        <v>42399.707407407404</v>
      </c>
      <c r="U1089" s="8">
        <f t="shared" si="115"/>
        <v>42420.878472222219</v>
      </c>
      <c r="V1089" s="14">
        <f t="shared" si="116"/>
        <v>21.171064814814599</v>
      </c>
      <c r="W1089" s="10">
        <f t="shared" si="117"/>
        <v>-0.67949999999999999</v>
      </c>
      <c r="X1089" s="21">
        <f t="shared" si="118"/>
        <v>2016</v>
      </c>
    </row>
    <row r="1090" spans="1:24" ht="60" x14ac:dyDescent="0.25">
      <c r="A1090">
        <v>4075</v>
      </c>
      <c r="B1090" s="1" t="s">
        <v>4071</v>
      </c>
      <c r="C1090" s="1" t="s">
        <v>8178</v>
      </c>
      <c r="D1090" s="3">
        <v>2000</v>
      </c>
      <c r="E1090" s="4">
        <v>576</v>
      </c>
      <c r="F1090" t="s">
        <v>8220</v>
      </c>
      <c r="G1090" t="s">
        <v>8224</v>
      </c>
      <c r="H1090" t="s">
        <v>8408</v>
      </c>
      <c r="I1090" t="s">
        <v>8246</v>
      </c>
      <c r="J1090">
        <v>1404149280</v>
      </c>
      <c r="K1090">
        <v>1400547969</v>
      </c>
      <c r="L1090" t="b">
        <v>0</v>
      </c>
      <c r="M1090">
        <v>13</v>
      </c>
      <c r="N1090" t="b">
        <v>0</v>
      </c>
      <c r="O1090" t="s">
        <v>8269</v>
      </c>
      <c r="P1090" t="s">
        <v>8322</v>
      </c>
      <c r="Q1090" t="s">
        <v>8325</v>
      </c>
      <c r="R1090">
        <f t="shared" ref="R1090:R1153" si="119">IFERROR(ROUND(E1090/M1090,2),0)</f>
        <v>44.31</v>
      </c>
      <c r="S1090" s="9">
        <f t="shared" ref="S1090:S1153" si="120">ROUND((E1090/D1090)*100,0)</f>
        <v>29</v>
      </c>
      <c r="T1090" s="8">
        <f t="shared" ref="T1090:T1153" si="121">+(((K1090/60)/60)/24)+DATE(1970,1,1)</f>
        <v>41779.045937499999</v>
      </c>
      <c r="U1090" s="8">
        <f t="shared" ref="U1090:U1153" si="122">+(((J1090/60)/60/24)+DATE(1970,1,1))</f>
        <v>41820.727777777778</v>
      </c>
      <c r="V1090" s="14">
        <f t="shared" ref="V1090:V1153" si="123">+U1090-T1090</f>
        <v>41.681840277778974</v>
      </c>
      <c r="W1090" s="10">
        <f t="shared" ref="W1090:W1153" si="124">+(E1090-D1090)/D1090</f>
        <v>-0.71199999999999997</v>
      </c>
      <c r="X1090" s="21">
        <f t="shared" ref="X1090:X1153" si="125">YEAR(T1090)</f>
        <v>2014</v>
      </c>
    </row>
    <row r="1091" spans="1:24" ht="45" x14ac:dyDescent="0.25">
      <c r="A1091">
        <v>4028</v>
      </c>
      <c r="B1091" s="1" t="s">
        <v>4024</v>
      </c>
      <c r="C1091" s="1" t="s">
        <v>8133</v>
      </c>
      <c r="D1091" s="3">
        <v>2000</v>
      </c>
      <c r="E1091" s="4">
        <v>561</v>
      </c>
      <c r="F1091" t="s">
        <v>8220</v>
      </c>
      <c r="G1091" t="s">
        <v>8223</v>
      </c>
      <c r="H1091" t="s">
        <v>8404</v>
      </c>
      <c r="I1091" t="s">
        <v>8245</v>
      </c>
      <c r="J1091">
        <v>1402007500</v>
      </c>
      <c r="K1091">
        <v>1399415500</v>
      </c>
      <c r="L1091" t="b">
        <v>0</v>
      </c>
      <c r="M1091">
        <v>11</v>
      </c>
      <c r="N1091" t="b">
        <v>0</v>
      </c>
      <c r="O1091" t="s">
        <v>8269</v>
      </c>
      <c r="P1091" t="s">
        <v>8322</v>
      </c>
      <c r="Q1091" t="s">
        <v>8325</v>
      </c>
      <c r="R1091">
        <f t="shared" si="119"/>
        <v>51</v>
      </c>
      <c r="S1091" s="9">
        <f t="shared" si="120"/>
        <v>28</v>
      </c>
      <c r="T1091" s="8">
        <f t="shared" si="121"/>
        <v>41765.938657407409</v>
      </c>
      <c r="U1091" s="8">
        <f t="shared" si="122"/>
        <v>41795.938657407409</v>
      </c>
      <c r="V1091" s="14">
        <f t="shared" si="123"/>
        <v>30</v>
      </c>
      <c r="W1091" s="10">
        <f t="shared" si="124"/>
        <v>-0.71950000000000003</v>
      </c>
      <c r="X1091" s="21">
        <f t="shared" si="125"/>
        <v>2014</v>
      </c>
    </row>
    <row r="1092" spans="1:24" ht="60" x14ac:dyDescent="0.25">
      <c r="A1092">
        <v>685</v>
      </c>
      <c r="B1092" s="1" t="s">
        <v>686</v>
      </c>
      <c r="C1092" s="1" t="s">
        <v>4795</v>
      </c>
      <c r="D1092" s="3">
        <v>2000</v>
      </c>
      <c r="E1092" s="4">
        <v>553</v>
      </c>
      <c r="F1092" t="s">
        <v>8220</v>
      </c>
      <c r="G1092" t="s">
        <v>8223</v>
      </c>
      <c r="H1092" t="s">
        <v>8404</v>
      </c>
      <c r="I1092" t="s">
        <v>8245</v>
      </c>
      <c r="J1092">
        <v>1421095672</v>
      </c>
      <c r="K1092">
        <v>1417207672</v>
      </c>
      <c r="L1092" t="b">
        <v>0</v>
      </c>
      <c r="M1092">
        <v>10</v>
      </c>
      <c r="N1092" t="b">
        <v>0</v>
      </c>
      <c r="O1092" t="s">
        <v>8271</v>
      </c>
      <c r="P1092" t="s">
        <v>8307</v>
      </c>
      <c r="Q1092" t="s">
        <v>8309</v>
      </c>
      <c r="R1092">
        <f t="shared" si="119"/>
        <v>55.3</v>
      </c>
      <c r="S1092" s="9">
        <f t="shared" si="120"/>
        <v>28</v>
      </c>
      <c r="T1092" s="8">
        <f t="shared" si="121"/>
        <v>41971.866574074069</v>
      </c>
      <c r="U1092" s="8">
        <f t="shared" si="122"/>
        <v>42016.866574074069</v>
      </c>
      <c r="V1092" s="14">
        <f t="shared" si="123"/>
        <v>45</v>
      </c>
      <c r="W1092" s="10">
        <f t="shared" si="124"/>
        <v>-0.72350000000000003</v>
      </c>
      <c r="X1092" s="21">
        <f t="shared" si="125"/>
        <v>2014</v>
      </c>
    </row>
    <row r="1093" spans="1:24" ht="60" x14ac:dyDescent="0.25">
      <c r="A1093">
        <v>3888</v>
      </c>
      <c r="B1093" s="1" t="s">
        <v>3885</v>
      </c>
      <c r="C1093" s="1" t="s">
        <v>7996</v>
      </c>
      <c r="D1093" s="3">
        <v>2000</v>
      </c>
      <c r="E1093" s="4">
        <v>542</v>
      </c>
      <c r="F1093" t="s">
        <v>8220</v>
      </c>
      <c r="G1093" t="s">
        <v>8224</v>
      </c>
      <c r="H1093" t="s">
        <v>8408</v>
      </c>
      <c r="I1093" t="s">
        <v>8246</v>
      </c>
      <c r="J1093">
        <v>1488114358</v>
      </c>
      <c r="K1093">
        <v>1485522358</v>
      </c>
      <c r="L1093" t="b">
        <v>0</v>
      </c>
      <c r="M1093">
        <v>14</v>
      </c>
      <c r="N1093" t="b">
        <v>0</v>
      </c>
      <c r="O1093" t="s">
        <v>8269</v>
      </c>
      <c r="P1093" t="s">
        <v>8322</v>
      </c>
      <c r="Q1093" t="s">
        <v>8325</v>
      </c>
      <c r="R1093">
        <f t="shared" si="119"/>
        <v>38.71</v>
      </c>
      <c r="S1093" s="9">
        <f t="shared" si="120"/>
        <v>27</v>
      </c>
      <c r="T1093" s="8">
        <f t="shared" si="121"/>
        <v>42762.545810185184</v>
      </c>
      <c r="U1093" s="8">
        <f t="shared" si="122"/>
        <v>42792.545810185184</v>
      </c>
      <c r="V1093" s="14">
        <f t="shared" si="123"/>
        <v>30</v>
      </c>
      <c r="W1093" s="10">
        <f t="shared" si="124"/>
        <v>-0.72899999999999998</v>
      </c>
      <c r="X1093" s="21">
        <f t="shared" si="125"/>
        <v>2017</v>
      </c>
    </row>
    <row r="1094" spans="1:24" ht="45" x14ac:dyDescent="0.25">
      <c r="A1094">
        <v>2917</v>
      </c>
      <c r="B1094" s="1" t="s">
        <v>2917</v>
      </c>
      <c r="C1094" s="1" t="s">
        <v>7027</v>
      </c>
      <c r="D1094" s="3">
        <v>2000</v>
      </c>
      <c r="E1094" s="4">
        <v>437</v>
      </c>
      <c r="F1094" t="s">
        <v>8220</v>
      </c>
      <c r="G1094" t="s">
        <v>8223</v>
      </c>
      <c r="H1094" t="s">
        <v>8404</v>
      </c>
      <c r="I1094" t="s">
        <v>8245</v>
      </c>
      <c r="J1094">
        <v>1442381847</v>
      </c>
      <c r="K1094">
        <v>1440826647</v>
      </c>
      <c r="L1094" t="b">
        <v>0</v>
      </c>
      <c r="M1094">
        <v>9</v>
      </c>
      <c r="N1094" t="b">
        <v>0</v>
      </c>
      <c r="O1094" t="s">
        <v>8269</v>
      </c>
      <c r="P1094" t="s">
        <v>8322</v>
      </c>
      <c r="Q1094" t="s">
        <v>8325</v>
      </c>
      <c r="R1094">
        <f t="shared" si="119"/>
        <v>48.56</v>
      </c>
      <c r="S1094" s="9">
        <f t="shared" si="120"/>
        <v>22</v>
      </c>
      <c r="T1094" s="8">
        <f t="shared" si="121"/>
        <v>42245.234340277777</v>
      </c>
      <c r="U1094" s="8">
        <f t="shared" si="122"/>
        <v>42263.234340277777</v>
      </c>
      <c r="V1094" s="14">
        <f t="shared" si="123"/>
        <v>18</v>
      </c>
      <c r="W1094" s="10">
        <f t="shared" si="124"/>
        <v>-0.78149999999999997</v>
      </c>
      <c r="X1094" s="21">
        <f t="shared" si="125"/>
        <v>2015</v>
      </c>
    </row>
    <row r="1095" spans="1:24" ht="60" x14ac:dyDescent="0.25">
      <c r="A1095">
        <v>4064</v>
      </c>
      <c r="B1095" s="1" t="s">
        <v>4060</v>
      </c>
      <c r="C1095" s="1" t="s">
        <v>8168</v>
      </c>
      <c r="D1095" s="3">
        <v>2000</v>
      </c>
      <c r="E1095" s="4">
        <v>385</v>
      </c>
      <c r="F1095" t="s">
        <v>8220</v>
      </c>
      <c r="G1095" t="s">
        <v>8225</v>
      </c>
      <c r="H1095" t="s">
        <v>8405</v>
      </c>
      <c r="I1095" t="s">
        <v>8247</v>
      </c>
      <c r="J1095">
        <v>1430316426</v>
      </c>
      <c r="K1095">
        <v>1427724426</v>
      </c>
      <c r="L1095" t="b">
        <v>0</v>
      </c>
      <c r="M1095">
        <v>6</v>
      </c>
      <c r="N1095" t="b">
        <v>0</v>
      </c>
      <c r="O1095" t="s">
        <v>8269</v>
      </c>
      <c r="P1095" t="s">
        <v>8322</v>
      </c>
      <c r="Q1095" t="s">
        <v>8325</v>
      </c>
      <c r="R1095">
        <f t="shared" si="119"/>
        <v>64.17</v>
      </c>
      <c r="S1095" s="9">
        <f t="shared" si="120"/>
        <v>19</v>
      </c>
      <c r="T1095" s="8">
        <f t="shared" si="121"/>
        <v>42093.588263888887</v>
      </c>
      <c r="U1095" s="8">
        <f t="shared" si="122"/>
        <v>42123.588263888887</v>
      </c>
      <c r="V1095" s="14">
        <f t="shared" si="123"/>
        <v>30</v>
      </c>
      <c r="W1095" s="10">
        <f t="shared" si="124"/>
        <v>-0.8075</v>
      </c>
      <c r="X1095" s="21">
        <f t="shared" si="125"/>
        <v>2015</v>
      </c>
    </row>
    <row r="1096" spans="1:24" ht="45" x14ac:dyDescent="0.25">
      <c r="A1096">
        <v>2753</v>
      </c>
      <c r="B1096" s="1" t="s">
        <v>2753</v>
      </c>
      <c r="C1096" s="1" t="s">
        <v>6863</v>
      </c>
      <c r="D1096" s="3">
        <v>2000</v>
      </c>
      <c r="E1096" s="4">
        <v>380</v>
      </c>
      <c r="F1096" t="s">
        <v>8220</v>
      </c>
      <c r="G1096" t="s">
        <v>8223</v>
      </c>
      <c r="H1096" t="s">
        <v>8404</v>
      </c>
      <c r="I1096" t="s">
        <v>8245</v>
      </c>
      <c r="J1096">
        <v>1346017023</v>
      </c>
      <c r="K1096">
        <v>1343425023</v>
      </c>
      <c r="L1096" t="b">
        <v>0</v>
      </c>
      <c r="M1096">
        <v>8</v>
      </c>
      <c r="N1096" t="b">
        <v>0</v>
      </c>
      <c r="O1096" t="s">
        <v>8302</v>
      </c>
      <c r="P1096" t="s">
        <v>8310</v>
      </c>
      <c r="Q1096" t="s">
        <v>8355</v>
      </c>
      <c r="R1096">
        <f t="shared" si="119"/>
        <v>47.5</v>
      </c>
      <c r="S1096" s="9">
        <f t="shared" si="120"/>
        <v>19</v>
      </c>
      <c r="T1096" s="8">
        <f t="shared" si="121"/>
        <v>41117.900729166664</v>
      </c>
      <c r="U1096" s="8">
        <f t="shared" si="122"/>
        <v>41147.900729166664</v>
      </c>
      <c r="V1096" s="14">
        <f t="shared" si="123"/>
        <v>30</v>
      </c>
      <c r="W1096" s="10">
        <f t="shared" si="124"/>
        <v>-0.81</v>
      </c>
      <c r="X1096" s="21">
        <f t="shared" si="125"/>
        <v>2012</v>
      </c>
    </row>
    <row r="1097" spans="1:24" ht="60" x14ac:dyDescent="0.25">
      <c r="A1097">
        <v>3740</v>
      </c>
      <c r="B1097" s="1" t="s">
        <v>3737</v>
      </c>
      <c r="C1097" s="1" t="s">
        <v>7850</v>
      </c>
      <c r="D1097" s="3">
        <v>2000</v>
      </c>
      <c r="E1097" s="4">
        <v>358</v>
      </c>
      <c r="F1097" t="s">
        <v>8220</v>
      </c>
      <c r="G1097" t="s">
        <v>8223</v>
      </c>
      <c r="H1097" t="s">
        <v>8404</v>
      </c>
      <c r="I1097" t="s">
        <v>8245</v>
      </c>
      <c r="J1097">
        <v>1407808438</v>
      </c>
      <c r="K1097">
        <v>1405217355</v>
      </c>
      <c r="L1097" t="b">
        <v>0</v>
      </c>
      <c r="M1097">
        <v>14</v>
      </c>
      <c r="N1097" t="b">
        <v>0</v>
      </c>
      <c r="O1097" t="s">
        <v>8269</v>
      </c>
      <c r="P1097" t="s">
        <v>8322</v>
      </c>
      <c r="Q1097" t="s">
        <v>8325</v>
      </c>
      <c r="R1097">
        <f t="shared" si="119"/>
        <v>25.57</v>
      </c>
      <c r="S1097" s="9">
        <f t="shared" si="120"/>
        <v>18</v>
      </c>
      <c r="T1097" s="8">
        <f t="shared" si="121"/>
        <v>41833.089756944442</v>
      </c>
      <c r="U1097" s="8">
        <f t="shared" si="122"/>
        <v>41863.079143518517</v>
      </c>
      <c r="V1097" s="14">
        <f t="shared" si="123"/>
        <v>29.98938657407416</v>
      </c>
      <c r="W1097" s="10">
        <f t="shared" si="124"/>
        <v>-0.82099999999999995</v>
      </c>
      <c r="X1097" s="21">
        <f t="shared" si="125"/>
        <v>2014</v>
      </c>
    </row>
    <row r="1098" spans="1:24" ht="60" x14ac:dyDescent="0.25">
      <c r="A1098">
        <v>3965</v>
      </c>
      <c r="B1098" s="1" t="s">
        <v>3962</v>
      </c>
      <c r="C1098" s="1" t="s">
        <v>8072</v>
      </c>
      <c r="D1098" s="3">
        <v>2000</v>
      </c>
      <c r="E1098" s="4">
        <v>285</v>
      </c>
      <c r="F1098" t="s">
        <v>8220</v>
      </c>
      <c r="G1098" t="s">
        <v>8223</v>
      </c>
      <c r="H1098" t="s">
        <v>8404</v>
      </c>
      <c r="I1098" t="s">
        <v>8245</v>
      </c>
      <c r="J1098">
        <v>1460608780</v>
      </c>
      <c r="K1098">
        <v>1455428380</v>
      </c>
      <c r="L1098" t="b">
        <v>0</v>
      </c>
      <c r="M1098">
        <v>4</v>
      </c>
      <c r="N1098" t="b">
        <v>0</v>
      </c>
      <c r="O1098" t="s">
        <v>8269</v>
      </c>
      <c r="P1098" t="s">
        <v>8322</v>
      </c>
      <c r="Q1098" t="s">
        <v>8325</v>
      </c>
      <c r="R1098">
        <f t="shared" si="119"/>
        <v>71.25</v>
      </c>
      <c r="S1098" s="9">
        <f t="shared" si="120"/>
        <v>14</v>
      </c>
      <c r="T1098" s="8">
        <f t="shared" si="121"/>
        <v>42414.235879629632</v>
      </c>
      <c r="U1098" s="8">
        <f t="shared" si="122"/>
        <v>42474.194212962961</v>
      </c>
      <c r="V1098" s="14">
        <f t="shared" si="123"/>
        <v>59.958333333328483</v>
      </c>
      <c r="W1098" s="10">
        <f t="shared" si="124"/>
        <v>-0.85750000000000004</v>
      </c>
      <c r="X1098" s="21">
        <f t="shared" si="125"/>
        <v>2016</v>
      </c>
    </row>
    <row r="1099" spans="1:24" ht="60" x14ac:dyDescent="0.25">
      <c r="A1099">
        <v>3099</v>
      </c>
      <c r="B1099" s="1" t="s">
        <v>3099</v>
      </c>
      <c r="C1099" s="1" t="s">
        <v>7209</v>
      </c>
      <c r="D1099" s="3">
        <v>2000</v>
      </c>
      <c r="E1099" s="4">
        <v>278</v>
      </c>
      <c r="F1099" t="s">
        <v>8220</v>
      </c>
      <c r="G1099" t="s">
        <v>8223</v>
      </c>
      <c r="H1099" t="s">
        <v>8404</v>
      </c>
      <c r="I1099" t="s">
        <v>8245</v>
      </c>
      <c r="J1099">
        <v>1455251591</v>
      </c>
      <c r="K1099">
        <v>1452659591</v>
      </c>
      <c r="L1099" t="b">
        <v>0</v>
      </c>
      <c r="M1099">
        <v>5</v>
      </c>
      <c r="N1099" t="b">
        <v>0</v>
      </c>
      <c r="O1099" t="s">
        <v>8301</v>
      </c>
      <c r="P1099" t="s">
        <v>8322</v>
      </c>
      <c r="Q1099" t="s">
        <v>8323</v>
      </c>
      <c r="R1099">
        <f t="shared" si="119"/>
        <v>55.6</v>
      </c>
      <c r="S1099" s="9">
        <f t="shared" si="120"/>
        <v>14</v>
      </c>
      <c r="T1099" s="8">
        <f t="shared" si="121"/>
        <v>42382.189710648148</v>
      </c>
      <c r="U1099" s="8">
        <f t="shared" si="122"/>
        <v>42412.189710648148</v>
      </c>
      <c r="V1099" s="14">
        <f t="shared" si="123"/>
        <v>30</v>
      </c>
      <c r="W1099" s="10">
        <f t="shared" si="124"/>
        <v>-0.86099999999999999</v>
      </c>
      <c r="X1099" s="21">
        <f t="shared" si="125"/>
        <v>2016</v>
      </c>
    </row>
    <row r="1100" spans="1:24" ht="45" x14ac:dyDescent="0.25">
      <c r="A1100">
        <v>3867</v>
      </c>
      <c r="B1100" s="1" t="s">
        <v>3864</v>
      </c>
      <c r="C1100" s="1" t="s">
        <v>7976</v>
      </c>
      <c r="D1100" s="3">
        <v>2000</v>
      </c>
      <c r="E1100" s="4">
        <v>251</v>
      </c>
      <c r="F1100" t="s">
        <v>8220</v>
      </c>
      <c r="G1100" t="s">
        <v>8223</v>
      </c>
      <c r="H1100" t="s">
        <v>8404</v>
      </c>
      <c r="I1100" t="s">
        <v>8245</v>
      </c>
      <c r="J1100">
        <v>1466278339</v>
      </c>
      <c r="K1100">
        <v>1463686339</v>
      </c>
      <c r="L1100" t="b">
        <v>0</v>
      </c>
      <c r="M1100">
        <v>5</v>
      </c>
      <c r="N1100" t="b">
        <v>0</v>
      </c>
      <c r="O1100" t="s">
        <v>8269</v>
      </c>
      <c r="P1100" t="s">
        <v>8322</v>
      </c>
      <c r="Q1100" t="s">
        <v>8325</v>
      </c>
      <c r="R1100">
        <f t="shared" si="119"/>
        <v>50.2</v>
      </c>
      <c r="S1100" s="9">
        <f t="shared" si="120"/>
        <v>13</v>
      </c>
      <c r="T1100" s="8">
        <f t="shared" si="121"/>
        <v>42509.814108796301</v>
      </c>
      <c r="U1100" s="8">
        <f t="shared" si="122"/>
        <v>42539.814108796301</v>
      </c>
      <c r="V1100" s="14">
        <f t="shared" si="123"/>
        <v>30</v>
      </c>
      <c r="W1100" s="10">
        <f t="shared" si="124"/>
        <v>-0.87450000000000006</v>
      </c>
      <c r="X1100" s="21">
        <f t="shared" si="125"/>
        <v>2016</v>
      </c>
    </row>
    <row r="1101" spans="1:24" ht="60" x14ac:dyDescent="0.25">
      <c r="A1101">
        <v>2129</v>
      </c>
      <c r="B1101" s="1" t="s">
        <v>2130</v>
      </c>
      <c r="C1101" s="1" t="s">
        <v>6239</v>
      </c>
      <c r="D1101" s="3">
        <v>2000</v>
      </c>
      <c r="E1101" s="4">
        <v>236</v>
      </c>
      <c r="F1101" t="s">
        <v>8220</v>
      </c>
      <c r="G1101" t="s">
        <v>8223</v>
      </c>
      <c r="H1101" t="s">
        <v>8404</v>
      </c>
      <c r="I1101" t="s">
        <v>8245</v>
      </c>
      <c r="J1101">
        <v>1457570100</v>
      </c>
      <c r="K1101">
        <v>1454978100</v>
      </c>
      <c r="L1101" t="b">
        <v>0</v>
      </c>
      <c r="M1101">
        <v>12</v>
      </c>
      <c r="N1101" t="b">
        <v>0</v>
      </c>
      <c r="O1101" t="s">
        <v>8280</v>
      </c>
      <c r="P1101" t="s">
        <v>8315</v>
      </c>
      <c r="Q1101" t="s">
        <v>8333</v>
      </c>
      <c r="R1101">
        <f t="shared" si="119"/>
        <v>19.670000000000002</v>
      </c>
      <c r="S1101" s="9">
        <f t="shared" si="120"/>
        <v>12</v>
      </c>
      <c r="T1101" s="8">
        <f t="shared" si="121"/>
        <v>42409.024305555555</v>
      </c>
      <c r="U1101" s="8">
        <f t="shared" si="122"/>
        <v>42439.024305555555</v>
      </c>
      <c r="V1101" s="14">
        <f t="shared" si="123"/>
        <v>30</v>
      </c>
      <c r="W1101" s="10">
        <f t="shared" si="124"/>
        <v>-0.88200000000000001</v>
      </c>
      <c r="X1101" s="21">
        <f t="shared" si="125"/>
        <v>2016</v>
      </c>
    </row>
    <row r="1102" spans="1:24" ht="60" x14ac:dyDescent="0.25">
      <c r="A1102">
        <v>2758</v>
      </c>
      <c r="B1102" s="1" t="s">
        <v>2758</v>
      </c>
      <c r="C1102" s="1" t="s">
        <v>6868</v>
      </c>
      <c r="D1102" s="3">
        <v>2000</v>
      </c>
      <c r="E1102" s="4">
        <v>234</v>
      </c>
      <c r="F1102" t="s">
        <v>8220</v>
      </c>
      <c r="G1102" t="s">
        <v>8225</v>
      </c>
      <c r="H1102" t="s">
        <v>8405</v>
      </c>
      <c r="I1102" t="s">
        <v>8247</v>
      </c>
      <c r="J1102">
        <v>1476095783</v>
      </c>
      <c r="K1102">
        <v>1474886183</v>
      </c>
      <c r="L1102" t="b">
        <v>0</v>
      </c>
      <c r="M1102">
        <v>6</v>
      </c>
      <c r="N1102" t="b">
        <v>0</v>
      </c>
      <c r="O1102" t="s">
        <v>8302</v>
      </c>
      <c r="P1102" t="s">
        <v>8310</v>
      </c>
      <c r="Q1102" t="s">
        <v>8355</v>
      </c>
      <c r="R1102">
        <f t="shared" si="119"/>
        <v>39</v>
      </c>
      <c r="S1102" s="9">
        <f t="shared" si="120"/>
        <v>12</v>
      </c>
      <c r="T1102" s="8">
        <f t="shared" si="121"/>
        <v>42639.441932870366</v>
      </c>
      <c r="U1102" s="8">
        <f t="shared" si="122"/>
        <v>42653.441932870366</v>
      </c>
      <c r="V1102" s="14">
        <f t="shared" si="123"/>
        <v>14</v>
      </c>
      <c r="W1102" s="10">
        <f t="shared" si="124"/>
        <v>-0.88300000000000001</v>
      </c>
      <c r="X1102" s="21">
        <f t="shared" si="125"/>
        <v>2016</v>
      </c>
    </row>
    <row r="1103" spans="1:24" ht="60" x14ac:dyDescent="0.25">
      <c r="A1103">
        <v>2143</v>
      </c>
      <c r="B1103" s="1" t="s">
        <v>2144</v>
      </c>
      <c r="C1103" s="1" t="s">
        <v>6253</v>
      </c>
      <c r="D1103" s="3">
        <v>2000</v>
      </c>
      <c r="E1103" s="4">
        <v>225</v>
      </c>
      <c r="F1103" t="s">
        <v>8220</v>
      </c>
      <c r="G1103" t="s">
        <v>8223</v>
      </c>
      <c r="H1103" t="s">
        <v>8404</v>
      </c>
      <c r="I1103" t="s">
        <v>8245</v>
      </c>
      <c r="J1103">
        <v>1279738800</v>
      </c>
      <c r="K1103">
        <v>1275599812</v>
      </c>
      <c r="L1103" t="b">
        <v>0</v>
      </c>
      <c r="M1103">
        <v>5</v>
      </c>
      <c r="N1103" t="b">
        <v>0</v>
      </c>
      <c r="O1103" t="s">
        <v>8280</v>
      </c>
      <c r="P1103" t="s">
        <v>8315</v>
      </c>
      <c r="Q1103" t="s">
        <v>8333</v>
      </c>
      <c r="R1103">
        <f t="shared" si="119"/>
        <v>45</v>
      </c>
      <c r="S1103" s="9">
        <f t="shared" si="120"/>
        <v>11</v>
      </c>
      <c r="T1103" s="8">
        <f t="shared" si="121"/>
        <v>40332.886712962965</v>
      </c>
      <c r="U1103" s="8">
        <f t="shared" si="122"/>
        <v>40380.791666666664</v>
      </c>
      <c r="V1103" s="14">
        <f t="shared" si="123"/>
        <v>47.904953703698993</v>
      </c>
      <c r="W1103" s="10">
        <f t="shared" si="124"/>
        <v>-0.88749999999999996</v>
      </c>
      <c r="X1103" s="21">
        <f t="shared" si="125"/>
        <v>2010</v>
      </c>
    </row>
    <row r="1104" spans="1:24" ht="45" x14ac:dyDescent="0.25">
      <c r="A1104">
        <v>4088</v>
      </c>
      <c r="B1104" s="1" t="s">
        <v>4084</v>
      </c>
      <c r="C1104" s="1" t="s">
        <v>8191</v>
      </c>
      <c r="D1104" s="3">
        <v>2000</v>
      </c>
      <c r="E1104" s="4">
        <v>216</v>
      </c>
      <c r="F1104" t="s">
        <v>8220</v>
      </c>
      <c r="G1104" t="s">
        <v>8224</v>
      </c>
      <c r="H1104" t="s">
        <v>8408</v>
      </c>
      <c r="I1104" t="s">
        <v>8246</v>
      </c>
      <c r="J1104">
        <v>1421403960</v>
      </c>
      <c r="K1104">
        <v>1418827324</v>
      </c>
      <c r="L1104" t="b">
        <v>0</v>
      </c>
      <c r="M1104">
        <v>3</v>
      </c>
      <c r="N1104" t="b">
        <v>0</v>
      </c>
      <c r="O1104" t="s">
        <v>8269</v>
      </c>
      <c r="P1104" t="s">
        <v>8322</v>
      </c>
      <c r="Q1104" t="s">
        <v>8325</v>
      </c>
      <c r="R1104">
        <f t="shared" si="119"/>
        <v>72</v>
      </c>
      <c r="S1104" s="9">
        <f t="shared" si="120"/>
        <v>11</v>
      </c>
      <c r="T1104" s="8">
        <f t="shared" si="121"/>
        <v>41990.612546296295</v>
      </c>
      <c r="U1104" s="8">
        <f t="shared" si="122"/>
        <v>42020.434722222228</v>
      </c>
      <c r="V1104" s="14">
        <f t="shared" si="123"/>
        <v>29.822175925932243</v>
      </c>
      <c r="W1104" s="10">
        <f t="shared" si="124"/>
        <v>-0.89200000000000002</v>
      </c>
      <c r="X1104" s="21">
        <f t="shared" si="125"/>
        <v>2014</v>
      </c>
    </row>
    <row r="1105" spans="1:24" ht="60" x14ac:dyDescent="0.25">
      <c r="A1105">
        <v>3978</v>
      </c>
      <c r="B1105" s="1" t="s">
        <v>3975</v>
      </c>
      <c r="C1105" s="1" t="s">
        <v>8085</v>
      </c>
      <c r="D1105" s="3">
        <v>2000</v>
      </c>
      <c r="E1105" s="4">
        <v>214</v>
      </c>
      <c r="F1105" t="s">
        <v>8220</v>
      </c>
      <c r="G1105" t="s">
        <v>8223</v>
      </c>
      <c r="H1105" t="s">
        <v>8404</v>
      </c>
      <c r="I1105" t="s">
        <v>8245</v>
      </c>
      <c r="J1105">
        <v>1422717953</v>
      </c>
      <c r="K1105">
        <v>1417533953</v>
      </c>
      <c r="L1105" t="b">
        <v>0</v>
      </c>
      <c r="M1105">
        <v>8</v>
      </c>
      <c r="N1105" t="b">
        <v>0</v>
      </c>
      <c r="O1105" t="s">
        <v>8269</v>
      </c>
      <c r="P1105" t="s">
        <v>8322</v>
      </c>
      <c r="Q1105" t="s">
        <v>8325</v>
      </c>
      <c r="R1105">
        <f t="shared" si="119"/>
        <v>26.75</v>
      </c>
      <c r="S1105" s="9">
        <f t="shared" si="120"/>
        <v>11</v>
      </c>
      <c r="T1105" s="8">
        <f t="shared" si="121"/>
        <v>41975.642974537041</v>
      </c>
      <c r="U1105" s="8">
        <f t="shared" si="122"/>
        <v>42035.642974537041</v>
      </c>
      <c r="V1105" s="14">
        <f t="shared" si="123"/>
        <v>60</v>
      </c>
      <c r="W1105" s="10">
        <f t="shared" si="124"/>
        <v>-0.89300000000000002</v>
      </c>
      <c r="X1105" s="21">
        <f t="shared" si="125"/>
        <v>2014</v>
      </c>
    </row>
    <row r="1106" spans="1:24" ht="45" x14ac:dyDescent="0.25">
      <c r="A1106">
        <v>4003</v>
      </c>
      <c r="B1106" s="1" t="s">
        <v>3999</v>
      </c>
      <c r="C1106" s="1" t="s">
        <v>8071</v>
      </c>
      <c r="D1106" s="3">
        <v>2000</v>
      </c>
      <c r="E1106" s="4">
        <v>201</v>
      </c>
      <c r="F1106" t="s">
        <v>8220</v>
      </c>
      <c r="G1106" t="s">
        <v>8223</v>
      </c>
      <c r="H1106" t="s">
        <v>8404</v>
      </c>
      <c r="I1106" t="s">
        <v>8245</v>
      </c>
      <c r="J1106">
        <v>1424009147</v>
      </c>
      <c r="K1106">
        <v>1421417147</v>
      </c>
      <c r="L1106" t="b">
        <v>0</v>
      </c>
      <c r="M1106">
        <v>2</v>
      </c>
      <c r="N1106" t="b">
        <v>0</v>
      </c>
      <c r="O1106" t="s">
        <v>8269</v>
      </c>
      <c r="P1106" t="s">
        <v>8322</v>
      </c>
      <c r="Q1106" t="s">
        <v>8325</v>
      </c>
      <c r="R1106">
        <f t="shared" si="119"/>
        <v>100.5</v>
      </c>
      <c r="S1106" s="9">
        <f t="shared" si="120"/>
        <v>10</v>
      </c>
      <c r="T1106" s="8">
        <f t="shared" si="121"/>
        <v>42020.587349537032</v>
      </c>
      <c r="U1106" s="8">
        <f t="shared" si="122"/>
        <v>42050.587349537032</v>
      </c>
      <c r="V1106" s="14">
        <f t="shared" si="123"/>
        <v>30</v>
      </c>
      <c r="W1106" s="10">
        <f t="shared" si="124"/>
        <v>-0.89949999999999997</v>
      </c>
      <c r="X1106" s="21">
        <f t="shared" si="125"/>
        <v>2015</v>
      </c>
    </row>
    <row r="1107" spans="1:24" ht="45" x14ac:dyDescent="0.25">
      <c r="A1107">
        <v>893</v>
      </c>
      <c r="B1107" s="1" t="s">
        <v>894</v>
      </c>
      <c r="C1107" s="1" t="s">
        <v>5003</v>
      </c>
      <c r="D1107" s="3">
        <v>2000</v>
      </c>
      <c r="E1107" s="4">
        <v>200</v>
      </c>
      <c r="F1107" t="s">
        <v>8220</v>
      </c>
      <c r="G1107" t="s">
        <v>8223</v>
      </c>
      <c r="H1107" t="s">
        <v>8404</v>
      </c>
      <c r="I1107" t="s">
        <v>8245</v>
      </c>
      <c r="J1107">
        <v>1427920363</v>
      </c>
      <c r="K1107">
        <v>1425331963</v>
      </c>
      <c r="L1107" t="b">
        <v>0</v>
      </c>
      <c r="M1107">
        <v>5</v>
      </c>
      <c r="N1107" t="b">
        <v>0</v>
      </c>
      <c r="O1107" t="s">
        <v>8277</v>
      </c>
      <c r="P1107" t="s">
        <v>8326</v>
      </c>
      <c r="Q1107" t="s">
        <v>8327</v>
      </c>
      <c r="R1107">
        <f t="shared" si="119"/>
        <v>40</v>
      </c>
      <c r="S1107" s="9">
        <f t="shared" si="120"/>
        <v>10</v>
      </c>
      <c r="T1107" s="8">
        <f t="shared" si="121"/>
        <v>42065.897719907407</v>
      </c>
      <c r="U1107" s="8">
        <f t="shared" si="122"/>
        <v>42095.856053240743</v>
      </c>
      <c r="V1107" s="14">
        <f t="shared" si="123"/>
        <v>29.958333333335759</v>
      </c>
      <c r="W1107" s="10">
        <f t="shared" si="124"/>
        <v>-0.9</v>
      </c>
      <c r="X1107" s="21">
        <f t="shared" si="125"/>
        <v>2015</v>
      </c>
    </row>
    <row r="1108" spans="1:24" ht="60" x14ac:dyDescent="0.25">
      <c r="A1108">
        <v>1716</v>
      </c>
      <c r="B1108" s="1" t="s">
        <v>1717</v>
      </c>
      <c r="C1108" s="1" t="s">
        <v>5826</v>
      </c>
      <c r="D1108" s="3">
        <v>2000</v>
      </c>
      <c r="E1108" s="4">
        <v>150</v>
      </c>
      <c r="F1108" t="s">
        <v>8220</v>
      </c>
      <c r="G1108" t="s">
        <v>8223</v>
      </c>
      <c r="H1108" t="s">
        <v>8404</v>
      </c>
      <c r="I1108" t="s">
        <v>8245</v>
      </c>
      <c r="J1108">
        <v>1481295099</v>
      </c>
      <c r="K1108">
        <v>1477835499</v>
      </c>
      <c r="L1108" t="b">
        <v>0</v>
      </c>
      <c r="M1108">
        <v>3</v>
      </c>
      <c r="N1108" t="b">
        <v>0</v>
      </c>
      <c r="O1108" t="s">
        <v>8291</v>
      </c>
      <c r="P1108" t="s">
        <v>8326</v>
      </c>
      <c r="Q1108" t="s">
        <v>8329</v>
      </c>
      <c r="R1108">
        <f t="shared" si="119"/>
        <v>50</v>
      </c>
      <c r="S1108" s="9">
        <f t="shared" si="120"/>
        <v>8</v>
      </c>
      <c r="T1108" s="8">
        <f t="shared" si="121"/>
        <v>42673.577534722222</v>
      </c>
      <c r="U1108" s="8">
        <f t="shared" si="122"/>
        <v>42713.619201388887</v>
      </c>
      <c r="V1108" s="14">
        <f t="shared" si="123"/>
        <v>40.041666666664241</v>
      </c>
      <c r="W1108" s="10">
        <f t="shared" si="124"/>
        <v>-0.92500000000000004</v>
      </c>
      <c r="X1108" s="21">
        <f t="shared" si="125"/>
        <v>2016</v>
      </c>
    </row>
    <row r="1109" spans="1:24" ht="30" x14ac:dyDescent="0.25">
      <c r="A1109">
        <v>1991</v>
      </c>
      <c r="B1109" s="1" t="s">
        <v>1992</v>
      </c>
      <c r="C1109" s="1" t="s">
        <v>6101</v>
      </c>
      <c r="D1109" s="3">
        <v>2000</v>
      </c>
      <c r="E1109" s="4">
        <v>140</v>
      </c>
      <c r="F1109" t="s">
        <v>8220</v>
      </c>
      <c r="G1109" t="s">
        <v>8223</v>
      </c>
      <c r="H1109" t="s">
        <v>8404</v>
      </c>
      <c r="I1109" t="s">
        <v>8245</v>
      </c>
      <c r="J1109">
        <v>1435958786</v>
      </c>
      <c r="K1109">
        <v>1434144386</v>
      </c>
      <c r="L1109" t="b">
        <v>0</v>
      </c>
      <c r="M1109">
        <v>3</v>
      </c>
      <c r="N1109" t="b">
        <v>0</v>
      </c>
      <c r="O1109" t="s">
        <v>8294</v>
      </c>
      <c r="P1109" t="s">
        <v>8312</v>
      </c>
      <c r="Q1109" t="s">
        <v>8352</v>
      </c>
      <c r="R1109">
        <f t="shared" si="119"/>
        <v>46.67</v>
      </c>
      <c r="S1109" s="9">
        <f t="shared" si="120"/>
        <v>7</v>
      </c>
      <c r="T1109" s="8">
        <f t="shared" si="121"/>
        <v>42167.89335648148</v>
      </c>
      <c r="U1109" s="8">
        <f t="shared" si="122"/>
        <v>42188.89335648148</v>
      </c>
      <c r="V1109" s="14">
        <f t="shared" si="123"/>
        <v>21</v>
      </c>
      <c r="W1109" s="10">
        <f t="shared" si="124"/>
        <v>-0.93</v>
      </c>
      <c r="X1109" s="21">
        <f t="shared" si="125"/>
        <v>2015</v>
      </c>
    </row>
    <row r="1110" spans="1:24" ht="45" x14ac:dyDescent="0.25">
      <c r="A1110">
        <v>931</v>
      </c>
      <c r="B1110" s="1" t="s">
        <v>932</v>
      </c>
      <c r="C1110" s="1" t="s">
        <v>5041</v>
      </c>
      <c r="D1110" s="3">
        <v>2000</v>
      </c>
      <c r="E1110" s="4">
        <v>131</v>
      </c>
      <c r="F1110" t="s">
        <v>8220</v>
      </c>
      <c r="G1110" t="s">
        <v>8224</v>
      </c>
      <c r="H1110" t="s">
        <v>8408</v>
      </c>
      <c r="I1110" t="s">
        <v>8246</v>
      </c>
      <c r="J1110">
        <v>1395007200</v>
      </c>
      <c r="K1110">
        <v>1392021502</v>
      </c>
      <c r="L1110" t="b">
        <v>0</v>
      </c>
      <c r="M1110">
        <v>7</v>
      </c>
      <c r="N1110" t="b">
        <v>0</v>
      </c>
      <c r="O1110" t="s">
        <v>8276</v>
      </c>
      <c r="P1110" t="s">
        <v>8326</v>
      </c>
      <c r="Q1110" t="s">
        <v>8349</v>
      </c>
      <c r="R1110">
        <f t="shared" si="119"/>
        <v>18.71</v>
      </c>
      <c r="S1110" s="9">
        <f t="shared" si="120"/>
        <v>7</v>
      </c>
      <c r="T1110" s="8">
        <f t="shared" si="121"/>
        <v>41680.359976851854</v>
      </c>
      <c r="U1110" s="8">
        <f t="shared" si="122"/>
        <v>41714.916666666664</v>
      </c>
      <c r="V1110" s="14">
        <f t="shared" si="123"/>
        <v>34.556689814809943</v>
      </c>
      <c r="W1110" s="10">
        <f t="shared" si="124"/>
        <v>-0.9345</v>
      </c>
      <c r="X1110" s="21">
        <f t="shared" si="125"/>
        <v>2014</v>
      </c>
    </row>
    <row r="1111" spans="1:24" ht="45" x14ac:dyDescent="0.25">
      <c r="A1111">
        <v>3964</v>
      </c>
      <c r="B1111" s="1" t="s">
        <v>3961</v>
      </c>
      <c r="C1111" s="1" t="s">
        <v>8071</v>
      </c>
      <c r="D1111" s="3">
        <v>2000</v>
      </c>
      <c r="E1111" s="4">
        <v>126</v>
      </c>
      <c r="F1111" t="s">
        <v>8220</v>
      </c>
      <c r="G1111" t="s">
        <v>8223</v>
      </c>
      <c r="H1111" t="s">
        <v>8404</v>
      </c>
      <c r="I1111" t="s">
        <v>8245</v>
      </c>
      <c r="J1111">
        <v>1429460386</v>
      </c>
      <c r="K1111">
        <v>1424279986</v>
      </c>
      <c r="L1111" t="b">
        <v>0</v>
      </c>
      <c r="M1111">
        <v>3</v>
      </c>
      <c r="N1111" t="b">
        <v>0</v>
      </c>
      <c r="O1111" t="s">
        <v>8269</v>
      </c>
      <c r="P1111" t="s">
        <v>8322</v>
      </c>
      <c r="Q1111" t="s">
        <v>8325</v>
      </c>
      <c r="R1111">
        <f t="shared" si="119"/>
        <v>42</v>
      </c>
      <c r="S1111" s="9">
        <f t="shared" si="120"/>
        <v>6</v>
      </c>
      <c r="T1111" s="8">
        <f t="shared" si="121"/>
        <v>42053.722060185188</v>
      </c>
      <c r="U1111" s="8">
        <f t="shared" si="122"/>
        <v>42113.680393518516</v>
      </c>
      <c r="V1111" s="14">
        <f t="shared" si="123"/>
        <v>59.958333333328483</v>
      </c>
      <c r="W1111" s="10">
        <f t="shared" si="124"/>
        <v>-0.93700000000000006</v>
      </c>
      <c r="X1111" s="21">
        <f t="shared" si="125"/>
        <v>2015</v>
      </c>
    </row>
    <row r="1112" spans="1:24" ht="60" x14ac:dyDescent="0.25">
      <c r="A1112">
        <v>933</v>
      </c>
      <c r="B1112" s="1" t="s">
        <v>934</v>
      </c>
      <c r="C1112" s="1" t="s">
        <v>5043</v>
      </c>
      <c r="D1112" s="3">
        <v>2000</v>
      </c>
      <c r="E1112" s="4">
        <v>120</v>
      </c>
      <c r="F1112" t="s">
        <v>8220</v>
      </c>
      <c r="G1112" t="s">
        <v>8223</v>
      </c>
      <c r="H1112" t="s">
        <v>8404</v>
      </c>
      <c r="I1112" t="s">
        <v>8245</v>
      </c>
      <c r="J1112">
        <v>1399867409</v>
      </c>
      <c r="K1112">
        <v>1394683409</v>
      </c>
      <c r="L1112" t="b">
        <v>0</v>
      </c>
      <c r="M1112">
        <v>2</v>
      </c>
      <c r="N1112" t="b">
        <v>0</v>
      </c>
      <c r="O1112" t="s">
        <v>8276</v>
      </c>
      <c r="P1112" t="s">
        <v>8326</v>
      </c>
      <c r="Q1112" t="s">
        <v>8349</v>
      </c>
      <c r="R1112">
        <f t="shared" si="119"/>
        <v>60</v>
      </c>
      <c r="S1112" s="9">
        <f t="shared" si="120"/>
        <v>6</v>
      </c>
      <c r="T1112" s="8">
        <f t="shared" si="121"/>
        <v>41711.169085648151</v>
      </c>
      <c r="U1112" s="8">
        <f t="shared" si="122"/>
        <v>41771.169085648151</v>
      </c>
      <c r="V1112" s="14">
        <f t="shared" si="123"/>
        <v>60</v>
      </c>
      <c r="W1112" s="10">
        <f t="shared" si="124"/>
        <v>-0.94</v>
      </c>
      <c r="X1112" s="21">
        <f t="shared" si="125"/>
        <v>2014</v>
      </c>
    </row>
    <row r="1113" spans="1:24" ht="60" x14ac:dyDescent="0.25">
      <c r="A1113">
        <v>1413</v>
      </c>
      <c r="B1113" s="1" t="s">
        <v>1414</v>
      </c>
      <c r="C1113" s="1" t="s">
        <v>5523</v>
      </c>
      <c r="D1113" s="3">
        <v>2000</v>
      </c>
      <c r="E1113" s="4">
        <v>100</v>
      </c>
      <c r="F1113" t="s">
        <v>8220</v>
      </c>
      <c r="G1113" t="s">
        <v>8236</v>
      </c>
      <c r="H1113" t="s">
        <v>8411</v>
      </c>
      <c r="I1113" t="s">
        <v>8248</v>
      </c>
      <c r="J1113">
        <v>1455964170</v>
      </c>
      <c r="K1113">
        <v>1450780170</v>
      </c>
      <c r="L1113" t="b">
        <v>0</v>
      </c>
      <c r="M1113">
        <v>1</v>
      </c>
      <c r="N1113" t="b">
        <v>0</v>
      </c>
      <c r="O1113" t="s">
        <v>8285</v>
      </c>
      <c r="P1113" t="s">
        <v>8310</v>
      </c>
      <c r="Q1113" t="s">
        <v>8347</v>
      </c>
      <c r="R1113">
        <f t="shared" si="119"/>
        <v>100</v>
      </c>
      <c r="S1113" s="9">
        <f t="shared" si="120"/>
        <v>5</v>
      </c>
      <c r="T1113" s="8">
        <f t="shared" si="121"/>
        <v>42360.437152777777</v>
      </c>
      <c r="U1113" s="8">
        <f t="shared" si="122"/>
        <v>42420.437152777777</v>
      </c>
      <c r="V1113" s="14">
        <f t="shared" si="123"/>
        <v>60</v>
      </c>
      <c r="W1113" s="10">
        <f t="shared" si="124"/>
        <v>-0.95</v>
      </c>
      <c r="X1113" s="21">
        <f t="shared" si="125"/>
        <v>2015</v>
      </c>
    </row>
    <row r="1114" spans="1:24" x14ac:dyDescent="0.25">
      <c r="A1114">
        <v>3861</v>
      </c>
      <c r="B1114" s="1" t="s">
        <v>3858</v>
      </c>
      <c r="C1114" s="1" t="s">
        <v>7970</v>
      </c>
      <c r="D1114" s="3">
        <v>2000</v>
      </c>
      <c r="E1114" s="4">
        <v>100</v>
      </c>
      <c r="F1114" t="s">
        <v>8220</v>
      </c>
      <c r="G1114" t="s">
        <v>8223</v>
      </c>
      <c r="H1114" t="s">
        <v>8404</v>
      </c>
      <c r="I1114" t="s">
        <v>8245</v>
      </c>
      <c r="J1114">
        <v>1415828820</v>
      </c>
      <c r="K1114">
        <v>1412258977</v>
      </c>
      <c r="L1114" t="b">
        <v>0</v>
      </c>
      <c r="M1114">
        <v>1</v>
      </c>
      <c r="N1114" t="b">
        <v>0</v>
      </c>
      <c r="O1114" t="s">
        <v>8269</v>
      </c>
      <c r="P1114" t="s">
        <v>8322</v>
      </c>
      <c r="Q1114" t="s">
        <v>8325</v>
      </c>
      <c r="R1114">
        <f t="shared" si="119"/>
        <v>100</v>
      </c>
      <c r="S1114" s="9">
        <f t="shared" si="120"/>
        <v>5</v>
      </c>
      <c r="T1114" s="8">
        <f t="shared" si="121"/>
        <v>41914.590011574073</v>
      </c>
      <c r="U1114" s="8">
        <f t="shared" si="122"/>
        <v>41955.907638888893</v>
      </c>
      <c r="V1114" s="14">
        <f t="shared" si="123"/>
        <v>41.317627314820129</v>
      </c>
      <c r="W1114" s="10">
        <f t="shared" si="124"/>
        <v>-0.95</v>
      </c>
      <c r="X1114" s="21">
        <f t="shared" si="125"/>
        <v>2014</v>
      </c>
    </row>
    <row r="1115" spans="1:24" ht="45" x14ac:dyDescent="0.25">
      <c r="A1115">
        <v>863</v>
      </c>
      <c r="B1115" s="1" t="s">
        <v>864</v>
      </c>
      <c r="C1115" s="1" t="s">
        <v>4973</v>
      </c>
      <c r="D1115" s="3">
        <v>2000</v>
      </c>
      <c r="E1115" s="4">
        <v>90</v>
      </c>
      <c r="F1115" t="s">
        <v>8220</v>
      </c>
      <c r="G1115" t="s">
        <v>8223</v>
      </c>
      <c r="H1115" t="s">
        <v>8404</v>
      </c>
      <c r="I1115" t="s">
        <v>8245</v>
      </c>
      <c r="J1115">
        <v>1329014966</v>
      </c>
      <c r="K1115">
        <v>1326422966</v>
      </c>
      <c r="L1115" t="b">
        <v>0</v>
      </c>
      <c r="M1115">
        <v>5</v>
      </c>
      <c r="N1115" t="b">
        <v>0</v>
      </c>
      <c r="O1115" t="s">
        <v>8276</v>
      </c>
      <c r="P1115" t="s">
        <v>8326</v>
      </c>
      <c r="Q1115" t="s">
        <v>8349</v>
      </c>
      <c r="R1115">
        <f t="shared" si="119"/>
        <v>18</v>
      </c>
      <c r="S1115" s="9">
        <f t="shared" si="120"/>
        <v>5</v>
      </c>
      <c r="T1115" s="8">
        <f t="shared" si="121"/>
        <v>40921.117662037039</v>
      </c>
      <c r="U1115" s="8">
        <f t="shared" si="122"/>
        <v>40951.117662037039</v>
      </c>
      <c r="V1115" s="14">
        <f t="shared" si="123"/>
        <v>30</v>
      </c>
      <c r="W1115" s="10">
        <f t="shared" si="124"/>
        <v>-0.95499999999999996</v>
      </c>
      <c r="X1115" s="21">
        <f t="shared" si="125"/>
        <v>2012</v>
      </c>
    </row>
    <row r="1116" spans="1:24" ht="60" x14ac:dyDescent="0.25">
      <c r="A1116">
        <v>617</v>
      </c>
      <c r="B1116" s="1" t="s">
        <v>618</v>
      </c>
      <c r="C1116" s="1" t="s">
        <v>4727</v>
      </c>
      <c r="D1116" s="3">
        <v>2000</v>
      </c>
      <c r="E1116" s="4">
        <v>60</v>
      </c>
      <c r="F1116" t="s">
        <v>8219</v>
      </c>
      <c r="G1116" t="s">
        <v>8224</v>
      </c>
      <c r="H1116" t="s">
        <v>8408</v>
      </c>
      <c r="I1116" t="s">
        <v>8246</v>
      </c>
      <c r="J1116">
        <v>1431072843</v>
      </c>
      <c r="K1116">
        <v>1427184843</v>
      </c>
      <c r="L1116" t="b">
        <v>0</v>
      </c>
      <c r="M1116">
        <v>3</v>
      </c>
      <c r="N1116" t="b">
        <v>0</v>
      </c>
      <c r="O1116" t="s">
        <v>8270</v>
      </c>
      <c r="P1116" t="s">
        <v>8307</v>
      </c>
      <c r="Q1116" t="s">
        <v>8341</v>
      </c>
      <c r="R1116">
        <f t="shared" si="119"/>
        <v>20</v>
      </c>
      <c r="S1116" s="9">
        <f t="shared" si="120"/>
        <v>3</v>
      </c>
      <c r="T1116" s="8">
        <f t="shared" si="121"/>
        <v>42087.343090277776</v>
      </c>
      <c r="U1116" s="8">
        <f t="shared" si="122"/>
        <v>42132.343090277776</v>
      </c>
      <c r="V1116" s="14">
        <f t="shared" si="123"/>
        <v>45</v>
      </c>
      <c r="W1116" s="10">
        <f t="shared" si="124"/>
        <v>-0.97</v>
      </c>
      <c r="X1116" s="21">
        <f t="shared" si="125"/>
        <v>2015</v>
      </c>
    </row>
    <row r="1117" spans="1:24" ht="60" x14ac:dyDescent="0.25">
      <c r="A1117">
        <v>449</v>
      </c>
      <c r="B1117" s="1" t="s">
        <v>450</v>
      </c>
      <c r="C1117" s="1" t="s">
        <v>4559</v>
      </c>
      <c r="D1117" s="3">
        <v>2000</v>
      </c>
      <c r="E1117" s="4">
        <v>45</v>
      </c>
      <c r="F1117" t="s">
        <v>8220</v>
      </c>
      <c r="G1117" t="s">
        <v>8224</v>
      </c>
      <c r="H1117" t="s">
        <v>8408</v>
      </c>
      <c r="I1117" t="s">
        <v>8246</v>
      </c>
      <c r="J1117">
        <v>1382017085</v>
      </c>
      <c r="K1117">
        <v>1379425085</v>
      </c>
      <c r="L1117" t="b">
        <v>0</v>
      </c>
      <c r="M1117">
        <v>5</v>
      </c>
      <c r="N1117" t="b">
        <v>0</v>
      </c>
      <c r="O1117" t="s">
        <v>8268</v>
      </c>
      <c r="P1117" t="s">
        <v>8320</v>
      </c>
      <c r="Q1117" t="s">
        <v>8338</v>
      </c>
      <c r="R1117">
        <f t="shared" si="119"/>
        <v>9</v>
      </c>
      <c r="S1117" s="9">
        <f t="shared" si="120"/>
        <v>2</v>
      </c>
      <c r="T1117" s="8">
        <f t="shared" si="121"/>
        <v>41534.568113425928</v>
      </c>
      <c r="U1117" s="8">
        <f t="shared" si="122"/>
        <v>41564.568113425928</v>
      </c>
      <c r="V1117" s="14">
        <f t="shared" si="123"/>
        <v>30</v>
      </c>
      <c r="W1117" s="10">
        <f t="shared" si="124"/>
        <v>-0.97750000000000004</v>
      </c>
      <c r="X1117" s="21">
        <f t="shared" si="125"/>
        <v>2013</v>
      </c>
    </row>
    <row r="1118" spans="1:24" ht="60" x14ac:dyDescent="0.25">
      <c r="A1118">
        <v>4107</v>
      </c>
      <c r="B1118" s="1" t="s">
        <v>4103</v>
      </c>
      <c r="C1118" s="1" t="s">
        <v>8210</v>
      </c>
      <c r="D1118" s="3">
        <v>2000</v>
      </c>
      <c r="E1118" s="4">
        <v>41</v>
      </c>
      <c r="F1118" t="s">
        <v>8220</v>
      </c>
      <c r="G1118" t="s">
        <v>8223</v>
      </c>
      <c r="H1118" t="s">
        <v>8404</v>
      </c>
      <c r="I1118" t="s">
        <v>8245</v>
      </c>
      <c r="J1118">
        <v>1411596001</v>
      </c>
      <c r="K1118">
        <v>1409608801</v>
      </c>
      <c r="L1118" t="b">
        <v>0</v>
      </c>
      <c r="M1118">
        <v>4</v>
      </c>
      <c r="N1118" t="b">
        <v>0</v>
      </c>
      <c r="O1118" t="s">
        <v>8269</v>
      </c>
      <c r="P1118" t="s">
        <v>8322</v>
      </c>
      <c r="Q1118" t="s">
        <v>8325</v>
      </c>
      <c r="R1118">
        <f t="shared" si="119"/>
        <v>10.25</v>
      </c>
      <c r="S1118" s="9">
        <f t="shared" si="120"/>
        <v>2</v>
      </c>
      <c r="T1118" s="8">
        <f t="shared" si="121"/>
        <v>41883.916678240741</v>
      </c>
      <c r="U1118" s="8">
        <f t="shared" si="122"/>
        <v>41906.916678240741</v>
      </c>
      <c r="V1118" s="14">
        <f t="shared" si="123"/>
        <v>23</v>
      </c>
      <c r="W1118" s="10">
        <f t="shared" si="124"/>
        <v>-0.97950000000000004</v>
      </c>
      <c r="X1118" s="21">
        <f t="shared" si="125"/>
        <v>2014</v>
      </c>
    </row>
    <row r="1119" spans="1:24" ht="45" x14ac:dyDescent="0.25">
      <c r="A1119">
        <v>2859</v>
      </c>
      <c r="B1119" s="1" t="s">
        <v>2859</v>
      </c>
      <c r="C1119" s="1" t="s">
        <v>6969</v>
      </c>
      <c r="D1119" s="3">
        <v>2000</v>
      </c>
      <c r="E1119" s="4">
        <v>35</v>
      </c>
      <c r="F1119" t="s">
        <v>8220</v>
      </c>
      <c r="G1119" t="s">
        <v>8225</v>
      </c>
      <c r="H1119" t="s">
        <v>8405</v>
      </c>
      <c r="I1119" t="s">
        <v>8247</v>
      </c>
      <c r="J1119">
        <v>1444984904</v>
      </c>
      <c r="K1119">
        <v>1439800904</v>
      </c>
      <c r="L1119" t="b">
        <v>0</v>
      </c>
      <c r="M1119">
        <v>1</v>
      </c>
      <c r="N1119" t="b">
        <v>0</v>
      </c>
      <c r="O1119" t="s">
        <v>8269</v>
      </c>
      <c r="P1119" t="s">
        <v>8322</v>
      </c>
      <c r="Q1119" t="s">
        <v>8325</v>
      </c>
      <c r="R1119">
        <f t="shared" si="119"/>
        <v>35</v>
      </c>
      <c r="S1119" s="9">
        <f t="shared" si="120"/>
        <v>2</v>
      </c>
      <c r="T1119" s="8">
        <f t="shared" si="121"/>
        <v>42233.362314814818</v>
      </c>
      <c r="U1119" s="8">
        <f t="shared" si="122"/>
        <v>42293.362314814818</v>
      </c>
      <c r="V1119" s="14">
        <f t="shared" si="123"/>
        <v>60</v>
      </c>
      <c r="W1119" s="10">
        <f t="shared" si="124"/>
        <v>-0.98250000000000004</v>
      </c>
      <c r="X1119" s="21">
        <f t="shared" si="125"/>
        <v>2015</v>
      </c>
    </row>
    <row r="1120" spans="1:24" ht="60" x14ac:dyDescent="0.25">
      <c r="A1120">
        <v>3887</v>
      </c>
      <c r="B1120" s="1" t="s">
        <v>3884</v>
      </c>
      <c r="C1120" s="1" t="s">
        <v>7995</v>
      </c>
      <c r="D1120" s="3">
        <v>2000</v>
      </c>
      <c r="E1120" s="4">
        <v>35</v>
      </c>
      <c r="F1120" t="s">
        <v>8219</v>
      </c>
      <c r="G1120" t="s">
        <v>8223</v>
      </c>
      <c r="H1120" t="s">
        <v>8404</v>
      </c>
      <c r="I1120" t="s">
        <v>8245</v>
      </c>
      <c r="J1120">
        <v>1430517600</v>
      </c>
      <c r="K1120">
        <v>1426538129</v>
      </c>
      <c r="L1120" t="b">
        <v>0</v>
      </c>
      <c r="M1120">
        <v>2</v>
      </c>
      <c r="N1120" t="b">
        <v>0</v>
      </c>
      <c r="O1120" t="s">
        <v>8303</v>
      </c>
      <c r="P1120" t="s">
        <v>8322</v>
      </c>
      <c r="Q1120" t="s">
        <v>8334</v>
      </c>
      <c r="R1120">
        <f t="shared" si="119"/>
        <v>17.5</v>
      </c>
      <c r="S1120" s="9">
        <f t="shared" si="120"/>
        <v>2</v>
      </c>
      <c r="T1120" s="8">
        <f t="shared" si="121"/>
        <v>42079.857974537037</v>
      </c>
      <c r="U1120" s="8">
        <f t="shared" si="122"/>
        <v>42125.916666666672</v>
      </c>
      <c r="V1120" s="14">
        <f t="shared" si="123"/>
        <v>46.058692129634437</v>
      </c>
      <c r="W1120" s="10">
        <f t="shared" si="124"/>
        <v>-0.98250000000000004</v>
      </c>
      <c r="X1120" s="21">
        <f t="shared" si="125"/>
        <v>2015</v>
      </c>
    </row>
    <row r="1121" spans="1:24" ht="60" x14ac:dyDescent="0.25">
      <c r="A1121">
        <v>4013</v>
      </c>
      <c r="B1121" s="1" t="s">
        <v>4009</v>
      </c>
      <c r="C1121" s="1" t="s">
        <v>8118</v>
      </c>
      <c r="D1121" s="3">
        <v>2000</v>
      </c>
      <c r="E1121" s="4">
        <v>26</v>
      </c>
      <c r="F1121" t="s">
        <v>8220</v>
      </c>
      <c r="G1121" t="s">
        <v>8223</v>
      </c>
      <c r="H1121" t="s">
        <v>8404</v>
      </c>
      <c r="I1121" t="s">
        <v>8245</v>
      </c>
      <c r="J1121">
        <v>1424070823</v>
      </c>
      <c r="K1121">
        <v>1421478823</v>
      </c>
      <c r="L1121" t="b">
        <v>0</v>
      </c>
      <c r="M1121">
        <v>2</v>
      </c>
      <c r="N1121" t="b">
        <v>0</v>
      </c>
      <c r="O1121" t="s">
        <v>8269</v>
      </c>
      <c r="P1121" t="s">
        <v>8322</v>
      </c>
      <c r="Q1121" t="s">
        <v>8325</v>
      </c>
      <c r="R1121">
        <f t="shared" si="119"/>
        <v>13</v>
      </c>
      <c r="S1121" s="9">
        <f t="shared" si="120"/>
        <v>1</v>
      </c>
      <c r="T1121" s="8">
        <f t="shared" si="121"/>
        <v>42021.301192129627</v>
      </c>
      <c r="U1121" s="8">
        <f t="shared" si="122"/>
        <v>42051.301192129627</v>
      </c>
      <c r="V1121" s="14">
        <f t="shared" si="123"/>
        <v>30</v>
      </c>
      <c r="W1121" s="10">
        <f t="shared" si="124"/>
        <v>-0.98699999999999999</v>
      </c>
      <c r="X1121" s="21">
        <f t="shared" si="125"/>
        <v>2015</v>
      </c>
    </row>
    <row r="1122" spans="1:24" ht="60" x14ac:dyDescent="0.25">
      <c r="A1122">
        <v>3201</v>
      </c>
      <c r="B1122" s="1" t="s">
        <v>3201</v>
      </c>
      <c r="C1122" s="1" t="s">
        <v>7311</v>
      </c>
      <c r="D1122" s="3">
        <v>2000</v>
      </c>
      <c r="E1122" s="4">
        <v>25</v>
      </c>
      <c r="F1122" t="s">
        <v>8220</v>
      </c>
      <c r="G1122" t="s">
        <v>8224</v>
      </c>
      <c r="H1122" t="s">
        <v>8408</v>
      </c>
      <c r="I1122" t="s">
        <v>8246</v>
      </c>
      <c r="J1122">
        <v>1409509477</v>
      </c>
      <c r="K1122">
        <v>1407695077</v>
      </c>
      <c r="L1122" t="b">
        <v>0</v>
      </c>
      <c r="M1122">
        <v>2</v>
      </c>
      <c r="N1122" t="b">
        <v>0</v>
      </c>
      <c r="O1122" t="s">
        <v>8303</v>
      </c>
      <c r="P1122" t="s">
        <v>8322</v>
      </c>
      <c r="Q1122" t="s">
        <v>8334</v>
      </c>
      <c r="R1122">
        <f t="shared" si="119"/>
        <v>12.5</v>
      </c>
      <c r="S1122" s="9">
        <f t="shared" si="120"/>
        <v>1</v>
      </c>
      <c r="T1122" s="8">
        <f t="shared" si="121"/>
        <v>41861.767094907409</v>
      </c>
      <c r="U1122" s="8">
        <f t="shared" si="122"/>
        <v>41882.767094907409</v>
      </c>
      <c r="V1122" s="14">
        <f t="shared" si="123"/>
        <v>21</v>
      </c>
      <c r="W1122" s="10">
        <f t="shared" si="124"/>
        <v>-0.98750000000000004</v>
      </c>
      <c r="X1122" s="21">
        <f t="shared" si="125"/>
        <v>2014</v>
      </c>
    </row>
    <row r="1123" spans="1:24" ht="60" x14ac:dyDescent="0.25">
      <c r="A1123">
        <v>1092</v>
      </c>
      <c r="B1123" s="1" t="s">
        <v>1093</v>
      </c>
      <c r="C1123" s="1" t="s">
        <v>5202</v>
      </c>
      <c r="D1123" s="3">
        <v>2000</v>
      </c>
      <c r="E1123" s="4">
        <v>21</v>
      </c>
      <c r="F1123" t="s">
        <v>8220</v>
      </c>
      <c r="G1123" t="s">
        <v>8223</v>
      </c>
      <c r="H1123" t="s">
        <v>8404</v>
      </c>
      <c r="I1123" t="s">
        <v>8245</v>
      </c>
      <c r="J1123">
        <v>1357432638</v>
      </c>
      <c r="K1123">
        <v>1354840638</v>
      </c>
      <c r="L1123" t="b">
        <v>0</v>
      </c>
      <c r="M1123">
        <v>7</v>
      </c>
      <c r="N1123" t="b">
        <v>0</v>
      </c>
      <c r="O1123" t="s">
        <v>8280</v>
      </c>
      <c r="P1123" t="s">
        <v>8315</v>
      </c>
      <c r="Q1123" t="s">
        <v>8333</v>
      </c>
      <c r="R1123">
        <f t="shared" si="119"/>
        <v>3</v>
      </c>
      <c r="S1123" s="9">
        <f t="shared" si="120"/>
        <v>1</v>
      </c>
      <c r="T1123" s="8">
        <f t="shared" si="121"/>
        <v>41250.025902777779</v>
      </c>
      <c r="U1123" s="8">
        <f t="shared" si="122"/>
        <v>41280.025902777779</v>
      </c>
      <c r="V1123" s="14">
        <f t="shared" si="123"/>
        <v>30</v>
      </c>
      <c r="W1123" s="10">
        <f t="shared" si="124"/>
        <v>-0.98950000000000005</v>
      </c>
      <c r="X1123" s="21">
        <f t="shared" si="125"/>
        <v>2012</v>
      </c>
    </row>
    <row r="1124" spans="1:24" ht="60" x14ac:dyDescent="0.25">
      <c r="A1124">
        <v>2890</v>
      </c>
      <c r="B1124" s="1" t="s">
        <v>2890</v>
      </c>
      <c r="C1124" s="1" t="s">
        <v>7000</v>
      </c>
      <c r="D1124" s="3">
        <v>2000</v>
      </c>
      <c r="E1124" s="4">
        <v>21</v>
      </c>
      <c r="F1124" t="s">
        <v>8220</v>
      </c>
      <c r="G1124" t="s">
        <v>8223</v>
      </c>
      <c r="H1124" t="s">
        <v>8404</v>
      </c>
      <c r="I1124" t="s">
        <v>8245</v>
      </c>
      <c r="J1124">
        <v>1407553200</v>
      </c>
      <c r="K1124">
        <v>1405100992</v>
      </c>
      <c r="L1124" t="b">
        <v>0</v>
      </c>
      <c r="M1124">
        <v>3</v>
      </c>
      <c r="N1124" t="b">
        <v>0</v>
      </c>
      <c r="O1124" t="s">
        <v>8269</v>
      </c>
      <c r="P1124" t="s">
        <v>8322</v>
      </c>
      <c r="Q1124" t="s">
        <v>8325</v>
      </c>
      <c r="R1124">
        <f t="shared" si="119"/>
        <v>7</v>
      </c>
      <c r="S1124" s="9">
        <f t="shared" si="120"/>
        <v>1</v>
      </c>
      <c r="T1124" s="8">
        <f t="shared" si="121"/>
        <v>41831.742962962962</v>
      </c>
      <c r="U1124" s="8">
        <f t="shared" si="122"/>
        <v>41860.125</v>
      </c>
      <c r="V1124" s="14">
        <f t="shared" si="123"/>
        <v>28.382037037037662</v>
      </c>
      <c r="W1124" s="10">
        <f t="shared" si="124"/>
        <v>-0.98950000000000005</v>
      </c>
      <c r="X1124" s="21">
        <f t="shared" si="125"/>
        <v>2014</v>
      </c>
    </row>
    <row r="1125" spans="1:24" ht="45" x14ac:dyDescent="0.25">
      <c r="A1125">
        <v>884</v>
      </c>
      <c r="B1125" s="1" t="s">
        <v>885</v>
      </c>
      <c r="C1125" s="1" t="s">
        <v>4994</v>
      </c>
      <c r="D1125" s="3">
        <v>2000</v>
      </c>
      <c r="E1125" s="4">
        <v>20</v>
      </c>
      <c r="F1125" t="s">
        <v>8220</v>
      </c>
      <c r="G1125" t="s">
        <v>8223</v>
      </c>
      <c r="H1125" t="s">
        <v>8404</v>
      </c>
      <c r="I1125" t="s">
        <v>8245</v>
      </c>
      <c r="J1125">
        <v>1336789860</v>
      </c>
      <c r="K1125">
        <v>1331666146</v>
      </c>
      <c r="L1125" t="b">
        <v>0</v>
      </c>
      <c r="M1125">
        <v>2</v>
      </c>
      <c r="N1125" t="b">
        <v>0</v>
      </c>
      <c r="O1125" t="s">
        <v>8277</v>
      </c>
      <c r="P1125" t="s">
        <v>8326</v>
      </c>
      <c r="Q1125" t="s">
        <v>8327</v>
      </c>
      <c r="R1125">
        <f t="shared" si="119"/>
        <v>10</v>
      </c>
      <c r="S1125" s="9">
        <f t="shared" si="120"/>
        <v>1</v>
      </c>
      <c r="T1125" s="8">
        <f t="shared" si="121"/>
        <v>40981.802615740737</v>
      </c>
      <c r="U1125" s="8">
        <f t="shared" si="122"/>
        <v>41041.104861111111</v>
      </c>
      <c r="V1125" s="14">
        <f t="shared" si="123"/>
        <v>59.302245370374294</v>
      </c>
      <c r="W1125" s="10">
        <f t="shared" si="124"/>
        <v>-0.99</v>
      </c>
      <c r="X1125" s="21">
        <f t="shared" si="125"/>
        <v>2012</v>
      </c>
    </row>
    <row r="1126" spans="1:24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t="s">
        <v>8223</v>
      </c>
      <c r="H1126" t="s">
        <v>8404</v>
      </c>
      <c r="I1126" t="s">
        <v>8245</v>
      </c>
      <c r="J1126">
        <v>1458703740</v>
      </c>
      <c r="K1126">
        <v>1454453021</v>
      </c>
      <c r="L1126" t="b">
        <v>0</v>
      </c>
      <c r="M1126">
        <v>2</v>
      </c>
      <c r="N1126" t="b">
        <v>0</v>
      </c>
      <c r="O1126" t="s">
        <v>8269</v>
      </c>
      <c r="P1126" t="s">
        <v>8322</v>
      </c>
      <c r="Q1126" t="s">
        <v>8325</v>
      </c>
      <c r="R1126">
        <f t="shared" si="119"/>
        <v>5.5</v>
      </c>
      <c r="S1126" s="9">
        <f t="shared" si="120"/>
        <v>1</v>
      </c>
      <c r="T1126" s="8">
        <f t="shared" si="121"/>
        <v>42402.947002314817</v>
      </c>
      <c r="U1126" s="8">
        <f t="shared" si="122"/>
        <v>42452.145138888889</v>
      </c>
      <c r="V1126" s="14">
        <f t="shared" si="123"/>
        <v>49.198136574072123</v>
      </c>
      <c r="W1126" s="10">
        <f t="shared" si="124"/>
        <v>-0.99450000000000005</v>
      </c>
      <c r="X1126" s="21">
        <f t="shared" si="125"/>
        <v>2016</v>
      </c>
    </row>
    <row r="1127" spans="1:24" ht="45" x14ac:dyDescent="0.25">
      <c r="A1127">
        <v>1126</v>
      </c>
      <c r="B1127" s="1" t="s">
        <v>1127</v>
      </c>
      <c r="C1127" s="1" t="s">
        <v>5236</v>
      </c>
      <c r="D1127" s="3">
        <v>2000</v>
      </c>
      <c r="E1127" s="4">
        <v>10</v>
      </c>
      <c r="F1127" t="s">
        <v>8220</v>
      </c>
      <c r="G1127" t="s">
        <v>8223</v>
      </c>
      <c r="H1127" t="s">
        <v>8404</v>
      </c>
      <c r="I1127" t="s">
        <v>8245</v>
      </c>
      <c r="J1127">
        <v>1468482694</v>
      </c>
      <c r="K1127">
        <v>1465890694</v>
      </c>
      <c r="L1127" t="b">
        <v>0</v>
      </c>
      <c r="M1127">
        <v>2</v>
      </c>
      <c r="N1127" t="b">
        <v>0</v>
      </c>
      <c r="O1127" t="s">
        <v>8281</v>
      </c>
      <c r="P1127" t="s">
        <v>8315</v>
      </c>
      <c r="Q1127" t="s">
        <v>8343</v>
      </c>
      <c r="R1127">
        <f t="shared" si="119"/>
        <v>5</v>
      </c>
      <c r="S1127" s="9">
        <f t="shared" si="120"/>
        <v>1</v>
      </c>
      <c r="T1127" s="8">
        <f t="shared" si="121"/>
        <v>42535.327476851846</v>
      </c>
      <c r="U1127" s="8">
        <f t="shared" si="122"/>
        <v>42565.327476851846</v>
      </c>
      <c r="V1127" s="14">
        <f t="shared" si="123"/>
        <v>30</v>
      </c>
      <c r="W1127" s="10">
        <f t="shared" si="124"/>
        <v>-0.995</v>
      </c>
      <c r="X1127" s="21">
        <f t="shared" si="125"/>
        <v>2016</v>
      </c>
    </row>
    <row r="1128" spans="1:24" ht="60" x14ac:dyDescent="0.25">
      <c r="A1128">
        <v>1499</v>
      </c>
      <c r="B1128" s="1" t="s">
        <v>1500</v>
      </c>
      <c r="C1128" s="1" t="s">
        <v>5609</v>
      </c>
      <c r="D1128" s="3">
        <v>2000</v>
      </c>
      <c r="E1128" s="4">
        <v>5</v>
      </c>
      <c r="F1128" t="s">
        <v>8220</v>
      </c>
      <c r="G1128" t="s">
        <v>8223</v>
      </c>
      <c r="H1128" t="s">
        <v>8404</v>
      </c>
      <c r="I1128" t="s">
        <v>8245</v>
      </c>
      <c r="J1128">
        <v>1470355833</v>
      </c>
      <c r="K1128">
        <v>1465171833</v>
      </c>
      <c r="L1128" t="b">
        <v>0</v>
      </c>
      <c r="M1128">
        <v>1</v>
      </c>
      <c r="N1128" t="b">
        <v>0</v>
      </c>
      <c r="O1128" t="s">
        <v>8273</v>
      </c>
      <c r="P1128" t="s">
        <v>8310</v>
      </c>
      <c r="Q1128" t="s">
        <v>8351</v>
      </c>
      <c r="R1128">
        <f t="shared" si="119"/>
        <v>5</v>
      </c>
      <c r="S1128" s="9">
        <f t="shared" si="120"/>
        <v>0</v>
      </c>
      <c r="T1128" s="8">
        <f t="shared" si="121"/>
        <v>42527.007326388892</v>
      </c>
      <c r="U1128" s="8">
        <f t="shared" si="122"/>
        <v>42587.007326388892</v>
      </c>
      <c r="V1128" s="14">
        <f t="shared" si="123"/>
        <v>60</v>
      </c>
      <c r="W1128" s="10">
        <f t="shared" si="124"/>
        <v>-0.99750000000000005</v>
      </c>
      <c r="X1128" s="21">
        <f t="shared" si="125"/>
        <v>2016</v>
      </c>
    </row>
    <row r="1129" spans="1:24" ht="60" x14ac:dyDescent="0.25">
      <c r="A1129">
        <v>3945</v>
      </c>
      <c r="B1129" s="1" t="s">
        <v>3942</v>
      </c>
      <c r="C1129" s="1" t="s">
        <v>8053</v>
      </c>
      <c r="D1129" s="3">
        <v>2000</v>
      </c>
      <c r="E1129" s="4">
        <v>5</v>
      </c>
      <c r="F1129" t="s">
        <v>8220</v>
      </c>
      <c r="G1129" t="s">
        <v>8223</v>
      </c>
      <c r="H1129" t="s">
        <v>8404</v>
      </c>
      <c r="I1129" t="s">
        <v>8245</v>
      </c>
      <c r="J1129">
        <v>1431717268</v>
      </c>
      <c r="K1129">
        <v>1429125268</v>
      </c>
      <c r="L1129" t="b">
        <v>0</v>
      </c>
      <c r="M1129">
        <v>1</v>
      </c>
      <c r="N1129" t="b">
        <v>0</v>
      </c>
      <c r="O1129" t="s">
        <v>8269</v>
      </c>
      <c r="P1129" t="s">
        <v>8322</v>
      </c>
      <c r="Q1129" t="s">
        <v>8325</v>
      </c>
      <c r="R1129">
        <f t="shared" si="119"/>
        <v>5</v>
      </c>
      <c r="S1129" s="9">
        <f t="shared" si="120"/>
        <v>0</v>
      </c>
      <c r="T1129" s="8">
        <f t="shared" si="121"/>
        <v>42109.801712962959</v>
      </c>
      <c r="U1129" s="8">
        <f t="shared" si="122"/>
        <v>42139.801712962959</v>
      </c>
      <c r="V1129" s="14">
        <f t="shared" si="123"/>
        <v>30</v>
      </c>
      <c r="W1129" s="10">
        <f t="shared" si="124"/>
        <v>-0.99750000000000005</v>
      </c>
      <c r="X1129" s="21">
        <f t="shared" si="125"/>
        <v>2015</v>
      </c>
    </row>
    <row r="1130" spans="1:24" ht="45" x14ac:dyDescent="0.25">
      <c r="A1130">
        <v>3994</v>
      </c>
      <c r="B1130" s="1" t="s">
        <v>3990</v>
      </c>
      <c r="C1130" s="1" t="s">
        <v>8100</v>
      </c>
      <c r="D1130" s="3">
        <v>2000</v>
      </c>
      <c r="E1130" s="4">
        <v>5</v>
      </c>
      <c r="F1130" t="s">
        <v>8220</v>
      </c>
      <c r="G1130" t="s">
        <v>8223</v>
      </c>
      <c r="H1130" t="s">
        <v>8404</v>
      </c>
      <c r="I1130" t="s">
        <v>8245</v>
      </c>
      <c r="J1130">
        <v>1405761690</v>
      </c>
      <c r="K1130">
        <v>1403169690</v>
      </c>
      <c r="L1130" t="b">
        <v>0</v>
      </c>
      <c r="M1130">
        <v>1</v>
      </c>
      <c r="N1130" t="b">
        <v>0</v>
      </c>
      <c r="O1130" t="s">
        <v>8269</v>
      </c>
      <c r="P1130" t="s">
        <v>8322</v>
      </c>
      <c r="Q1130" t="s">
        <v>8325</v>
      </c>
      <c r="R1130">
        <f t="shared" si="119"/>
        <v>5</v>
      </c>
      <c r="S1130" s="9">
        <f t="shared" si="120"/>
        <v>0</v>
      </c>
      <c r="T1130" s="8">
        <f t="shared" si="121"/>
        <v>41809.389930555553</v>
      </c>
      <c r="U1130" s="8">
        <f t="shared" si="122"/>
        <v>41839.389930555553</v>
      </c>
      <c r="V1130" s="14">
        <f t="shared" si="123"/>
        <v>30</v>
      </c>
      <c r="W1130" s="10">
        <f t="shared" si="124"/>
        <v>-0.99750000000000005</v>
      </c>
      <c r="X1130" s="21">
        <f t="shared" si="125"/>
        <v>2014</v>
      </c>
    </row>
    <row r="1131" spans="1:24" ht="45" x14ac:dyDescent="0.25">
      <c r="A1131">
        <v>4007</v>
      </c>
      <c r="B1131" s="1" t="s">
        <v>4003</v>
      </c>
      <c r="C1131" s="1" t="s">
        <v>8112</v>
      </c>
      <c r="D1131" s="3">
        <v>2000</v>
      </c>
      <c r="E1131" s="4">
        <v>5</v>
      </c>
      <c r="F1131" t="s">
        <v>8220</v>
      </c>
      <c r="G1131" t="s">
        <v>8223</v>
      </c>
      <c r="H1131" t="s">
        <v>8404</v>
      </c>
      <c r="I1131" t="s">
        <v>8245</v>
      </c>
      <c r="J1131">
        <v>1409070480</v>
      </c>
      <c r="K1131">
        <v>1406572381</v>
      </c>
      <c r="L1131" t="b">
        <v>0</v>
      </c>
      <c r="M1131">
        <v>1</v>
      </c>
      <c r="N1131" t="b">
        <v>0</v>
      </c>
      <c r="O1131" t="s">
        <v>8269</v>
      </c>
      <c r="P1131" t="s">
        <v>8322</v>
      </c>
      <c r="Q1131" t="s">
        <v>8325</v>
      </c>
      <c r="R1131">
        <f t="shared" si="119"/>
        <v>5</v>
      </c>
      <c r="S1131" s="9">
        <f t="shared" si="120"/>
        <v>0</v>
      </c>
      <c r="T1131" s="8">
        <f t="shared" si="121"/>
        <v>41848.772928240738</v>
      </c>
      <c r="U1131" s="8">
        <f t="shared" si="122"/>
        <v>41877.686111111114</v>
      </c>
      <c r="V1131" s="14">
        <f t="shared" si="123"/>
        <v>28.913182870375749</v>
      </c>
      <c r="W1131" s="10">
        <f t="shared" si="124"/>
        <v>-0.99750000000000005</v>
      </c>
      <c r="X1131" s="21">
        <f t="shared" si="125"/>
        <v>2014</v>
      </c>
    </row>
    <row r="1132" spans="1:24" ht="45" x14ac:dyDescent="0.25">
      <c r="A1132">
        <v>636</v>
      </c>
      <c r="B1132" s="1" t="s">
        <v>637</v>
      </c>
      <c r="C1132" s="1" t="s">
        <v>4746</v>
      </c>
      <c r="D1132" s="3">
        <v>2000</v>
      </c>
      <c r="E1132" s="4">
        <v>4</v>
      </c>
      <c r="F1132" t="s">
        <v>8219</v>
      </c>
      <c r="G1132" t="s">
        <v>8224</v>
      </c>
      <c r="H1132" t="s">
        <v>8408</v>
      </c>
      <c r="I1132" t="s">
        <v>8246</v>
      </c>
      <c r="J1132">
        <v>1433587620</v>
      </c>
      <c r="K1132">
        <v>1430996150</v>
      </c>
      <c r="L1132" t="b">
        <v>0</v>
      </c>
      <c r="M1132">
        <v>1</v>
      </c>
      <c r="N1132" t="b">
        <v>0</v>
      </c>
      <c r="O1132" t="s">
        <v>8270</v>
      </c>
      <c r="P1132" t="s">
        <v>8307</v>
      </c>
      <c r="Q1132" t="s">
        <v>8341</v>
      </c>
      <c r="R1132">
        <f t="shared" si="119"/>
        <v>4</v>
      </c>
      <c r="S1132" s="9">
        <f t="shared" si="120"/>
        <v>0</v>
      </c>
      <c r="T1132" s="8">
        <f t="shared" si="121"/>
        <v>42131.455439814818</v>
      </c>
      <c r="U1132" s="8">
        <f t="shared" si="122"/>
        <v>42161.44930555555</v>
      </c>
      <c r="V1132" s="14">
        <f t="shared" si="123"/>
        <v>29.993865740732872</v>
      </c>
      <c r="W1132" s="10">
        <f t="shared" si="124"/>
        <v>-0.998</v>
      </c>
      <c r="X1132" s="21">
        <f t="shared" si="125"/>
        <v>2015</v>
      </c>
    </row>
    <row r="1133" spans="1:24" ht="60" x14ac:dyDescent="0.25">
      <c r="A1133">
        <v>2946</v>
      </c>
      <c r="B1133" s="1" t="s">
        <v>2946</v>
      </c>
      <c r="C1133" s="1" t="s">
        <v>7056</v>
      </c>
      <c r="D1133" s="3">
        <v>2000</v>
      </c>
      <c r="E1133" s="4">
        <v>2</v>
      </c>
      <c r="F1133" t="s">
        <v>8220</v>
      </c>
      <c r="G1133" t="s">
        <v>8224</v>
      </c>
      <c r="H1133" t="s">
        <v>8408</v>
      </c>
      <c r="I1133" t="s">
        <v>8246</v>
      </c>
      <c r="J1133">
        <v>1471265092</v>
      </c>
      <c r="K1133">
        <v>1468673092</v>
      </c>
      <c r="L1133" t="b">
        <v>0</v>
      </c>
      <c r="M1133">
        <v>2</v>
      </c>
      <c r="N1133" t="b">
        <v>0</v>
      </c>
      <c r="O1133" t="s">
        <v>8301</v>
      </c>
      <c r="P1133" t="s">
        <v>8322</v>
      </c>
      <c r="Q1133" t="s">
        <v>8323</v>
      </c>
      <c r="R1133">
        <f t="shared" si="119"/>
        <v>1</v>
      </c>
      <c r="S1133" s="9">
        <f t="shared" si="120"/>
        <v>0</v>
      </c>
      <c r="T1133" s="8">
        <f t="shared" si="121"/>
        <v>42567.531157407408</v>
      </c>
      <c r="U1133" s="8">
        <f t="shared" si="122"/>
        <v>42597.531157407408</v>
      </c>
      <c r="V1133" s="14">
        <f t="shared" si="123"/>
        <v>30</v>
      </c>
      <c r="W1133" s="10">
        <f t="shared" si="124"/>
        <v>-0.999</v>
      </c>
      <c r="X1133" s="21">
        <f t="shared" si="125"/>
        <v>2016</v>
      </c>
    </row>
    <row r="1134" spans="1:24" ht="45" x14ac:dyDescent="0.25">
      <c r="A1134">
        <v>1047</v>
      </c>
      <c r="B1134" s="1" t="s">
        <v>1048</v>
      </c>
      <c r="C1134" s="1" t="s">
        <v>5157</v>
      </c>
      <c r="D1134" s="3">
        <v>2000</v>
      </c>
      <c r="E1134" s="4">
        <v>1</v>
      </c>
      <c r="F1134" t="s">
        <v>8219</v>
      </c>
      <c r="G1134" t="s">
        <v>8223</v>
      </c>
      <c r="H1134" t="s">
        <v>8404</v>
      </c>
      <c r="I1134" t="s">
        <v>8245</v>
      </c>
      <c r="J1134">
        <v>1415219915</v>
      </c>
      <c r="K1134">
        <v>1412624315</v>
      </c>
      <c r="L1134" t="b">
        <v>0</v>
      </c>
      <c r="M1134">
        <v>1</v>
      </c>
      <c r="N1134" t="b">
        <v>0</v>
      </c>
      <c r="O1134" t="s">
        <v>8279</v>
      </c>
      <c r="P1134" t="s">
        <v>8345</v>
      </c>
      <c r="Q1134" t="s">
        <v>8346</v>
      </c>
      <c r="R1134">
        <f t="shared" si="119"/>
        <v>1</v>
      </c>
      <c r="S1134" s="9">
        <f t="shared" si="120"/>
        <v>0</v>
      </c>
      <c r="T1134" s="8">
        <f t="shared" si="121"/>
        <v>41918.818460648145</v>
      </c>
      <c r="U1134" s="8">
        <f t="shared" si="122"/>
        <v>41948.860127314816</v>
      </c>
      <c r="V1134" s="14">
        <f t="shared" si="123"/>
        <v>30.041666666671517</v>
      </c>
      <c r="W1134" s="10">
        <f t="shared" si="124"/>
        <v>-0.99950000000000006</v>
      </c>
      <c r="X1134" s="21">
        <f t="shared" si="125"/>
        <v>2014</v>
      </c>
    </row>
    <row r="1135" spans="1:24" ht="60" x14ac:dyDescent="0.25">
      <c r="A1135">
        <v>1986</v>
      </c>
      <c r="B1135" s="1" t="s">
        <v>1987</v>
      </c>
      <c r="C1135" s="1" t="s">
        <v>6096</v>
      </c>
      <c r="D1135" s="3">
        <v>2000</v>
      </c>
      <c r="E1135" s="4">
        <v>1</v>
      </c>
      <c r="F1135" t="s">
        <v>8220</v>
      </c>
      <c r="G1135" t="s">
        <v>8224</v>
      </c>
      <c r="H1135" t="s">
        <v>8408</v>
      </c>
      <c r="I1135" t="s">
        <v>8246</v>
      </c>
      <c r="J1135">
        <v>1457947483</v>
      </c>
      <c r="K1135">
        <v>1455359083</v>
      </c>
      <c r="L1135" t="b">
        <v>0</v>
      </c>
      <c r="M1135">
        <v>1</v>
      </c>
      <c r="N1135" t="b">
        <v>0</v>
      </c>
      <c r="O1135" t="s">
        <v>8294</v>
      </c>
      <c r="P1135" t="s">
        <v>8312</v>
      </c>
      <c r="Q1135" t="s">
        <v>8352</v>
      </c>
      <c r="R1135">
        <f t="shared" si="119"/>
        <v>1</v>
      </c>
      <c r="S1135" s="9">
        <f t="shared" si="120"/>
        <v>0</v>
      </c>
      <c r="T1135" s="8">
        <f t="shared" si="121"/>
        <v>42413.433831018512</v>
      </c>
      <c r="U1135" s="8">
        <f t="shared" si="122"/>
        <v>42443.392164351855</v>
      </c>
      <c r="V1135" s="14">
        <f t="shared" si="123"/>
        <v>29.958333333343035</v>
      </c>
      <c r="W1135" s="10">
        <f t="shared" si="124"/>
        <v>-0.99950000000000006</v>
      </c>
      <c r="X1135" s="21">
        <f t="shared" si="125"/>
        <v>2016</v>
      </c>
    </row>
    <row r="1136" spans="1:24" ht="60" x14ac:dyDescent="0.25">
      <c r="A1136">
        <v>475</v>
      </c>
      <c r="B1136" s="1" t="s">
        <v>476</v>
      </c>
      <c r="C1136" s="1" t="s">
        <v>4585</v>
      </c>
      <c r="D1136" s="3">
        <v>2000</v>
      </c>
      <c r="E1136" s="4">
        <v>0</v>
      </c>
      <c r="F1136" t="s">
        <v>8220</v>
      </c>
      <c r="G1136" t="s">
        <v>8223</v>
      </c>
      <c r="H1136" t="s">
        <v>8404</v>
      </c>
      <c r="I1136" t="s">
        <v>8245</v>
      </c>
      <c r="J1136">
        <v>1430877843</v>
      </c>
      <c r="K1136">
        <v>1428285843</v>
      </c>
      <c r="L1136" t="b">
        <v>0</v>
      </c>
      <c r="M1136">
        <v>0</v>
      </c>
      <c r="N1136" t="b">
        <v>0</v>
      </c>
      <c r="O1136" t="s">
        <v>8268</v>
      </c>
      <c r="P1136" t="s">
        <v>8320</v>
      </c>
      <c r="Q1136" t="s">
        <v>8338</v>
      </c>
      <c r="R1136">
        <f t="shared" si="119"/>
        <v>0</v>
      </c>
      <c r="S1136" s="9">
        <f t="shared" si="120"/>
        <v>0</v>
      </c>
      <c r="T1136" s="8">
        <f t="shared" si="121"/>
        <v>42100.086145833338</v>
      </c>
      <c r="U1136" s="8">
        <f t="shared" si="122"/>
        <v>42130.086145833338</v>
      </c>
      <c r="V1136" s="14">
        <f t="shared" si="123"/>
        <v>30</v>
      </c>
      <c r="W1136" s="10">
        <f t="shared" si="124"/>
        <v>-1</v>
      </c>
      <c r="X1136" s="21">
        <f t="shared" si="125"/>
        <v>2015</v>
      </c>
    </row>
    <row r="1137" spans="1:24" ht="60" x14ac:dyDescent="0.25">
      <c r="A1137">
        <v>1227</v>
      </c>
      <c r="B1137" s="1" t="s">
        <v>1228</v>
      </c>
      <c r="C1137" s="1" t="s">
        <v>5337</v>
      </c>
      <c r="D1137" s="3">
        <v>2000</v>
      </c>
      <c r="E1137" s="4">
        <v>0</v>
      </c>
      <c r="F1137" t="s">
        <v>8219</v>
      </c>
      <c r="G1137" t="s">
        <v>8223</v>
      </c>
      <c r="H1137" t="s">
        <v>8404</v>
      </c>
      <c r="I1137" t="s">
        <v>8245</v>
      </c>
      <c r="J1137">
        <v>1407394800</v>
      </c>
      <c r="K1137">
        <v>1404770616</v>
      </c>
      <c r="L1137" t="b">
        <v>0</v>
      </c>
      <c r="M1137">
        <v>0</v>
      </c>
      <c r="N1137" t="b">
        <v>0</v>
      </c>
      <c r="O1137" t="s">
        <v>8284</v>
      </c>
      <c r="P1137" t="s">
        <v>8326</v>
      </c>
      <c r="Q1137" t="s">
        <v>8353</v>
      </c>
      <c r="R1137">
        <f t="shared" si="119"/>
        <v>0</v>
      </c>
      <c r="S1137" s="9">
        <f t="shared" si="120"/>
        <v>0</v>
      </c>
      <c r="T1137" s="8">
        <f t="shared" si="121"/>
        <v>41827.919166666667</v>
      </c>
      <c r="U1137" s="8">
        <f t="shared" si="122"/>
        <v>41858.291666666664</v>
      </c>
      <c r="V1137" s="14">
        <f t="shared" si="123"/>
        <v>30.372499999997672</v>
      </c>
      <c r="W1137" s="10">
        <f t="shared" si="124"/>
        <v>-1</v>
      </c>
      <c r="X1137" s="21">
        <f t="shared" si="125"/>
        <v>2014</v>
      </c>
    </row>
    <row r="1138" spans="1:24" x14ac:dyDescent="0.25">
      <c r="A1138">
        <v>1484</v>
      </c>
      <c r="B1138" s="1" t="s">
        <v>1485</v>
      </c>
      <c r="C1138" s="1" t="s">
        <v>5594</v>
      </c>
      <c r="D1138" s="3">
        <v>2000</v>
      </c>
      <c r="E1138" s="4">
        <v>0</v>
      </c>
      <c r="F1138" t="s">
        <v>8220</v>
      </c>
      <c r="G1138" t="s">
        <v>8223</v>
      </c>
      <c r="H1138" t="s">
        <v>8404</v>
      </c>
      <c r="I1138" t="s">
        <v>8245</v>
      </c>
      <c r="J1138">
        <v>1342882260</v>
      </c>
      <c r="K1138">
        <v>1337834963</v>
      </c>
      <c r="L1138" t="b">
        <v>0</v>
      </c>
      <c r="M1138">
        <v>0</v>
      </c>
      <c r="N1138" t="b">
        <v>0</v>
      </c>
      <c r="O1138" t="s">
        <v>8273</v>
      </c>
      <c r="P1138" t="s">
        <v>8310</v>
      </c>
      <c r="Q1138" t="s">
        <v>8351</v>
      </c>
      <c r="R1138">
        <f t="shared" si="119"/>
        <v>0</v>
      </c>
      <c r="S1138" s="9">
        <f t="shared" si="120"/>
        <v>0</v>
      </c>
      <c r="T1138" s="8">
        <f t="shared" si="121"/>
        <v>41053.200960648144</v>
      </c>
      <c r="U1138" s="8">
        <f t="shared" si="122"/>
        <v>41111.618750000001</v>
      </c>
      <c r="V1138" s="14">
        <f t="shared" si="123"/>
        <v>58.417789351857209</v>
      </c>
      <c r="W1138" s="10">
        <f t="shared" si="124"/>
        <v>-1</v>
      </c>
      <c r="X1138" s="21">
        <f t="shared" si="125"/>
        <v>2012</v>
      </c>
    </row>
    <row r="1139" spans="1:24" ht="30" x14ac:dyDescent="0.25">
      <c r="A1139">
        <v>1495</v>
      </c>
      <c r="B1139" s="1" t="s">
        <v>1496</v>
      </c>
      <c r="C1139" s="1" t="s">
        <v>5605</v>
      </c>
      <c r="D1139" s="3">
        <v>2000</v>
      </c>
      <c r="E1139" s="4">
        <v>0</v>
      </c>
      <c r="F1139" t="s">
        <v>8220</v>
      </c>
      <c r="G1139" t="s">
        <v>8223</v>
      </c>
      <c r="H1139" t="s">
        <v>8404</v>
      </c>
      <c r="I1139" t="s">
        <v>8245</v>
      </c>
      <c r="J1139">
        <v>1314471431</v>
      </c>
      <c r="K1139">
        <v>1311879431</v>
      </c>
      <c r="L1139" t="b">
        <v>0</v>
      </c>
      <c r="M1139">
        <v>0</v>
      </c>
      <c r="N1139" t="b">
        <v>0</v>
      </c>
      <c r="O1139" t="s">
        <v>8273</v>
      </c>
      <c r="P1139" t="s">
        <v>8310</v>
      </c>
      <c r="Q1139" t="s">
        <v>8351</v>
      </c>
      <c r="R1139">
        <f t="shared" si="119"/>
        <v>0</v>
      </c>
      <c r="S1139" s="9">
        <f t="shared" si="120"/>
        <v>0</v>
      </c>
      <c r="T1139" s="8">
        <f t="shared" si="121"/>
        <v>40752.789710648147</v>
      </c>
      <c r="U1139" s="8">
        <f t="shared" si="122"/>
        <v>40782.789710648147</v>
      </c>
      <c r="V1139" s="14">
        <f t="shared" si="123"/>
        <v>30</v>
      </c>
      <c r="W1139" s="10">
        <f t="shared" si="124"/>
        <v>-1</v>
      </c>
      <c r="X1139" s="21">
        <f t="shared" si="125"/>
        <v>2011</v>
      </c>
    </row>
    <row r="1140" spans="1:24" ht="45" x14ac:dyDescent="0.25">
      <c r="A1140">
        <v>1705</v>
      </c>
      <c r="B1140" s="1" t="s">
        <v>1706</v>
      </c>
      <c r="C1140" s="1" t="s">
        <v>5815</v>
      </c>
      <c r="D1140" s="3">
        <v>2000</v>
      </c>
      <c r="E1140" s="4">
        <v>0</v>
      </c>
      <c r="F1140" t="s">
        <v>8220</v>
      </c>
      <c r="G1140" t="s">
        <v>8223</v>
      </c>
      <c r="H1140" t="s">
        <v>8404</v>
      </c>
      <c r="I1140" t="s">
        <v>8245</v>
      </c>
      <c r="J1140">
        <v>1441814400</v>
      </c>
      <c r="K1140">
        <v>1440807846</v>
      </c>
      <c r="L1140" t="b">
        <v>0</v>
      </c>
      <c r="M1140">
        <v>0</v>
      </c>
      <c r="N1140" t="b">
        <v>0</v>
      </c>
      <c r="O1140" t="s">
        <v>8291</v>
      </c>
      <c r="P1140" t="s">
        <v>8326</v>
      </c>
      <c r="Q1140" t="s">
        <v>8329</v>
      </c>
      <c r="R1140">
        <f t="shared" si="119"/>
        <v>0</v>
      </c>
      <c r="S1140" s="9">
        <f t="shared" si="120"/>
        <v>0</v>
      </c>
      <c r="T1140" s="8">
        <f t="shared" si="121"/>
        <v>42245.016736111109</v>
      </c>
      <c r="U1140" s="8">
        <f t="shared" si="122"/>
        <v>42256.666666666672</v>
      </c>
      <c r="V1140" s="14">
        <f t="shared" si="123"/>
        <v>11.649930555562605</v>
      </c>
      <c r="W1140" s="10">
        <f t="shared" si="124"/>
        <v>-1</v>
      </c>
      <c r="X1140" s="21">
        <f t="shared" si="125"/>
        <v>2015</v>
      </c>
    </row>
    <row r="1141" spans="1:24" ht="60" x14ac:dyDescent="0.25">
      <c r="A1141">
        <v>1993</v>
      </c>
      <c r="B1141" s="1" t="s">
        <v>1994</v>
      </c>
      <c r="C1141" s="1" t="s">
        <v>6103</v>
      </c>
      <c r="D1141" s="3">
        <v>2000</v>
      </c>
      <c r="E1141" s="4">
        <v>0</v>
      </c>
      <c r="F1141" t="s">
        <v>8220</v>
      </c>
      <c r="G1141" t="s">
        <v>8224</v>
      </c>
      <c r="H1141" t="s">
        <v>8408</v>
      </c>
      <c r="I1141" t="s">
        <v>8246</v>
      </c>
      <c r="J1141">
        <v>1450706837</v>
      </c>
      <c r="K1141">
        <v>1448114837</v>
      </c>
      <c r="L1141" t="b">
        <v>0</v>
      </c>
      <c r="M1141">
        <v>0</v>
      </c>
      <c r="N1141" t="b">
        <v>0</v>
      </c>
      <c r="O1141" t="s">
        <v>8294</v>
      </c>
      <c r="P1141" t="s">
        <v>8312</v>
      </c>
      <c r="Q1141" t="s">
        <v>8352</v>
      </c>
      <c r="R1141">
        <f t="shared" si="119"/>
        <v>0</v>
      </c>
      <c r="S1141" s="9">
        <f t="shared" si="120"/>
        <v>0</v>
      </c>
      <c r="T1141" s="8">
        <f t="shared" si="121"/>
        <v>42329.58839120371</v>
      </c>
      <c r="U1141" s="8">
        <f t="shared" si="122"/>
        <v>42359.58839120371</v>
      </c>
      <c r="V1141" s="14">
        <f t="shared" si="123"/>
        <v>30</v>
      </c>
      <c r="W1141" s="10">
        <f t="shared" si="124"/>
        <v>-1</v>
      </c>
      <c r="X1141" s="21">
        <f t="shared" si="125"/>
        <v>2015</v>
      </c>
    </row>
    <row r="1142" spans="1:24" ht="60" x14ac:dyDescent="0.25">
      <c r="A1142">
        <v>2149</v>
      </c>
      <c r="B1142" s="1" t="s">
        <v>2150</v>
      </c>
      <c r="C1142" s="1" t="s">
        <v>6259</v>
      </c>
      <c r="D1142" s="3">
        <v>2000</v>
      </c>
      <c r="E1142" s="4">
        <v>0</v>
      </c>
      <c r="F1142" t="s">
        <v>8220</v>
      </c>
      <c r="G1142" t="s">
        <v>8223</v>
      </c>
      <c r="H1142" t="s">
        <v>8404</v>
      </c>
      <c r="I1142" t="s">
        <v>8245</v>
      </c>
      <c r="J1142">
        <v>1280534400</v>
      </c>
      <c r="K1142">
        <v>1277512556</v>
      </c>
      <c r="L1142" t="b">
        <v>0</v>
      </c>
      <c r="M1142">
        <v>0</v>
      </c>
      <c r="N1142" t="b">
        <v>0</v>
      </c>
      <c r="O1142" t="s">
        <v>8280</v>
      </c>
      <c r="P1142" t="s">
        <v>8315</v>
      </c>
      <c r="Q1142" t="s">
        <v>8333</v>
      </c>
      <c r="R1142">
        <f t="shared" si="119"/>
        <v>0</v>
      </c>
      <c r="S1142" s="9">
        <f t="shared" si="120"/>
        <v>0</v>
      </c>
      <c r="T1142" s="8">
        <f t="shared" si="121"/>
        <v>40355.024953703702</v>
      </c>
      <c r="U1142" s="8">
        <f t="shared" si="122"/>
        <v>40390</v>
      </c>
      <c r="V1142" s="14">
        <f t="shared" si="123"/>
        <v>34.975046296298387</v>
      </c>
      <c r="W1142" s="10">
        <f t="shared" si="124"/>
        <v>-1</v>
      </c>
      <c r="X1142" s="21">
        <f t="shared" si="125"/>
        <v>2010</v>
      </c>
    </row>
    <row r="1143" spans="1:24" ht="45" x14ac:dyDescent="0.25">
      <c r="A1143">
        <v>2352</v>
      </c>
      <c r="B1143" s="1" t="s">
        <v>2353</v>
      </c>
      <c r="C1143" s="1" t="s">
        <v>6462</v>
      </c>
      <c r="D1143" s="3">
        <v>2000</v>
      </c>
      <c r="E1143" s="4">
        <v>0</v>
      </c>
      <c r="F1143" t="s">
        <v>8219</v>
      </c>
      <c r="G1143" t="s">
        <v>8223</v>
      </c>
      <c r="H1143" t="s">
        <v>8404</v>
      </c>
      <c r="I1143" t="s">
        <v>8245</v>
      </c>
      <c r="J1143">
        <v>1433603552</v>
      </c>
      <c r="K1143">
        <v>1428419552</v>
      </c>
      <c r="L1143" t="b">
        <v>0</v>
      </c>
      <c r="M1143">
        <v>0</v>
      </c>
      <c r="N1143" t="b">
        <v>0</v>
      </c>
      <c r="O1143" t="s">
        <v>8270</v>
      </c>
      <c r="P1143" t="s">
        <v>8307</v>
      </c>
      <c r="Q1143" t="s">
        <v>8341</v>
      </c>
      <c r="R1143">
        <f t="shared" si="119"/>
        <v>0</v>
      </c>
      <c r="S1143" s="9">
        <f t="shared" si="120"/>
        <v>0</v>
      </c>
      <c r="T1143" s="8">
        <f t="shared" si="121"/>
        <v>42101.633703703701</v>
      </c>
      <c r="U1143" s="8">
        <f t="shared" si="122"/>
        <v>42161.633703703701</v>
      </c>
      <c r="V1143" s="14">
        <f t="shared" si="123"/>
        <v>60</v>
      </c>
      <c r="W1143" s="10">
        <f t="shared" si="124"/>
        <v>-1</v>
      </c>
      <c r="X1143" s="21">
        <f t="shared" si="125"/>
        <v>2015</v>
      </c>
    </row>
    <row r="1144" spans="1:24" ht="60" x14ac:dyDescent="0.25">
      <c r="A1144">
        <v>2371</v>
      </c>
      <c r="B1144" s="1" t="s">
        <v>2372</v>
      </c>
      <c r="C1144" s="1" t="s">
        <v>6481</v>
      </c>
      <c r="D1144" s="3">
        <v>2000</v>
      </c>
      <c r="E1144" s="4">
        <v>0</v>
      </c>
      <c r="F1144" t="s">
        <v>8219</v>
      </c>
      <c r="G1144" t="s">
        <v>8223</v>
      </c>
      <c r="H1144" t="s">
        <v>8404</v>
      </c>
      <c r="I1144" t="s">
        <v>8245</v>
      </c>
      <c r="J1144">
        <v>1435257596</v>
      </c>
      <c r="K1144">
        <v>1432665596</v>
      </c>
      <c r="L1144" t="b">
        <v>0</v>
      </c>
      <c r="M1144">
        <v>0</v>
      </c>
      <c r="N1144" t="b">
        <v>0</v>
      </c>
      <c r="O1144" t="s">
        <v>8270</v>
      </c>
      <c r="P1144" t="s">
        <v>8307</v>
      </c>
      <c r="Q1144" t="s">
        <v>8341</v>
      </c>
      <c r="R1144">
        <f t="shared" si="119"/>
        <v>0</v>
      </c>
      <c r="S1144" s="9">
        <f t="shared" si="120"/>
        <v>0</v>
      </c>
      <c r="T1144" s="8">
        <f t="shared" si="121"/>
        <v>42150.777731481481</v>
      </c>
      <c r="U1144" s="8">
        <f t="shared" si="122"/>
        <v>42180.777731481481</v>
      </c>
      <c r="V1144" s="14">
        <f t="shared" si="123"/>
        <v>30</v>
      </c>
      <c r="W1144" s="10">
        <f t="shared" si="124"/>
        <v>-1</v>
      </c>
      <c r="X1144" s="21">
        <f t="shared" si="125"/>
        <v>2015</v>
      </c>
    </row>
    <row r="1145" spans="1:24" ht="60" x14ac:dyDescent="0.25">
      <c r="A1145">
        <v>2847</v>
      </c>
      <c r="B1145" s="1" t="s">
        <v>2847</v>
      </c>
      <c r="C1145" s="1" t="s">
        <v>6957</v>
      </c>
      <c r="D1145" s="3">
        <v>2000</v>
      </c>
      <c r="E1145" s="4">
        <v>0</v>
      </c>
      <c r="F1145" t="s">
        <v>8220</v>
      </c>
      <c r="G1145" t="s">
        <v>8223</v>
      </c>
      <c r="H1145" t="s">
        <v>8404</v>
      </c>
      <c r="I1145" t="s">
        <v>8245</v>
      </c>
      <c r="J1145">
        <v>1464031265</v>
      </c>
      <c r="K1145">
        <v>1458847265</v>
      </c>
      <c r="L1145" t="b">
        <v>0</v>
      </c>
      <c r="M1145">
        <v>0</v>
      </c>
      <c r="N1145" t="b">
        <v>0</v>
      </c>
      <c r="O1145" t="s">
        <v>8269</v>
      </c>
      <c r="P1145" t="s">
        <v>8322</v>
      </c>
      <c r="Q1145" t="s">
        <v>8325</v>
      </c>
      <c r="R1145">
        <f t="shared" si="119"/>
        <v>0</v>
      </c>
      <c r="S1145" s="9">
        <f t="shared" si="120"/>
        <v>0</v>
      </c>
      <c r="T1145" s="8">
        <f t="shared" si="121"/>
        <v>42453.806307870371</v>
      </c>
      <c r="U1145" s="8">
        <f t="shared" si="122"/>
        <v>42513.806307870371</v>
      </c>
      <c r="V1145" s="14">
        <f t="shared" si="123"/>
        <v>60</v>
      </c>
      <c r="W1145" s="10">
        <f t="shared" si="124"/>
        <v>-1</v>
      </c>
      <c r="X1145" s="21">
        <f t="shared" si="125"/>
        <v>2016</v>
      </c>
    </row>
    <row r="1146" spans="1:24" ht="60" x14ac:dyDescent="0.25">
      <c r="A1146">
        <v>3916</v>
      </c>
      <c r="B1146" s="1" t="s">
        <v>3913</v>
      </c>
      <c r="C1146" s="1" t="s">
        <v>8024</v>
      </c>
      <c r="D1146" s="3">
        <v>2000</v>
      </c>
      <c r="E1146" s="4">
        <v>0</v>
      </c>
      <c r="F1146" t="s">
        <v>8220</v>
      </c>
      <c r="G1146" t="s">
        <v>8231</v>
      </c>
      <c r="H1146" t="s">
        <v>8418</v>
      </c>
      <c r="I1146" t="s">
        <v>8252</v>
      </c>
      <c r="J1146">
        <v>1464952752</v>
      </c>
      <c r="K1146">
        <v>1462360752</v>
      </c>
      <c r="L1146" t="b">
        <v>0</v>
      </c>
      <c r="M1146">
        <v>0</v>
      </c>
      <c r="N1146" t="b">
        <v>0</v>
      </c>
      <c r="O1146" t="s">
        <v>8269</v>
      </c>
      <c r="P1146" t="s">
        <v>8322</v>
      </c>
      <c r="Q1146" t="s">
        <v>8325</v>
      </c>
      <c r="R1146">
        <f t="shared" si="119"/>
        <v>0</v>
      </c>
      <c r="S1146" s="9">
        <f t="shared" si="120"/>
        <v>0</v>
      </c>
      <c r="T1146" s="8">
        <f t="shared" si="121"/>
        <v>42494.471666666665</v>
      </c>
      <c r="U1146" s="8">
        <f t="shared" si="122"/>
        <v>42524.471666666665</v>
      </c>
      <c r="V1146" s="14">
        <f t="shared" si="123"/>
        <v>30</v>
      </c>
      <c r="W1146" s="10">
        <f t="shared" si="124"/>
        <v>-1</v>
      </c>
      <c r="X1146" s="21">
        <f t="shared" si="125"/>
        <v>2016</v>
      </c>
    </row>
    <row r="1147" spans="1:24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t="s">
        <v>8224</v>
      </c>
      <c r="H1147" t="s">
        <v>8408</v>
      </c>
      <c r="I1147" t="s">
        <v>8246</v>
      </c>
      <c r="J1147">
        <v>1462017600</v>
      </c>
      <c r="K1147">
        <v>1458820564</v>
      </c>
      <c r="L1147" t="b">
        <v>0</v>
      </c>
      <c r="M1147">
        <v>72</v>
      </c>
      <c r="N1147" t="b">
        <v>1</v>
      </c>
      <c r="O1147" t="s">
        <v>8299</v>
      </c>
      <c r="P1147" t="s">
        <v>8307</v>
      </c>
      <c r="Q1147" t="s">
        <v>8314</v>
      </c>
      <c r="R1147">
        <f t="shared" si="119"/>
        <v>47.18</v>
      </c>
      <c r="S1147" s="9">
        <f t="shared" si="120"/>
        <v>170</v>
      </c>
      <c r="T1147" s="8">
        <f t="shared" si="121"/>
        <v>42453.49726851852</v>
      </c>
      <c r="U1147" s="8">
        <f t="shared" si="122"/>
        <v>42490.5</v>
      </c>
      <c r="V1147" s="14">
        <f t="shared" si="123"/>
        <v>37.002731481479714</v>
      </c>
      <c r="W1147" s="10">
        <f t="shared" si="124"/>
        <v>0.69765117441279356</v>
      </c>
      <c r="X1147" s="21">
        <f t="shared" si="125"/>
        <v>2016</v>
      </c>
    </row>
    <row r="1148" spans="1:24" ht="45" x14ac:dyDescent="0.25">
      <c r="A1148">
        <v>1673</v>
      </c>
      <c r="B1148" s="1" t="s">
        <v>1674</v>
      </c>
      <c r="C1148" s="1" t="s">
        <v>5783</v>
      </c>
      <c r="D1148" s="3">
        <v>2100</v>
      </c>
      <c r="E1148" s="4">
        <v>2690</v>
      </c>
      <c r="F1148" t="s">
        <v>8218</v>
      </c>
      <c r="G1148" t="s">
        <v>8223</v>
      </c>
      <c r="H1148" t="s">
        <v>8404</v>
      </c>
      <c r="I1148" t="s">
        <v>8245</v>
      </c>
      <c r="J1148">
        <v>1425675892</v>
      </c>
      <c r="K1148">
        <v>1423083892</v>
      </c>
      <c r="L1148" t="b">
        <v>0</v>
      </c>
      <c r="M1148">
        <v>59</v>
      </c>
      <c r="N1148" t="b">
        <v>1</v>
      </c>
      <c r="O1148" t="s">
        <v>8290</v>
      </c>
      <c r="P1148" t="s">
        <v>8326</v>
      </c>
      <c r="Q1148" t="s">
        <v>8337</v>
      </c>
      <c r="R1148">
        <f t="shared" si="119"/>
        <v>45.59</v>
      </c>
      <c r="S1148" s="9">
        <f t="shared" si="120"/>
        <v>128</v>
      </c>
      <c r="T1148" s="8">
        <f t="shared" si="121"/>
        <v>42039.878379629634</v>
      </c>
      <c r="U1148" s="8">
        <f t="shared" si="122"/>
        <v>42069.878379629634</v>
      </c>
      <c r="V1148" s="14">
        <f t="shared" si="123"/>
        <v>30</v>
      </c>
      <c r="W1148" s="10">
        <f t="shared" si="124"/>
        <v>0.28095238095238095</v>
      </c>
      <c r="X1148" s="21">
        <f t="shared" si="125"/>
        <v>2015</v>
      </c>
    </row>
    <row r="1149" spans="1:24" ht="45" x14ac:dyDescent="0.25">
      <c r="A1149">
        <v>3448</v>
      </c>
      <c r="B1149" s="1" t="s">
        <v>3447</v>
      </c>
      <c r="C1149" s="1" t="s">
        <v>7558</v>
      </c>
      <c r="D1149" s="3">
        <v>2100</v>
      </c>
      <c r="E1149" s="4">
        <v>2305</v>
      </c>
      <c r="F1149" t="s">
        <v>8218</v>
      </c>
      <c r="G1149" t="s">
        <v>8223</v>
      </c>
      <c r="H1149" t="s">
        <v>8404</v>
      </c>
      <c r="I1149" t="s">
        <v>8245</v>
      </c>
      <c r="J1149">
        <v>1418784689</v>
      </c>
      <c r="K1149">
        <v>1416192689</v>
      </c>
      <c r="L1149" t="b">
        <v>0</v>
      </c>
      <c r="M1149">
        <v>45</v>
      </c>
      <c r="N1149" t="b">
        <v>1</v>
      </c>
      <c r="O1149" t="s">
        <v>8269</v>
      </c>
      <c r="P1149" t="s">
        <v>8322</v>
      </c>
      <c r="Q1149" t="s">
        <v>8325</v>
      </c>
      <c r="R1149">
        <f t="shared" si="119"/>
        <v>51.22</v>
      </c>
      <c r="S1149" s="9">
        <f t="shared" si="120"/>
        <v>110</v>
      </c>
      <c r="T1149" s="8">
        <f t="shared" si="121"/>
        <v>41960.119085648148</v>
      </c>
      <c r="U1149" s="8">
        <f t="shared" si="122"/>
        <v>41990.119085648148</v>
      </c>
      <c r="V1149" s="14">
        <f t="shared" si="123"/>
        <v>30</v>
      </c>
      <c r="W1149" s="10">
        <f t="shared" si="124"/>
        <v>9.7619047619047619E-2</v>
      </c>
      <c r="X1149" s="21">
        <f t="shared" si="125"/>
        <v>2014</v>
      </c>
    </row>
    <row r="1150" spans="1:24" ht="45" x14ac:dyDescent="0.25">
      <c r="A1150">
        <v>3548</v>
      </c>
      <c r="B1150" s="1" t="s">
        <v>3547</v>
      </c>
      <c r="C1150" s="1" t="s">
        <v>7658</v>
      </c>
      <c r="D1150" s="3">
        <v>2100</v>
      </c>
      <c r="E1150" s="4">
        <v>2140</v>
      </c>
      <c r="F1150" t="s">
        <v>8218</v>
      </c>
      <c r="G1150" t="s">
        <v>8223</v>
      </c>
      <c r="H1150" t="s">
        <v>8404</v>
      </c>
      <c r="I1150" t="s">
        <v>8245</v>
      </c>
      <c r="J1150">
        <v>1457139600</v>
      </c>
      <c r="K1150">
        <v>1455230214</v>
      </c>
      <c r="L1150" t="b">
        <v>0</v>
      </c>
      <c r="M1150">
        <v>13</v>
      </c>
      <c r="N1150" t="b">
        <v>1</v>
      </c>
      <c r="O1150" t="s">
        <v>8269</v>
      </c>
      <c r="P1150" t="s">
        <v>8322</v>
      </c>
      <c r="Q1150" t="s">
        <v>8325</v>
      </c>
      <c r="R1150">
        <f t="shared" si="119"/>
        <v>164.62</v>
      </c>
      <c r="S1150" s="9">
        <f t="shared" si="120"/>
        <v>102</v>
      </c>
      <c r="T1150" s="8">
        <f t="shared" si="121"/>
        <v>42411.942291666666</v>
      </c>
      <c r="U1150" s="8">
        <f t="shared" si="122"/>
        <v>42434.041666666672</v>
      </c>
      <c r="V1150" s="14">
        <f t="shared" si="123"/>
        <v>22.099375000005239</v>
      </c>
      <c r="W1150" s="10">
        <f t="shared" si="124"/>
        <v>1.9047619047619049E-2</v>
      </c>
      <c r="X1150" s="21">
        <f t="shared" si="125"/>
        <v>2016</v>
      </c>
    </row>
    <row r="1151" spans="1:24" ht="60" x14ac:dyDescent="0.25">
      <c r="A1151">
        <v>3813</v>
      </c>
      <c r="B1151" s="1" t="s">
        <v>3810</v>
      </c>
      <c r="C1151" s="1" t="s">
        <v>7923</v>
      </c>
      <c r="D1151" s="3">
        <v>2100</v>
      </c>
      <c r="E1151" s="4">
        <v>2119.9899999999998</v>
      </c>
      <c r="F1151" t="s">
        <v>8218</v>
      </c>
      <c r="G1151" t="s">
        <v>8223</v>
      </c>
      <c r="H1151" t="s">
        <v>8404</v>
      </c>
      <c r="I1151" t="s">
        <v>8245</v>
      </c>
      <c r="J1151">
        <v>1465940580</v>
      </c>
      <c r="K1151">
        <v>1462603021</v>
      </c>
      <c r="L1151" t="b">
        <v>0</v>
      </c>
      <c r="M1151">
        <v>27</v>
      </c>
      <c r="N1151" t="b">
        <v>1</v>
      </c>
      <c r="O1151" t="s">
        <v>8269</v>
      </c>
      <c r="P1151" t="s">
        <v>8322</v>
      </c>
      <c r="Q1151" t="s">
        <v>8325</v>
      </c>
      <c r="R1151">
        <f t="shared" si="119"/>
        <v>78.52</v>
      </c>
      <c r="S1151" s="9">
        <f t="shared" si="120"/>
        <v>101</v>
      </c>
      <c r="T1151" s="8">
        <f t="shared" si="121"/>
        <v>42497.275706018518</v>
      </c>
      <c r="U1151" s="8">
        <f t="shared" si="122"/>
        <v>42535.904861111107</v>
      </c>
      <c r="V1151" s="14">
        <f t="shared" si="123"/>
        <v>38.629155092588917</v>
      </c>
      <c r="W1151" s="10">
        <f t="shared" si="124"/>
        <v>9.5190476190475156E-3</v>
      </c>
      <c r="X1151" s="21">
        <f t="shared" si="125"/>
        <v>2016</v>
      </c>
    </row>
    <row r="1152" spans="1:24" ht="60" x14ac:dyDescent="0.25">
      <c r="A1152">
        <v>2676</v>
      </c>
      <c r="B1152" s="1" t="s">
        <v>2676</v>
      </c>
      <c r="C1152" s="1" t="s">
        <v>6786</v>
      </c>
      <c r="D1152" s="3">
        <v>2100</v>
      </c>
      <c r="E1152" s="4">
        <v>1058</v>
      </c>
      <c r="F1152" t="s">
        <v>8220</v>
      </c>
      <c r="G1152" t="s">
        <v>8228</v>
      </c>
      <c r="H1152" t="s">
        <v>8409</v>
      </c>
      <c r="I1152" t="s">
        <v>8250</v>
      </c>
      <c r="J1152">
        <v>1463929174</v>
      </c>
      <c r="K1152">
        <v>1461337174</v>
      </c>
      <c r="L1152" t="b">
        <v>0</v>
      </c>
      <c r="M1152">
        <v>9</v>
      </c>
      <c r="N1152" t="b">
        <v>0</v>
      </c>
      <c r="O1152" t="s">
        <v>8300</v>
      </c>
      <c r="P1152" t="s">
        <v>8307</v>
      </c>
      <c r="Q1152" t="s">
        <v>8339</v>
      </c>
      <c r="R1152">
        <f t="shared" si="119"/>
        <v>117.56</v>
      </c>
      <c r="S1152" s="9">
        <f t="shared" si="120"/>
        <v>50</v>
      </c>
      <c r="T1152" s="8">
        <f t="shared" si="121"/>
        <v>42482.624699074076</v>
      </c>
      <c r="U1152" s="8">
        <f t="shared" si="122"/>
        <v>42512.624699074076</v>
      </c>
      <c r="V1152" s="14">
        <f t="shared" si="123"/>
        <v>30</v>
      </c>
      <c r="W1152" s="10">
        <f t="shared" si="124"/>
        <v>-0.49619047619047618</v>
      </c>
      <c r="X1152" s="21">
        <f t="shared" si="125"/>
        <v>2016</v>
      </c>
    </row>
    <row r="1153" spans="1:24" ht="60" x14ac:dyDescent="0.25">
      <c r="A1153">
        <v>879</v>
      </c>
      <c r="B1153" s="1" t="s">
        <v>880</v>
      </c>
      <c r="C1153" s="1" t="s">
        <v>4989</v>
      </c>
      <c r="D1153" s="3">
        <v>2100</v>
      </c>
      <c r="E1153" s="4">
        <v>644</v>
      </c>
      <c r="F1153" t="s">
        <v>8220</v>
      </c>
      <c r="G1153" t="s">
        <v>8223</v>
      </c>
      <c r="H1153" t="s">
        <v>8404</v>
      </c>
      <c r="I1153" t="s">
        <v>8245</v>
      </c>
      <c r="J1153">
        <v>1338321305</v>
      </c>
      <c r="K1153">
        <v>1336506905</v>
      </c>
      <c r="L1153" t="b">
        <v>0</v>
      </c>
      <c r="M1153">
        <v>30</v>
      </c>
      <c r="N1153" t="b">
        <v>0</v>
      </c>
      <c r="O1153" t="s">
        <v>8276</v>
      </c>
      <c r="P1153" t="s">
        <v>8326</v>
      </c>
      <c r="Q1153" t="s">
        <v>8349</v>
      </c>
      <c r="R1153">
        <f t="shared" si="119"/>
        <v>21.47</v>
      </c>
      <c r="S1153" s="9">
        <f t="shared" si="120"/>
        <v>31</v>
      </c>
      <c r="T1153" s="8">
        <f t="shared" si="121"/>
        <v>41037.829918981479</v>
      </c>
      <c r="U1153" s="8">
        <f t="shared" si="122"/>
        <v>41058.829918981479</v>
      </c>
      <c r="V1153" s="14">
        <f t="shared" si="123"/>
        <v>21</v>
      </c>
      <c r="W1153" s="10">
        <f t="shared" si="124"/>
        <v>-0.69333333333333336</v>
      </c>
      <c r="X1153" s="21">
        <f t="shared" si="125"/>
        <v>2012</v>
      </c>
    </row>
    <row r="1154" spans="1:24" ht="60" x14ac:dyDescent="0.25">
      <c r="A1154">
        <v>1119</v>
      </c>
      <c r="B1154" s="1" t="s">
        <v>1120</v>
      </c>
      <c r="C1154" s="1" t="s">
        <v>5229</v>
      </c>
      <c r="D1154" s="3">
        <v>2100</v>
      </c>
      <c r="E1154" s="4">
        <v>5</v>
      </c>
      <c r="F1154" t="s">
        <v>8220</v>
      </c>
      <c r="G1154" t="s">
        <v>8223</v>
      </c>
      <c r="H1154" t="s">
        <v>8404</v>
      </c>
      <c r="I1154" t="s">
        <v>8245</v>
      </c>
      <c r="J1154">
        <v>1396810864</v>
      </c>
      <c r="K1154">
        <v>1395687664</v>
      </c>
      <c r="L1154" t="b">
        <v>0</v>
      </c>
      <c r="M1154">
        <v>1</v>
      </c>
      <c r="N1154" t="b">
        <v>0</v>
      </c>
      <c r="O1154" t="s">
        <v>8280</v>
      </c>
      <c r="P1154" t="s">
        <v>8315</v>
      </c>
      <c r="Q1154" t="s">
        <v>8333</v>
      </c>
      <c r="R1154">
        <f t="shared" ref="R1154:R1217" si="126">IFERROR(ROUND(E1154/M1154,2),0)</f>
        <v>5</v>
      </c>
      <c r="S1154" s="9">
        <f t="shared" ref="S1154:S1217" si="127">ROUND((E1154/D1154)*100,0)</f>
        <v>0</v>
      </c>
      <c r="T1154" s="8">
        <f t="shared" ref="T1154:T1217" si="128">+(((K1154/60)/60)/24)+DATE(1970,1,1)</f>
        <v>41722.792407407411</v>
      </c>
      <c r="U1154" s="8">
        <f t="shared" ref="U1154:U1217" si="129">+(((J1154/60)/60/24)+DATE(1970,1,1))</f>
        <v>41735.792407407411</v>
      </c>
      <c r="V1154" s="14">
        <f t="shared" ref="V1154:V1217" si="130">+U1154-T1154</f>
        <v>13</v>
      </c>
      <c r="W1154" s="10">
        <f t="shared" ref="W1154:W1217" si="131">+(E1154-D1154)/D1154</f>
        <v>-0.99761904761904763</v>
      </c>
      <c r="X1154" s="21">
        <f t="shared" ref="X1154:X1217" si="132">YEAR(T1154)</f>
        <v>2014</v>
      </c>
    </row>
    <row r="1155" spans="1:24" ht="60" x14ac:dyDescent="0.25">
      <c r="A1155">
        <v>1383</v>
      </c>
      <c r="B1155" s="1" t="s">
        <v>1384</v>
      </c>
      <c r="C1155" s="1" t="s">
        <v>5493</v>
      </c>
      <c r="D1155" s="3">
        <v>2200</v>
      </c>
      <c r="E1155" s="4">
        <v>4673</v>
      </c>
      <c r="F1155" t="s">
        <v>8218</v>
      </c>
      <c r="G1155" t="s">
        <v>8228</v>
      </c>
      <c r="H1155" t="s">
        <v>8409</v>
      </c>
      <c r="I1155" t="s">
        <v>8250</v>
      </c>
      <c r="J1155">
        <v>1482457678</v>
      </c>
      <c r="K1155">
        <v>1480729678</v>
      </c>
      <c r="L1155" t="b">
        <v>0</v>
      </c>
      <c r="M1155">
        <v>93</v>
      </c>
      <c r="N1155" t="b">
        <v>1</v>
      </c>
      <c r="O1155" t="s">
        <v>8274</v>
      </c>
      <c r="P1155" t="s">
        <v>8326</v>
      </c>
      <c r="Q1155" t="s">
        <v>8330</v>
      </c>
      <c r="R1155">
        <f t="shared" si="126"/>
        <v>50.25</v>
      </c>
      <c r="S1155" s="9">
        <f t="shared" si="127"/>
        <v>212</v>
      </c>
      <c r="T1155" s="8">
        <f t="shared" si="128"/>
        <v>42707.074976851851</v>
      </c>
      <c r="U1155" s="8">
        <f t="shared" si="129"/>
        <v>42727.074976851851</v>
      </c>
      <c r="V1155" s="14">
        <f t="shared" si="130"/>
        <v>20</v>
      </c>
      <c r="W1155" s="10">
        <f t="shared" si="131"/>
        <v>1.124090909090909</v>
      </c>
      <c r="X1155" s="21">
        <f t="shared" si="132"/>
        <v>2016</v>
      </c>
    </row>
    <row r="1156" spans="1:24" ht="30" x14ac:dyDescent="0.25">
      <c r="A1156">
        <v>2258</v>
      </c>
      <c r="B1156" s="1" t="s">
        <v>2259</v>
      </c>
      <c r="C1156" s="1" t="s">
        <v>6368</v>
      </c>
      <c r="D1156" s="3">
        <v>2200</v>
      </c>
      <c r="E1156" s="4">
        <v>3223</v>
      </c>
      <c r="F1156" t="s">
        <v>8218</v>
      </c>
      <c r="G1156" t="s">
        <v>8223</v>
      </c>
      <c r="H1156" t="s">
        <v>8404</v>
      </c>
      <c r="I1156" t="s">
        <v>8245</v>
      </c>
      <c r="J1156">
        <v>1434045687</v>
      </c>
      <c r="K1156">
        <v>1431453687</v>
      </c>
      <c r="L1156" t="b">
        <v>0</v>
      </c>
      <c r="M1156">
        <v>205</v>
      </c>
      <c r="N1156" t="b">
        <v>1</v>
      </c>
      <c r="O1156" t="s">
        <v>8295</v>
      </c>
      <c r="P1156" t="s">
        <v>8315</v>
      </c>
      <c r="Q1156" t="s">
        <v>8316</v>
      </c>
      <c r="R1156">
        <f t="shared" si="126"/>
        <v>15.72</v>
      </c>
      <c r="S1156" s="9">
        <f t="shared" si="127"/>
        <v>147</v>
      </c>
      <c r="T1156" s="8">
        <f t="shared" si="128"/>
        <v>42136.75100694444</v>
      </c>
      <c r="U1156" s="8">
        <f t="shared" si="129"/>
        <v>42166.75100694444</v>
      </c>
      <c r="V1156" s="14">
        <f t="shared" si="130"/>
        <v>30</v>
      </c>
      <c r="W1156" s="10">
        <f t="shared" si="131"/>
        <v>0.46500000000000002</v>
      </c>
      <c r="X1156" s="21">
        <f t="shared" si="132"/>
        <v>2015</v>
      </c>
    </row>
    <row r="1157" spans="1:24" ht="60" x14ac:dyDescent="0.25">
      <c r="A1157">
        <v>1221</v>
      </c>
      <c r="B1157" s="1" t="s">
        <v>1222</v>
      </c>
      <c r="C1157" s="1" t="s">
        <v>5331</v>
      </c>
      <c r="D1157" s="3">
        <v>2200</v>
      </c>
      <c r="E1157" s="4">
        <v>2451.0100000000002</v>
      </c>
      <c r="F1157" t="s">
        <v>8218</v>
      </c>
      <c r="G1157" t="s">
        <v>8224</v>
      </c>
      <c r="H1157" t="s">
        <v>8408</v>
      </c>
      <c r="I1157" t="s">
        <v>8246</v>
      </c>
      <c r="J1157">
        <v>1480809600</v>
      </c>
      <c r="K1157">
        <v>1478431488</v>
      </c>
      <c r="L1157" t="b">
        <v>0</v>
      </c>
      <c r="M1157">
        <v>103</v>
      </c>
      <c r="N1157" t="b">
        <v>1</v>
      </c>
      <c r="O1157" t="s">
        <v>8283</v>
      </c>
      <c r="P1157" t="s">
        <v>8312</v>
      </c>
      <c r="Q1157" t="s">
        <v>8313</v>
      </c>
      <c r="R1157">
        <f t="shared" si="126"/>
        <v>23.8</v>
      </c>
      <c r="S1157" s="9">
        <f t="shared" si="127"/>
        <v>111</v>
      </c>
      <c r="T1157" s="8">
        <f t="shared" si="128"/>
        <v>42680.47555555556</v>
      </c>
      <c r="U1157" s="8">
        <f t="shared" si="129"/>
        <v>42708</v>
      </c>
      <c r="V1157" s="14">
        <f t="shared" si="130"/>
        <v>27.524444444439723</v>
      </c>
      <c r="W1157" s="10">
        <f t="shared" si="131"/>
        <v>0.11409545454545464</v>
      </c>
      <c r="X1157" s="21">
        <f t="shared" si="132"/>
        <v>2016</v>
      </c>
    </row>
    <row r="1158" spans="1:24" ht="60" x14ac:dyDescent="0.25">
      <c r="A1158">
        <v>72</v>
      </c>
      <c r="B1158" s="1" t="s">
        <v>74</v>
      </c>
      <c r="C1158" s="1" t="s">
        <v>4183</v>
      </c>
      <c r="D1158" s="3">
        <v>2200</v>
      </c>
      <c r="E1158" s="4">
        <v>2385</v>
      </c>
      <c r="F1158" t="s">
        <v>8218</v>
      </c>
      <c r="G1158" t="s">
        <v>8223</v>
      </c>
      <c r="H1158" t="s">
        <v>8404</v>
      </c>
      <c r="I1158" t="s">
        <v>8245</v>
      </c>
      <c r="J1158">
        <v>1352937600</v>
      </c>
      <c r="K1158">
        <v>1351210481</v>
      </c>
      <c r="L1158" t="b">
        <v>0</v>
      </c>
      <c r="M1158">
        <v>41</v>
      </c>
      <c r="N1158" t="b">
        <v>1</v>
      </c>
      <c r="O1158" t="s">
        <v>8264</v>
      </c>
      <c r="P1158" t="s">
        <v>8320</v>
      </c>
      <c r="Q1158" t="s">
        <v>8342</v>
      </c>
      <c r="R1158">
        <f t="shared" si="126"/>
        <v>58.17</v>
      </c>
      <c r="S1158" s="9">
        <f t="shared" si="127"/>
        <v>108</v>
      </c>
      <c r="T1158" s="8">
        <f t="shared" si="128"/>
        <v>41208.010196759256</v>
      </c>
      <c r="U1158" s="8">
        <f t="shared" si="129"/>
        <v>41228</v>
      </c>
      <c r="V1158" s="14">
        <f t="shared" si="130"/>
        <v>19.98980324074364</v>
      </c>
      <c r="W1158" s="10">
        <f t="shared" si="131"/>
        <v>8.4090909090909091E-2</v>
      </c>
      <c r="X1158" s="21">
        <f t="shared" si="132"/>
        <v>2012</v>
      </c>
    </row>
    <row r="1159" spans="1:24" ht="45" x14ac:dyDescent="0.25">
      <c r="A1159">
        <v>105</v>
      </c>
      <c r="B1159" s="1" t="s">
        <v>107</v>
      </c>
      <c r="C1159" s="1" t="s">
        <v>4216</v>
      </c>
      <c r="D1159" s="3">
        <v>2200</v>
      </c>
      <c r="E1159" s="4">
        <v>2363</v>
      </c>
      <c r="F1159" t="s">
        <v>8218</v>
      </c>
      <c r="G1159" t="s">
        <v>8223</v>
      </c>
      <c r="H1159" t="s">
        <v>8404</v>
      </c>
      <c r="I1159" t="s">
        <v>8245</v>
      </c>
      <c r="J1159">
        <v>1463184000</v>
      </c>
      <c r="K1159">
        <v>1461605020</v>
      </c>
      <c r="L1159" t="b">
        <v>0</v>
      </c>
      <c r="M1159">
        <v>60</v>
      </c>
      <c r="N1159" t="b">
        <v>1</v>
      </c>
      <c r="O1159" t="s">
        <v>8264</v>
      </c>
      <c r="P1159" t="s">
        <v>8320</v>
      </c>
      <c r="Q1159" t="s">
        <v>8342</v>
      </c>
      <c r="R1159">
        <f t="shared" si="126"/>
        <v>39.380000000000003</v>
      </c>
      <c r="S1159" s="9">
        <f t="shared" si="127"/>
        <v>107</v>
      </c>
      <c r="T1159" s="8">
        <f t="shared" si="128"/>
        <v>42485.724768518514</v>
      </c>
      <c r="U1159" s="8">
        <f t="shared" si="129"/>
        <v>42504</v>
      </c>
      <c r="V1159" s="14">
        <f t="shared" si="130"/>
        <v>18.275231481486117</v>
      </c>
      <c r="W1159" s="10">
        <f t="shared" si="131"/>
        <v>7.4090909090909096E-2</v>
      </c>
      <c r="X1159" s="21">
        <f t="shared" si="132"/>
        <v>2016</v>
      </c>
    </row>
    <row r="1160" spans="1:24" ht="60" x14ac:dyDescent="0.25">
      <c r="A1160">
        <v>2106</v>
      </c>
      <c r="B1160" s="1" t="s">
        <v>2107</v>
      </c>
      <c r="C1160" s="1" t="s">
        <v>6216</v>
      </c>
      <c r="D1160" s="3">
        <v>2200</v>
      </c>
      <c r="E1160" s="4">
        <v>2355</v>
      </c>
      <c r="F1160" t="s">
        <v>8218</v>
      </c>
      <c r="G1160" t="s">
        <v>8223</v>
      </c>
      <c r="H1160" t="s">
        <v>8404</v>
      </c>
      <c r="I1160" t="s">
        <v>8245</v>
      </c>
      <c r="J1160">
        <v>1359176974</v>
      </c>
      <c r="K1160">
        <v>1356584974</v>
      </c>
      <c r="L1160" t="b">
        <v>0</v>
      </c>
      <c r="M1160">
        <v>44</v>
      </c>
      <c r="N1160" t="b">
        <v>1</v>
      </c>
      <c r="O1160" t="s">
        <v>8277</v>
      </c>
      <c r="P1160" t="s">
        <v>8326</v>
      </c>
      <c r="Q1160" t="s">
        <v>8327</v>
      </c>
      <c r="R1160">
        <f t="shared" si="126"/>
        <v>53.52</v>
      </c>
      <c r="S1160" s="9">
        <f t="shared" si="127"/>
        <v>107</v>
      </c>
      <c r="T1160" s="8">
        <f t="shared" si="128"/>
        <v>41270.21497685185</v>
      </c>
      <c r="U1160" s="8">
        <f t="shared" si="129"/>
        <v>41300.21497685185</v>
      </c>
      <c r="V1160" s="14">
        <f t="shared" si="130"/>
        <v>30</v>
      </c>
      <c r="W1160" s="10">
        <f t="shared" si="131"/>
        <v>7.045454545454545E-2</v>
      </c>
      <c r="X1160" s="21">
        <f t="shared" si="132"/>
        <v>2012</v>
      </c>
    </row>
    <row r="1161" spans="1:24" ht="45" x14ac:dyDescent="0.25">
      <c r="A1161">
        <v>3152</v>
      </c>
      <c r="B1161" s="1" t="s">
        <v>3152</v>
      </c>
      <c r="C1161" s="1" t="s">
        <v>7262</v>
      </c>
      <c r="D1161" s="3">
        <v>2200</v>
      </c>
      <c r="E1161" s="4">
        <v>2331</v>
      </c>
      <c r="F1161" t="s">
        <v>8218</v>
      </c>
      <c r="G1161" t="s">
        <v>8224</v>
      </c>
      <c r="H1161" t="s">
        <v>8408</v>
      </c>
      <c r="I1161" t="s">
        <v>8246</v>
      </c>
      <c r="J1161">
        <v>1383425367</v>
      </c>
      <c r="K1161">
        <v>1380833367</v>
      </c>
      <c r="L1161" t="b">
        <v>1</v>
      </c>
      <c r="M1161">
        <v>67</v>
      </c>
      <c r="N1161" t="b">
        <v>1</v>
      </c>
      <c r="O1161" t="s">
        <v>8269</v>
      </c>
      <c r="P1161" t="s">
        <v>8322</v>
      </c>
      <c r="Q1161" t="s">
        <v>8325</v>
      </c>
      <c r="R1161">
        <f t="shared" si="126"/>
        <v>34.79</v>
      </c>
      <c r="S1161" s="9">
        <f t="shared" si="127"/>
        <v>106</v>
      </c>
      <c r="T1161" s="8">
        <f t="shared" si="128"/>
        <v>41550.867673611108</v>
      </c>
      <c r="U1161" s="8">
        <f t="shared" si="129"/>
        <v>41580.867673611108</v>
      </c>
      <c r="V1161" s="14">
        <f t="shared" si="130"/>
        <v>30</v>
      </c>
      <c r="W1161" s="10">
        <f t="shared" si="131"/>
        <v>5.9545454545454547E-2</v>
      </c>
      <c r="X1161" s="21">
        <f t="shared" si="132"/>
        <v>2013</v>
      </c>
    </row>
    <row r="1162" spans="1:24" ht="60" x14ac:dyDescent="0.25">
      <c r="A1162">
        <v>3556</v>
      </c>
      <c r="B1162" s="1" t="s">
        <v>3555</v>
      </c>
      <c r="C1162" s="1" t="s">
        <v>7666</v>
      </c>
      <c r="D1162" s="3">
        <v>2200</v>
      </c>
      <c r="E1162" s="4">
        <v>2210</v>
      </c>
      <c r="F1162" t="s">
        <v>8218</v>
      </c>
      <c r="G1162" t="s">
        <v>8224</v>
      </c>
      <c r="H1162" t="s">
        <v>8408</v>
      </c>
      <c r="I1162" t="s">
        <v>8246</v>
      </c>
      <c r="J1162">
        <v>1408289724</v>
      </c>
      <c r="K1162">
        <v>1403105724</v>
      </c>
      <c r="L1162" t="b">
        <v>0</v>
      </c>
      <c r="M1162">
        <v>20</v>
      </c>
      <c r="N1162" t="b">
        <v>1</v>
      </c>
      <c r="O1162" t="s">
        <v>8269</v>
      </c>
      <c r="P1162" t="s">
        <v>8322</v>
      </c>
      <c r="Q1162" t="s">
        <v>8325</v>
      </c>
      <c r="R1162">
        <f t="shared" si="126"/>
        <v>110.5</v>
      </c>
      <c r="S1162" s="9">
        <f t="shared" si="127"/>
        <v>100</v>
      </c>
      <c r="T1162" s="8">
        <f t="shared" si="128"/>
        <v>41808.649583333332</v>
      </c>
      <c r="U1162" s="8">
        <f t="shared" si="129"/>
        <v>41868.649583333332</v>
      </c>
      <c r="V1162" s="14">
        <f t="shared" si="130"/>
        <v>60</v>
      </c>
      <c r="W1162" s="10">
        <f t="shared" si="131"/>
        <v>4.5454545454545452E-3</v>
      </c>
      <c r="X1162" s="21">
        <f t="shared" si="132"/>
        <v>2014</v>
      </c>
    </row>
    <row r="1163" spans="1:24" ht="45" x14ac:dyDescent="0.25">
      <c r="A1163">
        <v>1069</v>
      </c>
      <c r="B1163" s="1" t="s">
        <v>1070</v>
      </c>
      <c r="C1163" s="1" t="s">
        <v>5179</v>
      </c>
      <c r="D1163" s="3">
        <v>2200</v>
      </c>
      <c r="E1163" s="4">
        <v>850</v>
      </c>
      <c r="F1163" t="s">
        <v>8220</v>
      </c>
      <c r="G1163" t="s">
        <v>8223</v>
      </c>
      <c r="H1163" t="s">
        <v>8404</v>
      </c>
      <c r="I1163" t="s">
        <v>8245</v>
      </c>
      <c r="J1163">
        <v>1385447459</v>
      </c>
      <c r="K1163">
        <v>1382679059</v>
      </c>
      <c r="L1163" t="b">
        <v>0</v>
      </c>
      <c r="M1163">
        <v>21</v>
      </c>
      <c r="N1163" t="b">
        <v>0</v>
      </c>
      <c r="O1163" t="s">
        <v>8280</v>
      </c>
      <c r="P1163" t="s">
        <v>8315</v>
      </c>
      <c r="Q1163" t="s">
        <v>8333</v>
      </c>
      <c r="R1163">
        <f t="shared" si="126"/>
        <v>40.479999999999997</v>
      </c>
      <c r="S1163" s="9">
        <f t="shared" si="127"/>
        <v>39</v>
      </c>
      <c r="T1163" s="8">
        <f t="shared" si="128"/>
        <v>41572.229849537034</v>
      </c>
      <c r="U1163" s="8">
        <f t="shared" si="129"/>
        <v>41604.271516203706</v>
      </c>
      <c r="V1163" s="14">
        <f t="shared" si="130"/>
        <v>32.041666666671517</v>
      </c>
      <c r="W1163" s="10">
        <f t="shared" si="131"/>
        <v>-0.61363636363636365</v>
      </c>
      <c r="X1163" s="21">
        <f t="shared" si="132"/>
        <v>2013</v>
      </c>
    </row>
    <row r="1164" spans="1:24" ht="60" x14ac:dyDescent="0.25">
      <c r="A1164">
        <v>865</v>
      </c>
      <c r="B1164" s="1" t="s">
        <v>866</v>
      </c>
      <c r="C1164" s="1" t="s">
        <v>4975</v>
      </c>
      <c r="D1164" s="3">
        <v>2200</v>
      </c>
      <c r="E1164" s="4">
        <v>45</v>
      </c>
      <c r="F1164" t="s">
        <v>8220</v>
      </c>
      <c r="G1164" t="s">
        <v>8223</v>
      </c>
      <c r="H1164" t="s">
        <v>8404</v>
      </c>
      <c r="I1164" t="s">
        <v>8245</v>
      </c>
      <c r="J1164">
        <v>1358361197</v>
      </c>
      <c r="K1164">
        <v>1353177197</v>
      </c>
      <c r="L1164" t="b">
        <v>0</v>
      </c>
      <c r="M1164">
        <v>2</v>
      </c>
      <c r="N1164" t="b">
        <v>0</v>
      </c>
      <c r="O1164" t="s">
        <v>8276</v>
      </c>
      <c r="P1164" t="s">
        <v>8326</v>
      </c>
      <c r="Q1164" t="s">
        <v>8349</v>
      </c>
      <c r="R1164">
        <f t="shared" si="126"/>
        <v>22.5</v>
      </c>
      <c r="S1164" s="9">
        <f t="shared" si="127"/>
        <v>2</v>
      </c>
      <c r="T1164" s="8">
        <f t="shared" si="128"/>
        <v>41230.77311342593</v>
      </c>
      <c r="U1164" s="8">
        <f t="shared" si="129"/>
        <v>41290.77311342593</v>
      </c>
      <c r="V1164" s="14">
        <f t="shared" si="130"/>
        <v>60</v>
      </c>
      <c r="W1164" s="10">
        <f t="shared" si="131"/>
        <v>-0.9795454545454545</v>
      </c>
      <c r="X1164" s="21">
        <f t="shared" si="132"/>
        <v>2012</v>
      </c>
    </row>
    <row r="1165" spans="1:24" ht="60" x14ac:dyDescent="0.25">
      <c r="A1165">
        <v>760</v>
      </c>
      <c r="B1165" s="1" t="s">
        <v>761</v>
      </c>
      <c r="C1165" s="1" t="s">
        <v>4870</v>
      </c>
      <c r="D1165" s="3">
        <v>2200</v>
      </c>
      <c r="E1165" s="4">
        <v>0</v>
      </c>
      <c r="F1165" t="s">
        <v>8220</v>
      </c>
      <c r="G1165" t="s">
        <v>8223</v>
      </c>
      <c r="H1165" t="s">
        <v>8404</v>
      </c>
      <c r="I1165" t="s">
        <v>8245</v>
      </c>
      <c r="J1165">
        <v>1480188013</v>
      </c>
      <c r="K1165">
        <v>1477592413</v>
      </c>
      <c r="L1165" t="b">
        <v>0</v>
      </c>
      <c r="M1165">
        <v>0</v>
      </c>
      <c r="N1165" t="b">
        <v>0</v>
      </c>
      <c r="O1165" t="s">
        <v>8273</v>
      </c>
      <c r="P1165" t="s">
        <v>8310</v>
      </c>
      <c r="Q1165" t="s">
        <v>8351</v>
      </c>
      <c r="R1165">
        <f t="shared" si="126"/>
        <v>0</v>
      </c>
      <c r="S1165" s="9">
        <f t="shared" si="127"/>
        <v>0</v>
      </c>
      <c r="T1165" s="8">
        <f t="shared" si="128"/>
        <v>42670.764039351852</v>
      </c>
      <c r="U1165" s="8">
        <f t="shared" si="129"/>
        <v>42700.805706018517</v>
      </c>
      <c r="V1165" s="14">
        <f t="shared" si="130"/>
        <v>30.041666666664241</v>
      </c>
      <c r="W1165" s="10">
        <f t="shared" si="131"/>
        <v>-1</v>
      </c>
      <c r="X1165" s="21">
        <f t="shared" si="132"/>
        <v>2016</v>
      </c>
    </row>
    <row r="1166" spans="1:24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t="s">
        <v>8223</v>
      </c>
      <c r="H1166" t="s">
        <v>8404</v>
      </c>
      <c r="I1166" t="s">
        <v>8245</v>
      </c>
      <c r="J1166">
        <v>1404406964</v>
      </c>
      <c r="K1166">
        <v>1401814964</v>
      </c>
      <c r="L1166" t="b">
        <v>0</v>
      </c>
      <c r="M1166">
        <v>0</v>
      </c>
      <c r="N1166" t="b">
        <v>0</v>
      </c>
      <c r="O1166" t="s">
        <v>8269</v>
      </c>
      <c r="P1166" t="s">
        <v>8322</v>
      </c>
      <c r="Q1166" t="s">
        <v>8325</v>
      </c>
      <c r="R1166">
        <f t="shared" si="126"/>
        <v>0</v>
      </c>
      <c r="S1166" s="9">
        <f t="shared" si="127"/>
        <v>0</v>
      </c>
      <c r="T1166" s="8">
        <f t="shared" si="128"/>
        <v>41793.710231481484</v>
      </c>
      <c r="U1166" s="8">
        <f t="shared" si="129"/>
        <v>41823.710231481484</v>
      </c>
      <c r="V1166" s="14">
        <f t="shared" si="130"/>
        <v>30</v>
      </c>
      <c r="W1166" s="10">
        <f t="shared" si="131"/>
        <v>-1</v>
      </c>
      <c r="X1166" s="21">
        <f t="shared" si="132"/>
        <v>2014</v>
      </c>
    </row>
    <row r="1167" spans="1:24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t="s">
        <v>8223</v>
      </c>
      <c r="H1167" t="s">
        <v>8404</v>
      </c>
      <c r="I1167" t="s">
        <v>8245</v>
      </c>
      <c r="J1167">
        <v>1367588645</v>
      </c>
      <c r="K1167">
        <v>1364996645</v>
      </c>
      <c r="L1167" t="b">
        <v>0</v>
      </c>
      <c r="M1167">
        <v>74</v>
      </c>
      <c r="N1167" t="b">
        <v>1</v>
      </c>
      <c r="O1167" t="s">
        <v>8272</v>
      </c>
      <c r="P1167" t="s">
        <v>8310</v>
      </c>
      <c r="Q1167" t="s">
        <v>8332</v>
      </c>
      <c r="R1167">
        <f t="shared" si="126"/>
        <v>53.73</v>
      </c>
      <c r="S1167" s="9">
        <f t="shared" si="127"/>
        <v>179</v>
      </c>
      <c r="T1167" s="8">
        <f t="shared" si="128"/>
        <v>41367.572280092594</v>
      </c>
      <c r="U1167" s="8">
        <f t="shared" si="129"/>
        <v>41397.572280092594</v>
      </c>
      <c r="V1167" s="14">
        <f t="shared" si="130"/>
        <v>30</v>
      </c>
      <c r="W1167" s="10">
        <f t="shared" si="131"/>
        <v>0.79099099099099102</v>
      </c>
      <c r="X1167" s="21">
        <f t="shared" si="132"/>
        <v>2013</v>
      </c>
    </row>
    <row r="1168" spans="1:24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t="s">
        <v>8223</v>
      </c>
      <c r="H1168" t="s">
        <v>8404</v>
      </c>
      <c r="I1168" t="s">
        <v>8245</v>
      </c>
      <c r="J1168">
        <v>1425819425</v>
      </c>
      <c r="K1168">
        <v>1423231025</v>
      </c>
      <c r="L1168" t="b">
        <v>0</v>
      </c>
      <c r="M1168">
        <v>12</v>
      </c>
      <c r="N1168" t="b">
        <v>0</v>
      </c>
      <c r="O1168" t="s">
        <v>8269</v>
      </c>
      <c r="P1168" t="s">
        <v>8322</v>
      </c>
      <c r="Q1168" t="s">
        <v>8325</v>
      </c>
      <c r="R1168">
        <f t="shared" si="126"/>
        <v>29.17</v>
      </c>
      <c r="S1168" s="9">
        <f t="shared" si="127"/>
        <v>16</v>
      </c>
      <c r="T1168" s="8">
        <f t="shared" si="128"/>
        <v>42041.581307870365</v>
      </c>
      <c r="U1168" s="8">
        <f t="shared" si="129"/>
        <v>42071.539641203708</v>
      </c>
      <c r="V1168" s="14">
        <f t="shared" si="130"/>
        <v>29.958333333343035</v>
      </c>
      <c r="W1168" s="10">
        <f t="shared" si="131"/>
        <v>-0.84262589928057552</v>
      </c>
      <c r="X1168" s="21">
        <f t="shared" si="132"/>
        <v>2015</v>
      </c>
    </row>
    <row r="1169" spans="1:24" ht="45" x14ac:dyDescent="0.25">
      <c r="A1169">
        <v>3252</v>
      </c>
      <c r="B1169" s="1" t="s">
        <v>3252</v>
      </c>
      <c r="C1169" s="1" t="s">
        <v>7362</v>
      </c>
      <c r="D1169" s="3">
        <v>2250</v>
      </c>
      <c r="E1169" s="4">
        <v>2876</v>
      </c>
      <c r="F1169" t="s">
        <v>8218</v>
      </c>
      <c r="G1169" t="s">
        <v>8224</v>
      </c>
      <c r="H1169" t="s">
        <v>8408</v>
      </c>
      <c r="I1169" t="s">
        <v>8246</v>
      </c>
      <c r="J1169">
        <v>1473247240</v>
      </c>
      <c r="K1169">
        <v>1470655240</v>
      </c>
      <c r="L1169" t="b">
        <v>1</v>
      </c>
      <c r="M1169">
        <v>50</v>
      </c>
      <c r="N1169" t="b">
        <v>1</v>
      </c>
      <c r="O1169" t="s">
        <v>8269</v>
      </c>
      <c r="P1169" t="s">
        <v>8322</v>
      </c>
      <c r="Q1169" t="s">
        <v>8325</v>
      </c>
      <c r="R1169">
        <f t="shared" si="126"/>
        <v>57.52</v>
      </c>
      <c r="S1169" s="9">
        <f t="shared" si="127"/>
        <v>128</v>
      </c>
      <c r="T1169" s="8">
        <f t="shared" si="128"/>
        <v>42590.472685185188</v>
      </c>
      <c r="U1169" s="8">
        <f t="shared" si="129"/>
        <v>42620.472685185188</v>
      </c>
      <c r="V1169" s="14">
        <f t="shared" si="130"/>
        <v>30</v>
      </c>
      <c r="W1169" s="10">
        <f t="shared" si="131"/>
        <v>0.2782222222222222</v>
      </c>
      <c r="X1169" s="21">
        <f t="shared" si="132"/>
        <v>2016</v>
      </c>
    </row>
    <row r="1170" spans="1:24" ht="45" x14ac:dyDescent="0.25">
      <c r="A1170">
        <v>1543</v>
      </c>
      <c r="B1170" s="1" t="s">
        <v>1544</v>
      </c>
      <c r="C1170" s="1" t="s">
        <v>5653</v>
      </c>
      <c r="D1170" s="3">
        <v>2250</v>
      </c>
      <c r="E1170" s="4">
        <v>10</v>
      </c>
      <c r="F1170" t="s">
        <v>8220</v>
      </c>
      <c r="G1170" t="s">
        <v>8223</v>
      </c>
      <c r="H1170" t="s">
        <v>8404</v>
      </c>
      <c r="I1170" t="s">
        <v>8245</v>
      </c>
      <c r="J1170">
        <v>1416662034</v>
      </c>
      <c r="K1170">
        <v>1414066434</v>
      </c>
      <c r="L1170" t="b">
        <v>0</v>
      </c>
      <c r="M1170">
        <v>1</v>
      </c>
      <c r="N1170" t="b">
        <v>0</v>
      </c>
      <c r="O1170" t="s">
        <v>8287</v>
      </c>
      <c r="P1170" t="s">
        <v>8312</v>
      </c>
      <c r="Q1170" t="s">
        <v>8354</v>
      </c>
      <c r="R1170">
        <f t="shared" si="126"/>
        <v>10</v>
      </c>
      <c r="S1170" s="9">
        <f t="shared" si="127"/>
        <v>0</v>
      </c>
      <c r="T1170" s="8">
        <f t="shared" si="128"/>
        <v>41935.509652777779</v>
      </c>
      <c r="U1170" s="8">
        <f t="shared" si="129"/>
        <v>41965.551319444443</v>
      </c>
      <c r="V1170" s="14">
        <f t="shared" si="130"/>
        <v>30.041666666664241</v>
      </c>
      <c r="W1170" s="10">
        <f t="shared" si="131"/>
        <v>-0.99555555555555553</v>
      </c>
      <c r="X1170" s="21">
        <f t="shared" si="132"/>
        <v>2014</v>
      </c>
    </row>
    <row r="1171" spans="1:24" ht="45" x14ac:dyDescent="0.25">
      <c r="A1171">
        <v>2302</v>
      </c>
      <c r="B1171" s="1" t="s">
        <v>2303</v>
      </c>
      <c r="C1171" s="1" t="s">
        <v>6412</v>
      </c>
      <c r="D1171" s="3">
        <v>2300</v>
      </c>
      <c r="E1171" s="4">
        <v>3925</v>
      </c>
      <c r="F1171" t="s">
        <v>8218</v>
      </c>
      <c r="G1171" t="s">
        <v>8223</v>
      </c>
      <c r="H1171" t="s">
        <v>8404</v>
      </c>
      <c r="I1171" t="s">
        <v>8245</v>
      </c>
      <c r="J1171">
        <v>1388473200</v>
      </c>
      <c r="K1171">
        <v>1385585434</v>
      </c>
      <c r="L1171" t="b">
        <v>1</v>
      </c>
      <c r="M1171">
        <v>85</v>
      </c>
      <c r="N1171" t="b">
        <v>1</v>
      </c>
      <c r="O1171" t="s">
        <v>8277</v>
      </c>
      <c r="P1171" t="s">
        <v>8326</v>
      </c>
      <c r="Q1171" t="s">
        <v>8327</v>
      </c>
      <c r="R1171">
        <f t="shared" si="126"/>
        <v>46.18</v>
      </c>
      <c r="S1171" s="9">
        <f t="shared" si="127"/>
        <v>171</v>
      </c>
      <c r="T1171" s="8">
        <f t="shared" si="128"/>
        <v>41605.868449074071</v>
      </c>
      <c r="U1171" s="8">
        <f t="shared" si="129"/>
        <v>41639.291666666664</v>
      </c>
      <c r="V1171" s="14">
        <f t="shared" si="130"/>
        <v>33.423217592593573</v>
      </c>
      <c r="W1171" s="10">
        <f t="shared" si="131"/>
        <v>0.70652173913043481</v>
      </c>
      <c r="X1171" s="21">
        <f t="shared" si="132"/>
        <v>2013</v>
      </c>
    </row>
    <row r="1172" spans="1:24" ht="45" x14ac:dyDescent="0.25">
      <c r="A1172">
        <v>270</v>
      </c>
      <c r="B1172" s="1" t="s">
        <v>271</v>
      </c>
      <c r="C1172" s="1" t="s">
        <v>4380</v>
      </c>
      <c r="D1172" s="3">
        <v>2300</v>
      </c>
      <c r="E1172" s="4">
        <v>3510</v>
      </c>
      <c r="F1172" t="s">
        <v>8218</v>
      </c>
      <c r="G1172" t="s">
        <v>8223</v>
      </c>
      <c r="H1172" t="s">
        <v>8404</v>
      </c>
      <c r="I1172" t="s">
        <v>8245</v>
      </c>
      <c r="J1172">
        <v>1306296000</v>
      </c>
      <c r="K1172">
        <v>1301950070</v>
      </c>
      <c r="L1172" t="b">
        <v>1</v>
      </c>
      <c r="M1172">
        <v>61</v>
      </c>
      <c r="N1172" t="b">
        <v>1</v>
      </c>
      <c r="O1172" t="s">
        <v>8267</v>
      </c>
      <c r="P1172" t="s">
        <v>8320</v>
      </c>
      <c r="Q1172" t="s">
        <v>8321</v>
      </c>
      <c r="R1172">
        <f t="shared" si="126"/>
        <v>57.54</v>
      </c>
      <c r="S1172" s="9">
        <f t="shared" si="127"/>
        <v>153</v>
      </c>
      <c r="T1172" s="8">
        <f t="shared" si="128"/>
        <v>40637.866550925923</v>
      </c>
      <c r="U1172" s="8">
        <f t="shared" si="129"/>
        <v>40688.166666666664</v>
      </c>
      <c r="V1172" s="14">
        <f t="shared" si="130"/>
        <v>50.300115740741603</v>
      </c>
      <c r="W1172" s="10">
        <f t="shared" si="131"/>
        <v>0.52608695652173909</v>
      </c>
      <c r="X1172" s="21">
        <f t="shared" si="132"/>
        <v>2011</v>
      </c>
    </row>
    <row r="1173" spans="1:24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t="s">
        <v>8223</v>
      </c>
      <c r="H1173" t="s">
        <v>8404</v>
      </c>
      <c r="I1173" t="s">
        <v>8245</v>
      </c>
      <c r="J1173">
        <v>1300636482</v>
      </c>
      <c r="K1173">
        <v>1298048082</v>
      </c>
      <c r="L1173" t="b">
        <v>0</v>
      </c>
      <c r="M1173">
        <v>90</v>
      </c>
      <c r="N1173" t="b">
        <v>1</v>
      </c>
      <c r="O1173" t="s">
        <v>8290</v>
      </c>
      <c r="P1173" t="s">
        <v>8326</v>
      </c>
      <c r="Q1173" t="s">
        <v>8337</v>
      </c>
      <c r="R1173">
        <f t="shared" si="126"/>
        <v>32.01</v>
      </c>
      <c r="S1173" s="9">
        <f t="shared" si="127"/>
        <v>125</v>
      </c>
      <c r="T1173" s="8">
        <f t="shared" si="128"/>
        <v>40592.704652777778</v>
      </c>
      <c r="U1173" s="8">
        <f t="shared" si="129"/>
        <v>40622.662986111114</v>
      </c>
      <c r="V1173" s="14">
        <f t="shared" si="130"/>
        <v>29.958333333335759</v>
      </c>
      <c r="W1173" s="10">
        <f t="shared" si="131"/>
        <v>0.25260869565217392</v>
      </c>
      <c r="X1173" s="21">
        <f t="shared" si="132"/>
        <v>2011</v>
      </c>
    </row>
    <row r="1174" spans="1:24" ht="60" x14ac:dyDescent="0.25">
      <c r="A1174">
        <v>803</v>
      </c>
      <c r="B1174" s="1" t="s">
        <v>804</v>
      </c>
      <c r="C1174" s="1" t="s">
        <v>4913</v>
      </c>
      <c r="D1174" s="3">
        <v>2300</v>
      </c>
      <c r="E1174" s="4">
        <v>2835</v>
      </c>
      <c r="F1174" t="s">
        <v>8218</v>
      </c>
      <c r="G1174" t="s">
        <v>8223</v>
      </c>
      <c r="H1174" t="s">
        <v>8404</v>
      </c>
      <c r="I1174" t="s">
        <v>8245</v>
      </c>
      <c r="J1174">
        <v>1306630800</v>
      </c>
      <c r="K1174">
        <v>1304376478</v>
      </c>
      <c r="L1174" t="b">
        <v>0</v>
      </c>
      <c r="M1174">
        <v>38</v>
      </c>
      <c r="N1174" t="b">
        <v>1</v>
      </c>
      <c r="O1174" t="s">
        <v>8274</v>
      </c>
      <c r="P1174" t="s">
        <v>8326</v>
      </c>
      <c r="Q1174" t="s">
        <v>8330</v>
      </c>
      <c r="R1174">
        <f t="shared" si="126"/>
        <v>74.61</v>
      </c>
      <c r="S1174" s="9">
        <f t="shared" si="127"/>
        <v>123</v>
      </c>
      <c r="T1174" s="8">
        <f t="shared" si="128"/>
        <v>40665.949976851851</v>
      </c>
      <c r="U1174" s="8">
        <f t="shared" si="129"/>
        <v>40692.041666666664</v>
      </c>
      <c r="V1174" s="14">
        <f t="shared" si="130"/>
        <v>26.091689814813435</v>
      </c>
      <c r="W1174" s="10">
        <f t="shared" si="131"/>
        <v>0.2326086956521739</v>
      </c>
      <c r="X1174" s="21">
        <f t="shared" si="132"/>
        <v>2011</v>
      </c>
    </row>
    <row r="1175" spans="1:24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8404</v>
      </c>
      <c r="I1175" t="s">
        <v>8245</v>
      </c>
      <c r="J1175">
        <v>1417402800</v>
      </c>
      <c r="K1175">
        <v>1414610126</v>
      </c>
      <c r="L1175" t="b">
        <v>1</v>
      </c>
      <c r="M1175">
        <v>73</v>
      </c>
      <c r="N1175" t="b">
        <v>1</v>
      </c>
      <c r="O1175" t="s">
        <v>8283</v>
      </c>
      <c r="P1175" t="s">
        <v>8312</v>
      </c>
      <c r="Q1175" t="s">
        <v>8313</v>
      </c>
      <c r="R1175">
        <f t="shared" si="126"/>
        <v>56.64</v>
      </c>
      <c r="S1175" s="9">
        <f t="shared" si="127"/>
        <v>176</v>
      </c>
      <c r="T1175" s="8">
        <f t="shared" si="128"/>
        <v>41941.802384259259</v>
      </c>
      <c r="U1175" s="8">
        <f t="shared" si="129"/>
        <v>41974.125</v>
      </c>
      <c r="V1175" s="14">
        <f t="shared" si="130"/>
        <v>32.32261574074073</v>
      </c>
      <c r="W1175" s="10">
        <f t="shared" si="131"/>
        <v>0.75957446808510642</v>
      </c>
      <c r="X1175" s="21">
        <f t="shared" si="132"/>
        <v>2014</v>
      </c>
    </row>
    <row r="1176" spans="1:24" ht="45" x14ac:dyDescent="0.25">
      <c r="A1176">
        <v>2986</v>
      </c>
      <c r="B1176" s="1" t="s">
        <v>2986</v>
      </c>
      <c r="C1176" s="1" t="s">
        <v>7096</v>
      </c>
      <c r="D1176" s="3">
        <v>2400</v>
      </c>
      <c r="E1176" s="4">
        <v>2532</v>
      </c>
      <c r="F1176" t="s">
        <v>8218</v>
      </c>
      <c r="G1176" t="s">
        <v>8224</v>
      </c>
      <c r="H1176" t="s">
        <v>8408</v>
      </c>
      <c r="I1176" t="s">
        <v>8246</v>
      </c>
      <c r="J1176">
        <v>1462100406</v>
      </c>
      <c r="K1176">
        <v>1456920006</v>
      </c>
      <c r="L1176" t="b">
        <v>0</v>
      </c>
      <c r="M1176">
        <v>56</v>
      </c>
      <c r="N1176" t="b">
        <v>1</v>
      </c>
      <c r="O1176" t="s">
        <v>8301</v>
      </c>
      <c r="P1176" t="s">
        <v>8322</v>
      </c>
      <c r="Q1176" t="s">
        <v>8323</v>
      </c>
      <c r="R1176">
        <f t="shared" si="126"/>
        <v>45.21</v>
      </c>
      <c r="S1176" s="9">
        <f t="shared" si="127"/>
        <v>106</v>
      </c>
      <c r="T1176" s="8">
        <f t="shared" si="128"/>
        <v>42431.500069444446</v>
      </c>
      <c r="U1176" s="8">
        <f t="shared" si="129"/>
        <v>42491.458402777775</v>
      </c>
      <c r="V1176" s="14">
        <f t="shared" si="130"/>
        <v>59.958333333328483</v>
      </c>
      <c r="W1176" s="10">
        <f t="shared" si="131"/>
        <v>5.5E-2</v>
      </c>
      <c r="X1176" s="21">
        <f t="shared" si="132"/>
        <v>2016</v>
      </c>
    </row>
    <row r="1177" spans="1:24" ht="30" x14ac:dyDescent="0.25">
      <c r="A1177">
        <v>3778</v>
      </c>
      <c r="B1177" s="1" t="s">
        <v>3775</v>
      </c>
      <c r="C1177" s="1" t="s">
        <v>7888</v>
      </c>
      <c r="D1177" s="3">
        <v>2400</v>
      </c>
      <c r="E1177" s="4">
        <v>2521</v>
      </c>
      <c r="F1177" t="s">
        <v>8218</v>
      </c>
      <c r="G1177" t="s">
        <v>8223</v>
      </c>
      <c r="H1177" t="s">
        <v>8404</v>
      </c>
      <c r="I1177" t="s">
        <v>8245</v>
      </c>
      <c r="J1177">
        <v>1423942780</v>
      </c>
      <c r="K1177">
        <v>1418758780</v>
      </c>
      <c r="L1177" t="b">
        <v>0</v>
      </c>
      <c r="M1177">
        <v>36</v>
      </c>
      <c r="N1177" t="b">
        <v>1</v>
      </c>
      <c r="O1177" t="s">
        <v>8303</v>
      </c>
      <c r="P1177" t="s">
        <v>8322</v>
      </c>
      <c r="Q1177" t="s">
        <v>8334</v>
      </c>
      <c r="R1177">
        <f t="shared" si="126"/>
        <v>70.03</v>
      </c>
      <c r="S1177" s="9">
        <f t="shared" si="127"/>
        <v>105</v>
      </c>
      <c r="T1177" s="8">
        <f t="shared" si="128"/>
        <v>41989.819212962961</v>
      </c>
      <c r="U1177" s="8">
        <f t="shared" si="129"/>
        <v>42049.819212962961</v>
      </c>
      <c r="V1177" s="14">
        <f t="shared" si="130"/>
        <v>60</v>
      </c>
      <c r="W1177" s="10">
        <f t="shared" si="131"/>
        <v>5.0416666666666665E-2</v>
      </c>
      <c r="X1177" s="21">
        <f t="shared" si="132"/>
        <v>2014</v>
      </c>
    </row>
    <row r="1178" spans="1:24" ht="30" x14ac:dyDescent="0.25">
      <c r="A1178">
        <v>1689</v>
      </c>
      <c r="B1178" s="1" t="s">
        <v>1690</v>
      </c>
      <c r="C1178" s="1" t="s">
        <v>5799</v>
      </c>
      <c r="D1178" s="3">
        <v>2400</v>
      </c>
      <c r="E1178" s="4">
        <v>2400</v>
      </c>
      <c r="F1178" t="s">
        <v>8221</v>
      </c>
      <c r="G1178" t="s">
        <v>8223</v>
      </c>
      <c r="H1178" t="s">
        <v>8404</v>
      </c>
      <c r="I1178" t="s">
        <v>8245</v>
      </c>
      <c r="J1178">
        <v>1489700230</v>
      </c>
      <c r="K1178">
        <v>1487111830</v>
      </c>
      <c r="L1178" t="b">
        <v>0</v>
      </c>
      <c r="M1178">
        <v>14</v>
      </c>
      <c r="N1178" t="b">
        <v>0</v>
      </c>
      <c r="O1178" t="s">
        <v>8291</v>
      </c>
      <c r="P1178" t="s">
        <v>8326</v>
      </c>
      <c r="Q1178" t="s">
        <v>8329</v>
      </c>
      <c r="R1178">
        <f t="shared" si="126"/>
        <v>171.43</v>
      </c>
      <c r="S1178" s="9">
        <f t="shared" si="127"/>
        <v>100</v>
      </c>
      <c r="T1178" s="8">
        <f t="shared" si="128"/>
        <v>42780.942476851851</v>
      </c>
      <c r="U1178" s="8">
        <f t="shared" si="129"/>
        <v>42810.900810185187</v>
      </c>
      <c r="V1178" s="14">
        <f t="shared" si="130"/>
        <v>29.958333333335759</v>
      </c>
      <c r="W1178" s="10">
        <f t="shared" si="131"/>
        <v>0</v>
      </c>
      <c r="X1178" s="21">
        <f t="shared" si="132"/>
        <v>2017</v>
      </c>
    </row>
    <row r="1179" spans="1:24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t="s">
        <v>8236</v>
      </c>
      <c r="H1179" t="s">
        <v>8411</v>
      </c>
      <c r="I1179" t="s">
        <v>8248</v>
      </c>
      <c r="J1179">
        <v>1479382594</v>
      </c>
      <c r="K1179">
        <v>1476786994</v>
      </c>
      <c r="L1179" t="b">
        <v>0</v>
      </c>
      <c r="M1179">
        <v>14</v>
      </c>
      <c r="N1179" t="b">
        <v>1</v>
      </c>
      <c r="O1179" t="s">
        <v>8269</v>
      </c>
      <c r="P1179" t="s">
        <v>8322</v>
      </c>
      <c r="Q1179" t="s">
        <v>8325</v>
      </c>
      <c r="R1179">
        <f t="shared" si="126"/>
        <v>171.43</v>
      </c>
      <c r="S1179" s="9">
        <f t="shared" si="127"/>
        <v>100</v>
      </c>
      <c r="T1179" s="8">
        <f t="shared" si="128"/>
        <v>42661.442060185189</v>
      </c>
      <c r="U1179" s="8">
        <f t="shared" si="129"/>
        <v>42691.483726851846</v>
      </c>
      <c r="V1179" s="14">
        <f t="shared" si="130"/>
        <v>30.041666666656965</v>
      </c>
      <c r="W1179" s="10">
        <f t="shared" si="131"/>
        <v>0</v>
      </c>
      <c r="X1179" s="21">
        <f t="shared" si="132"/>
        <v>2016</v>
      </c>
    </row>
    <row r="1180" spans="1:24" ht="45" x14ac:dyDescent="0.25">
      <c r="A1180">
        <v>1493</v>
      </c>
      <c r="B1180" s="1" t="s">
        <v>1494</v>
      </c>
      <c r="C1180" s="1" t="s">
        <v>5603</v>
      </c>
      <c r="D1180" s="3">
        <v>2400</v>
      </c>
      <c r="E1180" s="4">
        <v>0</v>
      </c>
      <c r="F1180" t="s">
        <v>8220</v>
      </c>
      <c r="G1180" t="s">
        <v>8223</v>
      </c>
      <c r="H1180" t="s">
        <v>8404</v>
      </c>
      <c r="I1180" t="s">
        <v>8245</v>
      </c>
      <c r="J1180">
        <v>1371415675</v>
      </c>
      <c r="K1180">
        <v>1368823675</v>
      </c>
      <c r="L1180" t="b">
        <v>0</v>
      </c>
      <c r="M1180">
        <v>0</v>
      </c>
      <c r="N1180" t="b">
        <v>0</v>
      </c>
      <c r="O1180" t="s">
        <v>8273</v>
      </c>
      <c r="P1180" t="s">
        <v>8310</v>
      </c>
      <c r="Q1180" t="s">
        <v>8351</v>
      </c>
      <c r="R1180">
        <f t="shared" si="126"/>
        <v>0</v>
      </c>
      <c r="S1180" s="9">
        <f t="shared" si="127"/>
        <v>0</v>
      </c>
      <c r="T1180" s="8">
        <f t="shared" si="128"/>
        <v>41411.866608796299</v>
      </c>
      <c r="U1180" s="8">
        <f t="shared" si="129"/>
        <v>41441.866608796299</v>
      </c>
      <c r="V1180" s="14">
        <f t="shared" si="130"/>
        <v>30</v>
      </c>
      <c r="W1180" s="10">
        <f t="shared" si="131"/>
        <v>-1</v>
      </c>
      <c r="X1180" s="21">
        <f t="shared" si="132"/>
        <v>2013</v>
      </c>
    </row>
    <row r="1181" spans="1:24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t="s">
        <v>8228</v>
      </c>
      <c r="H1181" t="s">
        <v>8409</v>
      </c>
      <c r="I1181" t="s">
        <v>8250</v>
      </c>
      <c r="J1181">
        <v>1409376600</v>
      </c>
      <c r="K1181">
        <v>1405957098</v>
      </c>
      <c r="L1181" t="b">
        <v>0</v>
      </c>
      <c r="M1181">
        <v>14</v>
      </c>
      <c r="N1181" t="b">
        <v>0</v>
      </c>
      <c r="O1181" t="s">
        <v>8269</v>
      </c>
      <c r="P1181" t="s">
        <v>8322</v>
      </c>
      <c r="Q1181" t="s">
        <v>8325</v>
      </c>
      <c r="R1181">
        <f t="shared" si="126"/>
        <v>46.43</v>
      </c>
      <c r="S1181" s="9">
        <f t="shared" si="127"/>
        <v>27</v>
      </c>
      <c r="T1181" s="8">
        <f t="shared" si="128"/>
        <v>41841.651597222226</v>
      </c>
      <c r="U1181" s="8">
        <f t="shared" si="129"/>
        <v>41881.229166666664</v>
      </c>
      <c r="V1181" s="14">
        <f t="shared" si="130"/>
        <v>39.577569444438268</v>
      </c>
      <c r="W1181" s="10">
        <f t="shared" si="131"/>
        <v>-0.73062577704102771</v>
      </c>
      <c r="X1181" s="21">
        <f t="shared" si="132"/>
        <v>2014</v>
      </c>
    </row>
    <row r="1182" spans="1:24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t="s">
        <v>8224</v>
      </c>
      <c r="H1182" t="s">
        <v>8408</v>
      </c>
      <c r="I1182" t="s">
        <v>8246</v>
      </c>
      <c r="J1182">
        <v>1472122316</v>
      </c>
      <c r="K1182">
        <v>1469443916</v>
      </c>
      <c r="L1182" t="b">
        <v>0</v>
      </c>
      <c r="M1182">
        <v>48</v>
      </c>
      <c r="N1182" t="b">
        <v>1</v>
      </c>
      <c r="O1182" t="s">
        <v>8267</v>
      </c>
      <c r="P1182" t="s">
        <v>8320</v>
      </c>
      <c r="Q1182" t="s">
        <v>8321</v>
      </c>
      <c r="R1182">
        <f t="shared" si="126"/>
        <v>54.08</v>
      </c>
      <c r="S1182" s="9">
        <f t="shared" si="127"/>
        <v>106</v>
      </c>
      <c r="T1182" s="8">
        <f t="shared" si="128"/>
        <v>42576.452731481477</v>
      </c>
      <c r="U1182" s="8">
        <f t="shared" si="129"/>
        <v>42607.452731481477</v>
      </c>
      <c r="V1182" s="14">
        <f t="shared" si="130"/>
        <v>31</v>
      </c>
      <c r="W1182" s="10">
        <f t="shared" si="131"/>
        <v>5.9591836734693877E-2</v>
      </c>
      <c r="X1182" s="21">
        <f t="shared" si="132"/>
        <v>2016</v>
      </c>
    </row>
    <row r="1183" spans="1:24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t="s">
        <v>8224</v>
      </c>
      <c r="H1183" t="s">
        <v>8408</v>
      </c>
      <c r="I1183" t="s">
        <v>8246</v>
      </c>
      <c r="J1183">
        <v>1439625059</v>
      </c>
      <c r="K1183">
        <v>1436860259</v>
      </c>
      <c r="L1183" t="b">
        <v>0</v>
      </c>
      <c r="M1183">
        <v>1019</v>
      </c>
      <c r="N1183" t="b">
        <v>1</v>
      </c>
      <c r="O1183" t="s">
        <v>8293</v>
      </c>
      <c r="P1183" t="s">
        <v>8307</v>
      </c>
      <c r="Q1183" t="s">
        <v>8308</v>
      </c>
      <c r="R1183">
        <f t="shared" si="126"/>
        <v>7.19</v>
      </c>
      <c r="S1183" s="9">
        <f t="shared" si="127"/>
        <v>297</v>
      </c>
      <c r="T1183" s="8">
        <f t="shared" si="128"/>
        <v>42199.32707175926</v>
      </c>
      <c r="U1183" s="8">
        <f t="shared" si="129"/>
        <v>42231.32707175926</v>
      </c>
      <c r="V1183" s="14">
        <f t="shared" si="130"/>
        <v>32</v>
      </c>
      <c r="W1183" s="10">
        <f t="shared" si="131"/>
        <v>1.9687520259319287</v>
      </c>
      <c r="X1183" s="21">
        <f t="shared" si="132"/>
        <v>2015</v>
      </c>
    </row>
    <row r="1184" spans="1:24" ht="45" x14ac:dyDescent="0.25">
      <c r="A1184">
        <v>2269</v>
      </c>
      <c r="B1184" s="1" t="s">
        <v>2270</v>
      </c>
      <c r="C1184" s="1" t="s">
        <v>6379</v>
      </c>
      <c r="D1184" s="3">
        <v>2500</v>
      </c>
      <c r="E1184" s="4">
        <v>45041</v>
      </c>
      <c r="F1184" t="s">
        <v>8218</v>
      </c>
      <c r="G1184" t="s">
        <v>8223</v>
      </c>
      <c r="H1184" t="s">
        <v>8404</v>
      </c>
      <c r="I1184" t="s">
        <v>8245</v>
      </c>
      <c r="J1184">
        <v>1488862800</v>
      </c>
      <c r="K1184">
        <v>1486745663</v>
      </c>
      <c r="L1184" t="b">
        <v>0</v>
      </c>
      <c r="M1184">
        <v>902</v>
      </c>
      <c r="N1184" t="b">
        <v>1</v>
      </c>
      <c r="O1184" t="s">
        <v>8295</v>
      </c>
      <c r="P1184" t="s">
        <v>8315</v>
      </c>
      <c r="Q1184" t="s">
        <v>8316</v>
      </c>
      <c r="R1184">
        <f t="shared" si="126"/>
        <v>49.93</v>
      </c>
      <c r="S1184" s="9">
        <f t="shared" si="127"/>
        <v>1802</v>
      </c>
      <c r="T1184" s="8">
        <f t="shared" si="128"/>
        <v>42776.704432870371</v>
      </c>
      <c r="U1184" s="8">
        <f t="shared" si="129"/>
        <v>42801.208333333328</v>
      </c>
      <c r="V1184" s="14">
        <f t="shared" si="130"/>
        <v>24.503900462957972</v>
      </c>
      <c r="W1184" s="10">
        <f t="shared" si="131"/>
        <v>17.016400000000001</v>
      </c>
      <c r="X1184" s="21">
        <f t="shared" si="132"/>
        <v>2017</v>
      </c>
    </row>
    <row r="1185" spans="1:24" ht="60" x14ac:dyDescent="0.25">
      <c r="A1185">
        <v>2231</v>
      </c>
      <c r="B1185" s="1" t="s">
        <v>2232</v>
      </c>
      <c r="C1185" s="1" t="s">
        <v>6341</v>
      </c>
      <c r="D1185" s="3">
        <v>2500</v>
      </c>
      <c r="E1185" s="4">
        <v>30303.24</v>
      </c>
      <c r="F1185" t="s">
        <v>8218</v>
      </c>
      <c r="G1185" t="s">
        <v>8223</v>
      </c>
      <c r="H1185" t="s">
        <v>8404</v>
      </c>
      <c r="I1185" t="s">
        <v>8245</v>
      </c>
      <c r="J1185">
        <v>1372136400</v>
      </c>
      <c r="K1185">
        <v>1369864301</v>
      </c>
      <c r="L1185" t="b">
        <v>0</v>
      </c>
      <c r="M1185">
        <v>1113</v>
      </c>
      <c r="N1185" t="b">
        <v>1</v>
      </c>
      <c r="O1185" t="s">
        <v>8295</v>
      </c>
      <c r="P1185" t="s">
        <v>8315</v>
      </c>
      <c r="Q1185" t="s">
        <v>8316</v>
      </c>
      <c r="R1185">
        <f t="shared" si="126"/>
        <v>27.23</v>
      </c>
      <c r="S1185" s="9">
        <f t="shared" si="127"/>
        <v>1212</v>
      </c>
      <c r="T1185" s="8">
        <f t="shared" si="128"/>
        <v>41423.910891203705</v>
      </c>
      <c r="U1185" s="8">
        <f t="shared" si="129"/>
        <v>41450.208333333336</v>
      </c>
      <c r="V1185" s="14">
        <f t="shared" si="130"/>
        <v>26.297442129631236</v>
      </c>
      <c r="W1185" s="10">
        <f t="shared" si="131"/>
        <v>11.121296000000001</v>
      </c>
      <c r="X1185" s="21">
        <f t="shared" si="132"/>
        <v>2013</v>
      </c>
    </row>
    <row r="1186" spans="1:24" ht="60" x14ac:dyDescent="0.25">
      <c r="A1186">
        <v>1972</v>
      </c>
      <c r="B1186" s="1" t="s">
        <v>1973</v>
      </c>
      <c r="C1186" s="1" t="s">
        <v>6082</v>
      </c>
      <c r="D1186" s="3">
        <v>2500</v>
      </c>
      <c r="E1186" s="4">
        <v>16862</v>
      </c>
      <c r="F1186" t="s">
        <v>8218</v>
      </c>
      <c r="G1186" t="s">
        <v>8223</v>
      </c>
      <c r="H1186" t="s">
        <v>8404</v>
      </c>
      <c r="I1186" t="s">
        <v>8245</v>
      </c>
      <c r="J1186">
        <v>1353201444</v>
      </c>
      <c r="K1186">
        <v>1350605844</v>
      </c>
      <c r="L1186" t="b">
        <v>1</v>
      </c>
      <c r="M1186">
        <v>238</v>
      </c>
      <c r="N1186" t="b">
        <v>1</v>
      </c>
      <c r="O1186" t="s">
        <v>8293</v>
      </c>
      <c r="P1186" t="s">
        <v>8307</v>
      </c>
      <c r="Q1186" t="s">
        <v>8308</v>
      </c>
      <c r="R1186">
        <f t="shared" si="126"/>
        <v>70.849999999999994</v>
      </c>
      <c r="S1186" s="9">
        <f t="shared" si="127"/>
        <v>674</v>
      </c>
      <c r="T1186" s="8">
        <f t="shared" si="128"/>
        <v>41201.012083333335</v>
      </c>
      <c r="U1186" s="8">
        <f t="shared" si="129"/>
        <v>41231.053749999999</v>
      </c>
      <c r="V1186" s="14">
        <f t="shared" si="130"/>
        <v>30.041666666664241</v>
      </c>
      <c r="W1186" s="10">
        <f t="shared" si="131"/>
        <v>5.7447999999999997</v>
      </c>
      <c r="X1186" s="21">
        <f t="shared" si="132"/>
        <v>2012</v>
      </c>
    </row>
    <row r="1187" spans="1:24" ht="60" x14ac:dyDescent="0.25">
      <c r="A1187">
        <v>2257</v>
      </c>
      <c r="B1187" s="1" t="s">
        <v>2258</v>
      </c>
      <c r="C1187" s="1" t="s">
        <v>6367</v>
      </c>
      <c r="D1187" s="3">
        <v>2500</v>
      </c>
      <c r="E1187" s="4">
        <v>15903.5</v>
      </c>
      <c r="F1187" t="s">
        <v>8218</v>
      </c>
      <c r="G1187" t="s">
        <v>8224</v>
      </c>
      <c r="H1187" t="s">
        <v>8408</v>
      </c>
      <c r="I1187" t="s">
        <v>8246</v>
      </c>
      <c r="J1187">
        <v>1466377200</v>
      </c>
      <c r="K1187">
        <v>1463351329</v>
      </c>
      <c r="L1187" t="b">
        <v>0</v>
      </c>
      <c r="M1187">
        <v>169</v>
      </c>
      <c r="N1187" t="b">
        <v>1</v>
      </c>
      <c r="O1187" t="s">
        <v>8295</v>
      </c>
      <c r="P1187" t="s">
        <v>8315</v>
      </c>
      <c r="Q1187" t="s">
        <v>8316</v>
      </c>
      <c r="R1187">
        <f t="shared" si="126"/>
        <v>94.1</v>
      </c>
      <c r="S1187" s="9">
        <f t="shared" si="127"/>
        <v>636</v>
      </c>
      <c r="T1187" s="8">
        <f t="shared" si="128"/>
        <v>42505.936678240745</v>
      </c>
      <c r="U1187" s="8">
        <f t="shared" si="129"/>
        <v>42540.958333333328</v>
      </c>
      <c r="V1187" s="14">
        <f t="shared" si="130"/>
        <v>35.021655092583387</v>
      </c>
      <c r="W1187" s="10">
        <f t="shared" si="131"/>
        <v>5.3613999999999997</v>
      </c>
      <c r="X1187" s="21">
        <f t="shared" si="132"/>
        <v>2016</v>
      </c>
    </row>
    <row r="1188" spans="1:24" ht="60" x14ac:dyDescent="0.25">
      <c r="A1188">
        <v>1401</v>
      </c>
      <c r="B1188" s="1" t="s">
        <v>1402</v>
      </c>
      <c r="C1188" s="1" t="s">
        <v>5511</v>
      </c>
      <c r="D1188" s="3">
        <v>2500</v>
      </c>
      <c r="E1188" s="4">
        <v>12413</v>
      </c>
      <c r="F1188" t="s">
        <v>8218</v>
      </c>
      <c r="G1188" t="s">
        <v>8223</v>
      </c>
      <c r="H1188" t="s">
        <v>8404</v>
      </c>
      <c r="I1188" t="s">
        <v>8245</v>
      </c>
      <c r="J1188">
        <v>1369612474</v>
      </c>
      <c r="K1188">
        <v>1367798074</v>
      </c>
      <c r="L1188" t="b">
        <v>0</v>
      </c>
      <c r="M1188">
        <v>240</v>
      </c>
      <c r="N1188" t="b">
        <v>1</v>
      </c>
      <c r="O1188" t="s">
        <v>8274</v>
      </c>
      <c r="P1188" t="s">
        <v>8326</v>
      </c>
      <c r="Q1188" t="s">
        <v>8330</v>
      </c>
      <c r="R1188">
        <f t="shared" si="126"/>
        <v>51.72</v>
      </c>
      <c r="S1188" s="9">
        <f t="shared" si="127"/>
        <v>497</v>
      </c>
      <c r="T1188" s="8">
        <f t="shared" si="128"/>
        <v>41399.99622685185</v>
      </c>
      <c r="U1188" s="8">
        <f t="shared" si="129"/>
        <v>41420.99622685185</v>
      </c>
      <c r="V1188" s="14">
        <f t="shared" si="130"/>
        <v>21</v>
      </c>
      <c r="W1188" s="10">
        <f t="shared" si="131"/>
        <v>3.9651999999999998</v>
      </c>
      <c r="X1188" s="21">
        <f t="shared" si="132"/>
        <v>2013</v>
      </c>
    </row>
    <row r="1189" spans="1:24" ht="60" x14ac:dyDescent="0.25">
      <c r="A1189">
        <v>2447</v>
      </c>
      <c r="B1189" s="1" t="s">
        <v>2448</v>
      </c>
      <c r="C1189" s="1" t="s">
        <v>6557</v>
      </c>
      <c r="D1189" s="3">
        <v>2500</v>
      </c>
      <c r="E1189" s="4">
        <v>10680</v>
      </c>
      <c r="F1189" t="s">
        <v>8218</v>
      </c>
      <c r="G1189" t="s">
        <v>8223</v>
      </c>
      <c r="H1189" t="s">
        <v>8404</v>
      </c>
      <c r="I1189" t="s">
        <v>8245</v>
      </c>
      <c r="J1189">
        <v>1478923200</v>
      </c>
      <c r="K1189">
        <v>1476184593</v>
      </c>
      <c r="L1189" t="b">
        <v>0</v>
      </c>
      <c r="M1189">
        <v>337</v>
      </c>
      <c r="N1189" t="b">
        <v>1</v>
      </c>
      <c r="O1189" t="s">
        <v>8296</v>
      </c>
      <c r="P1189" t="s">
        <v>8318</v>
      </c>
      <c r="Q1189" t="s">
        <v>8319</v>
      </c>
      <c r="R1189">
        <f t="shared" si="126"/>
        <v>31.69</v>
      </c>
      <c r="S1189" s="9">
        <f t="shared" si="127"/>
        <v>427</v>
      </c>
      <c r="T1189" s="8">
        <f t="shared" si="128"/>
        <v>42654.469826388886</v>
      </c>
      <c r="U1189" s="8">
        <f t="shared" si="129"/>
        <v>42686.166666666672</v>
      </c>
      <c r="V1189" s="14">
        <f t="shared" si="130"/>
        <v>31.696840277785668</v>
      </c>
      <c r="W1189" s="10">
        <f t="shared" si="131"/>
        <v>3.2719999999999998</v>
      </c>
      <c r="X1189" s="21">
        <f t="shared" si="132"/>
        <v>2016</v>
      </c>
    </row>
    <row r="1190" spans="1:24" ht="45" x14ac:dyDescent="0.25">
      <c r="A1190">
        <v>2029</v>
      </c>
      <c r="B1190" s="1" t="s">
        <v>2030</v>
      </c>
      <c r="C1190" s="1" t="s">
        <v>6139</v>
      </c>
      <c r="D1190" s="3">
        <v>2500</v>
      </c>
      <c r="E1190" s="4">
        <v>9030</v>
      </c>
      <c r="F1190" t="s">
        <v>8218</v>
      </c>
      <c r="G1190" t="s">
        <v>8223</v>
      </c>
      <c r="H1190" t="s">
        <v>8404</v>
      </c>
      <c r="I1190" t="s">
        <v>8245</v>
      </c>
      <c r="J1190">
        <v>1409099481</v>
      </c>
      <c r="K1190">
        <v>1406507481</v>
      </c>
      <c r="L1190" t="b">
        <v>1</v>
      </c>
      <c r="M1190">
        <v>94</v>
      </c>
      <c r="N1190" t="b">
        <v>1</v>
      </c>
      <c r="O1190" t="s">
        <v>8293</v>
      </c>
      <c r="P1190" t="s">
        <v>8307</v>
      </c>
      <c r="Q1190" t="s">
        <v>8308</v>
      </c>
      <c r="R1190">
        <f t="shared" si="126"/>
        <v>96.06</v>
      </c>
      <c r="S1190" s="9">
        <f t="shared" si="127"/>
        <v>361</v>
      </c>
      <c r="T1190" s="8">
        <f t="shared" si="128"/>
        <v>41848.021770833337</v>
      </c>
      <c r="U1190" s="8">
        <f t="shared" si="129"/>
        <v>41878.021770833337</v>
      </c>
      <c r="V1190" s="14">
        <f t="shared" si="130"/>
        <v>30</v>
      </c>
      <c r="W1190" s="10">
        <f t="shared" si="131"/>
        <v>2.6120000000000001</v>
      </c>
      <c r="X1190" s="21">
        <f t="shared" si="132"/>
        <v>2014</v>
      </c>
    </row>
    <row r="1191" spans="1:24" ht="45" x14ac:dyDescent="0.25">
      <c r="A1191">
        <v>2233</v>
      </c>
      <c r="B1191" s="1" t="s">
        <v>2234</v>
      </c>
      <c r="C1191" s="1" t="s">
        <v>6343</v>
      </c>
      <c r="D1191" s="3">
        <v>2500</v>
      </c>
      <c r="E1191" s="4">
        <v>8301</v>
      </c>
      <c r="F1191" t="s">
        <v>8218</v>
      </c>
      <c r="G1191" t="s">
        <v>8224</v>
      </c>
      <c r="H1191" t="s">
        <v>8408</v>
      </c>
      <c r="I1191" t="s">
        <v>8246</v>
      </c>
      <c r="J1191">
        <v>1450051200</v>
      </c>
      <c r="K1191">
        <v>1448269539</v>
      </c>
      <c r="L1191" t="b">
        <v>0</v>
      </c>
      <c r="M1191">
        <v>391</v>
      </c>
      <c r="N1191" t="b">
        <v>1</v>
      </c>
      <c r="O1191" t="s">
        <v>8295</v>
      </c>
      <c r="P1191" t="s">
        <v>8315</v>
      </c>
      <c r="Q1191" t="s">
        <v>8316</v>
      </c>
      <c r="R1191">
        <f t="shared" si="126"/>
        <v>21.23</v>
      </c>
      <c r="S1191" s="9">
        <f t="shared" si="127"/>
        <v>332</v>
      </c>
      <c r="T1191" s="8">
        <f t="shared" si="128"/>
        <v>42331.378923611104</v>
      </c>
      <c r="U1191" s="8">
        <f t="shared" si="129"/>
        <v>42352</v>
      </c>
      <c r="V1191" s="14">
        <f t="shared" si="130"/>
        <v>20.621076388895744</v>
      </c>
      <c r="W1191" s="10">
        <f t="shared" si="131"/>
        <v>2.3203999999999998</v>
      </c>
      <c r="X1191" s="21">
        <f t="shared" si="132"/>
        <v>2015</v>
      </c>
    </row>
    <row r="1192" spans="1:24" ht="60" x14ac:dyDescent="0.25">
      <c r="A1192">
        <v>2260</v>
      </c>
      <c r="B1192" s="1" t="s">
        <v>2261</v>
      </c>
      <c r="C1192" s="1" t="s">
        <v>6370</v>
      </c>
      <c r="D1192" s="3">
        <v>2500</v>
      </c>
      <c r="E1192" s="4">
        <v>8173</v>
      </c>
      <c r="F1192" t="s">
        <v>8218</v>
      </c>
      <c r="G1192" t="s">
        <v>8223</v>
      </c>
      <c r="H1192" t="s">
        <v>8404</v>
      </c>
      <c r="I1192" t="s">
        <v>8245</v>
      </c>
      <c r="J1192">
        <v>1395876250</v>
      </c>
      <c r="K1192">
        <v>1393287850</v>
      </c>
      <c r="L1192" t="b">
        <v>0</v>
      </c>
      <c r="M1192">
        <v>84</v>
      </c>
      <c r="N1192" t="b">
        <v>1</v>
      </c>
      <c r="O1192" t="s">
        <v>8295</v>
      </c>
      <c r="P1192" t="s">
        <v>8315</v>
      </c>
      <c r="Q1192" t="s">
        <v>8316</v>
      </c>
      <c r="R1192">
        <f t="shared" si="126"/>
        <v>97.3</v>
      </c>
      <c r="S1192" s="9">
        <f t="shared" si="127"/>
        <v>327</v>
      </c>
      <c r="T1192" s="8">
        <f t="shared" si="128"/>
        <v>41695.016782407409</v>
      </c>
      <c r="U1192" s="8">
        <f t="shared" si="129"/>
        <v>41724.975115740745</v>
      </c>
      <c r="V1192" s="14">
        <f t="shared" si="130"/>
        <v>29.958333333335759</v>
      </c>
      <c r="W1192" s="10">
        <f t="shared" si="131"/>
        <v>2.2692000000000001</v>
      </c>
      <c r="X1192" s="21">
        <f t="shared" si="132"/>
        <v>2014</v>
      </c>
    </row>
    <row r="1193" spans="1:24" ht="45" x14ac:dyDescent="0.25">
      <c r="A1193">
        <v>3025</v>
      </c>
      <c r="B1193" s="1" t="s">
        <v>3025</v>
      </c>
      <c r="C1193" s="1" t="s">
        <v>7135</v>
      </c>
      <c r="D1193" s="3">
        <v>2500</v>
      </c>
      <c r="E1193" s="4">
        <v>7555</v>
      </c>
      <c r="F1193" t="s">
        <v>8218</v>
      </c>
      <c r="G1193" t="s">
        <v>8224</v>
      </c>
      <c r="H1193" t="s">
        <v>8408</v>
      </c>
      <c r="I1193" t="s">
        <v>8246</v>
      </c>
      <c r="J1193">
        <v>1401465600</v>
      </c>
      <c r="K1193">
        <v>1399032813</v>
      </c>
      <c r="L1193" t="b">
        <v>0</v>
      </c>
      <c r="M1193">
        <v>145</v>
      </c>
      <c r="N1193" t="b">
        <v>1</v>
      </c>
      <c r="O1193" t="s">
        <v>8301</v>
      </c>
      <c r="P1193" t="s">
        <v>8322</v>
      </c>
      <c r="Q1193" t="s">
        <v>8323</v>
      </c>
      <c r="R1193">
        <f t="shared" si="126"/>
        <v>52.1</v>
      </c>
      <c r="S1193" s="9">
        <f t="shared" si="127"/>
        <v>302</v>
      </c>
      <c r="T1193" s="8">
        <f t="shared" si="128"/>
        <v>41761.509409722225</v>
      </c>
      <c r="U1193" s="8">
        <f t="shared" si="129"/>
        <v>41789.666666666664</v>
      </c>
      <c r="V1193" s="14">
        <f t="shared" si="130"/>
        <v>28.157256944439723</v>
      </c>
      <c r="W1193" s="10">
        <f t="shared" si="131"/>
        <v>2.0219999999999998</v>
      </c>
      <c r="X1193" s="21">
        <f t="shared" si="132"/>
        <v>2014</v>
      </c>
    </row>
    <row r="1194" spans="1:24" ht="30" x14ac:dyDescent="0.25">
      <c r="A1194">
        <v>262</v>
      </c>
      <c r="B1194" s="1" t="s">
        <v>263</v>
      </c>
      <c r="C1194" s="1" t="s">
        <v>4372</v>
      </c>
      <c r="D1194" s="3">
        <v>2500</v>
      </c>
      <c r="E1194" s="4">
        <v>6000</v>
      </c>
      <c r="F1194" t="s">
        <v>8218</v>
      </c>
      <c r="G1194" t="s">
        <v>8223</v>
      </c>
      <c r="H1194" t="s">
        <v>8404</v>
      </c>
      <c r="I1194" t="s">
        <v>8245</v>
      </c>
      <c r="J1194">
        <v>1298699828</v>
      </c>
      <c r="K1194">
        <v>1294811828</v>
      </c>
      <c r="L1194" t="b">
        <v>1</v>
      </c>
      <c r="M1194">
        <v>145</v>
      </c>
      <c r="N1194" t="b">
        <v>1</v>
      </c>
      <c r="O1194" t="s">
        <v>8267</v>
      </c>
      <c r="P1194" t="s">
        <v>8320</v>
      </c>
      <c r="Q1194" t="s">
        <v>8321</v>
      </c>
      <c r="R1194">
        <f t="shared" si="126"/>
        <v>41.38</v>
      </c>
      <c r="S1194" s="9">
        <f t="shared" si="127"/>
        <v>240</v>
      </c>
      <c r="T1194" s="8">
        <f t="shared" si="128"/>
        <v>40555.24800925926</v>
      </c>
      <c r="U1194" s="8">
        <f t="shared" si="129"/>
        <v>40600.24800925926</v>
      </c>
      <c r="V1194" s="14">
        <f t="shared" si="130"/>
        <v>45</v>
      </c>
      <c r="W1194" s="10">
        <f t="shared" si="131"/>
        <v>1.4</v>
      </c>
      <c r="X1194" s="21">
        <f t="shared" si="132"/>
        <v>2011</v>
      </c>
    </row>
    <row r="1195" spans="1:24" ht="60" x14ac:dyDescent="0.25">
      <c r="A1195">
        <v>2273</v>
      </c>
      <c r="B1195" s="1" t="s">
        <v>2274</v>
      </c>
      <c r="C1195" s="1" t="s">
        <v>6383</v>
      </c>
      <c r="D1195" s="3">
        <v>2500</v>
      </c>
      <c r="E1195" s="4">
        <v>5509</v>
      </c>
      <c r="F1195" t="s">
        <v>8218</v>
      </c>
      <c r="G1195" t="s">
        <v>8228</v>
      </c>
      <c r="H1195" t="s">
        <v>8409</v>
      </c>
      <c r="I1195" t="s">
        <v>8250</v>
      </c>
      <c r="J1195">
        <v>1489320642</v>
      </c>
      <c r="K1195">
        <v>1487164242</v>
      </c>
      <c r="L1195" t="b">
        <v>0</v>
      </c>
      <c r="M1195">
        <v>147</v>
      </c>
      <c r="N1195" t="b">
        <v>1</v>
      </c>
      <c r="O1195" t="s">
        <v>8295</v>
      </c>
      <c r="P1195" t="s">
        <v>8315</v>
      </c>
      <c r="Q1195" t="s">
        <v>8316</v>
      </c>
      <c r="R1195">
        <f t="shared" si="126"/>
        <v>37.479999999999997</v>
      </c>
      <c r="S1195" s="9">
        <f t="shared" si="127"/>
        <v>220</v>
      </c>
      <c r="T1195" s="8">
        <f t="shared" si="128"/>
        <v>42781.549097222218</v>
      </c>
      <c r="U1195" s="8">
        <f t="shared" si="129"/>
        <v>42806.507430555561</v>
      </c>
      <c r="V1195" s="14">
        <f t="shared" si="130"/>
        <v>24.958333333343035</v>
      </c>
      <c r="W1195" s="10">
        <f t="shared" si="131"/>
        <v>1.2036</v>
      </c>
      <c r="X1195" s="21">
        <f t="shared" si="132"/>
        <v>2017</v>
      </c>
    </row>
    <row r="1196" spans="1:24" ht="60" x14ac:dyDescent="0.25">
      <c r="A1196">
        <v>2211</v>
      </c>
      <c r="B1196" s="1" t="s">
        <v>2212</v>
      </c>
      <c r="C1196" s="1" t="s">
        <v>6321</v>
      </c>
      <c r="D1196" s="3">
        <v>2500</v>
      </c>
      <c r="E1196" s="4">
        <v>4890</v>
      </c>
      <c r="F1196" t="s">
        <v>8218</v>
      </c>
      <c r="G1196" t="s">
        <v>8223</v>
      </c>
      <c r="H1196" t="s">
        <v>8404</v>
      </c>
      <c r="I1196" t="s">
        <v>8245</v>
      </c>
      <c r="J1196">
        <v>1397113140</v>
      </c>
      <c r="K1196">
        <v>1395168625</v>
      </c>
      <c r="L1196" t="b">
        <v>0</v>
      </c>
      <c r="M1196">
        <v>120</v>
      </c>
      <c r="N1196" t="b">
        <v>1</v>
      </c>
      <c r="O1196" t="s">
        <v>8278</v>
      </c>
      <c r="P1196" t="s">
        <v>8326</v>
      </c>
      <c r="Q1196" t="s">
        <v>8328</v>
      </c>
      <c r="R1196">
        <f t="shared" si="126"/>
        <v>40.75</v>
      </c>
      <c r="S1196" s="9">
        <f t="shared" si="127"/>
        <v>196</v>
      </c>
      <c r="T1196" s="8">
        <f t="shared" si="128"/>
        <v>41716.785011574073</v>
      </c>
      <c r="U1196" s="8">
        <f t="shared" si="129"/>
        <v>41739.290972222225</v>
      </c>
      <c r="V1196" s="14">
        <f t="shared" si="130"/>
        <v>22.505960648151813</v>
      </c>
      <c r="W1196" s="10">
        <f t="shared" si="131"/>
        <v>0.95599999999999996</v>
      </c>
      <c r="X1196" s="21">
        <f t="shared" si="132"/>
        <v>2014</v>
      </c>
    </row>
    <row r="1197" spans="1:24" ht="60" x14ac:dyDescent="0.25">
      <c r="A1197">
        <v>2291</v>
      </c>
      <c r="B1197" s="1" t="s">
        <v>2292</v>
      </c>
      <c r="C1197" s="1" t="s">
        <v>6401</v>
      </c>
      <c r="D1197" s="3">
        <v>2500</v>
      </c>
      <c r="E1197" s="4">
        <v>4320</v>
      </c>
      <c r="F1197" t="s">
        <v>8218</v>
      </c>
      <c r="G1197" t="s">
        <v>8223</v>
      </c>
      <c r="H1197" t="s">
        <v>8404</v>
      </c>
      <c r="I1197" t="s">
        <v>8245</v>
      </c>
      <c r="J1197">
        <v>1335153600</v>
      </c>
      <c r="K1197">
        <v>1332199618</v>
      </c>
      <c r="L1197" t="b">
        <v>0</v>
      </c>
      <c r="M1197">
        <v>43</v>
      </c>
      <c r="N1197" t="b">
        <v>1</v>
      </c>
      <c r="O1197" t="s">
        <v>8274</v>
      </c>
      <c r="P1197" t="s">
        <v>8326</v>
      </c>
      <c r="Q1197" t="s">
        <v>8330</v>
      </c>
      <c r="R1197">
        <f t="shared" si="126"/>
        <v>100.47</v>
      </c>
      <c r="S1197" s="9">
        <f t="shared" si="127"/>
        <v>173</v>
      </c>
      <c r="T1197" s="8">
        <f t="shared" si="128"/>
        <v>40987.977060185185</v>
      </c>
      <c r="U1197" s="8">
        <f t="shared" si="129"/>
        <v>41022.166666666664</v>
      </c>
      <c r="V1197" s="14">
        <f t="shared" si="130"/>
        <v>34.189606481479132</v>
      </c>
      <c r="W1197" s="10">
        <f t="shared" si="131"/>
        <v>0.72799999999999998</v>
      </c>
      <c r="X1197" s="21">
        <f t="shared" si="132"/>
        <v>2012</v>
      </c>
    </row>
    <row r="1198" spans="1:24" ht="60" x14ac:dyDescent="0.25">
      <c r="A1198">
        <v>1888</v>
      </c>
      <c r="B1198" s="1" t="s">
        <v>1889</v>
      </c>
      <c r="C1198" s="1" t="s">
        <v>5998</v>
      </c>
      <c r="D1198" s="3">
        <v>2500</v>
      </c>
      <c r="E1198" s="4">
        <v>4152</v>
      </c>
      <c r="F1198" t="s">
        <v>8218</v>
      </c>
      <c r="G1198" t="s">
        <v>8223</v>
      </c>
      <c r="H1198" t="s">
        <v>8404</v>
      </c>
      <c r="I1198" t="s">
        <v>8245</v>
      </c>
      <c r="J1198">
        <v>1275368340</v>
      </c>
      <c r="K1198">
        <v>1272692732</v>
      </c>
      <c r="L1198" t="b">
        <v>0</v>
      </c>
      <c r="M1198">
        <v>89</v>
      </c>
      <c r="N1198" t="b">
        <v>1</v>
      </c>
      <c r="O1198" t="s">
        <v>8277</v>
      </c>
      <c r="P1198" t="s">
        <v>8326</v>
      </c>
      <c r="Q1198" t="s">
        <v>8327</v>
      </c>
      <c r="R1198">
        <f t="shared" si="126"/>
        <v>46.65</v>
      </c>
      <c r="S1198" s="9">
        <f t="shared" si="127"/>
        <v>166</v>
      </c>
      <c r="T1198" s="8">
        <f t="shared" si="128"/>
        <v>40299.239953703705</v>
      </c>
      <c r="U1198" s="8">
        <f t="shared" si="129"/>
        <v>40330.207638888889</v>
      </c>
      <c r="V1198" s="14">
        <f t="shared" si="130"/>
        <v>30.967685185183655</v>
      </c>
      <c r="W1198" s="10">
        <f t="shared" si="131"/>
        <v>0.66080000000000005</v>
      </c>
      <c r="X1198" s="21">
        <f t="shared" si="132"/>
        <v>2010</v>
      </c>
    </row>
    <row r="1199" spans="1:24" ht="45" x14ac:dyDescent="0.25">
      <c r="A1199">
        <v>1666</v>
      </c>
      <c r="B1199" s="1" t="s">
        <v>1667</v>
      </c>
      <c r="C1199" s="1" t="s">
        <v>5776</v>
      </c>
      <c r="D1199" s="3">
        <v>2500</v>
      </c>
      <c r="E1199" s="4">
        <v>4022</v>
      </c>
      <c r="F1199" t="s">
        <v>8218</v>
      </c>
      <c r="G1199" t="s">
        <v>8223</v>
      </c>
      <c r="H1199" t="s">
        <v>8404</v>
      </c>
      <c r="I1199" t="s">
        <v>8245</v>
      </c>
      <c r="J1199">
        <v>1364447073</v>
      </c>
      <c r="K1199">
        <v>1361858673</v>
      </c>
      <c r="L1199" t="b">
        <v>0</v>
      </c>
      <c r="M1199">
        <v>98</v>
      </c>
      <c r="N1199" t="b">
        <v>1</v>
      </c>
      <c r="O1199" t="s">
        <v>8290</v>
      </c>
      <c r="P1199" t="s">
        <v>8326</v>
      </c>
      <c r="Q1199" t="s">
        <v>8337</v>
      </c>
      <c r="R1199">
        <f t="shared" si="126"/>
        <v>41.04</v>
      </c>
      <c r="S1199" s="9">
        <f t="shared" si="127"/>
        <v>161</v>
      </c>
      <c r="T1199" s="8">
        <f t="shared" si="128"/>
        <v>41331.253159722226</v>
      </c>
      <c r="U1199" s="8">
        <f t="shared" si="129"/>
        <v>41361.211493055554</v>
      </c>
      <c r="V1199" s="14">
        <f t="shared" si="130"/>
        <v>29.958333333328483</v>
      </c>
      <c r="W1199" s="10">
        <f t="shared" si="131"/>
        <v>0.60880000000000001</v>
      </c>
      <c r="X1199" s="21">
        <f t="shared" si="132"/>
        <v>2013</v>
      </c>
    </row>
    <row r="1200" spans="1:24" ht="45" x14ac:dyDescent="0.25">
      <c r="A1200">
        <v>1248</v>
      </c>
      <c r="B1200" s="1" t="s">
        <v>1249</v>
      </c>
      <c r="C1200" s="1" t="s">
        <v>5358</v>
      </c>
      <c r="D1200" s="3">
        <v>2500</v>
      </c>
      <c r="E1200" s="4">
        <v>3791</v>
      </c>
      <c r="F1200" t="s">
        <v>8218</v>
      </c>
      <c r="G1200" t="s">
        <v>8223</v>
      </c>
      <c r="H1200" t="s">
        <v>8404</v>
      </c>
      <c r="I1200" t="s">
        <v>8245</v>
      </c>
      <c r="J1200">
        <v>1402642740</v>
      </c>
      <c r="K1200">
        <v>1399563953</v>
      </c>
      <c r="L1200" t="b">
        <v>1</v>
      </c>
      <c r="M1200">
        <v>59</v>
      </c>
      <c r="N1200" t="b">
        <v>1</v>
      </c>
      <c r="O1200" t="s">
        <v>8274</v>
      </c>
      <c r="P1200" t="s">
        <v>8326</v>
      </c>
      <c r="Q1200" t="s">
        <v>8330</v>
      </c>
      <c r="R1200">
        <f t="shared" si="126"/>
        <v>64.25</v>
      </c>
      <c r="S1200" s="9">
        <f t="shared" si="127"/>
        <v>152</v>
      </c>
      <c r="T1200" s="8">
        <f t="shared" si="128"/>
        <v>41767.656863425924</v>
      </c>
      <c r="U1200" s="8">
        <f t="shared" si="129"/>
        <v>41803.290972222225</v>
      </c>
      <c r="V1200" s="14">
        <f t="shared" si="130"/>
        <v>35.634108796301007</v>
      </c>
      <c r="W1200" s="10">
        <f t="shared" si="131"/>
        <v>0.51639999999999997</v>
      </c>
      <c r="X1200" s="21">
        <f t="shared" si="132"/>
        <v>2014</v>
      </c>
    </row>
    <row r="1201" spans="1:24" ht="60" x14ac:dyDescent="0.25">
      <c r="A1201">
        <v>649</v>
      </c>
      <c r="B1201" s="1" t="s">
        <v>650</v>
      </c>
      <c r="C1201" s="1" t="s">
        <v>4759</v>
      </c>
      <c r="D1201" s="3">
        <v>2500</v>
      </c>
      <c r="E1201" s="4">
        <v>3499</v>
      </c>
      <c r="F1201" t="s">
        <v>8218</v>
      </c>
      <c r="G1201" t="s">
        <v>8223</v>
      </c>
      <c r="H1201" t="s">
        <v>8404</v>
      </c>
      <c r="I1201" t="s">
        <v>8245</v>
      </c>
      <c r="J1201">
        <v>1410904413</v>
      </c>
      <c r="K1201">
        <v>1409090013</v>
      </c>
      <c r="L1201" t="b">
        <v>0</v>
      </c>
      <c r="M1201">
        <v>82</v>
      </c>
      <c r="N1201" t="b">
        <v>1</v>
      </c>
      <c r="O1201" t="s">
        <v>8271</v>
      </c>
      <c r="P1201" t="s">
        <v>8307</v>
      </c>
      <c r="Q1201" t="s">
        <v>8309</v>
      </c>
      <c r="R1201">
        <f t="shared" si="126"/>
        <v>42.67</v>
      </c>
      <c r="S1201" s="9">
        <f t="shared" si="127"/>
        <v>140</v>
      </c>
      <c r="T1201" s="8">
        <f t="shared" si="128"/>
        <v>41877.912187499998</v>
      </c>
      <c r="U1201" s="8">
        <f t="shared" si="129"/>
        <v>41898.912187499998</v>
      </c>
      <c r="V1201" s="14">
        <f t="shared" si="130"/>
        <v>21</v>
      </c>
      <c r="W1201" s="10">
        <f t="shared" si="131"/>
        <v>0.39960000000000001</v>
      </c>
      <c r="X1201" s="21">
        <f t="shared" si="132"/>
        <v>2014</v>
      </c>
    </row>
    <row r="1202" spans="1:24" ht="60" x14ac:dyDescent="0.25">
      <c r="A1202">
        <v>2165</v>
      </c>
      <c r="B1202" s="1" t="s">
        <v>2166</v>
      </c>
      <c r="C1202" s="1" t="s">
        <v>6275</v>
      </c>
      <c r="D1202" s="3">
        <v>2500</v>
      </c>
      <c r="E1202" s="4">
        <v>3466</v>
      </c>
      <c r="F1202" t="s">
        <v>8218</v>
      </c>
      <c r="G1202" t="s">
        <v>8229</v>
      </c>
      <c r="H1202" t="s">
        <v>8410</v>
      </c>
      <c r="I1202" t="s">
        <v>8248</v>
      </c>
      <c r="J1202">
        <v>1460127635</v>
      </c>
      <c r="K1202">
        <v>1457539235</v>
      </c>
      <c r="L1202" t="b">
        <v>0</v>
      </c>
      <c r="M1202">
        <v>117</v>
      </c>
      <c r="N1202" t="b">
        <v>1</v>
      </c>
      <c r="O1202" t="s">
        <v>8274</v>
      </c>
      <c r="P1202" t="s">
        <v>8326</v>
      </c>
      <c r="Q1202" t="s">
        <v>8330</v>
      </c>
      <c r="R1202">
        <f t="shared" si="126"/>
        <v>29.62</v>
      </c>
      <c r="S1202" s="9">
        <f t="shared" si="127"/>
        <v>139</v>
      </c>
      <c r="T1202" s="8">
        <f t="shared" si="128"/>
        <v>42438.667071759264</v>
      </c>
      <c r="U1202" s="8">
        <f t="shared" si="129"/>
        <v>42468.625405092593</v>
      </c>
      <c r="V1202" s="14">
        <f t="shared" si="130"/>
        <v>29.958333333328483</v>
      </c>
      <c r="W1202" s="10">
        <f t="shared" si="131"/>
        <v>0.38640000000000002</v>
      </c>
      <c r="X1202" s="21">
        <f t="shared" si="132"/>
        <v>2016</v>
      </c>
    </row>
    <row r="1203" spans="1:24" ht="60" x14ac:dyDescent="0.25">
      <c r="A1203">
        <v>3611</v>
      </c>
      <c r="B1203" s="1" t="s">
        <v>3610</v>
      </c>
      <c r="C1203" s="1" t="s">
        <v>7721</v>
      </c>
      <c r="D1203" s="3">
        <v>2500</v>
      </c>
      <c r="E1203" s="4">
        <v>3400</v>
      </c>
      <c r="F1203" t="s">
        <v>8218</v>
      </c>
      <c r="G1203" t="s">
        <v>8224</v>
      </c>
      <c r="H1203" t="s">
        <v>8408</v>
      </c>
      <c r="I1203" t="s">
        <v>8246</v>
      </c>
      <c r="J1203">
        <v>1428483201</v>
      </c>
      <c r="K1203">
        <v>1425891201</v>
      </c>
      <c r="L1203" t="b">
        <v>0</v>
      </c>
      <c r="M1203">
        <v>51</v>
      </c>
      <c r="N1203" t="b">
        <v>1</v>
      </c>
      <c r="O1203" t="s">
        <v>8269</v>
      </c>
      <c r="P1203" t="s">
        <v>8322</v>
      </c>
      <c r="Q1203" t="s">
        <v>8325</v>
      </c>
      <c r="R1203">
        <f t="shared" si="126"/>
        <v>66.67</v>
      </c>
      <c r="S1203" s="9">
        <f t="shared" si="127"/>
        <v>136</v>
      </c>
      <c r="T1203" s="8">
        <f t="shared" si="128"/>
        <v>42072.370381944449</v>
      </c>
      <c r="U1203" s="8">
        <f t="shared" si="129"/>
        <v>42102.370381944449</v>
      </c>
      <c r="V1203" s="14">
        <f t="shared" si="130"/>
        <v>30</v>
      </c>
      <c r="W1203" s="10">
        <f t="shared" si="131"/>
        <v>0.36</v>
      </c>
      <c r="X1203" s="21">
        <f t="shared" si="132"/>
        <v>2015</v>
      </c>
    </row>
    <row r="1204" spans="1:24" ht="45" x14ac:dyDescent="0.25">
      <c r="A1204">
        <v>1821</v>
      </c>
      <c r="B1204" s="1" t="s">
        <v>1822</v>
      </c>
      <c r="C1204" s="1" t="s">
        <v>5931</v>
      </c>
      <c r="D1204" s="3">
        <v>2500</v>
      </c>
      <c r="E1204" s="4">
        <v>3372.25</v>
      </c>
      <c r="F1204" t="s">
        <v>8218</v>
      </c>
      <c r="G1204" t="s">
        <v>8223</v>
      </c>
      <c r="H1204" t="s">
        <v>8404</v>
      </c>
      <c r="I1204" t="s">
        <v>8245</v>
      </c>
      <c r="J1204">
        <v>1330760367</v>
      </c>
      <c r="K1204">
        <v>1326872367</v>
      </c>
      <c r="L1204" t="b">
        <v>0</v>
      </c>
      <c r="M1204">
        <v>57</v>
      </c>
      <c r="N1204" t="b">
        <v>1</v>
      </c>
      <c r="O1204" t="s">
        <v>8274</v>
      </c>
      <c r="P1204" t="s">
        <v>8326</v>
      </c>
      <c r="Q1204" t="s">
        <v>8330</v>
      </c>
      <c r="R1204">
        <f t="shared" si="126"/>
        <v>59.16</v>
      </c>
      <c r="S1204" s="9">
        <f t="shared" si="127"/>
        <v>135</v>
      </c>
      <c r="T1204" s="8">
        <f t="shared" si="128"/>
        <v>40926.319062499999</v>
      </c>
      <c r="U1204" s="8">
        <f t="shared" si="129"/>
        <v>40971.319062499999</v>
      </c>
      <c r="V1204" s="14">
        <f t="shared" si="130"/>
        <v>45</v>
      </c>
      <c r="W1204" s="10">
        <f t="shared" si="131"/>
        <v>0.34889999999999999</v>
      </c>
      <c r="X1204" s="21">
        <f t="shared" si="132"/>
        <v>2012</v>
      </c>
    </row>
    <row r="1205" spans="1:24" ht="45" x14ac:dyDescent="0.25">
      <c r="A1205">
        <v>2163</v>
      </c>
      <c r="B1205" s="1" t="s">
        <v>2164</v>
      </c>
      <c r="C1205" s="1" t="s">
        <v>6273</v>
      </c>
      <c r="D1205" s="3">
        <v>2500</v>
      </c>
      <c r="E1205" s="4">
        <v>3305</v>
      </c>
      <c r="F1205" t="s">
        <v>8218</v>
      </c>
      <c r="G1205" t="s">
        <v>8223</v>
      </c>
      <c r="H1205" t="s">
        <v>8404</v>
      </c>
      <c r="I1205" t="s">
        <v>8245</v>
      </c>
      <c r="J1205">
        <v>1433735400</v>
      </c>
      <c r="K1205">
        <v>1429306520</v>
      </c>
      <c r="L1205" t="b">
        <v>0</v>
      </c>
      <c r="M1205">
        <v>44</v>
      </c>
      <c r="N1205" t="b">
        <v>1</v>
      </c>
      <c r="O1205" t="s">
        <v>8274</v>
      </c>
      <c r="P1205" t="s">
        <v>8326</v>
      </c>
      <c r="Q1205" t="s">
        <v>8330</v>
      </c>
      <c r="R1205">
        <f t="shared" si="126"/>
        <v>75.11</v>
      </c>
      <c r="S1205" s="9">
        <f t="shared" si="127"/>
        <v>132</v>
      </c>
      <c r="T1205" s="8">
        <f t="shared" si="128"/>
        <v>42111.899537037039</v>
      </c>
      <c r="U1205" s="8">
        <f t="shared" si="129"/>
        <v>42163.159722222219</v>
      </c>
      <c r="V1205" s="14">
        <f t="shared" si="130"/>
        <v>51.26018518517958</v>
      </c>
      <c r="W1205" s="10">
        <f t="shared" si="131"/>
        <v>0.32200000000000001</v>
      </c>
      <c r="X1205" s="21">
        <f t="shared" si="132"/>
        <v>2015</v>
      </c>
    </row>
    <row r="1206" spans="1:24" ht="60" x14ac:dyDescent="0.25">
      <c r="A1206">
        <v>1212</v>
      </c>
      <c r="B1206" s="1" t="s">
        <v>1213</v>
      </c>
      <c r="C1206" s="1" t="s">
        <v>5322</v>
      </c>
      <c r="D1206" s="3">
        <v>2500</v>
      </c>
      <c r="E1206" s="4">
        <v>3226</v>
      </c>
      <c r="F1206" t="s">
        <v>8218</v>
      </c>
      <c r="G1206" t="s">
        <v>8223</v>
      </c>
      <c r="H1206" t="s">
        <v>8404</v>
      </c>
      <c r="I1206" t="s">
        <v>8245</v>
      </c>
      <c r="J1206">
        <v>1448586000</v>
      </c>
      <c r="K1206">
        <v>1447195695</v>
      </c>
      <c r="L1206" t="b">
        <v>0</v>
      </c>
      <c r="M1206">
        <v>83</v>
      </c>
      <c r="N1206" t="b">
        <v>1</v>
      </c>
      <c r="O1206" t="s">
        <v>8283</v>
      </c>
      <c r="P1206" t="s">
        <v>8312</v>
      </c>
      <c r="Q1206" t="s">
        <v>8313</v>
      </c>
      <c r="R1206">
        <f t="shared" si="126"/>
        <v>38.869999999999997</v>
      </c>
      <c r="S1206" s="9">
        <f t="shared" si="127"/>
        <v>129</v>
      </c>
      <c r="T1206" s="8">
        <f t="shared" si="128"/>
        <v>42318.950173611112</v>
      </c>
      <c r="U1206" s="8">
        <f t="shared" si="129"/>
        <v>42335.041666666672</v>
      </c>
      <c r="V1206" s="14">
        <f t="shared" si="130"/>
        <v>16.091493055559113</v>
      </c>
      <c r="W1206" s="10">
        <f t="shared" si="131"/>
        <v>0.29039999999999999</v>
      </c>
      <c r="X1206" s="21">
        <f t="shared" si="132"/>
        <v>2015</v>
      </c>
    </row>
    <row r="1207" spans="1:24" ht="60" x14ac:dyDescent="0.25">
      <c r="A1207">
        <v>412</v>
      </c>
      <c r="B1207" s="1" t="s">
        <v>413</v>
      </c>
      <c r="C1207" s="1" t="s">
        <v>4522</v>
      </c>
      <c r="D1207" s="3">
        <v>2500</v>
      </c>
      <c r="E1207" s="4">
        <v>3171</v>
      </c>
      <c r="F1207" t="s">
        <v>8218</v>
      </c>
      <c r="G1207" t="s">
        <v>8223</v>
      </c>
      <c r="H1207" t="s">
        <v>8404</v>
      </c>
      <c r="I1207" t="s">
        <v>8245</v>
      </c>
      <c r="J1207">
        <v>1343238578</v>
      </c>
      <c r="K1207">
        <v>1341856178</v>
      </c>
      <c r="L1207" t="b">
        <v>0</v>
      </c>
      <c r="M1207">
        <v>55</v>
      </c>
      <c r="N1207" t="b">
        <v>1</v>
      </c>
      <c r="O1207" t="s">
        <v>8267</v>
      </c>
      <c r="P1207" t="s">
        <v>8320</v>
      </c>
      <c r="Q1207" t="s">
        <v>8321</v>
      </c>
      <c r="R1207">
        <f t="shared" si="126"/>
        <v>57.65</v>
      </c>
      <c r="S1207" s="9">
        <f t="shared" si="127"/>
        <v>127</v>
      </c>
      <c r="T1207" s="8">
        <f t="shared" si="128"/>
        <v>41099.742800925924</v>
      </c>
      <c r="U1207" s="8">
        <f t="shared" si="129"/>
        <v>41115.742800925924</v>
      </c>
      <c r="V1207" s="14">
        <f t="shared" si="130"/>
        <v>16</v>
      </c>
      <c r="W1207" s="10">
        <f t="shared" si="131"/>
        <v>0.26840000000000003</v>
      </c>
      <c r="X1207" s="21">
        <f t="shared" si="132"/>
        <v>2012</v>
      </c>
    </row>
    <row r="1208" spans="1:24" ht="45" x14ac:dyDescent="0.25">
      <c r="A1208">
        <v>3222</v>
      </c>
      <c r="B1208" s="1" t="s">
        <v>3222</v>
      </c>
      <c r="C1208" s="1" t="s">
        <v>7332</v>
      </c>
      <c r="D1208" s="3">
        <v>2500</v>
      </c>
      <c r="E1208" s="4">
        <v>3120</v>
      </c>
      <c r="F1208" t="s">
        <v>8218</v>
      </c>
      <c r="G1208" t="s">
        <v>8223</v>
      </c>
      <c r="H1208" t="s">
        <v>8404</v>
      </c>
      <c r="I1208" t="s">
        <v>8245</v>
      </c>
      <c r="J1208">
        <v>1445722140</v>
      </c>
      <c r="K1208">
        <v>1443016697</v>
      </c>
      <c r="L1208" t="b">
        <v>1</v>
      </c>
      <c r="M1208">
        <v>84</v>
      </c>
      <c r="N1208" t="b">
        <v>1</v>
      </c>
      <c r="O1208" t="s">
        <v>8269</v>
      </c>
      <c r="P1208" t="s">
        <v>8322</v>
      </c>
      <c r="Q1208" t="s">
        <v>8325</v>
      </c>
      <c r="R1208">
        <f t="shared" si="126"/>
        <v>37.14</v>
      </c>
      <c r="S1208" s="9">
        <f t="shared" si="127"/>
        <v>125</v>
      </c>
      <c r="T1208" s="8">
        <f t="shared" si="128"/>
        <v>42270.582141203704</v>
      </c>
      <c r="U1208" s="8">
        <f t="shared" si="129"/>
        <v>42301.895138888889</v>
      </c>
      <c r="V1208" s="14">
        <f t="shared" si="130"/>
        <v>31.31299768518511</v>
      </c>
      <c r="W1208" s="10">
        <f t="shared" si="131"/>
        <v>0.248</v>
      </c>
      <c r="X1208" s="21">
        <f t="shared" si="132"/>
        <v>2015</v>
      </c>
    </row>
    <row r="1209" spans="1:24" ht="60" x14ac:dyDescent="0.25">
      <c r="A1209">
        <v>3616</v>
      </c>
      <c r="B1209" s="1" t="s">
        <v>3614</v>
      </c>
      <c r="C1209" s="1" t="s">
        <v>7726</v>
      </c>
      <c r="D1209" s="3">
        <v>2500</v>
      </c>
      <c r="E1209" s="4">
        <v>3120</v>
      </c>
      <c r="F1209" t="s">
        <v>8218</v>
      </c>
      <c r="G1209" t="s">
        <v>8224</v>
      </c>
      <c r="H1209" t="s">
        <v>8408</v>
      </c>
      <c r="I1209" t="s">
        <v>8246</v>
      </c>
      <c r="J1209">
        <v>1426801664</v>
      </c>
      <c r="K1209">
        <v>1424213264</v>
      </c>
      <c r="L1209" t="b">
        <v>0</v>
      </c>
      <c r="M1209">
        <v>45</v>
      </c>
      <c r="N1209" t="b">
        <v>1</v>
      </c>
      <c r="O1209" t="s">
        <v>8269</v>
      </c>
      <c r="P1209" t="s">
        <v>8322</v>
      </c>
      <c r="Q1209" t="s">
        <v>8325</v>
      </c>
      <c r="R1209">
        <f t="shared" si="126"/>
        <v>69.33</v>
      </c>
      <c r="S1209" s="9">
        <f t="shared" si="127"/>
        <v>125</v>
      </c>
      <c r="T1209" s="8">
        <f t="shared" si="128"/>
        <v>42052.949814814812</v>
      </c>
      <c r="U1209" s="8">
        <f t="shared" si="129"/>
        <v>42082.908148148148</v>
      </c>
      <c r="V1209" s="14">
        <f t="shared" si="130"/>
        <v>29.958333333335759</v>
      </c>
      <c r="W1209" s="10">
        <f t="shared" si="131"/>
        <v>0.248</v>
      </c>
      <c r="X1209" s="21">
        <f t="shared" si="132"/>
        <v>2015</v>
      </c>
    </row>
    <row r="1210" spans="1:24" ht="45" x14ac:dyDescent="0.25">
      <c r="A1210">
        <v>3168</v>
      </c>
      <c r="B1210" s="1" t="s">
        <v>3168</v>
      </c>
      <c r="C1210" s="1" t="s">
        <v>7278</v>
      </c>
      <c r="D1210" s="3">
        <v>2500</v>
      </c>
      <c r="E1210" s="4">
        <v>3105</v>
      </c>
      <c r="F1210" t="s">
        <v>8218</v>
      </c>
      <c r="G1210" t="s">
        <v>8223</v>
      </c>
      <c r="H1210" t="s">
        <v>8404</v>
      </c>
      <c r="I1210" t="s">
        <v>8245</v>
      </c>
      <c r="J1210">
        <v>1402696800</v>
      </c>
      <c r="K1210">
        <v>1399948353</v>
      </c>
      <c r="L1210" t="b">
        <v>1</v>
      </c>
      <c r="M1210">
        <v>61</v>
      </c>
      <c r="N1210" t="b">
        <v>1</v>
      </c>
      <c r="O1210" t="s">
        <v>8269</v>
      </c>
      <c r="P1210" t="s">
        <v>8322</v>
      </c>
      <c r="Q1210" t="s">
        <v>8325</v>
      </c>
      <c r="R1210">
        <f t="shared" si="126"/>
        <v>50.9</v>
      </c>
      <c r="S1210" s="9">
        <f t="shared" si="127"/>
        <v>124</v>
      </c>
      <c r="T1210" s="8">
        <f t="shared" si="128"/>
        <v>41772.105937500004</v>
      </c>
      <c r="U1210" s="8">
        <f t="shared" si="129"/>
        <v>41803.916666666664</v>
      </c>
      <c r="V1210" s="14">
        <f t="shared" si="130"/>
        <v>31.810729166660167</v>
      </c>
      <c r="W1210" s="10">
        <f t="shared" si="131"/>
        <v>0.24199999999999999</v>
      </c>
      <c r="X1210" s="21">
        <f t="shared" si="132"/>
        <v>2014</v>
      </c>
    </row>
    <row r="1211" spans="1:24" ht="60" x14ac:dyDescent="0.25">
      <c r="A1211">
        <v>1355</v>
      </c>
      <c r="B1211" s="1" t="s">
        <v>1356</v>
      </c>
      <c r="C1211" s="1" t="s">
        <v>5465</v>
      </c>
      <c r="D1211" s="3">
        <v>2500</v>
      </c>
      <c r="E1211" s="4">
        <v>3067</v>
      </c>
      <c r="F1211" t="s">
        <v>8218</v>
      </c>
      <c r="G1211" t="s">
        <v>8224</v>
      </c>
      <c r="H1211" t="s">
        <v>8408</v>
      </c>
      <c r="I1211" t="s">
        <v>8246</v>
      </c>
      <c r="J1211">
        <v>1354269600</v>
      </c>
      <c r="K1211">
        <v>1351663605</v>
      </c>
      <c r="L1211" t="b">
        <v>0</v>
      </c>
      <c r="M1211">
        <v>121</v>
      </c>
      <c r="N1211" t="b">
        <v>1</v>
      </c>
      <c r="O1211" t="s">
        <v>8272</v>
      </c>
      <c r="P1211" t="s">
        <v>8310</v>
      </c>
      <c r="Q1211" t="s">
        <v>8332</v>
      </c>
      <c r="R1211">
        <f t="shared" si="126"/>
        <v>25.35</v>
      </c>
      <c r="S1211" s="9">
        <f t="shared" si="127"/>
        <v>123</v>
      </c>
      <c r="T1211" s="8">
        <f t="shared" si="128"/>
        <v>41213.254687499997</v>
      </c>
      <c r="U1211" s="8">
        <f t="shared" si="129"/>
        <v>41243.416666666664</v>
      </c>
      <c r="V1211" s="14">
        <f t="shared" si="130"/>
        <v>30.161979166667152</v>
      </c>
      <c r="W1211" s="10">
        <f t="shared" si="131"/>
        <v>0.2268</v>
      </c>
      <c r="X1211" s="21">
        <f t="shared" si="132"/>
        <v>2012</v>
      </c>
    </row>
    <row r="1212" spans="1:24" ht="45" x14ac:dyDescent="0.25">
      <c r="A1212">
        <v>1664</v>
      </c>
      <c r="B1212" s="1" t="s">
        <v>1665</v>
      </c>
      <c r="C1212" s="1" t="s">
        <v>5774</v>
      </c>
      <c r="D1212" s="3">
        <v>2500</v>
      </c>
      <c r="E1212" s="4">
        <v>3060.22</v>
      </c>
      <c r="F1212" t="s">
        <v>8218</v>
      </c>
      <c r="G1212" t="s">
        <v>8223</v>
      </c>
      <c r="H1212" t="s">
        <v>8404</v>
      </c>
      <c r="I1212" t="s">
        <v>8245</v>
      </c>
      <c r="J1212">
        <v>1331870340</v>
      </c>
      <c r="K1212">
        <v>1328033818</v>
      </c>
      <c r="L1212" t="b">
        <v>0</v>
      </c>
      <c r="M1212">
        <v>89</v>
      </c>
      <c r="N1212" t="b">
        <v>1</v>
      </c>
      <c r="O1212" t="s">
        <v>8290</v>
      </c>
      <c r="P1212" t="s">
        <v>8326</v>
      </c>
      <c r="Q1212" t="s">
        <v>8337</v>
      </c>
      <c r="R1212">
        <f t="shared" si="126"/>
        <v>34.380000000000003</v>
      </c>
      <c r="S1212" s="9">
        <f t="shared" si="127"/>
        <v>122</v>
      </c>
      <c r="T1212" s="8">
        <f t="shared" si="128"/>
        <v>40939.761782407404</v>
      </c>
      <c r="U1212" s="8">
        <f t="shared" si="129"/>
        <v>40984.165972222225</v>
      </c>
      <c r="V1212" s="14">
        <f t="shared" si="130"/>
        <v>44.404189814820711</v>
      </c>
      <c r="W1212" s="10">
        <f t="shared" si="131"/>
        <v>0.22408799999999993</v>
      </c>
      <c r="X1212" s="21">
        <f t="shared" si="132"/>
        <v>2012</v>
      </c>
    </row>
    <row r="1213" spans="1:24" ht="45" x14ac:dyDescent="0.25">
      <c r="A1213">
        <v>837</v>
      </c>
      <c r="B1213" s="1" t="s">
        <v>838</v>
      </c>
      <c r="C1213" s="1" t="s">
        <v>4947</v>
      </c>
      <c r="D1213" s="3">
        <v>2500</v>
      </c>
      <c r="E1213" s="4">
        <v>3045</v>
      </c>
      <c r="F1213" t="s">
        <v>8218</v>
      </c>
      <c r="G1213" t="s">
        <v>8223</v>
      </c>
      <c r="H1213" t="s">
        <v>8404</v>
      </c>
      <c r="I1213" t="s">
        <v>8245</v>
      </c>
      <c r="J1213">
        <v>1398988662</v>
      </c>
      <c r="K1213">
        <v>1396396662</v>
      </c>
      <c r="L1213" t="b">
        <v>0</v>
      </c>
      <c r="M1213">
        <v>62</v>
      </c>
      <c r="N1213" t="b">
        <v>1</v>
      </c>
      <c r="O1213" t="s">
        <v>8274</v>
      </c>
      <c r="P1213" t="s">
        <v>8326</v>
      </c>
      <c r="Q1213" t="s">
        <v>8330</v>
      </c>
      <c r="R1213">
        <f t="shared" si="126"/>
        <v>49.11</v>
      </c>
      <c r="S1213" s="9">
        <f t="shared" si="127"/>
        <v>122</v>
      </c>
      <c r="T1213" s="8">
        <f t="shared" si="128"/>
        <v>41730.998402777775</v>
      </c>
      <c r="U1213" s="8">
        <f t="shared" si="129"/>
        <v>41760.998402777775</v>
      </c>
      <c r="V1213" s="14">
        <f t="shared" si="130"/>
        <v>30</v>
      </c>
      <c r="W1213" s="10">
        <f t="shared" si="131"/>
        <v>0.218</v>
      </c>
      <c r="X1213" s="21">
        <f t="shared" si="132"/>
        <v>2014</v>
      </c>
    </row>
    <row r="1214" spans="1:24" ht="60" x14ac:dyDescent="0.25">
      <c r="A1214">
        <v>1847</v>
      </c>
      <c r="B1214" s="1" t="s">
        <v>1848</v>
      </c>
      <c r="C1214" s="1" t="s">
        <v>5957</v>
      </c>
      <c r="D1214" s="3">
        <v>2500</v>
      </c>
      <c r="E1214" s="4">
        <v>3022</v>
      </c>
      <c r="F1214" t="s">
        <v>8218</v>
      </c>
      <c r="G1214" t="s">
        <v>8223</v>
      </c>
      <c r="H1214" t="s">
        <v>8404</v>
      </c>
      <c r="I1214" t="s">
        <v>8245</v>
      </c>
      <c r="J1214">
        <v>1429594832</v>
      </c>
      <c r="K1214">
        <v>1427780432</v>
      </c>
      <c r="L1214" t="b">
        <v>0</v>
      </c>
      <c r="M1214">
        <v>38</v>
      </c>
      <c r="N1214" t="b">
        <v>1</v>
      </c>
      <c r="O1214" t="s">
        <v>8274</v>
      </c>
      <c r="P1214" t="s">
        <v>8326</v>
      </c>
      <c r="Q1214" t="s">
        <v>8330</v>
      </c>
      <c r="R1214">
        <f t="shared" si="126"/>
        <v>79.53</v>
      </c>
      <c r="S1214" s="9">
        <f t="shared" si="127"/>
        <v>121</v>
      </c>
      <c r="T1214" s="8">
        <f t="shared" si="128"/>
        <v>42094.236481481479</v>
      </c>
      <c r="U1214" s="8">
        <f t="shared" si="129"/>
        <v>42115.236481481479</v>
      </c>
      <c r="V1214" s="14">
        <f t="shared" si="130"/>
        <v>21</v>
      </c>
      <c r="W1214" s="10">
        <f t="shared" si="131"/>
        <v>0.20880000000000001</v>
      </c>
      <c r="X1214" s="21">
        <f t="shared" si="132"/>
        <v>2015</v>
      </c>
    </row>
    <row r="1215" spans="1:24" ht="60" x14ac:dyDescent="0.25">
      <c r="A1215">
        <v>733</v>
      </c>
      <c r="B1215" s="1" t="s">
        <v>734</v>
      </c>
      <c r="C1215" s="1" t="s">
        <v>4843</v>
      </c>
      <c r="D1215" s="3">
        <v>2500</v>
      </c>
      <c r="E1215" s="4">
        <v>3012</v>
      </c>
      <c r="F1215" t="s">
        <v>8218</v>
      </c>
      <c r="G1215" t="s">
        <v>8224</v>
      </c>
      <c r="H1215" t="s">
        <v>8408</v>
      </c>
      <c r="I1215" t="s">
        <v>8246</v>
      </c>
      <c r="J1215">
        <v>1387533892</v>
      </c>
      <c r="K1215">
        <v>1384941892</v>
      </c>
      <c r="L1215" t="b">
        <v>0</v>
      </c>
      <c r="M1215">
        <v>169</v>
      </c>
      <c r="N1215" t="b">
        <v>1</v>
      </c>
      <c r="O1215" t="s">
        <v>8272</v>
      </c>
      <c r="P1215" t="s">
        <v>8310</v>
      </c>
      <c r="Q1215" t="s">
        <v>8332</v>
      </c>
      <c r="R1215">
        <f t="shared" si="126"/>
        <v>17.82</v>
      </c>
      <c r="S1215" s="9">
        <f t="shared" si="127"/>
        <v>120</v>
      </c>
      <c r="T1215" s="8">
        <f t="shared" si="128"/>
        <v>41598.420046296298</v>
      </c>
      <c r="U1215" s="8">
        <f t="shared" si="129"/>
        <v>41628.420046296298</v>
      </c>
      <c r="V1215" s="14">
        <f t="shared" si="130"/>
        <v>30</v>
      </c>
      <c r="W1215" s="10">
        <f t="shared" si="131"/>
        <v>0.20480000000000001</v>
      </c>
      <c r="X1215" s="21">
        <f t="shared" si="132"/>
        <v>2013</v>
      </c>
    </row>
    <row r="1216" spans="1:24" ht="30" x14ac:dyDescent="0.25">
      <c r="A1216">
        <v>2089</v>
      </c>
      <c r="B1216" s="1" t="s">
        <v>2090</v>
      </c>
      <c r="C1216" s="1" t="s">
        <v>6199</v>
      </c>
      <c r="D1216" s="3">
        <v>2500</v>
      </c>
      <c r="E1216" s="4">
        <v>3010.01</v>
      </c>
      <c r="F1216" t="s">
        <v>8218</v>
      </c>
      <c r="G1216" t="s">
        <v>8223</v>
      </c>
      <c r="H1216" t="s">
        <v>8404</v>
      </c>
      <c r="I1216" t="s">
        <v>8245</v>
      </c>
      <c r="J1216">
        <v>1375408194</v>
      </c>
      <c r="K1216">
        <v>1372384194</v>
      </c>
      <c r="L1216" t="b">
        <v>0</v>
      </c>
      <c r="M1216">
        <v>62</v>
      </c>
      <c r="N1216" t="b">
        <v>1</v>
      </c>
      <c r="O1216" t="s">
        <v>8277</v>
      </c>
      <c r="P1216" t="s">
        <v>8326</v>
      </c>
      <c r="Q1216" t="s">
        <v>8327</v>
      </c>
      <c r="R1216">
        <f t="shared" si="126"/>
        <v>48.55</v>
      </c>
      <c r="S1216" s="9">
        <f t="shared" si="127"/>
        <v>120</v>
      </c>
      <c r="T1216" s="8">
        <f t="shared" si="128"/>
        <v>41453.076319444444</v>
      </c>
      <c r="U1216" s="8">
        <f t="shared" si="129"/>
        <v>41488.076319444444</v>
      </c>
      <c r="V1216" s="14">
        <f t="shared" si="130"/>
        <v>35</v>
      </c>
      <c r="W1216" s="10">
        <f t="shared" si="131"/>
        <v>0.20400400000000007</v>
      </c>
      <c r="X1216" s="21">
        <f t="shared" si="132"/>
        <v>2013</v>
      </c>
    </row>
    <row r="1217" spans="1:24" ht="45" x14ac:dyDescent="0.25">
      <c r="A1217">
        <v>3623</v>
      </c>
      <c r="B1217" s="1" t="s">
        <v>3621</v>
      </c>
      <c r="C1217" s="1" t="s">
        <v>7733</v>
      </c>
      <c r="D1217" s="3">
        <v>2500</v>
      </c>
      <c r="E1217" s="4">
        <v>3000</v>
      </c>
      <c r="F1217" t="s">
        <v>8218</v>
      </c>
      <c r="G1217" t="s">
        <v>8223</v>
      </c>
      <c r="H1217" t="s">
        <v>8404</v>
      </c>
      <c r="I1217" t="s">
        <v>8245</v>
      </c>
      <c r="J1217">
        <v>1406358000</v>
      </c>
      <c r="K1217">
        <v>1404841270</v>
      </c>
      <c r="L1217" t="b">
        <v>0</v>
      </c>
      <c r="M1217">
        <v>34</v>
      </c>
      <c r="N1217" t="b">
        <v>1</v>
      </c>
      <c r="O1217" t="s">
        <v>8269</v>
      </c>
      <c r="P1217" t="s">
        <v>8322</v>
      </c>
      <c r="Q1217" t="s">
        <v>8325</v>
      </c>
      <c r="R1217">
        <f t="shared" si="126"/>
        <v>88.24</v>
      </c>
      <c r="S1217" s="9">
        <f t="shared" si="127"/>
        <v>120</v>
      </c>
      <c r="T1217" s="8">
        <f t="shared" si="128"/>
        <v>41828.736921296295</v>
      </c>
      <c r="U1217" s="8">
        <f t="shared" si="129"/>
        <v>41846.291666666664</v>
      </c>
      <c r="V1217" s="14">
        <f t="shared" si="130"/>
        <v>17.554745370369346</v>
      </c>
      <c r="W1217" s="10">
        <f t="shared" si="131"/>
        <v>0.2</v>
      </c>
      <c r="X1217" s="21">
        <f t="shared" si="132"/>
        <v>2014</v>
      </c>
    </row>
    <row r="1218" spans="1:24" ht="45" x14ac:dyDescent="0.25">
      <c r="A1218">
        <v>3754</v>
      </c>
      <c r="B1218" s="1" t="s">
        <v>3751</v>
      </c>
      <c r="C1218" s="1" t="s">
        <v>7864</v>
      </c>
      <c r="D1218" s="3">
        <v>2500</v>
      </c>
      <c r="E1218" s="4">
        <v>3000</v>
      </c>
      <c r="F1218" t="s">
        <v>8218</v>
      </c>
      <c r="G1218" t="s">
        <v>8223</v>
      </c>
      <c r="H1218" t="s">
        <v>8404</v>
      </c>
      <c r="I1218" t="s">
        <v>8245</v>
      </c>
      <c r="J1218">
        <v>1406350740</v>
      </c>
      <c r="K1218">
        <v>1403125737</v>
      </c>
      <c r="L1218" t="b">
        <v>0</v>
      </c>
      <c r="M1218">
        <v>27</v>
      </c>
      <c r="N1218" t="b">
        <v>1</v>
      </c>
      <c r="O1218" t="s">
        <v>8303</v>
      </c>
      <c r="P1218" t="s">
        <v>8322</v>
      </c>
      <c r="Q1218" t="s">
        <v>8334</v>
      </c>
      <c r="R1218">
        <f t="shared" ref="R1218:R1281" si="133">IFERROR(ROUND(E1218/M1218,2),0)</f>
        <v>111.11</v>
      </c>
      <c r="S1218" s="9">
        <f t="shared" ref="S1218:S1281" si="134">ROUND((E1218/D1218)*100,0)</f>
        <v>120</v>
      </c>
      <c r="T1218" s="8">
        <f t="shared" ref="T1218:T1281" si="135">+(((K1218/60)/60)/24)+DATE(1970,1,1)</f>
        <v>41808.881215277775</v>
      </c>
      <c r="U1218" s="8">
        <f t="shared" ref="U1218:U1281" si="136">+(((J1218/60)/60/24)+DATE(1970,1,1))</f>
        <v>41846.207638888889</v>
      </c>
      <c r="V1218" s="14">
        <f t="shared" ref="V1218:V1281" si="137">+U1218-T1218</f>
        <v>37.326423611113569</v>
      </c>
      <c r="W1218" s="10">
        <f t="shared" ref="W1218:W1281" si="138">+(E1218-D1218)/D1218</f>
        <v>0.2</v>
      </c>
      <c r="X1218" s="21">
        <f t="shared" ref="X1218:X1281" si="139">YEAR(T1218)</f>
        <v>2014</v>
      </c>
    </row>
    <row r="1219" spans="1:24" ht="45" x14ac:dyDescent="0.25">
      <c r="A1219">
        <v>3780</v>
      </c>
      <c r="B1219" s="1" t="s">
        <v>3777</v>
      </c>
      <c r="C1219" s="1" t="s">
        <v>7890</v>
      </c>
      <c r="D1219" s="3">
        <v>2500</v>
      </c>
      <c r="E1219" s="4">
        <v>3000</v>
      </c>
      <c r="F1219" t="s">
        <v>8218</v>
      </c>
      <c r="G1219" t="s">
        <v>8223</v>
      </c>
      <c r="H1219" t="s">
        <v>8404</v>
      </c>
      <c r="I1219" t="s">
        <v>8245</v>
      </c>
      <c r="J1219">
        <v>1436817960</v>
      </c>
      <c r="K1219">
        <v>1433999785</v>
      </c>
      <c r="L1219" t="b">
        <v>0</v>
      </c>
      <c r="M1219">
        <v>30</v>
      </c>
      <c r="N1219" t="b">
        <v>1</v>
      </c>
      <c r="O1219" t="s">
        <v>8303</v>
      </c>
      <c r="P1219" t="s">
        <v>8322</v>
      </c>
      <c r="Q1219" t="s">
        <v>8334</v>
      </c>
      <c r="R1219">
        <f t="shared" si="133"/>
        <v>100</v>
      </c>
      <c r="S1219" s="9">
        <f t="shared" si="134"/>
        <v>120</v>
      </c>
      <c r="T1219" s="8">
        <f t="shared" si="135"/>
        <v>42166.219733796301</v>
      </c>
      <c r="U1219" s="8">
        <f t="shared" si="136"/>
        <v>42198.837499999994</v>
      </c>
      <c r="V1219" s="14">
        <f t="shared" si="137"/>
        <v>32.617766203693463</v>
      </c>
      <c r="W1219" s="10">
        <f t="shared" si="138"/>
        <v>0.2</v>
      </c>
      <c r="X1219" s="21">
        <f t="shared" si="139"/>
        <v>2015</v>
      </c>
    </row>
    <row r="1220" spans="1:24" ht="60" x14ac:dyDescent="0.25">
      <c r="A1220">
        <v>2274</v>
      </c>
      <c r="B1220" s="1" t="s">
        <v>2275</v>
      </c>
      <c r="C1220" s="1" t="s">
        <v>6384</v>
      </c>
      <c r="D1220" s="3">
        <v>2500</v>
      </c>
      <c r="E1220" s="4">
        <v>2990</v>
      </c>
      <c r="F1220" t="s">
        <v>8218</v>
      </c>
      <c r="G1220" t="s">
        <v>8223</v>
      </c>
      <c r="H1220" t="s">
        <v>8404</v>
      </c>
      <c r="I1220" t="s">
        <v>8245</v>
      </c>
      <c r="J1220">
        <v>1393156857</v>
      </c>
      <c r="K1220">
        <v>1390564857</v>
      </c>
      <c r="L1220" t="b">
        <v>0</v>
      </c>
      <c r="M1220">
        <v>99</v>
      </c>
      <c r="N1220" t="b">
        <v>1</v>
      </c>
      <c r="O1220" t="s">
        <v>8295</v>
      </c>
      <c r="P1220" t="s">
        <v>8315</v>
      </c>
      <c r="Q1220" t="s">
        <v>8316</v>
      </c>
      <c r="R1220">
        <f t="shared" si="133"/>
        <v>30.2</v>
      </c>
      <c r="S1220" s="9">
        <f t="shared" si="134"/>
        <v>120</v>
      </c>
      <c r="T1220" s="8">
        <f t="shared" si="135"/>
        <v>41663.500659722224</v>
      </c>
      <c r="U1220" s="8">
        <f t="shared" si="136"/>
        <v>41693.500659722224</v>
      </c>
      <c r="V1220" s="14">
        <f t="shared" si="137"/>
        <v>30</v>
      </c>
      <c r="W1220" s="10">
        <f t="shared" si="138"/>
        <v>0.19600000000000001</v>
      </c>
      <c r="X1220" s="21">
        <f t="shared" si="139"/>
        <v>2014</v>
      </c>
    </row>
    <row r="1221" spans="1:24" ht="30" x14ac:dyDescent="0.25">
      <c r="A1221">
        <v>2786</v>
      </c>
      <c r="B1221" s="1" t="s">
        <v>2786</v>
      </c>
      <c r="C1221" s="1" t="s">
        <v>6896</v>
      </c>
      <c r="D1221" s="3">
        <v>2500</v>
      </c>
      <c r="E1221" s="4">
        <v>2946</v>
      </c>
      <c r="F1221" t="s">
        <v>8218</v>
      </c>
      <c r="G1221" t="s">
        <v>8224</v>
      </c>
      <c r="H1221" t="s">
        <v>8408</v>
      </c>
      <c r="I1221" t="s">
        <v>8246</v>
      </c>
      <c r="J1221">
        <v>1404913180</v>
      </c>
      <c r="K1221">
        <v>1403703580</v>
      </c>
      <c r="L1221" t="b">
        <v>0</v>
      </c>
      <c r="M1221">
        <v>74</v>
      </c>
      <c r="N1221" t="b">
        <v>1</v>
      </c>
      <c r="O1221" t="s">
        <v>8269</v>
      </c>
      <c r="P1221" t="s">
        <v>8322</v>
      </c>
      <c r="Q1221" t="s">
        <v>8325</v>
      </c>
      <c r="R1221">
        <f t="shared" si="133"/>
        <v>39.81</v>
      </c>
      <c r="S1221" s="9">
        <f t="shared" si="134"/>
        <v>118</v>
      </c>
      <c r="T1221" s="8">
        <f t="shared" si="135"/>
        <v>41815.569212962961</v>
      </c>
      <c r="U1221" s="8">
        <f t="shared" si="136"/>
        <v>41829.569212962961</v>
      </c>
      <c r="V1221" s="14">
        <f t="shared" si="137"/>
        <v>14</v>
      </c>
      <c r="W1221" s="10">
        <f t="shared" si="138"/>
        <v>0.1784</v>
      </c>
      <c r="X1221" s="21">
        <f t="shared" si="139"/>
        <v>2014</v>
      </c>
    </row>
    <row r="1222" spans="1:24" ht="45" x14ac:dyDescent="0.25">
      <c r="A1222">
        <v>3177</v>
      </c>
      <c r="B1222" s="1" t="s">
        <v>3177</v>
      </c>
      <c r="C1222" s="1" t="s">
        <v>7287</v>
      </c>
      <c r="D1222" s="3">
        <v>2500</v>
      </c>
      <c r="E1222" s="4">
        <v>2935</v>
      </c>
      <c r="F1222" t="s">
        <v>8218</v>
      </c>
      <c r="G1222" t="s">
        <v>8223</v>
      </c>
      <c r="H1222" t="s">
        <v>8404</v>
      </c>
      <c r="I1222" t="s">
        <v>8245</v>
      </c>
      <c r="J1222">
        <v>1403366409</v>
      </c>
      <c r="K1222">
        <v>1400774409</v>
      </c>
      <c r="L1222" t="b">
        <v>1</v>
      </c>
      <c r="M1222">
        <v>51</v>
      </c>
      <c r="N1222" t="b">
        <v>1</v>
      </c>
      <c r="O1222" t="s">
        <v>8269</v>
      </c>
      <c r="P1222" t="s">
        <v>8322</v>
      </c>
      <c r="Q1222" t="s">
        <v>8325</v>
      </c>
      <c r="R1222">
        <f t="shared" si="133"/>
        <v>57.55</v>
      </c>
      <c r="S1222" s="9">
        <f t="shared" si="134"/>
        <v>117</v>
      </c>
      <c r="T1222" s="8">
        <f t="shared" si="135"/>
        <v>41781.666770833333</v>
      </c>
      <c r="U1222" s="8">
        <f t="shared" si="136"/>
        <v>41811.666770833333</v>
      </c>
      <c r="V1222" s="14">
        <f t="shared" si="137"/>
        <v>30</v>
      </c>
      <c r="W1222" s="10">
        <f t="shared" si="138"/>
        <v>0.17399999999999999</v>
      </c>
      <c r="X1222" s="21">
        <f t="shared" si="139"/>
        <v>2014</v>
      </c>
    </row>
    <row r="1223" spans="1:24" ht="60" x14ac:dyDescent="0.25">
      <c r="A1223">
        <v>2832</v>
      </c>
      <c r="B1223" s="1" t="s">
        <v>2832</v>
      </c>
      <c r="C1223" s="1" t="s">
        <v>6942</v>
      </c>
      <c r="D1223" s="3">
        <v>2500</v>
      </c>
      <c r="E1223" s="4">
        <v>2867.99</v>
      </c>
      <c r="F1223" t="s">
        <v>8218</v>
      </c>
      <c r="G1223" t="s">
        <v>8224</v>
      </c>
      <c r="H1223" t="s">
        <v>8408</v>
      </c>
      <c r="I1223" t="s">
        <v>8246</v>
      </c>
      <c r="J1223">
        <v>1416780000</v>
      </c>
      <c r="K1223">
        <v>1414342894</v>
      </c>
      <c r="L1223" t="b">
        <v>0</v>
      </c>
      <c r="M1223">
        <v>95</v>
      </c>
      <c r="N1223" t="b">
        <v>1</v>
      </c>
      <c r="O1223" t="s">
        <v>8269</v>
      </c>
      <c r="P1223" t="s">
        <v>8322</v>
      </c>
      <c r="Q1223" t="s">
        <v>8325</v>
      </c>
      <c r="R1223">
        <f t="shared" si="133"/>
        <v>30.19</v>
      </c>
      <c r="S1223" s="9">
        <f t="shared" si="134"/>
        <v>115</v>
      </c>
      <c r="T1223" s="8">
        <f t="shared" si="135"/>
        <v>41938.709421296298</v>
      </c>
      <c r="U1223" s="8">
        <f t="shared" si="136"/>
        <v>41966.916666666672</v>
      </c>
      <c r="V1223" s="14">
        <f t="shared" si="137"/>
        <v>28.20724537037313</v>
      </c>
      <c r="W1223" s="10">
        <f t="shared" si="138"/>
        <v>0.14719599999999991</v>
      </c>
      <c r="X1223" s="21">
        <f t="shared" si="139"/>
        <v>2014</v>
      </c>
    </row>
    <row r="1224" spans="1:24" ht="60" x14ac:dyDescent="0.25">
      <c r="A1224">
        <v>3484</v>
      </c>
      <c r="B1224" s="1" t="s">
        <v>3483</v>
      </c>
      <c r="C1224" s="1" t="s">
        <v>7594</v>
      </c>
      <c r="D1224" s="3">
        <v>2500</v>
      </c>
      <c r="E1224" s="4">
        <v>2856</v>
      </c>
      <c r="F1224" t="s">
        <v>8218</v>
      </c>
      <c r="G1224" t="s">
        <v>8223</v>
      </c>
      <c r="H1224" t="s">
        <v>8404</v>
      </c>
      <c r="I1224" t="s">
        <v>8245</v>
      </c>
      <c r="J1224">
        <v>1466014499</v>
      </c>
      <c r="K1224">
        <v>1463422499</v>
      </c>
      <c r="L1224" t="b">
        <v>0</v>
      </c>
      <c r="M1224">
        <v>44</v>
      </c>
      <c r="N1224" t="b">
        <v>1</v>
      </c>
      <c r="O1224" t="s">
        <v>8269</v>
      </c>
      <c r="P1224" t="s">
        <v>8322</v>
      </c>
      <c r="Q1224" t="s">
        <v>8325</v>
      </c>
      <c r="R1224">
        <f t="shared" si="133"/>
        <v>64.91</v>
      </c>
      <c r="S1224" s="9">
        <f t="shared" si="134"/>
        <v>114</v>
      </c>
      <c r="T1224" s="8">
        <f t="shared" si="135"/>
        <v>42506.760405092587</v>
      </c>
      <c r="U1224" s="8">
        <f t="shared" si="136"/>
        <v>42536.760405092587</v>
      </c>
      <c r="V1224" s="14">
        <f t="shared" si="137"/>
        <v>30</v>
      </c>
      <c r="W1224" s="10">
        <f t="shared" si="138"/>
        <v>0.1424</v>
      </c>
      <c r="X1224" s="21">
        <f t="shared" si="139"/>
        <v>2016</v>
      </c>
    </row>
    <row r="1225" spans="1:24" ht="45" x14ac:dyDescent="0.25">
      <c r="A1225">
        <v>1392</v>
      </c>
      <c r="B1225" s="1" t="s">
        <v>1393</v>
      </c>
      <c r="C1225" s="1" t="s">
        <v>5502</v>
      </c>
      <c r="D1225" s="3">
        <v>2500</v>
      </c>
      <c r="E1225" s="4">
        <v>2841</v>
      </c>
      <c r="F1225" t="s">
        <v>8218</v>
      </c>
      <c r="G1225" t="s">
        <v>8223</v>
      </c>
      <c r="H1225" t="s">
        <v>8404</v>
      </c>
      <c r="I1225" t="s">
        <v>8245</v>
      </c>
      <c r="J1225">
        <v>1456976586</v>
      </c>
      <c r="K1225">
        <v>1454298186</v>
      </c>
      <c r="L1225" t="b">
        <v>0</v>
      </c>
      <c r="M1225">
        <v>104</v>
      </c>
      <c r="N1225" t="b">
        <v>1</v>
      </c>
      <c r="O1225" t="s">
        <v>8274</v>
      </c>
      <c r="P1225" t="s">
        <v>8326</v>
      </c>
      <c r="Q1225" t="s">
        <v>8330</v>
      </c>
      <c r="R1225">
        <f t="shared" si="133"/>
        <v>27.32</v>
      </c>
      <c r="S1225" s="9">
        <f t="shared" si="134"/>
        <v>114</v>
      </c>
      <c r="T1225" s="8">
        <f t="shared" si="135"/>
        <v>42401.154930555553</v>
      </c>
      <c r="U1225" s="8">
        <f t="shared" si="136"/>
        <v>42432.154930555553</v>
      </c>
      <c r="V1225" s="14">
        <f t="shared" si="137"/>
        <v>31</v>
      </c>
      <c r="W1225" s="10">
        <f t="shared" si="138"/>
        <v>0.13639999999999999</v>
      </c>
      <c r="X1225" s="21">
        <f t="shared" si="139"/>
        <v>2016</v>
      </c>
    </row>
    <row r="1226" spans="1:24" ht="45" x14ac:dyDescent="0.25">
      <c r="A1226">
        <v>3263</v>
      </c>
      <c r="B1226" s="1" t="s">
        <v>3263</v>
      </c>
      <c r="C1226" s="1" t="s">
        <v>7373</v>
      </c>
      <c r="D1226" s="3">
        <v>2500</v>
      </c>
      <c r="E1226" s="4">
        <v>2804.16</v>
      </c>
      <c r="F1226" t="s">
        <v>8218</v>
      </c>
      <c r="G1226" t="s">
        <v>8223</v>
      </c>
      <c r="H1226" t="s">
        <v>8404</v>
      </c>
      <c r="I1226" t="s">
        <v>8245</v>
      </c>
      <c r="J1226">
        <v>1446238800</v>
      </c>
      <c r="K1226">
        <v>1444220588</v>
      </c>
      <c r="L1226" t="b">
        <v>1</v>
      </c>
      <c r="M1226">
        <v>68</v>
      </c>
      <c r="N1226" t="b">
        <v>1</v>
      </c>
      <c r="O1226" t="s">
        <v>8269</v>
      </c>
      <c r="P1226" t="s">
        <v>8322</v>
      </c>
      <c r="Q1226" t="s">
        <v>8325</v>
      </c>
      <c r="R1226">
        <f t="shared" si="133"/>
        <v>41.24</v>
      </c>
      <c r="S1226" s="9">
        <f t="shared" si="134"/>
        <v>112</v>
      </c>
      <c r="T1226" s="8">
        <f t="shared" si="135"/>
        <v>42284.516064814816</v>
      </c>
      <c r="U1226" s="8">
        <f t="shared" si="136"/>
        <v>42307.875</v>
      </c>
      <c r="V1226" s="14">
        <f t="shared" si="137"/>
        <v>23.358935185184237</v>
      </c>
      <c r="W1226" s="10">
        <f t="shared" si="138"/>
        <v>0.12166399999999994</v>
      </c>
      <c r="X1226" s="21">
        <f t="shared" si="139"/>
        <v>2015</v>
      </c>
    </row>
    <row r="1227" spans="1:24" ht="45" x14ac:dyDescent="0.25">
      <c r="A1227">
        <v>2626</v>
      </c>
      <c r="B1227" s="1" t="s">
        <v>2626</v>
      </c>
      <c r="C1227" s="1" t="s">
        <v>6736</v>
      </c>
      <c r="D1227" s="3">
        <v>2500</v>
      </c>
      <c r="E1227" s="4">
        <v>2800</v>
      </c>
      <c r="F1227" t="s">
        <v>8218</v>
      </c>
      <c r="G1227" t="s">
        <v>8223</v>
      </c>
      <c r="H1227" t="s">
        <v>8404</v>
      </c>
      <c r="I1227" t="s">
        <v>8245</v>
      </c>
      <c r="J1227">
        <v>1433343869</v>
      </c>
      <c r="K1227">
        <v>1430751869</v>
      </c>
      <c r="L1227" t="b">
        <v>0</v>
      </c>
      <c r="M1227">
        <v>50</v>
      </c>
      <c r="N1227" t="b">
        <v>1</v>
      </c>
      <c r="O1227" t="s">
        <v>8299</v>
      </c>
      <c r="P1227" t="s">
        <v>8307</v>
      </c>
      <c r="Q1227" t="s">
        <v>8314</v>
      </c>
      <c r="R1227">
        <f t="shared" si="133"/>
        <v>56</v>
      </c>
      <c r="S1227" s="9">
        <f t="shared" si="134"/>
        <v>112</v>
      </c>
      <c r="T1227" s="8">
        <f t="shared" si="135"/>
        <v>42128.628113425926</v>
      </c>
      <c r="U1227" s="8">
        <f t="shared" si="136"/>
        <v>42158.628113425926</v>
      </c>
      <c r="V1227" s="14">
        <f t="shared" si="137"/>
        <v>30</v>
      </c>
      <c r="W1227" s="10">
        <f t="shared" si="138"/>
        <v>0.12</v>
      </c>
      <c r="X1227" s="21">
        <f t="shared" si="139"/>
        <v>2015</v>
      </c>
    </row>
    <row r="1228" spans="1:24" ht="45" x14ac:dyDescent="0.25">
      <c r="A1228">
        <v>3337</v>
      </c>
      <c r="B1228" s="1" t="s">
        <v>3337</v>
      </c>
      <c r="C1228" s="1" t="s">
        <v>7447</v>
      </c>
      <c r="D1228" s="3">
        <v>2500</v>
      </c>
      <c r="E1228" s="4">
        <v>2755</v>
      </c>
      <c r="F1228" t="s">
        <v>8218</v>
      </c>
      <c r="G1228" t="s">
        <v>8224</v>
      </c>
      <c r="H1228" t="s">
        <v>8408</v>
      </c>
      <c r="I1228" t="s">
        <v>8246</v>
      </c>
      <c r="J1228">
        <v>1412974800</v>
      </c>
      <c r="K1228">
        <v>1411109167</v>
      </c>
      <c r="L1228" t="b">
        <v>0</v>
      </c>
      <c r="M1228">
        <v>34</v>
      </c>
      <c r="N1228" t="b">
        <v>1</v>
      </c>
      <c r="O1228" t="s">
        <v>8269</v>
      </c>
      <c r="P1228" t="s">
        <v>8322</v>
      </c>
      <c r="Q1228" t="s">
        <v>8325</v>
      </c>
      <c r="R1228">
        <f t="shared" si="133"/>
        <v>81.03</v>
      </c>
      <c r="S1228" s="9">
        <f t="shared" si="134"/>
        <v>110</v>
      </c>
      <c r="T1228" s="8">
        <f t="shared" si="135"/>
        <v>41901.282025462962</v>
      </c>
      <c r="U1228" s="8">
        <f t="shared" si="136"/>
        <v>41922.875</v>
      </c>
      <c r="V1228" s="14">
        <f t="shared" si="137"/>
        <v>21.592974537037662</v>
      </c>
      <c r="W1228" s="10">
        <f t="shared" si="138"/>
        <v>0.10199999999999999</v>
      </c>
      <c r="X1228" s="21">
        <f t="shared" si="139"/>
        <v>2014</v>
      </c>
    </row>
    <row r="1229" spans="1:24" ht="45" x14ac:dyDescent="0.25">
      <c r="A1229">
        <v>38</v>
      </c>
      <c r="B1229" s="1" t="s">
        <v>40</v>
      </c>
      <c r="C1229" s="1" t="s">
        <v>4149</v>
      </c>
      <c r="D1229" s="3">
        <v>2500</v>
      </c>
      <c r="E1229" s="4">
        <v>2751</v>
      </c>
      <c r="F1229" t="s">
        <v>8218</v>
      </c>
      <c r="G1229" t="s">
        <v>8223</v>
      </c>
      <c r="H1229" t="s">
        <v>8404</v>
      </c>
      <c r="I1229" t="s">
        <v>8245</v>
      </c>
      <c r="J1229">
        <v>1368235344</v>
      </c>
      <c r="K1229">
        <v>1365643344</v>
      </c>
      <c r="L1229" t="b">
        <v>0</v>
      </c>
      <c r="M1229">
        <v>66</v>
      </c>
      <c r="N1229" t="b">
        <v>1</v>
      </c>
      <c r="O1229" t="s">
        <v>8263</v>
      </c>
      <c r="P1229" t="s">
        <v>8320</v>
      </c>
      <c r="Q1229" t="s">
        <v>8331</v>
      </c>
      <c r="R1229">
        <f t="shared" si="133"/>
        <v>41.68</v>
      </c>
      <c r="S1229" s="9">
        <f t="shared" si="134"/>
        <v>110</v>
      </c>
      <c r="T1229" s="8">
        <f t="shared" si="135"/>
        <v>41375.057222222218</v>
      </c>
      <c r="U1229" s="8">
        <f t="shared" si="136"/>
        <v>41405.057222222218</v>
      </c>
      <c r="V1229" s="14">
        <f t="shared" si="137"/>
        <v>30</v>
      </c>
      <c r="W1229" s="10">
        <f t="shared" si="138"/>
        <v>0.1004</v>
      </c>
      <c r="X1229" s="21">
        <f t="shared" si="139"/>
        <v>2013</v>
      </c>
    </row>
    <row r="1230" spans="1:24" ht="45" x14ac:dyDescent="0.25">
      <c r="A1230">
        <v>3311</v>
      </c>
      <c r="B1230" s="1" t="s">
        <v>3311</v>
      </c>
      <c r="C1230" s="1" t="s">
        <v>7421</v>
      </c>
      <c r="D1230" s="3">
        <v>2500</v>
      </c>
      <c r="E1230" s="4">
        <v>2746</v>
      </c>
      <c r="F1230" t="s">
        <v>8218</v>
      </c>
      <c r="G1230" t="s">
        <v>8223</v>
      </c>
      <c r="H1230" t="s">
        <v>8404</v>
      </c>
      <c r="I1230" t="s">
        <v>8245</v>
      </c>
      <c r="J1230">
        <v>1445065210</v>
      </c>
      <c r="K1230">
        <v>1442473210</v>
      </c>
      <c r="L1230" t="b">
        <v>0</v>
      </c>
      <c r="M1230">
        <v>45</v>
      </c>
      <c r="N1230" t="b">
        <v>1</v>
      </c>
      <c r="O1230" t="s">
        <v>8269</v>
      </c>
      <c r="P1230" t="s">
        <v>8322</v>
      </c>
      <c r="Q1230" t="s">
        <v>8325</v>
      </c>
      <c r="R1230">
        <f t="shared" si="133"/>
        <v>61.02</v>
      </c>
      <c r="S1230" s="9">
        <f t="shared" si="134"/>
        <v>110</v>
      </c>
      <c r="T1230" s="8">
        <f t="shared" si="135"/>
        <v>42264.29178240741</v>
      </c>
      <c r="U1230" s="8">
        <f t="shared" si="136"/>
        <v>42294.29178240741</v>
      </c>
      <c r="V1230" s="14">
        <f t="shared" si="137"/>
        <v>30</v>
      </c>
      <c r="W1230" s="10">
        <f t="shared" si="138"/>
        <v>9.8400000000000001E-2</v>
      </c>
      <c r="X1230" s="21">
        <f t="shared" si="139"/>
        <v>2015</v>
      </c>
    </row>
    <row r="1231" spans="1:24" ht="60" x14ac:dyDescent="0.25">
      <c r="A1231">
        <v>1900</v>
      </c>
      <c r="B1231" s="1" t="s">
        <v>1901</v>
      </c>
      <c r="C1231" s="1" t="s">
        <v>6010</v>
      </c>
      <c r="D1231" s="3">
        <v>2500</v>
      </c>
      <c r="E1231" s="4">
        <v>2734.11</v>
      </c>
      <c r="F1231" t="s">
        <v>8218</v>
      </c>
      <c r="G1231" t="s">
        <v>8223</v>
      </c>
      <c r="H1231" t="s">
        <v>8404</v>
      </c>
      <c r="I1231" t="s">
        <v>8245</v>
      </c>
      <c r="J1231">
        <v>1349517540</v>
      </c>
      <c r="K1231">
        <v>1347137731</v>
      </c>
      <c r="L1231" t="b">
        <v>0</v>
      </c>
      <c r="M1231">
        <v>54</v>
      </c>
      <c r="N1231" t="b">
        <v>1</v>
      </c>
      <c r="O1231" t="s">
        <v>8277</v>
      </c>
      <c r="P1231" t="s">
        <v>8326</v>
      </c>
      <c r="Q1231" t="s">
        <v>8327</v>
      </c>
      <c r="R1231">
        <f t="shared" si="133"/>
        <v>50.63</v>
      </c>
      <c r="S1231" s="9">
        <f t="shared" si="134"/>
        <v>109</v>
      </c>
      <c r="T1231" s="8">
        <f t="shared" si="135"/>
        <v>41160.871886574074</v>
      </c>
      <c r="U1231" s="8">
        <f t="shared" si="136"/>
        <v>41188.415972222225</v>
      </c>
      <c r="V1231" s="14">
        <f t="shared" si="137"/>
        <v>27.54408564815094</v>
      </c>
      <c r="W1231" s="10">
        <f t="shared" si="138"/>
        <v>9.3644000000000047E-2</v>
      </c>
      <c r="X1231" s="21">
        <f t="shared" si="139"/>
        <v>2012</v>
      </c>
    </row>
    <row r="1232" spans="1:24" ht="60" x14ac:dyDescent="0.25">
      <c r="A1232">
        <v>1402</v>
      </c>
      <c r="B1232" s="1" t="s">
        <v>1403</v>
      </c>
      <c r="C1232" s="1" t="s">
        <v>5512</v>
      </c>
      <c r="D1232" s="3">
        <v>2500</v>
      </c>
      <c r="E1232" s="4">
        <v>2729</v>
      </c>
      <c r="F1232" t="s">
        <v>8218</v>
      </c>
      <c r="G1232" t="s">
        <v>8224</v>
      </c>
      <c r="H1232" t="s">
        <v>8408</v>
      </c>
      <c r="I1232" t="s">
        <v>8246</v>
      </c>
      <c r="J1232">
        <v>1430439411</v>
      </c>
      <c r="K1232">
        <v>1425259011</v>
      </c>
      <c r="L1232" t="b">
        <v>0</v>
      </c>
      <c r="M1232">
        <v>113</v>
      </c>
      <c r="N1232" t="b">
        <v>1</v>
      </c>
      <c r="O1232" t="s">
        <v>8274</v>
      </c>
      <c r="P1232" t="s">
        <v>8326</v>
      </c>
      <c r="Q1232" t="s">
        <v>8330</v>
      </c>
      <c r="R1232">
        <f t="shared" si="133"/>
        <v>24.15</v>
      </c>
      <c r="S1232" s="9">
        <f t="shared" si="134"/>
        <v>109</v>
      </c>
      <c r="T1232" s="8">
        <f t="shared" si="135"/>
        <v>42065.053368055553</v>
      </c>
      <c r="U1232" s="8">
        <f t="shared" si="136"/>
        <v>42125.011701388896</v>
      </c>
      <c r="V1232" s="14">
        <f t="shared" si="137"/>
        <v>59.958333333343035</v>
      </c>
      <c r="W1232" s="10">
        <f t="shared" si="138"/>
        <v>9.1600000000000001E-2</v>
      </c>
      <c r="X1232" s="21">
        <f t="shared" si="139"/>
        <v>2015</v>
      </c>
    </row>
    <row r="1233" spans="1:24" ht="45" x14ac:dyDescent="0.25">
      <c r="A1233">
        <v>3183</v>
      </c>
      <c r="B1233" s="1" t="s">
        <v>3183</v>
      </c>
      <c r="C1233" s="1" t="s">
        <v>7293</v>
      </c>
      <c r="D1233" s="3">
        <v>2500</v>
      </c>
      <c r="E1233" s="4">
        <v>2725</v>
      </c>
      <c r="F1233" t="s">
        <v>8218</v>
      </c>
      <c r="G1233" t="s">
        <v>8223</v>
      </c>
      <c r="H1233" t="s">
        <v>8404</v>
      </c>
      <c r="I1233" t="s">
        <v>8245</v>
      </c>
      <c r="J1233">
        <v>1377284669</v>
      </c>
      <c r="K1233">
        <v>1375729469</v>
      </c>
      <c r="L1233" t="b">
        <v>1</v>
      </c>
      <c r="M1233">
        <v>68</v>
      </c>
      <c r="N1233" t="b">
        <v>1</v>
      </c>
      <c r="O1233" t="s">
        <v>8269</v>
      </c>
      <c r="P1233" t="s">
        <v>8322</v>
      </c>
      <c r="Q1233" t="s">
        <v>8325</v>
      </c>
      <c r="R1233">
        <f t="shared" si="133"/>
        <v>40.07</v>
      </c>
      <c r="S1233" s="9">
        <f t="shared" si="134"/>
        <v>109</v>
      </c>
      <c r="T1233" s="8">
        <f t="shared" si="135"/>
        <v>41491.79478009259</v>
      </c>
      <c r="U1233" s="8">
        <f t="shared" si="136"/>
        <v>41509.79478009259</v>
      </c>
      <c r="V1233" s="14">
        <f t="shared" si="137"/>
        <v>18</v>
      </c>
      <c r="W1233" s="10">
        <f t="shared" si="138"/>
        <v>0.09</v>
      </c>
      <c r="X1233" s="21">
        <f t="shared" si="139"/>
        <v>2013</v>
      </c>
    </row>
    <row r="1234" spans="1:24" ht="60" x14ac:dyDescent="0.25">
      <c r="A1234">
        <v>1935</v>
      </c>
      <c r="B1234" s="1" t="s">
        <v>1936</v>
      </c>
      <c r="C1234" s="1" t="s">
        <v>6045</v>
      </c>
      <c r="D1234" s="3">
        <v>2500</v>
      </c>
      <c r="E1234" s="4">
        <v>2710</v>
      </c>
      <c r="F1234" t="s">
        <v>8218</v>
      </c>
      <c r="G1234" t="s">
        <v>8223</v>
      </c>
      <c r="H1234" t="s">
        <v>8404</v>
      </c>
      <c r="I1234" t="s">
        <v>8245</v>
      </c>
      <c r="J1234">
        <v>1403326740</v>
      </c>
      <c r="K1234">
        <v>1400106171</v>
      </c>
      <c r="L1234" t="b">
        <v>0</v>
      </c>
      <c r="M1234">
        <v>50</v>
      </c>
      <c r="N1234" t="b">
        <v>1</v>
      </c>
      <c r="O1234" t="s">
        <v>8277</v>
      </c>
      <c r="P1234" t="s">
        <v>8326</v>
      </c>
      <c r="Q1234" t="s">
        <v>8327</v>
      </c>
      <c r="R1234">
        <f t="shared" si="133"/>
        <v>54.2</v>
      </c>
      <c r="S1234" s="9">
        <f t="shared" si="134"/>
        <v>108</v>
      </c>
      <c r="T1234" s="8">
        <f t="shared" si="135"/>
        <v>41773.932534722226</v>
      </c>
      <c r="U1234" s="8">
        <f t="shared" si="136"/>
        <v>41811.207638888889</v>
      </c>
      <c r="V1234" s="14">
        <f t="shared" si="137"/>
        <v>37.275104166663368</v>
      </c>
      <c r="W1234" s="10">
        <f t="shared" si="138"/>
        <v>8.4000000000000005E-2</v>
      </c>
      <c r="X1234" s="21">
        <f t="shared" si="139"/>
        <v>2014</v>
      </c>
    </row>
    <row r="1235" spans="1:24" ht="45" x14ac:dyDescent="0.25">
      <c r="A1235">
        <v>1601</v>
      </c>
      <c r="B1235" s="1" t="s">
        <v>1602</v>
      </c>
      <c r="C1235" s="1" t="s">
        <v>5711</v>
      </c>
      <c r="D1235" s="3">
        <v>2500</v>
      </c>
      <c r="E1235" s="4">
        <v>2706.23</v>
      </c>
      <c r="F1235" t="s">
        <v>8218</v>
      </c>
      <c r="G1235" t="s">
        <v>8223</v>
      </c>
      <c r="H1235" t="s">
        <v>8404</v>
      </c>
      <c r="I1235" t="s">
        <v>8245</v>
      </c>
      <c r="J1235">
        <v>1304561633</v>
      </c>
      <c r="K1235">
        <v>1301969633</v>
      </c>
      <c r="L1235" t="b">
        <v>0</v>
      </c>
      <c r="M1235">
        <v>56</v>
      </c>
      <c r="N1235" t="b">
        <v>1</v>
      </c>
      <c r="O1235" t="s">
        <v>8274</v>
      </c>
      <c r="P1235" t="s">
        <v>8326</v>
      </c>
      <c r="Q1235" t="s">
        <v>8330</v>
      </c>
      <c r="R1235">
        <f t="shared" si="133"/>
        <v>48.33</v>
      </c>
      <c r="S1235" s="9">
        <f t="shared" si="134"/>
        <v>108</v>
      </c>
      <c r="T1235" s="8">
        <f t="shared" si="135"/>
        <v>40638.092974537038</v>
      </c>
      <c r="U1235" s="8">
        <f t="shared" si="136"/>
        <v>40668.092974537038</v>
      </c>
      <c r="V1235" s="14">
        <f t="shared" si="137"/>
        <v>30</v>
      </c>
      <c r="W1235" s="10">
        <f t="shared" si="138"/>
        <v>8.249200000000001E-2</v>
      </c>
      <c r="X1235" s="21">
        <f t="shared" si="139"/>
        <v>2011</v>
      </c>
    </row>
    <row r="1236" spans="1:24" ht="45" x14ac:dyDescent="0.25">
      <c r="A1236">
        <v>2810</v>
      </c>
      <c r="B1236" s="1" t="s">
        <v>2810</v>
      </c>
      <c r="C1236" s="1" t="s">
        <v>6920</v>
      </c>
      <c r="D1236" s="3">
        <v>2500</v>
      </c>
      <c r="E1236" s="4">
        <v>2705</v>
      </c>
      <c r="F1236" t="s">
        <v>8218</v>
      </c>
      <c r="G1236" t="s">
        <v>8223</v>
      </c>
      <c r="H1236" t="s">
        <v>8404</v>
      </c>
      <c r="I1236" t="s">
        <v>8245</v>
      </c>
      <c r="J1236">
        <v>1401595140</v>
      </c>
      <c r="K1236">
        <v>1398828064</v>
      </c>
      <c r="L1236" t="b">
        <v>0</v>
      </c>
      <c r="M1236">
        <v>57</v>
      </c>
      <c r="N1236" t="b">
        <v>1</v>
      </c>
      <c r="O1236" t="s">
        <v>8269</v>
      </c>
      <c r="P1236" t="s">
        <v>8322</v>
      </c>
      <c r="Q1236" t="s">
        <v>8325</v>
      </c>
      <c r="R1236">
        <f t="shared" si="133"/>
        <v>47.46</v>
      </c>
      <c r="S1236" s="9">
        <f t="shared" si="134"/>
        <v>108</v>
      </c>
      <c r="T1236" s="8">
        <f t="shared" si="135"/>
        <v>41759.13962962963</v>
      </c>
      <c r="U1236" s="8">
        <f t="shared" si="136"/>
        <v>41791.165972222225</v>
      </c>
      <c r="V1236" s="14">
        <f t="shared" si="137"/>
        <v>32.026342592595029</v>
      </c>
      <c r="W1236" s="10">
        <f t="shared" si="138"/>
        <v>8.2000000000000003E-2</v>
      </c>
      <c r="X1236" s="21">
        <f t="shared" si="139"/>
        <v>2014</v>
      </c>
    </row>
    <row r="1237" spans="1:24" ht="45" x14ac:dyDescent="0.25">
      <c r="A1237">
        <v>2934</v>
      </c>
      <c r="B1237" s="1" t="s">
        <v>2934</v>
      </c>
      <c r="C1237" s="1" t="s">
        <v>7044</v>
      </c>
      <c r="D1237" s="3">
        <v>2500</v>
      </c>
      <c r="E1237" s="4">
        <v>2700</v>
      </c>
      <c r="F1237" t="s">
        <v>8218</v>
      </c>
      <c r="G1237" t="s">
        <v>8228</v>
      </c>
      <c r="H1237" t="s">
        <v>8409</v>
      </c>
      <c r="I1237" t="s">
        <v>8250</v>
      </c>
      <c r="J1237">
        <v>1402845364</v>
      </c>
      <c r="K1237">
        <v>1400253364</v>
      </c>
      <c r="L1237" t="b">
        <v>0</v>
      </c>
      <c r="M1237">
        <v>37</v>
      </c>
      <c r="N1237" t="b">
        <v>1</v>
      </c>
      <c r="O1237" t="s">
        <v>8303</v>
      </c>
      <c r="P1237" t="s">
        <v>8322</v>
      </c>
      <c r="Q1237" t="s">
        <v>8334</v>
      </c>
      <c r="R1237">
        <f t="shared" si="133"/>
        <v>72.97</v>
      </c>
      <c r="S1237" s="9">
        <f t="shared" si="134"/>
        <v>108</v>
      </c>
      <c r="T1237" s="8">
        <f t="shared" si="135"/>
        <v>41775.636157407411</v>
      </c>
      <c r="U1237" s="8">
        <f t="shared" si="136"/>
        <v>41805.636157407411</v>
      </c>
      <c r="V1237" s="14">
        <f t="shared" si="137"/>
        <v>30</v>
      </c>
      <c r="W1237" s="10">
        <f t="shared" si="138"/>
        <v>0.08</v>
      </c>
      <c r="X1237" s="21">
        <f t="shared" si="139"/>
        <v>2014</v>
      </c>
    </row>
    <row r="1238" spans="1:24" ht="45" x14ac:dyDescent="0.25">
      <c r="A1238">
        <v>3503</v>
      </c>
      <c r="B1238" s="1" t="s">
        <v>3502</v>
      </c>
      <c r="C1238" s="1" t="s">
        <v>7613</v>
      </c>
      <c r="D1238" s="3">
        <v>2500</v>
      </c>
      <c r="E1238" s="4">
        <v>2689</v>
      </c>
      <c r="F1238" t="s">
        <v>8218</v>
      </c>
      <c r="G1238" t="s">
        <v>8224</v>
      </c>
      <c r="H1238" t="s">
        <v>8408</v>
      </c>
      <c r="I1238" t="s">
        <v>8246</v>
      </c>
      <c r="J1238">
        <v>1469359728</v>
      </c>
      <c r="K1238">
        <v>1466767728</v>
      </c>
      <c r="L1238" t="b">
        <v>0</v>
      </c>
      <c r="M1238">
        <v>38</v>
      </c>
      <c r="N1238" t="b">
        <v>1</v>
      </c>
      <c r="O1238" t="s">
        <v>8269</v>
      </c>
      <c r="P1238" t="s">
        <v>8322</v>
      </c>
      <c r="Q1238" t="s">
        <v>8325</v>
      </c>
      <c r="R1238">
        <f t="shared" si="133"/>
        <v>70.760000000000005</v>
      </c>
      <c r="S1238" s="9">
        <f t="shared" si="134"/>
        <v>108</v>
      </c>
      <c r="T1238" s="8">
        <f t="shared" si="135"/>
        <v>42545.478333333333</v>
      </c>
      <c r="U1238" s="8">
        <f t="shared" si="136"/>
        <v>42575.478333333333</v>
      </c>
      <c r="V1238" s="14">
        <f t="shared" si="137"/>
        <v>30</v>
      </c>
      <c r="W1238" s="10">
        <f t="shared" si="138"/>
        <v>7.5600000000000001E-2</v>
      </c>
      <c r="X1238" s="21">
        <f t="shared" si="139"/>
        <v>2016</v>
      </c>
    </row>
    <row r="1239" spans="1:24" ht="45" x14ac:dyDescent="0.25">
      <c r="A1239">
        <v>2940</v>
      </c>
      <c r="B1239" s="1" t="s">
        <v>2940</v>
      </c>
      <c r="C1239" s="1" t="s">
        <v>7050</v>
      </c>
      <c r="D1239" s="3">
        <v>2500</v>
      </c>
      <c r="E1239" s="4">
        <v>2681</v>
      </c>
      <c r="F1239" t="s">
        <v>8218</v>
      </c>
      <c r="G1239" t="s">
        <v>8223</v>
      </c>
      <c r="H1239" t="s">
        <v>8404</v>
      </c>
      <c r="I1239" t="s">
        <v>8245</v>
      </c>
      <c r="J1239">
        <v>1421606018</v>
      </c>
      <c r="K1239">
        <v>1418150018</v>
      </c>
      <c r="L1239" t="b">
        <v>0</v>
      </c>
      <c r="M1239">
        <v>33</v>
      </c>
      <c r="N1239" t="b">
        <v>1</v>
      </c>
      <c r="O1239" t="s">
        <v>8303</v>
      </c>
      <c r="P1239" t="s">
        <v>8322</v>
      </c>
      <c r="Q1239" t="s">
        <v>8334</v>
      </c>
      <c r="R1239">
        <f t="shared" si="133"/>
        <v>81.239999999999995</v>
      </c>
      <c r="S1239" s="9">
        <f t="shared" si="134"/>
        <v>107</v>
      </c>
      <c r="T1239" s="8">
        <f t="shared" si="135"/>
        <v>41982.773356481484</v>
      </c>
      <c r="U1239" s="8">
        <f t="shared" si="136"/>
        <v>42022.773356481484</v>
      </c>
      <c r="V1239" s="14">
        <f t="shared" si="137"/>
        <v>40</v>
      </c>
      <c r="W1239" s="10">
        <f t="shared" si="138"/>
        <v>7.2400000000000006E-2</v>
      </c>
      <c r="X1239" s="21">
        <f t="shared" si="139"/>
        <v>2014</v>
      </c>
    </row>
    <row r="1240" spans="1:24" ht="60" x14ac:dyDescent="0.25">
      <c r="A1240">
        <v>3615</v>
      </c>
      <c r="B1240" s="1" t="s">
        <v>3613</v>
      </c>
      <c r="C1240" s="1" t="s">
        <v>7725</v>
      </c>
      <c r="D1240" s="3">
        <v>2500</v>
      </c>
      <c r="E1240" s="4">
        <v>2670</v>
      </c>
      <c r="F1240" t="s">
        <v>8218</v>
      </c>
      <c r="G1240" t="s">
        <v>8224</v>
      </c>
      <c r="H1240" t="s">
        <v>8408</v>
      </c>
      <c r="I1240" t="s">
        <v>8246</v>
      </c>
      <c r="J1240">
        <v>1449756896</v>
      </c>
      <c r="K1240">
        <v>1447164896</v>
      </c>
      <c r="L1240" t="b">
        <v>0</v>
      </c>
      <c r="M1240">
        <v>72</v>
      </c>
      <c r="N1240" t="b">
        <v>1</v>
      </c>
      <c r="O1240" t="s">
        <v>8269</v>
      </c>
      <c r="P1240" t="s">
        <v>8322</v>
      </c>
      <c r="Q1240" t="s">
        <v>8325</v>
      </c>
      <c r="R1240">
        <f t="shared" si="133"/>
        <v>37.08</v>
      </c>
      <c r="S1240" s="9">
        <f t="shared" si="134"/>
        <v>107</v>
      </c>
      <c r="T1240" s="8">
        <f t="shared" si="135"/>
        <v>42318.593703703707</v>
      </c>
      <c r="U1240" s="8">
        <f t="shared" si="136"/>
        <v>42348.593703703707</v>
      </c>
      <c r="V1240" s="14">
        <f t="shared" si="137"/>
        <v>30</v>
      </c>
      <c r="W1240" s="10">
        <f t="shared" si="138"/>
        <v>6.8000000000000005E-2</v>
      </c>
      <c r="X1240" s="21">
        <f t="shared" si="139"/>
        <v>2015</v>
      </c>
    </row>
    <row r="1241" spans="1:24" ht="60" x14ac:dyDescent="0.25">
      <c r="A1241">
        <v>3164</v>
      </c>
      <c r="B1241" s="1" t="s">
        <v>3164</v>
      </c>
      <c r="C1241" s="1" t="s">
        <v>7274</v>
      </c>
      <c r="D1241" s="3">
        <v>2500</v>
      </c>
      <c r="E1241" s="4">
        <v>2669</v>
      </c>
      <c r="F1241" t="s">
        <v>8218</v>
      </c>
      <c r="G1241" t="s">
        <v>8223</v>
      </c>
      <c r="H1241" t="s">
        <v>8404</v>
      </c>
      <c r="I1241" t="s">
        <v>8245</v>
      </c>
      <c r="J1241">
        <v>1402341615</v>
      </c>
      <c r="K1241">
        <v>1399490415</v>
      </c>
      <c r="L1241" t="b">
        <v>1</v>
      </c>
      <c r="M1241">
        <v>71</v>
      </c>
      <c r="N1241" t="b">
        <v>1</v>
      </c>
      <c r="O1241" t="s">
        <v>8269</v>
      </c>
      <c r="P1241" t="s">
        <v>8322</v>
      </c>
      <c r="Q1241" t="s">
        <v>8325</v>
      </c>
      <c r="R1241">
        <f t="shared" si="133"/>
        <v>37.590000000000003</v>
      </c>
      <c r="S1241" s="9">
        <f t="shared" si="134"/>
        <v>107</v>
      </c>
      <c r="T1241" s="8">
        <f t="shared" si="135"/>
        <v>41766.80572916667</v>
      </c>
      <c r="U1241" s="8">
        <f t="shared" si="136"/>
        <v>41799.80572916667</v>
      </c>
      <c r="V1241" s="14">
        <f t="shared" si="137"/>
        <v>33</v>
      </c>
      <c r="W1241" s="10">
        <f t="shared" si="138"/>
        <v>6.7599999999999993E-2</v>
      </c>
      <c r="X1241" s="21">
        <f t="shared" si="139"/>
        <v>2014</v>
      </c>
    </row>
    <row r="1242" spans="1:24" ht="60" x14ac:dyDescent="0.25">
      <c r="A1242">
        <v>2829</v>
      </c>
      <c r="B1242" s="1" t="s">
        <v>2829</v>
      </c>
      <c r="C1242" s="1" t="s">
        <v>6939</v>
      </c>
      <c r="D1242" s="3">
        <v>2500</v>
      </c>
      <c r="E1242" s="4">
        <v>2663</v>
      </c>
      <c r="F1242" t="s">
        <v>8218</v>
      </c>
      <c r="G1242" t="s">
        <v>8224</v>
      </c>
      <c r="H1242" t="s">
        <v>8408</v>
      </c>
      <c r="I1242" t="s">
        <v>8246</v>
      </c>
      <c r="J1242">
        <v>1464863118</v>
      </c>
      <c r="K1242">
        <v>1462443918</v>
      </c>
      <c r="L1242" t="b">
        <v>0</v>
      </c>
      <c r="M1242">
        <v>76</v>
      </c>
      <c r="N1242" t="b">
        <v>1</v>
      </c>
      <c r="O1242" t="s">
        <v>8269</v>
      </c>
      <c r="P1242" t="s">
        <v>8322</v>
      </c>
      <c r="Q1242" t="s">
        <v>8325</v>
      </c>
      <c r="R1242">
        <f t="shared" si="133"/>
        <v>35.04</v>
      </c>
      <c r="S1242" s="9">
        <f t="shared" si="134"/>
        <v>107</v>
      </c>
      <c r="T1242" s="8">
        <f t="shared" si="135"/>
        <v>42495.434236111112</v>
      </c>
      <c r="U1242" s="8">
        <f t="shared" si="136"/>
        <v>42523.434236111112</v>
      </c>
      <c r="V1242" s="14">
        <f t="shared" si="137"/>
        <v>28</v>
      </c>
      <c r="W1242" s="10">
        <f t="shared" si="138"/>
        <v>6.5199999999999994E-2</v>
      </c>
      <c r="X1242" s="21">
        <f t="shared" si="139"/>
        <v>2016</v>
      </c>
    </row>
    <row r="1243" spans="1:24" ht="60" x14ac:dyDescent="0.25">
      <c r="A1243">
        <v>3823</v>
      </c>
      <c r="B1243" s="1" t="s">
        <v>3820</v>
      </c>
      <c r="C1243" s="1" t="s">
        <v>7932</v>
      </c>
      <c r="D1243" s="3">
        <v>2500</v>
      </c>
      <c r="E1243" s="4">
        <v>2650</v>
      </c>
      <c r="F1243" t="s">
        <v>8218</v>
      </c>
      <c r="G1243" t="s">
        <v>8223</v>
      </c>
      <c r="H1243" t="s">
        <v>8404</v>
      </c>
      <c r="I1243" t="s">
        <v>8245</v>
      </c>
      <c r="J1243">
        <v>1437364740</v>
      </c>
      <c r="K1243">
        <v>1434405044</v>
      </c>
      <c r="L1243" t="b">
        <v>0</v>
      </c>
      <c r="M1243">
        <v>41</v>
      </c>
      <c r="N1243" t="b">
        <v>1</v>
      </c>
      <c r="O1243" t="s">
        <v>8269</v>
      </c>
      <c r="P1243" t="s">
        <v>8322</v>
      </c>
      <c r="Q1243" t="s">
        <v>8325</v>
      </c>
      <c r="R1243">
        <f t="shared" si="133"/>
        <v>64.63</v>
      </c>
      <c r="S1243" s="9">
        <f t="shared" si="134"/>
        <v>106</v>
      </c>
      <c r="T1243" s="8">
        <f t="shared" si="135"/>
        <v>42170.910231481481</v>
      </c>
      <c r="U1243" s="8">
        <f t="shared" si="136"/>
        <v>42205.165972222225</v>
      </c>
      <c r="V1243" s="14">
        <f t="shared" si="137"/>
        <v>34.255740740743931</v>
      </c>
      <c r="W1243" s="10">
        <f t="shared" si="138"/>
        <v>0.06</v>
      </c>
      <c r="X1243" s="21">
        <f t="shared" si="139"/>
        <v>2015</v>
      </c>
    </row>
    <row r="1244" spans="1:24" ht="60" x14ac:dyDescent="0.25">
      <c r="A1244">
        <v>3247</v>
      </c>
      <c r="B1244" s="1" t="s">
        <v>3247</v>
      </c>
      <c r="C1244" s="1" t="s">
        <v>7357</v>
      </c>
      <c r="D1244" s="3">
        <v>2500</v>
      </c>
      <c r="E1244" s="4">
        <v>2646.5</v>
      </c>
      <c r="F1244" t="s">
        <v>8218</v>
      </c>
      <c r="G1244" t="s">
        <v>8224</v>
      </c>
      <c r="H1244" t="s">
        <v>8408</v>
      </c>
      <c r="I1244" t="s">
        <v>8246</v>
      </c>
      <c r="J1244">
        <v>1436696712</v>
      </c>
      <c r="K1244">
        <v>1434104712</v>
      </c>
      <c r="L1244" t="b">
        <v>1</v>
      </c>
      <c r="M1244">
        <v>57</v>
      </c>
      <c r="N1244" t="b">
        <v>1</v>
      </c>
      <c r="O1244" t="s">
        <v>8269</v>
      </c>
      <c r="P1244" t="s">
        <v>8322</v>
      </c>
      <c r="Q1244" t="s">
        <v>8325</v>
      </c>
      <c r="R1244">
        <f t="shared" si="133"/>
        <v>46.43</v>
      </c>
      <c r="S1244" s="9">
        <f t="shared" si="134"/>
        <v>106</v>
      </c>
      <c r="T1244" s="8">
        <f t="shared" si="135"/>
        <v>42167.434166666666</v>
      </c>
      <c r="U1244" s="8">
        <f t="shared" si="136"/>
        <v>42197.434166666666</v>
      </c>
      <c r="V1244" s="14">
        <f t="shared" si="137"/>
        <v>30</v>
      </c>
      <c r="W1244" s="10">
        <f t="shared" si="138"/>
        <v>5.8599999999999999E-2</v>
      </c>
      <c r="X1244" s="21">
        <f t="shared" si="139"/>
        <v>2015</v>
      </c>
    </row>
    <row r="1245" spans="1:24" ht="60" x14ac:dyDescent="0.25">
      <c r="A1245">
        <v>3550</v>
      </c>
      <c r="B1245" s="1" t="s">
        <v>3549</v>
      </c>
      <c r="C1245" s="1" t="s">
        <v>7660</v>
      </c>
      <c r="D1245" s="3">
        <v>2500</v>
      </c>
      <c r="E1245" s="4">
        <v>2620</v>
      </c>
      <c r="F1245" t="s">
        <v>8218</v>
      </c>
      <c r="G1245" t="s">
        <v>8224</v>
      </c>
      <c r="H1245" t="s">
        <v>8408</v>
      </c>
      <c r="I1245" t="s">
        <v>8246</v>
      </c>
      <c r="J1245">
        <v>1462224398</v>
      </c>
      <c r="K1245">
        <v>1459632398</v>
      </c>
      <c r="L1245" t="b">
        <v>0</v>
      </c>
      <c r="M1245">
        <v>64</v>
      </c>
      <c r="N1245" t="b">
        <v>1</v>
      </c>
      <c r="O1245" t="s">
        <v>8269</v>
      </c>
      <c r="P1245" t="s">
        <v>8322</v>
      </c>
      <c r="Q1245" t="s">
        <v>8325</v>
      </c>
      <c r="R1245">
        <f t="shared" si="133"/>
        <v>40.94</v>
      </c>
      <c r="S1245" s="9">
        <f t="shared" si="134"/>
        <v>105</v>
      </c>
      <c r="T1245" s="8">
        <f t="shared" si="135"/>
        <v>42462.893495370372</v>
      </c>
      <c r="U1245" s="8">
        <f t="shared" si="136"/>
        <v>42492.893495370372</v>
      </c>
      <c r="V1245" s="14">
        <f t="shared" si="137"/>
        <v>30</v>
      </c>
      <c r="W1245" s="10">
        <f t="shared" si="138"/>
        <v>4.8000000000000001E-2</v>
      </c>
      <c r="X1245" s="21">
        <f t="shared" si="139"/>
        <v>2016</v>
      </c>
    </row>
    <row r="1246" spans="1:24" ht="30" x14ac:dyDescent="0.25">
      <c r="A1246">
        <v>2475</v>
      </c>
      <c r="B1246" s="1" t="s">
        <v>2476</v>
      </c>
      <c r="C1246" s="1" t="s">
        <v>6585</v>
      </c>
      <c r="D1246" s="3">
        <v>2500</v>
      </c>
      <c r="E1246" s="4">
        <v>2618</v>
      </c>
      <c r="F1246" t="s">
        <v>8218</v>
      </c>
      <c r="G1246" t="s">
        <v>8223</v>
      </c>
      <c r="H1246" t="s">
        <v>8404</v>
      </c>
      <c r="I1246" t="s">
        <v>8245</v>
      </c>
      <c r="J1246">
        <v>1278799200</v>
      </c>
      <c r="K1246">
        <v>1273647255</v>
      </c>
      <c r="L1246" t="b">
        <v>0</v>
      </c>
      <c r="M1246">
        <v>81</v>
      </c>
      <c r="N1246" t="b">
        <v>1</v>
      </c>
      <c r="O1246" t="s">
        <v>8277</v>
      </c>
      <c r="P1246" t="s">
        <v>8326</v>
      </c>
      <c r="Q1246" t="s">
        <v>8327</v>
      </c>
      <c r="R1246">
        <f t="shared" si="133"/>
        <v>32.32</v>
      </c>
      <c r="S1246" s="9">
        <f t="shared" si="134"/>
        <v>105</v>
      </c>
      <c r="T1246" s="8">
        <f t="shared" si="135"/>
        <v>40310.287673611114</v>
      </c>
      <c r="U1246" s="8">
        <f t="shared" si="136"/>
        <v>40369.916666666664</v>
      </c>
      <c r="V1246" s="14">
        <f t="shared" si="137"/>
        <v>59.628993055550382</v>
      </c>
      <c r="W1246" s="10">
        <f t="shared" si="138"/>
        <v>4.7199999999999999E-2</v>
      </c>
      <c r="X1246" s="21">
        <f t="shared" si="139"/>
        <v>2010</v>
      </c>
    </row>
    <row r="1247" spans="1:24" ht="45" x14ac:dyDescent="0.25">
      <c r="A1247">
        <v>87</v>
      </c>
      <c r="B1247" s="1" t="s">
        <v>89</v>
      </c>
      <c r="C1247" s="1" t="s">
        <v>4198</v>
      </c>
      <c r="D1247" s="3">
        <v>2500</v>
      </c>
      <c r="E1247" s="4">
        <v>2615</v>
      </c>
      <c r="F1247" t="s">
        <v>8218</v>
      </c>
      <c r="G1247" t="s">
        <v>8223</v>
      </c>
      <c r="H1247" t="s">
        <v>8404</v>
      </c>
      <c r="I1247" t="s">
        <v>8245</v>
      </c>
      <c r="J1247">
        <v>1275529260</v>
      </c>
      <c r="K1247">
        <v>1274705803</v>
      </c>
      <c r="L1247" t="b">
        <v>0</v>
      </c>
      <c r="M1247">
        <v>25</v>
      </c>
      <c r="N1247" t="b">
        <v>1</v>
      </c>
      <c r="O1247" t="s">
        <v>8264</v>
      </c>
      <c r="P1247" t="s">
        <v>8320</v>
      </c>
      <c r="Q1247" t="s">
        <v>8342</v>
      </c>
      <c r="R1247">
        <f t="shared" si="133"/>
        <v>104.6</v>
      </c>
      <c r="S1247" s="9">
        <f t="shared" si="134"/>
        <v>105</v>
      </c>
      <c r="T1247" s="8">
        <f t="shared" si="135"/>
        <v>40322.53938657407</v>
      </c>
      <c r="U1247" s="8">
        <f t="shared" si="136"/>
        <v>40332.070138888892</v>
      </c>
      <c r="V1247" s="14">
        <f t="shared" si="137"/>
        <v>9.5307523148221662</v>
      </c>
      <c r="W1247" s="10">
        <f t="shared" si="138"/>
        <v>4.5999999999999999E-2</v>
      </c>
      <c r="X1247" s="21">
        <f t="shared" si="139"/>
        <v>2010</v>
      </c>
    </row>
    <row r="1248" spans="1:24" ht="45" x14ac:dyDescent="0.25">
      <c r="A1248">
        <v>842</v>
      </c>
      <c r="B1248" s="1" t="s">
        <v>843</v>
      </c>
      <c r="C1248" s="1" t="s">
        <v>4952</v>
      </c>
      <c r="D1248" s="3">
        <v>2500</v>
      </c>
      <c r="E1248" s="4">
        <v>2608</v>
      </c>
      <c r="F1248" t="s">
        <v>8218</v>
      </c>
      <c r="G1248" t="s">
        <v>8228</v>
      </c>
      <c r="H1248" t="s">
        <v>8409</v>
      </c>
      <c r="I1248" t="s">
        <v>8250</v>
      </c>
      <c r="J1248">
        <v>1381723140</v>
      </c>
      <c r="K1248">
        <v>1378735983</v>
      </c>
      <c r="L1248" t="b">
        <v>1</v>
      </c>
      <c r="M1248">
        <v>39</v>
      </c>
      <c r="N1248" t="b">
        <v>1</v>
      </c>
      <c r="O1248" t="s">
        <v>8275</v>
      </c>
      <c r="P1248" t="s">
        <v>8326</v>
      </c>
      <c r="Q1248" t="s">
        <v>8335</v>
      </c>
      <c r="R1248">
        <f t="shared" si="133"/>
        <v>66.87</v>
      </c>
      <c r="S1248" s="9">
        <f t="shared" si="134"/>
        <v>104</v>
      </c>
      <c r="T1248" s="8">
        <f t="shared" si="135"/>
        <v>41526.592395833337</v>
      </c>
      <c r="U1248" s="8">
        <f t="shared" si="136"/>
        <v>41561.165972222225</v>
      </c>
      <c r="V1248" s="14">
        <f t="shared" si="137"/>
        <v>34.573576388887886</v>
      </c>
      <c r="W1248" s="10">
        <f t="shared" si="138"/>
        <v>4.3200000000000002E-2</v>
      </c>
      <c r="X1248" s="21">
        <f t="shared" si="139"/>
        <v>2013</v>
      </c>
    </row>
    <row r="1249" spans="1:24" ht="45" x14ac:dyDescent="0.25">
      <c r="A1249">
        <v>1259</v>
      </c>
      <c r="B1249" s="1" t="s">
        <v>1260</v>
      </c>
      <c r="C1249" s="1" t="s">
        <v>5369</v>
      </c>
      <c r="D1249" s="3">
        <v>2500</v>
      </c>
      <c r="E1249" s="4">
        <v>2606</v>
      </c>
      <c r="F1249" t="s">
        <v>8218</v>
      </c>
      <c r="G1249" t="s">
        <v>8223</v>
      </c>
      <c r="H1249" t="s">
        <v>8404</v>
      </c>
      <c r="I1249" t="s">
        <v>8245</v>
      </c>
      <c r="J1249">
        <v>1402286340</v>
      </c>
      <c r="K1249">
        <v>1399504664</v>
      </c>
      <c r="L1249" t="b">
        <v>1</v>
      </c>
      <c r="M1249">
        <v>96</v>
      </c>
      <c r="N1249" t="b">
        <v>1</v>
      </c>
      <c r="O1249" t="s">
        <v>8274</v>
      </c>
      <c r="P1249" t="s">
        <v>8326</v>
      </c>
      <c r="Q1249" t="s">
        <v>8330</v>
      </c>
      <c r="R1249">
        <f t="shared" si="133"/>
        <v>27.15</v>
      </c>
      <c r="S1249" s="9">
        <f t="shared" si="134"/>
        <v>104</v>
      </c>
      <c r="T1249" s="8">
        <f t="shared" si="135"/>
        <v>41766.970648148148</v>
      </c>
      <c r="U1249" s="8">
        <f t="shared" si="136"/>
        <v>41799.165972222225</v>
      </c>
      <c r="V1249" s="14">
        <f t="shared" si="137"/>
        <v>32.19532407407678</v>
      </c>
      <c r="W1249" s="10">
        <f t="shared" si="138"/>
        <v>4.24E-2</v>
      </c>
      <c r="X1249" s="21">
        <f t="shared" si="139"/>
        <v>2014</v>
      </c>
    </row>
    <row r="1250" spans="1:24" ht="60" x14ac:dyDescent="0.25">
      <c r="A1250">
        <v>3438</v>
      </c>
      <c r="B1250" s="1" t="s">
        <v>3437</v>
      </c>
      <c r="C1250" s="1" t="s">
        <v>7548</v>
      </c>
      <c r="D1250" s="3">
        <v>2500</v>
      </c>
      <c r="E1250" s="4">
        <v>2605</v>
      </c>
      <c r="F1250" t="s">
        <v>8218</v>
      </c>
      <c r="G1250" t="s">
        <v>8224</v>
      </c>
      <c r="H1250" t="s">
        <v>8408</v>
      </c>
      <c r="I1250" t="s">
        <v>8246</v>
      </c>
      <c r="J1250">
        <v>1430600400</v>
      </c>
      <c r="K1250">
        <v>1428358567</v>
      </c>
      <c r="L1250" t="b">
        <v>0</v>
      </c>
      <c r="M1250">
        <v>14</v>
      </c>
      <c r="N1250" t="b">
        <v>1</v>
      </c>
      <c r="O1250" t="s">
        <v>8269</v>
      </c>
      <c r="P1250" t="s">
        <v>8322</v>
      </c>
      <c r="Q1250" t="s">
        <v>8325</v>
      </c>
      <c r="R1250">
        <f t="shared" si="133"/>
        <v>186.07</v>
      </c>
      <c r="S1250" s="9">
        <f t="shared" si="134"/>
        <v>104</v>
      </c>
      <c r="T1250" s="8">
        <f t="shared" si="135"/>
        <v>42100.927858796291</v>
      </c>
      <c r="U1250" s="8">
        <f t="shared" si="136"/>
        <v>42126.875</v>
      </c>
      <c r="V1250" s="14">
        <f t="shared" si="137"/>
        <v>25.94714120370918</v>
      </c>
      <c r="W1250" s="10">
        <f t="shared" si="138"/>
        <v>4.2000000000000003E-2</v>
      </c>
      <c r="X1250" s="21">
        <f t="shared" si="139"/>
        <v>2015</v>
      </c>
    </row>
    <row r="1251" spans="1:24" ht="45" x14ac:dyDescent="0.25">
      <c r="A1251">
        <v>1893</v>
      </c>
      <c r="B1251" s="1" t="s">
        <v>1894</v>
      </c>
      <c r="C1251" s="1" t="s">
        <v>6003</v>
      </c>
      <c r="D1251" s="3">
        <v>2500</v>
      </c>
      <c r="E1251" s="4">
        <v>2600</v>
      </c>
      <c r="F1251" t="s">
        <v>8218</v>
      </c>
      <c r="G1251" t="s">
        <v>8223</v>
      </c>
      <c r="H1251" t="s">
        <v>8404</v>
      </c>
      <c r="I1251" t="s">
        <v>8245</v>
      </c>
      <c r="J1251">
        <v>1302926340</v>
      </c>
      <c r="K1251">
        <v>1301524585</v>
      </c>
      <c r="L1251" t="b">
        <v>0</v>
      </c>
      <c r="M1251">
        <v>45</v>
      </c>
      <c r="N1251" t="b">
        <v>1</v>
      </c>
      <c r="O1251" t="s">
        <v>8277</v>
      </c>
      <c r="P1251" t="s">
        <v>8326</v>
      </c>
      <c r="Q1251" t="s">
        <v>8327</v>
      </c>
      <c r="R1251">
        <f t="shared" si="133"/>
        <v>57.78</v>
      </c>
      <c r="S1251" s="9">
        <f t="shared" si="134"/>
        <v>104</v>
      </c>
      <c r="T1251" s="8">
        <f t="shared" si="135"/>
        <v>40632.94195601852</v>
      </c>
      <c r="U1251" s="8">
        <f t="shared" si="136"/>
        <v>40649.165972222225</v>
      </c>
      <c r="V1251" s="14">
        <f t="shared" si="137"/>
        <v>16.224016203705105</v>
      </c>
      <c r="W1251" s="10">
        <f t="shared" si="138"/>
        <v>0.04</v>
      </c>
      <c r="X1251" s="21">
        <f t="shared" si="139"/>
        <v>2011</v>
      </c>
    </row>
    <row r="1252" spans="1:24" ht="60" x14ac:dyDescent="0.25">
      <c r="A1252">
        <v>2840</v>
      </c>
      <c r="B1252" s="1" t="s">
        <v>2840</v>
      </c>
      <c r="C1252" s="1" t="s">
        <v>6950</v>
      </c>
      <c r="D1252" s="3">
        <v>2500</v>
      </c>
      <c r="E1252" s="4">
        <v>2600</v>
      </c>
      <c r="F1252" t="s">
        <v>8218</v>
      </c>
      <c r="G1252" t="s">
        <v>8224</v>
      </c>
      <c r="H1252" t="s">
        <v>8408</v>
      </c>
      <c r="I1252" t="s">
        <v>8246</v>
      </c>
      <c r="J1252">
        <v>1426698000</v>
      </c>
      <c r="K1252">
        <v>1424825479</v>
      </c>
      <c r="L1252" t="b">
        <v>0</v>
      </c>
      <c r="M1252">
        <v>132</v>
      </c>
      <c r="N1252" t="b">
        <v>1</v>
      </c>
      <c r="O1252" t="s">
        <v>8269</v>
      </c>
      <c r="P1252" t="s">
        <v>8322</v>
      </c>
      <c r="Q1252" t="s">
        <v>8325</v>
      </c>
      <c r="R1252">
        <f t="shared" si="133"/>
        <v>19.7</v>
      </c>
      <c r="S1252" s="9">
        <f t="shared" si="134"/>
        <v>104</v>
      </c>
      <c r="T1252" s="8">
        <f t="shared" si="135"/>
        <v>42060.035636574074</v>
      </c>
      <c r="U1252" s="8">
        <f t="shared" si="136"/>
        <v>42081.708333333328</v>
      </c>
      <c r="V1252" s="14">
        <f t="shared" si="137"/>
        <v>21.672696759254904</v>
      </c>
      <c r="W1252" s="10">
        <f t="shared" si="138"/>
        <v>0.04</v>
      </c>
      <c r="X1252" s="21">
        <f t="shared" si="139"/>
        <v>2015</v>
      </c>
    </row>
    <row r="1253" spans="1:24" ht="60" x14ac:dyDescent="0.25">
      <c r="A1253">
        <v>3365</v>
      </c>
      <c r="B1253" s="1" t="s">
        <v>3364</v>
      </c>
      <c r="C1253" s="1" t="s">
        <v>7475</v>
      </c>
      <c r="D1253" s="3">
        <v>2500</v>
      </c>
      <c r="E1253" s="4">
        <v>2600</v>
      </c>
      <c r="F1253" t="s">
        <v>8218</v>
      </c>
      <c r="G1253" t="s">
        <v>8223</v>
      </c>
      <c r="H1253" t="s">
        <v>8404</v>
      </c>
      <c r="I1253" t="s">
        <v>8245</v>
      </c>
      <c r="J1253">
        <v>1449973592</v>
      </c>
      <c r="K1253">
        <v>1447381592</v>
      </c>
      <c r="L1253" t="b">
        <v>0</v>
      </c>
      <c r="M1253">
        <v>3</v>
      </c>
      <c r="N1253" t="b">
        <v>1</v>
      </c>
      <c r="O1253" t="s">
        <v>8269</v>
      </c>
      <c r="P1253" t="s">
        <v>8322</v>
      </c>
      <c r="Q1253" t="s">
        <v>8325</v>
      </c>
      <c r="R1253">
        <f t="shared" si="133"/>
        <v>866.67</v>
      </c>
      <c r="S1253" s="9">
        <f t="shared" si="134"/>
        <v>104</v>
      </c>
      <c r="T1253" s="8">
        <f t="shared" si="135"/>
        <v>42321.101759259262</v>
      </c>
      <c r="U1253" s="8">
        <f t="shared" si="136"/>
        <v>42351.101759259262</v>
      </c>
      <c r="V1253" s="14">
        <f t="shared" si="137"/>
        <v>30</v>
      </c>
      <c r="W1253" s="10">
        <f t="shared" si="138"/>
        <v>0.04</v>
      </c>
      <c r="X1253" s="21">
        <f t="shared" si="139"/>
        <v>2015</v>
      </c>
    </row>
    <row r="1254" spans="1:24" ht="90" x14ac:dyDescent="0.25">
      <c r="A1254">
        <v>3505</v>
      </c>
      <c r="B1254" s="1" t="s">
        <v>3504</v>
      </c>
      <c r="C1254" s="1" t="s">
        <v>7615</v>
      </c>
      <c r="D1254" s="3">
        <v>2500</v>
      </c>
      <c r="E1254" s="4">
        <v>2594</v>
      </c>
      <c r="F1254" t="s">
        <v>8218</v>
      </c>
      <c r="G1254" t="s">
        <v>8223</v>
      </c>
      <c r="H1254" t="s">
        <v>8404</v>
      </c>
      <c r="I1254" t="s">
        <v>8245</v>
      </c>
      <c r="J1254">
        <v>1399953600</v>
      </c>
      <c r="K1254">
        <v>1398983245</v>
      </c>
      <c r="L1254" t="b">
        <v>0</v>
      </c>
      <c r="M1254">
        <v>39</v>
      </c>
      <c r="N1254" t="b">
        <v>1</v>
      </c>
      <c r="O1254" t="s">
        <v>8269</v>
      </c>
      <c r="P1254" t="s">
        <v>8322</v>
      </c>
      <c r="Q1254" t="s">
        <v>8325</v>
      </c>
      <c r="R1254">
        <f t="shared" si="133"/>
        <v>66.510000000000005</v>
      </c>
      <c r="S1254" s="9">
        <f t="shared" si="134"/>
        <v>104</v>
      </c>
      <c r="T1254" s="8">
        <f t="shared" si="135"/>
        <v>41760.935706018521</v>
      </c>
      <c r="U1254" s="8">
        <f t="shared" si="136"/>
        <v>41772.166666666664</v>
      </c>
      <c r="V1254" s="14">
        <f t="shared" si="137"/>
        <v>11.230960648143082</v>
      </c>
      <c r="W1254" s="10">
        <f t="shared" si="138"/>
        <v>3.7600000000000001E-2</v>
      </c>
      <c r="X1254" s="21">
        <f t="shared" si="139"/>
        <v>2014</v>
      </c>
    </row>
    <row r="1255" spans="1:24" ht="60" x14ac:dyDescent="0.25">
      <c r="A1255">
        <v>2540</v>
      </c>
      <c r="B1255" s="1" t="s">
        <v>2540</v>
      </c>
      <c r="C1255" s="1" t="s">
        <v>6650</v>
      </c>
      <c r="D1255" s="3">
        <v>2500</v>
      </c>
      <c r="E1255" s="4">
        <v>2585</v>
      </c>
      <c r="F1255" t="s">
        <v>8218</v>
      </c>
      <c r="G1255" t="s">
        <v>8223</v>
      </c>
      <c r="H1255" t="s">
        <v>8404</v>
      </c>
      <c r="I1255" t="s">
        <v>8245</v>
      </c>
      <c r="J1255">
        <v>1319904721</v>
      </c>
      <c r="K1255">
        <v>1314720721</v>
      </c>
      <c r="L1255" t="b">
        <v>0</v>
      </c>
      <c r="M1255">
        <v>27</v>
      </c>
      <c r="N1255" t="b">
        <v>1</v>
      </c>
      <c r="O1255" t="s">
        <v>8298</v>
      </c>
      <c r="P1255" t="s">
        <v>8326</v>
      </c>
      <c r="Q1255" t="s">
        <v>8340</v>
      </c>
      <c r="R1255">
        <f t="shared" si="133"/>
        <v>95.74</v>
      </c>
      <c r="S1255" s="9">
        <f t="shared" si="134"/>
        <v>103</v>
      </c>
      <c r="T1255" s="8">
        <f t="shared" si="135"/>
        <v>40785.675011574072</v>
      </c>
      <c r="U1255" s="8">
        <f t="shared" si="136"/>
        <v>40845.675011574072</v>
      </c>
      <c r="V1255" s="14">
        <f t="shared" si="137"/>
        <v>60</v>
      </c>
      <c r="W1255" s="10">
        <f t="shared" si="138"/>
        <v>3.4000000000000002E-2</v>
      </c>
      <c r="X1255" s="21">
        <f t="shared" si="139"/>
        <v>2011</v>
      </c>
    </row>
    <row r="1256" spans="1:24" ht="60" x14ac:dyDescent="0.25">
      <c r="A1256">
        <v>3278</v>
      </c>
      <c r="B1256" s="1" t="s">
        <v>3278</v>
      </c>
      <c r="C1256" s="1" t="s">
        <v>7388</v>
      </c>
      <c r="D1256" s="3">
        <v>2500</v>
      </c>
      <c r="E1256" s="4">
        <v>2585</v>
      </c>
      <c r="F1256" t="s">
        <v>8218</v>
      </c>
      <c r="G1256" t="s">
        <v>8224</v>
      </c>
      <c r="H1256" t="s">
        <v>8408</v>
      </c>
      <c r="I1256" t="s">
        <v>8246</v>
      </c>
      <c r="J1256">
        <v>1433017303</v>
      </c>
      <c r="K1256">
        <v>1430425303</v>
      </c>
      <c r="L1256" t="b">
        <v>1</v>
      </c>
      <c r="M1256">
        <v>34</v>
      </c>
      <c r="N1256" t="b">
        <v>1</v>
      </c>
      <c r="O1256" t="s">
        <v>8269</v>
      </c>
      <c r="P1256" t="s">
        <v>8322</v>
      </c>
      <c r="Q1256" t="s">
        <v>8325</v>
      </c>
      <c r="R1256">
        <f t="shared" si="133"/>
        <v>76.03</v>
      </c>
      <c r="S1256" s="9">
        <f t="shared" si="134"/>
        <v>103</v>
      </c>
      <c r="T1256" s="8">
        <f t="shared" si="135"/>
        <v>42124.848414351851</v>
      </c>
      <c r="U1256" s="8">
        <f t="shared" si="136"/>
        <v>42154.848414351851</v>
      </c>
      <c r="V1256" s="14">
        <f t="shared" si="137"/>
        <v>30</v>
      </c>
      <c r="W1256" s="10">
        <f t="shared" si="138"/>
        <v>3.4000000000000002E-2</v>
      </c>
      <c r="X1256" s="21">
        <f t="shared" si="139"/>
        <v>2015</v>
      </c>
    </row>
    <row r="1257" spans="1:24" ht="45" x14ac:dyDescent="0.25">
      <c r="A1257">
        <v>3264</v>
      </c>
      <c r="B1257" s="1" t="s">
        <v>3264</v>
      </c>
      <c r="C1257" s="1" t="s">
        <v>7374</v>
      </c>
      <c r="D1257" s="3">
        <v>2500</v>
      </c>
      <c r="E1257" s="4">
        <v>2575</v>
      </c>
      <c r="F1257" t="s">
        <v>8218</v>
      </c>
      <c r="G1257" t="s">
        <v>8223</v>
      </c>
      <c r="H1257" t="s">
        <v>8404</v>
      </c>
      <c r="I1257" t="s">
        <v>8245</v>
      </c>
      <c r="J1257">
        <v>1422482400</v>
      </c>
      <c r="K1257">
        <v>1421089938</v>
      </c>
      <c r="L1257" t="b">
        <v>1</v>
      </c>
      <c r="M1257">
        <v>49</v>
      </c>
      <c r="N1257" t="b">
        <v>1</v>
      </c>
      <c r="O1257" t="s">
        <v>8269</v>
      </c>
      <c r="P1257" t="s">
        <v>8322</v>
      </c>
      <c r="Q1257" t="s">
        <v>8325</v>
      </c>
      <c r="R1257">
        <f t="shared" si="133"/>
        <v>52.55</v>
      </c>
      <c r="S1257" s="9">
        <f t="shared" si="134"/>
        <v>103</v>
      </c>
      <c r="T1257" s="8">
        <f t="shared" si="135"/>
        <v>42016.800208333334</v>
      </c>
      <c r="U1257" s="8">
        <f t="shared" si="136"/>
        <v>42032.916666666672</v>
      </c>
      <c r="V1257" s="14">
        <f t="shared" si="137"/>
        <v>16.116458333337505</v>
      </c>
      <c r="W1257" s="10">
        <f t="shared" si="138"/>
        <v>0.03</v>
      </c>
      <c r="X1257" s="21">
        <f t="shared" si="139"/>
        <v>2015</v>
      </c>
    </row>
    <row r="1258" spans="1:24" ht="60" x14ac:dyDescent="0.25">
      <c r="A1258">
        <v>2933</v>
      </c>
      <c r="B1258" s="1" t="s">
        <v>2933</v>
      </c>
      <c r="C1258" s="1" t="s">
        <v>7043</v>
      </c>
      <c r="D1258" s="3">
        <v>2500</v>
      </c>
      <c r="E1258" s="4">
        <v>2569</v>
      </c>
      <c r="F1258" t="s">
        <v>8218</v>
      </c>
      <c r="G1258" t="s">
        <v>8223</v>
      </c>
      <c r="H1258" t="s">
        <v>8404</v>
      </c>
      <c r="I1258" t="s">
        <v>8245</v>
      </c>
      <c r="J1258">
        <v>1465081053</v>
      </c>
      <c r="K1258">
        <v>1462489053</v>
      </c>
      <c r="L1258" t="b">
        <v>0</v>
      </c>
      <c r="M1258">
        <v>54</v>
      </c>
      <c r="N1258" t="b">
        <v>1</v>
      </c>
      <c r="O1258" t="s">
        <v>8303</v>
      </c>
      <c r="P1258" t="s">
        <v>8322</v>
      </c>
      <c r="Q1258" t="s">
        <v>8334</v>
      </c>
      <c r="R1258">
        <f t="shared" si="133"/>
        <v>47.57</v>
      </c>
      <c r="S1258" s="9">
        <f t="shared" si="134"/>
        <v>103</v>
      </c>
      <c r="T1258" s="8">
        <f t="shared" si="135"/>
        <v>42495.956631944442</v>
      </c>
      <c r="U1258" s="8">
        <f t="shared" si="136"/>
        <v>42525.956631944442</v>
      </c>
      <c r="V1258" s="14">
        <f t="shared" si="137"/>
        <v>30</v>
      </c>
      <c r="W1258" s="10">
        <f t="shared" si="138"/>
        <v>2.76E-2</v>
      </c>
      <c r="X1258" s="21">
        <f t="shared" si="139"/>
        <v>2016</v>
      </c>
    </row>
    <row r="1259" spans="1:24" ht="45" x14ac:dyDescent="0.25">
      <c r="A1259">
        <v>2315</v>
      </c>
      <c r="B1259" s="1" t="s">
        <v>2316</v>
      </c>
      <c r="C1259" s="1" t="s">
        <v>6425</v>
      </c>
      <c r="D1259" s="3">
        <v>2500</v>
      </c>
      <c r="E1259" s="4">
        <v>2565</v>
      </c>
      <c r="F1259" t="s">
        <v>8218</v>
      </c>
      <c r="G1259" t="s">
        <v>8223</v>
      </c>
      <c r="H1259" t="s">
        <v>8404</v>
      </c>
      <c r="I1259" t="s">
        <v>8245</v>
      </c>
      <c r="J1259">
        <v>1336238743</v>
      </c>
      <c r="K1259">
        <v>1333646743</v>
      </c>
      <c r="L1259" t="b">
        <v>1</v>
      </c>
      <c r="M1259">
        <v>64</v>
      </c>
      <c r="N1259" t="b">
        <v>1</v>
      </c>
      <c r="O1259" t="s">
        <v>8277</v>
      </c>
      <c r="P1259" t="s">
        <v>8326</v>
      </c>
      <c r="Q1259" t="s">
        <v>8327</v>
      </c>
      <c r="R1259">
        <f t="shared" si="133"/>
        <v>40.08</v>
      </c>
      <c r="S1259" s="9">
        <f t="shared" si="134"/>
        <v>103</v>
      </c>
      <c r="T1259" s="8">
        <f t="shared" si="135"/>
        <v>41004.72619212963</v>
      </c>
      <c r="U1259" s="8">
        <f t="shared" si="136"/>
        <v>41034.72619212963</v>
      </c>
      <c r="V1259" s="14">
        <f t="shared" si="137"/>
        <v>30</v>
      </c>
      <c r="W1259" s="10">
        <f t="shared" si="138"/>
        <v>2.5999999999999999E-2</v>
      </c>
      <c r="X1259" s="21">
        <f t="shared" si="139"/>
        <v>2012</v>
      </c>
    </row>
    <row r="1260" spans="1:24" ht="60" x14ac:dyDescent="0.25">
      <c r="A1260">
        <v>3441</v>
      </c>
      <c r="B1260" s="1" t="s">
        <v>3440</v>
      </c>
      <c r="C1260" s="1" t="s">
        <v>7551</v>
      </c>
      <c r="D1260" s="3">
        <v>2500</v>
      </c>
      <c r="E1260" s="4">
        <v>2565</v>
      </c>
      <c r="F1260" t="s">
        <v>8218</v>
      </c>
      <c r="G1260" t="s">
        <v>8223</v>
      </c>
      <c r="H1260" t="s">
        <v>8404</v>
      </c>
      <c r="I1260" t="s">
        <v>8245</v>
      </c>
      <c r="J1260">
        <v>1447445820</v>
      </c>
      <c r="K1260">
        <v>1445077121</v>
      </c>
      <c r="L1260" t="b">
        <v>0</v>
      </c>
      <c r="M1260">
        <v>43</v>
      </c>
      <c r="N1260" t="b">
        <v>1</v>
      </c>
      <c r="O1260" t="s">
        <v>8269</v>
      </c>
      <c r="P1260" t="s">
        <v>8322</v>
      </c>
      <c r="Q1260" t="s">
        <v>8325</v>
      </c>
      <c r="R1260">
        <f t="shared" si="133"/>
        <v>59.65</v>
      </c>
      <c r="S1260" s="9">
        <f t="shared" si="134"/>
        <v>103</v>
      </c>
      <c r="T1260" s="8">
        <f t="shared" si="135"/>
        <v>42294.429641203707</v>
      </c>
      <c r="U1260" s="8">
        <f t="shared" si="136"/>
        <v>42321.845138888893</v>
      </c>
      <c r="V1260" s="14">
        <f t="shared" si="137"/>
        <v>27.415497685185983</v>
      </c>
      <c r="W1260" s="10">
        <f t="shared" si="138"/>
        <v>2.5999999999999999E-2</v>
      </c>
      <c r="X1260" s="21">
        <f t="shared" si="139"/>
        <v>2015</v>
      </c>
    </row>
    <row r="1261" spans="1:24" ht="30" x14ac:dyDescent="0.25">
      <c r="A1261">
        <v>3597</v>
      </c>
      <c r="B1261" s="1" t="s">
        <v>3596</v>
      </c>
      <c r="C1261" s="1" t="s">
        <v>7707</v>
      </c>
      <c r="D1261" s="3">
        <v>2500</v>
      </c>
      <c r="E1261" s="4">
        <v>2565</v>
      </c>
      <c r="F1261" t="s">
        <v>8218</v>
      </c>
      <c r="G1261" t="s">
        <v>8223</v>
      </c>
      <c r="H1261" t="s">
        <v>8404</v>
      </c>
      <c r="I1261" t="s">
        <v>8245</v>
      </c>
      <c r="J1261">
        <v>1456984740</v>
      </c>
      <c r="K1261">
        <v>1455717790</v>
      </c>
      <c r="L1261" t="b">
        <v>0</v>
      </c>
      <c r="M1261">
        <v>33</v>
      </c>
      <c r="N1261" t="b">
        <v>1</v>
      </c>
      <c r="O1261" t="s">
        <v>8269</v>
      </c>
      <c r="P1261" t="s">
        <v>8322</v>
      </c>
      <c r="Q1261" t="s">
        <v>8325</v>
      </c>
      <c r="R1261">
        <f t="shared" si="133"/>
        <v>77.73</v>
      </c>
      <c r="S1261" s="9">
        <f t="shared" si="134"/>
        <v>103</v>
      </c>
      <c r="T1261" s="8">
        <f t="shared" si="135"/>
        <v>42417.585532407407</v>
      </c>
      <c r="U1261" s="8">
        <f t="shared" si="136"/>
        <v>42432.249305555553</v>
      </c>
      <c r="V1261" s="14">
        <f t="shared" si="137"/>
        <v>14.663773148145992</v>
      </c>
      <c r="W1261" s="10">
        <f t="shared" si="138"/>
        <v>2.5999999999999999E-2</v>
      </c>
      <c r="X1261" s="21">
        <f t="shared" si="139"/>
        <v>2016</v>
      </c>
    </row>
    <row r="1262" spans="1:24" ht="60" x14ac:dyDescent="0.25">
      <c r="A1262">
        <v>2809</v>
      </c>
      <c r="B1262" s="1" t="s">
        <v>2809</v>
      </c>
      <c r="C1262" s="1" t="s">
        <v>6919</v>
      </c>
      <c r="D1262" s="3">
        <v>2500</v>
      </c>
      <c r="E1262" s="4">
        <v>2560</v>
      </c>
      <c r="F1262" t="s">
        <v>8218</v>
      </c>
      <c r="G1262" t="s">
        <v>8223</v>
      </c>
      <c r="H1262" t="s">
        <v>8404</v>
      </c>
      <c r="I1262" t="s">
        <v>8245</v>
      </c>
      <c r="J1262">
        <v>1459348740</v>
      </c>
      <c r="K1262">
        <v>1458647725</v>
      </c>
      <c r="L1262" t="b">
        <v>0</v>
      </c>
      <c r="M1262">
        <v>21</v>
      </c>
      <c r="N1262" t="b">
        <v>1</v>
      </c>
      <c r="O1262" t="s">
        <v>8269</v>
      </c>
      <c r="P1262" t="s">
        <v>8322</v>
      </c>
      <c r="Q1262" t="s">
        <v>8325</v>
      </c>
      <c r="R1262">
        <f t="shared" si="133"/>
        <v>121.9</v>
      </c>
      <c r="S1262" s="9">
        <f t="shared" si="134"/>
        <v>102</v>
      </c>
      <c r="T1262" s="8">
        <f t="shared" si="135"/>
        <v>42451.496817129635</v>
      </c>
      <c r="U1262" s="8">
        <f t="shared" si="136"/>
        <v>42459.610416666663</v>
      </c>
      <c r="V1262" s="14">
        <f t="shared" si="137"/>
        <v>8.1135995370277669</v>
      </c>
      <c r="W1262" s="10">
        <f t="shared" si="138"/>
        <v>2.4E-2</v>
      </c>
      <c r="X1262" s="21">
        <f t="shared" si="139"/>
        <v>2016</v>
      </c>
    </row>
    <row r="1263" spans="1:24" ht="120" x14ac:dyDescent="0.25">
      <c r="A1263">
        <v>3561</v>
      </c>
      <c r="B1263" s="1" t="s">
        <v>3560</v>
      </c>
      <c r="C1263" s="1" t="s">
        <v>7671</v>
      </c>
      <c r="D1263" s="3">
        <v>2500</v>
      </c>
      <c r="E1263" s="4">
        <v>2560</v>
      </c>
      <c r="F1263" t="s">
        <v>8218</v>
      </c>
      <c r="G1263" t="s">
        <v>8223</v>
      </c>
      <c r="H1263" t="s">
        <v>8404</v>
      </c>
      <c r="I1263" t="s">
        <v>8245</v>
      </c>
      <c r="J1263">
        <v>1438799760</v>
      </c>
      <c r="K1263">
        <v>1437236378</v>
      </c>
      <c r="L1263" t="b">
        <v>0</v>
      </c>
      <c r="M1263">
        <v>54</v>
      </c>
      <c r="N1263" t="b">
        <v>1</v>
      </c>
      <c r="O1263" t="s">
        <v>8269</v>
      </c>
      <c r="P1263" t="s">
        <v>8322</v>
      </c>
      <c r="Q1263" t="s">
        <v>8325</v>
      </c>
      <c r="R1263">
        <f t="shared" si="133"/>
        <v>47.41</v>
      </c>
      <c r="S1263" s="9">
        <f t="shared" si="134"/>
        <v>102</v>
      </c>
      <c r="T1263" s="8">
        <f t="shared" si="135"/>
        <v>42203.680300925931</v>
      </c>
      <c r="U1263" s="8">
        <f t="shared" si="136"/>
        <v>42221.774999999994</v>
      </c>
      <c r="V1263" s="14">
        <f t="shared" si="137"/>
        <v>18.094699074063101</v>
      </c>
      <c r="W1263" s="10">
        <f t="shared" si="138"/>
        <v>2.4E-2</v>
      </c>
      <c r="X1263" s="21">
        <f t="shared" si="139"/>
        <v>2015</v>
      </c>
    </row>
    <row r="1264" spans="1:24" ht="60" x14ac:dyDescent="0.25">
      <c r="A1264">
        <v>1347</v>
      </c>
      <c r="B1264" s="1" t="s">
        <v>1348</v>
      </c>
      <c r="C1264" s="1" t="s">
        <v>5457</v>
      </c>
      <c r="D1264" s="3">
        <v>2500</v>
      </c>
      <c r="E1264" s="4">
        <v>2555</v>
      </c>
      <c r="F1264" t="s">
        <v>8218</v>
      </c>
      <c r="G1264" t="s">
        <v>8223</v>
      </c>
      <c r="H1264" t="s">
        <v>8404</v>
      </c>
      <c r="I1264" t="s">
        <v>8245</v>
      </c>
      <c r="J1264">
        <v>1425741525</v>
      </c>
      <c r="K1264">
        <v>1423149525</v>
      </c>
      <c r="L1264" t="b">
        <v>0</v>
      </c>
      <c r="M1264">
        <v>31</v>
      </c>
      <c r="N1264" t="b">
        <v>1</v>
      </c>
      <c r="O1264" t="s">
        <v>8272</v>
      </c>
      <c r="P1264" t="s">
        <v>8310</v>
      </c>
      <c r="Q1264" t="s">
        <v>8332</v>
      </c>
      <c r="R1264">
        <f t="shared" si="133"/>
        <v>82.42</v>
      </c>
      <c r="S1264" s="9">
        <f t="shared" si="134"/>
        <v>102</v>
      </c>
      <c r="T1264" s="8">
        <f t="shared" si="135"/>
        <v>42040.638020833328</v>
      </c>
      <c r="U1264" s="8">
        <f t="shared" si="136"/>
        <v>42070.638020833328</v>
      </c>
      <c r="V1264" s="14">
        <f t="shared" si="137"/>
        <v>30</v>
      </c>
      <c r="W1264" s="10">
        <f t="shared" si="138"/>
        <v>2.1999999999999999E-2</v>
      </c>
      <c r="X1264" s="21">
        <f t="shared" si="139"/>
        <v>2015</v>
      </c>
    </row>
    <row r="1265" spans="1:24" ht="45" x14ac:dyDescent="0.25">
      <c r="A1265">
        <v>758</v>
      </c>
      <c r="B1265" s="1" t="s">
        <v>759</v>
      </c>
      <c r="C1265" s="1" t="s">
        <v>4868</v>
      </c>
      <c r="D1265" s="3">
        <v>2500</v>
      </c>
      <c r="E1265" s="4">
        <v>2550</v>
      </c>
      <c r="F1265" t="s">
        <v>8218</v>
      </c>
      <c r="G1265" t="s">
        <v>8223</v>
      </c>
      <c r="H1265" t="s">
        <v>8404</v>
      </c>
      <c r="I1265" t="s">
        <v>8245</v>
      </c>
      <c r="J1265">
        <v>1286568268</v>
      </c>
      <c r="K1265">
        <v>1283976268</v>
      </c>
      <c r="L1265" t="b">
        <v>0</v>
      </c>
      <c r="M1265">
        <v>19</v>
      </c>
      <c r="N1265" t="b">
        <v>1</v>
      </c>
      <c r="O1265" t="s">
        <v>8272</v>
      </c>
      <c r="P1265" t="s">
        <v>8310</v>
      </c>
      <c r="Q1265" t="s">
        <v>8332</v>
      </c>
      <c r="R1265">
        <f t="shared" si="133"/>
        <v>134.21</v>
      </c>
      <c r="S1265" s="9">
        <f t="shared" si="134"/>
        <v>102</v>
      </c>
      <c r="T1265" s="8">
        <f t="shared" si="135"/>
        <v>40429.836435185185</v>
      </c>
      <c r="U1265" s="8">
        <f t="shared" si="136"/>
        <v>40459.836435185185</v>
      </c>
      <c r="V1265" s="14">
        <f t="shared" si="137"/>
        <v>30</v>
      </c>
      <c r="W1265" s="10">
        <f t="shared" si="138"/>
        <v>0.02</v>
      </c>
      <c r="X1265" s="21">
        <f t="shared" si="139"/>
        <v>2010</v>
      </c>
    </row>
    <row r="1266" spans="1:24" ht="60" x14ac:dyDescent="0.25">
      <c r="A1266">
        <v>1295</v>
      </c>
      <c r="B1266" s="1" t="s">
        <v>1296</v>
      </c>
      <c r="C1266" s="1" t="s">
        <v>5405</v>
      </c>
      <c r="D1266" s="3">
        <v>2500</v>
      </c>
      <c r="E1266" s="4">
        <v>2549</v>
      </c>
      <c r="F1266" t="s">
        <v>8218</v>
      </c>
      <c r="G1266" t="s">
        <v>8224</v>
      </c>
      <c r="H1266" t="s">
        <v>8408</v>
      </c>
      <c r="I1266" t="s">
        <v>8246</v>
      </c>
      <c r="J1266">
        <v>1438189200</v>
      </c>
      <c r="K1266">
        <v>1435585497</v>
      </c>
      <c r="L1266" t="b">
        <v>0</v>
      </c>
      <c r="M1266">
        <v>64</v>
      </c>
      <c r="N1266" t="b">
        <v>1</v>
      </c>
      <c r="O1266" t="s">
        <v>8269</v>
      </c>
      <c r="P1266" t="s">
        <v>8322</v>
      </c>
      <c r="Q1266" t="s">
        <v>8325</v>
      </c>
      <c r="R1266">
        <f t="shared" si="133"/>
        <v>39.83</v>
      </c>
      <c r="S1266" s="9">
        <f t="shared" si="134"/>
        <v>102</v>
      </c>
      <c r="T1266" s="8">
        <f t="shared" si="135"/>
        <v>42184.572881944448</v>
      </c>
      <c r="U1266" s="8">
        <f t="shared" si="136"/>
        <v>42214.708333333328</v>
      </c>
      <c r="V1266" s="14">
        <f t="shared" si="137"/>
        <v>30.135451388880028</v>
      </c>
      <c r="W1266" s="10">
        <f t="shared" si="138"/>
        <v>1.9599999999999999E-2</v>
      </c>
      <c r="X1266" s="21">
        <f t="shared" si="139"/>
        <v>2015</v>
      </c>
    </row>
    <row r="1267" spans="1:24" ht="45" x14ac:dyDescent="0.25">
      <c r="A1267">
        <v>755</v>
      </c>
      <c r="B1267" s="1" t="s">
        <v>756</v>
      </c>
      <c r="C1267" s="1" t="s">
        <v>4865</v>
      </c>
      <c r="D1267" s="3">
        <v>2500</v>
      </c>
      <c r="E1267" s="4">
        <v>2547.69</v>
      </c>
      <c r="F1267" t="s">
        <v>8218</v>
      </c>
      <c r="G1267" t="s">
        <v>8223</v>
      </c>
      <c r="H1267" t="s">
        <v>8404</v>
      </c>
      <c r="I1267" t="s">
        <v>8245</v>
      </c>
      <c r="J1267">
        <v>1369010460</v>
      </c>
      <c r="K1267">
        <v>1366381877</v>
      </c>
      <c r="L1267" t="b">
        <v>0</v>
      </c>
      <c r="M1267">
        <v>68</v>
      </c>
      <c r="N1267" t="b">
        <v>1</v>
      </c>
      <c r="O1267" t="s">
        <v>8272</v>
      </c>
      <c r="P1267" t="s">
        <v>8310</v>
      </c>
      <c r="Q1267" t="s">
        <v>8332</v>
      </c>
      <c r="R1267">
        <f t="shared" si="133"/>
        <v>37.47</v>
      </c>
      <c r="S1267" s="9">
        <f t="shared" si="134"/>
        <v>102</v>
      </c>
      <c r="T1267" s="8">
        <f t="shared" si="135"/>
        <v>41383.605057870373</v>
      </c>
      <c r="U1267" s="8">
        <f t="shared" si="136"/>
        <v>41414.02847222222</v>
      </c>
      <c r="V1267" s="14">
        <f t="shared" si="137"/>
        <v>30.423414351847896</v>
      </c>
      <c r="W1267" s="10">
        <f t="shared" si="138"/>
        <v>1.9076000000000023E-2</v>
      </c>
      <c r="X1267" s="21">
        <f t="shared" si="139"/>
        <v>2013</v>
      </c>
    </row>
    <row r="1268" spans="1:24" ht="60" x14ac:dyDescent="0.25">
      <c r="A1268">
        <v>726</v>
      </c>
      <c r="B1268" s="1" t="s">
        <v>727</v>
      </c>
      <c r="C1268" s="1" t="s">
        <v>4836</v>
      </c>
      <c r="D1268" s="3">
        <v>2500</v>
      </c>
      <c r="E1268" s="4">
        <v>2535</v>
      </c>
      <c r="F1268" t="s">
        <v>8218</v>
      </c>
      <c r="G1268" t="s">
        <v>8223</v>
      </c>
      <c r="H1268" t="s">
        <v>8404</v>
      </c>
      <c r="I1268" t="s">
        <v>8245</v>
      </c>
      <c r="J1268">
        <v>1365728487</v>
      </c>
      <c r="K1268">
        <v>1363136487</v>
      </c>
      <c r="L1268" t="b">
        <v>0</v>
      </c>
      <c r="M1268">
        <v>35</v>
      </c>
      <c r="N1268" t="b">
        <v>1</v>
      </c>
      <c r="O1268" t="s">
        <v>8272</v>
      </c>
      <c r="P1268" t="s">
        <v>8310</v>
      </c>
      <c r="Q1268" t="s">
        <v>8332</v>
      </c>
      <c r="R1268">
        <f t="shared" si="133"/>
        <v>72.430000000000007</v>
      </c>
      <c r="S1268" s="9">
        <f t="shared" si="134"/>
        <v>101</v>
      </c>
      <c r="T1268" s="8">
        <f t="shared" si="135"/>
        <v>41346.042673611111</v>
      </c>
      <c r="U1268" s="8">
        <f t="shared" si="136"/>
        <v>41376.042673611111</v>
      </c>
      <c r="V1268" s="14">
        <f t="shared" si="137"/>
        <v>30</v>
      </c>
      <c r="W1268" s="10">
        <f t="shared" si="138"/>
        <v>1.4E-2</v>
      </c>
      <c r="X1268" s="21">
        <f t="shared" si="139"/>
        <v>2013</v>
      </c>
    </row>
    <row r="1269" spans="1:24" ht="30" x14ac:dyDescent="0.25">
      <c r="A1269">
        <v>1641</v>
      </c>
      <c r="B1269" s="1" t="s">
        <v>1642</v>
      </c>
      <c r="C1269" s="1" t="s">
        <v>5751</v>
      </c>
      <c r="D1269" s="3">
        <v>2500</v>
      </c>
      <c r="E1269" s="4">
        <v>2535</v>
      </c>
      <c r="F1269" t="s">
        <v>8218</v>
      </c>
      <c r="G1269" t="s">
        <v>8223</v>
      </c>
      <c r="H1269" t="s">
        <v>8404</v>
      </c>
      <c r="I1269" t="s">
        <v>8245</v>
      </c>
      <c r="J1269">
        <v>1418998744</v>
      </c>
      <c r="K1269">
        <v>1416406744</v>
      </c>
      <c r="L1269" t="b">
        <v>0</v>
      </c>
      <c r="M1269">
        <v>26</v>
      </c>
      <c r="N1269" t="b">
        <v>1</v>
      </c>
      <c r="O1269" t="s">
        <v>8290</v>
      </c>
      <c r="P1269" t="s">
        <v>8326</v>
      </c>
      <c r="Q1269" t="s">
        <v>8337</v>
      </c>
      <c r="R1269">
        <f t="shared" si="133"/>
        <v>97.5</v>
      </c>
      <c r="S1269" s="9">
        <f t="shared" si="134"/>
        <v>101</v>
      </c>
      <c r="T1269" s="8">
        <f t="shared" si="135"/>
        <v>41962.596574074079</v>
      </c>
      <c r="U1269" s="8">
        <f t="shared" si="136"/>
        <v>41992.596574074079</v>
      </c>
      <c r="V1269" s="14">
        <f t="shared" si="137"/>
        <v>30</v>
      </c>
      <c r="W1269" s="10">
        <f t="shared" si="138"/>
        <v>1.4E-2</v>
      </c>
      <c r="X1269" s="21">
        <f t="shared" si="139"/>
        <v>2014</v>
      </c>
    </row>
    <row r="1270" spans="1:24" ht="45" x14ac:dyDescent="0.25">
      <c r="A1270">
        <v>3320</v>
      </c>
      <c r="B1270" s="1" t="s">
        <v>3320</v>
      </c>
      <c r="C1270" s="1" t="s">
        <v>7430</v>
      </c>
      <c r="D1270" s="3">
        <v>2500</v>
      </c>
      <c r="E1270" s="4">
        <v>2525</v>
      </c>
      <c r="F1270" t="s">
        <v>8218</v>
      </c>
      <c r="G1270" t="s">
        <v>8223</v>
      </c>
      <c r="H1270" t="s">
        <v>8404</v>
      </c>
      <c r="I1270" t="s">
        <v>8245</v>
      </c>
      <c r="J1270">
        <v>1466557557</v>
      </c>
      <c r="K1270">
        <v>1463965557</v>
      </c>
      <c r="L1270" t="b">
        <v>0</v>
      </c>
      <c r="M1270">
        <v>38</v>
      </c>
      <c r="N1270" t="b">
        <v>1</v>
      </c>
      <c r="O1270" t="s">
        <v>8269</v>
      </c>
      <c r="P1270" t="s">
        <v>8322</v>
      </c>
      <c r="Q1270" t="s">
        <v>8325</v>
      </c>
      <c r="R1270">
        <f t="shared" si="133"/>
        <v>66.45</v>
      </c>
      <c r="S1270" s="9">
        <f t="shared" si="134"/>
        <v>101</v>
      </c>
      <c r="T1270" s="8">
        <f t="shared" si="135"/>
        <v>42513.045798611114</v>
      </c>
      <c r="U1270" s="8">
        <f t="shared" si="136"/>
        <v>42543.045798611114</v>
      </c>
      <c r="V1270" s="14">
        <f t="shared" si="137"/>
        <v>30</v>
      </c>
      <c r="W1270" s="10">
        <f t="shared" si="138"/>
        <v>0.01</v>
      </c>
      <c r="X1270" s="21">
        <f t="shared" si="139"/>
        <v>2016</v>
      </c>
    </row>
    <row r="1271" spans="1:24" ht="45" x14ac:dyDescent="0.25">
      <c r="A1271">
        <v>3614</v>
      </c>
      <c r="B1271" s="1" t="s">
        <v>3439</v>
      </c>
      <c r="C1271" s="1" t="s">
        <v>7724</v>
      </c>
      <c r="D1271" s="3">
        <v>2500</v>
      </c>
      <c r="E1271" s="4">
        <v>2520</v>
      </c>
      <c r="F1271" t="s">
        <v>8218</v>
      </c>
      <c r="G1271" t="s">
        <v>8223</v>
      </c>
      <c r="H1271" t="s">
        <v>8404</v>
      </c>
      <c r="I1271" t="s">
        <v>8245</v>
      </c>
      <c r="J1271">
        <v>1434675616</v>
      </c>
      <c r="K1271">
        <v>1432083616</v>
      </c>
      <c r="L1271" t="b">
        <v>0</v>
      </c>
      <c r="M1271">
        <v>71</v>
      </c>
      <c r="N1271" t="b">
        <v>1</v>
      </c>
      <c r="O1271" t="s">
        <v>8269</v>
      </c>
      <c r="P1271" t="s">
        <v>8322</v>
      </c>
      <c r="Q1271" t="s">
        <v>8325</v>
      </c>
      <c r="R1271">
        <f t="shared" si="133"/>
        <v>35.49</v>
      </c>
      <c r="S1271" s="9">
        <f t="shared" si="134"/>
        <v>101</v>
      </c>
      <c r="T1271" s="8">
        <f t="shared" si="135"/>
        <v>42144.041851851856</v>
      </c>
      <c r="U1271" s="8">
        <f t="shared" si="136"/>
        <v>42174.041851851856</v>
      </c>
      <c r="V1271" s="14">
        <f t="shared" si="137"/>
        <v>30</v>
      </c>
      <c r="W1271" s="10">
        <f t="shared" si="138"/>
        <v>8.0000000000000002E-3</v>
      </c>
      <c r="X1271" s="21">
        <f t="shared" si="139"/>
        <v>2015</v>
      </c>
    </row>
    <row r="1272" spans="1:24" ht="60" x14ac:dyDescent="0.25">
      <c r="A1272">
        <v>3699</v>
      </c>
      <c r="B1272" s="1" t="s">
        <v>3696</v>
      </c>
      <c r="C1272" s="1" t="s">
        <v>7809</v>
      </c>
      <c r="D1272" s="3">
        <v>2500</v>
      </c>
      <c r="E1272" s="4">
        <v>2520</v>
      </c>
      <c r="F1272" t="s">
        <v>8218</v>
      </c>
      <c r="G1272" t="s">
        <v>8223</v>
      </c>
      <c r="H1272" t="s">
        <v>8404</v>
      </c>
      <c r="I1272" t="s">
        <v>8245</v>
      </c>
      <c r="J1272">
        <v>1413383216</v>
      </c>
      <c r="K1272">
        <v>1410791216</v>
      </c>
      <c r="L1272" t="b">
        <v>0</v>
      </c>
      <c r="M1272">
        <v>40</v>
      </c>
      <c r="N1272" t="b">
        <v>1</v>
      </c>
      <c r="O1272" t="s">
        <v>8269</v>
      </c>
      <c r="P1272" t="s">
        <v>8322</v>
      </c>
      <c r="Q1272" t="s">
        <v>8325</v>
      </c>
      <c r="R1272">
        <f t="shared" si="133"/>
        <v>63</v>
      </c>
      <c r="S1272" s="9">
        <f t="shared" si="134"/>
        <v>101</v>
      </c>
      <c r="T1272" s="8">
        <f t="shared" si="135"/>
        <v>41897.602037037039</v>
      </c>
      <c r="U1272" s="8">
        <f t="shared" si="136"/>
        <v>41927.602037037039</v>
      </c>
      <c r="V1272" s="14">
        <f t="shared" si="137"/>
        <v>30</v>
      </c>
      <c r="W1272" s="10">
        <f t="shared" si="138"/>
        <v>8.0000000000000002E-3</v>
      </c>
      <c r="X1272" s="21">
        <f t="shared" si="139"/>
        <v>2014</v>
      </c>
    </row>
    <row r="1273" spans="1:24" ht="30" x14ac:dyDescent="0.25">
      <c r="A1273">
        <v>792</v>
      </c>
      <c r="B1273" s="1" t="s">
        <v>793</v>
      </c>
      <c r="C1273" s="1" t="s">
        <v>4902</v>
      </c>
      <c r="D1273" s="3">
        <v>2500</v>
      </c>
      <c r="E1273" s="4">
        <v>2511.11</v>
      </c>
      <c r="F1273" t="s">
        <v>8218</v>
      </c>
      <c r="G1273" t="s">
        <v>8223</v>
      </c>
      <c r="H1273" t="s">
        <v>8404</v>
      </c>
      <c r="I1273" t="s">
        <v>8245</v>
      </c>
      <c r="J1273">
        <v>1383861483</v>
      </c>
      <c r="K1273">
        <v>1381265883</v>
      </c>
      <c r="L1273" t="b">
        <v>0</v>
      </c>
      <c r="M1273">
        <v>60</v>
      </c>
      <c r="N1273" t="b">
        <v>1</v>
      </c>
      <c r="O1273" t="s">
        <v>8274</v>
      </c>
      <c r="P1273" t="s">
        <v>8326</v>
      </c>
      <c r="Q1273" t="s">
        <v>8330</v>
      </c>
      <c r="R1273">
        <f t="shared" si="133"/>
        <v>41.85</v>
      </c>
      <c r="S1273" s="9">
        <f t="shared" si="134"/>
        <v>100</v>
      </c>
      <c r="T1273" s="8">
        <f t="shared" si="135"/>
        <v>41555.873645833337</v>
      </c>
      <c r="U1273" s="8">
        <f t="shared" si="136"/>
        <v>41585.915312500001</v>
      </c>
      <c r="V1273" s="14">
        <f t="shared" si="137"/>
        <v>30.041666666664241</v>
      </c>
      <c r="W1273" s="10">
        <f t="shared" si="138"/>
        <v>4.4440000000000512E-3</v>
      </c>
      <c r="X1273" s="21">
        <f t="shared" si="139"/>
        <v>2013</v>
      </c>
    </row>
    <row r="1274" spans="1:24" ht="75" x14ac:dyDescent="0.25">
      <c r="A1274">
        <v>2177</v>
      </c>
      <c r="B1274" s="1" t="s">
        <v>2178</v>
      </c>
      <c r="C1274" s="1" t="s">
        <v>6287</v>
      </c>
      <c r="D1274" s="3">
        <v>2500</v>
      </c>
      <c r="E1274" s="4">
        <v>2503</v>
      </c>
      <c r="F1274" t="s">
        <v>8218</v>
      </c>
      <c r="G1274" t="s">
        <v>8223</v>
      </c>
      <c r="H1274" t="s">
        <v>8404</v>
      </c>
      <c r="I1274" t="s">
        <v>8245</v>
      </c>
      <c r="J1274">
        <v>1465192867</v>
      </c>
      <c r="K1274">
        <v>1463032867</v>
      </c>
      <c r="L1274" t="b">
        <v>0</v>
      </c>
      <c r="M1274">
        <v>38</v>
      </c>
      <c r="N1274" t="b">
        <v>1</v>
      </c>
      <c r="O1274" t="s">
        <v>8274</v>
      </c>
      <c r="P1274" t="s">
        <v>8326</v>
      </c>
      <c r="Q1274" t="s">
        <v>8330</v>
      </c>
      <c r="R1274">
        <f t="shared" si="133"/>
        <v>65.87</v>
      </c>
      <c r="S1274" s="9">
        <f t="shared" si="134"/>
        <v>100</v>
      </c>
      <c r="T1274" s="8">
        <f t="shared" si="135"/>
        <v>42502.250775462962</v>
      </c>
      <c r="U1274" s="8">
        <f t="shared" si="136"/>
        <v>42527.250775462962</v>
      </c>
      <c r="V1274" s="14">
        <f t="shared" si="137"/>
        <v>25</v>
      </c>
      <c r="W1274" s="10">
        <f t="shared" si="138"/>
        <v>1.1999999999999999E-3</v>
      </c>
      <c r="X1274" s="21">
        <f t="shared" si="139"/>
        <v>2016</v>
      </c>
    </row>
    <row r="1275" spans="1:24" ht="60" x14ac:dyDescent="0.25">
      <c r="A1275">
        <v>2246</v>
      </c>
      <c r="B1275" s="1" t="s">
        <v>2247</v>
      </c>
      <c r="C1275" s="1" t="s">
        <v>6356</v>
      </c>
      <c r="D1275" s="3">
        <v>2500</v>
      </c>
      <c r="E1275" s="4">
        <v>2503</v>
      </c>
      <c r="F1275" t="s">
        <v>8218</v>
      </c>
      <c r="G1275" t="s">
        <v>8224</v>
      </c>
      <c r="H1275" t="s">
        <v>8408</v>
      </c>
      <c r="I1275" t="s">
        <v>8246</v>
      </c>
      <c r="J1275">
        <v>1441393210</v>
      </c>
      <c r="K1275">
        <v>1438801210</v>
      </c>
      <c r="L1275" t="b">
        <v>0</v>
      </c>
      <c r="M1275">
        <v>57</v>
      </c>
      <c r="N1275" t="b">
        <v>1</v>
      </c>
      <c r="O1275" t="s">
        <v>8295</v>
      </c>
      <c r="P1275" t="s">
        <v>8315</v>
      </c>
      <c r="Q1275" t="s">
        <v>8316</v>
      </c>
      <c r="R1275">
        <f t="shared" si="133"/>
        <v>43.91</v>
      </c>
      <c r="S1275" s="9">
        <f t="shared" si="134"/>
        <v>100</v>
      </c>
      <c r="T1275" s="8">
        <f t="shared" si="135"/>
        <v>42221.79178240741</v>
      </c>
      <c r="U1275" s="8">
        <f t="shared" si="136"/>
        <v>42251.79178240741</v>
      </c>
      <c r="V1275" s="14">
        <f t="shared" si="137"/>
        <v>30</v>
      </c>
      <c r="W1275" s="10">
        <f t="shared" si="138"/>
        <v>1.1999999999999999E-3</v>
      </c>
      <c r="X1275" s="21">
        <f t="shared" si="139"/>
        <v>2015</v>
      </c>
    </row>
    <row r="1276" spans="1:24" ht="60" x14ac:dyDescent="0.25">
      <c r="A1276">
        <v>3312</v>
      </c>
      <c r="B1276" s="1" t="s">
        <v>3312</v>
      </c>
      <c r="C1276" s="1" t="s">
        <v>7422</v>
      </c>
      <c r="D1276" s="3">
        <v>2500</v>
      </c>
      <c r="E1276" s="4">
        <v>2501</v>
      </c>
      <c r="F1276" t="s">
        <v>8218</v>
      </c>
      <c r="G1276" t="s">
        <v>8223</v>
      </c>
      <c r="H1276" t="s">
        <v>8404</v>
      </c>
      <c r="I1276" t="s">
        <v>8245</v>
      </c>
      <c r="J1276">
        <v>1478901600</v>
      </c>
      <c r="K1276">
        <v>1477077946</v>
      </c>
      <c r="L1276" t="b">
        <v>0</v>
      </c>
      <c r="M1276">
        <v>41</v>
      </c>
      <c r="N1276" t="b">
        <v>1</v>
      </c>
      <c r="O1276" t="s">
        <v>8269</v>
      </c>
      <c r="P1276" t="s">
        <v>8322</v>
      </c>
      <c r="Q1276" t="s">
        <v>8325</v>
      </c>
      <c r="R1276">
        <f t="shared" si="133"/>
        <v>61</v>
      </c>
      <c r="S1276" s="9">
        <f t="shared" si="134"/>
        <v>100</v>
      </c>
      <c r="T1276" s="8">
        <f t="shared" si="135"/>
        <v>42664.809560185182</v>
      </c>
      <c r="U1276" s="8">
        <f t="shared" si="136"/>
        <v>42685.916666666672</v>
      </c>
      <c r="V1276" s="14">
        <f t="shared" si="137"/>
        <v>21.107106481489609</v>
      </c>
      <c r="W1276" s="10">
        <f t="shared" si="138"/>
        <v>4.0000000000000002E-4</v>
      </c>
      <c r="X1276" s="21">
        <f t="shared" si="139"/>
        <v>2016</v>
      </c>
    </row>
    <row r="1277" spans="1:24" ht="45" x14ac:dyDescent="0.25">
      <c r="A1277">
        <v>1302</v>
      </c>
      <c r="B1277" s="1" t="s">
        <v>1303</v>
      </c>
      <c r="C1277" s="1" t="s">
        <v>5412</v>
      </c>
      <c r="D1277" s="3">
        <v>2500</v>
      </c>
      <c r="E1277" s="4">
        <v>2500</v>
      </c>
      <c r="F1277" t="s">
        <v>8218</v>
      </c>
      <c r="G1277" t="s">
        <v>8223</v>
      </c>
      <c r="H1277" t="s">
        <v>8404</v>
      </c>
      <c r="I1277" t="s">
        <v>8245</v>
      </c>
      <c r="J1277">
        <v>1480559011</v>
      </c>
      <c r="K1277">
        <v>1477963411</v>
      </c>
      <c r="L1277" t="b">
        <v>0</v>
      </c>
      <c r="M1277">
        <v>50</v>
      </c>
      <c r="N1277" t="b">
        <v>1</v>
      </c>
      <c r="O1277" t="s">
        <v>8269</v>
      </c>
      <c r="P1277" t="s">
        <v>8322</v>
      </c>
      <c r="Q1277" t="s">
        <v>8325</v>
      </c>
      <c r="R1277">
        <f t="shared" si="133"/>
        <v>50</v>
      </c>
      <c r="S1277" s="9">
        <f t="shared" si="134"/>
        <v>100</v>
      </c>
      <c r="T1277" s="8">
        <f t="shared" si="135"/>
        <v>42675.057997685188</v>
      </c>
      <c r="U1277" s="8">
        <f t="shared" si="136"/>
        <v>42705.099664351852</v>
      </c>
      <c r="V1277" s="14">
        <f t="shared" si="137"/>
        <v>30.041666666664241</v>
      </c>
      <c r="W1277" s="10">
        <f t="shared" si="138"/>
        <v>0</v>
      </c>
      <c r="X1277" s="21">
        <f t="shared" si="139"/>
        <v>2016</v>
      </c>
    </row>
    <row r="1278" spans="1:24" ht="45" x14ac:dyDescent="0.25">
      <c r="A1278">
        <v>2095</v>
      </c>
      <c r="B1278" s="1" t="s">
        <v>2096</v>
      </c>
      <c r="C1278" s="1" t="s">
        <v>6205</v>
      </c>
      <c r="D1278" s="3">
        <v>2500</v>
      </c>
      <c r="E1278" s="4">
        <v>2500</v>
      </c>
      <c r="F1278" t="s">
        <v>8218</v>
      </c>
      <c r="G1278" t="s">
        <v>8223</v>
      </c>
      <c r="H1278" t="s">
        <v>8404</v>
      </c>
      <c r="I1278" t="s">
        <v>8245</v>
      </c>
      <c r="J1278">
        <v>1317576973</v>
      </c>
      <c r="K1278">
        <v>1312392973</v>
      </c>
      <c r="L1278" t="b">
        <v>0</v>
      </c>
      <c r="M1278">
        <v>22</v>
      </c>
      <c r="N1278" t="b">
        <v>1</v>
      </c>
      <c r="O1278" t="s">
        <v>8277</v>
      </c>
      <c r="P1278" t="s">
        <v>8326</v>
      </c>
      <c r="Q1278" t="s">
        <v>8327</v>
      </c>
      <c r="R1278">
        <f t="shared" si="133"/>
        <v>113.64</v>
      </c>
      <c r="S1278" s="9">
        <f t="shared" si="134"/>
        <v>100</v>
      </c>
      <c r="T1278" s="8">
        <f t="shared" si="135"/>
        <v>40758.733483796292</v>
      </c>
      <c r="U1278" s="8">
        <f t="shared" si="136"/>
        <v>40818.733483796292</v>
      </c>
      <c r="V1278" s="14">
        <f t="shared" si="137"/>
        <v>60</v>
      </c>
      <c r="W1278" s="10">
        <f t="shared" si="138"/>
        <v>0</v>
      </c>
      <c r="X1278" s="21">
        <f t="shared" si="139"/>
        <v>2011</v>
      </c>
    </row>
    <row r="1279" spans="1:24" ht="45" x14ac:dyDescent="0.25">
      <c r="A1279">
        <v>2466</v>
      </c>
      <c r="B1279" s="1" t="s">
        <v>2467</v>
      </c>
      <c r="C1279" s="1" t="s">
        <v>6576</v>
      </c>
      <c r="D1279" s="3">
        <v>2500</v>
      </c>
      <c r="E1279" s="4">
        <v>2500</v>
      </c>
      <c r="F1279" t="s">
        <v>8218</v>
      </c>
      <c r="G1279" t="s">
        <v>8223</v>
      </c>
      <c r="H1279" t="s">
        <v>8404</v>
      </c>
      <c r="I1279" t="s">
        <v>8245</v>
      </c>
      <c r="J1279">
        <v>1368066453</v>
      </c>
      <c r="K1279">
        <v>1365474453</v>
      </c>
      <c r="L1279" t="b">
        <v>0</v>
      </c>
      <c r="M1279">
        <v>52</v>
      </c>
      <c r="N1279" t="b">
        <v>1</v>
      </c>
      <c r="O1279" t="s">
        <v>8277</v>
      </c>
      <c r="P1279" t="s">
        <v>8326</v>
      </c>
      <c r="Q1279" t="s">
        <v>8327</v>
      </c>
      <c r="R1279">
        <f t="shared" si="133"/>
        <v>48.08</v>
      </c>
      <c r="S1279" s="9">
        <f t="shared" si="134"/>
        <v>100</v>
      </c>
      <c r="T1279" s="8">
        <f t="shared" si="135"/>
        <v>41373.102465277778</v>
      </c>
      <c r="U1279" s="8">
        <f t="shared" si="136"/>
        <v>41403.102465277778</v>
      </c>
      <c r="V1279" s="14">
        <f t="shared" si="137"/>
        <v>30</v>
      </c>
      <c r="W1279" s="10">
        <f t="shared" si="138"/>
        <v>0</v>
      </c>
      <c r="X1279" s="21">
        <f t="shared" si="139"/>
        <v>2013</v>
      </c>
    </row>
    <row r="1280" spans="1:24" ht="30" x14ac:dyDescent="0.25">
      <c r="A1280">
        <v>3287</v>
      </c>
      <c r="B1280" s="1" t="s">
        <v>3287</v>
      </c>
      <c r="C1280" s="1" t="s">
        <v>7397</v>
      </c>
      <c r="D1280" s="3">
        <v>2500</v>
      </c>
      <c r="E1280" s="4">
        <v>2500</v>
      </c>
      <c r="F1280" t="s">
        <v>8218</v>
      </c>
      <c r="G1280" t="s">
        <v>8228</v>
      </c>
      <c r="H1280" t="s">
        <v>8409</v>
      </c>
      <c r="I1280" t="s">
        <v>8250</v>
      </c>
      <c r="J1280">
        <v>1448733628</v>
      </c>
      <c r="K1280">
        <v>1446573628</v>
      </c>
      <c r="L1280" t="b">
        <v>0</v>
      </c>
      <c r="M1280">
        <v>34</v>
      </c>
      <c r="N1280" t="b">
        <v>1</v>
      </c>
      <c r="O1280" t="s">
        <v>8269</v>
      </c>
      <c r="P1280" t="s">
        <v>8322</v>
      </c>
      <c r="Q1280" t="s">
        <v>8325</v>
      </c>
      <c r="R1280">
        <f t="shared" si="133"/>
        <v>73.53</v>
      </c>
      <c r="S1280" s="9">
        <f t="shared" si="134"/>
        <v>100</v>
      </c>
      <c r="T1280" s="8">
        <f t="shared" si="135"/>
        <v>42311.750324074077</v>
      </c>
      <c r="U1280" s="8">
        <f t="shared" si="136"/>
        <v>42336.750324074077</v>
      </c>
      <c r="V1280" s="14">
        <f t="shared" si="137"/>
        <v>25</v>
      </c>
      <c r="W1280" s="10">
        <f t="shared" si="138"/>
        <v>0</v>
      </c>
      <c r="X1280" s="21">
        <f t="shared" si="139"/>
        <v>2015</v>
      </c>
    </row>
    <row r="1281" spans="1:24" ht="60" x14ac:dyDescent="0.25">
      <c r="A1281">
        <v>3516</v>
      </c>
      <c r="B1281" s="1" t="s">
        <v>3515</v>
      </c>
      <c r="C1281" s="1" t="s">
        <v>7626</v>
      </c>
      <c r="D1281" s="3">
        <v>2500</v>
      </c>
      <c r="E1281" s="4">
        <v>2500</v>
      </c>
      <c r="F1281" t="s">
        <v>8218</v>
      </c>
      <c r="G1281" t="s">
        <v>8223</v>
      </c>
      <c r="H1281" t="s">
        <v>8404</v>
      </c>
      <c r="I1281" t="s">
        <v>8245</v>
      </c>
      <c r="J1281">
        <v>1410145200</v>
      </c>
      <c r="K1281">
        <v>1407197670</v>
      </c>
      <c r="L1281" t="b">
        <v>0</v>
      </c>
      <c r="M1281">
        <v>11</v>
      </c>
      <c r="N1281" t="b">
        <v>1</v>
      </c>
      <c r="O1281" t="s">
        <v>8269</v>
      </c>
      <c r="P1281" t="s">
        <v>8322</v>
      </c>
      <c r="Q1281" t="s">
        <v>8325</v>
      </c>
      <c r="R1281">
        <f t="shared" si="133"/>
        <v>227.27</v>
      </c>
      <c r="S1281" s="9">
        <f t="shared" si="134"/>
        <v>100</v>
      </c>
      <c r="T1281" s="8">
        <f t="shared" si="135"/>
        <v>41856.010069444441</v>
      </c>
      <c r="U1281" s="8">
        <f t="shared" si="136"/>
        <v>41890.125</v>
      </c>
      <c r="V1281" s="14">
        <f t="shared" si="137"/>
        <v>34.114930555559113</v>
      </c>
      <c r="W1281" s="10">
        <f t="shared" si="138"/>
        <v>0</v>
      </c>
      <c r="X1281" s="21">
        <f t="shared" si="139"/>
        <v>2014</v>
      </c>
    </row>
    <row r="1282" spans="1:24" ht="45" x14ac:dyDescent="0.25">
      <c r="A1282">
        <v>3544</v>
      </c>
      <c r="B1282" s="1" t="s">
        <v>3543</v>
      </c>
      <c r="C1282" s="1" t="s">
        <v>7654</v>
      </c>
      <c r="D1282" s="3">
        <v>2500</v>
      </c>
      <c r="E1282" s="4">
        <v>2500</v>
      </c>
      <c r="F1282" t="s">
        <v>8218</v>
      </c>
      <c r="G1282" t="s">
        <v>8223</v>
      </c>
      <c r="H1282" t="s">
        <v>8404</v>
      </c>
      <c r="I1282" t="s">
        <v>8245</v>
      </c>
      <c r="J1282">
        <v>1425758257</v>
      </c>
      <c r="K1282">
        <v>1423166257</v>
      </c>
      <c r="L1282" t="b">
        <v>0</v>
      </c>
      <c r="M1282">
        <v>24</v>
      </c>
      <c r="N1282" t="b">
        <v>1</v>
      </c>
      <c r="O1282" t="s">
        <v>8269</v>
      </c>
      <c r="P1282" t="s">
        <v>8322</v>
      </c>
      <c r="Q1282" t="s">
        <v>8325</v>
      </c>
      <c r="R1282">
        <f t="shared" ref="R1282:R1345" si="140">IFERROR(ROUND(E1282/M1282,2),0)</f>
        <v>104.17</v>
      </c>
      <c r="S1282" s="9">
        <f t="shared" ref="S1282:S1345" si="141">ROUND((E1282/D1282)*100,0)</f>
        <v>100</v>
      </c>
      <c r="T1282" s="8">
        <f t="shared" ref="T1282:T1345" si="142">+(((K1282/60)/60)/24)+DATE(1970,1,1)</f>
        <v>42040.831678240742</v>
      </c>
      <c r="U1282" s="8">
        <f t="shared" ref="U1282:U1345" si="143">+(((J1282/60)/60/24)+DATE(1970,1,1))</f>
        <v>42070.831678240742</v>
      </c>
      <c r="V1282" s="14">
        <f t="shared" ref="V1282:V1345" si="144">+U1282-T1282</f>
        <v>30</v>
      </c>
      <c r="W1282" s="10">
        <f t="shared" ref="W1282:W1345" si="145">+(E1282-D1282)/D1282</f>
        <v>0</v>
      </c>
      <c r="X1282" s="21">
        <f t="shared" ref="X1282:X1345" si="146">YEAR(T1282)</f>
        <v>2015</v>
      </c>
    </row>
    <row r="1283" spans="1:24" ht="60" x14ac:dyDescent="0.25">
      <c r="A1283">
        <v>3774</v>
      </c>
      <c r="B1283" s="1" t="s">
        <v>3771</v>
      </c>
      <c r="C1283" s="1" t="s">
        <v>7884</v>
      </c>
      <c r="D1283" s="3">
        <v>2500</v>
      </c>
      <c r="E1283" s="4">
        <v>2500</v>
      </c>
      <c r="F1283" t="s">
        <v>8218</v>
      </c>
      <c r="G1283" t="s">
        <v>8228</v>
      </c>
      <c r="H1283" t="s">
        <v>8409</v>
      </c>
      <c r="I1283" t="s">
        <v>8250</v>
      </c>
      <c r="J1283">
        <v>1428606055</v>
      </c>
      <c r="K1283">
        <v>1427223655</v>
      </c>
      <c r="L1283" t="b">
        <v>0</v>
      </c>
      <c r="M1283">
        <v>25</v>
      </c>
      <c r="N1283" t="b">
        <v>1</v>
      </c>
      <c r="O1283" t="s">
        <v>8303</v>
      </c>
      <c r="P1283" t="s">
        <v>8322</v>
      </c>
      <c r="Q1283" t="s">
        <v>8334</v>
      </c>
      <c r="R1283">
        <f t="shared" si="140"/>
        <v>100</v>
      </c>
      <c r="S1283" s="9">
        <f t="shared" si="141"/>
        <v>100</v>
      </c>
      <c r="T1283" s="8">
        <f t="shared" si="142"/>
        <v>42087.792303240742</v>
      </c>
      <c r="U1283" s="8">
        <f t="shared" si="143"/>
        <v>42103.792303240742</v>
      </c>
      <c r="V1283" s="14">
        <f t="shared" si="144"/>
        <v>16</v>
      </c>
      <c r="W1283" s="10">
        <f t="shared" si="145"/>
        <v>0</v>
      </c>
      <c r="X1283" s="21">
        <f t="shared" si="146"/>
        <v>2015</v>
      </c>
    </row>
    <row r="1284" spans="1:24" ht="60" x14ac:dyDescent="0.25">
      <c r="A1284">
        <v>1774</v>
      </c>
      <c r="B1284" s="1" t="s">
        <v>1775</v>
      </c>
      <c r="C1284" s="1" t="s">
        <v>5884</v>
      </c>
      <c r="D1284" s="3">
        <v>2500</v>
      </c>
      <c r="E1284" s="4">
        <v>1148</v>
      </c>
      <c r="F1284" t="s">
        <v>8220</v>
      </c>
      <c r="G1284" t="s">
        <v>8223</v>
      </c>
      <c r="H1284" t="s">
        <v>8404</v>
      </c>
      <c r="I1284" t="s">
        <v>8245</v>
      </c>
      <c r="J1284">
        <v>1417273140</v>
      </c>
      <c r="K1284">
        <v>1413609292</v>
      </c>
      <c r="L1284" t="b">
        <v>1</v>
      </c>
      <c r="M1284">
        <v>13</v>
      </c>
      <c r="N1284" t="b">
        <v>0</v>
      </c>
      <c r="O1284" t="s">
        <v>8283</v>
      </c>
      <c r="P1284" t="s">
        <v>8312</v>
      </c>
      <c r="Q1284" t="s">
        <v>8313</v>
      </c>
      <c r="R1284">
        <f t="shared" si="140"/>
        <v>88.31</v>
      </c>
      <c r="S1284" s="9">
        <f t="shared" si="141"/>
        <v>46</v>
      </c>
      <c r="T1284" s="8">
        <f t="shared" si="142"/>
        <v>41930.218657407408</v>
      </c>
      <c r="U1284" s="8">
        <f t="shared" si="143"/>
        <v>41972.624305555553</v>
      </c>
      <c r="V1284" s="14">
        <f t="shared" si="144"/>
        <v>42.405648148145701</v>
      </c>
      <c r="W1284" s="10">
        <f t="shared" si="145"/>
        <v>-0.54079999999999995</v>
      </c>
      <c r="X1284" s="21">
        <f t="shared" si="146"/>
        <v>2014</v>
      </c>
    </row>
    <row r="1285" spans="1:24" ht="60" x14ac:dyDescent="0.25">
      <c r="A1285">
        <v>2873</v>
      </c>
      <c r="B1285" s="1" t="s">
        <v>2873</v>
      </c>
      <c r="C1285" s="1" t="s">
        <v>6983</v>
      </c>
      <c r="D1285" s="3">
        <v>2500</v>
      </c>
      <c r="E1285" s="4">
        <v>953</v>
      </c>
      <c r="F1285" t="s">
        <v>8220</v>
      </c>
      <c r="G1285" t="s">
        <v>8223</v>
      </c>
      <c r="H1285" t="s">
        <v>8404</v>
      </c>
      <c r="I1285" t="s">
        <v>8245</v>
      </c>
      <c r="J1285">
        <v>1422473831</v>
      </c>
      <c r="K1285">
        <v>1419881831</v>
      </c>
      <c r="L1285" t="b">
        <v>0</v>
      </c>
      <c r="M1285">
        <v>8</v>
      </c>
      <c r="N1285" t="b">
        <v>0</v>
      </c>
      <c r="O1285" t="s">
        <v>8269</v>
      </c>
      <c r="P1285" t="s">
        <v>8322</v>
      </c>
      <c r="Q1285" t="s">
        <v>8325</v>
      </c>
      <c r="R1285">
        <f t="shared" si="140"/>
        <v>119.13</v>
      </c>
      <c r="S1285" s="9">
        <f t="shared" si="141"/>
        <v>38</v>
      </c>
      <c r="T1285" s="8">
        <f t="shared" si="142"/>
        <v>42002.817488425921</v>
      </c>
      <c r="U1285" s="8">
        <f t="shared" si="143"/>
        <v>42032.817488425921</v>
      </c>
      <c r="V1285" s="14">
        <f t="shared" si="144"/>
        <v>30</v>
      </c>
      <c r="W1285" s="10">
        <f t="shared" si="145"/>
        <v>-0.61880000000000002</v>
      </c>
      <c r="X1285" s="21">
        <f t="shared" si="146"/>
        <v>2014</v>
      </c>
    </row>
    <row r="1286" spans="1:24" ht="60" x14ac:dyDescent="0.25">
      <c r="A1286">
        <v>3914</v>
      </c>
      <c r="B1286" s="1" t="s">
        <v>3911</v>
      </c>
      <c r="C1286" s="1" t="s">
        <v>8022</v>
      </c>
      <c r="D1286" s="3">
        <v>2500</v>
      </c>
      <c r="E1286" s="4">
        <v>909</v>
      </c>
      <c r="F1286" t="s">
        <v>8220</v>
      </c>
      <c r="G1286" t="s">
        <v>8224</v>
      </c>
      <c r="H1286" t="s">
        <v>8408</v>
      </c>
      <c r="I1286" t="s">
        <v>8246</v>
      </c>
      <c r="J1286">
        <v>1431298740</v>
      </c>
      <c r="K1286">
        <v>1429558756</v>
      </c>
      <c r="L1286" t="b">
        <v>0</v>
      </c>
      <c r="M1286">
        <v>27</v>
      </c>
      <c r="N1286" t="b">
        <v>0</v>
      </c>
      <c r="O1286" t="s">
        <v>8269</v>
      </c>
      <c r="P1286" t="s">
        <v>8322</v>
      </c>
      <c r="Q1286" t="s">
        <v>8325</v>
      </c>
      <c r="R1286">
        <f t="shared" si="140"/>
        <v>33.67</v>
      </c>
      <c r="S1286" s="9">
        <f t="shared" si="141"/>
        <v>36</v>
      </c>
      <c r="T1286" s="8">
        <f t="shared" si="142"/>
        <v>42114.818935185183</v>
      </c>
      <c r="U1286" s="8">
        <f t="shared" si="143"/>
        <v>42134.957638888889</v>
      </c>
      <c r="V1286" s="14">
        <f t="shared" si="144"/>
        <v>20.138703703705687</v>
      </c>
      <c r="W1286" s="10">
        <f t="shared" si="145"/>
        <v>-0.63639999999999997</v>
      </c>
      <c r="X1286" s="21">
        <f t="shared" si="146"/>
        <v>2015</v>
      </c>
    </row>
    <row r="1287" spans="1:24" ht="45" x14ac:dyDescent="0.25">
      <c r="A1287">
        <v>3851</v>
      </c>
      <c r="B1287" s="1" t="s">
        <v>3848</v>
      </c>
      <c r="C1287" s="1" t="s">
        <v>7960</v>
      </c>
      <c r="D1287" s="3">
        <v>2500</v>
      </c>
      <c r="E1287" s="4">
        <v>852</v>
      </c>
      <c r="F1287" t="s">
        <v>8220</v>
      </c>
      <c r="G1287" t="s">
        <v>8224</v>
      </c>
      <c r="H1287" t="s">
        <v>8408</v>
      </c>
      <c r="I1287" t="s">
        <v>8246</v>
      </c>
      <c r="J1287">
        <v>1437129179</v>
      </c>
      <c r="K1287">
        <v>1434537179</v>
      </c>
      <c r="L1287" t="b">
        <v>1</v>
      </c>
      <c r="M1287">
        <v>24</v>
      </c>
      <c r="N1287" t="b">
        <v>0</v>
      </c>
      <c r="O1287" t="s">
        <v>8269</v>
      </c>
      <c r="P1287" t="s">
        <v>8322</v>
      </c>
      <c r="Q1287" t="s">
        <v>8325</v>
      </c>
      <c r="R1287">
        <f t="shared" si="140"/>
        <v>35.5</v>
      </c>
      <c r="S1287" s="9">
        <f t="shared" si="141"/>
        <v>34</v>
      </c>
      <c r="T1287" s="8">
        <f t="shared" si="142"/>
        <v>42172.439571759256</v>
      </c>
      <c r="U1287" s="8">
        <f t="shared" si="143"/>
        <v>42202.439571759256</v>
      </c>
      <c r="V1287" s="14">
        <f t="shared" si="144"/>
        <v>30</v>
      </c>
      <c r="W1287" s="10">
        <f t="shared" si="145"/>
        <v>-0.65920000000000001</v>
      </c>
      <c r="X1287" s="21">
        <f t="shared" si="146"/>
        <v>2015</v>
      </c>
    </row>
    <row r="1288" spans="1:24" ht="30" x14ac:dyDescent="0.25">
      <c r="A1288">
        <v>598</v>
      </c>
      <c r="B1288" s="1" t="s">
        <v>599</v>
      </c>
      <c r="C1288" s="1" t="s">
        <v>4708</v>
      </c>
      <c r="D1288" s="3">
        <v>2500</v>
      </c>
      <c r="E1288" s="4">
        <v>850</v>
      </c>
      <c r="F1288" t="s">
        <v>8220</v>
      </c>
      <c r="G1288" t="s">
        <v>8223</v>
      </c>
      <c r="H1288" t="s">
        <v>8404</v>
      </c>
      <c r="I1288" t="s">
        <v>8245</v>
      </c>
      <c r="J1288">
        <v>1417737781</v>
      </c>
      <c r="K1288">
        <v>1415145781</v>
      </c>
      <c r="L1288" t="b">
        <v>0</v>
      </c>
      <c r="M1288">
        <v>7</v>
      </c>
      <c r="N1288" t="b">
        <v>0</v>
      </c>
      <c r="O1288" t="s">
        <v>8270</v>
      </c>
      <c r="P1288" t="s">
        <v>8307</v>
      </c>
      <c r="Q1288" t="s">
        <v>8341</v>
      </c>
      <c r="R1288">
        <f t="shared" si="140"/>
        <v>121.43</v>
      </c>
      <c r="S1288" s="9">
        <f t="shared" si="141"/>
        <v>34</v>
      </c>
      <c r="T1288" s="8">
        <f t="shared" si="142"/>
        <v>41948.00209490741</v>
      </c>
      <c r="U1288" s="8">
        <f t="shared" si="143"/>
        <v>41978.00209490741</v>
      </c>
      <c r="V1288" s="14">
        <f t="shared" si="144"/>
        <v>30</v>
      </c>
      <c r="W1288" s="10">
        <f t="shared" si="145"/>
        <v>-0.66</v>
      </c>
      <c r="X1288" s="21">
        <f t="shared" si="146"/>
        <v>2014</v>
      </c>
    </row>
    <row r="1289" spans="1:24" ht="60" x14ac:dyDescent="0.25">
      <c r="A1289">
        <v>3898</v>
      </c>
      <c r="B1289" s="1" t="s">
        <v>3895</v>
      </c>
      <c r="C1289" s="1" t="s">
        <v>8006</v>
      </c>
      <c r="D1289" s="3">
        <v>2500</v>
      </c>
      <c r="E1289" s="4">
        <v>814</v>
      </c>
      <c r="F1289" t="s">
        <v>8220</v>
      </c>
      <c r="G1289" t="s">
        <v>8224</v>
      </c>
      <c r="H1289" t="s">
        <v>8408</v>
      </c>
      <c r="I1289" t="s">
        <v>8246</v>
      </c>
      <c r="J1289">
        <v>1439827200</v>
      </c>
      <c r="K1289">
        <v>1436355270</v>
      </c>
      <c r="L1289" t="b">
        <v>0</v>
      </c>
      <c r="M1289">
        <v>16</v>
      </c>
      <c r="N1289" t="b">
        <v>0</v>
      </c>
      <c r="O1289" t="s">
        <v>8269</v>
      </c>
      <c r="P1289" t="s">
        <v>8322</v>
      </c>
      <c r="Q1289" t="s">
        <v>8325</v>
      </c>
      <c r="R1289">
        <f t="shared" si="140"/>
        <v>50.88</v>
      </c>
      <c r="S1289" s="9">
        <f t="shared" si="141"/>
        <v>33</v>
      </c>
      <c r="T1289" s="8">
        <f t="shared" si="142"/>
        <v>42193.482291666667</v>
      </c>
      <c r="U1289" s="8">
        <f t="shared" si="143"/>
        <v>42233.666666666672</v>
      </c>
      <c r="V1289" s="14">
        <f t="shared" si="144"/>
        <v>40.184375000004366</v>
      </c>
      <c r="W1289" s="10">
        <f t="shared" si="145"/>
        <v>-0.6744</v>
      </c>
      <c r="X1289" s="21">
        <f t="shared" si="146"/>
        <v>2015</v>
      </c>
    </row>
    <row r="1290" spans="1:24" ht="60" x14ac:dyDescent="0.25">
      <c r="A1290">
        <v>203</v>
      </c>
      <c r="B1290" s="1" t="s">
        <v>205</v>
      </c>
      <c r="C1290" s="1" t="s">
        <v>4313</v>
      </c>
      <c r="D1290" s="3">
        <v>2500</v>
      </c>
      <c r="E1290" s="4">
        <v>746</v>
      </c>
      <c r="F1290" t="s">
        <v>8220</v>
      </c>
      <c r="G1290" t="s">
        <v>8224</v>
      </c>
      <c r="H1290" t="s">
        <v>8408</v>
      </c>
      <c r="I1290" t="s">
        <v>8246</v>
      </c>
      <c r="J1290">
        <v>1422562864</v>
      </c>
      <c r="K1290">
        <v>1417378864</v>
      </c>
      <c r="L1290" t="b">
        <v>0</v>
      </c>
      <c r="M1290">
        <v>8</v>
      </c>
      <c r="N1290" t="b">
        <v>0</v>
      </c>
      <c r="O1290" t="s">
        <v>8266</v>
      </c>
      <c r="P1290" t="s">
        <v>8320</v>
      </c>
      <c r="Q1290" t="s">
        <v>8324</v>
      </c>
      <c r="R1290">
        <f t="shared" si="140"/>
        <v>93.25</v>
      </c>
      <c r="S1290" s="9">
        <f t="shared" si="141"/>
        <v>30</v>
      </c>
      <c r="T1290" s="8">
        <f t="shared" si="142"/>
        <v>41973.847962962958</v>
      </c>
      <c r="U1290" s="8">
        <f t="shared" si="143"/>
        <v>42033.847962962958</v>
      </c>
      <c r="V1290" s="14">
        <f t="shared" si="144"/>
        <v>60</v>
      </c>
      <c r="W1290" s="10">
        <f t="shared" si="145"/>
        <v>-0.7016</v>
      </c>
      <c r="X1290" s="21">
        <f t="shared" si="146"/>
        <v>2014</v>
      </c>
    </row>
    <row r="1291" spans="1:24" ht="45" x14ac:dyDescent="0.25">
      <c r="A1291">
        <v>2742</v>
      </c>
      <c r="B1291" s="1" t="s">
        <v>2742</v>
      </c>
      <c r="C1291" s="1" t="s">
        <v>6852</v>
      </c>
      <c r="D1291" s="3">
        <v>2500</v>
      </c>
      <c r="E1291" s="4">
        <v>731</v>
      </c>
      <c r="F1291" t="s">
        <v>8220</v>
      </c>
      <c r="G1291" t="s">
        <v>8223</v>
      </c>
      <c r="H1291" t="s">
        <v>8404</v>
      </c>
      <c r="I1291" t="s">
        <v>8245</v>
      </c>
      <c r="J1291">
        <v>1337102187</v>
      </c>
      <c r="K1291">
        <v>1335892587</v>
      </c>
      <c r="L1291" t="b">
        <v>0</v>
      </c>
      <c r="M1291">
        <v>18</v>
      </c>
      <c r="N1291" t="b">
        <v>0</v>
      </c>
      <c r="O1291" t="s">
        <v>8302</v>
      </c>
      <c r="P1291" t="s">
        <v>8310</v>
      </c>
      <c r="Q1291" t="s">
        <v>8355</v>
      </c>
      <c r="R1291">
        <f t="shared" si="140"/>
        <v>40.61</v>
      </c>
      <c r="S1291" s="9">
        <f t="shared" si="141"/>
        <v>29</v>
      </c>
      <c r="T1291" s="8">
        <f t="shared" si="142"/>
        <v>41030.719756944447</v>
      </c>
      <c r="U1291" s="8">
        <f t="shared" si="143"/>
        <v>41044.719756944447</v>
      </c>
      <c r="V1291" s="14">
        <f t="shared" si="144"/>
        <v>14</v>
      </c>
      <c r="W1291" s="10">
        <f t="shared" si="145"/>
        <v>-0.70760000000000001</v>
      </c>
      <c r="X1291" s="21">
        <f t="shared" si="146"/>
        <v>2012</v>
      </c>
    </row>
    <row r="1292" spans="1:24" ht="60" x14ac:dyDescent="0.25">
      <c r="A1292">
        <v>962</v>
      </c>
      <c r="B1292" s="1" t="s">
        <v>963</v>
      </c>
      <c r="C1292" s="1" t="s">
        <v>5072</v>
      </c>
      <c r="D1292" s="3">
        <v>2500</v>
      </c>
      <c r="E1292" s="4">
        <v>712</v>
      </c>
      <c r="F1292" t="s">
        <v>8220</v>
      </c>
      <c r="G1292" t="s">
        <v>8223</v>
      </c>
      <c r="H1292" t="s">
        <v>8404</v>
      </c>
      <c r="I1292" t="s">
        <v>8245</v>
      </c>
      <c r="J1292">
        <v>1455210353</v>
      </c>
      <c r="K1292">
        <v>1451927153</v>
      </c>
      <c r="L1292" t="b">
        <v>0</v>
      </c>
      <c r="M1292">
        <v>37</v>
      </c>
      <c r="N1292" t="b">
        <v>0</v>
      </c>
      <c r="O1292" t="s">
        <v>8271</v>
      </c>
      <c r="P1292" t="s">
        <v>8307</v>
      </c>
      <c r="Q1292" t="s">
        <v>8309</v>
      </c>
      <c r="R1292">
        <f t="shared" si="140"/>
        <v>19.239999999999998</v>
      </c>
      <c r="S1292" s="9">
        <f t="shared" si="141"/>
        <v>28</v>
      </c>
      <c r="T1292" s="8">
        <f t="shared" si="142"/>
        <v>42373.712418981479</v>
      </c>
      <c r="U1292" s="8">
        <f t="shared" si="143"/>
        <v>42411.712418981479</v>
      </c>
      <c r="V1292" s="14">
        <f t="shared" si="144"/>
        <v>38</v>
      </c>
      <c r="W1292" s="10">
        <f t="shared" si="145"/>
        <v>-0.71519999999999995</v>
      </c>
      <c r="X1292" s="21">
        <f t="shared" si="146"/>
        <v>2016</v>
      </c>
    </row>
    <row r="1293" spans="1:24" ht="60" x14ac:dyDescent="0.25">
      <c r="A1293">
        <v>2920</v>
      </c>
      <c r="B1293" s="1" t="s">
        <v>2920</v>
      </c>
      <c r="C1293" s="1" t="s">
        <v>7030</v>
      </c>
      <c r="D1293" s="3">
        <v>2500</v>
      </c>
      <c r="E1293" s="4">
        <v>671</v>
      </c>
      <c r="F1293" t="s">
        <v>8220</v>
      </c>
      <c r="G1293" t="s">
        <v>8228</v>
      </c>
      <c r="H1293" t="s">
        <v>8409</v>
      </c>
      <c r="I1293" t="s">
        <v>8250</v>
      </c>
      <c r="J1293">
        <v>1427306470</v>
      </c>
      <c r="K1293">
        <v>1424718070</v>
      </c>
      <c r="L1293" t="b">
        <v>0</v>
      </c>
      <c r="M1293">
        <v>13</v>
      </c>
      <c r="N1293" t="b">
        <v>0</v>
      </c>
      <c r="O1293" t="s">
        <v>8269</v>
      </c>
      <c r="P1293" t="s">
        <v>8322</v>
      </c>
      <c r="Q1293" t="s">
        <v>8325</v>
      </c>
      <c r="R1293">
        <f t="shared" si="140"/>
        <v>51.62</v>
      </c>
      <c r="S1293" s="9">
        <f t="shared" si="141"/>
        <v>27</v>
      </c>
      <c r="T1293" s="8">
        <f t="shared" si="142"/>
        <v>42058.792476851857</v>
      </c>
      <c r="U1293" s="8">
        <f t="shared" si="143"/>
        <v>42088.750810185185</v>
      </c>
      <c r="V1293" s="14">
        <f t="shared" si="144"/>
        <v>29.958333333328483</v>
      </c>
      <c r="W1293" s="10">
        <f t="shared" si="145"/>
        <v>-0.73160000000000003</v>
      </c>
      <c r="X1293" s="21">
        <f t="shared" si="146"/>
        <v>2015</v>
      </c>
    </row>
    <row r="1294" spans="1:24" ht="60" x14ac:dyDescent="0.25">
      <c r="A1294">
        <v>1998</v>
      </c>
      <c r="B1294" s="1" t="s">
        <v>1999</v>
      </c>
      <c r="C1294" s="1" t="s">
        <v>6108</v>
      </c>
      <c r="D1294" s="3">
        <v>2500</v>
      </c>
      <c r="E1294" s="4">
        <v>655</v>
      </c>
      <c r="F1294" t="s">
        <v>8220</v>
      </c>
      <c r="G1294" t="s">
        <v>8223</v>
      </c>
      <c r="H1294" t="s">
        <v>8404</v>
      </c>
      <c r="I1294" t="s">
        <v>8245</v>
      </c>
      <c r="J1294">
        <v>1406861438</v>
      </c>
      <c r="K1294">
        <v>1402973438</v>
      </c>
      <c r="L1294" t="b">
        <v>0</v>
      </c>
      <c r="M1294">
        <v>3</v>
      </c>
      <c r="N1294" t="b">
        <v>0</v>
      </c>
      <c r="O1294" t="s">
        <v>8294</v>
      </c>
      <c r="P1294" t="s">
        <v>8312</v>
      </c>
      <c r="Q1294" t="s">
        <v>8352</v>
      </c>
      <c r="R1294">
        <f t="shared" si="140"/>
        <v>218.33</v>
      </c>
      <c r="S1294" s="9">
        <f t="shared" si="141"/>
        <v>26</v>
      </c>
      <c r="T1294" s="8">
        <f t="shared" si="142"/>
        <v>41807.118495370371</v>
      </c>
      <c r="U1294" s="8">
        <f t="shared" si="143"/>
        <v>41852.118495370371</v>
      </c>
      <c r="V1294" s="14">
        <f t="shared" si="144"/>
        <v>45</v>
      </c>
      <c r="W1294" s="10">
        <f t="shared" si="145"/>
        <v>-0.73799999999999999</v>
      </c>
      <c r="X1294" s="21">
        <f t="shared" si="146"/>
        <v>2014</v>
      </c>
    </row>
    <row r="1295" spans="1:24" ht="45" x14ac:dyDescent="0.25">
      <c r="A1295">
        <v>1690</v>
      </c>
      <c r="B1295" s="1" t="s">
        <v>1691</v>
      </c>
      <c r="C1295" s="1" t="s">
        <v>5800</v>
      </c>
      <c r="D1295" s="3">
        <v>2500</v>
      </c>
      <c r="E1295" s="4">
        <v>635</v>
      </c>
      <c r="F1295" t="s">
        <v>8221</v>
      </c>
      <c r="G1295" t="s">
        <v>8223</v>
      </c>
      <c r="H1295" t="s">
        <v>8404</v>
      </c>
      <c r="I1295" t="s">
        <v>8245</v>
      </c>
      <c r="J1295">
        <v>1491470442</v>
      </c>
      <c r="K1295">
        <v>1488882042</v>
      </c>
      <c r="L1295" t="b">
        <v>0</v>
      </c>
      <c r="M1295">
        <v>11</v>
      </c>
      <c r="N1295" t="b">
        <v>0</v>
      </c>
      <c r="O1295" t="s">
        <v>8291</v>
      </c>
      <c r="P1295" t="s">
        <v>8326</v>
      </c>
      <c r="Q1295" t="s">
        <v>8329</v>
      </c>
      <c r="R1295">
        <f t="shared" si="140"/>
        <v>57.73</v>
      </c>
      <c r="S1295" s="9">
        <f t="shared" si="141"/>
        <v>25</v>
      </c>
      <c r="T1295" s="8">
        <f t="shared" si="142"/>
        <v>42801.43104166667</v>
      </c>
      <c r="U1295" s="8">
        <f t="shared" si="143"/>
        <v>42831.389374999999</v>
      </c>
      <c r="V1295" s="14">
        <f t="shared" si="144"/>
        <v>29.958333333328483</v>
      </c>
      <c r="W1295" s="10">
        <f t="shared" si="145"/>
        <v>-0.746</v>
      </c>
      <c r="X1295" s="21">
        <f t="shared" si="146"/>
        <v>2017</v>
      </c>
    </row>
    <row r="1296" spans="1:24" ht="60" x14ac:dyDescent="0.25">
      <c r="A1296">
        <v>169</v>
      </c>
      <c r="B1296" s="1" t="s">
        <v>171</v>
      </c>
      <c r="C1296" s="1" t="s">
        <v>4279</v>
      </c>
      <c r="D1296" s="3">
        <v>2500</v>
      </c>
      <c r="E1296" s="4">
        <v>560</v>
      </c>
      <c r="F1296" t="s">
        <v>8220</v>
      </c>
      <c r="G1296" t="s">
        <v>8224</v>
      </c>
      <c r="H1296" t="s">
        <v>8408</v>
      </c>
      <c r="I1296" t="s">
        <v>8246</v>
      </c>
      <c r="J1296">
        <v>1413634059</v>
      </c>
      <c r="K1296">
        <v>1411042059</v>
      </c>
      <c r="L1296" t="b">
        <v>0</v>
      </c>
      <c r="M1296">
        <v>10</v>
      </c>
      <c r="N1296" t="b">
        <v>0</v>
      </c>
      <c r="O1296" t="s">
        <v>8266</v>
      </c>
      <c r="P1296" t="s">
        <v>8320</v>
      </c>
      <c r="Q1296" t="s">
        <v>8324</v>
      </c>
      <c r="R1296">
        <f t="shared" si="140"/>
        <v>56</v>
      </c>
      <c r="S1296" s="9">
        <f t="shared" si="141"/>
        <v>22</v>
      </c>
      <c r="T1296" s="8">
        <f t="shared" si="142"/>
        <v>41900.505312499998</v>
      </c>
      <c r="U1296" s="8">
        <f t="shared" si="143"/>
        <v>41930.505312499998</v>
      </c>
      <c r="V1296" s="14">
        <f t="shared" si="144"/>
        <v>30</v>
      </c>
      <c r="W1296" s="10">
        <f t="shared" si="145"/>
        <v>-0.77600000000000002</v>
      </c>
      <c r="X1296" s="21">
        <f t="shared" si="146"/>
        <v>2014</v>
      </c>
    </row>
    <row r="1297" spans="1:24" ht="60" x14ac:dyDescent="0.25">
      <c r="A1297">
        <v>2867</v>
      </c>
      <c r="B1297" s="1" t="s">
        <v>2867</v>
      </c>
      <c r="C1297" s="1" t="s">
        <v>6977</v>
      </c>
      <c r="D1297" s="3">
        <v>2500</v>
      </c>
      <c r="E1297" s="4">
        <v>504</v>
      </c>
      <c r="F1297" t="s">
        <v>8220</v>
      </c>
      <c r="G1297" t="s">
        <v>8223</v>
      </c>
      <c r="H1297" t="s">
        <v>8404</v>
      </c>
      <c r="I1297" t="s">
        <v>8245</v>
      </c>
      <c r="J1297">
        <v>1467604800</v>
      </c>
      <c r="K1297">
        <v>1465533672</v>
      </c>
      <c r="L1297" t="b">
        <v>0</v>
      </c>
      <c r="M1297">
        <v>10</v>
      </c>
      <c r="N1297" t="b">
        <v>0</v>
      </c>
      <c r="O1297" t="s">
        <v>8269</v>
      </c>
      <c r="P1297" t="s">
        <v>8322</v>
      </c>
      <c r="Q1297" t="s">
        <v>8325</v>
      </c>
      <c r="R1297">
        <f t="shared" si="140"/>
        <v>50.4</v>
      </c>
      <c r="S1297" s="9">
        <f t="shared" si="141"/>
        <v>20</v>
      </c>
      <c r="T1297" s="8">
        <f t="shared" si="142"/>
        <v>42531.195277777777</v>
      </c>
      <c r="U1297" s="8">
        <f t="shared" si="143"/>
        <v>42555.166666666672</v>
      </c>
      <c r="V1297" s="14">
        <f t="shared" si="144"/>
        <v>23.97138888889458</v>
      </c>
      <c r="W1297" s="10">
        <f t="shared" si="145"/>
        <v>-0.7984</v>
      </c>
      <c r="X1297" s="21">
        <f t="shared" si="146"/>
        <v>2016</v>
      </c>
    </row>
    <row r="1298" spans="1:24" ht="60" x14ac:dyDescent="0.25">
      <c r="A1298">
        <v>3980</v>
      </c>
      <c r="B1298" s="1" t="s">
        <v>3977</v>
      </c>
      <c r="C1298" s="1" t="s">
        <v>8087</v>
      </c>
      <c r="D1298" s="3">
        <v>2500</v>
      </c>
      <c r="E1298" s="4">
        <v>450</v>
      </c>
      <c r="F1298" t="s">
        <v>8220</v>
      </c>
      <c r="G1298" t="s">
        <v>8223</v>
      </c>
      <c r="H1298" t="s">
        <v>8404</v>
      </c>
      <c r="I1298" t="s">
        <v>8245</v>
      </c>
      <c r="J1298">
        <v>1404570147</v>
      </c>
      <c r="K1298">
        <v>1401978147</v>
      </c>
      <c r="L1298" t="b">
        <v>0</v>
      </c>
      <c r="M1298">
        <v>7</v>
      </c>
      <c r="N1298" t="b">
        <v>0</v>
      </c>
      <c r="O1298" t="s">
        <v>8269</v>
      </c>
      <c r="P1298" t="s">
        <v>8322</v>
      </c>
      <c r="Q1298" t="s">
        <v>8325</v>
      </c>
      <c r="R1298">
        <f t="shared" si="140"/>
        <v>64.290000000000006</v>
      </c>
      <c r="S1298" s="9">
        <f t="shared" si="141"/>
        <v>18</v>
      </c>
      <c r="T1298" s="8">
        <f t="shared" si="142"/>
        <v>41795.598923611113</v>
      </c>
      <c r="U1298" s="8">
        <f t="shared" si="143"/>
        <v>41825.598923611113</v>
      </c>
      <c r="V1298" s="14">
        <f t="shared" si="144"/>
        <v>30</v>
      </c>
      <c r="W1298" s="10">
        <f t="shared" si="145"/>
        <v>-0.82</v>
      </c>
      <c r="X1298" s="21">
        <f t="shared" si="146"/>
        <v>2014</v>
      </c>
    </row>
    <row r="1299" spans="1:24" ht="60" x14ac:dyDescent="0.25">
      <c r="A1299">
        <v>3897</v>
      </c>
      <c r="B1299" s="1" t="s">
        <v>3894</v>
      </c>
      <c r="C1299" s="1" t="s">
        <v>8005</v>
      </c>
      <c r="D1299" s="3">
        <v>2500</v>
      </c>
      <c r="E1299" s="4">
        <v>440</v>
      </c>
      <c r="F1299" t="s">
        <v>8220</v>
      </c>
      <c r="G1299" t="s">
        <v>8227</v>
      </c>
      <c r="H1299" t="s">
        <v>8416</v>
      </c>
      <c r="I1299" t="s">
        <v>8249</v>
      </c>
      <c r="J1299">
        <v>1420750683</v>
      </c>
      <c r="K1299">
        <v>1418158683</v>
      </c>
      <c r="L1299" t="b">
        <v>0</v>
      </c>
      <c r="M1299">
        <v>10</v>
      </c>
      <c r="N1299" t="b">
        <v>0</v>
      </c>
      <c r="O1299" t="s">
        <v>8269</v>
      </c>
      <c r="P1299" t="s">
        <v>8322</v>
      </c>
      <c r="Q1299" t="s">
        <v>8325</v>
      </c>
      <c r="R1299">
        <f t="shared" si="140"/>
        <v>44</v>
      </c>
      <c r="S1299" s="9">
        <f t="shared" si="141"/>
        <v>18</v>
      </c>
      <c r="T1299" s="8">
        <f t="shared" si="142"/>
        <v>41982.87364583333</v>
      </c>
      <c r="U1299" s="8">
        <f t="shared" si="143"/>
        <v>42012.87364583333</v>
      </c>
      <c r="V1299" s="14">
        <f t="shared" si="144"/>
        <v>30</v>
      </c>
      <c r="W1299" s="10">
        <f t="shared" si="145"/>
        <v>-0.82399999999999995</v>
      </c>
      <c r="X1299" s="21">
        <f t="shared" si="146"/>
        <v>2014</v>
      </c>
    </row>
    <row r="1300" spans="1:24" ht="60" x14ac:dyDescent="0.25">
      <c r="A1300">
        <v>4030</v>
      </c>
      <c r="B1300" s="1" t="s">
        <v>4026</v>
      </c>
      <c r="C1300" s="1" t="s">
        <v>8135</v>
      </c>
      <c r="D1300" s="3">
        <v>2500</v>
      </c>
      <c r="E1300" s="4">
        <v>400</v>
      </c>
      <c r="F1300" t="s">
        <v>8220</v>
      </c>
      <c r="G1300" t="s">
        <v>8223</v>
      </c>
      <c r="H1300" t="s">
        <v>8404</v>
      </c>
      <c r="I1300" t="s">
        <v>8245</v>
      </c>
      <c r="J1300">
        <v>1454525340</v>
      </c>
      <c r="K1300">
        <v>1452008599</v>
      </c>
      <c r="L1300" t="b">
        <v>0</v>
      </c>
      <c r="M1300">
        <v>6</v>
      </c>
      <c r="N1300" t="b">
        <v>0</v>
      </c>
      <c r="O1300" t="s">
        <v>8269</v>
      </c>
      <c r="P1300" t="s">
        <v>8322</v>
      </c>
      <c r="Q1300" t="s">
        <v>8325</v>
      </c>
      <c r="R1300">
        <f t="shared" si="140"/>
        <v>66.67</v>
      </c>
      <c r="S1300" s="9">
        <f t="shared" si="141"/>
        <v>16</v>
      </c>
      <c r="T1300" s="8">
        <f t="shared" si="142"/>
        <v>42374.655081018514</v>
      </c>
      <c r="U1300" s="8">
        <f t="shared" si="143"/>
        <v>42403.784027777772</v>
      </c>
      <c r="V1300" s="14">
        <f t="shared" si="144"/>
        <v>29.128946759257815</v>
      </c>
      <c r="W1300" s="10">
        <f t="shared" si="145"/>
        <v>-0.84</v>
      </c>
      <c r="X1300" s="21">
        <f t="shared" si="146"/>
        <v>2016</v>
      </c>
    </row>
    <row r="1301" spans="1:24" ht="45" x14ac:dyDescent="0.25">
      <c r="A1301">
        <v>4038</v>
      </c>
      <c r="B1301" s="1" t="s">
        <v>4034</v>
      </c>
      <c r="C1301" s="1" t="s">
        <v>8142</v>
      </c>
      <c r="D1301" s="3">
        <v>2500</v>
      </c>
      <c r="E1301" s="4">
        <v>301</v>
      </c>
      <c r="F1301" t="s">
        <v>8220</v>
      </c>
      <c r="G1301" t="s">
        <v>8223</v>
      </c>
      <c r="H1301" t="s">
        <v>8404</v>
      </c>
      <c r="I1301" t="s">
        <v>8245</v>
      </c>
      <c r="J1301">
        <v>1413573010</v>
      </c>
      <c r="K1301">
        <v>1408389010</v>
      </c>
      <c r="L1301" t="b">
        <v>0</v>
      </c>
      <c r="M1301">
        <v>4</v>
      </c>
      <c r="N1301" t="b">
        <v>0</v>
      </c>
      <c r="O1301" t="s">
        <v>8269</v>
      </c>
      <c r="P1301" t="s">
        <v>8322</v>
      </c>
      <c r="Q1301" t="s">
        <v>8325</v>
      </c>
      <c r="R1301">
        <f t="shared" si="140"/>
        <v>75.25</v>
      </c>
      <c r="S1301" s="9">
        <f t="shared" si="141"/>
        <v>12</v>
      </c>
      <c r="T1301" s="8">
        <f t="shared" si="142"/>
        <v>41869.798726851855</v>
      </c>
      <c r="U1301" s="8">
        <f t="shared" si="143"/>
        <v>41929.798726851855</v>
      </c>
      <c r="V1301" s="14">
        <f t="shared" si="144"/>
        <v>60</v>
      </c>
      <c r="W1301" s="10">
        <f t="shared" si="145"/>
        <v>-0.87960000000000005</v>
      </c>
      <c r="X1301" s="21">
        <f t="shared" si="146"/>
        <v>2014</v>
      </c>
    </row>
    <row r="1302" spans="1:24" ht="60" x14ac:dyDescent="0.25">
      <c r="A1302">
        <v>3101</v>
      </c>
      <c r="B1302" s="1" t="s">
        <v>3101</v>
      </c>
      <c r="C1302" s="1" t="s">
        <v>7211</v>
      </c>
      <c r="D1302" s="3">
        <v>2500</v>
      </c>
      <c r="E1302" s="4">
        <v>300</v>
      </c>
      <c r="F1302" t="s">
        <v>8220</v>
      </c>
      <c r="G1302" t="s">
        <v>8229</v>
      </c>
      <c r="H1302" t="s">
        <v>8410</v>
      </c>
      <c r="I1302" t="s">
        <v>8248</v>
      </c>
      <c r="J1302">
        <v>1437033360</v>
      </c>
      <c r="K1302">
        <v>1434445937</v>
      </c>
      <c r="L1302" t="b">
        <v>0</v>
      </c>
      <c r="M1302">
        <v>12</v>
      </c>
      <c r="N1302" t="b">
        <v>0</v>
      </c>
      <c r="O1302" t="s">
        <v>8301</v>
      </c>
      <c r="P1302" t="s">
        <v>8322</v>
      </c>
      <c r="Q1302" t="s">
        <v>8323</v>
      </c>
      <c r="R1302">
        <f t="shared" si="140"/>
        <v>25</v>
      </c>
      <c r="S1302" s="9">
        <f t="shared" si="141"/>
        <v>12</v>
      </c>
      <c r="T1302" s="8">
        <f t="shared" si="142"/>
        <v>42171.383530092593</v>
      </c>
      <c r="U1302" s="8">
        <f t="shared" si="143"/>
        <v>42201.330555555556</v>
      </c>
      <c r="V1302" s="14">
        <f t="shared" si="144"/>
        <v>29.947025462963211</v>
      </c>
      <c r="W1302" s="10">
        <f t="shared" si="145"/>
        <v>-0.88</v>
      </c>
      <c r="X1302" s="21">
        <f t="shared" si="146"/>
        <v>2015</v>
      </c>
    </row>
    <row r="1303" spans="1:24" ht="60" x14ac:dyDescent="0.25">
      <c r="A1303">
        <v>197</v>
      </c>
      <c r="B1303" s="1" t="s">
        <v>199</v>
      </c>
      <c r="C1303" s="1" t="s">
        <v>4307</v>
      </c>
      <c r="D1303" s="3">
        <v>2500</v>
      </c>
      <c r="E1303" s="4">
        <v>262</v>
      </c>
      <c r="F1303" t="s">
        <v>8220</v>
      </c>
      <c r="G1303" t="s">
        <v>8224</v>
      </c>
      <c r="H1303" t="s">
        <v>8408</v>
      </c>
      <c r="I1303" t="s">
        <v>8246</v>
      </c>
      <c r="J1303">
        <v>1487365200</v>
      </c>
      <c r="K1303">
        <v>1483734100</v>
      </c>
      <c r="L1303" t="b">
        <v>0</v>
      </c>
      <c r="M1303">
        <v>8</v>
      </c>
      <c r="N1303" t="b">
        <v>0</v>
      </c>
      <c r="O1303" t="s">
        <v>8266</v>
      </c>
      <c r="P1303" t="s">
        <v>8320</v>
      </c>
      <c r="Q1303" t="s">
        <v>8324</v>
      </c>
      <c r="R1303">
        <f t="shared" si="140"/>
        <v>32.75</v>
      </c>
      <c r="S1303" s="9">
        <f t="shared" si="141"/>
        <v>10</v>
      </c>
      <c r="T1303" s="8">
        <f t="shared" si="142"/>
        <v>42741.848379629635</v>
      </c>
      <c r="U1303" s="8">
        <f t="shared" si="143"/>
        <v>42783.875</v>
      </c>
      <c r="V1303" s="14">
        <f t="shared" si="144"/>
        <v>42.026620370364981</v>
      </c>
      <c r="W1303" s="10">
        <f t="shared" si="145"/>
        <v>-0.8952</v>
      </c>
      <c r="X1303" s="21">
        <f t="shared" si="146"/>
        <v>2017</v>
      </c>
    </row>
    <row r="1304" spans="1:24" ht="30" x14ac:dyDescent="0.25">
      <c r="A1304">
        <v>1150</v>
      </c>
      <c r="B1304" s="1" t="s">
        <v>1151</v>
      </c>
      <c r="C1304" s="1" t="s">
        <v>5260</v>
      </c>
      <c r="D1304" s="3">
        <v>2500</v>
      </c>
      <c r="E1304" s="4">
        <v>252</v>
      </c>
      <c r="F1304" t="s">
        <v>8220</v>
      </c>
      <c r="G1304" t="s">
        <v>8223</v>
      </c>
      <c r="H1304" t="s">
        <v>8404</v>
      </c>
      <c r="I1304" t="s">
        <v>8245</v>
      </c>
      <c r="J1304">
        <v>1452293675</v>
      </c>
      <c r="K1304">
        <v>1447109675</v>
      </c>
      <c r="L1304" t="b">
        <v>0</v>
      </c>
      <c r="M1304">
        <v>6</v>
      </c>
      <c r="N1304" t="b">
        <v>0</v>
      </c>
      <c r="O1304" t="s">
        <v>8282</v>
      </c>
      <c r="P1304" t="s">
        <v>8318</v>
      </c>
      <c r="Q1304" t="s">
        <v>8344</v>
      </c>
      <c r="R1304">
        <f t="shared" si="140"/>
        <v>42</v>
      </c>
      <c r="S1304" s="9">
        <f t="shared" si="141"/>
        <v>10</v>
      </c>
      <c r="T1304" s="8">
        <f t="shared" si="142"/>
        <v>42317.954571759255</v>
      </c>
      <c r="U1304" s="8">
        <f t="shared" si="143"/>
        <v>42377.954571759255</v>
      </c>
      <c r="V1304" s="14">
        <f t="shared" si="144"/>
        <v>60</v>
      </c>
      <c r="W1304" s="10">
        <f t="shared" si="145"/>
        <v>-0.8992</v>
      </c>
      <c r="X1304" s="21">
        <f t="shared" si="146"/>
        <v>2015</v>
      </c>
    </row>
    <row r="1305" spans="1:24" ht="45" x14ac:dyDescent="0.25">
      <c r="A1305">
        <v>3900</v>
      </c>
      <c r="B1305" s="1" t="s">
        <v>3897</v>
      </c>
      <c r="C1305" s="1" t="s">
        <v>8008</v>
      </c>
      <c r="D1305" s="3">
        <v>2500</v>
      </c>
      <c r="E1305" s="4">
        <v>135</v>
      </c>
      <c r="F1305" t="s">
        <v>8220</v>
      </c>
      <c r="G1305" t="s">
        <v>8223</v>
      </c>
      <c r="H1305" t="s">
        <v>8404</v>
      </c>
      <c r="I1305" t="s">
        <v>8245</v>
      </c>
      <c r="J1305">
        <v>1433988791</v>
      </c>
      <c r="K1305">
        <v>1431396791</v>
      </c>
      <c r="L1305" t="b">
        <v>0</v>
      </c>
      <c r="M1305">
        <v>5</v>
      </c>
      <c r="N1305" t="b">
        <v>0</v>
      </c>
      <c r="O1305" t="s">
        <v>8269</v>
      </c>
      <c r="P1305" t="s">
        <v>8322</v>
      </c>
      <c r="Q1305" t="s">
        <v>8325</v>
      </c>
      <c r="R1305">
        <f t="shared" si="140"/>
        <v>27</v>
      </c>
      <c r="S1305" s="9">
        <f t="shared" si="141"/>
        <v>5</v>
      </c>
      <c r="T1305" s="8">
        <f t="shared" si="142"/>
        <v>42136.092488425929</v>
      </c>
      <c r="U1305" s="8">
        <f t="shared" si="143"/>
        <v>42166.092488425929</v>
      </c>
      <c r="V1305" s="14">
        <f t="shared" si="144"/>
        <v>30</v>
      </c>
      <c r="W1305" s="10">
        <f t="shared" si="145"/>
        <v>-0.94599999999999995</v>
      </c>
      <c r="X1305" s="21">
        <f t="shared" si="146"/>
        <v>2015</v>
      </c>
    </row>
    <row r="1306" spans="1:24" ht="60" x14ac:dyDescent="0.25">
      <c r="A1306">
        <v>3920</v>
      </c>
      <c r="B1306" s="1" t="s">
        <v>3917</v>
      </c>
      <c r="C1306" s="1" t="s">
        <v>8028</v>
      </c>
      <c r="D1306" s="3">
        <v>2500</v>
      </c>
      <c r="E1306" s="4">
        <v>135</v>
      </c>
      <c r="F1306" t="s">
        <v>8220</v>
      </c>
      <c r="G1306" t="s">
        <v>8224</v>
      </c>
      <c r="H1306" t="s">
        <v>8408</v>
      </c>
      <c r="I1306" t="s">
        <v>8246</v>
      </c>
      <c r="J1306">
        <v>1479032260</v>
      </c>
      <c r="K1306">
        <v>1476436660</v>
      </c>
      <c r="L1306" t="b">
        <v>0</v>
      </c>
      <c r="M1306">
        <v>3</v>
      </c>
      <c r="N1306" t="b">
        <v>0</v>
      </c>
      <c r="O1306" t="s">
        <v>8269</v>
      </c>
      <c r="P1306" t="s">
        <v>8322</v>
      </c>
      <c r="Q1306" t="s">
        <v>8325</v>
      </c>
      <c r="R1306">
        <f t="shared" si="140"/>
        <v>45</v>
      </c>
      <c r="S1306" s="9">
        <f t="shared" si="141"/>
        <v>5</v>
      </c>
      <c r="T1306" s="8">
        <f t="shared" si="142"/>
        <v>42657.38726851852</v>
      </c>
      <c r="U1306" s="8">
        <f t="shared" si="143"/>
        <v>42687.428935185191</v>
      </c>
      <c r="V1306" s="14">
        <f t="shared" si="144"/>
        <v>30.041666666671517</v>
      </c>
      <c r="W1306" s="10">
        <f t="shared" si="145"/>
        <v>-0.94599999999999995</v>
      </c>
      <c r="X1306" s="21">
        <f t="shared" si="146"/>
        <v>2016</v>
      </c>
    </row>
    <row r="1307" spans="1:24" ht="60" x14ac:dyDescent="0.25">
      <c r="A1307">
        <v>434</v>
      </c>
      <c r="B1307" s="1" t="s">
        <v>435</v>
      </c>
      <c r="C1307" s="1" t="s">
        <v>4544</v>
      </c>
      <c r="D1307" s="3">
        <v>2500</v>
      </c>
      <c r="E1307" s="4">
        <v>125</v>
      </c>
      <c r="F1307" t="s">
        <v>8220</v>
      </c>
      <c r="G1307" t="s">
        <v>8223</v>
      </c>
      <c r="H1307" t="s">
        <v>8404</v>
      </c>
      <c r="I1307" t="s">
        <v>8245</v>
      </c>
      <c r="J1307">
        <v>1385931702</v>
      </c>
      <c r="K1307">
        <v>1383076902</v>
      </c>
      <c r="L1307" t="b">
        <v>0</v>
      </c>
      <c r="M1307">
        <v>2</v>
      </c>
      <c r="N1307" t="b">
        <v>0</v>
      </c>
      <c r="O1307" t="s">
        <v>8268</v>
      </c>
      <c r="P1307" t="s">
        <v>8320</v>
      </c>
      <c r="Q1307" t="s">
        <v>8338</v>
      </c>
      <c r="R1307">
        <f t="shared" si="140"/>
        <v>62.5</v>
      </c>
      <c r="S1307" s="9">
        <f t="shared" si="141"/>
        <v>5</v>
      </c>
      <c r="T1307" s="8">
        <f t="shared" si="142"/>
        <v>41576.834513888891</v>
      </c>
      <c r="U1307" s="8">
        <f t="shared" si="143"/>
        <v>41609.876180555555</v>
      </c>
      <c r="V1307" s="14">
        <f t="shared" si="144"/>
        <v>33.041666666664241</v>
      </c>
      <c r="W1307" s="10">
        <f t="shared" si="145"/>
        <v>-0.95</v>
      </c>
      <c r="X1307" s="21">
        <f t="shared" si="146"/>
        <v>2013</v>
      </c>
    </row>
    <row r="1308" spans="1:24" ht="60" x14ac:dyDescent="0.25">
      <c r="A1308">
        <v>1572</v>
      </c>
      <c r="B1308" s="1" t="s">
        <v>1573</v>
      </c>
      <c r="C1308" s="1" t="s">
        <v>5682</v>
      </c>
      <c r="D1308" s="3">
        <v>2500</v>
      </c>
      <c r="E1308" s="4">
        <v>125</v>
      </c>
      <c r="F1308" t="s">
        <v>8219</v>
      </c>
      <c r="G1308" t="s">
        <v>8224</v>
      </c>
      <c r="H1308" t="s">
        <v>8408</v>
      </c>
      <c r="I1308" t="s">
        <v>8246</v>
      </c>
      <c r="J1308">
        <v>1456703940</v>
      </c>
      <c r="K1308">
        <v>1454546859</v>
      </c>
      <c r="L1308" t="b">
        <v>0</v>
      </c>
      <c r="M1308">
        <v>3</v>
      </c>
      <c r="N1308" t="b">
        <v>0</v>
      </c>
      <c r="O1308" t="s">
        <v>8288</v>
      </c>
      <c r="P1308" t="s">
        <v>8310</v>
      </c>
      <c r="Q1308" t="s">
        <v>8348</v>
      </c>
      <c r="R1308">
        <f t="shared" si="140"/>
        <v>41.67</v>
      </c>
      <c r="S1308" s="9">
        <f t="shared" si="141"/>
        <v>5</v>
      </c>
      <c r="T1308" s="8">
        <f t="shared" si="142"/>
        <v>42404.033090277779</v>
      </c>
      <c r="U1308" s="8">
        <f t="shared" si="143"/>
        <v>42428.999305555553</v>
      </c>
      <c r="V1308" s="14">
        <f t="shared" si="144"/>
        <v>24.966215277774609</v>
      </c>
      <c r="W1308" s="10">
        <f t="shared" si="145"/>
        <v>-0.95</v>
      </c>
      <c r="X1308" s="21">
        <f t="shared" si="146"/>
        <v>2016</v>
      </c>
    </row>
    <row r="1309" spans="1:24" ht="60" x14ac:dyDescent="0.25">
      <c r="A1309">
        <v>1183</v>
      </c>
      <c r="B1309" s="1" t="s">
        <v>1184</v>
      </c>
      <c r="C1309" s="1" t="s">
        <v>5293</v>
      </c>
      <c r="D1309" s="3">
        <v>2500</v>
      </c>
      <c r="E1309" s="4">
        <v>100</v>
      </c>
      <c r="F1309" t="s">
        <v>8220</v>
      </c>
      <c r="G1309" t="s">
        <v>8223</v>
      </c>
      <c r="H1309" t="s">
        <v>8404</v>
      </c>
      <c r="I1309" t="s">
        <v>8245</v>
      </c>
      <c r="J1309">
        <v>1478059140</v>
      </c>
      <c r="K1309">
        <v>1476391223</v>
      </c>
      <c r="L1309" t="b">
        <v>0</v>
      </c>
      <c r="M1309">
        <v>3</v>
      </c>
      <c r="N1309" t="b">
        <v>0</v>
      </c>
      <c r="O1309" t="s">
        <v>8282</v>
      </c>
      <c r="P1309" t="s">
        <v>8318</v>
      </c>
      <c r="Q1309" t="s">
        <v>8344</v>
      </c>
      <c r="R1309">
        <f t="shared" si="140"/>
        <v>33.33</v>
      </c>
      <c r="S1309" s="9">
        <f t="shared" si="141"/>
        <v>4</v>
      </c>
      <c r="T1309" s="8">
        <f t="shared" si="142"/>
        <v>42656.86137731481</v>
      </c>
      <c r="U1309" s="8">
        <f t="shared" si="143"/>
        <v>42676.165972222225</v>
      </c>
      <c r="V1309" s="14">
        <f t="shared" si="144"/>
        <v>19.304594907414867</v>
      </c>
      <c r="W1309" s="10">
        <f t="shared" si="145"/>
        <v>-0.96</v>
      </c>
      <c r="X1309" s="21">
        <f t="shared" si="146"/>
        <v>2016</v>
      </c>
    </row>
    <row r="1310" spans="1:24" ht="45" x14ac:dyDescent="0.25">
      <c r="A1310">
        <v>1557</v>
      </c>
      <c r="B1310" s="1" t="s">
        <v>1558</v>
      </c>
      <c r="C1310" s="1" t="s">
        <v>5667</v>
      </c>
      <c r="D1310" s="3">
        <v>2500</v>
      </c>
      <c r="E1310" s="4">
        <v>100</v>
      </c>
      <c r="F1310" t="s">
        <v>8220</v>
      </c>
      <c r="G1310" t="s">
        <v>8223</v>
      </c>
      <c r="H1310" t="s">
        <v>8404</v>
      </c>
      <c r="I1310" t="s">
        <v>8245</v>
      </c>
      <c r="J1310">
        <v>1411227633</v>
      </c>
      <c r="K1310">
        <v>1408549233</v>
      </c>
      <c r="L1310" t="b">
        <v>0</v>
      </c>
      <c r="M1310">
        <v>1</v>
      </c>
      <c r="N1310" t="b">
        <v>0</v>
      </c>
      <c r="O1310" t="s">
        <v>8287</v>
      </c>
      <c r="P1310" t="s">
        <v>8312</v>
      </c>
      <c r="Q1310" t="s">
        <v>8354</v>
      </c>
      <c r="R1310">
        <f t="shared" si="140"/>
        <v>100</v>
      </c>
      <c r="S1310" s="9">
        <f t="shared" si="141"/>
        <v>4</v>
      </c>
      <c r="T1310" s="8">
        <f t="shared" si="142"/>
        <v>41871.65315972222</v>
      </c>
      <c r="U1310" s="8">
        <f t="shared" si="143"/>
        <v>41902.65315972222</v>
      </c>
      <c r="V1310" s="14">
        <f t="shared" si="144"/>
        <v>31</v>
      </c>
      <c r="W1310" s="10">
        <f t="shared" si="145"/>
        <v>-0.96</v>
      </c>
      <c r="X1310" s="21">
        <f t="shared" si="146"/>
        <v>2014</v>
      </c>
    </row>
    <row r="1311" spans="1:24" ht="60" x14ac:dyDescent="0.25">
      <c r="A1311">
        <v>1560</v>
      </c>
      <c r="B1311" s="1" t="s">
        <v>1561</v>
      </c>
      <c r="C1311" s="1" t="s">
        <v>5670</v>
      </c>
      <c r="D1311" s="3">
        <v>2500</v>
      </c>
      <c r="E1311" s="4">
        <v>94</v>
      </c>
      <c r="F1311" t="s">
        <v>8220</v>
      </c>
      <c r="G1311" t="s">
        <v>8223</v>
      </c>
      <c r="H1311" t="s">
        <v>8404</v>
      </c>
      <c r="I1311" t="s">
        <v>8245</v>
      </c>
      <c r="J1311">
        <v>1415842193</v>
      </c>
      <c r="K1311">
        <v>1414110593</v>
      </c>
      <c r="L1311" t="b">
        <v>0</v>
      </c>
      <c r="M1311">
        <v>4</v>
      </c>
      <c r="N1311" t="b">
        <v>0</v>
      </c>
      <c r="O1311" t="s">
        <v>8287</v>
      </c>
      <c r="P1311" t="s">
        <v>8312</v>
      </c>
      <c r="Q1311" t="s">
        <v>8354</v>
      </c>
      <c r="R1311">
        <f t="shared" si="140"/>
        <v>23.5</v>
      </c>
      <c r="S1311" s="9">
        <f t="shared" si="141"/>
        <v>4</v>
      </c>
      <c r="T1311" s="8">
        <f t="shared" si="142"/>
        <v>41936.020752314813</v>
      </c>
      <c r="U1311" s="8">
        <f t="shared" si="143"/>
        <v>41956.062418981484</v>
      </c>
      <c r="V1311" s="14">
        <f t="shared" si="144"/>
        <v>20.041666666671517</v>
      </c>
      <c r="W1311" s="10">
        <f t="shared" si="145"/>
        <v>-0.96240000000000003</v>
      </c>
      <c r="X1311" s="21">
        <f t="shared" si="146"/>
        <v>2014</v>
      </c>
    </row>
    <row r="1312" spans="1:24" ht="60" x14ac:dyDescent="0.25">
      <c r="A1312">
        <v>448</v>
      </c>
      <c r="B1312" s="1" t="s">
        <v>449</v>
      </c>
      <c r="C1312" s="1" t="s">
        <v>4558</v>
      </c>
      <c r="D1312" s="3">
        <v>2500</v>
      </c>
      <c r="E1312" s="4">
        <v>82.01</v>
      </c>
      <c r="F1312" t="s">
        <v>8220</v>
      </c>
      <c r="G1312" t="s">
        <v>8223</v>
      </c>
      <c r="H1312" t="s">
        <v>8404</v>
      </c>
      <c r="I1312" t="s">
        <v>8245</v>
      </c>
      <c r="J1312">
        <v>1400091095</v>
      </c>
      <c r="K1312">
        <v>1398363095</v>
      </c>
      <c r="L1312" t="b">
        <v>0</v>
      </c>
      <c r="M1312">
        <v>4</v>
      </c>
      <c r="N1312" t="b">
        <v>0</v>
      </c>
      <c r="O1312" t="s">
        <v>8268</v>
      </c>
      <c r="P1312" t="s">
        <v>8320</v>
      </c>
      <c r="Q1312" t="s">
        <v>8338</v>
      </c>
      <c r="R1312">
        <f t="shared" si="140"/>
        <v>20.5</v>
      </c>
      <c r="S1312" s="9">
        <f t="shared" si="141"/>
        <v>3</v>
      </c>
      <c r="T1312" s="8">
        <f t="shared" si="142"/>
        <v>41753.758043981477</v>
      </c>
      <c r="U1312" s="8">
        <f t="shared" si="143"/>
        <v>41773.758043981477</v>
      </c>
      <c r="V1312" s="14">
        <f t="shared" si="144"/>
        <v>20</v>
      </c>
      <c r="W1312" s="10">
        <f t="shared" si="145"/>
        <v>-0.96719599999999994</v>
      </c>
      <c r="X1312" s="21">
        <f t="shared" si="146"/>
        <v>2014</v>
      </c>
    </row>
    <row r="1313" spans="1:24" ht="60" x14ac:dyDescent="0.25">
      <c r="A1313">
        <v>898</v>
      </c>
      <c r="B1313" s="1" t="s">
        <v>899</v>
      </c>
      <c r="C1313" s="1" t="s">
        <v>5008</v>
      </c>
      <c r="D1313" s="3">
        <v>2500</v>
      </c>
      <c r="E1313" s="4">
        <v>70</v>
      </c>
      <c r="F1313" t="s">
        <v>8220</v>
      </c>
      <c r="G1313" t="s">
        <v>8223</v>
      </c>
      <c r="H1313" t="s">
        <v>8404</v>
      </c>
      <c r="I1313" t="s">
        <v>8245</v>
      </c>
      <c r="J1313">
        <v>1326651110</v>
      </c>
      <c r="K1313">
        <v>1322763110</v>
      </c>
      <c r="L1313" t="b">
        <v>0</v>
      </c>
      <c r="M1313">
        <v>2</v>
      </c>
      <c r="N1313" t="b">
        <v>0</v>
      </c>
      <c r="O1313" t="s">
        <v>8277</v>
      </c>
      <c r="P1313" t="s">
        <v>8326</v>
      </c>
      <c r="Q1313" t="s">
        <v>8327</v>
      </c>
      <c r="R1313">
        <f t="shared" si="140"/>
        <v>35</v>
      </c>
      <c r="S1313" s="9">
        <f t="shared" si="141"/>
        <v>3</v>
      </c>
      <c r="T1313" s="8">
        <f t="shared" si="142"/>
        <v>40878.758217592593</v>
      </c>
      <c r="U1313" s="8">
        <f t="shared" si="143"/>
        <v>40923.758217592593</v>
      </c>
      <c r="V1313" s="14">
        <f t="shared" si="144"/>
        <v>45</v>
      </c>
      <c r="W1313" s="10">
        <f t="shared" si="145"/>
        <v>-0.97199999999999998</v>
      </c>
      <c r="X1313" s="21">
        <f t="shared" si="146"/>
        <v>2011</v>
      </c>
    </row>
    <row r="1314" spans="1:24" ht="60" x14ac:dyDescent="0.25">
      <c r="A1314">
        <v>549</v>
      </c>
      <c r="B1314" s="1" t="s">
        <v>550</v>
      </c>
      <c r="C1314" s="1" t="s">
        <v>4659</v>
      </c>
      <c r="D1314" s="3">
        <v>2500</v>
      </c>
      <c r="E1314" s="4">
        <v>68</v>
      </c>
      <c r="F1314" t="s">
        <v>8220</v>
      </c>
      <c r="G1314" t="s">
        <v>8224</v>
      </c>
      <c r="H1314" t="s">
        <v>8408</v>
      </c>
      <c r="I1314" t="s">
        <v>8246</v>
      </c>
      <c r="J1314">
        <v>1436368622</v>
      </c>
      <c r="K1314">
        <v>1433776622</v>
      </c>
      <c r="L1314" t="b">
        <v>0</v>
      </c>
      <c r="M1314">
        <v>8</v>
      </c>
      <c r="N1314" t="b">
        <v>0</v>
      </c>
      <c r="O1314" t="s">
        <v>8270</v>
      </c>
      <c r="P1314" t="s">
        <v>8307</v>
      </c>
      <c r="Q1314" t="s">
        <v>8341</v>
      </c>
      <c r="R1314">
        <f t="shared" si="140"/>
        <v>8.5</v>
      </c>
      <c r="S1314" s="9">
        <f t="shared" si="141"/>
        <v>3</v>
      </c>
      <c r="T1314" s="8">
        <f t="shared" si="142"/>
        <v>42163.636828703704</v>
      </c>
      <c r="U1314" s="8">
        <f t="shared" si="143"/>
        <v>42193.636828703704</v>
      </c>
      <c r="V1314" s="14">
        <f t="shared" si="144"/>
        <v>30</v>
      </c>
      <c r="W1314" s="10">
        <f t="shared" si="145"/>
        <v>-0.9728</v>
      </c>
      <c r="X1314" s="21">
        <f t="shared" si="146"/>
        <v>2015</v>
      </c>
    </row>
    <row r="1315" spans="1:24" ht="60" x14ac:dyDescent="0.25">
      <c r="A1315">
        <v>4093</v>
      </c>
      <c r="B1315" s="1" t="s">
        <v>4089</v>
      </c>
      <c r="C1315" s="1" t="s">
        <v>8196</v>
      </c>
      <c r="D1315" s="3">
        <v>2500</v>
      </c>
      <c r="E1315" s="4">
        <v>60</v>
      </c>
      <c r="F1315" t="s">
        <v>8220</v>
      </c>
      <c r="G1315" t="s">
        <v>8224</v>
      </c>
      <c r="H1315" t="s">
        <v>8408</v>
      </c>
      <c r="I1315" t="s">
        <v>8246</v>
      </c>
      <c r="J1315">
        <v>1440272093</v>
      </c>
      <c r="K1315">
        <v>1435088093</v>
      </c>
      <c r="L1315" t="b">
        <v>0</v>
      </c>
      <c r="M1315">
        <v>4</v>
      </c>
      <c r="N1315" t="b">
        <v>0</v>
      </c>
      <c r="O1315" t="s">
        <v>8269</v>
      </c>
      <c r="P1315" t="s">
        <v>8322</v>
      </c>
      <c r="Q1315" t="s">
        <v>8325</v>
      </c>
      <c r="R1315">
        <f t="shared" si="140"/>
        <v>15</v>
      </c>
      <c r="S1315" s="9">
        <f t="shared" si="141"/>
        <v>2</v>
      </c>
      <c r="T1315" s="8">
        <f t="shared" si="142"/>
        <v>42178.815891203703</v>
      </c>
      <c r="U1315" s="8">
        <f t="shared" si="143"/>
        <v>42238.815891203703</v>
      </c>
      <c r="V1315" s="14">
        <f t="shared" si="144"/>
        <v>60</v>
      </c>
      <c r="W1315" s="10">
        <f t="shared" si="145"/>
        <v>-0.97599999999999998</v>
      </c>
      <c r="X1315" s="21">
        <f t="shared" si="146"/>
        <v>2015</v>
      </c>
    </row>
    <row r="1316" spans="1:24" ht="45" x14ac:dyDescent="0.25">
      <c r="A1316">
        <v>2779</v>
      </c>
      <c r="B1316" s="1" t="s">
        <v>2779</v>
      </c>
      <c r="C1316" s="1" t="s">
        <v>6889</v>
      </c>
      <c r="D1316" s="3">
        <v>2500</v>
      </c>
      <c r="E1316" s="4">
        <v>53</v>
      </c>
      <c r="F1316" t="s">
        <v>8220</v>
      </c>
      <c r="G1316" t="s">
        <v>8223</v>
      </c>
      <c r="H1316" t="s">
        <v>8404</v>
      </c>
      <c r="I1316" t="s">
        <v>8245</v>
      </c>
      <c r="J1316">
        <v>1448204621</v>
      </c>
      <c r="K1316">
        <v>1445609021</v>
      </c>
      <c r="L1316" t="b">
        <v>0</v>
      </c>
      <c r="M1316">
        <v>1</v>
      </c>
      <c r="N1316" t="b">
        <v>0</v>
      </c>
      <c r="O1316" t="s">
        <v>8302</v>
      </c>
      <c r="P1316" t="s">
        <v>8310</v>
      </c>
      <c r="Q1316" t="s">
        <v>8355</v>
      </c>
      <c r="R1316">
        <f t="shared" si="140"/>
        <v>53</v>
      </c>
      <c r="S1316" s="9">
        <f t="shared" si="141"/>
        <v>2</v>
      </c>
      <c r="T1316" s="8">
        <f t="shared" si="142"/>
        <v>42300.585891203707</v>
      </c>
      <c r="U1316" s="8">
        <f t="shared" si="143"/>
        <v>42330.627557870372</v>
      </c>
      <c r="V1316" s="14">
        <f t="shared" si="144"/>
        <v>30.041666666664241</v>
      </c>
      <c r="W1316" s="10">
        <f t="shared" si="145"/>
        <v>-0.9788</v>
      </c>
      <c r="X1316" s="21">
        <f t="shared" si="146"/>
        <v>2015</v>
      </c>
    </row>
    <row r="1317" spans="1:24" x14ac:dyDescent="0.25">
      <c r="A1317">
        <v>2864</v>
      </c>
      <c r="B1317" s="1" t="s">
        <v>2864</v>
      </c>
      <c r="C1317" s="1" t="s">
        <v>6974</v>
      </c>
      <c r="D1317" s="3">
        <v>2500</v>
      </c>
      <c r="E1317" s="4">
        <v>40</v>
      </c>
      <c r="F1317" t="s">
        <v>8220</v>
      </c>
      <c r="G1317" t="s">
        <v>8224</v>
      </c>
      <c r="H1317" t="s">
        <v>8408</v>
      </c>
      <c r="I1317" t="s">
        <v>8246</v>
      </c>
      <c r="J1317">
        <v>1437139080</v>
      </c>
      <c r="K1317">
        <v>1434552207</v>
      </c>
      <c r="L1317" t="b">
        <v>0</v>
      </c>
      <c r="M1317">
        <v>3</v>
      </c>
      <c r="N1317" t="b">
        <v>0</v>
      </c>
      <c r="O1317" t="s">
        <v>8269</v>
      </c>
      <c r="P1317" t="s">
        <v>8322</v>
      </c>
      <c r="Q1317" t="s">
        <v>8325</v>
      </c>
      <c r="R1317">
        <f t="shared" si="140"/>
        <v>13.33</v>
      </c>
      <c r="S1317" s="9">
        <f t="shared" si="141"/>
        <v>2</v>
      </c>
      <c r="T1317" s="8">
        <f t="shared" si="142"/>
        <v>42172.613506944443</v>
      </c>
      <c r="U1317" s="8">
        <f t="shared" si="143"/>
        <v>42202.554166666669</v>
      </c>
      <c r="V1317" s="14">
        <f t="shared" si="144"/>
        <v>29.940659722225973</v>
      </c>
      <c r="W1317" s="10">
        <f t="shared" si="145"/>
        <v>-0.98399999999999999</v>
      </c>
      <c r="X1317" s="21">
        <f t="shared" si="146"/>
        <v>2015</v>
      </c>
    </row>
    <row r="1318" spans="1:24" ht="60" x14ac:dyDescent="0.25">
      <c r="A1318">
        <v>2647</v>
      </c>
      <c r="B1318" s="1" t="s">
        <v>2647</v>
      </c>
      <c r="C1318" s="1" t="s">
        <v>6757</v>
      </c>
      <c r="D1318" s="3">
        <v>2500</v>
      </c>
      <c r="E1318" s="4">
        <v>36</v>
      </c>
      <c r="F1318" t="s">
        <v>8219</v>
      </c>
      <c r="G1318" t="s">
        <v>8228</v>
      </c>
      <c r="H1318" t="s">
        <v>8409</v>
      </c>
      <c r="I1318" t="s">
        <v>8250</v>
      </c>
      <c r="J1318">
        <v>1439533019</v>
      </c>
      <c r="K1318">
        <v>1436941019</v>
      </c>
      <c r="L1318" t="b">
        <v>0</v>
      </c>
      <c r="M1318">
        <v>3</v>
      </c>
      <c r="N1318" t="b">
        <v>0</v>
      </c>
      <c r="O1318" t="s">
        <v>8299</v>
      </c>
      <c r="P1318" t="s">
        <v>8307</v>
      </c>
      <c r="Q1318" t="s">
        <v>8314</v>
      </c>
      <c r="R1318">
        <f t="shared" si="140"/>
        <v>12</v>
      </c>
      <c r="S1318" s="9">
        <f t="shared" si="141"/>
        <v>1</v>
      </c>
      <c r="T1318" s="8">
        <f t="shared" si="142"/>
        <v>42200.261793981481</v>
      </c>
      <c r="U1318" s="8">
        <f t="shared" si="143"/>
        <v>42230.261793981481</v>
      </c>
      <c r="V1318" s="14">
        <f t="shared" si="144"/>
        <v>30</v>
      </c>
      <c r="W1318" s="10">
        <f t="shared" si="145"/>
        <v>-0.98560000000000003</v>
      </c>
      <c r="X1318" s="21">
        <f t="shared" si="146"/>
        <v>2015</v>
      </c>
    </row>
    <row r="1319" spans="1:24" ht="30" x14ac:dyDescent="0.25">
      <c r="A1319">
        <v>3747</v>
      </c>
      <c r="B1319" s="1" t="s">
        <v>3744</v>
      </c>
      <c r="C1319" s="1" t="s">
        <v>7857</v>
      </c>
      <c r="D1319" s="3">
        <v>2500</v>
      </c>
      <c r="E1319" s="4">
        <v>25</v>
      </c>
      <c r="F1319" t="s">
        <v>8220</v>
      </c>
      <c r="G1319" t="s">
        <v>8224</v>
      </c>
      <c r="H1319" t="s">
        <v>8408</v>
      </c>
      <c r="I1319" t="s">
        <v>8246</v>
      </c>
      <c r="J1319">
        <v>1436137140</v>
      </c>
      <c r="K1319">
        <v>1433833896</v>
      </c>
      <c r="L1319" t="b">
        <v>0</v>
      </c>
      <c r="M1319">
        <v>1</v>
      </c>
      <c r="N1319" t="b">
        <v>0</v>
      </c>
      <c r="O1319" t="s">
        <v>8269</v>
      </c>
      <c r="P1319" t="s">
        <v>8322</v>
      </c>
      <c r="Q1319" t="s">
        <v>8325</v>
      </c>
      <c r="R1319">
        <f t="shared" si="140"/>
        <v>25</v>
      </c>
      <c r="S1319" s="9">
        <f t="shared" si="141"/>
        <v>1</v>
      </c>
      <c r="T1319" s="8">
        <f t="shared" si="142"/>
        <v>42164.299722222218</v>
      </c>
      <c r="U1319" s="8">
        <f t="shared" si="143"/>
        <v>42190.957638888889</v>
      </c>
      <c r="V1319" s="14">
        <f t="shared" si="144"/>
        <v>26.657916666670644</v>
      </c>
      <c r="W1319" s="10">
        <f t="shared" si="145"/>
        <v>-0.99</v>
      </c>
      <c r="X1319" s="21">
        <f t="shared" si="146"/>
        <v>2015</v>
      </c>
    </row>
    <row r="1320" spans="1:24" ht="60" x14ac:dyDescent="0.25">
      <c r="A1320">
        <v>3927</v>
      </c>
      <c r="B1320" s="1" t="s">
        <v>3924</v>
      </c>
      <c r="C1320" s="1" t="s">
        <v>8035</v>
      </c>
      <c r="D1320" s="3">
        <v>2500</v>
      </c>
      <c r="E1320" s="4">
        <v>25</v>
      </c>
      <c r="F1320" t="s">
        <v>8220</v>
      </c>
      <c r="G1320" t="s">
        <v>8224</v>
      </c>
      <c r="H1320" t="s">
        <v>8408</v>
      </c>
      <c r="I1320" t="s">
        <v>8246</v>
      </c>
      <c r="J1320">
        <v>1407565504</v>
      </c>
      <c r="K1320">
        <v>1404973504</v>
      </c>
      <c r="L1320" t="b">
        <v>0</v>
      </c>
      <c r="M1320">
        <v>2</v>
      </c>
      <c r="N1320" t="b">
        <v>0</v>
      </c>
      <c r="O1320" t="s">
        <v>8269</v>
      </c>
      <c r="P1320" t="s">
        <v>8322</v>
      </c>
      <c r="Q1320" t="s">
        <v>8325</v>
      </c>
      <c r="R1320">
        <f t="shared" si="140"/>
        <v>12.5</v>
      </c>
      <c r="S1320" s="9">
        <f t="shared" si="141"/>
        <v>1</v>
      </c>
      <c r="T1320" s="8">
        <f t="shared" si="142"/>
        <v>41830.267407407409</v>
      </c>
      <c r="U1320" s="8">
        <f t="shared" si="143"/>
        <v>41860.267407407409</v>
      </c>
      <c r="V1320" s="14">
        <f t="shared" si="144"/>
        <v>30</v>
      </c>
      <c r="W1320" s="10">
        <f t="shared" si="145"/>
        <v>-0.99</v>
      </c>
      <c r="X1320" s="21">
        <f t="shared" si="146"/>
        <v>2014</v>
      </c>
    </row>
    <row r="1321" spans="1:24" ht="45" x14ac:dyDescent="0.25">
      <c r="A1321">
        <v>569</v>
      </c>
      <c r="B1321" s="1" t="s">
        <v>570</v>
      </c>
      <c r="C1321" s="1" t="s">
        <v>4679</v>
      </c>
      <c r="D1321" s="3">
        <v>2500</v>
      </c>
      <c r="E1321" s="4">
        <v>20</v>
      </c>
      <c r="F1321" t="s">
        <v>8220</v>
      </c>
      <c r="G1321" t="s">
        <v>8228</v>
      </c>
      <c r="H1321" t="s">
        <v>8409</v>
      </c>
      <c r="I1321" t="s">
        <v>8250</v>
      </c>
      <c r="J1321">
        <v>1451679612</v>
      </c>
      <c r="K1321">
        <v>1449087612</v>
      </c>
      <c r="L1321" t="b">
        <v>0</v>
      </c>
      <c r="M1321">
        <v>1</v>
      </c>
      <c r="N1321" t="b">
        <v>0</v>
      </c>
      <c r="O1321" t="s">
        <v>8270</v>
      </c>
      <c r="P1321" t="s">
        <v>8307</v>
      </c>
      <c r="Q1321" t="s">
        <v>8341</v>
      </c>
      <c r="R1321">
        <f t="shared" si="140"/>
        <v>20</v>
      </c>
      <c r="S1321" s="9">
        <f t="shared" si="141"/>
        <v>1</v>
      </c>
      <c r="T1321" s="8">
        <f t="shared" si="142"/>
        <v>42340.847361111111</v>
      </c>
      <c r="U1321" s="8">
        <f t="shared" si="143"/>
        <v>42370.847361111111</v>
      </c>
      <c r="V1321" s="14">
        <f t="shared" si="144"/>
        <v>30</v>
      </c>
      <c r="W1321" s="10">
        <f t="shared" si="145"/>
        <v>-0.99199999999999999</v>
      </c>
      <c r="X1321" s="21">
        <f t="shared" si="146"/>
        <v>2015</v>
      </c>
    </row>
    <row r="1322" spans="1:24" ht="45" x14ac:dyDescent="0.25">
      <c r="A1322">
        <v>1863</v>
      </c>
      <c r="B1322" s="1" t="s">
        <v>1864</v>
      </c>
      <c r="C1322" s="1" t="s">
        <v>5973</v>
      </c>
      <c r="D1322" s="3">
        <v>2500</v>
      </c>
      <c r="E1322" s="4">
        <v>10</v>
      </c>
      <c r="F1322" t="s">
        <v>8220</v>
      </c>
      <c r="G1322" t="s">
        <v>8223</v>
      </c>
      <c r="H1322" t="s">
        <v>8404</v>
      </c>
      <c r="I1322" t="s">
        <v>8245</v>
      </c>
      <c r="J1322">
        <v>1402600085</v>
      </c>
      <c r="K1322">
        <v>1400008085</v>
      </c>
      <c r="L1322" t="b">
        <v>0</v>
      </c>
      <c r="M1322">
        <v>2</v>
      </c>
      <c r="N1322" t="b">
        <v>0</v>
      </c>
      <c r="O1322" t="s">
        <v>8281</v>
      </c>
      <c r="P1322" t="s">
        <v>8315</v>
      </c>
      <c r="Q1322" t="s">
        <v>8343</v>
      </c>
      <c r="R1322">
        <f t="shared" si="140"/>
        <v>5</v>
      </c>
      <c r="S1322" s="9">
        <f t="shared" si="141"/>
        <v>0</v>
      </c>
      <c r="T1322" s="8">
        <f t="shared" si="142"/>
        <v>41772.797280092593</v>
      </c>
      <c r="U1322" s="8">
        <f t="shared" si="143"/>
        <v>41802.797280092593</v>
      </c>
      <c r="V1322" s="14">
        <f t="shared" si="144"/>
        <v>30</v>
      </c>
      <c r="W1322" s="10">
        <f t="shared" si="145"/>
        <v>-0.996</v>
      </c>
      <c r="X1322" s="21">
        <f t="shared" si="146"/>
        <v>2014</v>
      </c>
    </row>
    <row r="1323" spans="1:24" ht="45" x14ac:dyDescent="0.25">
      <c r="A1323">
        <v>194</v>
      </c>
      <c r="B1323" s="1" t="s">
        <v>196</v>
      </c>
      <c r="C1323" s="1" t="s">
        <v>4304</v>
      </c>
      <c r="D1323" s="3">
        <v>2500</v>
      </c>
      <c r="E1323" s="4">
        <v>3</v>
      </c>
      <c r="F1323" t="s">
        <v>8220</v>
      </c>
      <c r="G1323" t="s">
        <v>8224</v>
      </c>
      <c r="H1323" t="s">
        <v>8408</v>
      </c>
      <c r="I1323" t="s">
        <v>8246</v>
      </c>
      <c r="J1323">
        <v>1457308531</v>
      </c>
      <c r="K1323">
        <v>1452124531</v>
      </c>
      <c r="L1323" t="b">
        <v>0</v>
      </c>
      <c r="M1323">
        <v>3</v>
      </c>
      <c r="N1323" t="b">
        <v>0</v>
      </c>
      <c r="O1323" t="s">
        <v>8266</v>
      </c>
      <c r="P1323" t="s">
        <v>8320</v>
      </c>
      <c r="Q1323" t="s">
        <v>8324</v>
      </c>
      <c r="R1323">
        <f t="shared" si="140"/>
        <v>1</v>
      </c>
      <c r="S1323" s="9">
        <f t="shared" si="141"/>
        <v>0</v>
      </c>
      <c r="T1323" s="8">
        <f t="shared" si="142"/>
        <v>42375.996886574074</v>
      </c>
      <c r="U1323" s="8">
        <f t="shared" si="143"/>
        <v>42435.996886574074</v>
      </c>
      <c r="V1323" s="14">
        <f t="shared" si="144"/>
        <v>60</v>
      </c>
      <c r="W1323" s="10">
        <f t="shared" si="145"/>
        <v>-0.99880000000000002</v>
      </c>
      <c r="X1323" s="21">
        <f t="shared" si="146"/>
        <v>2016</v>
      </c>
    </row>
    <row r="1324" spans="1:24" ht="60" x14ac:dyDescent="0.25">
      <c r="A1324">
        <v>2907</v>
      </c>
      <c r="B1324" s="1" t="s">
        <v>2907</v>
      </c>
      <c r="C1324" s="1" t="s">
        <v>7017</v>
      </c>
      <c r="D1324" s="3">
        <v>2500</v>
      </c>
      <c r="E1324" s="4">
        <v>2</v>
      </c>
      <c r="F1324" t="s">
        <v>8220</v>
      </c>
      <c r="G1324" t="s">
        <v>8223</v>
      </c>
      <c r="H1324" t="s">
        <v>8404</v>
      </c>
      <c r="I1324" t="s">
        <v>8245</v>
      </c>
      <c r="J1324">
        <v>1463259837</v>
      </c>
      <c r="K1324">
        <v>1458075837</v>
      </c>
      <c r="L1324" t="b">
        <v>0</v>
      </c>
      <c r="M1324">
        <v>2</v>
      </c>
      <c r="N1324" t="b">
        <v>0</v>
      </c>
      <c r="O1324" t="s">
        <v>8269</v>
      </c>
      <c r="P1324" t="s">
        <v>8322</v>
      </c>
      <c r="Q1324" t="s">
        <v>8325</v>
      </c>
      <c r="R1324">
        <f t="shared" si="140"/>
        <v>1</v>
      </c>
      <c r="S1324" s="9">
        <f t="shared" si="141"/>
        <v>0</v>
      </c>
      <c r="T1324" s="8">
        <f t="shared" si="142"/>
        <v>42444.877743055549</v>
      </c>
      <c r="U1324" s="8">
        <f t="shared" si="143"/>
        <v>42504.877743055549</v>
      </c>
      <c r="V1324" s="14">
        <f t="shared" si="144"/>
        <v>60</v>
      </c>
      <c r="W1324" s="10">
        <f t="shared" si="145"/>
        <v>-0.99919999999999998</v>
      </c>
      <c r="X1324" s="21">
        <f t="shared" si="146"/>
        <v>2016</v>
      </c>
    </row>
    <row r="1325" spans="1:24" ht="60" x14ac:dyDescent="0.25">
      <c r="A1325">
        <v>681</v>
      </c>
      <c r="B1325" s="1" t="s">
        <v>682</v>
      </c>
      <c r="C1325" s="1" t="s">
        <v>4791</v>
      </c>
      <c r="D1325" s="3">
        <v>2500</v>
      </c>
      <c r="E1325" s="4">
        <v>1</v>
      </c>
      <c r="F1325" t="s">
        <v>8220</v>
      </c>
      <c r="G1325" t="s">
        <v>8223</v>
      </c>
      <c r="H1325" t="s">
        <v>8404</v>
      </c>
      <c r="I1325" t="s">
        <v>8245</v>
      </c>
      <c r="J1325">
        <v>1477509604</v>
      </c>
      <c r="K1325">
        <v>1474917604</v>
      </c>
      <c r="L1325" t="b">
        <v>0</v>
      </c>
      <c r="M1325">
        <v>1</v>
      </c>
      <c r="N1325" t="b">
        <v>0</v>
      </c>
      <c r="O1325" t="s">
        <v>8271</v>
      </c>
      <c r="P1325" t="s">
        <v>8307</v>
      </c>
      <c r="Q1325" t="s">
        <v>8309</v>
      </c>
      <c r="R1325">
        <f t="shared" si="140"/>
        <v>1</v>
      </c>
      <c r="S1325" s="9">
        <f t="shared" si="141"/>
        <v>0</v>
      </c>
      <c r="T1325" s="8">
        <f t="shared" si="142"/>
        <v>42639.805601851855</v>
      </c>
      <c r="U1325" s="8">
        <f t="shared" si="143"/>
        <v>42669.805601851855</v>
      </c>
      <c r="V1325" s="14">
        <f t="shared" si="144"/>
        <v>30</v>
      </c>
      <c r="W1325" s="10">
        <f t="shared" si="145"/>
        <v>-0.99960000000000004</v>
      </c>
      <c r="X1325" s="21">
        <f t="shared" si="146"/>
        <v>2016</v>
      </c>
    </row>
    <row r="1326" spans="1:24" ht="60" x14ac:dyDescent="0.25">
      <c r="A1326">
        <v>1111</v>
      </c>
      <c r="B1326" s="1" t="s">
        <v>1112</v>
      </c>
      <c r="C1326" s="1" t="s">
        <v>5221</v>
      </c>
      <c r="D1326" s="3">
        <v>2500</v>
      </c>
      <c r="E1326" s="4">
        <v>1</v>
      </c>
      <c r="F1326" t="s">
        <v>8220</v>
      </c>
      <c r="G1326" t="s">
        <v>8223</v>
      </c>
      <c r="H1326" t="s">
        <v>8404</v>
      </c>
      <c r="I1326" t="s">
        <v>8245</v>
      </c>
      <c r="J1326">
        <v>1452228790</v>
      </c>
      <c r="K1326">
        <v>1449636790</v>
      </c>
      <c r="L1326" t="b">
        <v>0</v>
      </c>
      <c r="M1326">
        <v>1</v>
      </c>
      <c r="N1326" t="b">
        <v>0</v>
      </c>
      <c r="O1326" t="s">
        <v>8280</v>
      </c>
      <c r="P1326" t="s">
        <v>8315</v>
      </c>
      <c r="Q1326" t="s">
        <v>8333</v>
      </c>
      <c r="R1326">
        <f t="shared" si="140"/>
        <v>1</v>
      </c>
      <c r="S1326" s="9">
        <f t="shared" si="141"/>
        <v>0</v>
      </c>
      <c r="T1326" s="8">
        <f t="shared" si="142"/>
        <v>42347.203587962969</v>
      </c>
      <c r="U1326" s="8">
        <f t="shared" si="143"/>
        <v>42377.203587962969</v>
      </c>
      <c r="V1326" s="14">
        <f t="shared" si="144"/>
        <v>30</v>
      </c>
      <c r="W1326" s="10">
        <f t="shared" si="145"/>
        <v>-0.99960000000000004</v>
      </c>
      <c r="X1326" s="21">
        <f t="shared" si="146"/>
        <v>2015</v>
      </c>
    </row>
    <row r="1327" spans="1:24" ht="45" x14ac:dyDescent="0.25">
      <c r="A1327">
        <v>3859</v>
      </c>
      <c r="B1327" s="1" t="s">
        <v>3856</v>
      </c>
      <c r="C1327" s="1" t="s">
        <v>7968</v>
      </c>
      <c r="D1327" s="3">
        <v>2500</v>
      </c>
      <c r="E1327" s="4">
        <v>1</v>
      </c>
      <c r="F1327" t="s">
        <v>8220</v>
      </c>
      <c r="G1327" t="s">
        <v>8223</v>
      </c>
      <c r="H1327" t="s">
        <v>8404</v>
      </c>
      <c r="I1327" t="s">
        <v>8245</v>
      </c>
      <c r="J1327">
        <v>1403730000</v>
      </c>
      <c r="K1327">
        <v>1401485207</v>
      </c>
      <c r="L1327" t="b">
        <v>0</v>
      </c>
      <c r="M1327">
        <v>1</v>
      </c>
      <c r="N1327" t="b">
        <v>0</v>
      </c>
      <c r="O1327" t="s">
        <v>8269</v>
      </c>
      <c r="P1327" t="s">
        <v>8322</v>
      </c>
      <c r="Q1327" t="s">
        <v>8325</v>
      </c>
      <c r="R1327">
        <f t="shared" si="140"/>
        <v>1</v>
      </c>
      <c r="S1327" s="9">
        <f t="shared" si="141"/>
        <v>0</v>
      </c>
      <c r="T1327" s="8">
        <f t="shared" si="142"/>
        <v>41789.893599537041</v>
      </c>
      <c r="U1327" s="8">
        <f t="shared" si="143"/>
        <v>41815.875</v>
      </c>
      <c r="V1327" s="14">
        <f t="shared" si="144"/>
        <v>25.981400462958845</v>
      </c>
      <c r="W1327" s="10">
        <f t="shared" si="145"/>
        <v>-0.99960000000000004</v>
      </c>
      <c r="X1327" s="21">
        <f t="shared" si="146"/>
        <v>2014</v>
      </c>
    </row>
    <row r="1328" spans="1:24" ht="60" x14ac:dyDescent="0.25">
      <c r="A1328">
        <v>4112</v>
      </c>
      <c r="B1328" s="1" t="s">
        <v>4108</v>
      </c>
      <c r="C1328" s="1" t="s">
        <v>6961</v>
      </c>
      <c r="D1328" s="3">
        <v>2500</v>
      </c>
      <c r="E1328" s="4">
        <v>1</v>
      </c>
      <c r="F1328" t="s">
        <v>8220</v>
      </c>
      <c r="G1328" t="s">
        <v>8240</v>
      </c>
      <c r="H1328" t="s">
        <v>8414</v>
      </c>
      <c r="I1328" t="s">
        <v>8248</v>
      </c>
      <c r="J1328">
        <v>1456617600</v>
      </c>
      <c r="K1328">
        <v>1454280186</v>
      </c>
      <c r="L1328" t="b">
        <v>0</v>
      </c>
      <c r="M1328">
        <v>1</v>
      </c>
      <c r="N1328" t="b">
        <v>0</v>
      </c>
      <c r="O1328" t="s">
        <v>8269</v>
      </c>
      <c r="P1328" t="s">
        <v>8322</v>
      </c>
      <c r="Q1328" t="s">
        <v>8325</v>
      </c>
      <c r="R1328">
        <f t="shared" si="140"/>
        <v>1</v>
      </c>
      <c r="S1328" s="9">
        <f t="shared" si="141"/>
        <v>0</v>
      </c>
      <c r="T1328" s="8">
        <f t="shared" si="142"/>
        <v>42400.946597222224</v>
      </c>
      <c r="U1328" s="8">
        <f t="shared" si="143"/>
        <v>42428</v>
      </c>
      <c r="V1328" s="14">
        <f t="shared" si="144"/>
        <v>27.053402777775773</v>
      </c>
      <c r="W1328" s="10">
        <f t="shared" si="145"/>
        <v>-0.99960000000000004</v>
      </c>
      <c r="X1328" s="21">
        <f t="shared" si="146"/>
        <v>2016</v>
      </c>
    </row>
    <row r="1329" spans="1:24" ht="60" x14ac:dyDescent="0.25">
      <c r="A1329">
        <v>572</v>
      </c>
      <c r="B1329" s="1" t="s">
        <v>573</v>
      </c>
      <c r="C1329" s="1" t="s">
        <v>4682</v>
      </c>
      <c r="D1329" s="3">
        <v>2500</v>
      </c>
      <c r="E1329" s="4">
        <v>0</v>
      </c>
      <c r="F1329" t="s">
        <v>8220</v>
      </c>
      <c r="G1329" t="s">
        <v>8223</v>
      </c>
      <c r="H1329" t="s">
        <v>8404</v>
      </c>
      <c r="I1329" t="s">
        <v>8245</v>
      </c>
      <c r="J1329">
        <v>1446660688</v>
      </c>
      <c r="K1329">
        <v>1444065088</v>
      </c>
      <c r="L1329" t="b">
        <v>0</v>
      </c>
      <c r="M1329">
        <v>0</v>
      </c>
      <c r="N1329" t="b">
        <v>0</v>
      </c>
      <c r="O1329" t="s">
        <v>8270</v>
      </c>
      <c r="P1329" t="s">
        <v>8307</v>
      </c>
      <c r="Q1329" t="s">
        <v>8341</v>
      </c>
      <c r="R1329">
        <f t="shared" si="140"/>
        <v>0</v>
      </c>
      <c r="S1329" s="9">
        <f t="shared" si="141"/>
        <v>0</v>
      </c>
      <c r="T1329" s="8">
        <f t="shared" si="142"/>
        <v>42282.71629629629</v>
      </c>
      <c r="U1329" s="8">
        <f t="shared" si="143"/>
        <v>42312.757962962962</v>
      </c>
      <c r="V1329" s="14">
        <f t="shared" si="144"/>
        <v>30.041666666671517</v>
      </c>
      <c r="W1329" s="10">
        <f t="shared" si="145"/>
        <v>-1</v>
      </c>
      <c r="X1329" s="21">
        <f t="shared" si="146"/>
        <v>2015</v>
      </c>
    </row>
    <row r="1330" spans="1:24" ht="60" x14ac:dyDescent="0.25">
      <c r="A1330">
        <v>768</v>
      </c>
      <c r="B1330" s="1" t="s">
        <v>769</v>
      </c>
      <c r="C1330" s="1" t="s">
        <v>4878</v>
      </c>
      <c r="D1330" s="3">
        <v>2500</v>
      </c>
      <c r="E1330" s="4">
        <v>0</v>
      </c>
      <c r="F1330" t="s">
        <v>8220</v>
      </c>
      <c r="G1330" t="s">
        <v>8223</v>
      </c>
      <c r="H1330" t="s">
        <v>8404</v>
      </c>
      <c r="I1330" t="s">
        <v>8245</v>
      </c>
      <c r="J1330">
        <v>1387169890</v>
      </c>
      <c r="K1330">
        <v>1384577890</v>
      </c>
      <c r="L1330" t="b">
        <v>0</v>
      </c>
      <c r="M1330">
        <v>0</v>
      </c>
      <c r="N1330" t="b">
        <v>0</v>
      </c>
      <c r="O1330" t="s">
        <v>8273</v>
      </c>
      <c r="P1330" t="s">
        <v>8310</v>
      </c>
      <c r="Q1330" t="s">
        <v>8351</v>
      </c>
      <c r="R1330">
        <f t="shared" si="140"/>
        <v>0</v>
      </c>
      <c r="S1330" s="9">
        <f t="shared" si="141"/>
        <v>0</v>
      </c>
      <c r="T1330" s="8">
        <f t="shared" si="142"/>
        <v>41594.207060185188</v>
      </c>
      <c r="U1330" s="8">
        <f t="shared" si="143"/>
        <v>41624.207060185188</v>
      </c>
      <c r="V1330" s="14">
        <f t="shared" si="144"/>
        <v>30</v>
      </c>
      <c r="W1330" s="10">
        <f t="shared" si="145"/>
        <v>-1</v>
      </c>
      <c r="X1330" s="21">
        <f t="shared" si="146"/>
        <v>2013</v>
      </c>
    </row>
    <row r="1331" spans="1:24" ht="45" x14ac:dyDescent="0.25">
      <c r="A1331">
        <v>908</v>
      </c>
      <c r="B1331" s="1" t="s">
        <v>909</v>
      </c>
      <c r="C1331" s="1" t="s">
        <v>5018</v>
      </c>
      <c r="D1331" s="3">
        <v>2500</v>
      </c>
      <c r="E1331" s="4">
        <v>0</v>
      </c>
      <c r="F1331" t="s">
        <v>8220</v>
      </c>
      <c r="G1331" t="s">
        <v>8223</v>
      </c>
      <c r="H1331" t="s">
        <v>8404</v>
      </c>
      <c r="I1331" t="s">
        <v>8245</v>
      </c>
      <c r="J1331">
        <v>1280206740</v>
      </c>
      <c r="K1331">
        <v>1276283655</v>
      </c>
      <c r="L1331" t="b">
        <v>0</v>
      </c>
      <c r="M1331">
        <v>0</v>
      </c>
      <c r="N1331" t="b">
        <v>0</v>
      </c>
      <c r="O1331" t="s">
        <v>8276</v>
      </c>
      <c r="P1331" t="s">
        <v>8326</v>
      </c>
      <c r="Q1331" t="s">
        <v>8349</v>
      </c>
      <c r="R1331">
        <f t="shared" si="140"/>
        <v>0</v>
      </c>
      <c r="S1331" s="9">
        <f t="shared" si="141"/>
        <v>0</v>
      </c>
      <c r="T1331" s="8">
        <f t="shared" si="142"/>
        <v>40340.801562499997</v>
      </c>
      <c r="U1331" s="8">
        <f t="shared" si="143"/>
        <v>40386.207638888889</v>
      </c>
      <c r="V1331" s="14">
        <f t="shared" si="144"/>
        <v>45.406076388891961</v>
      </c>
      <c r="W1331" s="10">
        <f t="shared" si="145"/>
        <v>-1</v>
      </c>
      <c r="X1331" s="21">
        <f t="shared" si="146"/>
        <v>2010</v>
      </c>
    </row>
    <row r="1332" spans="1:24" ht="30" x14ac:dyDescent="0.25">
      <c r="A1332">
        <v>1050</v>
      </c>
      <c r="B1332" s="1" t="s">
        <v>1051</v>
      </c>
      <c r="C1332" s="1" t="s">
        <v>5160</v>
      </c>
      <c r="D1332" s="3">
        <v>2500</v>
      </c>
      <c r="E1332" s="4">
        <v>0</v>
      </c>
      <c r="F1332" t="s">
        <v>8219</v>
      </c>
      <c r="G1332" t="s">
        <v>8223</v>
      </c>
      <c r="H1332" t="s">
        <v>8404</v>
      </c>
      <c r="I1332" t="s">
        <v>8245</v>
      </c>
      <c r="J1332">
        <v>1442257677</v>
      </c>
      <c r="K1332">
        <v>1439665677</v>
      </c>
      <c r="L1332" t="b">
        <v>0</v>
      </c>
      <c r="M1332">
        <v>0</v>
      </c>
      <c r="N1332" t="b">
        <v>0</v>
      </c>
      <c r="O1332" t="s">
        <v>8279</v>
      </c>
      <c r="P1332" t="s">
        <v>8345</v>
      </c>
      <c r="Q1332" t="s">
        <v>8346</v>
      </c>
      <c r="R1332">
        <f t="shared" si="140"/>
        <v>0</v>
      </c>
      <c r="S1332" s="9">
        <f t="shared" si="141"/>
        <v>0</v>
      </c>
      <c r="T1332" s="8">
        <f t="shared" si="142"/>
        <v>42231.7971875</v>
      </c>
      <c r="U1332" s="8">
        <f t="shared" si="143"/>
        <v>42261.7971875</v>
      </c>
      <c r="V1332" s="14">
        <f t="shared" si="144"/>
        <v>30</v>
      </c>
      <c r="W1332" s="10">
        <f t="shared" si="145"/>
        <v>-1</v>
      </c>
      <c r="X1332" s="21">
        <f t="shared" si="146"/>
        <v>2015</v>
      </c>
    </row>
    <row r="1333" spans="1:24" ht="60" x14ac:dyDescent="0.25">
      <c r="A1333">
        <v>1054</v>
      </c>
      <c r="B1333" s="1" t="s">
        <v>1055</v>
      </c>
      <c r="C1333" s="1" t="s">
        <v>5164</v>
      </c>
      <c r="D1333" s="3">
        <v>2500</v>
      </c>
      <c r="E1333" s="4">
        <v>0</v>
      </c>
      <c r="F1333" t="s">
        <v>8219</v>
      </c>
      <c r="G1333" t="s">
        <v>8223</v>
      </c>
      <c r="H1333" t="s">
        <v>8404</v>
      </c>
      <c r="I1333" t="s">
        <v>8245</v>
      </c>
      <c r="J1333">
        <v>1407708000</v>
      </c>
      <c r="K1333">
        <v>1405110399</v>
      </c>
      <c r="L1333" t="b">
        <v>0</v>
      </c>
      <c r="M1333">
        <v>0</v>
      </c>
      <c r="N1333" t="b">
        <v>0</v>
      </c>
      <c r="O1333" t="s">
        <v>8279</v>
      </c>
      <c r="P1333" t="s">
        <v>8345</v>
      </c>
      <c r="Q1333" t="s">
        <v>8346</v>
      </c>
      <c r="R1333">
        <f t="shared" si="140"/>
        <v>0</v>
      </c>
      <c r="S1333" s="9">
        <f t="shared" si="141"/>
        <v>0</v>
      </c>
      <c r="T1333" s="8">
        <f t="shared" si="142"/>
        <v>41831.851840277777</v>
      </c>
      <c r="U1333" s="8">
        <f t="shared" si="143"/>
        <v>41861.916666666664</v>
      </c>
      <c r="V1333" s="14">
        <f t="shared" si="144"/>
        <v>30.064826388887013</v>
      </c>
      <c r="W1333" s="10">
        <f t="shared" si="145"/>
        <v>-1</v>
      </c>
      <c r="X1333" s="21">
        <f t="shared" si="146"/>
        <v>2014</v>
      </c>
    </row>
    <row r="1334" spans="1:24" ht="30" x14ac:dyDescent="0.25">
      <c r="A1334">
        <v>1236</v>
      </c>
      <c r="B1334" s="1" t="s">
        <v>1237</v>
      </c>
      <c r="C1334" s="1" t="s">
        <v>5346</v>
      </c>
      <c r="D1334" s="3">
        <v>2500</v>
      </c>
      <c r="E1334" s="4">
        <v>0</v>
      </c>
      <c r="F1334" t="s">
        <v>8219</v>
      </c>
      <c r="G1334" t="s">
        <v>8223</v>
      </c>
      <c r="H1334" t="s">
        <v>8404</v>
      </c>
      <c r="I1334" t="s">
        <v>8245</v>
      </c>
      <c r="J1334">
        <v>1343491200</v>
      </c>
      <c r="K1334">
        <v>1342801164</v>
      </c>
      <c r="L1334" t="b">
        <v>0</v>
      </c>
      <c r="M1334">
        <v>0</v>
      </c>
      <c r="N1334" t="b">
        <v>0</v>
      </c>
      <c r="O1334" t="s">
        <v>8284</v>
      </c>
      <c r="P1334" t="s">
        <v>8326</v>
      </c>
      <c r="Q1334" t="s">
        <v>8353</v>
      </c>
      <c r="R1334">
        <f t="shared" si="140"/>
        <v>0</v>
      </c>
      <c r="S1334" s="9">
        <f t="shared" si="141"/>
        <v>0</v>
      </c>
      <c r="T1334" s="8">
        <f t="shared" si="142"/>
        <v>41110.680138888885</v>
      </c>
      <c r="U1334" s="8">
        <f t="shared" si="143"/>
        <v>41118.666666666664</v>
      </c>
      <c r="V1334" s="14">
        <f t="shared" si="144"/>
        <v>7.9865277777789743</v>
      </c>
      <c r="W1334" s="10">
        <f t="shared" si="145"/>
        <v>-1</v>
      </c>
      <c r="X1334" s="21">
        <f t="shared" si="146"/>
        <v>2012</v>
      </c>
    </row>
    <row r="1335" spans="1:24" ht="30" x14ac:dyDescent="0.25">
      <c r="A1335">
        <v>1239</v>
      </c>
      <c r="B1335" s="1" t="s">
        <v>1240</v>
      </c>
      <c r="C1335" s="1" t="s">
        <v>5349</v>
      </c>
      <c r="D1335" s="3">
        <v>2500</v>
      </c>
      <c r="E1335" s="4">
        <v>0</v>
      </c>
      <c r="F1335" t="s">
        <v>8219</v>
      </c>
      <c r="G1335" t="s">
        <v>8223</v>
      </c>
      <c r="H1335" t="s">
        <v>8404</v>
      </c>
      <c r="I1335" t="s">
        <v>8245</v>
      </c>
      <c r="J1335">
        <v>1325804767</v>
      </c>
      <c r="K1335">
        <v>1323212767</v>
      </c>
      <c r="L1335" t="b">
        <v>0</v>
      </c>
      <c r="M1335">
        <v>0</v>
      </c>
      <c r="N1335" t="b">
        <v>0</v>
      </c>
      <c r="O1335" t="s">
        <v>8284</v>
      </c>
      <c r="P1335" t="s">
        <v>8326</v>
      </c>
      <c r="Q1335" t="s">
        <v>8353</v>
      </c>
      <c r="R1335">
        <f t="shared" si="140"/>
        <v>0</v>
      </c>
      <c r="S1335" s="9">
        <f t="shared" si="141"/>
        <v>0</v>
      </c>
      <c r="T1335" s="8">
        <f t="shared" si="142"/>
        <v>40883.962581018517</v>
      </c>
      <c r="U1335" s="8">
        <f t="shared" si="143"/>
        <v>40913.962581018517</v>
      </c>
      <c r="V1335" s="14">
        <f t="shared" si="144"/>
        <v>30</v>
      </c>
      <c r="W1335" s="10">
        <f t="shared" si="145"/>
        <v>-1</v>
      </c>
      <c r="X1335" s="21">
        <f t="shared" si="146"/>
        <v>2011</v>
      </c>
    </row>
    <row r="1336" spans="1:24" ht="60" x14ac:dyDescent="0.25">
      <c r="A1336">
        <v>1333</v>
      </c>
      <c r="B1336" s="1" t="s">
        <v>1334</v>
      </c>
      <c r="C1336" s="1" t="s">
        <v>5443</v>
      </c>
      <c r="D1336" s="3">
        <v>2500</v>
      </c>
      <c r="E1336" s="4">
        <v>0</v>
      </c>
      <c r="F1336" t="s">
        <v>8219</v>
      </c>
      <c r="G1336" t="s">
        <v>8225</v>
      </c>
      <c r="H1336" t="s">
        <v>8405</v>
      </c>
      <c r="I1336" t="s">
        <v>8247</v>
      </c>
      <c r="J1336">
        <v>1405478025</v>
      </c>
      <c r="K1336">
        <v>1402886025</v>
      </c>
      <c r="L1336" t="b">
        <v>0</v>
      </c>
      <c r="M1336">
        <v>0</v>
      </c>
      <c r="N1336" t="b">
        <v>0</v>
      </c>
      <c r="O1336" t="s">
        <v>8271</v>
      </c>
      <c r="P1336" t="s">
        <v>8307</v>
      </c>
      <c r="Q1336" t="s">
        <v>8309</v>
      </c>
      <c r="R1336">
        <f t="shared" si="140"/>
        <v>0</v>
      </c>
      <c r="S1336" s="9">
        <f t="shared" si="141"/>
        <v>0</v>
      </c>
      <c r="T1336" s="8">
        <f t="shared" si="142"/>
        <v>41806.106770833336</v>
      </c>
      <c r="U1336" s="8">
        <f t="shared" si="143"/>
        <v>41836.106770833336</v>
      </c>
      <c r="V1336" s="14">
        <f t="shared" si="144"/>
        <v>30</v>
      </c>
      <c r="W1336" s="10">
        <f t="shared" si="145"/>
        <v>-1</v>
      </c>
      <c r="X1336" s="21">
        <f t="shared" si="146"/>
        <v>2014</v>
      </c>
    </row>
    <row r="1337" spans="1:24" ht="45" x14ac:dyDescent="0.25">
      <c r="A1337">
        <v>2377</v>
      </c>
      <c r="B1337" s="1" t="s">
        <v>2378</v>
      </c>
      <c r="C1337" s="1" t="s">
        <v>6487</v>
      </c>
      <c r="D1337" s="3">
        <v>2500</v>
      </c>
      <c r="E1337" s="4">
        <v>0</v>
      </c>
      <c r="F1337" t="s">
        <v>8219</v>
      </c>
      <c r="G1337" t="s">
        <v>8228</v>
      </c>
      <c r="H1337" t="s">
        <v>8409</v>
      </c>
      <c r="I1337" t="s">
        <v>8250</v>
      </c>
      <c r="J1337">
        <v>1480110783</v>
      </c>
      <c r="K1337">
        <v>1477515183</v>
      </c>
      <c r="L1337" t="b">
        <v>0</v>
      </c>
      <c r="M1337">
        <v>0</v>
      </c>
      <c r="N1337" t="b">
        <v>0</v>
      </c>
      <c r="O1337" t="s">
        <v>8270</v>
      </c>
      <c r="P1337" t="s">
        <v>8307</v>
      </c>
      <c r="Q1337" t="s">
        <v>8341</v>
      </c>
      <c r="R1337">
        <f t="shared" si="140"/>
        <v>0</v>
      </c>
      <c r="S1337" s="9">
        <f t="shared" si="141"/>
        <v>0</v>
      </c>
      <c r="T1337" s="8">
        <f t="shared" si="142"/>
        <v>42669.870173611111</v>
      </c>
      <c r="U1337" s="8">
        <f t="shared" si="143"/>
        <v>42699.911840277782</v>
      </c>
      <c r="V1337" s="14">
        <f t="shared" si="144"/>
        <v>30.041666666671517</v>
      </c>
      <c r="W1337" s="10">
        <f t="shared" si="145"/>
        <v>-1</v>
      </c>
      <c r="X1337" s="21">
        <f t="shared" si="146"/>
        <v>2016</v>
      </c>
    </row>
    <row r="1338" spans="1:24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t="s">
        <v>8223</v>
      </c>
      <c r="H1338" t="s">
        <v>8404</v>
      </c>
      <c r="I1338" t="s">
        <v>8245</v>
      </c>
      <c r="J1338">
        <v>1367940794</v>
      </c>
      <c r="K1338">
        <v>1365348794</v>
      </c>
      <c r="L1338" t="b">
        <v>0</v>
      </c>
      <c r="M1338">
        <v>34</v>
      </c>
      <c r="N1338" t="b">
        <v>1</v>
      </c>
      <c r="O1338" t="s">
        <v>8277</v>
      </c>
      <c r="P1338" t="s">
        <v>8326</v>
      </c>
      <c r="Q1338" t="s">
        <v>8327</v>
      </c>
      <c r="R1338">
        <f t="shared" si="140"/>
        <v>77.349999999999994</v>
      </c>
      <c r="S1338" s="9">
        <f t="shared" si="141"/>
        <v>103</v>
      </c>
      <c r="T1338" s="8">
        <f t="shared" si="142"/>
        <v>41371.648078703707</v>
      </c>
      <c r="U1338" s="8">
        <f t="shared" si="143"/>
        <v>41401.648078703707</v>
      </c>
      <c r="V1338" s="14">
        <f t="shared" si="144"/>
        <v>30</v>
      </c>
      <c r="W1338" s="10">
        <f t="shared" si="145"/>
        <v>3.1372549019607843E-2</v>
      </c>
      <c r="X1338" s="21">
        <f t="shared" si="146"/>
        <v>2013</v>
      </c>
    </row>
    <row r="1339" spans="1:24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t="s">
        <v>8224</v>
      </c>
      <c r="H1339" t="s">
        <v>8408</v>
      </c>
      <c r="I1339" t="s">
        <v>8246</v>
      </c>
      <c r="J1339">
        <v>1425326400</v>
      </c>
      <c r="K1339">
        <v>1421916830</v>
      </c>
      <c r="L1339" t="b">
        <v>0</v>
      </c>
      <c r="M1339">
        <v>410</v>
      </c>
      <c r="N1339" t="b">
        <v>1</v>
      </c>
      <c r="O1339" t="s">
        <v>8293</v>
      </c>
      <c r="P1339" t="s">
        <v>8307</v>
      </c>
      <c r="Q1339" t="s">
        <v>8308</v>
      </c>
      <c r="R1339">
        <f t="shared" si="140"/>
        <v>10.51</v>
      </c>
      <c r="S1339" s="9">
        <f t="shared" si="141"/>
        <v>168</v>
      </c>
      <c r="T1339" s="8">
        <f t="shared" si="142"/>
        <v>42026.370717592596</v>
      </c>
      <c r="U1339" s="8">
        <f t="shared" si="143"/>
        <v>42065.833333333328</v>
      </c>
      <c r="V1339" s="14">
        <f t="shared" si="144"/>
        <v>39.462615740732872</v>
      </c>
      <c r="W1339" s="10">
        <f t="shared" si="145"/>
        <v>0.68281250000000004</v>
      </c>
      <c r="X1339" s="21">
        <f t="shared" si="146"/>
        <v>2015</v>
      </c>
    </row>
    <row r="1340" spans="1:24" ht="60" x14ac:dyDescent="0.25">
      <c r="A1340">
        <v>1525</v>
      </c>
      <c r="B1340" s="1" t="s">
        <v>1526</v>
      </c>
      <c r="C1340" s="1" t="s">
        <v>5635</v>
      </c>
      <c r="D1340" s="3">
        <v>2600</v>
      </c>
      <c r="E1340" s="4">
        <v>4524.1499999999996</v>
      </c>
      <c r="F1340" t="s">
        <v>8218</v>
      </c>
      <c r="G1340" t="s">
        <v>8223</v>
      </c>
      <c r="H1340" t="s">
        <v>8404</v>
      </c>
      <c r="I1340" t="s">
        <v>8245</v>
      </c>
      <c r="J1340">
        <v>1471539138</v>
      </c>
      <c r="K1340">
        <v>1468947138</v>
      </c>
      <c r="L1340" t="b">
        <v>1</v>
      </c>
      <c r="M1340">
        <v>140</v>
      </c>
      <c r="N1340" t="b">
        <v>1</v>
      </c>
      <c r="O1340" t="s">
        <v>8283</v>
      </c>
      <c r="P1340" t="s">
        <v>8312</v>
      </c>
      <c r="Q1340" t="s">
        <v>8313</v>
      </c>
      <c r="R1340">
        <f t="shared" si="140"/>
        <v>32.32</v>
      </c>
      <c r="S1340" s="9">
        <f t="shared" si="141"/>
        <v>174</v>
      </c>
      <c r="T1340" s="8">
        <f t="shared" si="142"/>
        <v>42570.702986111108</v>
      </c>
      <c r="U1340" s="8">
        <f t="shared" si="143"/>
        <v>42600.702986111108</v>
      </c>
      <c r="V1340" s="14">
        <f t="shared" si="144"/>
        <v>30</v>
      </c>
      <c r="W1340" s="10">
        <f t="shared" si="145"/>
        <v>0.74005769230769214</v>
      </c>
      <c r="X1340" s="21">
        <f t="shared" si="146"/>
        <v>2016</v>
      </c>
    </row>
    <row r="1341" spans="1:24" ht="60" x14ac:dyDescent="0.25">
      <c r="A1341">
        <v>34</v>
      </c>
      <c r="B1341" s="1" t="s">
        <v>36</v>
      </c>
      <c r="C1341" s="1" t="s">
        <v>4145</v>
      </c>
      <c r="D1341" s="3">
        <v>2600</v>
      </c>
      <c r="E1341" s="4">
        <v>3392</v>
      </c>
      <c r="F1341" t="s">
        <v>8218</v>
      </c>
      <c r="G1341" t="s">
        <v>8223</v>
      </c>
      <c r="H1341" t="s">
        <v>8404</v>
      </c>
      <c r="I1341" t="s">
        <v>8245</v>
      </c>
      <c r="J1341">
        <v>1407224601</v>
      </c>
      <c r="K1341">
        <v>1405928601</v>
      </c>
      <c r="L1341" t="b">
        <v>0</v>
      </c>
      <c r="M1341">
        <v>68</v>
      </c>
      <c r="N1341" t="b">
        <v>1</v>
      </c>
      <c r="O1341" t="s">
        <v>8263</v>
      </c>
      <c r="P1341" t="s">
        <v>8320</v>
      </c>
      <c r="Q1341" t="s">
        <v>8331</v>
      </c>
      <c r="R1341">
        <f t="shared" si="140"/>
        <v>49.88</v>
      </c>
      <c r="S1341" s="9">
        <f t="shared" si="141"/>
        <v>130</v>
      </c>
      <c r="T1341" s="8">
        <f t="shared" si="142"/>
        <v>41841.321770833332</v>
      </c>
      <c r="U1341" s="8">
        <f t="shared" si="143"/>
        <v>41856.321770833332</v>
      </c>
      <c r="V1341" s="14">
        <f t="shared" si="144"/>
        <v>15</v>
      </c>
      <c r="W1341" s="10">
        <f t="shared" si="145"/>
        <v>0.30461538461538462</v>
      </c>
      <c r="X1341" s="21">
        <f t="shared" si="146"/>
        <v>2014</v>
      </c>
    </row>
    <row r="1342" spans="1:24" ht="30" x14ac:dyDescent="0.25">
      <c r="A1342">
        <v>3595</v>
      </c>
      <c r="B1342" s="1" t="s">
        <v>3594</v>
      </c>
      <c r="C1342" s="1" t="s">
        <v>7705</v>
      </c>
      <c r="D1342" s="3">
        <v>2600</v>
      </c>
      <c r="E1342" s="4">
        <v>3081</v>
      </c>
      <c r="F1342" t="s">
        <v>8218</v>
      </c>
      <c r="G1342" t="s">
        <v>8223</v>
      </c>
      <c r="H1342" t="s">
        <v>8404</v>
      </c>
      <c r="I1342" t="s">
        <v>8245</v>
      </c>
      <c r="J1342">
        <v>1426229940</v>
      </c>
      <c r="K1342">
        <v>1423959123</v>
      </c>
      <c r="L1342" t="b">
        <v>0</v>
      </c>
      <c r="M1342">
        <v>62</v>
      </c>
      <c r="N1342" t="b">
        <v>1</v>
      </c>
      <c r="O1342" t="s">
        <v>8269</v>
      </c>
      <c r="P1342" t="s">
        <v>8322</v>
      </c>
      <c r="Q1342" t="s">
        <v>8325</v>
      </c>
      <c r="R1342">
        <f t="shared" si="140"/>
        <v>49.69</v>
      </c>
      <c r="S1342" s="9">
        <f t="shared" si="141"/>
        <v>119</v>
      </c>
      <c r="T1342" s="8">
        <f t="shared" si="142"/>
        <v>42050.008368055554</v>
      </c>
      <c r="U1342" s="8">
        <f t="shared" si="143"/>
        <v>42076.290972222225</v>
      </c>
      <c r="V1342" s="14">
        <f t="shared" si="144"/>
        <v>26.282604166670353</v>
      </c>
      <c r="W1342" s="10">
        <f t="shared" si="145"/>
        <v>0.185</v>
      </c>
      <c r="X1342" s="21">
        <f t="shared" si="146"/>
        <v>2015</v>
      </c>
    </row>
    <row r="1343" spans="1:24" ht="60" x14ac:dyDescent="0.25">
      <c r="A1343">
        <v>3230</v>
      </c>
      <c r="B1343" s="1" t="s">
        <v>3230</v>
      </c>
      <c r="C1343" s="1" t="s">
        <v>7340</v>
      </c>
      <c r="D1343" s="3">
        <v>2600</v>
      </c>
      <c r="E1343" s="4">
        <v>2857</v>
      </c>
      <c r="F1343" t="s">
        <v>8218</v>
      </c>
      <c r="G1343" t="s">
        <v>8223</v>
      </c>
      <c r="H1343" t="s">
        <v>8404</v>
      </c>
      <c r="I1343" t="s">
        <v>8245</v>
      </c>
      <c r="J1343">
        <v>1412135940</v>
      </c>
      <c r="K1343">
        <v>1410840126</v>
      </c>
      <c r="L1343" t="b">
        <v>1</v>
      </c>
      <c r="M1343">
        <v>37</v>
      </c>
      <c r="N1343" t="b">
        <v>1</v>
      </c>
      <c r="O1343" t="s">
        <v>8269</v>
      </c>
      <c r="P1343" t="s">
        <v>8322</v>
      </c>
      <c r="Q1343" t="s">
        <v>8325</v>
      </c>
      <c r="R1343">
        <f t="shared" si="140"/>
        <v>77.22</v>
      </c>
      <c r="S1343" s="9">
        <f t="shared" si="141"/>
        <v>110</v>
      </c>
      <c r="T1343" s="8">
        <f t="shared" si="142"/>
        <v>41898.168125000004</v>
      </c>
      <c r="U1343" s="8">
        <f t="shared" si="143"/>
        <v>41913.165972222225</v>
      </c>
      <c r="V1343" s="14">
        <f t="shared" si="144"/>
        <v>14.997847222221026</v>
      </c>
      <c r="W1343" s="10">
        <f t="shared" si="145"/>
        <v>9.8846153846153847E-2</v>
      </c>
      <c r="X1343" s="21">
        <f t="shared" si="146"/>
        <v>2014</v>
      </c>
    </row>
    <row r="1344" spans="1:24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t="s">
        <v>8224</v>
      </c>
      <c r="H1344" t="s">
        <v>8408</v>
      </c>
      <c r="I1344" t="s">
        <v>8246</v>
      </c>
      <c r="J1344">
        <v>1436380200</v>
      </c>
      <c r="K1344">
        <v>1433615400</v>
      </c>
      <c r="L1344" t="b">
        <v>0</v>
      </c>
      <c r="M1344">
        <v>9</v>
      </c>
      <c r="N1344" t="b">
        <v>1</v>
      </c>
      <c r="O1344" t="s">
        <v>8283</v>
      </c>
      <c r="P1344" t="s">
        <v>8312</v>
      </c>
      <c r="Q1344" t="s">
        <v>8313</v>
      </c>
      <c r="R1344">
        <f t="shared" si="140"/>
        <v>299.22000000000003</v>
      </c>
      <c r="S1344" s="9">
        <f t="shared" si="141"/>
        <v>101</v>
      </c>
      <c r="T1344" s="8">
        <f t="shared" si="142"/>
        <v>42161.770833333328</v>
      </c>
      <c r="U1344" s="8">
        <f t="shared" si="143"/>
        <v>42193.770833333328</v>
      </c>
      <c r="V1344" s="14">
        <f t="shared" si="144"/>
        <v>32</v>
      </c>
      <c r="W1344" s="10">
        <f t="shared" si="145"/>
        <v>1.3167795334838224E-2</v>
      </c>
      <c r="X1344" s="21">
        <f t="shared" si="146"/>
        <v>2015</v>
      </c>
    </row>
    <row r="1345" spans="1:24" ht="45" x14ac:dyDescent="0.25">
      <c r="A1345">
        <v>3265</v>
      </c>
      <c r="B1345" s="1" t="s">
        <v>3265</v>
      </c>
      <c r="C1345" s="1" t="s">
        <v>7375</v>
      </c>
      <c r="D1345" s="3">
        <v>2700</v>
      </c>
      <c r="E1345" s="4">
        <v>4428</v>
      </c>
      <c r="F1345" t="s">
        <v>8218</v>
      </c>
      <c r="G1345" t="s">
        <v>8240</v>
      </c>
      <c r="H1345" t="s">
        <v>8414</v>
      </c>
      <c r="I1345" t="s">
        <v>8248</v>
      </c>
      <c r="J1345">
        <v>1449162000</v>
      </c>
      <c r="K1345">
        <v>1446570315</v>
      </c>
      <c r="L1345" t="b">
        <v>1</v>
      </c>
      <c r="M1345">
        <v>63</v>
      </c>
      <c r="N1345" t="b">
        <v>1</v>
      </c>
      <c r="O1345" t="s">
        <v>8269</v>
      </c>
      <c r="P1345" t="s">
        <v>8322</v>
      </c>
      <c r="Q1345" t="s">
        <v>8325</v>
      </c>
      <c r="R1345">
        <f t="shared" si="140"/>
        <v>70.290000000000006</v>
      </c>
      <c r="S1345" s="9">
        <f t="shared" si="141"/>
        <v>164</v>
      </c>
      <c r="T1345" s="8">
        <f t="shared" si="142"/>
        <v>42311.711979166663</v>
      </c>
      <c r="U1345" s="8">
        <f t="shared" si="143"/>
        <v>42341.708333333328</v>
      </c>
      <c r="V1345" s="14">
        <f t="shared" si="144"/>
        <v>29.996354166665697</v>
      </c>
      <c r="W1345" s="10">
        <f t="shared" si="145"/>
        <v>0.64</v>
      </c>
      <c r="X1345" s="21">
        <f t="shared" si="146"/>
        <v>2015</v>
      </c>
    </row>
    <row r="1346" spans="1:24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t="s">
        <v>8223</v>
      </c>
      <c r="H1346" t="s">
        <v>8404</v>
      </c>
      <c r="I1346" t="s">
        <v>8245</v>
      </c>
      <c r="J1346">
        <v>1458480560</v>
      </c>
      <c r="K1346">
        <v>1455892160</v>
      </c>
      <c r="L1346" t="b">
        <v>0</v>
      </c>
      <c r="M1346">
        <v>33</v>
      </c>
      <c r="N1346" t="b">
        <v>1</v>
      </c>
      <c r="O1346" t="s">
        <v>8283</v>
      </c>
      <c r="P1346" t="s">
        <v>8312</v>
      </c>
      <c r="Q1346" t="s">
        <v>8313</v>
      </c>
      <c r="R1346">
        <f t="shared" ref="R1346:R1409" si="147">IFERROR(ROUND(E1346/M1346,2),0)</f>
        <v>89.24</v>
      </c>
      <c r="S1346" s="9">
        <f t="shared" ref="S1346:S1409" si="148">ROUND((E1346/D1346)*100,0)</f>
        <v>109</v>
      </c>
      <c r="T1346" s="8">
        <f t="shared" ref="T1346:T1409" si="149">+(((K1346/60)/60)/24)+DATE(1970,1,1)</f>
        <v>42419.603703703702</v>
      </c>
      <c r="U1346" s="8">
        <f t="shared" ref="U1346:U1409" si="150">+(((J1346/60)/60/24)+DATE(1970,1,1))</f>
        <v>42449.562037037031</v>
      </c>
      <c r="V1346" s="14">
        <f t="shared" ref="V1346:V1409" si="151">+U1346-T1346</f>
        <v>29.958333333328483</v>
      </c>
      <c r="W1346" s="10">
        <f t="shared" ref="W1346:W1409" si="152">+(E1346-D1346)/D1346</f>
        <v>9.0740740740740747E-2</v>
      </c>
      <c r="X1346" s="21">
        <f t="shared" ref="X1346:X1409" si="153">YEAR(T1346)</f>
        <v>2016</v>
      </c>
    </row>
    <row r="1347" spans="1:24" x14ac:dyDescent="0.25">
      <c r="A1347">
        <v>2833</v>
      </c>
      <c r="B1347" s="1" t="s">
        <v>2833</v>
      </c>
      <c r="C1347" s="1" t="s">
        <v>6943</v>
      </c>
      <c r="D1347" s="3">
        <v>2700</v>
      </c>
      <c r="E1347" s="4">
        <v>2923</v>
      </c>
      <c r="F1347" t="s">
        <v>8218</v>
      </c>
      <c r="G1347" t="s">
        <v>8223</v>
      </c>
      <c r="H1347" t="s">
        <v>8404</v>
      </c>
      <c r="I1347" t="s">
        <v>8245</v>
      </c>
      <c r="J1347">
        <v>1444528800</v>
      </c>
      <c r="K1347">
        <v>1442804633</v>
      </c>
      <c r="L1347" t="b">
        <v>0</v>
      </c>
      <c r="M1347">
        <v>35</v>
      </c>
      <c r="N1347" t="b">
        <v>1</v>
      </c>
      <c r="O1347" t="s">
        <v>8269</v>
      </c>
      <c r="P1347" t="s">
        <v>8322</v>
      </c>
      <c r="Q1347" t="s">
        <v>8325</v>
      </c>
      <c r="R1347">
        <f t="shared" si="147"/>
        <v>83.51</v>
      </c>
      <c r="S1347" s="9">
        <f t="shared" si="148"/>
        <v>108</v>
      </c>
      <c r="T1347" s="8">
        <f t="shared" si="149"/>
        <v>42268.127696759257</v>
      </c>
      <c r="U1347" s="8">
        <f t="shared" si="150"/>
        <v>42288.083333333328</v>
      </c>
      <c r="V1347" s="14">
        <f t="shared" si="151"/>
        <v>19.955636574071832</v>
      </c>
      <c r="W1347" s="10">
        <f t="shared" si="152"/>
        <v>8.2592592592592592E-2</v>
      </c>
      <c r="X1347" s="21">
        <f t="shared" si="153"/>
        <v>2015</v>
      </c>
    </row>
    <row r="1348" spans="1:24" ht="60" x14ac:dyDescent="0.25">
      <c r="A1348">
        <v>977</v>
      </c>
      <c r="B1348" s="1" t="s">
        <v>978</v>
      </c>
      <c r="C1348" s="1" t="s">
        <v>5087</v>
      </c>
      <c r="D1348" s="3">
        <v>2700</v>
      </c>
      <c r="E1348" s="4">
        <v>909</v>
      </c>
      <c r="F1348" t="s">
        <v>8220</v>
      </c>
      <c r="G1348" t="s">
        <v>8238</v>
      </c>
      <c r="H1348" t="s">
        <v>8417</v>
      </c>
      <c r="I1348" t="s">
        <v>8248</v>
      </c>
      <c r="J1348">
        <v>1456094197</v>
      </c>
      <c r="K1348">
        <v>1453502197</v>
      </c>
      <c r="L1348" t="b">
        <v>0</v>
      </c>
      <c r="M1348">
        <v>12</v>
      </c>
      <c r="N1348" t="b">
        <v>0</v>
      </c>
      <c r="O1348" t="s">
        <v>8271</v>
      </c>
      <c r="P1348" t="s">
        <v>8307</v>
      </c>
      <c r="Q1348" t="s">
        <v>8309</v>
      </c>
      <c r="R1348">
        <f t="shared" si="147"/>
        <v>75.75</v>
      </c>
      <c r="S1348" s="9">
        <f t="shared" si="148"/>
        <v>34</v>
      </c>
      <c r="T1348" s="8">
        <f t="shared" si="149"/>
        <v>42391.942094907412</v>
      </c>
      <c r="U1348" s="8">
        <f t="shared" si="150"/>
        <v>42421.942094907412</v>
      </c>
      <c r="V1348" s="14">
        <f t="shared" si="151"/>
        <v>30</v>
      </c>
      <c r="W1348" s="10">
        <f t="shared" si="152"/>
        <v>-0.66333333333333333</v>
      </c>
      <c r="X1348" s="21">
        <f t="shared" si="153"/>
        <v>2016</v>
      </c>
    </row>
    <row r="1349" spans="1:24" ht="45" x14ac:dyDescent="0.25">
      <c r="A1349">
        <v>2322</v>
      </c>
      <c r="B1349" s="1" t="s">
        <v>2323</v>
      </c>
      <c r="C1349" s="1" t="s">
        <v>6432</v>
      </c>
      <c r="D1349" s="3">
        <v>2700</v>
      </c>
      <c r="E1349" s="4">
        <v>85</v>
      </c>
      <c r="F1349" t="s">
        <v>8221</v>
      </c>
      <c r="G1349" t="s">
        <v>8223</v>
      </c>
      <c r="H1349" t="s">
        <v>8404</v>
      </c>
      <c r="I1349" t="s">
        <v>8245</v>
      </c>
      <c r="J1349">
        <v>1491769769</v>
      </c>
      <c r="K1349">
        <v>1489181369</v>
      </c>
      <c r="L1349" t="b">
        <v>0</v>
      </c>
      <c r="M1349">
        <v>4</v>
      </c>
      <c r="N1349" t="b">
        <v>0</v>
      </c>
      <c r="O1349" t="s">
        <v>8296</v>
      </c>
      <c r="P1349" t="s">
        <v>8318</v>
      </c>
      <c r="Q1349" t="s">
        <v>8319</v>
      </c>
      <c r="R1349">
        <f t="shared" si="147"/>
        <v>21.25</v>
      </c>
      <c r="S1349" s="9">
        <f t="shared" si="148"/>
        <v>3</v>
      </c>
      <c r="T1349" s="8">
        <f t="shared" si="149"/>
        <v>42804.895474537043</v>
      </c>
      <c r="U1349" s="8">
        <f t="shared" si="150"/>
        <v>42834.853807870371</v>
      </c>
      <c r="V1349" s="14">
        <f t="shared" si="151"/>
        <v>29.958333333328483</v>
      </c>
      <c r="W1349" s="10">
        <f t="shared" si="152"/>
        <v>-0.96851851851851856</v>
      </c>
      <c r="X1349" s="21">
        <f t="shared" si="153"/>
        <v>2017</v>
      </c>
    </row>
    <row r="1350" spans="1:24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t="s">
        <v>8228</v>
      </c>
      <c r="H1350" t="s">
        <v>8409</v>
      </c>
      <c r="I1350" t="s">
        <v>8250</v>
      </c>
      <c r="J1350">
        <v>1425758101</v>
      </c>
      <c r="K1350">
        <v>1423166101</v>
      </c>
      <c r="L1350" t="b">
        <v>0</v>
      </c>
      <c r="M1350">
        <v>6</v>
      </c>
      <c r="N1350" t="b">
        <v>0</v>
      </c>
      <c r="O1350" t="s">
        <v>8285</v>
      </c>
      <c r="P1350" t="s">
        <v>8310</v>
      </c>
      <c r="Q1350" t="s">
        <v>8347</v>
      </c>
      <c r="R1350">
        <f t="shared" si="147"/>
        <v>30</v>
      </c>
      <c r="S1350" s="9">
        <f t="shared" si="148"/>
        <v>7</v>
      </c>
      <c r="T1350" s="8">
        <f t="shared" si="149"/>
        <v>42040.829872685179</v>
      </c>
      <c r="U1350" s="8">
        <f t="shared" si="150"/>
        <v>42070.829872685179</v>
      </c>
      <c r="V1350" s="14">
        <f t="shared" si="151"/>
        <v>30</v>
      </c>
      <c r="W1350" s="10">
        <f t="shared" si="152"/>
        <v>-0.93394495412844036</v>
      </c>
      <c r="X1350" s="21">
        <f t="shared" si="153"/>
        <v>2015</v>
      </c>
    </row>
    <row r="1351" spans="1:24" ht="60" x14ac:dyDescent="0.25">
      <c r="A1351">
        <v>3419</v>
      </c>
      <c r="B1351" s="1" t="s">
        <v>3418</v>
      </c>
      <c r="C1351" s="1" t="s">
        <v>7529</v>
      </c>
      <c r="D1351" s="3">
        <v>2750</v>
      </c>
      <c r="E1351" s="4">
        <v>2930</v>
      </c>
      <c r="F1351" t="s">
        <v>8218</v>
      </c>
      <c r="G1351" t="s">
        <v>8240</v>
      </c>
      <c r="H1351" t="s">
        <v>8414</v>
      </c>
      <c r="I1351" t="s">
        <v>8248</v>
      </c>
      <c r="J1351">
        <v>1459978200</v>
      </c>
      <c r="K1351">
        <v>1458416585</v>
      </c>
      <c r="L1351" t="b">
        <v>0</v>
      </c>
      <c r="M1351">
        <v>46</v>
      </c>
      <c r="N1351" t="b">
        <v>1</v>
      </c>
      <c r="O1351" t="s">
        <v>8269</v>
      </c>
      <c r="P1351" t="s">
        <v>8322</v>
      </c>
      <c r="Q1351" t="s">
        <v>8325</v>
      </c>
      <c r="R1351">
        <f t="shared" si="147"/>
        <v>63.7</v>
      </c>
      <c r="S1351" s="9">
        <f t="shared" si="148"/>
        <v>107</v>
      </c>
      <c r="T1351" s="8">
        <f t="shared" si="149"/>
        <v>42448.821585648147</v>
      </c>
      <c r="U1351" s="8">
        <f t="shared" si="150"/>
        <v>42466.895833333328</v>
      </c>
      <c r="V1351" s="14">
        <f t="shared" si="151"/>
        <v>18.074247685181035</v>
      </c>
      <c r="W1351" s="10">
        <f t="shared" si="152"/>
        <v>6.545454545454546E-2</v>
      </c>
      <c r="X1351" s="21">
        <f t="shared" si="153"/>
        <v>2016</v>
      </c>
    </row>
    <row r="1352" spans="1:24" ht="60" x14ac:dyDescent="0.25">
      <c r="A1352">
        <v>793</v>
      </c>
      <c r="B1352" s="1" t="s">
        <v>794</v>
      </c>
      <c r="C1352" s="1" t="s">
        <v>4903</v>
      </c>
      <c r="D1352" s="3">
        <v>2750</v>
      </c>
      <c r="E1352" s="4">
        <v>2826.43</v>
      </c>
      <c r="F1352" t="s">
        <v>8218</v>
      </c>
      <c r="G1352" t="s">
        <v>8223</v>
      </c>
      <c r="H1352" t="s">
        <v>8404</v>
      </c>
      <c r="I1352" t="s">
        <v>8245</v>
      </c>
      <c r="J1352">
        <v>1372827540</v>
      </c>
      <c r="K1352">
        <v>1371491244</v>
      </c>
      <c r="L1352" t="b">
        <v>0</v>
      </c>
      <c r="M1352">
        <v>32</v>
      </c>
      <c r="N1352" t="b">
        <v>1</v>
      </c>
      <c r="O1352" t="s">
        <v>8274</v>
      </c>
      <c r="P1352" t="s">
        <v>8326</v>
      </c>
      <c r="Q1352" t="s">
        <v>8330</v>
      </c>
      <c r="R1352">
        <f t="shared" si="147"/>
        <v>88.33</v>
      </c>
      <c r="S1352" s="9">
        <f t="shared" si="148"/>
        <v>103</v>
      </c>
      <c r="T1352" s="8">
        <f t="shared" si="149"/>
        <v>41442.741249999999</v>
      </c>
      <c r="U1352" s="8">
        <f t="shared" si="150"/>
        <v>41458.207638888889</v>
      </c>
      <c r="V1352" s="14">
        <f t="shared" si="151"/>
        <v>15.466388888889924</v>
      </c>
      <c r="W1352" s="10">
        <f t="shared" si="152"/>
        <v>2.7792727272727212E-2</v>
      </c>
      <c r="X1352" s="21">
        <f t="shared" si="153"/>
        <v>2013</v>
      </c>
    </row>
    <row r="1353" spans="1:24" ht="60" x14ac:dyDescent="0.25">
      <c r="A1353">
        <v>3530</v>
      </c>
      <c r="B1353" s="1" t="s">
        <v>3529</v>
      </c>
      <c r="C1353" s="1" t="s">
        <v>7640</v>
      </c>
      <c r="D1353" s="3">
        <v>2750</v>
      </c>
      <c r="E1353" s="4">
        <v>2750</v>
      </c>
      <c r="F1353" t="s">
        <v>8218</v>
      </c>
      <c r="G1353" t="s">
        <v>8224</v>
      </c>
      <c r="H1353" t="s">
        <v>8408</v>
      </c>
      <c r="I1353" t="s">
        <v>8246</v>
      </c>
      <c r="J1353">
        <v>1460318400</v>
      </c>
      <c r="K1353">
        <v>1457881057</v>
      </c>
      <c r="L1353" t="b">
        <v>0</v>
      </c>
      <c r="M1353">
        <v>22</v>
      </c>
      <c r="N1353" t="b">
        <v>1</v>
      </c>
      <c r="O1353" t="s">
        <v>8269</v>
      </c>
      <c r="P1353" t="s">
        <v>8322</v>
      </c>
      <c r="Q1353" t="s">
        <v>8325</v>
      </c>
      <c r="R1353">
        <f t="shared" si="147"/>
        <v>125</v>
      </c>
      <c r="S1353" s="9">
        <f t="shared" si="148"/>
        <v>100</v>
      </c>
      <c r="T1353" s="8">
        <f t="shared" si="149"/>
        <v>42442.623344907406</v>
      </c>
      <c r="U1353" s="8">
        <f t="shared" si="150"/>
        <v>42470.833333333328</v>
      </c>
      <c r="V1353" s="14">
        <f t="shared" si="151"/>
        <v>28.209988425922347</v>
      </c>
      <c r="W1353" s="10">
        <f t="shared" si="152"/>
        <v>0</v>
      </c>
      <c r="X1353" s="21">
        <f t="shared" si="153"/>
        <v>2016</v>
      </c>
    </row>
    <row r="1354" spans="1:24" ht="60" x14ac:dyDescent="0.25">
      <c r="A1354">
        <v>4074</v>
      </c>
      <c r="B1354" s="1" t="s">
        <v>4070</v>
      </c>
      <c r="C1354" s="1" t="s">
        <v>8177</v>
      </c>
      <c r="D1354" s="3">
        <v>2750</v>
      </c>
      <c r="E1354" s="4">
        <v>735</v>
      </c>
      <c r="F1354" t="s">
        <v>8220</v>
      </c>
      <c r="G1354" t="s">
        <v>8224</v>
      </c>
      <c r="H1354" t="s">
        <v>8408</v>
      </c>
      <c r="I1354" t="s">
        <v>8246</v>
      </c>
      <c r="J1354">
        <v>1446732975</v>
      </c>
      <c r="K1354">
        <v>1444137375</v>
      </c>
      <c r="L1354" t="b">
        <v>0</v>
      </c>
      <c r="M1354">
        <v>21</v>
      </c>
      <c r="N1354" t="b">
        <v>0</v>
      </c>
      <c r="O1354" t="s">
        <v>8269</v>
      </c>
      <c r="P1354" t="s">
        <v>8322</v>
      </c>
      <c r="Q1354" t="s">
        <v>8325</v>
      </c>
      <c r="R1354">
        <f t="shared" si="147"/>
        <v>35</v>
      </c>
      <c r="S1354" s="9">
        <f t="shared" si="148"/>
        <v>27</v>
      </c>
      <c r="T1354" s="8">
        <f t="shared" si="149"/>
        <v>42283.552951388891</v>
      </c>
      <c r="U1354" s="8">
        <f t="shared" si="150"/>
        <v>42313.594618055555</v>
      </c>
      <c r="V1354" s="14">
        <f t="shared" si="151"/>
        <v>30.041666666664241</v>
      </c>
      <c r="W1354" s="10">
        <f t="shared" si="152"/>
        <v>-0.73272727272727278</v>
      </c>
      <c r="X1354" s="21">
        <f t="shared" si="153"/>
        <v>2015</v>
      </c>
    </row>
    <row r="1355" spans="1:24" ht="45" x14ac:dyDescent="0.25">
      <c r="A1355">
        <v>3142</v>
      </c>
      <c r="B1355" s="1" t="s">
        <v>3142</v>
      </c>
      <c r="C1355" s="1" t="s">
        <v>7252</v>
      </c>
      <c r="D1355" s="3">
        <v>2750</v>
      </c>
      <c r="E1355" s="4">
        <v>45</v>
      </c>
      <c r="F1355" t="s">
        <v>8221</v>
      </c>
      <c r="G1355" t="s">
        <v>8224</v>
      </c>
      <c r="H1355" t="s">
        <v>8408</v>
      </c>
      <c r="I1355" t="s">
        <v>8246</v>
      </c>
      <c r="J1355">
        <v>1489922339</v>
      </c>
      <c r="K1355">
        <v>1487333939</v>
      </c>
      <c r="L1355" t="b">
        <v>0</v>
      </c>
      <c r="M1355">
        <v>3</v>
      </c>
      <c r="N1355" t="b">
        <v>0</v>
      </c>
      <c r="O1355" t="s">
        <v>8269</v>
      </c>
      <c r="P1355" t="s">
        <v>8322</v>
      </c>
      <c r="Q1355" t="s">
        <v>8325</v>
      </c>
      <c r="R1355">
        <f t="shared" si="147"/>
        <v>15</v>
      </c>
      <c r="S1355" s="9">
        <f t="shared" si="148"/>
        <v>2</v>
      </c>
      <c r="T1355" s="8">
        <f t="shared" si="149"/>
        <v>42783.513182870374</v>
      </c>
      <c r="U1355" s="8">
        <f t="shared" si="150"/>
        <v>42813.471516203703</v>
      </c>
      <c r="V1355" s="14">
        <f t="shared" si="151"/>
        <v>29.958333333328483</v>
      </c>
      <c r="W1355" s="10">
        <f t="shared" si="152"/>
        <v>-0.98363636363636364</v>
      </c>
      <c r="X1355" s="21">
        <f t="shared" si="153"/>
        <v>2017</v>
      </c>
    </row>
    <row r="1356" spans="1:24" ht="60" x14ac:dyDescent="0.25">
      <c r="A1356">
        <v>939</v>
      </c>
      <c r="B1356" s="1" t="s">
        <v>940</v>
      </c>
      <c r="C1356" s="1" t="s">
        <v>5049</v>
      </c>
      <c r="D1356" s="3">
        <v>2750</v>
      </c>
      <c r="E1356" s="4">
        <v>40</v>
      </c>
      <c r="F1356" t="s">
        <v>8220</v>
      </c>
      <c r="G1356" t="s">
        <v>8223</v>
      </c>
      <c r="H1356" t="s">
        <v>8404</v>
      </c>
      <c r="I1356" t="s">
        <v>8245</v>
      </c>
      <c r="J1356">
        <v>1372622280</v>
      </c>
      <c r="K1356">
        <v>1369246738</v>
      </c>
      <c r="L1356" t="b">
        <v>0</v>
      </c>
      <c r="M1356">
        <v>2</v>
      </c>
      <c r="N1356" t="b">
        <v>0</v>
      </c>
      <c r="O1356" t="s">
        <v>8276</v>
      </c>
      <c r="P1356" t="s">
        <v>8326</v>
      </c>
      <c r="Q1356" t="s">
        <v>8349</v>
      </c>
      <c r="R1356">
        <f t="shared" si="147"/>
        <v>20</v>
      </c>
      <c r="S1356" s="9">
        <f t="shared" si="148"/>
        <v>1</v>
      </c>
      <c r="T1356" s="8">
        <f t="shared" si="149"/>
        <v>41416.763171296298</v>
      </c>
      <c r="U1356" s="8">
        <f t="shared" si="150"/>
        <v>41455.831944444442</v>
      </c>
      <c r="V1356" s="14">
        <f t="shared" si="151"/>
        <v>39.068773148144828</v>
      </c>
      <c r="W1356" s="10">
        <f t="shared" si="152"/>
        <v>-0.98545454545454547</v>
      </c>
      <c r="X1356" s="21">
        <f t="shared" si="153"/>
        <v>2013</v>
      </c>
    </row>
    <row r="1357" spans="1:24" ht="60" x14ac:dyDescent="0.25">
      <c r="A1357">
        <v>1229</v>
      </c>
      <c r="B1357" s="1" t="s">
        <v>1230</v>
      </c>
      <c r="C1357" s="1" t="s">
        <v>5339</v>
      </c>
      <c r="D1357" s="3">
        <v>2750</v>
      </c>
      <c r="E1357" s="4">
        <v>25</v>
      </c>
      <c r="F1357" t="s">
        <v>8219</v>
      </c>
      <c r="G1357" t="s">
        <v>8223</v>
      </c>
      <c r="H1357" t="s">
        <v>8404</v>
      </c>
      <c r="I1357" t="s">
        <v>8245</v>
      </c>
      <c r="J1357">
        <v>1334592000</v>
      </c>
      <c r="K1357">
        <v>1331982127</v>
      </c>
      <c r="L1357" t="b">
        <v>0</v>
      </c>
      <c r="M1357">
        <v>1</v>
      </c>
      <c r="N1357" t="b">
        <v>0</v>
      </c>
      <c r="O1357" t="s">
        <v>8284</v>
      </c>
      <c r="P1357" t="s">
        <v>8326</v>
      </c>
      <c r="Q1357" t="s">
        <v>8353</v>
      </c>
      <c r="R1357">
        <f t="shared" si="147"/>
        <v>25</v>
      </c>
      <c r="S1357" s="9">
        <f t="shared" si="148"/>
        <v>1</v>
      </c>
      <c r="T1357" s="8">
        <f t="shared" si="149"/>
        <v>40985.459803240738</v>
      </c>
      <c r="U1357" s="8">
        <f t="shared" si="150"/>
        <v>41015.666666666664</v>
      </c>
      <c r="V1357" s="14">
        <f t="shared" si="151"/>
        <v>30.206863425926713</v>
      </c>
      <c r="W1357" s="10">
        <f t="shared" si="152"/>
        <v>-0.99090909090909096</v>
      </c>
      <c r="X1357" s="21">
        <f t="shared" si="153"/>
        <v>2012</v>
      </c>
    </row>
    <row r="1358" spans="1:24" ht="45" x14ac:dyDescent="0.25">
      <c r="A1358">
        <v>2236</v>
      </c>
      <c r="B1358" s="1" t="s">
        <v>2237</v>
      </c>
      <c r="C1358" s="1" t="s">
        <v>6346</v>
      </c>
      <c r="D1358" s="3">
        <v>2800</v>
      </c>
      <c r="E1358" s="4">
        <v>15039</v>
      </c>
      <c r="F1358" t="s">
        <v>8218</v>
      </c>
      <c r="G1358" t="s">
        <v>8223</v>
      </c>
      <c r="H1358" t="s">
        <v>8404</v>
      </c>
      <c r="I1358" t="s">
        <v>8245</v>
      </c>
      <c r="J1358">
        <v>1454338123</v>
      </c>
      <c r="K1358">
        <v>1451746123</v>
      </c>
      <c r="L1358" t="b">
        <v>0</v>
      </c>
      <c r="M1358">
        <v>680</v>
      </c>
      <c r="N1358" t="b">
        <v>1</v>
      </c>
      <c r="O1358" t="s">
        <v>8295</v>
      </c>
      <c r="P1358" t="s">
        <v>8315</v>
      </c>
      <c r="Q1358" t="s">
        <v>8316</v>
      </c>
      <c r="R1358">
        <f t="shared" si="147"/>
        <v>22.12</v>
      </c>
      <c r="S1358" s="9">
        <f t="shared" si="148"/>
        <v>537</v>
      </c>
      <c r="T1358" s="8">
        <f t="shared" si="149"/>
        <v>42371.617164351846</v>
      </c>
      <c r="U1358" s="8">
        <f t="shared" si="150"/>
        <v>42401.617164351846</v>
      </c>
      <c r="V1358" s="14">
        <f t="shared" si="151"/>
        <v>30</v>
      </c>
      <c r="W1358" s="10">
        <f t="shared" si="152"/>
        <v>4.3710714285714287</v>
      </c>
      <c r="X1358" s="21">
        <f t="shared" si="153"/>
        <v>2016</v>
      </c>
    </row>
    <row r="1359" spans="1:24" ht="45" x14ac:dyDescent="0.25">
      <c r="A1359">
        <v>2813</v>
      </c>
      <c r="B1359" s="1" t="s">
        <v>2813</v>
      </c>
      <c r="C1359" s="1" t="s">
        <v>6923</v>
      </c>
      <c r="D1359" s="3">
        <v>2800</v>
      </c>
      <c r="E1359" s="4">
        <v>3572.12</v>
      </c>
      <c r="F1359" t="s">
        <v>8218</v>
      </c>
      <c r="G1359" t="s">
        <v>8223</v>
      </c>
      <c r="H1359" t="s">
        <v>8404</v>
      </c>
      <c r="I1359" t="s">
        <v>8245</v>
      </c>
      <c r="J1359">
        <v>1481737761</v>
      </c>
      <c r="K1359">
        <v>1479577761</v>
      </c>
      <c r="L1359" t="b">
        <v>0</v>
      </c>
      <c r="M1359">
        <v>96</v>
      </c>
      <c r="N1359" t="b">
        <v>1</v>
      </c>
      <c r="O1359" t="s">
        <v>8269</v>
      </c>
      <c r="P1359" t="s">
        <v>8322</v>
      </c>
      <c r="Q1359" t="s">
        <v>8325</v>
      </c>
      <c r="R1359">
        <f t="shared" si="147"/>
        <v>37.21</v>
      </c>
      <c r="S1359" s="9">
        <f t="shared" si="148"/>
        <v>128</v>
      </c>
      <c r="T1359" s="8">
        <f t="shared" si="149"/>
        <v>42693.742604166662</v>
      </c>
      <c r="U1359" s="8">
        <f t="shared" si="150"/>
        <v>42718.742604166662</v>
      </c>
      <c r="V1359" s="14">
        <f t="shared" si="151"/>
        <v>25</v>
      </c>
      <c r="W1359" s="10">
        <f t="shared" si="152"/>
        <v>0.27575714285714281</v>
      </c>
      <c r="X1359" s="21">
        <f t="shared" si="153"/>
        <v>2016</v>
      </c>
    </row>
    <row r="1360" spans="1:24" ht="60" x14ac:dyDescent="0.25">
      <c r="A1360">
        <v>1604</v>
      </c>
      <c r="B1360" s="1" t="s">
        <v>1605</v>
      </c>
      <c r="C1360" s="1" t="s">
        <v>5714</v>
      </c>
      <c r="D1360" s="3">
        <v>2800</v>
      </c>
      <c r="E1360" s="4">
        <v>3419</v>
      </c>
      <c r="F1360" t="s">
        <v>8218</v>
      </c>
      <c r="G1360" t="s">
        <v>8223</v>
      </c>
      <c r="H1360" t="s">
        <v>8404</v>
      </c>
      <c r="I1360" t="s">
        <v>8245</v>
      </c>
      <c r="J1360">
        <v>1332011835</v>
      </c>
      <c r="K1360">
        <v>1328559435</v>
      </c>
      <c r="L1360" t="b">
        <v>0</v>
      </c>
      <c r="M1360">
        <v>70</v>
      </c>
      <c r="N1360" t="b">
        <v>1</v>
      </c>
      <c r="O1360" t="s">
        <v>8274</v>
      </c>
      <c r="P1360" t="s">
        <v>8326</v>
      </c>
      <c r="Q1360" t="s">
        <v>8330</v>
      </c>
      <c r="R1360">
        <f t="shared" si="147"/>
        <v>48.84</v>
      </c>
      <c r="S1360" s="9">
        <f t="shared" si="148"/>
        <v>122</v>
      </c>
      <c r="T1360" s="8">
        <f t="shared" si="149"/>
        <v>40945.845312500001</v>
      </c>
      <c r="U1360" s="8">
        <f t="shared" si="150"/>
        <v>40985.80364583333</v>
      </c>
      <c r="V1360" s="14">
        <f t="shared" si="151"/>
        <v>39.958333333328483</v>
      </c>
      <c r="W1360" s="10">
        <f t="shared" si="152"/>
        <v>0.22107142857142856</v>
      </c>
      <c r="X1360" s="21">
        <f t="shared" si="153"/>
        <v>2012</v>
      </c>
    </row>
    <row r="1361" spans="1:24" ht="60" x14ac:dyDescent="0.25">
      <c r="A1361">
        <v>3513</v>
      </c>
      <c r="B1361" s="1" t="s">
        <v>3512</v>
      </c>
      <c r="C1361" s="1" t="s">
        <v>7623</v>
      </c>
      <c r="D1361" s="3">
        <v>2800</v>
      </c>
      <c r="E1361" s="4">
        <v>3315</v>
      </c>
      <c r="F1361" t="s">
        <v>8218</v>
      </c>
      <c r="G1361" t="s">
        <v>8223</v>
      </c>
      <c r="H1361" t="s">
        <v>8404</v>
      </c>
      <c r="I1361" t="s">
        <v>8245</v>
      </c>
      <c r="J1361">
        <v>1401857940</v>
      </c>
      <c r="K1361">
        <v>1400725112</v>
      </c>
      <c r="L1361" t="b">
        <v>0</v>
      </c>
      <c r="M1361">
        <v>44</v>
      </c>
      <c r="N1361" t="b">
        <v>1</v>
      </c>
      <c r="O1361" t="s">
        <v>8269</v>
      </c>
      <c r="P1361" t="s">
        <v>8322</v>
      </c>
      <c r="Q1361" t="s">
        <v>8325</v>
      </c>
      <c r="R1361">
        <f t="shared" si="147"/>
        <v>75.34</v>
      </c>
      <c r="S1361" s="9">
        <f t="shared" si="148"/>
        <v>118</v>
      </c>
      <c r="T1361" s="8">
        <f t="shared" si="149"/>
        <v>41781.096203703702</v>
      </c>
      <c r="U1361" s="8">
        <f t="shared" si="150"/>
        <v>41794.207638888889</v>
      </c>
      <c r="V1361" s="14">
        <f t="shared" si="151"/>
        <v>13.111435185186565</v>
      </c>
      <c r="W1361" s="10">
        <f t="shared" si="152"/>
        <v>0.18392857142857144</v>
      </c>
      <c r="X1361" s="21">
        <f t="shared" si="153"/>
        <v>2014</v>
      </c>
    </row>
    <row r="1362" spans="1:24" ht="60" x14ac:dyDescent="0.25">
      <c r="A1362">
        <v>3469</v>
      </c>
      <c r="B1362" s="1" t="s">
        <v>3468</v>
      </c>
      <c r="C1362" s="1" t="s">
        <v>7579</v>
      </c>
      <c r="D1362" s="3">
        <v>2800</v>
      </c>
      <c r="E1362" s="4">
        <v>3175</v>
      </c>
      <c r="F1362" t="s">
        <v>8218</v>
      </c>
      <c r="G1362" t="s">
        <v>8223</v>
      </c>
      <c r="H1362" t="s">
        <v>8404</v>
      </c>
      <c r="I1362" t="s">
        <v>8245</v>
      </c>
      <c r="J1362">
        <v>1461857045</v>
      </c>
      <c r="K1362">
        <v>1459265045</v>
      </c>
      <c r="L1362" t="b">
        <v>0</v>
      </c>
      <c r="M1362">
        <v>63</v>
      </c>
      <c r="N1362" t="b">
        <v>1</v>
      </c>
      <c r="O1362" t="s">
        <v>8269</v>
      </c>
      <c r="P1362" t="s">
        <v>8322</v>
      </c>
      <c r="Q1362" t="s">
        <v>8325</v>
      </c>
      <c r="R1362">
        <f t="shared" si="147"/>
        <v>50.4</v>
      </c>
      <c r="S1362" s="9">
        <f t="shared" si="148"/>
        <v>113</v>
      </c>
      <c r="T1362" s="8">
        <f t="shared" si="149"/>
        <v>42458.641724537039</v>
      </c>
      <c r="U1362" s="8">
        <f t="shared" si="150"/>
        <v>42488.641724537039</v>
      </c>
      <c r="V1362" s="14">
        <f t="shared" si="151"/>
        <v>30</v>
      </c>
      <c r="W1362" s="10">
        <f t="shared" si="152"/>
        <v>0.13392857142857142</v>
      </c>
      <c r="X1362" s="21">
        <f t="shared" si="153"/>
        <v>2016</v>
      </c>
    </row>
    <row r="1363" spans="1:24" ht="60" x14ac:dyDescent="0.25">
      <c r="A1363">
        <v>3238</v>
      </c>
      <c r="B1363" s="1" t="s">
        <v>3238</v>
      </c>
      <c r="C1363" s="1" t="s">
        <v>7348</v>
      </c>
      <c r="D1363" s="3">
        <v>2800</v>
      </c>
      <c r="E1363" s="4">
        <v>3145</v>
      </c>
      <c r="F1363" t="s">
        <v>8218</v>
      </c>
      <c r="G1363" t="s">
        <v>8224</v>
      </c>
      <c r="H1363" t="s">
        <v>8408</v>
      </c>
      <c r="I1363" t="s">
        <v>8246</v>
      </c>
      <c r="J1363">
        <v>1435752898</v>
      </c>
      <c r="K1363">
        <v>1433160898</v>
      </c>
      <c r="L1363" t="b">
        <v>1</v>
      </c>
      <c r="M1363">
        <v>79</v>
      </c>
      <c r="N1363" t="b">
        <v>1</v>
      </c>
      <c r="O1363" t="s">
        <v>8269</v>
      </c>
      <c r="P1363" t="s">
        <v>8322</v>
      </c>
      <c r="Q1363" t="s">
        <v>8325</v>
      </c>
      <c r="R1363">
        <f t="shared" si="147"/>
        <v>39.81</v>
      </c>
      <c r="S1363" s="9">
        <f t="shared" si="148"/>
        <v>112</v>
      </c>
      <c r="T1363" s="8">
        <f t="shared" si="149"/>
        <v>42156.510393518518</v>
      </c>
      <c r="U1363" s="8">
        <f t="shared" si="150"/>
        <v>42186.510393518518</v>
      </c>
      <c r="V1363" s="14">
        <f t="shared" si="151"/>
        <v>30</v>
      </c>
      <c r="W1363" s="10">
        <f t="shared" si="152"/>
        <v>0.12321428571428572</v>
      </c>
      <c r="X1363" s="21">
        <f t="shared" si="153"/>
        <v>2015</v>
      </c>
    </row>
    <row r="1364" spans="1:24" ht="45" x14ac:dyDescent="0.25">
      <c r="A1364">
        <v>1390</v>
      </c>
      <c r="B1364" s="1" t="s">
        <v>1391</v>
      </c>
      <c r="C1364" s="1" t="s">
        <v>5500</v>
      </c>
      <c r="D1364" s="3">
        <v>2800</v>
      </c>
      <c r="E1364" s="4">
        <v>3055</v>
      </c>
      <c r="F1364" t="s">
        <v>8218</v>
      </c>
      <c r="G1364" t="s">
        <v>8223</v>
      </c>
      <c r="H1364" t="s">
        <v>8404</v>
      </c>
      <c r="I1364" t="s">
        <v>8245</v>
      </c>
      <c r="J1364">
        <v>1430154720</v>
      </c>
      <c r="K1364">
        <v>1427224606</v>
      </c>
      <c r="L1364" t="b">
        <v>0</v>
      </c>
      <c r="M1364">
        <v>19</v>
      </c>
      <c r="N1364" t="b">
        <v>1</v>
      </c>
      <c r="O1364" t="s">
        <v>8274</v>
      </c>
      <c r="P1364" t="s">
        <v>8326</v>
      </c>
      <c r="Q1364" t="s">
        <v>8330</v>
      </c>
      <c r="R1364">
        <f t="shared" si="147"/>
        <v>160.79</v>
      </c>
      <c r="S1364" s="9">
        <f t="shared" si="148"/>
        <v>109</v>
      </c>
      <c r="T1364" s="8">
        <f t="shared" si="149"/>
        <v>42087.803310185183</v>
      </c>
      <c r="U1364" s="8">
        <f t="shared" si="150"/>
        <v>42121.716666666667</v>
      </c>
      <c r="V1364" s="14">
        <f t="shared" si="151"/>
        <v>33.913356481483788</v>
      </c>
      <c r="W1364" s="10">
        <f t="shared" si="152"/>
        <v>9.1071428571428567E-2</v>
      </c>
      <c r="X1364" s="21">
        <f t="shared" si="153"/>
        <v>2015</v>
      </c>
    </row>
    <row r="1365" spans="1:24" ht="60" x14ac:dyDescent="0.25">
      <c r="A1365">
        <v>406</v>
      </c>
      <c r="B1365" s="1" t="s">
        <v>407</v>
      </c>
      <c r="C1365" s="1" t="s">
        <v>4516</v>
      </c>
      <c r="D1365" s="3">
        <v>2800</v>
      </c>
      <c r="E1365" s="4">
        <v>3015.73</v>
      </c>
      <c r="F1365" t="s">
        <v>8218</v>
      </c>
      <c r="G1365" t="s">
        <v>8223</v>
      </c>
      <c r="H1365" t="s">
        <v>8404</v>
      </c>
      <c r="I1365" t="s">
        <v>8245</v>
      </c>
      <c r="J1365">
        <v>1304920740</v>
      </c>
      <c r="K1365">
        <v>1301975637</v>
      </c>
      <c r="L1365" t="b">
        <v>0</v>
      </c>
      <c r="M1365">
        <v>35</v>
      </c>
      <c r="N1365" t="b">
        <v>1</v>
      </c>
      <c r="O1365" t="s">
        <v>8267</v>
      </c>
      <c r="P1365" t="s">
        <v>8320</v>
      </c>
      <c r="Q1365" t="s">
        <v>8321</v>
      </c>
      <c r="R1365">
        <f t="shared" si="147"/>
        <v>86.16</v>
      </c>
      <c r="S1365" s="9">
        <f t="shared" si="148"/>
        <v>108</v>
      </c>
      <c r="T1365" s="8">
        <f t="shared" si="149"/>
        <v>40638.162465277775</v>
      </c>
      <c r="U1365" s="8">
        <f t="shared" si="150"/>
        <v>40672.249305555553</v>
      </c>
      <c r="V1365" s="14">
        <f t="shared" si="151"/>
        <v>34.08684027777781</v>
      </c>
      <c r="W1365" s="10">
        <f t="shared" si="152"/>
        <v>7.7046428571428571E-2</v>
      </c>
      <c r="X1365" s="21">
        <f t="shared" si="153"/>
        <v>2011</v>
      </c>
    </row>
    <row r="1366" spans="1:24" ht="60" x14ac:dyDescent="0.25">
      <c r="A1366">
        <v>1500</v>
      </c>
      <c r="B1366" s="1" t="s">
        <v>1501</v>
      </c>
      <c r="C1366" s="1" t="s">
        <v>5610</v>
      </c>
      <c r="D1366" s="3">
        <v>2800</v>
      </c>
      <c r="E1366" s="4">
        <v>701</v>
      </c>
      <c r="F1366" t="s">
        <v>8220</v>
      </c>
      <c r="G1366" t="s">
        <v>8223</v>
      </c>
      <c r="H1366" t="s">
        <v>8404</v>
      </c>
      <c r="I1366" t="s">
        <v>8245</v>
      </c>
      <c r="J1366">
        <v>1367444557</v>
      </c>
      <c r="K1366">
        <v>1364852557</v>
      </c>
      <c r="L1366" t="b">
        <v>0</v>
      </c>
      <c r="M1366">
        <v>15</v>
      </c>
      <c r="N1366" t="b">
        <v>0</v>
      </c>
      <c r="O1366" t="s">
        <v>8273</v>
      </c>
      <c r="P1366" t="s">
        <v>8310</v>
      </c>
      <c r="Q1366" t="s">
        <v>8351</v>
      </c>
      <c r="R1366">
        <f t="shared" si="147"/>
        <v>46.73</v>
      </c>
      <c r="S1366" s="9">
        <f t="shared" si="148"/>
        <v>25</v>
      </c>
      <c r="T1366" s="8">
        <f t="shared" si="149"/>
        <v>41365.904594907406</v>
      </c>
      <c r="U1366" s="8">
        <f t="shared" si="150"/>
        <v>41395.904594907406</v>
      </c>
      <c r="V1366" s="14">
        <f t="shared" si="151"/>
        <v>30</v>
      </c>
      <c r="W1366" s="10">
        <f t="shared" si="152"/>
        <v>-0.74964285714285717</v>
      </c>
      <c r="X1366" s="21">
        <f t="shared" si="153"/>
        <v>2013</v>
      </c>
    </row>
    <row r="1367" spans="1:24" ht="45" x14ac:dyDescent="0.25">
      <c r="A1367">
        <v>162</v>
      </c>
      <c r="B1367" s="1" t="s">
        <v>164</v>
      </c>
      <c r="C1367" s="1" t="s">
        <v>4272</v>
      </c>
      <c r="D1367" s="3">
        <v>2800</v>
      </c>
      <c r="E1367" s="4">
        <v>435</v>
      </c>
      <c r="F1367" t="s">
        <v>8220</v>
      </c>
      <c r="G1367" t="s">
        <v>8223</v>
      </c>
      <c r="H1367" t="s">
        <v>8404</v>
      </c>
      <c r="I1367" t="s">
        <v>8245</v>
      </c>
      <c r="J1367">
        <v>1408232520</v>
      </c>
      <c r="K1367">
        <v>1405393356</v>
      </c>
      <c r="L1367" t="b">
        <v>0</v>
      </c>
      <c r="M1367">
        <v>10</v>
      </c>
      <c r="N1367" t="b">
        <v>0</v>
      </c>
      <c r="O1367" t="s">
        <v>8266</v>
      </c>
      <c r="P1367" t="s">
        <v>8320</v>
      </c>
      <c r="Q1367" t="s">
        <v>8324</v>
      </c>
      <c r="R1367">
        <f t="shared" si="147"/>
        <v>43.5</v>
      </c>
      <c r="S1367" s="9">
        <f t="shared" si="148"/>
        <v>16</v>
      </c>
      <c r="T1367" s="8">
        <f t="shared" si="149"/>
        <v>41835.126805555556</v>
      </c>
      <c r="U1367" s="8">
        <f t="shared" si="150"/>
        <v>41867.987500000003</v>
      </c>
      <c r="V1367" s="14">
        <f t="shared" si="151"/>
        <v>32.86069444444729</v>
      </c>
      <c r="W1367" s="10">
        <f t="shared" si="152"/>
        <v>-0.84464285714285714</v>
      </c>
      <c r="X1367" s="21">
        <f t="shared" si="153"/>
        <v>2014</v>
      </c>
    </row>
    <row r="1368" spans="1:24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t="s">
        <v>8223</v>
      </c>
      <c r="H1368" t="s">
        <v>8404</v>
      </c>
      <c r="I1368" t="s">
        <v>8245</v>
      </c>
      <c r="J1368">
        <v>1394071339</v>
      </c>
      <c r="K1368">
        <v>1391479339</v>
      </c>
      <c r="L1368" t="b">
        <v>0</v>
      </c>
      <c r="M1368">
        <v>55</v>
      </c>
      <c r="N1368" t="b">
        <v>1</v>
      </c>
      <c r="O1368" t="s">
        <v>8267</v>
      </c>
      <c r="P1368" t="s">
        <v>8320</v>
      </c>
      <c r="Q1368" t="s">
        <v>8321</v>
      </c>
      <c r="R1368">
        <f t="shared" si="147"/>
        <v>55.2</v>
      </c>
      <c r="S1368" s="9">
        <f t="shared" si="148"/>
        <v>108</v>
      </c>
      <c r="T1368" s="8">
        <f t="shared" si="149"/>
        <v>41674.08494212963</v>
      </c>
      <c r="U1368" s="8">
        <f t="shared" si="150"/>
        <v>41704.08494212963</v>
      </c>
      <c r="V1368" s="14">
        <f t="shared" si="151"/>
        <v>30</v>
      </c>
      <c r="W1368" s="10">
        <f t="shared" si="152"/>
        <v>7.6595744680851063E-2</v>
      </c>
      <c r="X1368" s="21">
        <f t="shared" si="153"/>
        <v>2014</v>
      </c>
    </row>
    <row r="1369" spans="1:24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t="s">
        <v>8223</v>
      </c>
      <c r="H1369" t="s">
        <v>8404</v>
      </c>
      <c r="I1369" t="s">
        <v>8245</v>
      </c>
      <c r="J1369">
        <v>1472442900</v>
      </c>
      <c r="K1369">
        <v>1471638646</v>
      </c>
      <c r="L1369" t="b">
        <v>0</v>
      </c>
      <c r="M1369">
        <v>6</v>
      </c>
      <c r="N1369" t="b">
        <v>0</v>
      </c>
      <c r="O1369" t="s">
        <v>8269</v>
      </c>
      <c r="P1369" t="s">
        <v>8322</v>
      </c>
      <c r="Q1369" t="s">
        <v>8325</v>
      </c>
      <c r="R1369">
        <f t="shared" si="147"/>
        <v>35.17</v>
      </c>
      <c r="S1369" s="9">
        <f t="shared" si="148"/>
        <v>7</v>
      </c>
      <c r="T1369" s="8">
        <f t="shared" si="149"/>
        <v>42601.854699074072</v>
      </c>
      <c r="U1369" s="8">
        <f t="shared" si="150"/>
        <v>42611.163194444445</v>
      </c>
      <c r="V1369" s="14">
        <f t="shared" si="151"/>
        <v>9.3084953703728388</v>
      </c>
      <c r="W1369" s="10">
        <f t="shared" si="152"/>
        <v>-0.92530973451327436</v>
      </c>
      <c r="X1369" s="21">
        <f t="shared" si="153"/>
        <v>2016</v>
      </c>
    </row>
    <row r="1370" spans="1:24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t="s">
        <v>8223</v>
      </c>
      <c r="H1370" t="s">
        <v>8404</v>
      </c>
      <c r="I1370" t="s">
        <v>8245</v>
      </c>
      <c r="J1370">
        <v>1403546400</v>
      </c>
      <c r="K1370">
        <v>1401714114</v>
      </c>
      <c r="L1370" t="b">
        <v>0</v>
      </c>
      <c r="M1370">
        <v>35</v>
      </c>
      <c r="N1370" t="b">
        <v>1</v>
      </c>
      <c r="O1370" t="s">
        <v>8269</v>
      </c>
      <c r="P1370" t="s">
        <v>8322</v>
      </c>
      <c r="Q1370" t="s">
        <v>8325</v>
      </c>
      <c r="R1370">
        <f t="shared" si="147"/>
        <v>83.57</v>
      </c>
      <c r="S1370" s="9">
        <f t="shared" si="148"/>
        <v>103</v>
      </c>
      <c r="T1370" s="8">
        <f t="shared" si="149"/>
        <v>41792.542986111112</v>
      </c>
      <c r="U1370" s="8">
        <f t="shared" si="150"/>
        <v>41813.75</v>
      </c>
      <c r="V1370" s="14">
        <f t="shared" si="151"/>
        <v>21.207013888888469</v>
      </c>
      <c r="W1370" s="10">
        <f t="shared" si="152"/>
        <v>3.4665723381676686E-2</v>
      </c>
      <c r="X1370" s="21">
        <f t="shared" si="153"/>
        <v>2014</v>
      </c>
    </row>
    <row r="1371" spans="1:24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t="s">
        <v>8223</v>
      </c>
      <c r="H1371" t="s">
        <v>8404</v>
      </c>
      <c r="I1371" t="s">
        <v>8245</v>
      </c>
      <c r="J1371">
        <v>1459642200</v>
      </c>
      <c r="K1371">
        <v>1456441429</v>
      </c>
      <c r="L1371" t="b">
        <v>0</v>
      </c>
      <c r="M1371">
        <v>1</v>
      </c>
      <c r="N1371" t="b">
        <v>0</v>
      </c>
      <c r="O1371" t="s">
        <v>8291</v>
      </c>
      <c r="P1371" t="s">
        <v>8326</v>
      </c>
      <c r="Q1371" t="s">
        <v>8329</v>
      </c>
      <c r="R1371">
        <f t="shared" si="147"/>
        <v>1</v>
      </c>
      <c r="S1371" s="9">
        <f t="shared" si="148"/>
        <v>0</v>
      </c>
      <c r="T1371" s="8">
        <f t="shared" si="149"/>
        <v>42425.960983796293</v>
      </c>
      <c r="U1371" s="8">
        <f t="shared" si="150"/>
        <v>42463.006944444445</v>
      </c>
      <c r="V1371" s="14">
        <f t="shared" si="151"/>
        <v>37.045960648152686</v>
      </c>
      <c r="W1371" s="10">
        <f t="shared" si="152"/>
        <v>-0.99965277777777772</v>
      </c>
      <c r="X1371" s="21">
        <f t="shared" si="153"/>
        <v>2016</v>
      </c>
    </row>
    <row r="1372" spans="1:24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t="s">
        <v>8223</v>
      </c>
      <c r="H1372" t="s">
        <v>8404</v>
      </c>
      <c r="I1372" t="s">
        <v>8245</v>
      </c>
      <c r="J1372">
        <v>1468249760</v>
      </c>
      <c r="K1372">
        <v>1465830560</v>
      </c>
      <c r="L1372" t="b">
        <v>0</v>
      </c>
      <c r="M1372">
        <v>10</v>
      </c>
      <c r="N1372" t="b">
        <v>0</v>
      </c>
      <c r="O1372" t="s">
        <v>8269</v>
      </c>
      <c r="P1372" t="s">
        <v>8322</v>
      </c>
      <c r="Q1372" t="s">
        <v>8325</v>
      </c>
      <c r="R1372">
        <f t="shared" si="147"/>
        <v>248.5</v>
      </c>
      <c r="S1372" s="9">
        <f t="shared" si="148"/>
        <v>86</v>
      </c>
      <c r="T1372" s="8">
        <f t="shared" si="149"/>
        <v>42534.631481481483</v>
      </c>
      <c r="U1372" s="8">
        <f t="shared" si="150"/>
        <v>42562.631481481483</v>
      </c>
      <c r="V1372" s="14">
        <f t="shared" si="151"/>
        <v>28</v>
      </c>
      <c r="W1372" s="10">
        <f t="shared" si="152"/>
        <v>-0.13864818024263431</v>
      </c>
      <c r="X1372" s="21">
        <f t="shared" si="153"/>
        <v>2016</v>
      </c>
    </row>
    <row r="1373" spans="1:24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t="s">
        <v>8223</v>
      </c>
      <c r="H1373" t="s">
        <v>8404</v>
      </c>
      <c r="I1373" t="s">
        <v>8245</v>
      </c>
      <c r="J1373">
        <v>1420512259</v>
      </c>
      <c r="K1373">
        <v>1415328259</v>
      </c>
      <c r="L1373" t="b">
        <v>0</v>
      </c>
      <c r="M1373">
        <v>0</v>
      </c>
      <c r="N1373" t="b">
        <v>0</v>
      </c>
      <c r="O1373" t="s">
        <v>8269</v>
      </c>
      <c r="P1373" t="s">
        <v>8322</v>
      </c>
      <c r="Q1373" t="s">
        <v>8325</v>
      </c>
      <c r="R1373">
        <f t="shared" si="147"/>
        <v>0</v>
      </c>
      <c r="S1373" s="9">
        <f t="shared" si="148"/>
        <v>0</v>
      </c>
      <c r="T1373" s="8">
        <f t="shared" si="149"/>
        <v>41950.114108796297</v>
      </c>
      <c r="U1373" s="8">
        <f t="shared" si="150"/>
        <v>42010.114108796297</v>
      </c>
      <c r="V1373" s="14">
        <f t="shared" si="151"/>
        <v>60</v>
      </c>
      <c r="W1373" s="10">
        <f t="shared" si="152"/>
        <v>-1</v>
      </c>
      <c r="X1373" s="21">
        <f t="shared" si="153"/>
        <v>2014</v>
      </c>
    </row>
    <row r="1374" spans="1:24" ht="60" x14ac:dyDescent="0.25">
      <c r="A1374">
        <v>3401</v>
      </c>
      <c r="B1374" s="1" t="s">
        <v>3400</v>
      </c>
      <c r="C1374" s="1" t="s">
        <v>7511</v>
      </c>
      <c r="D1374" s="3">
        <v>2900</v>
      </c>
      <c r="E1374" s="4">
        <v>2954</v>
      </c>
      <c r="F1374" t="s">
        <v>8218</v>
      </c>
      <c r="G1374" t="s">
        <v>8224</v>
      </c>
      <c r="H1374" t="s">
        <v>8408</v>
      </c>
      <c r="I1374" t="s">
        <v>8246</v>
      </c>
      <c r="J1374">
        <v>1438968146</v>
      </c>
      <c r="K1374">
        <v>1436376146</v>
      </c>
      <c r="L1374" t="b">
        <v>0</v>
      </c>
      <c r="M1374">
        <v>66</v>
      </c>
      <c r="N1374" t="b">
        <v>1</v>
      </c>
      <c r="O1374" t="s">
        <v>8269</v>
      </c>
      <c r="P1374" t="s">
        <v>8322</v>
      </c>
      <c r="Q1374" t="s">
        <v>8325</v>
      </c>
      <c r="R1374">
        <f t="shared" si="147"/>
        <v>44.76</v>
      </c>
      <c r="S1374" s="9">
        <f t="shared" si="148"/>
        <v>102</v>
      </c>
      <c r="T1374" s="8">
        <f t="shared" si="149"/>
        <v>42193.723912037036</v>
      </c>
      <c r="U1374" s="8">
        <f t="shared" si="150"/>
        <v>42223.723912037036</v>
      </c>
      <c r="V1374" s="14">
        <f t="shared" si="151"/>
        <v>30</v>
      </c>
      <c r="W1374" s="10">
        <f t="shared" si="152"/>
        <v>1.8620689655172412E-2</v>
      </c>
      <c r="X1374" s="21">
        <f t="shared" si="153"/>
        <v>2015</v>
      </c>
    </row>
    <row r="1375" spans="1:24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t="s">
        <v>8223</v>
      </c>
      <c r="H1375" t="s">
        <v>8404</v>
      </c>
      <c r="I1375" t="s">
        <v>8245</v>
      </c>
      <c r="J1375">
        <v>1380720474</v>
      </c>
      <c r="K1375">
        <v>1378214874</v>
      </c>
      <c r="L1375" t="b">
        <v>0</v>
      </c>
      <c r="M1375">
        <v>19</v>
      </c>
      <c r="N1375" t="b">
        <v>0</v>
      </c>
      <c r="O1375" t="s">
        <v>8273</v>
      </c>
      <c r="P1375" t="s">
        <v>8310</v>
      </c>
      <c r="Q1375" t="s">
        <v>8351</v>
      </c>
      <c r="R1375">
        <f t="shared" si="147"/>
        <v>47.11</v>
      </c>
      <c r="S1375" s="9">
        <f t="shared" si="148"/>
        <v>31</v>
      </c>
      <c r="T1375" s="8">
        <f t="shared" si="149"/>
        <v>41520.561041666668</v>
      </c>
      <c r="U1375" s="8">
        <f t="shared" si="150"/>
        <v>41549.561041666668</v>
      </c>
      <c r="V1375" s="14">
        <f t="shared" si="151"/>
        <v>29</v>
      </c>
      <c r="W1375" s="10">
        <f t="shared" si="152"/>
        <v>-0.69137931034482758</v>
      </c>
      <c r="X1375" s="21">
        <f t="shared" si="153"/>
        <v>2013</v>
      </c>
    </row>
    <row r="1376" spans="1:24" ht="45" x14ac:dyDescent="0.25">
      <c r="A1376">
        <v>907</v>
      </c>
      <c r="B1376" s="1" t="s">
        <v>908</v>
      </c>
      <c r="C1376" s="1" t="s">
        <v>5017</v>
      </c>
      <c r="D1376" s="3">
        <v>2900</v>
      </c>
      <c r="E1376" s="4">
        <v>0</v>
      </c>
      <c r="F1376" t="s">
        <v>8220</v>
      </c>
      <c r="G1376" t="s">
        <v>8223</v>
      </c>
      <c r="H1376" t="s">
        <v>8404</v>
      </c>
      <c r="I1376" t="s">
        <v>8245</v>
      </c>
      <c r="J1376">
        <v>1315715823</v>
      </c>
      <c r="K1376">
        <v>1313123823</v>
      </c>
      <c r="L1376" t="b">
        <v>0</v>
      </c>
      <c r="M1376">
        <v>0</v>
      </c>
      <c r="N1376" t="b">
        <v>0</v>
      </c>
      <c r="O1376" t="s">
        <v>8276</v>
      </c>
      <c r="P1376" t="s">
        <v>8326</v>
      </c>
      <c r="Q1376" t="s">
        <v>8349</v>
      </c>
      <c r="R1376">
        <f t="shared" si="147"/>
        <v>0</v>
      </c>
      <c r="S1376" s="9">
        <f t="shared" si="148"/>
        <v>0</v>
      </c>
      <c r="T1376" s="8">
        <f t="shared" si="149"/>
        <v>40767.192395833335</v>
      </c>
      <c r="U1376" s="8">
        <f t="shared" si="150"/>
        <v>40797.192395833335</v>
      </c>
      <c r="V1376" s="14">
        <f t="shared" si="151"/>
        <v>30</v>
      </c>
      <c r="W1376" s="10">
        <f t="shared" si="152"/>
        <v>-1</v>
      </c>
      <c r="X1376" s="21">
        <f t="shared" si="153"/>
        <v>2011</v>
      </c>
    </row>
    <row r="1377" spans="1:24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t="s">
        <v>8223</v>
      </c>
      <c r="H1377" t="s">
        <v>8404</v>
      </c>
      <c r="I1377" t="s">
        <v>8245</v>
      </c>
      <c r="J1377">
        <v>1348372740</v>
      </c>
      <c r="K1377">
        <v>1346806909</v>
      </c>
      <c r="L1377" t="b">
        <v>0</v>
      </c>
      <c r="M1377">
        <v>97</v>
      </c>
      <c r="N1377" t="b">
        <v>1</v>
      </c>
      <c r="O1377" t="s">
        <v>8272</v>
      </c>
      <c r="P1377" t="s">
        <v>8310</v>
      </c>
      <c r="Q1377" t="s">
        <v>8332</v>
      </c>
      <c r="R1377">
        <f t="shared" si="147"/>
        <v>34.21</v>
      </c>
      <c r="S1377" s="9">
        <f t="shared" si="148"/>
        <v>111</v>
      </c>
      <c r="T1377" s="8">
        <f t="shared" si="149"/>
        <v>41157.042928240742</v>
      </c>
      <c r="U1377" s="8">
        <f t="shared" si="150"/>
        <v>41175.165972222225</v>
      </c>
      <c r="V1377" s="14">
        <f t="shared" si="151"/>
        <v>18.123043981482624</v>
      </c>
      <c r="W1377" s="10">
        <f t="shared" si="152"/>
        <v>0.11081352527619685</v>
      </c>
      <c r="X1377" s="21">
        <f t="shared" si="153"/>
        <v>2012</v>
      </c>
    </row>
    <row r="1378" spans="1:24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t="s">
        <v>8223</v>
      </c>
      <c r="H1378" t="s">
        <v>8404</v>
      </c>
      <c r="I1378" t="s">
        <v>8245</v>
      </c>
      <c r="J1378">
        <v>1456523572</v>
      </c>
      <c r="K1378">
        <v>1453931572</v>
      </c>
      <c r="L1378" t="b">
        <v>0</v>
      </c>
      <c r="M1378">
        <v>2</v>
      </c>
      <c r="N1378" t="b">
        <v>0</v>
      </c>
      <c r="O1378" t="s">
        <v>8265</v>
      </c>
      <c r="P1378" t="s">
        <v>8320</v>
      </c>
      <c r="Q1378" t="s">
        <v>8336</v>
      </c>
      <c r="R1378">
        <f t="shared" si="147"/>
        <v>4</v>
      </c>
      <c r="S1378" s="9">
        <f t="shared" si="148"/>
        <v>0</v>
      </c>
      <c r="T1378" s="8">
        <f t="shared" si="149"/>
        <v>42396.911712962959</v>
      </c>
      <c r="U1378" s="8">
        <f t="shared" si="150"/>
        <v>42426.911712962959</v>
      </c>
      <c r="V1378" s="14">
        <f t="shared" si="151"/>
        <v>30</v>
      </c>
      <c r="W1378" s="10">
        <f t="shared" si="152"/>
        <v>-0.99732888146911525</v>
      </c>
      <c r="X1378" s="21">
        <f t="shared" si="153"/>
        <v>2016</v>
      </c>
    </row>
    <row r="1379" spans="1:24" ht="45" x14ac:dyDescent="0.25">
      <c r="A1379">
        <v>2182</v>
      </c>
      <c r="B1379" s="1" t="s">
        <v>2183</v>
      </c>
      <c r="C1379" s="1" t="s">
        <v>6292</v>
      </c>
      <c r="D1379" s="3">
        <v>3000</v>
      </c>
      <c r="E1379" s="4">
        <v>15725</v>
      </c>
      <c r="F1379" t="s">
        <v>8218</v>
      </c>
      <c r="G1379" t="s">
        <v>8228</v>
      </c>
      <c r="H1379" t="s">
        <v>8409</v>
      </c>
      <c r="I1379" t="s">
        <v>8250</v>
      </c>
      <c r="J1379">
        <v>1412285825</v>
      </c>
      <c r="K1379">
        <v>1409261825</v>
      </c>
      <c r="L1379" t="b">
        <v>0</v>
      </c>
      <c r="M1379">
        <v>356</v>
      </c>
      <c r="N1379" t="b">
        <v>1</v>
      </c>
      <c r="O1379" t="s">
        <v>8295</v>
      </c>
      <c r="P1379" t="s">
        <v>8315</v>
      </c>
      <c r="Q1379" t="s">
        <v>8316</v>
      </c>
      <c r="R1379">
        <f t="shared" si="147"/>
        <v>44.17</v>
      </c>
      <c r="S1379" s="9">
        <f t="shared" si="148"/>
        <v>524</v>
      </c>
      <c r="T1379" s="8">
        <f t="shared" si="149"/>
        <v>41879.900752314818</v>
      </c>
      <c r="U1379" s="8">
        <f t="shared" si="150"/>
        <v>41914.900752314818</v>
      </c>
      <c r="V1379" s="14">
        <f t="shared" si="151"/>
        <v>35</v>
      </c>
      <c r="W1379" s="10">
        <f t="shared" si="152"/>
        <v>4.2416666666666663</v>
      </c>
      <c r="X1379" s="21">
        <f t="shared" si="153"/>
        <v>2014</v>
      </c>
    </row>
    <row r="1380" spans="1:24" ht="45" x14ac:dyDescent="0.25">
      <c r="A1380">
        <v>1021</v>
      </c>
      <c r="B1380" s="1" t="s">
        <v>1022</v>
      </c>
      <c r="C1380" s="1" t="s">
        <v>5131</v>
      </c>
      <c r="D1380" s="3">
        <v>3000</v>
      </c>
      <c r="E1380" s="4">
        <v>10554.11</v>
      </c>
      <c r="F1380" t="s">
        <v>8218</v>
      </c>
      <c r="G1380" t="s">
        <v>8223</v>
      </c>
      <c r="H1380" t="s">
        <v>8404</v>
      </c>
      <c r="I1380" t="s">
        <v>8245</v>
      </c>
      <c r="J1380">
        <v>1445054400</v>
      </c>
      <c r="K1380">
        <v>1443074571</v>
      </c>
      <c r="L1380" t="b">
        <v>1</v>
      </c>
      <c r="M1380">
        <v>478</v>
      </c>
      <c r="N1380" t="b">
        <v>1</v>
      </c>
      <c r="O1380" t="s">
        <v>8278</v>
      </c>
      <c r="P1380" t="s">
        <v>8326</v>
      </c>
      <c r="Q1380" t="s">
        <v>8328</v>
      </c>
      <c r="R1380">
        <f t="shared" si="147"/>
        <v>22.08</v>
      </c>
      <c r="S1380" s="9">
        <f t="shared" si="148"/>
        <v>352</v>
      </c>
      <c r="T1380" s="8">
        <f t="shared" si="149"/>
        <v>42271.251979166671</v>
      </c>
      <c r="U1380" s="8">
        <f t="shared" si="150"/>
        <v>42294.166666666672</v>
      </c>
      <c r="V1380" s="14">
        <f t="shared" si="151"/>
        <v>22.914687500000582</v>
      </c>
      <c r="W1380" s="10">
        <f t="shared" si="152"/>
        <v>2.5180366666666667</v>
      </c>
      <c r="X1380" s="21">
        <f t="shared" si="153"/>
        <v>2015</v>
      </c>
    </row>
    <row r="1381" spans="1:24" ht="45" x14ac:dyDescent="0.25">
      <c r="A1381">
        <v>3153</v>
      </c>
      <c r="B1381" s="1" t="s">
        <v>3153</v>
      </c>
      <c r="C1381" s="1" t="s">
        <v>7263</v>
      </c>
      <c r="D1381" s="3">
        <v>3000</v>
      </c>
      <c r="E1381" s="4">
        <v>10067.5</v>
      </c>
      <c r="F1381" t="s">
        <v>8218</v>
      </c>
      <c r="G1381" t="s">
        <v>8223</v>
      </c>
      <c r="H1381" t="s">
        <v>8404</v>
      </c>
      <c r="I1381" t="s">
        <v>8245</v>
      </c>
      <c r="J1381">
        <v>1304225940</v>
      </c>
      <c r="K1381">
        <v>1301542937</v>
      </c>
      <c r="L1381" t="b">
        <v>1</v>
      </c>
      <c r="M1381">
        <v>241</v>
      </c>
      <c r="N1381" t="b">
        <v>1</v>
      </c>
      <c r="O1381" t="s">
        <v>8269</v>
      </c>
      <c r="P1381" t="s">
        <v>8322</v>
      </c>
      <c r="Q1381" t="s">
        <v>8325</v>
      </c>
      <c r="R1381">
        <f t="shared" si="147"/>
        <v>41.77</v>
      </c>
      <c r="S1381" s="9">
        <f t="shared" si="148"/>
        <v>336</v>
      </c>
      <c r="T1381" s="8">
        <f t="shared" si="149"/>
        <v>40633.154363425929</v>
      </c>
      <c r="U1381" s="8">
        <f t="shared" si="150"/>
        <v>40664.207638888889</v>
      </c>
      <c r="V1381" s="14">
        <f t="shared" si="151"/>
        <v>31.053275462960301</v>
      </c>
      <c r="W1381" s="10">
        <f t="shared" si="152"/>
        <v>2.3558333333333334</v>
      </c>
      <c r="X1381" s="21">
        <f t="shared" si="153"/>
        <v>2011</v>
      </c>
    </row>
    <row r="1382" spans="1:24" ht="30" x14ac:dyDescent="0.25">
      <c r="A1382">
        <v>1528</v>
      </c>
      <c r="B1382" s="1" t="s">
        <v>1529</v>
      </c>
      <c r="C1382" s="1" t="s">
        <v>5638</v>
      </c>
      <c r="D1382" s="3">
        <v>3000</v>
      </c>
      <c r="E1382" s="4">
        <v>8447</v>
      </c>
      <c r="F1382" t="s">
        <v>8218</v>
      </c>
      <c r="G1382" t="s">
        <v>8223</v>
      </c>
      <c r="H1382" t="s">
        <v>8404</v>
      </c>
      <c r="I1382" t="s">
        <v>8245</v>
      </c>
      <c r="J1382">
        <v>1485907200</v>
      </c>
      <c r="K1382">
        <v>1483292122</v>
      </c>
      <c r="L1382" t="b">
        <v>1</v>
      </c>
      <c r="M1382">
        <v>160</v>
      </c>
      <c r="N1382" t="b">
        <v>1</v>
      </c>
      <c r="O1382" t="s">
        <v>8283</v>
      </c>
      <c r="P1382" t="s">
        <v>8312</v>
      </c>
      <c r="Q1382" t="s">
        <v>8313</v>
      </c>
      <c r="R1382">
        <f t="shared" si="147"/>
        <v>52.79</v>
      </c>
      <c r="S1382" s="9">
        <f t="shared" si="148"/>
        <v>282</v>
      </c>
      <c r="T1382" s="8">
        <f t="shared" si="149"/>
        <v>42736.732893518521</v>
      </c>
      <c r="U1382" s="8">
        <f t="shared" si="150"/>
        <v>42767</v>
      </c>
      <c r="V1382" s="14">
        <f t="shared" si="151"/>
        <v>30.26710648147855</v>
      </c>
      <c r="W1382" s="10">
        <f t="shared" si="152"/>
        <v>1.8156666666666668</v>
      </c>
      <c r="X1382" s="21">
        <f t="shared" si="153"/>
        <v>2017</v>
      </c>
    </row>
    <row r="1383" spans="1:24" ht="60" x14ac:dyDescent="0.25">
      <c r="A1383">
        <v>843</v>
      </c>
      <c r="B1383" s="1" t="s">
        <v>844</v>
      </c>
      <c r="C1383" s="1" t="s">
        <v>4953</v>
      </c>
      <c r="D1383" s="3">
        <v>3000</v>
      </c>
      <c r="E1383" s="4">
        <v>8014</v>
      </c>
      <c r="F1383" t="s">
        <v>8218</v>
      </c>
      <c r="G1383" t="s">
        <v>8223</v>
      </c>
      <c r="H1383" t="s">
        <v>8404</v>
      </c>
      <c r="I1383" t="s">
        <v>8245</v>
      </c>
      <c r="J1383">
        <v>1481184000</v>
      </c>
      <c r="K1383">
        <v>1479708680</v>
      </c>
      <c r="L1383" t="b">
        <v>0</v>
      </c>
      <c r="M1383">
        <v>127</v>
      </c>
      <c r="N1383" t="b">
        <v>1</v>
      </c>
      <c r="O1383" t="s">
        <v>8275</v>
      </c>
      <c r="P1383" t="s">
        <v>8326</v>
      </c>
      <c r="Q1383" t="s">
        <v>8335</v>
      </c>
      <c r="R1383">
        <f t="shared" si="147"/>
        <v>63.1</v>
      </c>
      <c r="S1383" s="9">
        <f t="shared" si="148"/>
        <v>267</v>
      </c>
      <c r="T1383" s="8">
        <f t="shared" si="149"/>
        <v>42695.257870370369</v>
      </c>
      <c r="U1383" s="8">
        <f t="shared" si="150"/>
        <v>42712.333333333328</v>
      </c>
      <c r="V1383" s="14">
        <f t="shared" si="151"/>
        <v>17.075462962959136</v>
      </c>
      <c r="W1383" s="10">
        <f t="shared" si="152"/>
        <v>1.6713333333333333</v>
      </c>
      <c r="X1383" s="21">
        <f t="shared" si="153"/>
        <v>2016</v>
      </c>
    </row>
    <row r="1384" spans="1:24" ht="30" x14ac:dyDescent="0.25">
      <c r="A1384">
        <v>2040</v>
      </c>
      <c r="B1384" s="1" t="s">
        <v>2041</v>
      </c>
      <c r="C1384" s="1" t="s">
        <v>6150</v>
      </c>
      <c r="D1384" s="3">
        <v>3000</v>
      </c>
      <c r="E1384" s="4">
        <v>7445.14</v>
      </c>
      <c r="F1384" t="s">
        <v>8218</v>
      </c>
      <c r="G1384" t="s">
        <v>8223</v>
      </c>
      <c r="H1384" t="s">
        <v>8404</v>
      </c>
      <c r="I1384" t="s">
        <v>8245</v>
      </c>
      <c r="J1384">
        <v>1384557303</v>
      </c>
      <c r="K1384">
        <v>1383257703</v>
      </c>
      <c r="L1384" t="b">
        <v>1</v>
      </c>
      <c r="M1384">
        <v>271</v>
      </c>
      <c r="N1384" t="b">
        <v>1</v>
      </c>
      <c r="O1384" t="s">
        <v>8293</v>
      </c>
      <c r="P1384" t="s">
        <v>8307</v>
      </c>
      <c r="Q1384" t="s">
        <v>8308</v>
      </c>
      <c r="R1384">
        <f t="shared" si="147"/>
        <v>27.47</v>
      </c>
      <c r="S1384" s="9">
        <f t="shared" si="148"/>
        <v>248</v>
      </c>
      <c r="T1384" s="8">
        <f t="shared" si="149"/>
        <v>41578.927118055559</v>
      </c>
      <c r="U1384" s="8">
        <f t="shared" si="150"/>
        <v>41593.968784722223</v>
      </c>
      <c r="V1384" s="14">
        <f t="shared" si="151"/>
        <v>15.041666666664241</v>
      </c>
      <c r="W1384" s="10">
        <f t="shared" si="152"/>
        <v>1.4817133333333334</v>
      </c>
      <c r="X1384" s="21">
        <f t="shared" si="153"/>
        <v>2013</v>
      </c>
    </row>
    <row r="1385" spans="1:24" ht="45" x14ac:dyDescent="0.25">
      <c r="A1385">
        <v>1524</v>
      </c>
      <c r="B1385" s="1" t="s">
        <v>1525</v>
      </c>
      <c r="C1385" s="1" t="s">
        <v>5634</v>
      </c>
      <c r="D1385" s="3">
        <v>3000</v>
      </c>
      <c r="E1385" s="4">
        <v>6210</v>
      </c>
      <c r="F1385" t="s">
        <v>8218</v>
      </c>
      <c r="G1385" t="s">
        <v>8234</v>
      </c>
      <c r="H1385" t="s">
        <v>8407</v>
      </c>
      <c r="I1385" t="s">
        <v>8254</v>
      </c>
      <c r="J1385">
        <v>1487592090</v>
      </c>
      <c r="K1385">
        <v>1485000090</v>
      </c>
      <c r="L1385" t="b">
        <v>1</v>
      </c>
      <c r="M1385">
        <v>28</v>
      </c>
      <c r="N1385" t="b">
        <v>1</v>
      </c>
      <c r="O1385" t="s">
        <v>8283</v>
      </c>
      <c r="P1385" t="s">
        <v>8312</v>
      </c>
      <c r="Q1385" t="s">
        <v>8313</v>
      </c>
      <c r="R1385">
        <f t="shared" si="147"/>
        <v>221.79</v>
      </c>
      <c r="S1385" s="9">
        <f t="shared" si="148"/>
        <v>207</v>
      </c>
      <c r="T1385" s="8">
        <f t="shared" si="149"/>
        <v>42756.501041666663</v>
      </c>
      <c r="U1385" s="8">
        <f t="shared" si="150"/>
        <v>42786.501041666663</v>
      </c>
      <c r="V1385" s="14">
        <f t="shared" si="151"/>
        <v>30</v>
      </c>
      <c r="W1385" s="10">
        <f t="shared" si="152"/>
        <v>1.07</v>
      </c>
      <c r="X1385" s="21">
        <f t="shared" si="153"/>
        <v>2017</v>
      </c>
    </row>
    <row r="1386" spans="1:24" ht="45" x14ac:dyDescent="0.25">
      <c r="A1386">
        <v>1255</v>
      </c>
      <c r="B1386" s="1" t="s">
        <v>1256</v>
      </c>
      <c r="C1386" s="1" t="s">
        <v>5365</v>
      </c>
      <c r="D1386" s="3">
        <v>3000</v>
      </c>
      <c r="E1386" s="4">
        <v>6071</v>
      </c>
      <c r="F1386" t="s">
        <v>8218</v>
      </c>
      <c r="G1386" t="s">
        <v>8223</v>
      </c>
      <c r="H1386" t="s">
        <v>8404</v>
      </c>
      <c r="I1386" t="s">
        <v>8245</v>
      </c>
      <c r="J1386">
        <v>1385932652</v>
      </c>
      <c r="K1386">
        <v>1383337052</v>
      </c>
      <c r="L1386" t="b">
        <v>1</v>
      </c>
      <c r="M1386">
        <v>109</v>
      </c>
      <c r="N1386" t="b">
        <v>1</v>
      </c>
      <c r="O1386" t="s">
        <v>8274</v>
      </c>
      <c r="P1386" t="s">
        <v>8326</v>
      </c>
      <c r="Q1386" t="s">
        <v>8330</v>
      </c>
      <c r="R1386">
        <f t="shared" si="147"/>
        <v>55.7</v>
      </c>
      <c r="S1386" s="9">
        <f t="shared" si="148"/>
        <v>202</v>
      </c>
      <c r="T1386" s="8">
        <f t="shared" si="149"/>
        <v>41579.845509259263</v>
      </c>
      <c r="U1386" s="8">
        <f t="shared" si="150"/>
        <v>41609.887175925927</v>
      </c>
      <c r="V1386" s="14">
        <f t="shared" si="151"/>
        <v>30.041666666664241</v>
      </c>
      <c r="W1386" s="10">
        <f t="shared" si="152"/>
        <v>1.0236666666666667</v>
      </c>
      <c r="X1386" s="21">
        <f t="shared" si="153"/>
        <v>2013</v>
      </c>
    </row>
    <row r="1387" spans="1:24" ht="60" x14ac:dyDescent="0.25">
      <c r="A1387">
        <v>844</v>
      </c>
      <c r="B1387" s="1" t="s">
        <v>845</v>
      </c>
      <c r="C1387" s="1" t="s">
        <v>4954</v>
      </c>
      <c r="D1387" s="3">
        <v>3000</v>
      </c>
      <c r="E1387" s="4">
        <v>5824</v>
      </c>
      <c r="F1387" t="s">
        <v>8218</v>
      </c>
      <c r="G1387" t="s">
        <v>8223</v>
      </c>
      <c r="H1387" t="s">
        <v>8404</v>
      </c>
      <c r="I1387" t="s">
        <v>8245</v>
      </c>
      <c r="J1387">
        <v>1414817940</v>
      </c>
      <c r="K1387">
        <v>1411489552</v>
      </c>
      <c r="L1387" t="b">
        <v>1</v>
      </c>
      <c r="M1387">
        <v>159</v>
      </c>
      <c r="N1387" t="b">
        <v>1</v>
      </c>
      <c r="O1387" t="s">
        <v>8275</v>
      </c>
      <c r="P1387" t="s">
        <v>8326</v>
      </c>
      <c r="Q1387" t="s">
        <v>8335</v>
      </c>
      <c r="R1387">
        <f t="shared" si="147"/>
        <v>36.630000000000003</v>
      </c>
      <c r="S1387" s="9">
        <f t="shared" si="148"/>
        <v>194</v>
      </c>
      <c r="T1387" s="8">
        <f t="shared" si="149"/>
        <v>41905.684629629628</v>
      </c>
      <c r="U1387" s="8">
        <f t="shared" si="150"/>
        <v>41944.207638888889</v>
      </c>
      <c r="V1387" s="14">
        <f t="shared" si="151"/>
        <v>38.523009259261016</v>
      </c>
      <c r="W1387" s="10">
        <f t="shared" si="152"/>
        <v>0.94133333333333336</v>
      </c>
      <c r="X1387" s="21">
        <f t="shared" si="153"/>
        <v>2014</v>
      </c>
    </row>
    <row r="1388" spans="1:24" ht="60" x14ac:dyDescent="0.25">
      <c r="A1388">
        <v>3456</v>
      </c>
      <c r="B1388" s="1" t="s">
        <v>3455</v>
      </c>
      <c r="C1388" s="1" t="s">
        <v>7566</v>
      </c>
      <c r="D1388" s="3">
        <v>3000</v>
      </c>
      <c r="E1388" s="4">
        <v>5739</v>
      </c>
      <c r="F1388" t="s">
        <v>8218</v>
      </c>
      <c r="G1388" t="s">
        <v>8223</v>
      </c>
      <c r="H1388" t="s">
        <v>8404</v>
      </c>
      <c r="I1388" t="s">
        <v>8245</v>
      </c>
      <c r="J1388">
        <v>1406876340</v>
      </c>
      <c r="K1388">
        <v>1404190567</v>
      </c>
      <c r="L1388" t="b">
        <v>0</v>
      </c>
      <c r="M1388">
        <v>16</v>
      </c>
      <c r="N1388" t="b">
        <v>1</v>
      </c>
      <c r="O1388" t="s">
        <v>8269</v>
      </c>
      <c r="P1388" t="s">
        <v>8322</v>
      </c>
      <c r="Q1388" t="s">
        <v>8325</v>
      </c>
      <c r="R1388">
        <f t="shared" si="147"/>
        <v>358.69</v>
      </c>
      <c r="S1388" s="9">
        <f t="shared" si="148"/>
        <v>191</v>
      </c>
      <c r="T1388" s="8">
        <f t="shared" si="149"/>
        <v>41821.205636574072</v>
      </c>
      <c r="U1388" s="8">
        <f t="shared" si="150"/>
        <v>41852.290972222225</v>
      </c>
      <c r="V1388" s="14">
        <f t="shared" si="151"/>
        <v>31.085335648152977</v>
      </c>
      <c r="W1388" s="10">
        <f t="shared" si="152"/>
        <v>0.91300000000000003</v>
      </c>
      <c r="X1388" s="21">
        <f t="shared" si="153"/>
        <v>2014</v>
      </c>
    </row>
    <row r="1389" spans="1:24" ht="60" x14ac:dyDescent="0.25">
      <c r="A1389">
        <v>272</v>
      </c>
      <c r="B1389" s="1" t="s">
        <v>273</v>
      </c>
      <c r="C1389" s="1" t="s">
        <v>4382</v>
      </c>
      <c r="D1389" s="3">
        <v>3000</v>
      </c>
      <c r="E1389" s="4">
        <v>5323.01</v>
      </c>
      <c r="F1389" t="s">
        <v>8218</v>
      </c>
      <c r="G1389" t="s">
        <v>8223</v>
      </c>
      <c r="H1389" t="s">
        <v>8404</v>
      </c>
      <c r="I1389" t="s">
        <v>8245</v>
      </c>
      <c r="J1389">
        <v>1272480540</v>
      </c>
      <c r="K1389">
        <v>1267220191</v>
      </c>
      <c r="L1389" t="b">
        <v>1</v>
      </c>
      <c r="M1389">
        <v>65</v>
      </c>
      <c r="N1389" t="b">
        <v>1</v>
      </c>
      <c r="O1389" t="s">
        <v>8267</v>
      </c>
      <c r="P1389" t="s">
        <v>8320</v>
      </c>
      <c r="Q1389" t="s">
        <v>8321</v>
      </c>
      <c r="R1389">
        <f t="shared" si="147"/>
        <v>81.89</v>
      </c>
      <c r="S1389" s="9">
        <f t="shared" si="148"/>
        <v>177</v>
      </c>
      <c r="T1389" s="8">
        <f t="shared" si="149"/>
        <v>40235.900358796294</v>
      </c>
      <c r="U1389" s="8">
        <f t="shared" si="150"/>
        <v>40296.78402777778</v>
      </c>
      <c r="V1389" s="14">
        <f t="shared" si="151"/>
        <v>60.883668981485243</v>
      </c>
      <c r="W1389" s="10">
        <f t="shared" si="152"/>
        <v>0.77433666666666678</v>
      </c>
      <c r="X1389" s="21">
        <f t="shared" si="153"/>
        <v>2010</v>
      </c>
    </row>
    <row r="1390" spans="1:24" ht="45" x14ac:dyDescent="0.25">
      <c r="A1390">
        <v>3486</v>
      </c>
      <c r="B1390" s="1" t="s">
        <v>3485</v>
      </c>
      <c r="C1390" s="1" t="s">
        <v>7596</v>
      </c>
      <c r="D1390" s="3">
        <v>3000</v>
      </c>
      <c r="E1390" s="4">
        <v>4656</v>
      </c>
      <c r="F1390" t="s">
        <v>8218</v>
      </c>
      <c r="G1390" t="s">
        <v>8223</v>
      </c>
      <c r="H1390" t="s">
        <v>8404</v>
      </c>
      <c r="I1390" t="s">
        <v>8245</v>
      </c>
      <c r="J1390">
        <v>1433314740</v>
      </c>
      <c r="K1390">
        <v>1430600401</v>
      </c>
      <c r="L1390" t="b">
        <v>0</v>
      </c>
      <c r="M1390">
        <v>56</v>
      </c>
      <c r="N1390" t="b">
        <v>1</v>
      </c>
      <c r="O1390" t="s">
        <v>8269</v>
      </c>
      <c r="P1390" t="s">
        <v>8322</v>
      </c>
      <c r="Q1390" t="s">
        <v>8325</v>
      </c>
      <c r="R1390">
        <f t="shared" si="147"/>
        <v>83.14</v>
      </c>
      <c r="S1390" s="9">
        <f t="shared" si="148"/>
        <v>155</v>
      </c>
      <c r="T1390" s="8">
        <f t="shared" si="149"/>
        <v>42126.87501157407</v>
      </c>
      <c r="U1390" s="8">
        <f t="shared" si="150"/>
        <v>42158.290972222225</v>
      </c>
      <c r="V1390" s="14">
        <f t="shared" si="151"/>
        <v>31.415960648155306</v>
      </c>
      <c r="W1390" s="10">
        <f t="shared" si="152"/>
        <v>0.55200000000000005</v>
      </c>
      <c r="X1390" s="21">
        <f t="shared" si="153"/>
        <v>2015</v>
      </c>
    </row>
    <row r="1391" spans="1:24" ht="60" x14ac:dyDescent="0.25">
      <c r="A1391">
        <v>62</v>
      </c>
      <c r="B1391" s="1" t="s">
        <v>64</v>
      </c>
      <c r="C1391" s="1" t="s">
        <v>4173</v>
      </c>
      <c r="D1391" s="3">
        <v>3000</v>
      </c>
      <c r="E1391" s="4">
        <v>4642</v>
      </c>
      <c r="F1391" t="s">
        <v>8218</v>
      </c>
      <c r="G1391" t="s">
        <v>8223</v>
      </c>
      <c r="H1391" t="s">
        <v>8404</v>
      </c>
      <c r="I1391" t="s">
        <v>8245</v>
      </c>
      <c r="J1391">
        <v>1362337878</v>
      </c>
      <c r="K1391">
        <v>1360177878</v>
      </c>
      <c r="L1391" t="b">
        <v>0</v>
      </c>
      <c r="M1391">
        <v>48</v>
      </c>
      <c r="N1391" t="b">
        <v>1</v>
      </c>
      <c r="O1391" t="s">
        <v>8264</v>
      </c>
      <c r="P1391" t="s">
        <v>8320</v>
      </c>
      <c r="Q1391" t="s">
        <v>8342</v>
      </c>
      <c r="R1391">
        <f t="shared" si="147"/>
        <v>96.71</v>
      </c>
      <c r="S1391" s="9">
        <f t="shared" si="148"/>
        <v>155</v>
      </c>
      <c r="T1391" s="8">
        <f t="shared" si="149"/>
        <v>41311.799513888887</v>
      </c>
      <c r="U1391" s="8">
        <f t="shared" si="150"/>
        <v>41336.799513888887</v>
      </c>
      <c r="V1391" s="14">
        <f t="shared" si="151"/>
        <v>25</v>
      </c>
      <c r="W1391" s="10">
        <f t="shared" si="152"/>
        <v>0.54733333333333334</v>
      </c>
      <c r="X1391" s="21">
        <f t="shared" si="153"/>
        <v>2013</v>
      </c>
    </row>
    <row r="1392" spans="1:24" ht="60" x14ac:dyDescent="0.25">
      <c r="A1392">
        <v>2453</v>
      </c>
      <c r="B1392" s="1" t="s">
        <v>2454</v>
      </c>
      <c r="C1392" s="1" t="s">
        <v>6563</v>
      </c>
      <c r="D1392" s="3">
        <v>3000</v>
      </c>
      <c r="E1392" s="4">
        <v>4641</v>
      </c>
      <c r="F1392" t="s">
        <v>8218</v>
      </c>
      <c r="G1392" t="s">
        <v>8223</v>
      </c>
      <c r="H1392" t="s">
        <v>8404</v>
      </c>
      <c r="I1392" t="s">
        <v>8245</v>
      </c>
      <c r="J1392">
        <v>1486053409</v>
      </c>
      <c r="K1392">
        <v>1483461409</v>
      </c>
      <c r="L1392" t="b">
        <v>0</v>
      </c>
      <c r="M1392">
        <v>67</v>
      </c>
      <c r="N1392" t="b">
        <v>1</v>
      </c>
      <c r="O1392" t="s">
        <v>8296</v>
      </c>
      <c r="P1392" t="s">
        <v>8318</v>
      </c>
      <c r="Q1392" t="s">
        <v>8319</v>
      </c>
      <c r="R1392">
        <f t="shared" si="147"/>
        <v>69.27</v>
      </c>
      <c r="S1392" s="9">
        <f t="shared" si="148"/>
        <v>155</v>
      </c>
      <c r="T1392" s="8">
        <f t="shared" si="149"/>
        <v>42738.692233796297</v>
      </c>
      <c r="U1392" s="8">
        <f t="shared" si="150"/>
        <v>42768.692233796297</v>
      </c>
      <c r="V1392" s="14">
        <f t="shared" si="151"/>
        <v>30</v>
      </c>
      <c r="W1392" s="10">
        <f t="shared" si="152"/>
        <v>0.54700000000000004</v>
      </c>
      <c r="X1392" s="21">
        <f t="shared" si="153"/>
        <v>2017</v>
      </c>
    </row>
    <row r="1393" spans="1:24" ht="60" x14ac:dyDescent="0.25">
      <c r="A1393">
        <v>3827</v>
      </c>
      <c r="B1393" s="1" t="s">
        <v>3824</v>
      </c>
      <c r="C1393" s="1" t="s">
        <v>7936</v>
      </c>
      <c r="D1393" s="3">
        <v>3000</v>
      </c>
      <c r="E1393" s="4">
        <v>4580</v>
      </c>
      <c r="F1393" t="s">
        <v>8218</v>
      </c>
      <c r="G1393" t="s">
        <v>8224</v>
      </c>
      <c r="H1393" t="s">
        <v>8408</v>
      </c>
      <c r="I1393" t="s">
        <v>8246</v>
      </c>
      <c r="J1393">
        <v>1427414400</v>
      </c>
      <c r="K1393">
        <v>1422656201</v>
      </c>
      <c r="L1393" t="b">
        <v>0</v>
      </c>
      <c r="M1393">
        <v>65</v>
      </c>
      <c r="N1393" t="b">
        <v>1</v>
      </c>
      <c r="O1393" t="s">
        <v>8269</v>
      </c>
      <c r="P1393" t="s">
        <v>8322</v>
      </c>
      <c r="Q1393" t="s">
        <v>8325</v>
      </c>
      <c r="R1393">
        <f t="shared" si="147"/>
        <v>70.459999999999994</v>
      </c>
      <c r="S1393" s="9">
        <f t="shared" si="148"/>
        <v>153</v>
      </c>
      <c r="T1393" s="8">
        <f t="shared" si="149"/>
        <v>42034.928252314814</v>
      </c>
      <c r="U1393" s="8">
        <f t="shared" si="150"/>
        <v>42090</v>
      </c>
      <c r="V1393" s="14">
        <f t="shared" si="151"/>
        <v>55.071747685185983</v>
      </c>
      <c r="W1393" s="10">
        <f t="shared" si="152"/>
        <v>0.52666666666666662</v>
      </c>
      <c r="X1393" s="21">
        <f t="shared" si="153"/>
        <v>2015</v>
      </c>
    </row>
    <row r="1394" spans="1:24" ht="45" x14ac:dyDescent="0.25">
      <c r="A1394">
        <v>3033</v>
      </c>
      <c r="B1394" s="1" t="s">
        <v>3033</v>
      </c>
      <c r="C1394" s="1" t="s">
        <v>7143</v>
      </c>
      <c r="D1394" s="3">
        <v>3000</v>
      </c>
      <c r="E1394" s="4">
        <v>4396</v>
      </c>
      <c r="F1394" t="s">
        <v>8218</v>
      </c>
      <c r="G1394" t="s">
        <v>8223</v>
      </c>
      <c r="H1394" t="s">
        <v>8404</v>
      </c>
      <c r="I1394" t="s">
        <v>8245</v>
      </c>
      <c r="J1394">
        <v>1471487925</v>
      </c>
      <c r="K1394">
        <v>1468895925</v>
      </c>
      <c r="L1394" t="b">
        <v>0</v>
      </c>
      <c r="M1394">
        <v>23</v>
      </c>
      <c r="N1394" t="b">
        <v>1</v>
      </c>
      <c r="O1394" t="s">
        <v>8301</v>
      </c>
      <c r="P1394" t="s">
        <v>8322</v>
      </c>
      <c r="Q1394" t="s">
        <v>8323</v>
      </c>
      <c r="R1394">
        <f t="shared" si="147"/>
        <v>191.13</v>
      </c>
      <c r="S1394" s="9">
        <f t="shared" si="148"/>
        <v>147</v>
      </c>
      <c r="T1394" s="8">
        <f t="shared" si="149"/>
        <v>42570.110243055555</v>
      </c>
      <c r="U1394" s="8">
        <f t="shared" si="150"/>
        <v>42600.110243055555</v>
      </c>
      <c r="V1394" s="14">
        <f t="shared" si="151"/>
        <v>30</v>
      </c>
      <c r="W1394" s="10">
        <f t="shared" si="152"/>
        <v>0.46533333333333332</v>
      </c>
      <c r="X1394" s="21">
        <f t="shared" si="153"/>
        <v>2016</v>
      </c>
    </row>
    <row r="1395" spans="1:24" ht="60" x14ac:dyDescent="0.25">
      <c r="A1395">
        <v>1291</v>
      </c>
      <c r="B1395" s="1" t="s">
        <v>1292</v>
      </c>
      <c r="C1395" s="1" t="s">
        <v>5401</v>
      </c>
      <c r="D1395" s="3">
        <v>3000</v>
      </c>
      <c r="E1395" s="4">
        <v>4371</v>
      </c>
      <c r="F1395" t="s">
        <v>8218</v>
      </c>
      <c r="G1395" t="s">
        <v>8223</v>
      </c>
      <c r="H1395" t="s">
        <v>8404</v>
      </c>
      <c r="I1395" t="s">
        <v>8245</v>
      </c>
      <c r="J1395">
        <v>1428390000</v>
      </c>
      <c r="K1395">
        <v>1425224391</v>
      </c>
      <c r="L1395" t="b">
        <v>0</v>
      </c>
      <c r="M1395">
        <v>42</v>
      </c>
      <c r="N1395" t="b">
        <v>1</v>
      </c>
      <c r="O1395" t="s">
        <v>8269</v>
      </c>
      <c r="P1395" t="s">
        <v>8322</v>
      </c>
      <c r="Q1395" t="s">
        <v>8325</v>
      </c>
      <c r="R1395">
        <f t="shared" si="147"/>
        <v>104.07</v>
      </c>
      <c r="S1395" s="9">
        <f t="shared" si="148"/>
        <v>146</v>
      </c>
      <c r="T1395" s="8">
        <f t="shared" si="149"/>
        <v>42064.652673611112</v>
      </c>
      <c r="U1395" s="8">
        <f t="shared" si="150"/>
        <v>42101.291666666672</v>
      </c>
      <c r="V1395" s="14">
        <f t="shared" si="151"/>
        <v>36.638993055559695</v>
      </c>
      <c r="W1395" s="10">
        <f t="shared" si="152"/>
        <v>0.45700000000000002</v>
      </c>
      <c r="X1395" s="21">
        <f t="shared" si="153"/>
        <v>2015</v>
      </c>
    </row>
    <row r="1396" spans="1:24" ht="45" x14ac:dyDescent="0.25">
      <c r="A1396">
        <v>2816</v>
      </c>
      <c r="B1396" s="1" t="s">
        <v>2816</v>
      </c>
      <c r="C1396" s="1" t="s">
        <v>6926</v>
      </c>
      <c r="D1396" s="3">
        <v>3000</v>
      </c>
      <c r="E1396" s="4">
        <v>4247</v>
      </c>
      <c r="F1396" t="s">
        <v>8218</v>
      </c>
      <c r="G1396" t="s">
        <v>8224</v>
      </c>
      <c r="H1396" t="s">
        <v>8408</v>
      </c>
      <c r="I1396" t="s">
        <v>8246</v>
      </c>
      <c r="J1396">
        <v>1438531200</v>
      </c>
      <c r="K1396">
        <v>1435921992</v>
      </c>
      <c r="L1396" t="b">
        <v>0</v>
      </c>
      <c r="M1396">
        <v>169</v>
      </c>
      <c r="N1396" t="b">
        <v>1</v>
      </c>
      <c r="O1396" t="s">
        <v>8269</v>
      </c>
      <c r="P1396" t="s">
        <v>8322</v>
      </c>
      <c r="Q1396" t="s">
        <v>8325</v>
      </c>
      <c r="R1396">
        <f t="shared" si="147"/>
        <v>25.13</v>
      </c>
      <c r="S1396" s="9">
        <f t="shared" si="148"/>
        <v>142</v>
      </c>
      <c r="T1396" s="8">
        <f t="shared" si="149"/>
        <v>42188.467499999999</v>
      </c>
      <c r="U1396" s="8">
        <f t="shared" si="150"/>
        <v>42218.666666666672</v>
      </c>
      <c r="V1396" s="14">
        <f t="shared" si="151"/>
        <v>30.199166666672681</v>
      </c>
      <c r="W1396" s="10">
        <f t="shared" si="152"/>
        <v>0.41566666666666668</v>
      </c>
      <c r="X1396" s="21">
        <f t="shared" si="153"/>
        <v>2015</v>
      </c>
    </row>
    <row r="1397" spans="1:24" ht="45" x14ac:dyDescent="0.25">
      <c r="A1397">
        <v>3682</v>
      </c>
      <c r="B1397" s="1" t="s">
        <v>3679</v>
      </c>
      <c r="C1397" s="1" t="s">
        <v>7792</v>
      </c>
      <c r="D1397" s="3">
        <v>3000</v>
      </c>
      <c r="E1397" s="4">
        <v>4176</v>
      </c>
      <c r="F1397" t="s">
        <v>8218</v>
      </c>
      <c r="G1397" t="s">
        <v>8223</v>
      </c>
      <c r="H1397" t="s">
        <v>8404</v>
      </c>
      <c r="I1397" t="s">
        <v>8245</v>
      </c>
      <c r="J1397">
        <v>1402901940</v>
      </c>
      <c r="K1397">
        <v>1399998418</v>
      </c>
      <c r="L1397" t="b">
        <v>0</v>
      </c>
      <c r="M1397">
        <v>67</v>
      </c>
      <c r="N1397" t="b">
        <v>1</v>
      </c>
      <c r="O1397" t="s">
        <v>8269</v>
      </c>
      <c r="P1397" t="s">
        <v>8322</v>
      </c>
      <c r="Q1397" t="s">
        <v>8325</v>
      </c>
      <c r="R1397">
        <f t="shared" si="147"/>
        <v>62.33</v>
      </c>
      <c r="S1397" s="9">
        <f t="shared" si="148"/>
        <v>139</v>
      </c>
      <c r="T1397" s="8">
        <f t="shared" si="149"/>
        <v>41772.685393518521</v>
      </c>
      <c r="U1397" s="8">
        <f t="shared" si="150"/>
        <v>41806.290972222225</v>
      </c>
      <c r="V1397" s="14">
        <f t="shared" si="151"/>
        <v>33.605578703703941</v>
      </c>
      <c r="W1397" s="10">
        <f t="shared" si="152"/>
        <v>0.39200000000000002</v>
      </c>
      <c r="X1397" s="21">
        <f t="shared" si="153"/>
        <v>2014</v>
      </c>
    </row>
    <row r="1398" spans="1:24" ht="45" x14ac:dyDescent="0.25">
      <c r="A1398">
        <v>3482</v>
      </c>
      <c r="B1398" s="1" t="s">
        <v>3481</v>
      </c>
      <c r="C1398" s="1" t="s">
        <v>7592</v>
      </c>
      <c r="D1398" s="3">
        <v>3000</v>
      </c>
      <c r="E1398" s="4">
        <v>4150</v>
      </c>
      <c r="F1398" t="s">
        <v>8218</v>
      </c>
      <c r="G1398" t="s">
        <v>8224</v>
      </c>
      <c r="H1398" t="s">
        <v>8408</v>
      </c>
      <c r="I1398" t="s">
        <v>8246</v>
      </c>
      <c r="J1398">
        <v>1404671466</v>
      </c>
      <c r="K1398">
        <v>1402079466</v>
      </c>
      <c r="L1398" t="b">
        <v>0</v>
      </c>
      <c r="M1398">
        <v>80</v>
      </c>
      <c r="N1398" t="b">
        <v>1</v>
      </c>
      <c r="O1398" t="s">
        <v>8269</v>
      </c>
      <c r="P1398" t="s">
        <v>8322</v>
      </c>
      <c r="Q1398" t="s">
        <v>8325</v>
      </c>
      <c r="R1398">
        <f t="shared" si="147"/>
        <v>51.88</v>
      </c>
      <c r="S1398" s="9">
        <f t="shared" si="148"/>
        <v>138</v>
      </c>
      <c r="T1398" s="8">
        <f t="shared" si="149"/>
        <v>41796.771597222221</v>
      </c>
      <c r="U1398" s="8">
        <f t="shared" si="150"/>
        <v>41826.771597222221</v>
      </c>
      <c r="V1398" s="14">
        <f t="shared" si="151"/>
        <v>30</v>
      </c>
      <c r="W1398" s="10">
        <f t="shared" si="152"/>
        <v>0.38333333333333336</v>
      </c>
      <c r="X1398" s="21">
        <f t="shared" si="153"/>
        <v>2014</v>
      </c>
    </row>
    <row r="1399" spans="1:24" ht="60" x14ac:dyDescent="0.25">
      <c r="A1399">
        <v>3340</v>
      </c>
      <c r="B1399" s="1" t="s">
        <v>3340</v>
      </c>
      <c r="C1399" s="1" t="s">
        <v>7450</v>
      </c>
      <c r="D1399" s="3">
        <v>3000</v>
      </c>
      <c r="E1399" s="4">
        <v>4145</v>
      </c>
      <c r="F1399" t="s">
        <v>8218</v>
      </c>
      <c r="G1399" t="s">
        <v>8223</v>
      </c>
      <c r="H1399" t="s">
        <v>8404</v>
      </c>
      <c r="I1399" t="s">
        <v>8245</v>
      </c>
      <c r="J1399">
        <v>1481066554</v>
      </c>
      <c r="K1399">
        <v>1478906554</v>
      </c>
      <c r="L1399" t="b">
        <v>0</v>
      </c>
      <c r="M1399">
        <v>38</v>
      </c>
      <c r="N1399" t="b">
        <v>1</v>
      </c>
      <c r="O1399" t="s">
        <v>8269</v>
      </c>
      <c r="P1399" t="s">
        <v>8322</v>
      </c>
      <c r="Q1399" t="s">
        <v>8325</v>
      </c>
      <c r="R1399">
        <f t="shared" si="147"/>
        <v>109.08</v>
      </c>
      <c r="S1399" s="9">
        <f t="shared" si="148"/>
        <v>138</v>
      </c>
      <c r="T1399" s="8">
        <f t="shared" si="149"/>
        <v>42685.974004629628</v>
      </c>
      <c r="U1399" s="8">
        <f t="shared" si="150"/>
        <v>42710.974004629628</v>
      </c>
      <c r="V1399" s="14">
        <f t="shared" si="151"/>
        <v>25</v>
      </c>
      <c r="W1399" s="10">
        <f t="shared" si="152"/>
        <v>0.38166666666666665</v>
      </c>
      <c r="X1399" s="21">
        <f t="shared" si="153"/>
        <v>2016</v>
      </c>
    </row>
    <row r="1400" spans="1:24" ht="45" x14ac:dyDescent="0.25">
      <c r="A1400">
        <v>303</v>
      </c>
      <c r="B1400" s="1" t="s">
        <v>304</v>
      </c>
      <c r="C1400" s="1" t="s">
        <v>4413</v>
      </c>
      <c r="D1400" s="3">
        <v>3000</v>
      </c>
      <c r="E1400" s="4">
        <v>4124</v>
      </c>
      <c r="F1400" t="s">
        <v>8218</v>
      </c>
      <c r="G1400" t="s">
        <v>8223</v>
      </c>
      <c r="H1400" t="s">
        <v>8404</v>
      </c>
      <c r="I1400" t="s">
        <v>8245</v>
      </c>
      <c r="J1400">
        <v>1338601346</v>
      </c>
      <c r="K1400">
        <v>1336009346</v>
      </c>
      <c r="L1400" t="b">
        <v>1</v>
      </c>
      <c r="M1400">
        <v>82</v>
      </c>
      <c r="N1400" t="b">
        <v>1</v>
      </c>
      <c r="O1400" t="s">
        <v>8267</v>
      </c>
      <c r="P1400" t="s">
        <v>8320</v>
      </c>
      <c r="Q1400" t="s">
        <v>8321</v>
      </c>
      <c r="R1400">
        <f t="shared" si="147"/>
        <v>50.29</v>
      </c>
      <c r="S1400" s="9">
        <f t="shared" si="148"/>
        <v>137</v>
      </c>
      <c r="T1400" s="8">
        <f t="shared" si="149"/>
        <v>41032.071134259262</v>
      </c>
      <c r="U1400" s="8">
        <f t="shared" si="150"/>
        <v>41062.071134259262</v>
      </c>
      <c r="V1400" s="14">
        <f t="shared" si="151"/>
        <v>30</v>
      </c>
      <c r="W1400" s="10">
        <f t="shared" si="152"/>
        <v>0.37466666666666665</v>
      </c>
      <c r="X1400" s="21">
        <f t="shared" si="153"/>
        <v>2012</v>
      </c>
    </row>
    <row r="1401" spans="1:24" ht="45" x14ac:dyDescent="0.25">
      <c r="A1401">
        <v>3300</v>
      </c>
      <c r="B1401" s="1" t="s">
        <v>3300</v>
      </c>
      <c r="C1401" s="1" t="s">
        <v>7410</v>
      </c>
      <c r="D1401" s="3">
        <v>3000</v>
      </c>
      <c r="E1401" s="4">
        <v>4085</v>
      </c>
      <c r="F1401" t="s">
        <v>8218</v>
      </c>
      <c r="G1401" t="s">
        <v>8223</v>
      </c>
      <c r="H1401" t="s">
        <v>8404</v>
      </c>
      <c r="I1401" t="s">
        <v>8245</v>
      </c>
      <c r="J1401">
        <v>1430329862</v>
      </c>
      <c r="K1401">
        <v>1428515462</v>
      </c>
      <c r="L1401" t="b">
        <v>0</v>
      </c>
      <c r="M1401">
        <v>88</v>
      </c>
      <c r="N1401" t="b">
        <v>1</v>
      </c>
      <c r="O1401" t="s">
        <v>8269</v>
      </c>
      <c r="P1401" t="s">
        <v>8322</v>
      </c>
      <c r="Q1401" t="s">
        <v>8325</v>
      </c>
      <c r="R1401">
        <f t="shared" si="147"/>
        <v>46.42</v>
      </c>
      <c r="S1401" s="9">
        <f t="shared" si="148"/>
        <v>136</v>
      </c>
      <c r="T1401" s="8">
        <f t="shared" si="149"/>
        <v>42102.743773148148</v>
      </c>
      <c r="U1401" s="8">
        <f t="shared" si="150"/>
        <v>42123.743773148148</v>
      </c>
      <c r="V1401" s="14">
        <f t="shared" si="151"/>
        <v>21</v>
      </c>
      <c r="W1401" s="10">
        <f t="shared" si="152"/>
        <v>0.36166666666666669</v>
      </c>
      <c r="X1401" s="21">
        <f t="shared" si="153"/>
        <v>2015</v>
      </c>
    </row>
    <row r="1402" spans="1:24" ht="60" x14ac:dyDescent="0.25">
      <c r="A1402">
        <v>1300</v>
      </c>
      <c r="B1402" s="1" t="s">
        <v>1301</v>
      </c>
      <c r="C1402" s="1" t="s">
        <v>5410</v>
      </c>
      <c r="D1402" s="3">
        <v>3000</v>
      </c>
      <c r="E1402" s="4">
        <v>4050</v>
      </c>
      <c r="F1402" t="s">
        <v>8218</v>
      </c>
      <c r="G1402" t="s">
        <v>8223</v>
      </c>
      <c r="H1402" t="s">
        <v>8404</v>
      </c>
      <c r="I1402" t="s">
        <v>8245</v>
      </c>
      <c r="J1402">
        <v>1464807420</v>
      </c>
      <c r="K1402">
        <v>1461427938</v>
      </c>
      <c r="L1402" t="b">
        <v>0</v>
      </c>
      <c r="M1402">
        <v>24</v>
      </c>
      <c r="N1402" t="b">
        <v>1</v>
      </c>
      <c r="O1402" t="s">
        <v>8269</v>
      </c>
      <c r="P1402" t="s">
        <v>8322</v>
      </c>
      <c r="Q1402" t="s">
        <v>8325</v>
      </c>
      <c r="R1402">
        <f t="shared" si="147"/>
        <v>168.75</v>
      </c>
      <c r="S1402" s="9">
        <f t="shared" si="148"/>
        <v>135</v>
      </c>
      <c r="T1402" s="8">
        <f t="shared" si="149"/>
        <v>42483.675208333334</v>
      </c>
      <c r="U1402" s="8">
        <f t="shared" si="150"/>
        <v>42522.789583333331</v>
      </c>
      <c r="V1402" s="14">
        <f t="shared" si="151"/>
        <v>39.114374999997381</v>
      </c>
      <c r="W1402" s="10">
        <f t="shared" si="152"/>
        <v>0.35</v>
      </c>
      <c r="X1402" s="21">
        <f t="shared" si="153"/>
        <v>2016</v>
      </c>
    </row>
    <row r="1403" spans="1:24" ht="60" x14ac:dyDescent="0.25">
      <c r="A1403">
        <v>3301</v>
      </c>
      <c r="B1403" s="1" t="s">
        <v>3301</v>
      </c>
      <c r="C1403" s="1" t="s">
        <v>7411</v>
      </c>
      <c r="D1403" s="3">
        <v>3000</v>
      </c>
      <c r="E1403" s="4">
        <v>4004</v>
      </c>
      <c r="F1403" t="s">
        <v>8218</v>
      </c>
      <c r="G1403" t="s">
        <v>8223</v>
      </c>
      <c r="H1403" t="s">
        <v>8404</v>
      </c>
      <c r="I1403" t="s">
        <v>8245</v>
      </c>
      <c r="J1403">
        <v>1470034740</v>
      </c>
      <c r="K1403">
        <v>1466185176</v>
      </c>
      <c r="L1403" t="b">
        <v>0</v>
      </c>
      <c r="M1403">
        <v>70</v>
      </c>
      <c r="N1403" t="b">
        <v>1</v>
      </c>
      <c r="O1403" t="s">
        <v>8269</v>
      </c>
      <c r="P1403" t="s">
        <v>8322</v>
      </c>
      <c r="Q1403" t="s">
        <v>8325</v>
      </c>
      <c r="R1403">
        <f t="shared" si="147"/>
        <v>57.2</v>
      </c>
      <c r="S1403" s="9">
        <f t="shared" si="148"/>
        <v>133</v>
      </c>
      <c r="T1403" s="8">
        <f t="shared" si="149"/>
        <v>42538.73583333334</v>
      </c>
      <c r="U1403" s="8">
        <f t="shared" si="150"/>
        <v>42583.290972222225</v>
      </c>
      <c r="V1403" s="14">
        <f t="shared" si="151"/>
        <v>44.555138888885267</v>
      </c>
      <c r="W1403" s="10">
        <f t="shared" si="152"/>
        <v>0.33466666666666667</v>
      </c>
      <c r="X1403" s="21">
        <f t="shared" si="153"/>
        <v>2016</v>
      </c>
    </row>
    <row r="1404" spans="1:24" x14ac:dyDescent="0.25">
      <c r="A1404">
        <v>2099</v>
      </c>
      <c r="B1404" s="1" t="s">
        <v>2100</v>
      </c>
      <c r="C1404" s="1" t="s">
        <v>6209</v>
      </c>
      <c r="D1404" s="3">
        <v>3000</v>
      </c>
      <c r="E1404" s="4">
        <v>3971</v>
      </c>
      <c r="F1404" t="s">
        <v>8218</v>
      </c>
      <c r="G1404" t="s">
        <v>8223</v>
      </c>
      <c r="H1404" t="s">
        <v>8404</v>
      </c>
      <c r="I1404" t="s">
        <v>8245</v>
      </c>
      <c r="J1404">
        <v>1435808400</v>
      </c>
      <c r="K1404">
        <v>1434650084</v>
      </c>
      <c r="L1404" t="b">
        <v>0</v>
      </c>
      <c r="M1404">
        <v>63</v>
      </c>
      <c r="N1404" t="b">
        <v>1</v>
      </c>
      <c r="O1404" t="s">
        <v>8277</v>
      </c>
      <c r="P1404" t="s">
        <v>8326</v>
      </c>
      <c r="Q1404" t="s">
        <v>8327</v>
      </c>
      <c r="R1404">
        <f t="shared" si="147"/>
        <v>63.03</v>
      </c>
      <c r="S1404" s="9">
        <f t="shared" si="148"/>
        <v>132</v>
      </c>
      <c r="T1404" s="8">
        <f t="shared" si="149"/>
        <v>42173.746342592596</v>
      </c>
      <c r="U1404" s="8">
        <f t="shared" si="150"/>
        <v>42187.152777777781</v>
      </c>
      <c r="V1404" s="14">
        <f t="shared" si="151"/>
        <v>13.406435185184819</v>
      </c>
      <c r="W1404" s="10">
        <f t="shared" si="152"/>
        <v>0.32366666666666666</v>
      </c>
      <c r="X1404" s="21">
        <f t="shared" si="153"/>
        <v>2015</v>
      </c>
    </row>
    <row r="1405" spans="1:24" ht="30" x14ac:dyDescent="0.25">
      <c r="A1405">
        <v>1859</v>
      </c>
      <c r="B1405" s="1" t="s">
        <v>1860</v>
      </c>
      <c r="C1405" s="1" t="s">
        <v>5969</v>
      </c>
      <c r="D1405" s="3">
        <v>3000</v>
      </c>
      <c r="E1405" s="4">
        <v>3955</v>
      </c>
      <c r="F1405" t="s">
        <v>8218</v>
      </c>
      <c r="G1405" t="s">
        <v>8223</v>
      </c>
      <c r="H1405" t="s">
        <v>8404</v>
      </c>
      <c r="I1405" t="s">
        <v>8245</v>
      </c>
      <c r="J1405">
        <v>1316716129</v>
      </c>
      <c r="K1405">
        <v>1314124129</v>
      </c>
      <c r="L1405" t="b">
        <v>0</v>
      </c>
      <c r="M1405">
        <v>56</v>
      </c>
      <c r="N1405" t="b">
        <v>1</v>
      </c>
      <c r="O1405" t="s">
        <v>8274</v>
      </c>
      <c r="P1405" t="s">
        <v>8326</v>
      </c>
      <c r="Q1405" t="s">
        <v>8330</v>
      </c>
      <c r="R1405">
        <f t="shared" si="147"/>
        <v>70.63</v>
      </c>
      <c r="S1405" s="9">
        <f t="shared" si="148"/>
        <v>132</v>
      </c>
      <c r="T1405" s="8">
        <f t="shared" si="149"/>
        <v>40778.770011574074</v>
      </c>
      <c r="U1405" s="8">
        <f t="shared" si="150"/>
        <v>40808.770011574074</v>
      </c>
      <c r="V1405" s="14">
        <f t="shared" si="151"/>
        <v>30</v>
      </c>
      <c r="W1405" s="10">
        <f t="shared" si="152"/>
        <v>0.31833333333333336</v>
      </c>
      <c r="X1405" s="21">
        <f t="shared" si="153"/>
        <v>2011</v>
      </c>
    </row>
    <row r="1406" spans="1:24" ht="60" x14ac:dyDescent="0.25">
      <c r="A1406">
        <v>3606</v>
      </c>
      <c r="B1406" s="1" t="s">
        <v>3605</v>
      </c>
      <c r="C1406" s="1" t="s">
        <v>7716</v>
      </c>
      <c r="D1406" s="3">
        <v>3000</v>
      </c>
      <c r="E1406" s="4">
        <v>3908</v>
      </c>
      <c r="F1406" t="s">
        <v>8218</v>
      </c>
      <c r="G1406" t="s">
        <v>8224</v>
      </c>
      <c r="H1406" t="s">
        <v>8408</v>
      </c>
      <c r="I1406" t="s">
        <v>8246</v>
      </c>
      <c r="J1406">
        <v>1471185057</v>
      </c>
      <c r="K1406">
        <v>1468593057</v>
      </c>
      <c r="L1406" t="b">
        <v>0</v>
      </c>
      <c r="M1406">
        <v>64</v>
      </c>
      <c r="N1406" t="b">
        <v>1</v>
      </c>
      <c r="O1406" t="s">
        <v>8269</v>
      </c>
      <c r="P1406" t="s">
        <v>8322</v>
      </c>
      <c r="Q1406" t="s">
        <v>8325</v>
      </c>
      <c r="R1406">
        <f t="shared" si="147"/>
        <v>61.06</v>
      </c>
      <c r="S1406" s="9">
        <f t="shared" si="148"/>
        <v>130</v>
      </c>
      <c r="T1406" s="8">
        <f t="shared" si="149"/>
        <v>42566.604826388888</v>
      </c>
      <c r="U1406" s="8">
        <f t="shared" si="150"/>
        <v>42596.604826388888</v>
      </c>
      <c r="V1406" s="14">
        <f t="shared" si="151"/>
        <v>30</v>
      </c>
      <c r="W1406" s="10">
        <f t="shared" si="152"/>
        <v>0.30266666666666664</v>
      </c>
      <c r="X1406" s="21">
        <f t="shared" si="153"/>
        <v>2016</v>
      </c>
    </row>
    <row r="1407" spans="1:24" ht="30" x14ac:dyDescent="0.25">
      <c r="A1407">
        <v>2028</v>
      </c>
      <c r="B1407" s="1" t="s">
        <v>2029</v>
      </c>
      <c r="C1407" s="1" t="s">
        <v>6138</v>
      </c>
      <c r="D1407" s="3">
        <v>3000</v>
      </c>
      <c r="E1407" s="4">
        <v>3785</v>
      </c>
      <c r="F1407" t="s">
        <v>8218</v>
      </c>
      <c r="G1407" t="s">
        <v>8223</v>
      </c>
      <c r="H1407" t="s">
        <v>8404</v>
      </c>
      <c r="I1407" t="s">
        <v>8245</v>
      </c>
      <c r="J1407">
        <v>1268690100</v>
      </c>
      <c r="K1407">
        <v>1265493806</v>
      </c>
      <c r="L1407" t="b">
        <v>1</v>
      </c>
      <c r="M1407">
        <v>79</v>
      </c>
      <c r="N1407" t="b">
        <v>1</v>
      </c>
      <c r="O1407" t="s">
        <v>8293</v>
      </c>
      <c r="P1407" t="s">
        <v>8307</v>
      </c>
      <c r="Q1407" t="s">
        <v>8308</v>
      </c>
      <c r="R1407">
        <f t="shared" si="147"/>
        <v>47.91</v>
      </c>
      <c r="S1407" s="9">
        <f t="shared" si="148"/>
        <v>126</v>
      </c>
      <c r="T1407" s="8">
        <f t="shared" si="149"/>
        <v>40215.919050925928</v>
      </c>
      <c r="U1407" s="8">
        <f t="shared" si="150"/>
        <v>40252.913194444445</v>
      </c>
      <c r="V1407" s="14">
        <f t="shared" si="151"/>
        <v>36.994143518517376</v>
      </c>
      <c r="W1407" s="10">
        <f t="shared" si="152"/>
        <v>0.26166666666666666</v>
      </c>
      <c r="X1407" s="21">
        <f t="shared" si="153"/>
        <v>2010</v>
      </c>
    </row>
    <row r="1408" spans="1:24" ht="60" x14ac:dyDescent="0.25">
      <c r="A1408">
        <v>3210</v>
      </c>
      <c r="B1408" s="1" t="s">
        <v>3210</v>
      </c>
      <c r="C1408" s="1" t="s">
        <v>7320</v>
      </c>
      <c r="D1408" s="3">
        <v>3000</v>
      </c>
      <c r="E1408" s="4">
        <v>3773</v>
      </c>
      <c r="F1408" t="s">
        <v>8218</v>
      </c>
      <c r="G1408" t="s">
        <v>8223</v>
      </c>
      <c r="H1408" t="s">
        <v>8404</v>
      </c>
      <c r="I1408" t="s">
        <v>8245</v>
      </c>
      <c r="J1408">
        <v>1338523140</v>
      </c>
      <c r="K1408">
        <v>1334442519</v>
      </c>
      <c r="L1408" t="b">
        <v>1</v>
      </c>
      <c r="M1408">
        <v>60</v>
      </c>
      <c r="N1408" t="b">
        <v>1</v>
      </c>
      <c r="O1408" t="s">
        <v>8269</v>
      </c>
      <c r="P1408" t="s">
        <v>8322</v>
      </c>
      <c r="Q1408" t="s">
        <v>8325</v>
      </c>
      <c r="R1408">
        <f t="shared" si="147"/>
        <v>62.88</v>
      </c>
      <c r="S1408" s="9">
        <f t="shared" si="148"/>
        <v>126</v>
      </c>
      <c r="T1408" s="8">
        <f t="shared" si="149"/>
        <v>41013.936562499999</v>
      </c>
      <c r="U1408" s="8">
        <f t="shared" si="150"/>
        <v>41061.165972222225</v>
      </c>
      <c r="V1408" s="14">
        <f t="shared" si="151"/>
        <v>47.229409722225682</v>
      </c>
      <c r="W1408" s="10">
        <f t="shared" si="152"/>
        <v>0.25766666666666665</v>
      </c>
      <c r="X1408" s="21">
        <f t="shared" si="153"/>
        <v>2012</v>
      </c>
    </row>
    <row r="1409" spans="1:24" ht="60" x14ac:dyDescent="0.25">
      <c r="A1409">
        <v>2926</v>
      </c>
      <c r="B1409" s="1" t="s">
        <v>2926</v>
      </c>
      <c r="C1409" s="1" t="s">
        <v>7036</v>
      </c>
      <c r="D1409" s="3">
        <v>3000</v>
      </c>
      <c r="E1409" s="4">
        <v>3750</v>
      </c>
      <c r="F1409" t="s">
        <v>8218</v>
      </c>
      <c r="G1409" t="s">
        <v>8223</v>
      </c>
      <c r="H1409" t="s">
        <v>8404</v>
      </c>
      <c r="I1409" t="s">
        <v>8245</v>
      </c>
      <c r="J1409">
        <v>1424715779</v>
      </c>
      <c r="K1409">
        <v>1423506179</v>
      </c>
      <c r="L1409" t="b">
        <v>0</v>
      </c>
      <c r="M1409">
        <v>50</v>
      </c>
      <c r="N1409" t="b">
        <v>1</v>
      </c>
      <c r="O1409" t="s">
        <v>8303</v>
      </c>
      <c r="P1409" t="s">
        <v>8322</v>
      </c>
      <c r="Q1409" t="s">
        <v>8334</v>
      </c>
      <c r="R1409">
        <f t="shared" si="147"/>
        <v>75</v>
      </c>
      <c r="S1409" s="9">
        <f t="shared" si="148"/>
        <v>125</v>
      </c>
      <c r="T1409" s="8">
        <f t="shared" si="149"/>
        <v>42044.765960648147</v>
      </c>
      <c r="U1409" s="8">
        <f t="shared" si="150"/>
        <v>42058.765960648147</v>
      </c>
      <c r="V1409" s="14">
        <f t="shared" si="151"/>
        <v>14</v>
      </c>
      <c r="W1409" s="10">
        <f t="shared" si="152"/>
        <v>0.25</v>
      </c>
      <c r="X1409" s="21">
        <f t="shared" si="153"/>
        <v>2015</v>
      </c>
    </row>
    <row r="1410" spans="1:24" ht="60" x14ac:dyDescent="0.25">
      <c r="A1410">
        <v>3496</v>
      </c>
      <c r="B1410" s="1" t="s">
        <v>3495</v>
      </c>
      <c r="C1410" s="1" t="s">
        <v>7606</v>
      </c>
      <c r="D1410" s="3">
        <v>3000</v>
      </c>
      <c r="E1410" s="4">
        <v>3732</v>
      </c>
      <c r="F1410" t="s">
        <v>8218</v>
      </c>
      <c r="G1410" t="s">
        <v>8223</v>
      </c>
      <c r="H1410" t="s">
        <v>8404</v>
      </c>
      <c r="I1410" t="s">
        <v>8245</v>
      </c>
      <c r="J1410">
        <v>1473625166</v>
      </c>
      <c r="K1410">
        <v>1470169166</v>
      </c>
      <c r="L1410" t="b">
        <v>0</v>
      </c>
      <c r="M1410">
        <v>78</v>
      </c>
      <c r="N1410" t="b">
        <v>1</v>
      </c>
      <c r="O1410" t="s">
        <v>8269</v>
      </c>
      <c r="P1410" t="s">
        <v>8322</v>
      </c>
      <c r="Q1410" t="s">
        <v>8325</v>
      </c>
      <c r="R1410">
        <f t="shared" ref="R1410:R1473" si="154">IFERROR(ROUND(E1410/M1410,2),0)</f>
        <v>47.85</v>
      </c>
      <c r="S1410" s="9">
        <f t="shared" ref="S1410:S1473" si="155">ROUND((E1410/D1410)*100,0)</f>
        <v>124</v>
      </c>
      <c r="T1410" s="8">
        <f t="shared" ref="T1410:T1473" si="156">+(((K1410/60)/60)/24)+DATE(1970,1,1)</f>
        <v>42584.846828703703</v>
      </c>
      <c r="U1410" s="8">
        <f t="shared" ref="U1410:U1473" si="157">+(((J1410/60)/60/24)+DATE(1970,1,1))</f>
        <v>42624.846828703703</v>
      </c>
      <c r="V1410" s="14">
        <f t="shared" ref="V1410:V1473" si="158">+U1410-T1410</f>
        <v>40</v>
      </c>
      <c r="W1410" s="10">
        <f t="shared" ref="W1410:W1473" si="159">+(E1410-D1410)/D1410</f>
        <v>0.24399999999999999</v>
      </c>
      <c r="X1410" s="21">
        <f t="shared" ref="X1410:X1473" si="160">YEAR(T1410)</f>
        <v>2016</v>
      </c>
    </row>
    <row r="1411" spans="1:24" ht="60" x14ac:dyDescent="0.25">
      <c r="A1411">
        <v>29</v>
      </c>
      <c r="B1411" s="1" t="s">
        <v>31</v>
      </c>
      <c r="C1411" s="1" t="s">
        <v>4140</v>
      </c>
      <c r="D1411" s="3">
        <v>3000</v>
      </c>
      <c r="E1411" s="4">
        <v>3700</v>
      </c>
      <c r="F1411" t="s">
        <v>8218</v>
      </c>
      <c r="G1411" t="s">
        <v>8224</v>
      </c>
      <c r="H1411" t="s">
        <v>8408</v>
      </c>
      <c r="I1411" t="s">
        <v>8246</v>
      </c>
      <c r="J1411">
        <v>1406045368</v>
      </c>
      <c r="K1411">
        <v>1403453368</v>
      </c>
      <c r="L1411" t="b">
        <v>0</v>
      </c>
      <c r="M1411">
        <v>117</v>
      </c>
      <c r="N1411" t="b">
        <v>1</v>
      </c>
      <c r="O1411" t="s">
        <v>8263</v>
      </c>
      <c r="P1411" t="s">
        <v>8320</v>
      </c>
      <c r="Q1411" t="s">
        <v>8331</v>
      </c>
      <c r="R1411">
        <f t="shared" si="154"/>
        <v>31.62</v>
      </c>
      <c r="S1411" s="9">
        <f t="shared" si="155"/>
        <v>123</v>
      </c>
      <c r="T1411" s="8">
        <f t="shared" si="156"/>
        <v>41812.67324074074</v>
      </c>
      <c r="U1411" s="8">
        <f t="shared" si="157"/>
        <v>41842.67324074074</v>
      </c>
      <c r="V1411" s="14">
        <f t="shared" si="158"/>
        <v>30</v>
      </c>
      <c r="W1411" s="10">
        <f t="shared" si="159"/>
        <v>0.23333333333333334</v>
      </c>
      <c r="X1411" s="21">
        <f t="shared" si="160"/>
        <v>2014</v>
      </c>
    </row>
    <row r="1412" spans="1:24" ht="60" x14ac:dyDescent="0.25">
      <c r="A1412">
        <v>2554</v>
      </c>
      <c r="B1412" s="1" t="s">
        <v>2554</v>
      </c>
      <c r="C1412" s="1" t="s">
        <v>6664</v>
      </c>
      <c r="D1412" s="3">
        <v>3000</v>
      </c>
      <c r="E1412" s="4">
        <v>3684</v>
      </c>
      <c r="F1412" t="s">
        <v>8218</v>
      </c>
      <c r="G1412" t="s">
        <v>8223</v>
      </c>
      <c r="H1412" t="s">
        <v>8404</v>
      </c>
      <c r="I1412" t="s">
        <v>8245</v>
      </c>
      <c r="J1412">
        <v>1433131140</v>
      </c>
      <c r="K1412">
        <v>1430445163</v>
      </c>
      <c r="L1412" t="b">
        <v>0</v>
      </c>
      <c r="M1412">
        <v>67</v>
      </c>
      <c r="N1412" t="b">
        <v>1</v>
      </c>
      <c r="O1412" t="s">
        <v>8298</v>
      </c>
      <c r="P1412" t="s">
        <v>8326</v>
      </c>
      <c r="Q1412" t="s">
        <v>8340</v>
      </c>
      <c r="R1412">
        <f t="shared" si="154"/>
        <v>54.99</v>
      </c>
      <c r="S1412" s="9">
        <f t="shared" si="155"/>
        <v>123</v>
      </c>
      <c r="T1412" s="8">
        <f t="shared" si="156"/>
        <v>42125.078275462962</v>
      </c>
      <c r="U1412" s="8">
        <f t="shared" si="157"/>
        <v>42156.165972222225</v>
      </c>
      <c r="V1412" s="14">
        <f t="shared" si="158"/>
        <v>31.087696759263054</v>
      </c>
      <c r="W1412" s="10">
        <f t="shared" si="159"/>
        <v>0.22800000000000001</v>
      </c>
      <c r="X1412" s="21">
        <f t="shared" si="160"/>
        <v>2015</v>
      </c>
    </row>
    <row r="1413" spans="1:24" ht="60" x14ac:dyDescent="0.25">
      <c r="A1413">
        <v>2285</v>
      </c>
      <c r="B1413" s="1" t="s">
        <v>2286</v>
      </c>
      <c r="C1413" s="1" t="s">
        <v>6395</v>
      </c>
      <c r="D1413" s="3">
        <v>3000</v>
      </c>
      <c r="E1413" s="4">
        <v>3641</v>
      </c>
      <c r="F1413" t="s">
        <v>8218</v>
      </c>
      <c r="G1413" t="s">
        <v>8223</v>
      </c>
      <c r="H1413" t="s">
        <v>8404</v>
      </c>
      <c r="I1413" t="s">
        <v>8245</v>
      </c>
      <c r="J1413">
        <v>1340944043</v>
      </c>
      <c r="K1413">
        <v>1338352043</v>
      </c>
      <c r="L1413" t="b">
        <v>0</v>
      </c>
      <c r="M1413">
        <v>79</v>
      </c>
      <c r="N1413" t="b">
        <v>1</v>
      </c>
      <c r="O1413" t="s">
        <v>8274</v>
      </c>
      <c r="P1413" t="s">
        <v>8326</v>
      </c>
      <c r="Q1413" t="s">
        <v>8330</v>
      </c>
      <c r="R1413">
        <f t="shared" si="154"/>
        <v>46.09</v>
      </c>
      <c r="S1413" s="9">
        <f t="shared" si="155"/>
        <v>121</v>
      </c>
      <c r="T1413" s="8">
        <f t="shared" si="156"/>
        <v>41059.185682870368</v>
      </c>
      <c r="U1413" s="8">
        <f t="shared" si="157"/>
        <v>41089.185682870368</v>
      </c>
      <c r="V1413" s="14">
        <f t="shared" si="158"/>
        <v>30</v>
      </c>
      <c r="W1413" s="10">
        <f t="shared" si="159"/>
        <v>0.21366666666666667</v>
      </c>
      <c r="X1413" s="21">
        <f t="shared" si="160"/>
        <v>2012</v>
      </c>
    </row>
    <row r="1414" spans="1:24" ht="60" x14ac:dyDescent="0.25">
      <c r="A1414">
        <v>3488</v>
      </c>
      <c r="B1414" s="1" t="s">
        <v>3487</v>
      </c>
      <c r="C1414" s="1" t="s">
        <v>7598</v>
      </c>
      <c r="D1414" s="3">
        <v>3000</v>
      </c>
      <c r="E1414" s="4">
        <v>3636</v>
      </c>
      <c r="F1414" t="s">
        <v>8218</v>
      </c>
      <c r="G1414" t="s">
        <v>8223</v>
      </c>
      <c r="H1414" t="s">
        <v>8404</v>
      </c>
      <c r="I1414" t="s">
        <v>8245</v>
      </c>
      <c r="J1414">
        <v>1429286400</v>
      </c>
      <c r="K1414">
        <v>1427221560</v>
      </c>
      <c r="L1414" t="b">
        <v>0</v>
      </c>
      <c r="M1414">
        <v>29</v>
      </c>
      <c r="N1414" t="b">
        <v>1</v>
      </c>
      <c r="O1414" t="s">
        <v>8269</v>
      </c>
      <c r="P1414" t="s">
        <v>8322</v>
      </c>
      <c r="Q1414" t="s">
        <v>8325</v>
      </c>
      <c r="R1414">
        <f t="shared" si="154"/>
        <v>125.38</v>
      </c>
      <c r="S1414" s="9">
        <f t="shared" si="155"/>
        <v>121</v>
      </c>
      <c r="T1414" s="8">
        <f t="shared" si="156"/>
        <v>42087.768055555556</v>
      </c>
      <c r="U1414" s="8">
        <f t="shared" si="157"/>
        <v>42111.666666666672</v>
      </c>
      <c r="V1414" s="14">
        <f t="shared" si="158"/>
        <v>23.898611111115315</v>
      </c>
      <c r="W1414" s="10">
        <f t="shared" si="159"/>
        <v>0.21199999999999999</v>
      </c>
      <c r="X1414" s="21">
        <f t="shared" si="160"/>
        <v>2015</v>
      </c>
    </row>
    <row r="1415" spans="1:24" ht="45" x14ac:dyDescent="0.25">
      <c r="A1415">
        <v>91</v>
      </c>
      <c r="B1415" s="1" t="s">
        <v>93</v>
      </c>
      <c r="C1415" s="1" t="s">
        <v>4202</v>
      </c>
      <c r="D1415" s="3">
        <v>3000</v>
      </c>
      <c r="E1415" s="4">
        <v>3600</v>
      </c>
      <c r="F1415" t="s">
        <v>8218</v>
      </c>
      <c r="G1415" t="s">
        <v>8223</v>
      </c>
      <c r="H1415" t="s">
        <v>8404</v>
      </c>
      <c r="I1415" t="s">
        <v>8245</v>
      </c>
      <c r="J1415">
        <v>1305625164</v>
      </c>
      <c r="K1415">
        <v>1300354764</v>
      </c>
      <c r="L1415" t="b">
        <v>0</v>
      </c>
      <c r="M1415">
        <v>46</v>
      </c>
      <c r="N1415" t="b">
        <v>1</v>
      </c>
      <c r="O1415" t="s">
        <v>8264</v>
      </c>
      <c r="P1415" t="s">
        <v>8320</v>
      </c>
      <c r="Q1415" t="s">
        <v>8342</v>
      </c>
      <c r="R1415">
        <f t="shared" si="154"/>
        <v>78.260000000000005</v>
      </c>
      <c r="S1415" s="9">
        <f t="shared" si="155"/>
        <v>120</v>
      </c>
      <c r="T1415" s="8">
        <f t="shared" si="156"/>
        <v>40619.402361111112</v>
      </c>
      <c r="U1415" s="8">
        <f t="shared" si="157"/>
        <v>40680.402361111112</v>
      </c>
      <c r="V1415" s="14">
        <f t="shared" si="158"/>
        <v>61</v>
      </c>
      <c r="W1415" s="10">
        <f t="shared" si="159"/>
        <v>0.2</v>
      </c>
      <c r="X1415" s="21">
        <f t="shared" si="160"/>
        <v>2011</v>
      </c>
    </row>
    <row r="1416" spans="1:24" ht="45" x14ac:dyDescent="0.25">
      <c r="A1416">
        <v>822</v>
      </c>
      <c r="B1416" s="1" t="s">
        <v>823</v>
      </c>
      <c r="C1416" s="1" t="s">
        <v>4932</v>
      </c>
      <c r="D1416" s="3">
        <v>3000</v>
      </c>
      <c r="E1416" s="4">
        <v>3575</v>
      </c>
      <c r="F1416" t="s">
        <v>8218</v>
      </c>
      <c r="G1416" t="s">
        <v>8223</v>
      </c>
      <c r="H1416" t="s">
        <v>8404</v>
      </c>
      <c r="I1416" t="s">
        <v>8245</v>
      </c>
      <c r="J1416">
        <v>1349477050</v>
      </c>
      <c r="K1416">
        <v>1346885050</v>
      </c>
      <c r="L1416" t="b">
        <v>0</v>
      </c>
      <c r="M1416">
        <v>69</v>
      </c>
      <c r="N1416" t="b">
        <v>1</v>
      </c>
      <c r="O1416" t="s">
        <v>8274</v>
      </c>
      <c r="P1416" t="s">
        <v>8326</v>
      </c>
      <c r="Q1416" t="s">
        <v>8330</v>
      </c>
      <c r="R1416">
        <f t="shared" si="154"/>
        <v>51.81</v>
      </c>
      <c r="S1416" s="9">
        <f t="shared" si="155"/>
        <v>119</v>
      </c>
      <c r="T1416" s="8">
        <f t="shared" si="156"/>
        <v>41157.947337962964</v>
      </c>
      <c r="U1416" s="8">
        <f t="shared" si="157"/>
        <v>41187.947337962964</v>
      </c>
      <c r="V1416" s="14">
        <f t="shared" si="158"/>
        <v>30</v>
      </c>
      <c r="W1416" s="10">
        <f t="shared" si="159"/>
        <v>0.19166666666666668</v>
      </c>
      <c r="X1416" s="21">
        <f t="shared" si="160"/>
        <v>2012</v>
      </c>
    </row>
    <row r="1417" spans="1:24" ht="45" x14ac:dyDescent="0.25">
      <c r="A1417">
        <v>751</v>
      </c>
      <c r="B1417" s="1" t="s">
        <v>752</v>
      </c>
      <c r="C1417" s="1" t="s">
        <v>4861</v>
      </c>
      <c r="D1417" s="3">
        <v>3000</v>
      </c>
      <c r="E1417" s="4">
        <v>3555</v>
      </c>
      <c r="F1417" t="s">
        <v>8218</v>
      </c>
      <c r="G1417" t="s">
        <v>8223</v>
      </c>
      <c r="H1417" t="s">
        <v>8404</v>
      </c>
      <c r="I1417" t="s">
        <v>8245</v>
      </c>
      <c r="J1417">
        <v>1312470475</v>
      </c>
      <c r="K1417">
        <v>1308496075</v>
      </c>
      <c r="L1417" t="b">
        <v>0</v>
      </c>
      <c r="M1417">
        <v>62</v>
      </c>
      <c r="N1417" t="b">
        <v>1</v>
      </c>
      <c r="O1417" t="s">
        <v>8272</v>
      </c>
      <c r="P1417" t="s">
        <v>8310</v>
      </c>
      <c r="Q1417" t="s">
        <v>8332</v>
      </c>
      <c r="R1417">
        <f t="shared" si="154"/>
        <v>57.34</v>
      </c>
      <c r="S1417" s="9">
        <f t="shared" si="155"/>
        <v>119</v>
      </c>
      <c r="T1417" s="8">
        <f t="shared" si="156"/>
        <v>40713.630497685182</v>
      </c>
      <c r="U1417" s="8">
        <f t="shared" si="157"/>
        <v>40759.630497685182</v>
      </c>
      <c r="V1417" s="14">
        <f t="shared" si="158"/>
        <v>46</v>
      </c>
      <c r="W1417" s="10">
        <f t="shared" si="159"/>
        <v>0.185</v>
      </c>
      <c r="X1417" s="21">
        <f t="shared" si="160"/>
        <v>2011</v>
      </c>
    </row>
    <row r="1418" spans="1:24" ht="60" x14ac:dyDescent="0.25">
      <c r="A1418">
        <v>3689</v>
      </c>
      <c r="B1418" s="1" t="s">
        <v>3686</v>
      </c>
      <c r="C1418" s="1" t="s">
        <v>7799</v>
      </c>
      <c r="D1418" s="3">
        <v>3000</v>
      </c>
      <c r="E1418" s="4">
        <v>3550</v>
      </c>
      <c r="F1418" t="s">
        <v>8218</v>
      </c>
      <c r="G1418" t="s">
        <v>8223</v>
      </c>
      <c r="H1418" t="s">
        <v>8404</v>
      </c>
      <c r="I1418" t="s">
        <v>8245</v>
      </c>
      <c r="J1418">
        <v>1434925500</v>
      </c>
      <c r="K1418">
        <v>1432410639</v>
      </c>
      <c r="L1418" t="b">
        <v>0</v>
      </c>
      <c r="M1418">
        <v>62</v>
      </c>
      <c r="N1418" t="b">
        <v>1</v>
      </c>
      <c r="O1418" t="s">
        <v>8269</v>
      </c>
      <c r="P1418" t="s">
        <v>8322</v>
      </c>
      <c r="Q1418" t="s">
        <v>8325</v>
      </c>
      <c r="R1418">
        <f t="shared" si="154"/>
        <v>57.26</v>
      </c>
      <c r="S1418" s="9">
        <f t="shared" si="155"/>
        <v>118</v>
      </c>
      <c r="T1418" s="8">
        <f t="shared" si="156"/>
        <v>42147.826840277776</v>
      </c>
      <c r="U1418" s="8">
        <f t="shared" si="157"/>
        <v>42176.934027777781</v>
      </c>
      <c r="V1418" s="14">
        <f t="shared" si="158"/>
        <v>29.107187500005239</v>
      </c>
      <c r="W1418" s="10">
        <f t="shared" si="159"/>
        <v>0.18333333333333332</v>
      </c>
      <c r="X1418" s="21">
        <f t="shared" si="160"/>
        <v>2015</v>
      </c>
    </row>
    <row r="1419" spans="1:24" ht="60" x14ac:dyDescent="0.25">
      <c r="A1419">
        <v>3387</v>
      </c>
      <c r="B1419" s="1" t="s">
        <v>3386</v>
      </c>
      <c r="C1419" s="1" t="s">
        <v>7497</v>
      </c>
      <c r="D1419" s="3">
        <v>3000</v>
      </c>
      <c r="E1419" s="4">
        <v>3506</v>
      </c>
      <c r="F1419" t="s">
        <v>8218</v>
      </c>
      <c r="G1419" t="s">
        <v>8223</v>
      </c>
      <c r="H1419" t="s">
        <v>8404</v>
      </c>
      <c r="I1419" t="s">
        <v>8245</v>
      </c>
      <c r="J1419">
        <v>1418581088</v>
      </c>
      <c r="K1419">
        <v>1415125088</v>
      </c>
      <c r="L1419" t="b">
        <v>0</v>
      </c>
      <c r="M1419">
        <v>35</v>
      </c>
      <c r="N1419" t="b">
        <v>1</v>
      </c>
      <c r="O1419" t="s">
        <v>8269</v>
      </c>
      <c r="P1419" t="s">
        <v>8322</v>
      </c>
      <c r="Q1419" t="s">
        <v>8325</v>
      </c>
      <c r="R1419">
        <f t="shared" si="154"/>
        <v>100.17</v>
      </c>
      <c r="S1419" s="9">
        <f t="shared" si="155"/>
        <v>117</v>
      </c>
      <c r="T1419" s="8">
        <f t="shared" si="156"/>
        <v>41947.762592592589</v>
      </c>
      <c r="U1419" s="8">
        <f t="shared" si="157"/>
        <v>41987.762592592597</v>
      </c>
      <c r="V1419" s="14">
        <f t="shared" si="158"/>
        <v>40.000000000007276</v>
      </c>
      <c r="W1419" s="10">
        <f t="shared" si="159"/>
        <v>0.16866666666666666</v>
      </c>
      <c r="X1419" s="21">
        <f t="shared" si="160"/>
        <v>2014</v>
      </c>
    </row>
    <row r="1420" spans="1:24" ht="60" x14ac:dyDescent="0.25">
      <c r="A1420">
        <v>3299</v>
      </c>
      <c r="B1420" s="1" t="s">
        <v>3299</v>
      </c>
      <c r="C1420" s="1" t="s">
        <v>7409</v>
      </c>
      <c r="D1420" s="3">
        <v>3000</v>
      </c>
      <c r="E1420" s="4">
        <v>3486</v>
      </c>
      <c r="F1420" t="s">
        <v>8218</v>
      </c>
      <c r="G1420" t="s">
        <v>8223</v>
      </c>
      <c r="H1420" t="s">
        <v>8404</v>
      </c>
      <c r="I1420" t="s">
        <v>8245</v>
      </c>
      <c r="J1420">
        <v>1444860063</v>
      </c>
      <c r="K1420">
        <v>1442268063</v>
      </c>
      <c r="L1420" t="b">
        <v>0</v>
      </c>
      <c r="M1420">
        <v>63</v>
      </c>
      <c r="N1420" t="b">
        <v>1</v>
      </c>
      <c r="O1420" t="s">
        <v>8269</v>
      </c>
      <c r="P1420" t="s">
        <v>8322</v>
      </c>
      <c r="Q1420" t="s">
        <v>8325</v>
      </c>
      <c r="R1420">
        <f t="shared" si="154"/>
        <v>55.33</v>
      </c>
      <c r="S1420" s="9">
        <f t="shared" si="155"/>
        <v>116</v>
      </c>
      <c r="T1420" s="8">
        <f t="shared" si="156"/>
        <v>42261.917395833334</v>
      </c>
      <c r="U1420" s="8">
        <f t="shared" si="157"/>
        <v>42291.917395833334</v>
      </c>
      <c r="V1420" s="14">
        <f t="shared" si="158"/>
        <v>30</v>
      </c>
      <c r="W1420" s="10">
        <f t="shared" si="159"/>
        <v>0.16200000000000001</v>
      </c>
      <c r="X1420" s="21">
        <f t="shared" si="160"/>
        <v>2015</v>
      </c>
    </row>
    <row r="1421" spans="1:24" ht="30" x14ac:dyDescent="0.25">
      <c r="A1421">
        <v>3167</v>
      </c>
      <c r="B1421" s="1" t="s">
        <v>3167</v>
      </c>
      <c r="C1421" s="1" t="s">
        <v>7277</v>
      </c>
      <c r="D1421" s="3">
        <v>3000</v>
      </c>
      <c r="E1421" s="4">
        <v>3485</v>
      </c>
      <c r="F1421" t="s">
        <v>8218</v>
      </c>
      <c r="G1421" t="s">
        <v>8223</v>
      </c>
      <c r="H1421" t="s">
        <v>8404</v>
      </c>
      <c r="I1421" t="s">
        <v>8245</v>
      </c>
      <c r="J1421">
        <v>1406952781</v>
      </c>
      <c r="K1421">
        <v>1405743181</v>
      </c>
      <c r="L1421" t="b">
        <v>1</v>
      </c>
      <c r="M1421">
        <v>55</v>
      </c>
      <c r="N1421" t="b">
        <v>1</v>
      </c>
      <c r="O1421" t="s">
        <v>8269</v>
      </c>
      <c r="P1421" t="s">
        <v>8322</v>
      </c>
      <c r="Q1421" t="s">
        <v>8325</v>
      </c>
      <c r="R1421">
        <f t="shared" si="154"/>
        <v>63.36</v>
      </c>
      <c r="S1421" s="9">
        <f t="shared" si="155"/>
        <v>116</v>
      </c>
      <c r="T1421" s="8">
        <f t="shared" si="156"/>
        <v>41839.175706018519</v>
      </c>
      <c r="U1421" s="8">
        <f t="shared" si="157"/>
        <v>41853.175706018519</v>
      </c>
      <c r="V1421" s="14">
        <f t="shared" si="158"/>
        <v>14</v>
      </c>
      <c r="W1421" s="10">
        <f t="shared" si="159"/>
        <v>0.16166666666666665</v>
      </c>
      <c r="X1421" s="21">
        <f t="shared" si="160"/>
        <v>2014</v>
      </c>
    </row>
    <row r="1422" spans="1:24" ht="60" x14ac:dyDescent="0.25">
      <c r="A1422">
        <v>2088</v>
      </c>
      <c r="B1422" s="1" t="s">
        <v>2089</v>
      </c>
      <c r="C1422" s="1" t="s">
        <v>6198</v>
      </c>
      <c r="D1422" s="3">
        <v>3000</v>
      </c>
      <c r="E1422" s="4">
        <v>3465.32</v>
      </c>
      <c r="F1422" t="s">
        <v>8218</v>
      </c>
      <c r="G1422" t="s">
        <v>8223</v>
      </c>
      <c r="H1422" t="s">
        <v>8404</v>
      </c>
      <c r="I1422" t="s">
        <v>8245</v>
      </c>
      <c r="J1422">
        <v>1284177540</v>
      </c>
      <c r="K1422">
        <v>1281028152</v>
      </c>
      <c r="L1422" t="b">
        <v>0</v>
      </c>
      <c r="M1422">
        <v>75</v>
      </c>
      <c r="N1422" t="b">
        <v>1</v>
      </c>
      <c r="O1422" t="s">
        <v>8277</v>
      </c>
      <c r="P1422" t="s">
        <v>8326</v>
      </c>
      <c r="Q1422" t="s">
        <v>8327</v>
      </c>
      <c r="R1422">
        <f t="shared" si="154"/>
        <v>46.2</v>
      </c>
      <c r="S1422" s="9">
        <f t="shared" si="155"/>
        <v>116</v>
      </c>
      <c r="T1422" s="8">
        <f t="shared" si="156"/>
        <v>40395.714722222219</v>
      </c>
      <c r="U1422" s="8">
        <f t="shared" si="157"/>
        <v>40432.165972222225</v>
      </c>
      <c r="V1422" s="14">
        <f t="shared" si="158"/>
        <v>36.45125000000553</v>
      </c>
      <c r="W1422" s="10">
        <f t="shared" si="159"/>
        <v>0.15510666666666673</v>
      </c>
      <c r="X1422" s="21">
        <f t="shared" si="160"/>
        <v>2010</v>
      </c>
    </row>
    <row r="1423" spans="1:24" ht="90" x14ac:dyDescent="0.25">
      <c r="A1423">
        <v>3584</v>
      </c>
      <c r="B1423" s="1" t="s">
        <v>3583</v>
      </c>
      <c r="C1423" s="1" t="s">
        <v>7694</v>
      </c>
      <c r="D1423" s="3">
        <v>3000</v>
      </c>
      <c r="E1423" s="4">
        <v>3465</v>
      </c>
      <c r="F1423" t="s">
        <v>8218</v>
      </c>
      <c r="G1423" t="s">
        <v>8224</v>
      </c>
      <c r="H1423" t="s">
        <v>8408</v>
      </c>
      <c r="I1423" t="s">
        <v>8246</v>
      </c>
      <c r="J1423">
        <v>1436772944</v>
      </c>
      <c r="K1423">
        <v>1434180944</v>
      </c>
      <c r="L1423" t="b">
        <v>0</v>
      </c>
      <c r="M1423">
        <v>112</v>
      </c>
      <c r="N1423" t="b">
        <v>1</v>
      </c>
      <c r="O1423" t="s">
        <v>8269</v>
      </c>
      <c r="P1423" t="s">
        <v>8322</v>
      </c>
      <c r="Q1423" t="s">
        <v>8325</v>
      </c>
      <c r="R1423">
        <f t="shared" si="154"/>
        <v>30.94</v>
      </c>
      <c r="S1423" s="9">
        <f t="shared" si="155"/>
        <v>116</v>
      </c>
      <c r="T1423" s="8">
        <f t="shared" si="156"/>
        <v>42168.316481481481</v>
      </c>
      <c r="U1423" s="8">
        <f t="shared" si="157"/>
        <v>42198.316481481481</v>
      </c>
      <c r="V1423" s="14">
        <f t="shared" si="158"/>
        <v>30</v>
      </c>
      <c r="W1423" s="10">
        <f t="shared" si="159"/>
        <v>0.155</v>
      </c>
      <c r="X1423" s="21">
        <f t="shared" si="160"/>
        <v>2015</v>
      </c>
    </row>
    <row r="1424" spans="1:24" ht="45" x14ac:dyDescent="0.25">
      <c r="A1424">
        <v>1676</v>
      </c>
      <c r="B1424" s="1" t="s">
        <v>1677</v>
      </c>
      <c r="C1424" s="1" t="s">
        <v>5786</v>
      </c>
      <c r="D1424" s="3">
        <v>3000</v>
      </c>
      <c r="E1424" s="4">
        <v>3460</v>
      </c>
      <c r="F1424" t="s">
        <v>8218</v>
      </c>
      <c r="G1424" t="s">
        <v>8223</v>
      </c>
      <c r="H1424" t="s">
        <v>8404</v>
      </c>
      <c r="I1424" t="s">
        <v>8245</v>
      </c>
      <c r="J1424">
        <v>1334980740</v>
      </c>
      <c r="K1424">
        <v>1330968347</v>
      </c>
      <c r="L1424" t="b">
        <v>0</v>
      </c>
      <c r="M1424">
        <v>42</v>
      </c>
      <c r="N1424" t="b">
        <v>1</v>
      </c>
      <c r="O1424" t="s">
        <v>8290</v>
      </c>
      <c r="P1424" t="s">
        <v>8326</v>
      </c>
      <c r="Q1424" t="s">
        <v>8337</v>
      </c>
      <c r="R1424">
        <f t="shared" si="154"/>
        <v>82.38</v>
      </c>
      <c r="S1424" s="9">
        <f t="shared" si="155"/>
        <v>115</v>
      </c>
      <c r="T1424" s="8">
        <f t="shared" si="156"/>
        <v>40973.72623842593</v>
      </c>
      <c r="U1424" s="8">
        <f t="shared" si="157"/>
        <v>41020.165972222225</v>
      </c>
      <c r="V1424" s="14">
        <f t="shared" si="158"/>
        <v>46.439733796294604</v>
      </c>
      <c r="W1424" s="10">
        <f t="shared" si="159"/>
        <v>0.15333333333333332</v>
      </c>
      <c r="X1424" s="21">
        <f t="shared" si="160"/>
        <v>2012</v>
      </c>
    </row>
    <row r="1425" spans="1:24" ht="45" x14ac:dyDescent="0.25">
      <c r="A1425">
        <v>522</v>
      </c>
      <c r="B1425" s="1" t="s">
        <v>523</v>
      </c>
      <c r="C1425" s="1" t="s">
        <v>4632</v>
      </c>
      <c r="D1425" s="3">
        <v>3000</v>
      </c>
      <c r="E1425" s="4">
        <v>3440</v>
      </c>
      <c r="F1425" t="s">
        <v>8218</v>
      </c>
      <c r="G1425" t="s">
        <v>8223</v>
      </c>
      <c r="H1425" t="s">
        <v>8404</v>
      </c>
      <c r="I1425" t="s">
        <v>8245</v>
      </c>
      <c r="J1425">
        <v>1458518325</v>
      </c>
      <c r="K1425">
        <v>1456793925</v>
      </c>
      <c r="L1425" t="b">
        <v>0</v>
      </c>
      <c r="M1425">
        <v>31</v>
      </c>
      <c r="N1425" t="b">
        <v>1</v>
      </c>
      <c r="O1425" t="s">
        <v>8269</v>
      </c>
      <c r="P1425" t="s">
        <v>8322</v>
      </c>
      <c r="Q1425" t="s">
        <v>8325</v>
      </c>
      <c r="R1425">
        <f t="shared" si="154"/>
        <v>110.97</v>
      </c>
      <c r="S1425" s="9">
        <f t="shared" si="155"/>
        <v>115</v>
      </c>
      <c r="T1425" s="8">
        <f t="shared" si="156"/>
        <v>42430.040798611109</v>
      </c>
      <c r="U1425" s="8">
        <f t="shared" si="157"/>
        <v>42449.999131944445</v>
      </c>
      <c r="V1425" s="14">
        <f t="shared" si="158"/>
        <v>19.958333333335759</v>
      </c>
      <c r="W1425" s="10">
        <f t="shared" si="159"/>
        <v>0.14666666666666667</v>
      </c>
      <c r="X1425" s="21">
        <f t="shared" si="160"/>
        <v>2016</v>
      </c>
    </row>
    <row r="1426" spans="1:24" ht="75" x14ac:dyDescent="0.25">
      <c r="A1426">
        <v>1924</v>
      </c>
      <c r="B1426" s="1" t="s">
        <v>1925</v>
      </c>
      <c r="C1426" s="1" t="s">
        <v>6034</v>
      </c>
      <c r="D1426" s="3">
        <v>3000</v>
      </c>
      <c r="E1426" s="4">
        <v>3432</v>
      </c>
      <c r="F1426" t="s">
        <v>8218</v>
      </c>
      <c r="G1426" t="s">
        <v>8223</v>
      </c>
      <c r="H1426" t="s">
        <v>8404</v>
      </c>
      <c r="I1426" t="s">
        <v>8245</v>
      </c>
      <c r="J1426">
        <v>1389814380</v>
      </c>
      <c r="K1426">
        <v>1387390555</v>
      </c>
      <c r="L1426" t="b">
        <v>0</v>
      </c>
      <c r="M1426">
        <v>33</v>
      </c>
      <c r="N1426" t="b">
        <v>1</v>
      </c>
      <c r="O1426" t="s">
        <v>8277</v>
      </c>
      <c r="P1426" t="s">
        <v>8326</v>
      </c>
      <c r="Q1426" t="s">
        <v>8327</v>
      </c>
      <c r="R1426">
        <f t="shared" si="154"/>
        <v>104</v>
      </c>
      <c r="S1426" s="9">
        <f t="shared" si="155"/>
        <v>114</v>
      </c>
      <c r="T1426" s="8">
        <f t="shared" si="156"/>
        <v>41626.761053240742</v>
      </c>
      <c r="U1426" s="8">
        <f t="shared" si="157"/>
        <v>41654.814583333333</v>
      </c>
      <c r="V1426" s="14">
        <f t="shared" si="158"/>
        <v>28.053530092591245</v>
      </c>
      <c r="W1426" s="10">
        <f t="shared" si="159"/>
        <v>0.14399999999999999</v>
      </c>
      <c r="X1426" s="21">
        <f t="shared" si="160"/>
        <v>2013</v>
      </c>
    </row>
    <row r="1427" spans="1:24" ht="60" x14ac:dyDescent="0.25">
      <c r="A1427">
        <v>2977</v>
      </c>
      <c r="B1427" s="1" t="s">
        <v>2977</v>
      </c>
      <c r="C1427" s="1" t="s">
        <v>7087</v>
      </c>
      <c r="D1427" s="3">
        <v>3000</v>
      </c>
      <c r="E1427" s="4">
        <v>3407</v>
      </c>
      <c r="F1427" t="s">
        <v>8218</v>
      </c>
      <c r="G1427" t="s">
        <v>8223</v>
      </c>
      <c r="H1427" t="s">
        <v>8404</v>
      </c>
      <c r="I1427" t="s">
        <v>8245</v>
      </c>
      <c r="J1427">
        <v>1427076840</v>
      </c>
      <c r="K1427">
        <v>1421960934</v>
      </c>
      <c r="L1427" t="b">
        <v>0</v>
      </c>
      <c r="M1427">
        <v>30</v>
      </c>
      <c r="N1427" t="b">
        <v>1</v>
      </c>
      <c r="O1427" t="s">
        <v>8269</v>
      </c>
      <c r="P1427" t="s">
        <v>8322</v>
      </c>
      <c r="Q1427" t="s">
        <v>8325</v>
      </c>
      <c r="R1427">
        <f t="shared" si="154"/>
        <v>113.57</v>
      </c>
      <c r="S1427" s="9">
        <f t="shared" si="155"/>
        <v>114</v>
      </c>
      <c r="T1427" s="8">
        <f t="shared" si="156"/>
        <v>42026.88118055556</v>
      </c>
      <c r="U1427" s="8">
        <f t="shared" si="157"/>
        <v>42086.093055555553</v>
      </c>
      <c r="V1427" s="14">
        <f t="shared" si="158"/>
        <v>59.211874999993597</v>
      </c>
      <c r="W1427" s="10">
        <f t="shared" si="159"/>
        <v>0.13566666666666666</v>
      </c>
      <c r="X1427" s="21">
        <f t="shared" si="160"/>
        <v>2015</v>
      </c>
    </row>
    <row r="1428" spans="1:24" ht="60" x14ac:dyDescent="0.25">
      <c r="A1428">
        <v>3604</v>
      </c>
      <c r="B1428" s="1" t="s">
        <v>3603</v>
      </c>
      <c r="C1428" s="1" t="s">
        <v>7714</v>
      </c>
      <c r="D1428" s="3">
        <v>3000</v>
      </c>
      <c r="E1428" s="4">
        <v>3385</v>
      </c>
      <c r="F1428" t="s">
        <v>8218</v>
      </c>
      <c r="G1428" t="s">
        <v>8223</v>
      </c>
      <c r="H1428" t="s">
        <v>8404</v>
      </c>
      <c r="I1428" t="s">
        <v>8245</v>
      </c>
      <c r="J1428">
        <v>1461913140</v>
      </c>
      <c r="K1428">
        <v>1461370956</v>
      </c>
      <c r="L1428" t="b">
        <v>0</v>
      </c>
      <c r="M1428">
        <v>69</v>
      </c>
      <c r="N1428" t="b">
        <v>1</v>
      </c>
      <c r="O1428" t="s">
        <v>8269</v>
      </c>
      <c r="P1428" t="s">
        <v>8322</v>
      </c>
      <c r="Q1428" t="s">
        <v>8325</v>
      </c>
      <c r="R1428">
        <f t="shared" si="154"/>
        <v>49.06</v>
      </c>
      <c r="S1428" s="9">
        <f t="shared" si="155"/>
        <v>113</v>
      </c>
      <c r="T1428" s="8">
        <f t="shared" si="156"/>
        <v>42483.015694444446</v>
      </c>
      <c r="U1428" s="8">
        <f t="shared" si="157"/>
        <v>42489.290972222225</v>
      </c>
      <c r="V1428" s="14">
        <f t="shared" si="158"/>
        <v>6.2752777777786832</v>
      </c>
      <c r="W1428" s="10">
        <f t="shared" si="159"/>
        <v>0.12833333333333333</v>
      </c>
      <c r="X1428" s="21">
        <f t="shared" si="160"/>
        <v>2016</v>
      </c>
    </row>
    <row r="1429" spans="1:24" ht="45" x14ac:dyDescent="0.25">
      <c r="A1429">
        <v>3680</v>
      </c>
      <c r="B1429" s="1" t="s">
        <v>3677</v>
      </c>
      <c r="C1429" s="1" t="s">
        <v>7790</v>
      </c>
      <c r="D1429" s="3">
        <v>3000</v>
      </c>
      <c r="E1429" s="4">
        <v>3383</v>
      </c>
      <c r="F1429" t="s">
        <v>8218</v>
      </c>
      <c r="G1429" t="s">
        <v>8223</v>
      </c>
      <c r="H1429" t="s">
        <v>8404</v>
      </c>
      <c r="I1429" t="s">
        <v>8245</v>
      </c>
      <c r="J1429">
        <v>1475664834</v>
      </c>
      <c r="K1429">
        <v>1473850434</v>
      </c>
      <c r="L1429" t="b">
        <v>0</v>
      </c>
      <c r="M1429">
        <v>34</v>
      </c>
      <c r="N1429" t="b">
        <v>1</v>
      </c>
      <c r="O1429" t="s">
        <v>8269</v>
      </c>
      <c r="P1429" t="s">
        <v>8322</v>
      </c>
      <c r="Q1429" t="s">
        <v>8325</v>
      </c>
      <c r="R1429">
        <f t="shared" si="154"/>
        <v>99.5</v>
      </c>
      <c r="S1429" s="9">
        <f t="shared" si="155"/>
        <v>113</v>
      </c>
      <c r="T1429" s="8">
        <f t="shared" si="156"/>
        <v>42627.454097222217</v>
      </c>
      <c r="U1429" s="8">
        <f t="shared" si="157"/>
        <v>42648.454097222217</v>
      </c>
      <c r="V1429" s="14">
        <f t="shared" si="158"/>
        <v>21</v>
      </c>
      <c r="W1429" s="10">
        <f t="shared" si="159"/>
        <v>0.12766666666666668</v>
      </c>
      <c r="X1429" s="21">
        <f t="shared" si="160"/>
        <v>2016</v>
      </c>
    </row>
    <row r="1430" spans="1:24" ht="60" x14ac:dyDescent="0.25">
      <c r="A1430">
        <v>1474</v>
      </c>
      <c r="B1430" s="1" t="s">
        <v>1475</v>
      </c>
      <c r="C1430" s="1" t="s">
        <v>5584</v>
      </c>
      <c r="D1430" s="3">
        <v>3000</v>
      </c>
      <c r="E1430" s="4">
        <v>3368</v>
      </c>
      <c r="F1430" t="s">
        <v>8218</v>
      </c>
      <c r="G1430" t="s">
        <v>8223</v>
      </c>
      <c r="H1430" t="s">
        <v>8404</v>
      </c>
      <c r="I1430" t="s">
        <v>8245</v>
      </c>
      <c r="J1430">
        <v>1379093292</v>
      </c>
      <c r="K1430">
        <v>1376501292</v>
      </c>
      <c r="L1430" t="b">
        <v>1</v>
      </c>
      <c r="M1430">
        <v>76</v>
      </c>
      <c r="N1430" t="b">
        <v>1</v>
      </c>
      <c r="O1430" t="s">
        <v>8286</v>
      </c>
      <c r="P1430" t="s">
        <v>8310</v>
      </c>
      <c r="Q1430" t="s">
        <v>8311</v>
      </c>
      <c r="R1430">
        <f t="shared" si="154"/>
        <v>44.32</v>
      </c>
      <c r="S1430" s="9">
        <f t="shared" si="155"/>
        <v>112</v>
      </c>
      <c r="T1430" s="8">
        <f t="shared" si="156"/>
        <v>41500.727916666663</v>
      </c>
      <c r="U1430" s="8">
        <f t="shared" si="157"/>
        <v>41530.727916666663</v>
      </c>
      <c r="V1430" s="14">
        <f t="shared" si="158"/>
        <v>30</v>
      </c>
      <c r="W1430" s="10">
        <f t="shared" si="159"/>
        <v>0.12266666666666666</v>
      </c>
      <c r="X1430" s="21">
        <f t="shared" si="160"/>
        <v>2013</v>
      </c>
    </row>
    <row r="1431" spans="1:24" ht="45" x14ac:dyDescent="0.25">
      <c r="A1431">
        <v>2806</v>
      </c>
      <c r="B1431" s="1" t="s">
        <v>2806</v>
      </c>
      <c r="C1431" s="1" t="s">
        <v>6916</v>
      </c>
      <c r="D1431" s="3">
        <v>3000</v>
      </c>
      <c r="E1431" s="4">
        <v>3363</v>
      </c>
      <c r="F1431" t="s">
        <v>8218</v>
      </c>
      <c r="G1431" t="s">
        <v>8224</v>
      </c>
      <c r="H1431" t="s">
        <v>8408</v>
      </c>
      <c r="I1431" t="s">
        <v>8246</v>
      </c>
      <c r="J1431">
        <v>1438772400</v>
      </c>
      <c r="K1431">
        <v>1435645490</v>
      </c>
      <c r="L1431" t="b">
        <v>0</v>
      </c>
      <c r="M1431">
        <v>76</v>
      </c>
      <c r="N1431" t="b">
        <v>1</v>
      </c>
      <c r="O1431" t="s">
        <v>8269</v>
      </c>
      <c r="P1431" t="s">
        <v>8322</v>
      </c>
      <c r="Q1431" t="s">
        <v>8325</v>
      </c>
      <c r="R1431">
        <f t="shared" si="154"/>
        <v>44.25</v>
      </c>
      <c r="S1431" s="9">
        <f t="shared" si="155"/>
        <v>112</v>
      </c>
      <c r="T1431" s="8">
        <f t="shared" si="156"/>
        <v>42185.267245370371</v>
      </c>
      <c r="U1431" s="8">
        <f t="shared" si="157"/>
        <v>42221.458333333328</v>
      </c>
      <c r="V1431" s="14">
        <f t="shared" si="158"/>
        <v>36.191087962957681</v>
      </c>
      <c r="W1431" s="10">
        <f t="shared" si="159"/>
        <v>0.121</v>
      </c>
      <c r="X1431" s="21">
        <f t="shared" si="160"/>
        <v>2015</v>
      </c>
    </row>
    <row r="1432" spans="1:24" ht="60" x14ac:dyDescent="0.25">
      <c r="A1432">
        <v>378</v>
      </c>
      <c r="B1432" s="1" t="s">
        <v>379</v>
      </c>
      <c r="C1432" s="1" t="s">
        <v>4488</v>
      </c>
      <c r="D1432" s="3">
        <v>3000</v>
      </c>
      <c r="E1432" s="4">
        <v>3353</v>
      </c>
      <c r="F1432" t="s">
        <v>8218</v>
      </c>
      <c r="G1432" t="s">
        <v>8228</v>
      </c>
      <c r="H1432" t="s">
        <v>8409</v>
      </c>
      <c r="I1432" t="s">
        <v>8250</v>
      </c>
      <c r="J1432">
        <v>1453765920</v>
      </c>
      <c r="K1432">
        <v>1451655808</v>
      </c>
      <c r="L1432" t="b">
        <v>0</v>
      </c>
      <c r="M1432">
        <v>83</v>
      </c>
      <c r="N1432" t="b">
        <v>1</v>
      </c>
      <c r="O1432" t="s">
        <v>8267</v>
      </c>
      <c r="P1432" t="s">
        <v>8320</v>
      </c>
      <c r="Q1432" t="s">
        <v>8321</v>
      </c>
      <c r="R1432">
        <f t="shared" si="154"/>
        <v>40.4</v>
      </c>
      <c r="S1432" s="9">
        <f t="shared" si="155"/>
        <v>112</v>
      </c>
      <c r="T1432" s="8">
        <f t="shared" si="156"/>
        <v>42370.571851851855</v>
      </c>
      <c r="U1432" s="8">
        <f t="shared" si="157"/>
        <v>42394.994444444441</v>
      </c>
      <c r="V1432" s="14">
        <f t="shared" si="158"/>
        <v>24.422592592585715</v>
      </c>
      <c r="W1432" s="10">
        <f t="shared" si="159"/>
        <v>0.11766666666666667</v>
      </c>
      <c r="X1432" s="21">
        <f t="shared" si="160"/>
        <v>2016</v>
      </c>
    </row>
    <row r="1433" spans="1:24" ht="45" x14ac:dyDescent="0.25">
      <c r="A1433">
        <v>1358</v>
      </c>
      <c r="B1433" s="1" t="s">
        <v>1359</v>
      </c>
      <c r="C1433" s="1" t="s">
        <v>5468</v>
      </c>
      <c r="D1433" s="3">
        <v>3000</v>
      </c>
      <c r="E1433" s="4">
        <v>3350</v>
      </c>
      <c r="F1433" t="s">
        <v>8218</v>
      </c>
      <c r="G1433" t="s">
        <v>8223</v>
      </c>
      <c r="H1433" t="s">
        <v>8404</v>
      </c>
      <c r="I1433" t="s">
        <v>8245</v>
      </c>
      <c r="J1433">
        <v>1309009323</v>
      </c>
      <c r="K1433">
        <v>1306417323</v>
      </c>
      <c r="L1433" t="b">
        <v>0</v>
      </c>
      <c r="M1433">
        <v>49</v>
      </c>
      <c r="N1433" t="b">
        <v>1</v>
      </c>
      <c r="O1433" t="s">
        <v>8272</v>
      </c>
      <c r="P1433" t="s">
        <v>8310</v>
      </c>
      <c r="Q1433" t="s">
        <v>8332</v>
      </c>
      <c r="R1433">
        <f t="shared" si="154"/>
        <v>68.37</v>
      </c>
      <c r="S1433" s="9">
        <f t="shared" si="155"/>
        <v>112</v>
      </c>
      <c r="T1433" s="8">
        <f t="shared" si="156"/>
        <v>40689.570868055554</v>
      </c>
      <c r="U1433" s="8">
        <f t="shared" si="157"/>
        <v>40719.570868055554</v>
      </c>
      <c r="V1433" s="14">
        <f t="shared" si="158"/>
        <v>30</v>
      </c>
      <c r="W1433" s="10">
        <f t="shared" si="159"/>
        <v>0.11666666666666667</v>
      </c>
      <c r="X1433" s="21">
        <f t="shared" si="160"/>
        <v>2011</v>
      </c>
    </row>
    <row r="1434" spans="1:24" ht="60" x14ac:dyDescent="0.25">
      <c r="A1434">
        <v>1887</v>
      </c>
      <c r="B1434" s="1" t="s">
        <v>1888</v>
      </c>
      <c r="C1434" s="1" t="s">
        <v>5997</v>
      </c>
      <c r="D1434" s="3">
        <v>3000</v>
      </c>
      <c r="E1434" s="4">
        <v>3335</v>
      </c>
      <c r="F1434" t="s">
        <v>8218</v>
      </c>
      <c r="G1434" t="s">
        <v>8226</v>
      </c>
      <c r="H1434" t="s">
        <v>8406</v>
      </c>
      <c r="I1434" t="s">
        <v>8248</v>
      </c>
      <c r="J1434">
        <v>1449178200</v>
      </c>
      <c r="K1434">
        <v>1447614732</v>
      </c>
      <c r="L1434" t="b">
        <v>0</v>
      </c>
      <c r="M1434">
        <v>8</v>
      </c>
      <c r="N1434" t="b">
        <v>1</v>
      </c>
      <c r="O1434" t="s">
        <v>8277</v>
      </c>
      <c r="P1434" t="s">
        <v>8326</v>
      </c>
      <c r="Q1434" t="s">
        <v>8327</v>
      </c>
      <c r="R1434">
        <f t="shared" si="154"/>
        <v>416.88</v>
      </c>
      <c r="S1434" s="9">
        <f t="shared" si="155"/>
        <v>111</v>
      </c>
      <c r="T1434" s="8">
        <f t="shared" si="156"/>
        <v>42323.800138888888</v>
      </c>
      <c r="U1434" s="8">
        <f t="shared" si="157"/>
        <v>42341.895833333328</v>
      </c>
      <c r="V1434" s="14">
        <f t="shared" si="158"/>
        <v>18.095694444440596</v>
      </c>
      <c r="W1434" s="10">
        <f t="shared" si="159"/>
        <v>0.11166666666666666</v>
      </c>
      <c r="X1434" s="21">
        <f t="shared" si="160"/>
        <v>2015</v>
      </c>
    </row>
    <row r="1435" spans="1:24" ht="60" x14ac:dyDescent="0.25">
      <c r="A1435">
        <v>3661</v>
      </c>
      <c r="B1435" s="1" t="s">
        <v>3658</v>
      </c>
      <c r="C1435" s="1" t="s">
        <v>7771</v>
      </c>
      <c r="D1435" s="3">
        <v>3000</v>
      </c>
      <c r="E1435" s="4">
        <v>3330</v>
      </c>
      <c r="F1435" t="s">
        <v>8218</v>
      </c>
      <c r="G1435" t="s">
        <v>8223</v>
      </c>
      <c r="H1435" t="s">
        <v>8404</v>
      </c>
      <c r="I1435" t="s">
        <v>8245</v>
      </c>
      <c r="J1435">
        <v>1460260800</v>
      </c>
      <c r="K1435">
        <v>1458336672</v>
      </c>
      <c r="L1435" t="b">
        <v>0</v>
      </c>
      <c r="M1435">
        <v>36</v>
      </c>
      <c r="N1435" t="b">
        <v>1</v>
      </c>
      <c r="O1435" t="s">
        <v>8269</v>
      </c>
      <c r="P1435" t="s">
        <v>8322</v>
      </c>
      <c r="Q1435" t="s">
        <v>8325</v>
      </c>
      <c r="R1435">
        <f t="shared" si="154"/>
        <v>92.5</v>
      </c>
      <c r="S1435" s="9">
        <f t="shared" si="155"/>
        <v>111</v>
      </c>
      <c r="T1435" s="8">
        <f t="shared" si="156"/>
        <v>42447.896666666667</v>
      </c>
      <c r="U1435" s="8">
        <f t="shared" si="157"/>
        <v>42470.166666666672</v>
      </c>
      <c r="V1435" s="14">
        <f t="shared" si="158"/>
        <v>22.270000000004075</v>
      </c>
      <c r="W1435" s="10">
        <f t="shared" si="159"/>
        <v>0.11</v>
      </c>
      <c r="X1435" s="21">
        <f t="shared" si="160"/>
        <v>2016</v>
      </c>
    </row>
    <row r="1436" spans="1:24" ht="60" x14ac:dyDescent="0.25">
      <c r="A1436">
        <v>2462</v>
      </c>
      <c r="B1436" s="1" t="s">
        <v>2463</v>
      </c>
      <c r="C1436" s="1" t="s">
        <v>6572</v>
      </c>
      <c r="D1436" s="3">
        <v>3000</v>
      </c>
      <c r="E1436" s="4">
        <v>3321.25</v>
      </c>
      <c r="F1436" t="s">
        <v>8218</v>
      </c>
      <c r="G1436" t="s">
        <v>8223</v>
      </c>
      <c r="H1436" t="s">
        <v>8404</v>
      </c>
      <c r="I1436" t="s">
        <v>8245</v>
      </c>
      <c r="J1436">
        <v>1342672096</v>
      </c>
      <c r="K1436">
        <v>1340944096</v>
      </c>
      <c r="L1436" t="b">
        <v>0</v>
      </c>
      <c r="M1436">
        <v>115</v>
      </c>
      <c r="N1436" t="b">
        <v>1</v>
      </c>
      <c r="O1436" t="s">
        <v>8277</v>
      </c>
      <c r="P1436" t="s">
        <v>8326</v>
      </c>
      <c r="Q1436" t="s">
        <v>8327</v>
      </c>
      <c r="R1436">
        <f t="shared" si="154"/>
        <v>28.88</v>
      </c>
      <c r="S1436" s="9">
        <f t="shared" si="155"/>
        <v>111</v>
      </c>
      <c r="T1436" s="8">
        <f t="shared" si="156"/>
        <v>41089.186296296299</v>
      </c>
      <c r="U1436" s="8">
        <f t="shared" si="157"/>
        <v>41109.186296296299</v>
      </c>
      <c r="V1436" s="14">
        <f t="shared" si="158"/>
        <v>20</v>
      </c>
      <c r="W1436" s="10">
        <f t="shared" si="159"/>
        <v>0.10708333333333334</v>
      </c>
      <c r="X1436" s="21">
        <f t="shared" si="160"/>
        <v>2012</v>
      </c>
    </row>
    <row r="1437" spans="1:24" ht="45" x14ac:dyDescent="0.25">
      <c r="A1437">
        <v>2831</v>
      </c>
      <c r="B1437" s="1" t="s">
        <v>2831</v>
      </c>
      <c r="C1437" s="1" t="s">
        <v>6941</v>
      </c>
      <c r="D1437" s="3">
        <v>3000</v>
      </c>
      <c r="E1437" s="4">
        <v>3320</v>
      </c>
      <c r="F1437" t="s">
        <v>8218</v>
      </c>
      <c r="G1437" t="s">
        <v>8223</v>
      </c>
      <c r="H1437" t="s">
        <v>8404</v>
      </c>
      <c r="I1437" t="s">
        <v>8245</v>
      </c>
      <c r="J1437">
        <v>1437076070</v>
      </c>
      <c r="K1437">
        <v>1434484070</v>
      </c>
      <c r="L1437" t="b">
        <v>0</v>
      </c>
      <c r="M1437">
        <v>52</v>
      </c>
      <c r="N1437" t="b">
        <v>1</v>
      </c>
      <c r="O1437" t="s">
        <v>8269</v>
      </c>
      <c r="P1437" t="s">
        <v>8322</v>
      </c>
      <c r="Q1437" t="s">
        <v>8325</v>
      </c>
      <c r="R1437">
        <f t="shared" si="154"/>
        <v>63.85</v>
      </c>
      <c r="S1437" s="9">
        <f t="shared" si="155"/>
        <v>111</v>
      </c>
      <c r="T1437" s="8">
        <f t="shared" si="156"/>
        <v>42171.824884259258</v>
      </c>
      <c r="U1437" s="8">
        <f t="shared" si="157"/>
        <v>42201.824884259258</v>
      </c>
      <c r="V1437" s="14">
        <f t="shared" si="158"/>
        <v>30</v>
      </c>
      <c r="W1437" s="10">
        <f t="shared" si="159"/>
        <v>0.10666666666666667</v>
      </c>
      <c r="X1437" s="21">
        <f t="shared" si="160"/>
        <v>2015</v>
      </c>
    </row>
    <row r="1438" spans="1:24" ht="45" x14ac:dyDescent="0.25">
      <c r="A1438">
        <v>3593</v>
      </c>
      <c r="B1438" s="1" t="s">
        <v>3592</v>
      </c>
      <c r="C1438" s="1" t="s">
        <v>7703</v>
      </c>
      <c r="D1438" s="3">
        <v>3000</v>
      </c>
      <c r="E1438" s="4">
        <v>3319</v>
      </c>
      <c r="F1438" t="s">
        <v>8218</v>
      </c>
      <c r="G1438" t="s">
        <v>8223</v>
      </c>
      <c r="H1438" t="s">
        <v>8404</v>
      </c>
      <c r="I1438" t="s">
        <v>8245</v>
      </c>
      <c r="J1438">
        <v>1420489560</v>
      </c>
      <c r="K1438">
        <v>1417469639</v>
      </c>
      <c r="L1438" t="b">
        <v>0</v>
      </c>
      <c r="M1438">
        <v>43</v>
      </c>
      <c r="N1438" t="b">
        <v>1</v>
      </c>
      <c r="O1438" t="s">
        <v>8269</v>
      </c>
      <c r="P1438" t="s">
        <v>8322</v>
      </c>
      <c r="Q1438" t="s">
        <v>8325</v>
      </c>
      <c r="R1438">
        <f t="shared" si="154"/>
        <v>77.19</v>
      </c>
      <c r="S1438" s="9">
        <f t="shared" si="155"/>
        <v>111</v>
      </c>
      <c r="T1438" s="8">
        <f t="shared" si="156"/>
        <v>41974.898599537039</v>
      </c>
      <c r="U1438" s="8">
        <f t="shared" si="157"/>
        <v>42009.851388888885</v>
      </c>
      <c r="V1438" s="14">
        <f t="shared" si="158"/>
        <v>34.95278935184615</v>
      </c>
      <c r="W1438" s="10">
        <f t="shared" si="159"/>
        <v>0.10633333333333334</v>
      </c>
      <c r="X1438" s="21">
        <f t="shared" si="160"/>
        <v>2014</v>
      </c>
    </row>
    <row r="1439" spans="1:24" ht="60" x14ac:dyDescent="0.25">
      <c r="A1439">
        <v>3621</v>
      </c>
      <c r="B1439" s="1" t="s">
        <v>3619</v>
      </c>
      <c r="C1439" s="1" t="s">
        <v>7731</v>
      </c>
      <c r="D1439" s="3">
        <v>3000</v>
      </c>
      <c r="E1439" s="4">
        <v>3292</v>
      </c>
      <c r="F1439" t="s">
        <v>8218</v>
      </c>
      <c r="G1439" t="s">
        <v>8223</v>
      </c>
      <c r="H1439" t="s">
        <v>8404</v>
      </c>
      <c r="I1439" t="s">
        <v>8245</v>
      </c>
      <c r="J1439">
        <v>1475269200</v>
      </c>
      <c r="K1439">
        <v>1473200844</v>
      </c>
      <c r="L1439" t="b">
        <v>0</v>
      </c>
      <c r="M1439">
        <v>70</v>
      </c>
      <c r="N1439" t="b">
        <v>1</v>
      </c>
      <c r="O1439" t="s">
        <v>8269</v>
      </c>
      <c r="P1439" t="s">
        <v>8322</v>
      </c>
      <c r="Q1439" t="s">
        <v>8325</v>
      </c>
      <c r="R1439">
        <f t="shared" si="154"/>
        <v>47.03</v>
      </c>
      <c r="S1439" s="9">
        <f t="shared" si="155"/>
        <v>110</v>
      </c>
      <c r="T1439" s="8">
        <f t="shared" si="156"/>
        <v>42619.935694444444</v>
      </c>
      <c r="U1439" s="8">
        <f t="shared" si="157"/>
        <v>42643.875</v>
      </c>
      <c r="V1439" s="14">
        <f t="shared" si="158"/>
        <v>23.93930555555562</v>
      </c>
      <c r="W1439" s="10">
        <f t="shared" si="159"/>
        <v>9.7333333333333327E-2</v>
      </c>
      <c r="X1439" s="21">
        <f t="shared" si="160"/>
        <v>2016</v>
      </c>
    </row>
    <row r="1440" spans="1:24" ht="30" x14ac:dyDescent="0.25">
      <c r="A1440">
        <v>53</v>
      </c>
      <c r="B1440" s="1" t="s">
        <v>55</v>
      </c>
      <c r="C1440" s="1" t="s">
        <v>4164</v>
      </c>
      <c r="D1440" s="3">
        <v>3000</v>
      </c>
      <c r="E1440" s="4">
        <v>3289</v>
      </c>
      <c r="F1440" t="s">
        <v>8218</v>
      </c>
      <c r="G1440" t="s">
        <v>8223</v>
      </c>
      <c r="H1440" t="s">
        <v>8404</v>
      </c>
      <c r="I1440" t="s">
        <v>8245</v>
      </c>
      <c r="J1440">
        <v>1396648800</v>
      </c>
      <c r="K1440">
        <v>1395407445</v>
      </c>
      <c r="L1440" t="b">
        <v>0</v>
      </c>
      <c r="M1440">
        <v>117</v>
      </c>
      <c r="N1440" t="b">
        <v>1</v>
      </c>
      <c r="O1440" t="s">
        <v>8263</v>
      </c>
      <c r="P1440" t="s">
        <v>8320</v>
      </c>
      <c r="Q1440" t="s">
        <v>8331</v>
      </c>
      <c r="R1440">
        <f t="shared" si="154"/>
        <v>28.11</v>
      </c>
      <c r="S1440" s="9">
        <f t="shared" si="155"/>
        <v>110</v>
      </c>
      <c r="T1440" s="8">
        <f t="shared" si="156"/>
        <v>41719.549131944441</v>
      </c>
      <c r="U1440" s="8">
        <f t="shared" si="157"/>
        <v>41733.916666666664</v>
      </c>
      <c r="V1440" s="14">
        <f t="shared" si="158"/>
        <v>14.367534722223354</v>
      </c>
      <c r="W1440" s="10">
        <f t="shared" si="159"/>
        <v>9.633333333333334E-2</v>
      </c>
      <c r="X1440" s="21">
        <f t="shared" si="160"/>
        <v>2014</v>
      </c>
    </row>
    <row r="1441" spans="1:24" ht="45" x14ac:dyDescent="0.25">
      <c r="A1441">
        <v>2980</v>
      </c>
      <c r="B1441" s="1" t="s">
        <v>2980</v>
      </c>
      <c r="C1441" s="1" t="s">
        <v>7090</v>
      </c>
      <c r="D1441" s="3">
        <v>3000</v>
      </c>
      <c r="E1441" s="4">
        <v>3275</v>
      </c>
      <c r="F1441" t="s">
        <v>8218</v>
      </c>
      <c r="G1441" t="s">
        <v>8223</v>
      </c>
      <c r="H1441" t="s">
        <v>8404</v>
      </c>
      <c r="I1441" t="s">
        <v>8245</v>
      </c>
      <c r="J1441">
        <v>1440381600</v>
      </c>
      <c r="K1441">
        <v>1438639130</v>
      </c>
      <c r="L1441" t="b">
        <v>0</v>
      </c>
      <c r="M1441">
        <v>24</v>
      </c>
      <c r="N1441" t="b">
        <v>1</v>
      </c>
      <c r="O1441" t="s">
        <v>8269</v>
      </c>
      <c r="P1441" t="s">
        <v>8322</v>
      </c>
      <c r="Q1441" t="s">
        <v>8325</v>
      </c>
      <c r="R1441">
        <f t="shared" si="154"/>
        <v>136.46</v>
      </c>
      <c r="S1441" s="9">
        <f t="shared" si="155"/>
        <v>109</v>
      </c>
      <c r="T1441" s="8">
        <f t="shared" si="156"/>
        <v>42219.915856481486</v>
      </c>
      <c r="U1441" s="8">
        <f t="shared" si="157"/>
        <v>42240.083333333328</v>
      </c>
      <c r="V1441" s="14">
        <f t="shared" si="158"/>
        <v>20.167476851842366</v>
      </c>
      <c r="W1441" s="10">
        <f t="shared" si="159"/>
        <v>9.166666666666666E-2</v>
      </c>
      <c r="X1441" s="21">
        <f t="shared" si="160"/>
        <v>2015</v>
      </c>
    </row>
    <row r="1442" spans="1:24" ht="60" x14ac:dyDescent="0.25">
      <c r="A1442">
        <v>3688</v>
      </c>
      <c r="B1442" s="1" t="s">
        <v>3685</v>
      </c>
      <c r="C1442" s="1" t="s">
        <v>7798</v>
      </c>
      <c r="D1442" s="3">
        <v>3000</v>
      </c>
      <c r="E1442" s="4">
        <v>3275</v>
      </c>
      <c r="F1442" t="s">
        <v>8218</v>
      </c>
      <c r="G1442" t="s">
        <v>8224</v>
      </c>
      <c r="H1442" t="s">
        <v>8408</v>
      </c>
      <c r="I1442" t="s">
        <v>8246</v>
      </c>
      <c r="J1442">
        <v>1407524004</v>
      </c>
      <c r="K1442">
        <v>1404932004</v>
      </c>
      <c r="L1442" t="b">
        <v>0</v>
      </c>
      <c r="M1442">
        <v>39</v>
      </c>
      <c r="N1442" t="b">
        <v>1</v>
      </c>
      <c r="O1442" t="s">
        <v>8269</v>
      </c>
      <c r="P1442" t="s">
        <v>8322</v>
      </c>
      <c r="Q1442" t="s">
        <v>8325</v>
      </c>
      <c r="R1442">
        <f t="shared" si="154"/>
        <v>83.97</v>
      </c>
      <c r="S1442" s="9">
        <f t="shared" si="155"/>
        <v>109</v>
      </c>
      <c r="T1442" s="8">
        <f t="shared" si="156"/>
        <v>41829.787083333329</v>
      </c>
      <c r="U1442" s="8">
        <f t="shared" si="157"/>
        <v>41859.787083333329</v>
      </c>
      <c r="V1442" s="14">
        <f t="shared" si="158"/>
        <v>30</v>
      </c>
      <c r="W1442" s="10">
        <f t="shared" si="159"/>
        <v>9.166666666666666E-2</v>
      </c>
      <c r="X1442" s="21">
        <f t="shared" si="160"/>
        <v>2014</v>
      </c>
    </row>
    <row r="1443" spans="1:24" ht="60" x14ac:dyDescent="0.25">
      <c r="A1443">
        <v>3702</v>
      </c>
      <c r="B1443" s="1" t="s">
        <v>3699</v>
      </c>
      <c r="C1443" s="1" t="s">
        <v>7812</v>
      </c>
      <c r="D1443" s="3">
        <v>3000</v>
      </c>
      <c r="E1443" s="4">
        <v>3275</v>
      </c>
      <c r="F1443" t="s">
        <v>8218</v>
      </c>
      <c r="G1443" t="s">
        <v>8224</v>
      </c>
      <c r="H1443" t="s">
        <v>8408</v>
      </c>
      <c r="I1443" t="s">
        <v>8246</v>
      </c>
      <c r="J1443">
        <v>1468191540</v>
      </c>
      <c r="K1443">
        <v>1464958484</v>
      </c>
      <c r="L1443" t="b">
        <v>0</v>
      </c>
      <c r="M1443">
        <v>21</v>
      </c>
      <c r="N1443" t="b">
        <v>1</v>
      </c>
      <c r="O1443" t="s">
        <v>8269</v>
      </c>
      <c r="P1443" t="s">
        <v>8322</v>
      </c>
      <c r="Q1443" t="s">
        <v>8325</v>
      </c>
      <c r="R1443">
        <f t="shared" si="154"/>
        <v>155.94999999999999</v>
      </c>
      <c r="S1443" s="9">
        <f t="shared" si="155"/>
        <v>109</v>
      </c>
      <c r="T1443" s="8">
        <f t="shared" si="156"/>
        <v>42524.53800925926</v>
      </c>
      <c r="U1443" s="8">
        <f t="shared" si="157"/>
        <v>42561.957638888889</v>
      </c>
      <c r="V1443" s="14">
        <f t="shared" si="158"/>
        <v>37.419629629628616</v>
      </c>
      <c r="W1443" s="10">
        <f t="shared" si="159"/>
        <v>9.166666666666666E-2</v>
      </c>
      <c r="X1443" s="21">
        <f t="shared" si="160"/>
        <v>2016</v>
      </c>
    </row>
    <row r="1444" spans="1:24" ht="60" x14ac:dyDescent="0.25">
      <c r="A1444">
        <v>3422</v>
      </c>
      <c r="B1444" s="1" t="s">
        <v>3421</v>
      </c>
      <c r="C1444" s="1" t="s">
        <v>7532</v>
      </c>
      <c r="D1444" s="3">
        <v>3000</v>
      </c>
      <c r="E1444" s="4">
        <v>3273</v>
      </c>
      <c r="F1444" t="s">
        <v>8218</v>
      </c>
      <c r="G1444" t="s">
        <v>8224</v>
      </c>
      <c r="H1444" t="s">
        <v>8408</v>
      </c>
      <c r="I1444" t="s">
        <v>8246</v>
      </c>
      <c r="J1444">
        <v>1450051200</v>
      </c>
      <c r="K1444">
        <v>1447594176</v>
      </c>
      <c r="L1444" t="b">
        <v>0</v>
      </c>
      <c r="M1444">
        <v>46</v>
      </c>
      <c r="N1444" t="b">
        <v>1</v>
      </c>
      <c r="O1444" t="s">
        <v>8269</v>
      </c>
      <c r="P1444" t="s">
        <v>8322</v>
      </c>
      <c r="Q1444" t="s">
        <v>8325</v>
      </c>
      <c r="R1444">
        <f t="shared" si="154"/>
        <v>71.150000000000006</v>
      </c>
      <c r="S1444" s="9">
        <f t="shared" si="155"/>
        <v>109</v>
      </c>
      <c r="T1444" s="8">
        <f t="shared" si="156"/>
        <v>42323.562222222223</v>
      </c>
      <c r="U1444" s="8">
        <f t="shared" si="157"/>
        <v>42352</v>
      </c>
      <c r="V1444" s="14">
        <f t="shared" si="158"/>
        <v>28.437777777777228</v>
      </c>
      <c r="W1444" s="10">
        <f t="shared" si="159"/>
        <v>9.0999999999999998E-2</v>
      </c>
      <c r="X1444" s="21">
        <f t="shared" si="160"/>
        <v>2015</v>
      </c>
    </row>
    <row r="1445" spans="1:24" ht="60" x14ac:dyDescent="0.25">
      <c r="A1445">
        <v>3834</v>
      </c>
      <c r="B1445" s="1" t="s">
        <v>3831</v>
      </c>
      <c r="C1445" s="1" t="s">
        <v>7943</v>
      </c>
      <c r="D1445" s="3">
        <v>3000</v>
      </c>
      <c r="E1445" s="4">
        <v>3271</v>
      </c>
      <c r="F1445" t="s">
        <v>8218</v>
      </c>
      <c r="G1445" t="s">
        <v>8224</v>
      </c>
      <c r="H1445" t="s">
        <v>8408</v>
      </c>
      <c r="I1445" t="s">
        <v>8246</v>
      </c>
      <c r="J1445">
        <v>1434624067</v>
      </c>
      <c r="K1445">
        <v>1432032067</v>
      </c>
      <c r="L1445" t="b">
        <v>0</v>
      </c>
      <c r="M1445">
        <v>57</v>
      </c>
      <c r="N1445" t="b">
        <v>1</v>
      </c>
      <c r="O1445" t="s">
        <v>8269</v>
      </c>
      <c r="P1445" t="s">
        <v>8322</v>
      </c>
      <c r="Q1445" t="s">
        <v>8325</v>
      </c>
      <c r="R1445">
        <f t="shared" si="154"/>
        <v>57.39</v>
      </c>
      <c r="S1445" s="9">
        <f t="shared" si="155"/>
        <v>109</v>
      </c>
      <c r="T1445" s="8">
        <f t="shared" si="156"/>
        <v>42143.445219907408</v>
      </c>
      <c r="U1445" s="8">
        <f t="shared" si="157"/>
        <v>42173.445219907408</v>
      </c>
      <c r="V1445" s="14">
        <f t="shared" si="158"/>
        <v>30</v>
      </c>
      <c r="W1445" s="10">
        <f t="shared" si="159"/>
        <v>9.0333333333333335E-2</v>
      </c>
      <c r="X1445" s="21">
        <f t="shared" si="160"/>
        <v>2015</v>
      </c>
    </row>
    <row r="1446" spans="1:24" ht="60" x14ac:dyDescent="0.25">
      <c r="A1446">
        <v>2444</v>
      </c>
      <c r="B1446" s="1" t="s">
        <v>2445</v>
      </c>
      <c r="C1446" s="1" t="s">
        <v>6554</v>
      </c>
      <c r="D1446" s="3">
        <v>3000</v>
      </c>
      <c r="E1446" s="4">
        <v>3258</v>
      </c>
      <c r="F1446" t="s">
        <v>8218</v>
      </c>
      <c r="G1446" t="s">
        <v>8223</v>
      </c>
      <c r="H1446" t="s">
        <v>8404</v>
      </c>
      <c r="I1446" t="s">
        <v>8245</v>
      </c>
      <c r="J1446">
        <v>1464199591</v>
      </c>
      <c r="K1446">
        <v>1461607591</v>
      </c>
      <c r="L1446" t="b">
        <v>0</v>
      </c>
      <c r="M1446">
        <v>61</v>
      </c>
      <c r="N1446" t="b">
        <v>1</v>
      </c>
      <c r="O1446" t="s">
        <v>8296</v>
      </c>
      <c r="P1446" t="s">
        <v>8318</v>
      </c>
      <c r="Q1446" t="s">
        <v>8319</v>
      </c>
      <c r="R1446">
        <f t="shared" si="154"/>
        <v>53.41</v>
      </c>
      <c r="S1446" s="9">
        <f t="shared" si="155"/>
        <v>109</v>
      </c>
      <c r="T1446" s="8">
        <f t="shared" si="156"/>
        <v>42485.754525462966</v>
      </c>
      <c r="U1446" s="8">
        <f t="shared" si="157"/>
        <v>42515.754525462966</v>
      </c>
      <c r="V1446" s="14">
        <f t="shared" si="158"/>
        <v>30</v>
      </c>
      <c r="W1446" s="10">
        <f t="shared" si="159"/>
        <v>8.5999999999999993E-2</v>
      </c>
      <c r="X1446" s="21">
        <f t="shared" si="160"/>
        <v>2016</v>
      </c>
    </row>
    <row r="1447" spans="1:24" ht="60" x14ac:dyDescent="0.25">
      <c r="A1447">
        <v>3410</v>
      </c>
      <c r="B1447" s="1" t="s">
        <v>3409</v>
      </c>
      <c r="C1447" s="1" t="s">
        <v>7520</v>
      </c>
      <c r="D1447" s="3">
        <v>3000</v>
      </c>
      <c r="E1447" s="4">
        <v>3255</v>
      </c>
      <c r="F1447" t="s">
        <v>8218</v>
      </c>
      <c r="G1447" t="s">
        <v>8223</v>
      </c>
      <c r="H1447" t="s">
        <v>8404</v>
      </c>
      <c r="I1447" t="s">
        <v>8245</v>
      </c>
      <c r="J1447">
        <v>1465196400</v>
      </c>
      <c r="K1447">
        <v>1462841990</v>
      </c>
      <c r="L1447" t="b">
        <v>0</v>
      </c>
      <c r="M1447">
        <v>40</v>
      </c>
      <c r="N1447" t="b">
        <v>1</v>
      </c>
      <c r="O1447" t="s">
        <v>8269</v>
      </c>
      <c r="P1447" t="s">
        <v>8322</v>
      </c>
      <c r="Q1447" t="s">
        <v>8325</v>
      </c>
      <c r="R1447">
        <f t="shared" si="154"/>
        <v>81.38</v>
      </c>
      <c r="S1447" s="9">
        <f t="shared" si="155"/>
        <v>109</v>
      </c>
      <c r="T1447" s="8">
        <f t="shared" si="156"/>
        <v>42500.041550925926</v>
      </c>
      <c r="U1447" s="8">
        <f t="shared" si="157"/>
        <v>42527.291666666672</v>
      </c>
      <c r="V1447" s="14">
        <f t="shared" si="158"/>
        <v>27.250115740745969</v>
      </c>
      <c r="W1447" s="10">
        <f t="shared" si="159"/>
        <v>8.5000000000000006E-2</v>
      </c>
      <c r="X1447" s="21">
        <f t="shared" si="160"/>
        <v>2016</v>
      </c>
    </row>
    <row r="1448" spans="1:24" ht="60" x14ac:dyDescent="0.25">
      <c r="A1448">
        <v>3583</v>
      </c>
      <c r="B1448" s="1" t="s">
        <v>3582</v>
      </c>
      <c r="C1448" s="1" t="s">
        <v>7693</v>
      </c>
      <c r="D1448" s="3">
        <v>3000</v>
      </c>
      <c r="E1448" s="4">
        <v>3255</v>
      </c>
      <c r="F1448" t="s">
        <v>8218</v>
      </c>
      <c r="G1448" t="s">
        <v>8223</v>
      </c>
      <c r="H1448" t="s">
        <v>8404</v>
      </c>
      <c r="I1448" t="s">
        <v>8245</v>
      </c>
      <c r="J1448">
        <v>1460970805</v>
      </c>
      <c r="K1448">
        <v>1455790405</v>
      </c>
      <c r="L1448" t="b">
        <v>0</v>
      </c>
      <c r="M1448">
        <v>24</v>
      </c>
      <c r="N1448" t="b">
        <v>1</v>
      </c>
      <c r="O1448" t="s">
        <v>8269</v>
      </c>
      <c r="P1448" t="s">
        <v>8322</v>
      </c>
      <c r="Q1448" t="s">
        <v>8325</v>
      </c>
      <c r="R1448">
        <f t="shared" si="154"/>
        <v>135.63</v>
      </c>
      <c r="S1448" s="9">
        <f t="shared" si="155"/>
        <v>109</v>
      </c>
      <c r="T1448" s="8">
        <f t="shared" si="156"/>
        <v>42418.425983796296</v>
      </c>
      <c r="U1448" s="8">
        <f t="shared" si="157"/>
        <v>42478.384317129632</v>
      </c>
      <c r="V1448" s="14">
        <f t="shared" si="158"/>
        <v>59.958333333335759</v>
      </c>
      <c r="W1448" s="10">
        <f t="shared" si="159"/>
        <v>8.5000000000000006E-2</v>
      </c>
      <c r="X1448" s="21">
        <f t="shared" si="160"/>
        <v>2016</v>
      </c>
    </row>
    <row r="1449" spans="1:24" ht="45" x14ac:dyDescent="0.25">
      <c r="A1449">
        <v>2084</v>
      </c>
      <c r="B1449" s="1" t="s">
        <v>2085</v>
      </c>
      <c r="C1449" s="1" t="s">
        <v>6194</v>
      </c>
      <c r="D1449" s="3">
        <v>3000</v>
      </c>
      <c r="E1449" s="4">
        <v>3250</v>
      </c>
      <c r="F1449" t="s">
        <v>8218</v>
      </c>
      <c r="G1449" t="s">
        <v>8223</v>
      </c>
      <c r="H1449" t="s">
        <v>8404</v>
      </c>
      <c r="I1449" t="s">
        <v>8245</v>
      </c>
      <c r="J1449">
        <v>1399186740</v>
      </c>
      <c r="K1449">
        <v>1396468782</v>
      </c>
      <c r="L1449" t="b">
        <v>0</v>
      </c>
      <c r="M1449">
        <v>46</v>
      </c>
      <c r="N1449" t="b">
        <v>1</v>
      </c>
      <c r="O1449" t="s">
        <v>8277</v>
      </c>
      <c r="P1449" t="s">
        <v>8326</v>
      </c>
      <c r="Q1449" t="s">
        <v>8327</v>
      </c>
      <c r="R1449">
        <f t="shared" si="154"/>
        <v>70.650000000000006</v>
      </c>
      <c r="S1449" s="9">
        <f t="shared" si="155"/>
        <v>108</v>
      </c>
      <c r="T1449" s="8">
        <f t="shared" si="156"/>
        <v>41731.833124999997</v>
      </c>
      <c r="U1449" s="8">
        <f t="shared" si="157"/>
        <v>41763.290972222225</v>
      </c>
      <c r="V1449" s="14">
        <f t="shared" si="158"/>
        <v>31.457847222227429</v>
      </c>
      <c r="W1449" s="10">
        <f t="shared" si="159"/>
        <v>8.3333333333333329E-2</v>
      </c>
      <c r="X1449" s="21">
        <f t="shared" si="160"/>
        <v>2014</v>
      </c>
    </row>
    <row r="1450" spans="1:24" ht="45" x14ac:dyDescent="0.25">
      <c r="A1450">
        <v>2312</v>
      </c>
      <c r="B1450" s="1" t="s">
        <v>2313</v>
      </c>
      <c r="C1450" s="1" t="s">
        <v>6422</v>
      </c>
      <c r="D1450" s="3">
        <v>3000</v>
      </c>
      <c r="E1450" s="4">
        <v>3236</v>
      </c>
      <c r="F1450" t="s">
        <v>8218</v>
      </c>
      <c r="G1450" t="s">
        <v>8223</v>
      </c>
      <c r="H1450" t="s">
        <v>8404</v>
      </c>
      <c r="I1450" t="s">
        <v>8245</v>
      </c>
      <c r="J1450">
        <v>1397862000</v>
      </c>
      <c r="K1450">
        <v>1395155478</v>
      </c>
      <c r="L1450" t="b">
        <v>1</v>
      </c>
      <c r="M1450">
        <v>79</v>
      </c>
      <c r="N1450" t="b">
        <v>1</v>
      </c>
      <c r="O1450" t="s">
        <v>8277</v>
      </c>
      <c r="P1450" t="s">
        <v>8326</v>
      </c>
      <c r="Q1450" t="s">
        <v>8327</v>
      </c>
      <c r="R1450">
        <f t="shared" si="154"/>
        <v>40.96</v>
      </c>
      <c r="S1450" s="9">
        <f t="shared" si="155"/>
        <v>108</v>
      </c>
      <c r="T1450" s="8">
        <f t="shared" si="156"/>
        <v>41716.632847222223</v>
      </c>
      <c r="U1450" s="8">
        <f t="shared" si="157"/>
        <v>41747.958333333336</v>
      </c>
      <c r="V1450" s="14">
        <f t="shared" si="158"/>
        <v>31.325486111112696</v>
      </c>
      <c r="W1450" s="10">
        <f t="shared" si="159"/>
        <v>7.8666666666666663E-2</v>
      </c>
      <c r="X1450" s="21">
        <f t="shared" si="160"/>
        <v>2014</v>
      </c>
    </row>
    <row r="1451" spans="1:24" ht="45" x14ac:dyDescent="0.25">
      <c r="A1451">
        <v>2319</v>
      </c>
      <c r="B1451" s="1" t="s">
        <v>2320</v>
      </c>
      <c r="C1451" s="1" t="s">
        <v>6429</v>
      </c>
      <c r="D1451" s="3">
        <v>3000</v>
      </c>
      <c r="E1451" s="4">
        <v>3231</v>
      </c>
      <c r="F1451" t="s">
        <v>8218</v>
      </c>
      <c r="G1451" t="s">
        <v>8223</v>
      </c>
      <c r="H1451" t="s">
        <v>8404</v>
      </c>
      <c r="I1451" t="s">
        <v>8245</v>
      </c>
      <c r="J1451">
        <v>1387072685</v>
      </c>
      <c r="K1451">
        <v>1384480685</v>
      </c>
      <c r="L1451" t="b">
        <v>1</v>
      </c>
      <c r="M1451">
        <v>77</v>
      </c>
      <c r="N1451" t="b">
        <v>1</v>
      </c>
      <c r="O1451" t="s">
        <v>8277</v>
      </c>
      <c r="P1451" t="s">
        <v>8326</v>
      </c>
      <c r="Q1451" t="s">
        <v>8327</v>
      </c>
      <c r="R1451">
        <f t="shared" si="154"/>
        <v>41.96</v>
      </c>
      <c r="S1451" s="9">
        <f t="shared" si="155"/>
        <v>108</v>
      </c>
      <c r="T1451" s="8">
        <f t="shared" si="156"/>
        <v>41593.082002314812</v>
      </c>
      <c r="U1451" s="8">
        <f t="shared" si="157"/>
        <v>41623.082002314812</v>
      </c>
      <c r="V1451" s="14">
        <f t="shared" si="158"/>
        <v>30</v>
      </c>
      <c r="W1451" s="10">
        <f t="shared" si="159"/>
        <v>7.6999999999999999E-2</v>
      </c>
      <c r="X1451" s="21">
        <f t="shared" si="160"/>
        <v>2013</v>
      </c>
    </row>
    <row r="1452" spans="1:24" ht="60" x14ac:dyDescent="0.25">
      <c r="A1452">
        <v>797</v>
      </c>
      <c r="B1452" s="1" t="s">
        <v>798</v>
      </c>
      <c r="C1452" s="1" t="s">
        <v>4907</v>
      </c>
      <c r="D1452" s="3">
        <v>3000</v>
      </c>
      <c r="E1452" s="4">
        <v>3226</v>
      </c>
      <c r="F1452" t="s">
        <v>8218</v>
      </c>
      <c r="G1452" t="s">
        <v>8223</v>
      </c>
      <c r="H1452" t="s">
        <v>8404</v>
      </c>
      <c r="I1452" t="s">
        <v>8245</v>
      </c>
      <c r="J1452">
        <v>1335672000</v>
      </c>
      <c r="K1452">
        <v>1332978688</v>
      </c>
      <c r="L1452" t="b">
        <v>0</v>
      </c>
      <c r="M1452">
        <v>71</v>
      </c>
      <c r="N1452" t="b">
        <v>1</v>
      </c>
      <c r="O1452" t="s">
        <v>8274</v>
      </c>
      <c r="P1452" t="s">
        <v>8326</v>
      </c>
      <c r="Q1452" t="s">
        <v>8330</v>
      </c>
      <c r="R1452">
        <f t="shared" si="154"/>
        <v>45.44</v>
      </c>
      <c r="S1452" s="9">
        <f t="shared" si="155"/>
        <v>108</v>
      </c>
      <c r="T1452" s="8">
        <f t="shared" si="156"/>
        <v>40996.994074074071</v>
      </c>
      <c r="U1452" s="8">
        <f t="shared" si="157"/>
        <v>41028.166666666664</v>
      </c>
      <c r="V1452" s="14">
        <f t="shared" si="158"/>
        <v>31.172592592592991</v>
      </c>
      <c r="W1452" s="10">
        <f t="shared" si="159"/>
        <v>7.5333333333333335E-2</v>
      </c>
      <c r="X1452" s="21">
        <f t="shared" si="160"/>
        <v>2012</v>
      </c>
    </row>
    <row r="1453" spans="1:24" ht="45" x14ac:dyDescent="0.25">
      <c r="A1453">
        <v>3040</v>
      </c>
      <c r="B1453" s="1" t="s">
        <v>3040</v>
      </c>
      <c r="C1453" s="1" t="s">
        <v>7150</v>
      </c>
      <c r="D1453" s="3">
        <v>3000</v>
      </c>
      <c r="E1453" s="4">
        <v>3225</v>
      </c>
      <c r="F1453" t="s">
        <v>8218</v>
      </c>
      <c r="G1453" t="s">
        <v>8223</v>
      </c>
      <c r="H1453" t="s">
        <v>8404</v>
      </c>
      <c r="I1453" t="s">
        <v>8245</v>
      </c>
      <c r="J1453">
        <v>1435359600</v>
      </c>
      <c r="K1453">
        <v>1434999621</v>
      </c>
      <c r="L1453" t="b">
        <v>0</v>
      </c>
      <c r="M1453">
        <v>42</v>
      </c>
      <c r="N1453" t="b">
        <v>1</v>
      </c>
      <c r="O1453" t="s">
        <v>8301</v>
      </c>
      <c r="P1453" t="s">
        <v>8322</v>
      </c>
      <c r="Q1453" t="s">
        <v>8323</v>
      </c>
      <c r="R1453">
        <f t="shared" si="154"/>
        <v>76.790000000000006</v>
      </c>
      <c r="S1453" s="9">
        <f t="shared" si="155"/>
        <v>108</v>
      </c>
      <c r="T1453" s="8">
        <f t="shared" si="156"/>
        <v>42177.791909722218</v>
      </c>
      <c r="U1453" s="8">
        <f t="shared" si="157"/>
        <v>42181.958333333328</v>
      </c>
      <c r="V1453" s="14">
        <f t="shared" si="158"/>
        <v>4.1664236111100763</v>
      </c>
      <c r="W1453" s="10">
        <f t="shared" si="159"/>
        <v>7.4999999999999997E-2</v>
      </c>
      <c r="X1453" s="21">
        <f t="shared" si="160"/>
        <v>2015</v>
      </c>
    </row>
    <row r="1454" spans="1:24" ht="60" x14ac:dyDescent="0.25">
      <c r="A1454">
        <v>740</v>
      </c>
      <c r="B1454" s="1" t="s">
        <v>741</v>
      </c>
      <c r="C1454" s="1" t="s">
        <v>4850</v>
      </c>
      <c r="D1454" s="3">
        <v>3000</v>
      </c>
      <c r="E1454" s="4">
        <v>3222</v>
      </c>
      <c r="F1454" t="s">
        <v>8218</v>
      </c>
      <c r="G1454" t="s">
        <v>8223</v>
      </c>
      <c r="H1454" t="s">
        <v>8404</v>
      </c>
      <c r="I1454" t="s">
        <v>8245</v>
      </c>
      <c r="J1454">
        <v>1434857482</v>
      </c>
      <c r="K1454">
        <v>1433647882</v>
      </c>
      <c r="L1454" t="b">
        <v>0</v>
      </c>
      <c r="M1454">
        <v>19</v>
      </c>
      <c r="N1454" t="b">
        <v>1</v>
      </c>
      <c r="O1454" t="s">
        <v>8272</v>
      </c>
      <c r="P1454" t="s">
        <v>8310</v>
      </c>
      <c r="Q1454" t="s">
        <v>8332</v>
      </c>
      <c r="R1454">
        <f t="shared" si="154"/>
        <v>169.58</v>
      </c>
      <c r="S1454" s="9">
        <f t="shared" si="155"/>
        <v>107</v>
      </c>
      <c r="T1454" s="8">
        <f t="shared" si="156"/>
        <v>42162.146782407406</v>
      </c>
      <c r="U1454" s="8">
        <f t="shared" si="157"/>
        <v>42176.146782407406</v>
      </c>
      <c r="V1454" s="14">
        <f t="shared" si="158"/>
        <v>14</v>
      </c>
      <c r="W1454" s="10">
        <f t="shared" si="159"/>
        <v>7.3999999999999996E-2</v>
      </c>
      <c r="X1454" s="21">
        <f t="shared" si="160"/>
        <v>2015</v>
      </c>
    </row>
    <row r="1455" spans="1:24" ht="45" x14ac:dyDescent="0.25">
      <c r="A1455">
        <v>1848</v>
      </c>
      <c r="B1455" s="1" t="s">
        <v>1849</v>
      </c>
      <c r="C1455" s="1" t="s">
        <v>5958</v>
      </c>
      <c r="D1455" s="3">
        <v>3000</v>
      </c>
      <c r="E1455" s="4">
        <v>3221</v>
      </c>
      <c r="F1455" t="s">
        <v>8218</v>
      </c>
      <c r="G1455" t="s">
        <v>8223</v>
      </c>
      <c r="H1455" t="s">
        <v>8404</v>
      </c>
      <c r="I1455" t="s">
        <v>8245</v>
      </c>
      <c r="J1455">
        <v>1312095540</v>
      </c>
      <c r="K1455">
        <v>1306608888</v>
      </c>
      <c r="L1455" t="b">
        <v>0</v>
      </c>
      <c r="M1455">
        <v>24</v>
      </c>
      <c r="N1455" t="b">
        <v>1</v>
      </c>
      <c r="O1455" t="s">
        <v>8274</v>
      </c>
      <c r="P1455" t="s">
        <v>8326</v>
      </c>
      <c r="Q1455" t="s">
        <v>8330</v>
      </c>
      <c r="R1455">
        <f t="shared" si="154"/>
        <v>134.21</v>
      </c>
      <c r="S1455" s="9">
        <f t="shared" si="155"/>
        <v>107</v>
      </c>
      <c r="T1455" s="8">
        <f t="shared" si="156"/>
        <v>40691.788055555553</v>
      </c>
      <c r="U1455" s="8">
        <f t="shared" si="157"/>
        <v>40755.290972222225</v>
      </c>
      <c r="V1455" s="14">
        <f t="shared" si="158"/>
        <v>63.502916666671808</v>
      </c>
      <c r="W1455" s="10">
        <f t="shared" si="159"/>
        <v>7.3666666666666672E-2</v>
      </c>
      <c r="X1455" s="21">
        <f t="shared" si="160"/>
        <v>2011</v>
      </c>
    </row>
    <row r="1456" spans="1:24" ht="60" x14ac:dyDescent="0.25">
      <c r="A1456">
        <v>2488</v>
      </c>
      <c r="B1456" s="1" t="s">
        <v>2488</v>
      </c>
      <c r="C1456" s="1" t="s">
        <v>6598</v>
      </c>
      <c r="D1456" s="3">
        <v>3000</v>
      </c>
      <c r="E1456" s="4">
        <v>3201</v>
      </c>
      <c r="F1456" t="s">
        <v>8218</v>
      </c>
      <c r="G1456" t="s">
        <v>8223</v>
      </c>
      <c r="H1456" t="s">
        <v>8404</v>
      </c>
      <c r="I1456" t="s">
        <v>8245</v>
      </c>
      <c r="J1456">
        <v>1321459908</v>
      </c>
      <c r="K1456">
        <v>1318864308</v>
      </c>
      <c r="L1456" t="b">
        <v>0</v>
      </c>
      <c r="M1456">
        <v>65</v>
      </c>
      <c r="N1456" t="b">
        <v>1</v>
      </c>
      <c r="O1456" t="s">
        <v>8277</v>
      </c>
      <c r="P1456" t="s">
        <v>8326</v>
      </c>
      <c r="Q1456" t="s">
        <v>8327</v>
      </c>
      <c r="R1456">
        <f t="shared" si="154"/>
        <v>49.25</v>
      </c>
      <c r="S1456" s="9">
        <f t="shared" si="155"/>
        <v>107</v>
      </c>
      <c r="T1456" s="8">
        <f t="shared" si="156"/>
        <v>40833.633194444446</v>
      </c>
      <c r="U1456" s="8">
        <f t="shared" si="157"/>
        <v>40863.674861111111</v>
      </c>
      <c r="V1456" s="14">
        <f t="shared" si="158"/>
        <v>30.041666666664241</v>
      </c>
      <c r="W1456" s="10">
        <f t="shared" si="159"/>
        <v>6.7000000000000004E-2</v>
      </c>
      <c r="X1456" s="21">
        <f t="shared" si="160"/>
        <v>2011</v>
      </c>
    </row>
    <row r="1457" spans="1:24" ht="60" x14ac:dyDescent="0.25">
      <c r="A1457">
        <v>2552</v>
      </c>
      <c r="B1457" s="1" t="s">
        <v>2552</v>
      </c>
      <c r="C1457" s="1" t="s">
        <v>6662</v>
      </c>
      <c r="D1457" s="3">
        <v>3000</v>
      </c>
      <c r="E1457" s="4">
        <v>3195</v>
      </c>
      <c r="F1457" t="s">
        <v>8218</v>
      </c>
      <c r="G1457" t="s">
        <v>8223</v>
      </c>
      <c r="H1457" t="s">
        <v>8404</v>
      </c>
      <c r="I1457" t="s">
        <v>8245</v>
      </c>
      <c r="J1457">
        <v>1488741981</v>
      </c>
      <c r="K1457">
        <v>1486149981</v>
      </c>
      <c r="L1457" t="b">
        <v>0</v>
      </c>
      <c r="M1457">
        <v>18</v>
      </c>
      <c r="N1457" t="b">
        <v>1</v>
      </c>
      <c r="O1457" t="s">
        <v>8298</v>
      </c>
      <c r="P1457" t="s">
        <v>8326</v>
      </c>
      <c r="Q1457" t="s">
        <v>8340</v>
      </c>
      <c r="R1457">
        <f t="shared" si="154"/>
        <v>177.5</v>
      </c>
      <c r="S1457" s="9">
        <f t="shared" si="155"/>
        <v>107</v>
      </c>
      <c r="T1457" s="8">
        <f t="shared" si="156"/>
        <v>42769.809965277775</v>
      </c>
      <c r="U1457" s="8">
        <f t="shared" si="157"/>
        <v>42799.809965277775</v>
      </c>
      <c r="V1457" s="14">
        <f t="shared" si="158"/>
        <v>30</v>
      </c>
      <c r="W1457" s="10">
        <f t="shared" si="159"/>
        <v>6.5000000000000002E-2</v>
      </c>
      <c r="X1457" s="21">
        <f t="shared" si="160"/>
        <v>2017</v>
      </c>
    </row>
    <row r="1458" spans="1:24" ht="60" x14ac:dyDescent="0.25">
      <c r="A1458">
        <v>3509</v>
      </c>
      <c r="B1458" s="1" t="s">
        <v>3508</v>
      </c>
      <c r="C1458" s="1" t="s">
        <v>7619</v>
      </c>
      <c r="D1458" s="3">
        <v>3000</v>
      </c>
      <c r="E1458" s="4">
        <v>3190</v>
      </c>
      <c r="F1458" t="s">
        <v>8218</v>
      </c>
      <c r="G1458" t="s">
        <v>8223</v>
      </c>
      <c r="H1458" t="s">
        <v>8404</v>
      </c>
      <c r="I1458" t="s">
        <v>8245</v>
      </c>
      <c r="J1458">
        <v>1416545700</v>
      </c>
      <c r="K1458">
        <v>1415392666</v>
      </c>
      <c r="L1458" t="b">
        <v>0</v>
      </c>
      <c r="M1458">
        <v>33</v>
      </c>
      <c r="N1458" t="b">
        <v>1</v>
      </c>
      <c r="O1458" t="s">
        <v>8269</v>
      </c>
      <c r="P1458" t="s">
        <v>8322</v>
      </c>
      <c r="Q1458" t="s">
        <v>8325</v>
      </c>
      <c r="R1458">
        <f t="shared" si="154"/>
        <v>96.67</v>
      </c>
      <c r="S1458" s="9">
        <f t="shared" si="155"/>
        <v>106</v>
      </c>
      <c r="T1458" s="8">
        <f t="shared" si="156"/>
        <v>41950.859560185185</v>
      </c>
      <c r="U1458" s="8">
        <f t="shared" si="157"/>
        <v>41964.204861111109</v>
      </c>
      <c r="V1458" s="14">
        <f t="shared" si="158"/>
        <v>13.345300925924676</v>
      </c>
      <c r="W1458" s="10">
        <f t="shared" si="159"/>
        <v>6.3333333333333339E-2</v>
      </c>
      <c r="X1458" s="21">
        <f t="shared" si="160"/>
        <v>2014</v>
      </c>
    </row>
    <row r="1459" spans="1:24" ht="60" x14ac:dyDescent="0.25">
      <c r="A1459">
        <v>3364</v>
      </c>
      <c r="B1459" s="1" t="s">
        <v>3363</v>
      </c>
      <c r="C1459" s="1" t="s">
        <v>7474</v>
      </c>
      <c r="D1459" s="3">
        <v>3000</v>
      </c>
      <c r="E1459" s="4">
        <v>3178</v>
      </c>
      <c r="F1459" t="s">
        <v>8218</v>
      </c>
      <c r="G1459" t="s">
        <v>8224</v>
      </c>
      <c r="H1459" t="s">
        <v>8408</v>
      </c>
      <c r="I1459" t="s">
        <v>8246</v>
      </c>
      <c r="J1459">
        <v>1458075600</v>
      </c>
      <c r="K1459">
        <v>1456183649</v>
      </c>
      <c r="L1459" t="b">
        <v>0</v>
      </c>
      <c r="M1459">
        <v>72</v>
      </c>
      <c r="N1459" t="b">
        <v>1</v>
      </c>
      <c r="O1459" t="s">
        <v>8269</v>
      </c>
      <c r="P1459" t="s">
        <v>8322</v>
      </c>
      <c r="Q1459" t="s">
        <v>8325</v>
      </c>
      <c r="R1459">
        <f t="shared" si="154"/>
        <v>44.14</v>
      </c>
      <c r="S1459" s="9">
        <f t="shared" si="155"/>
        <v>106</v>
      </c>
      <c r="T1459" s="8">
        <f t="shared" si="156"/>
        <v>42422.977418981478</v>
      </c>
      <c r="U1459" s="8">
        <f t="shared" si="157"/>
        <v>42444.875</v>
      </c>
      <c r="V1459" s="14">
        <f t="shared" si="158"/>
        <v>21.897581018522033</v>
      </c>
      <c r="W1459" s="10">
        <f t="shared" si="159"/>
        <v>5.9333333333333335E-2</v>
      </c>
      <c r="X1459" s="21">
        <f t="shared" si="160"/>
        <v>2016</v>
      </c>
    </row>
    <row r="1460" spans="1:24" ht="75" x14ac:dyDescent="0.25">
      <c r="A1460">
        <v>2640</v>
      </c>
      <c r="B1460" s="1" t="s">
        <v>2640</v>
      </c>
      <c r="C1460" s="1" t="s">
        <v>6750</v>
      </c>
      <c r="D1460" s="3">
        <v>3000</v>
      </c>
      <c r="E1460" s="4">
        <v>3170</v>
      </c>
      <c r="F1460" t="s">
        <v>8218</v>
      </c>
      <c r="G1460" t="s">
        <v>8223</v>
      </c>
      <c r="H1460" t="s">
        <v>8404</v>
      </c>
      <c r="I1460" t="s">
        <v>8245</v>
      </c>
      <c r="J1460">
        <v>1433735474</v>
      </c>
      <c r="K1460">
        <v>1428551474</v>
      </c>
      <c r="L1460" t="b">
        <v>0</v>
      </c>
      <c r="M1460">
        <v>69</v>
      </c>
      <c r="N1460" t="b">
        <v>1</v>
      </c>
      <c r="O1460" t="s">
        <v>8299</v>
      </c>
      <c r="P1460" t="s">
        <v>8307</v>
      </c>
      <c r="Q1460" t="s">
        <v>8314</v>
      </c>
      <c r="R1460">
        <f t="shared" si="154"/>
        <v>45.94</v>
      </c>
      <c r="S1460" s="9">
        <f t="shared" si="155"/>
        <v>106</v>
      </c>
      <c r="T1460" s="8">
        <f t="shared" si="156"/>
        <v>42103.160578703704</v>
      </c>
      <c r="U1460" s="8">
        <f t="shared" si="157"/>
        <v>42163.160578703704</v>
      </c>
      <c r="V1460" s="14">
        <f t="shared" si="158"/>
        <v>60</v>
      </c>
      <c r="W1460" s="10">
        <f t="shared" si="159"/>
        <v>5.6666666666666664E-2</v>
      </c>
      <c r="X1460" s="21">
        <f t="shared" si="160"/>
        <v>2015</v>
      </c>
    </row>
    <row r="1461" spans="1:24" ht="60" x14ac:dyDescent="0.25">
      <c r="A1461">
        <v>2790</v>
      </c>
      <c r="B1461" s="1" t="s">
        <v>2790</v>
      </c>
      <c r="C1461" s="1" t="s">
        <v>6900</v>
      </c>
      <c r="D1461" s="3">
        <v>3000</v>
      </c>
      <c r="E1461" s="4">
        <v>3160</v>
      </c>
      <c r="F1461" t="s">
        <v>8218</v>
      </c>
      <c r="G1461" t="s">
        <v>8223</v>
      </c>
      <c r="H1461" t="s">
        <v>8404</v>
      </c>
      <c r="I1461" t="s">
        <v>8245</v>
      </c>
      <c r="J1461">
        <v>1423693903</v>
      </c>
      <c r="K1461">
        <v>1421101903</v>
      </c>
      <c r="L1461" t="b">
        <v>0</v>
      </c>
      <c r="M1461">
        <v>66</v>
      </c>
      <c r="N1461" t="b">
        <v>1</v>
      </c>
      <c r="O1461" t="s">
        <v>8269</v>
      </c>
      <c r="P1461" t="s">
        <v>8322</v>
      </c>
      <c r="Q1461" t="s">
        <v>8325</v>
      </c>
      <c r="R1461">
        <f t="shared" si="154"/>
        <v>47.88</v>
      </c>
      <c r="S1461" s="9">
        <f t="shared" si="155"/>
        <v>105</v>
      </c>
      <c r="T1461" s="8">
        <f t="shared" si="156"/>
        <v>42016.938692129625</v>
      </c>
      <c r="U1461" s="8">
        <f t="shared" si="157"/>
        <v>42046.938692129625</v>
      </c>
      <c r="V1461" s="14">
        <f t="shared" si="158"/>
        <v>30</v>
      </c>
      <c r="W1461" s="10">
        <f t="shared" si="159"/>
        <v>5.3333333333333337E-2</v>
      </c>
      <c r="X1461" s="21">
        <f t="shared" si="160"/>
        <v>2015</v>
      </c>
    </row>
    <row r="1462" spans="1:24" ht="45" x14ac:dyDescent="0.25">
      <c r="A1462">
        <v>805</v>
      </c>
      <c r="B1462" s="1" t="s">
        <v>806</v>
      </c>
      <c r="C1462" s="1" t="s">
        <v>4915</v>
      </c>
      <c r="D1462" s="3">
        <v>3000</v>
      </c>
      <c r="E1462" s="4">
        <v>3150</v>
      </c>
      <c r="F1462" t="s">
        <v>8218</v>
      </c>
      <c r="G1462" t="s">
        <v>8223</v>
      </c>
      <c r="H1462" t="s">
        <v>8404</v>
      </c>
      <c r="I1462" t="s">
        <v>8245</v>
      </c>
      <c r="J1462">
        <v>1310857200</v>
      </c>
      <c r="K1462">
        <v>1306525512</v>
      </c>
      <c r="L1462" t="b">
        <v>0</v>
      </c>
      <c r="M1462">
        <v>54</v>
      </c>
      <c r="N1462" t="b">
        <v>1</v>
      </c>
      <c r="O1462" t="s">
        <v>8274</v>
      </c>
      <c r="P1462" t="s">
        <v>8326</v>
      </c>
      <c r="Q1462" t="s">
        <v>8330</v>
      </c>
      <c r="R1462">
        <f t="shared" si="154"/>
        <v>58.33</v>
      </c>
      <c r="S1462" s="9">
        <f t="shared" si="155"/>
        <v>105</v>
      </c>
      <c r="T1462" s="8">
        <f t="shared" si="156"/>
        <v>40690.823055555556</v>
      </c>
      <c r="U1462" s="8">
        <f t="shared" si="157"/>
        <v>40740.958333333336</v>
      </c>
      <c r="V1462" s="14">
        <f t="shared" si="158"/>
        <v>50.135277777779265</v>
      </c>
      <c r="W1462" s="10">
        <f t="shared" si="159"/>
        <v>0.05</v>
      </c>
      <c r="X1462" s="21">
        <f t="shared" si="160"/>
        <v>2011</v>
      </c>
    </row>
    <row r="1463" spans="1:24" ht="75" x14ac:dyDescent="0.25">
      <c r="A1463">
        <v>3624</v>
      </c>
      <c r="B1463" s="1" t="s">
        <v>3622</v>
      </c>
      <c r="C1463" s="1" t="s">
        <v>7734</v>
      </c>
      <c r="D1463" s="3">
        <v>3000</v>
      </c>
      <c r="E1463" s="4">
        <v>3148</v>
      </c>
      <c r="F1463" t="s">
        <v>8218</v>
      </c>
      <c r="G1463" t="s">
        <v>8223</v>
      </c>
      <c r="H1463" t="s">
        <v>8404</v>
      </c>
      <c r="I1463" t="s">
        <v>8245</v>
      </c>
      <c r="J1463">
        <v>1471977290</v>
      </c>
      <c r="K1463">
        <v>1466793290</v>
      </c>
      <c r="L1463" t="b">
        <v>0</v>
      </c>
      <c r="M1463">
        <v>39</v>
      </c>
      <c r="N1463" t="b">
        <v>1</v>
      </c>
      <c r="O1463" t="s">
        <v>8269</v>
      </c>
      <c r="P1463" t="s">
        <v>8322</v>
      </c>
      <c r="Q1463" t="s">
        <v>8325</v>
      </c>
      <c r="R1463">
        <f t="shared" si="154"/>
        <v>80.72</v>
      </c>
      <c r="S1463" s="9">
        <f t="shared" si="155"/>
        <v>105</v>
      </c>
      <c r="T1463" s="8">
        <f t="shared" si="156"/>
        <v>42545.774189814809</v>
      </c>
      <c r="U1463" s="8">
        <f t="shared" si="157"/>
        <v>42605.774189814809</v>
      </c>
      <c r="V1463" s="14">
        <f t="shared" si="158"/>
        <v>60</v>
      </c>
      <c r="W1463" s="10">
        <f t="shared" si="159"/>
        <v>4.9333333333333333E-2</v>
      </c>
      <c r="X1463" s="21">
        <f t="shared" si="160"/>
        <v>2016</v>
      </c>
    </row>
    <row r="1464" spans="1:24" ht="45" x14ac:dyDescent="0.25">
      <c r="A1464">
        <v>2992</v>
      </c>
      <c r="B1464" s="1" t="s">
        <v>2992</v>
      </c>
      <c r="C1464" s="1" t="s">
        <v>7102</v>
      </c>
      <c r="D1464" s="3">
        <v>3000</v>
      </c>
      <c r="E1464" s="4">
        <v>3135</v>
      </c>
      <c r="F1464" t="s">
        <v>8218</v>
      </c>
      <c r="G1464" t="s">
        <v>8223</v>
      </c>
      <c r="H1464" t="s">
        <v>8404</v>
      </c>
      <c r="I1464" t="s">
        <v>8245</v>
      </c>
      <c r="J1464">
        <v>1476037510</v>
      </c>
      <c r="K1464">
        <v>1473445510</v>
      </c>
      <c r="L1464" t="b">
        <v>0</v>
      </c>
      <c r="M1464">
        <v>64</v>
      </c>
      <c r="N1464" t="b">
        <v>1</v>
      </c>
      <c r="O1464" t="s">
        <v>8301</v>
      </c>
      <c r="P1464" t="s">
        <v>8322</v>
      </c>
      <c r="Q1464" t="s">
        <v>8323</v>
      </c>
      <c r="R1464">
        <f t="shared" si="154"/>
        <v>48.98</v>
      </c>
      <c r="S1464" s="9">
        <f t="shared" si="155"/>
        <v>105</v>
      </c>
      <c r="T1464" s="8">
        <f t="shared" si="156"/>
        <v>42622.767476851848</v>
      </c>
      <c r="U1464" s="8">
        <f t="shared" si="157"/>
        <v>42652.767476851848</v>
      </c>
      <c r="V1464" s="14">
        <f t="shared" si="158"/>
        <v>30</v>
      </c>
      <c r="W1464" s="10">
        <f t="shared" si="159"/>
        <v>4.4999999999999998E-2</v>
      </c>
      <c r="X1464" s="21">
        <f t="shared" si="160"/>
        <v>2016</v>
      </c>
    </row>
    <row r="1465" spans="1:24" ht="60" x14ac:dyDescent="0.25">
      <c r="A1465">
        <v>3380</v>
      </c>
      <c r="B1465" s="1" t="s">
        <v>3379</v>
      </c>
      <c r="C1465" s="1" t="s">
        <v>7490</v>
      </c>
      <c r="D1465" s="3">
        <v>3000</v>
      </c>
      <c r="E1465" s="4">
        <v>3133</v>
      </c>
      <c r="F1465" t="s">
        <v>8218</v>
      </c>
      <c r="G1465" t="s">
        <v>8223</v>
      </c>
      <c r="H1465" t="s">
        <v>8404</v>
      </c>
      <c r="I1465" t="s">
        <v>8245</v>
      </c>
      <c r="J1465">
        <v>1417305178</v>
      </c>
      <c r="K1465">
        <v>1414277578</v>
      </c>
      <c r="L1465" t="b">
        <v>0</v>
      </c>
      <c r="M1465">
        <v>28</v>
      </c>
      <c r="N1465" t="b">
        <v>1</v>
      </c>
      <c r="O1465" t="s">
        <v>8269</v>
      </c>
      <c r="P1465" t="s">
        <v>8322</v>
      </c>
      <c r="Q1465" t="s">
        <v>8325</v>
      </c>
      <c r="R1465">
        <f t="shared" si="154"/>
        <v>111.89</v>
      </c>
      <c r="S1465" s="9">
        <f t="shared" si="155"/>
        <v>104</v>
      </c>
      <c r="T1465" s="8">
        <f t="shared" si="156"/>
        <v>41937.95344907407</v>
      </c>
      <c r="U1465" s="8">
        <f t="shared" si="157"/>
        <v>41972.995115740734</v>
      </c>
      <c r="V1465" s="14">
        <f t="shared" si="158"/>
        <v>35.041666666664241</v>
      </c>
      <c r="W1465" s="10">
        <f t="shared" si="159"/>
        <v>4.4333333333333336E-2</v>
      </c>
      <c r="X1465" s="21">
        <f t="shared" si="160"/>
        <v>2014</v>
      </c>
    </row>
    <row r="1466" spans="1:24" ht="30" x14ac:dyDescent="0.25">
      <c r="A1466">
        <v>1276</v>
      </c>
      <c r="B1466" s="1" t="s">
        <v>1277</v>
      </c>
      <c r="C1466" s="1" t="s">
        <v>5386</v>
      </c>
      <c r="D1466" s="3">
        <v>3000</v>
      </c>
      <c r="E1466" s="4">
        <v>3132.63</v>
      </c>
      <c r="F1466" t="s">
        <v>8218</v>
      </c>
      <c r="G1466" t="s">
        <v>8223</v>
      </c>
      <c r="H1466" t="s">
        <v>8404</v>
      </c>
      <c r="I1466" t="s">
        <v>8245</v>
      </c>
      <c r="J1466">
        <v>1251777600</v>
      </c>
      <c r="K1466">
        <v>1247504047</v>
      </c>
      <c r="L1466" t="b">
        <v>1</v>
      </c>
      <c r="M1466">
        <v>68</v>
      </c>
      <c r="N1466" t="b">
        <v>1</v>
      </c>
      <c r="O1466" t="s">
        <v>8274</v>
      </c>
      <c r="P1466" t="s">
        <v>8326</v>
      </c>
      <c r="Q1466" t="s">
        <v>8330</v>
      </c>
      <c r="R1466">
        <f t="shared" si="154"/>
        <v>46.07</v>
      </c>
      <c r="S1466" s="9">
        <f t="shared" si="155"/>
        <v>104</v>
      </c>
      <c r="T1466" s="8">
        <f t="shared" si="156"/>
        <v>40007.704247685186</v>
      </c>
      <c r="U1466" s="8">
        <f t="shared" si="157"/>
        <v>40057.166666666664</v>
      </c>
      <c r="V1466" s="14">
        <f t="shared" si="158"/>
        <v>49.46241898147855</v>
      </c>
      <c r="W1466" s="10">
        <f t="shared" si="159"/>
        <v>4.4210000000000034E-2</v>
      </c>
      <c r="X1466" s="21">
        <f t="shared" si="160"/>
        <v>2009</v>
      </c>
    </row>
    <row r="1467" spans="1:24" ht="45" x14ac:dyDescent="0.25">
      <c r="A1467">
        <v>3414</v>
      </c>
      <c r="B1467" s="1" t="s">
        <v>3413</v>
      </c>
      <c r="C1467" s="1" t="s">
        <v>7524</v>
      </c>
      <c r="D1467" s="3">
        <v>3000</v>
      </c>
      <c r="E1467" s="4">
        <v>3105</v>
      </c>
      <c r="F1467" t="s">
        <v>8218</v>
      </c>
      <c r="G1467" t="s">
        <v>8223</v>
      </c>
      <c r="H1467" t="s">
        <v>8404</v>
      </c>
      <c r="I1467" t="s">
        <v>8245</v>
      </c>
      <c r="J1467">
        <v>1480579140</v>
      </c>
      <c r="K1467">
        <v>1478030325</v>
      </c>
      <c r="L1467" t="b">
        <v>0</v>
      </c>
      <c r="M1467">
        <v>44</v>
      </c>
      <c r="N1467" t="b">
        <v>1</v>
      </c>
      <c r="O1467" t="s">
        <v>8269</v>
      </c>
      <c r="P1467" t="s">
        <v>8322</v>
      </c>
      <c r="Q1467" t="s">
        <v>8325</v>
      </c>
      <c r="R1467">
        <f t="shared" si="154"/>
        <v>70.569999999999993</v>
      </c>
      <c r="S1467" s="9">
        <f t="shared" si="155"/>
        <v>104</v>
      </c>
      <c r="T1467" s="8">
        <f t="shared" si="156"/>
        <v>42675.832465277781</v>
      </c>
      <c r="U1467" s="8">
        <f t="shared" si="157"/>
        <v>42705.332638888889</v>
      </c>
      <c r="V1467" s="14">
        <f t="shared" si="158"/>
        <v>29.500173611108039</v>
      </c>
      <c r="W1467" s="10">
        <f t="shared" si="159"/>
        <v>3.5000000000000003E-2</v>
      </c>
      <c r="X1467" s="21">
        <f t="shared" si="160"/>
        <v>2016</v>
      </c>
    </row>
    <row r="1468" spans="1:24" ht="60" x14ac:dyDescent="0.25">
      <c r="A1468">
        <v>114</v>
      </c>
      <c r="B1468" s="1" t="s">
        <v>116</v>
      </c>
      <c r="C1468" s="1" t="s">
        <v>4225</v>
      </c>
      <c r="D1468" s="3">
        <v>3000</v>
      </c>
      <c r="E1468" s="4">
        <v>3100</v>
      </c>
      <c r="F1468" t="s">
        <v>8218</v>
      </c>
      <c r="G1468" t="s">
        <v>8223</v>
      </c>
      <c r="H1468" t="s">
        <v>8404</v>
      </c>
      <c r="I1468" t="s">
        <v>8245</v>
      </c>
      <c r="J1468">
        <v>1326436488</v>
      </c>
      <c r="K1468">
        <v>1321252488</v>
      </c>
      <c r="L1468" t="b">
        <v>0</v>
      </c>
      <c r="M1468">
        <v>35</v>
      </c>
      <c r="N1468" t="b">
        <v>1</v>
      </c>
      <c r="O1468" t="s">
        <v>8264</v>
      </c>
      <c r="P1468" t="s">
        <v>8320</v>
      </c>
      <c r="Q1468" t="s">
        <v>8342</v>
      </c>
      <c r="R1468">
        <f t="shared" si="154"/>
        <v>88.57</v>
      </c>
      <c r="S1468" s="9">
        <f t="shared" si="155"/>
        <v>103</v>
      </c>
      <c r="T1468" s="8">
        <f t="shared" si="156"/>
        <v>40861.27416666667</v>
      </c>
      <c r="U1468" s="8">
        <f t="shared" si="157"/>
        <v>40921.27416666667</v>
      </c>
      <c r="V1468" s="14">
        <f t="shared" si="158"/>
        <v>60</v>
      </c>
      <c r="W1468" s="10">
        <f t="shared" si="159"/>
        <v>3.3333333333333333E-2</v>
      </c>
      <c r="X1468" s="21">
        <f t="shared" si="160"/>
        <v>2011</v>
      </c>
    </row>
    <row r="1469" spans="1:24" ht="60" x14ac:dyDescent="0.25">
      <c r="A1469">
        <v>2825</v>
      </c>
      <c r="B1469" s="1" t="s">
        <v>2825</v>
      </c>
      <c r="C1469" s="1" t="s">
        <v>6935</v>
      </c>
      <c r="D1469" s="3">
        <v>3000</v>
      </c>
      <c r="E1469" s="4">
        <v>3100</v>
      </c>
      <c r="F1469" t="s">
        <v>8218</v>
      </c>
      <c r="G1469" t="s">
        <v>8224</v>
      </c>
      <c r="H1469" t="s">
        <v>8408</v>
      </c>
      <c r="I1469" t="s">
        <v>8246</v>
      </c>
      <c r="J1469">
        <v>1449255686</v>
      </c>
      <c r="K1469">
        <v>1446663686</v>
      </c>
      <c r="L1469" t="b">
        <v>0</v>
      </c>
      <c r="M1469">
        <v>51</v>
      </c>
      <c r="N1469" t="b">
        <v>1</v>
      </c>
      <c r="O1469" t="s">
        <v>8269</v>
      </c>
      <c r="P1469" t="s">
        <v>8322</v>
      </c>
      <c r="Q1469" t="s">
        <v>8325</v>
      </c>
      <c r="R1469">
        <f t="shared" si="154"/>
        <v>60.78</v>
      </c>
      <c r="S1469" s="9">
        <f t="shared" si="155"/>
        <v>103</v>
      </c>
      <c r="T1469" s="8">
        <f t="shared" si="156"/>
        <v>42312.792662037042</v>
      </c>
      <c r="U1469" s="8">
        <f t="shared" si="157"/>
        <v>42342.792662037042</v>
      </c>
      <c r="V1469" s="14">
        <f t="shared" si="158"/>
        <v>30</v>
      </c>
      <c r="W1469" s="10">
        <f t="shared" si="159"/>
        <v>3.3333333333333333E-2</v>
      </c>
      <c r="X1469" s="21">
        <f t="shared" si="160"/>
        <v>2015</v>
      </c>
    </row>
    <row r="1470" spans="1:24" ht="60" x14ac:dyDescent="0.25">
      <c r="A1470">
        <v>3667</v>
      </c>
      <c r="B1470" s="1" t="s">
        <v>3664</v>
      </c>
      <c r="C1470" s="1" t="s">
        <v>7777</v>
      </c>
      <c r="D1470" s="3">
        <v>3000</v>
      </c>
      <c r="E1470" s="4">
        <v>3095.11</v>
      </c>
      <c r="F1470" t="s">
        <v>8218</v>
      </c>
      <c r="G1470" t="s">
        <v>8224</v>
      </c>
      <c r="H1470" t="s">
        <v>8408</v>
      </c>
      <c r="I1470" t="s">
        <v>8246</v>
      </c>
      <c r="J1470">
        <v>1437261419</v>
      </c>
      <c r="K1470">
        <v>1434669419</v>
      </c>
      <c r="L1470" t="b">
        <v>0</v>
      </c>
      <c r="M1470">
        <v>58</v>
      </c>
      <c r="N1470" t="b">
        <v>1</v>
      </c>
      <c r="O1470" t="s">
        <v>8269</v>
      </c>
      <c r="P1470" t="s">
        <v>8322</v>
      </c>
      <c r="Q1470" t="s">
        <v>8325</v>
      </c>
      <c r="R1470">
        <f t="shared" si="154"/>
        <v>53.36</v>
      </c>
      <c r="S1470" s="9">
        <f t="shared" si="155"/>
        <v>103</v>
      </c>
      <c r="T1470" s="8">
        <f t="shared" si="156"/>
        <v>42173.970127314817</v>
      </c>
      <c r="U1470" s="8">
        <f t="shared" si="157"/>
        <v>42203.970127314817</v>
      </c>
      <c r="V1470" s="14">
        <f t="shared" si="158"/>
        <v>30</v>
      </c>
      <c r="W1470" s="10">
        <f t="shared" si="159"/>
        <v>3.1703333333333375E-2</v>
      </c>
      <c r="X1470" s="21">
        <f t="shared" si="160"/>
        <v>2015</v>
      </c>
    </row>
    <row r="1471" spans="1:24" ht="45" x14ac:dyDescent="0.25">
      <c r="A1471">
        <v>3573</v>
      </c>
      <c r="B1471" s="1" t="s">
        <v>3572</v>
      </c>
      <c r="C1471" s="1" t="s">
        <v>7683</v>
      </c>
      <c r="D1471" s="3">
        <v>3000</v>
      </c>
      <c r="E1471" s="4">
        <v>3084</v>
      </c>
      <c r="F1471" t="s">
        <v>8218</v>
      </c>
      <c r="G1471" t="s">
        <v>8224</v>
      </c>
      <c r="H1471" t="s">
        <v>8408</v>
      </c>
      <c r="I1471" t="s">
        <v>8246</v>
      </c>
      <c r="J1471">
        <v>1415440846</v>
      </c>
      <c r="K1471">
        <v>1412845246</v>
      </c>
      <c r="L1471" t="b">
        <v>0</v>
      </c>
      <c r="M1471">
        <v>78</v>
      </c>
      <c r="N1471" t="b">
        <v>1</v>
      </c>
      <c r="O1471" t="s">
        <v>8269</v>
      </c>
      <c r="P1471" t="s">
        <v>8322</v>
      </c>
      <c r="Q1471" t="s">
        <v>8325</v>
      </c>
      <c r="R1471">
        <f t="shared" si="154"/>
        <v>39.54</v>
      </c>
      <c r="S1471" s="9">
        <f t="shared" si="155"/>
        <v>103</v>
      </c>
      <c r="T1471" s="8">
        <f t="shared" si="156"/>
        <v>41921.375532407408</v>
      </c>
      <c r="U1471" s="8">
        <f t="shared" si="157"/>
        <v>41951.417199074072</v>
      </c>
      <c r="V1471" s="14">
        <f t="shared" si="158"/>
        <v>30.041666666664241</v>
      </c>
      <c r="W1471" s="10">
        <f t="shared" si="159"/>
        <v>2.8000000000000001E-2</v>
      </c>
      <c r="X1471" s="21">
        <f t="shared" si="160"/>
        <v>2014</v>
      </c>
    </row>
    <row r="1472" spans="1:24" ht="45" x14ac:dyDescent="0.25">
      <c r="A1472">
        <v>3515</v>
      </c>
      <c r="B1472" s="1" t="s">
        <v>3514</v>
      </c>
      <c r="C1472" s="1" t="s">
        <v>7625</v>
      </c>
      <c r="D1472" s="3">
        <v>3000</v>
      </c>
      <c r="E1472" s="4">
        <v>3080</v>
      </c>
      <c r="F1472" t="s">
        <v>8218</v>
      </c>
      <c r="G1472" t="s">
        <v>8223</v>
      </c>
      <c r="H1472" t="s">
        <v>8404</v>
      </c>
      <c r="I1472" t="s">
        <v>8245</v>
      </c>
      <c r="J1472">
        <v>1433097171</v>
      </c>
      <c r="K1472">
        <v>1430505171</v>
      </c>
      <c r="L1472" t="b">
        <v>0</v>
      </c>
      <c r="M1472">
        <v>46</v>
      </c>
      <c r="N1472" t="b">
        <v>1</v>
      </c>
      <c r="O1472" t="s">
        <v>8269</v>
      </c>
      <c r="P1472" t="s">
        <v>8322</v>
      </c>
      <c r="Q1472" t="s">
        <v>8325</v>
      </c>
      <c r="R1472">
        <f t="shared" si="154"/>
        <v>66.959999999999994</v>
      </c>
      <c r="S1472" s="9">
        <f t="shared" si="155"/>
        <v>103</v>
      </c>
      <c r="T1472" s="8">
        <f t="shared" si="156"/>
        <v>42125.772812499999</v>
      </c>
      <c r="U1472" s="8">
        <f t="shared" si="157"/>
        <v>42155.772812499999</v>
      </c>
      <c r="V1472" s="14">
        <f t="shared" si="158"/>
        <v>30</v>
      </c>
      <c r="W1472" s="10">
        <f t="shared" si="159"/>
        <v>2.6666666666666668E-2</v>
      </c>
      <c r="X1472" s="21">
        <f t="shared" si="160"/>
        <v>2015</v>
      </c>
    </row>
    <row r="1473" spans="1:24" ht="60" x14ac:dyDescent="0.25">
      <c r="A1473">
        <v>3625</v>
      </c>
      <c r="B1473" s="1" t="s">
        <v>3623</v>
      </c>
      <c r="C1473" s="1" t="s">
        <v>7735</v>
      </c>
      <c r="D1473" s="3">
        <v>3000</v>
      </c>
      <c r="E1473" s="4">
        <v>3080</v>
      </c>
      <c r="F1473" t="s">
        <v>8218</v>
      </c>
      <c r="G1473" t="s">
        <v>8224</v>
      </c>
      <c r="H1473" t="s">
        <v>8408</v>
      </c>
      <c r="I1473" t="s">
        <v>8246</v>
      </c>
      <c r="J1473">
        <v>1435851577</v>
      </c>
      <c r="K1473">
        <v>1433259577</v>
      </c>
      <c r="L1473" t="b">
        <v>0</v>
      </c>
      <c r="M1473">
        <v>78</v>
      </c>
      <c r="N1473" t="b">
        <v>1</v>
      </c>
      <c r="O1473" t="s">
        <v>8269</v>
      </c>
      <c r="P1473" t="s">
        <v>8322</v>
      </c>
      <c r="Q1473" t="s">
        <v>8325</v>
      </c>
      <c r="R1473">
        <f t="shared" si="154"/>
        <v>39.49</v>
      </c>
      <c r="S1473" s="9">
        <f t="shared" si="155"/>
        <v>103</v>
      </c>
      <c r="T1473" s="8">
        <f t="shared" si="156"/>
        <v>42157.652511574073</v>
      </c>
      <c r="U1473" s="8">
        <f t="shared" si="157"/>
        <v>42187.652511574073</v>
      </c>
      <c r="V1473" s="14">
        <f t="shared" si="158"/>
        <v>30</v>
      </c>
      <c r="W1473" s="10">
        <f t="shared" si="159"/>
        <v>2.6666666666666668E-2</v>
      </c>
      <c r="X1473" s="21">
        <f t="shared" si="160"/>
        <v>2015</v>
      </c>
    </row>
    <row r="1474" spans="1:24" ht="45" x14ac:dyDescent="0.25">
      <c r="A1474">
        <v>3659</v>
      </c>
      <c r="B1474" s="1" t="s">
        <v>3656</v>
      </c>
      <c r="C1474" s="1" t="s">
        <v>7769</v>
      </c>
      <c r="D1474" s="3">
        <v>3000</v>
      </c>
      <c r="E1474" s="4">
        <v>3061</v>
      </c>
      <c r="F1474" t="s">
        <v>8218</v>
      </c>
      <c r="G1474" t="s">
        <v>8223</v>
      </c>
      <c r="H1474" t="s">
        <v>8404</v>
      </c>
      <c r="I1474" t="s">
        <v>8245</v>
      </c>
      <c r="J1474">
        <v>1426775940</v>
      </c>
      <c r="K1474">
        <v>1424414350</v>
      </c>
      <c r="L1474" t="b">
        <v>0</v>
      </c>
      <c r="M1474">
        <v>13</v>
      </c>
      <c r="N1474" t="b">
        <v>1</v>
      </c>
      <c r="O1474" t="s">
        <v>8269</v>
      </c>
      <c r="P1474" t="s">
        <v>8322</v>
      </c>
      <c r="Q1474" t="s">
        <v>8325</v>
      </c>
      <c r="R1474">
        <f t="shared" ref="R1474:R1537" si="161">IFERROR(ROUND(E1474/M1474,2),0)</f>
        <v>235.46</v>
      </c>
      <c r="S1474" s="9">
        <f t="shared" ref="S1474:S1537" si="162">ROUND((E1474/D1474)*100,0)</f>
        <v>102</v>
      </c>
      <c r="T1474" s="8">
        <f t="shared" ref="T1474:T1537" si="163">+(((K1474/60)/60)/24)+DATE(1970,1,1)</f>
        <v>42055.277199074073</v>
      </c>
      <c r="U1474" s="8">
        <f t="shared" ref="U1474:U1537" si="164">+(((J1474/60)/60/24)+DATE(1970,1,1))</f>
        <v>42082.610416666663</v>
      </c>
      <c r="V1474" s="14">
        <f t="shared" ref="V1474:V1537" si="165">+U1474-T1474</f>
        <v>27.33321759258979</v>
      </c>
      <c r="W1474" s="10">
        <f t="shared" ref="W1474:W1537" si="166">+(E1474-D1474)/D1474</f>
        <v>2.0333333333333332E-2</v>
      </c>
      <c r="X1474" s="21">
        <f t="shared" ref="X1474:X1537" si="167">YEAR(T1474)</f>
        <v>2015</v>
      </c>
    </row>
    <row r="1475" spans="1:24" ht="45" x14ac:dyDescent="0.25">
      <c r="A1475">
        <v>3354</v>
      </c>
      <c r="B1475" s="1" t="s">
        <v>3353</v>
      </c>
      <c r="C1475" s="1" t="s">
        <v>7464</v>
      </c>
      <c r="D1475" s="3">
        <v>3000</v>
      </c>
      <c r="E1475" s="4">
        <v>3058</v>
      </c>
      <c r="F1475" t="s">
        <v>8218</v>
      </c>
      <c r="G1475" t="s">
        <v>8223</v>
      </c>
      <c r="H1475" t="s">
        <v>8404</v>
      </c>
      <c r="I1475" t="s">
        <v>8245</v>
      </c>
      <c r="J1475">
        <v>1446091260</v>
      </c>
      <c r="K1475">
        <v>1443029206</v>
      </c>
      <c r="L1475" t="b">
        <v>0</v>
      </c>
      <c r="M1475">
        <v>55</v>
      </c>
      <c r="N1475" t="b">
        <v>1</v>
      </c>
      <c r="O1475" t="s">
        <v>8269</v>
      </c>
      <c r="P1475" t="s">
        <v>8322</v>
      </c>
      <c r="Q1475" t="s">
        <v>8325</v>
      </c>
      <c r="R1475">
        <f t="shared" si="161"/>
        <v>55.6</v>
      </c>
      <c r="S1475" s="9">
        <f t="shared" si="162"/>
        <v>102</v>
      </c>
      <c r="T1475" s="8">
        <f t="shared" si="163"/>
        <v>42270.7269212963</v>
      </c>
      <c r="U1475" s="8">
        <f t="shared" si="164"/>
        <v>42306.167361111111</v>
      </c>
      <c r="V1475" s="14">
        <f t="shared" si="165"/>
        <v>35.440439814810816</v>
      </c>
      <c r="W1475" s="10">
        <f t="shared" si="166"/>
        <v>1.9333333333333334E-2</v>
      </c>
      <c r="X1475" s="21">
        <f t="shared" si="167"/>
        <v>2015</v>
      </c>
    </row>
    <row r="1476" spans="1:24" ht="60" x14ac:dyDescent="0.25">
      <c r="A1476">
        <v>2802</v>
      </c>
      <c r="B1476" s="1" t="s">
        <v>2802</v>
      </c>
      <c r="C1476" s="1" t="s">
        <v>6912</v>
      </c>
      <c r="D1476" s="3">
        <v>3000</v>
      </c>
      <c r="E1476" s="4">
        <v>3055</v>
      </c>
      <c r="F1476" t="s">
        <v>8218</v>
      </c>
      <c r="G1476" t="s">
        <v>8224</v>
      </c>
      <c r="H1476" t="s">
        <v>8408</v>
      </c>
      <c r="I1476" t="s">
        <v>8246</v>
      </c>
      <c r="J1476">
        <v>1438875107</v>
      </c>
      <c r="K1476">
        <v>1436283107</v>
      </c>
      <c r="L1476" t="b">
        <v>0</v>
      </c>
      <c r="M1476">
        <v>90</v>
      </c>
      <c r="N1476" t="b">
        <v>1</v>
      </c>
      <c r="O1476" t="s">
        <v>8269</v>
      </c>
      <c r="P1476" t="s">
        <v>8322</v>
      </c>
      <c r="Q1476" t="s">
        <v>8325</v>
      </c>
      <c r="R1476">
        <f t="shared" si="161"/>
        <v>33.94</v>
      </c>
      <c r="S1476" s="9">
        <f t="shared" si="162"/>
        <v>102</v>
      </c>
      <c r="T1476" s="8">
        <f t="shared" si="163"/>
        <v>42192.64707175926</v>
      </c>
      <c r="U1476" s="8">
        <f t="shared" si="164"/>
        <v>42222.64707175926</v>
      </c>
      <c r="V1476" s="14">
        <f t="shared" si="165"/>
        <v>30</v>
      </c>
      <c r="W1476" s="10">
        <f t="shared" si="166"/>
        <v>1.8333333333333333E-2</v>
      </c>
      <c r="X1476" s="21">
        <f t="shared" si="167"/>
        <v>2015</v>
      </c>
    </row>
    <row r="1477" spans="1:24" ht="45" x14ac:dyDescent="0.25">
      <c r="A1477">
        <v>3284</v>
      </c>
      <c r="B1477" s="1" t="s">
        <v>3284</v>
      </c>
      <c r="C1477" s="1" t="s">
        <v>7394</v>
      </c>
      <c r="D1477" s="3">
        <v>3000</v>
      </c>
      <c r="E1477" s="4">
        <v>3048</v>
      </c>
      <c r="F1477" t="s">
        <v>8218</v>
      </c>
      <c r="G1477" t="s">
        <v>8223</v>
      </c>
      <c r="H1477" t="s">
        <v>8404</v>
      </c>
      <c r="I1477" t="s">
        <v>8245</v>
      </c>
      <c r="J1477">
        <v>1454047140</v>
      </c>
      <c r="K1477">
        <v>1452546853</v>
      </c>
      <c r="L1477" t="b">
        <v>0</v>
      </c>
      <c r="M1477">
        <v>15</v>
      </c>
      <c r="N1477" t="b">
        <v>1</v>
      </c>
      <c r="O1477" t="s">
        <v>8269</v>
      </c>
      <c r="P1477" t="s">
        <v>8322</v>
      </c>
      <c r="Q1477" t="s">
        <v>8325</v>
      </c>
      <c r="R1477">
        <f t="shared" si="161"/>
        <v>203.2</v>
      </c>
      <c r="S1477" s="9">
        <f t="shared" si="162"/>
        <v>102</v>
      </c>
      <c r="T1477" s="8">
        <f t="shared" si="163"/>
        <v>42380.884872685187</v>
      </c>
      <c r="U1477" s="8">
        <f t="shared" si="164"/>
        <v>42398.249305555553</v>
      </c>
      <c r="V1477" s="14">
        <f t="shared" si="165"/>
        <v>17.364432870366727</v>
      </c>
      <c r="W1477" s="10">
        <f t="shared" si="166"/>
        <v>1.6E-2</v>
      </c>
      <c r="X1477" s="21">
        <f t="shared" si="167"/>
        <v>2016</v>
      </c>
    </row>
    <row r="1478" spans="1:24" ht="60" x14ac:dyDescent="0.25">
      <c r="A1478">
        <v>3672</v>
      </c>
      <c r="B1478" s="1" t="s">
        <v>3669</v>
      </c>
      <c r="C1478" s="1" t="s">
        <v>7782</v>
      </c>
      <c r="D1478" s="3">
        <v>3000</v>
      </c>
      <c r="E1478" s="4">
        <v>3046</v>
      </c>
      <c r="F1478" t="s">
        <v>8218</v>
      </c>
      <c r="G1478" t="s">
        <v>8224</v>
      </c>
      <c r="H1478" t="s">
        <v>8408</v>
      </c>
      <c r="I1478" t="s">
        <v>8246</v>
      </c>
      <c r="J1478">
        <v>1411771384</v>
      </c>
      <c r="K1478">
        <v>1409179384</v>
      </c>
      <c r="L1478" t="b">
        <v>0</v>
      </c>
      <c r="M1478">
        <v>57</v>
      </c>
      <c r="N1478" t="b">
        <v>1</v>
      </c>
      <c r="O1478" t="s">
        <v>8269</v>
      </c>
      <c r="P1478" t="s">
        <v>8322</v>
      </c>
      <c r="Q1478" t="s">
        <v>8325</v>
      </c>
      <c r="R1478">
        <f t="shared" si="161"/>
        <v>53.44</v>
      </c>
      <c r="S1478" s="9">
        <f t="shared" si="162"/>
        <v>102</v>
      </c>
      <c r="T1478" s="8">
        <f t="shared" si="163"/>
        <v>41878.946574074071</v>
      </c>
      <c r="U1478" s="8">
        <f t="shared" si="164"/>
        <v>41908.946574074071</v>
      </c>
      <c r="V1478" s="14">
        <f t="shared" si="165"/>
        <v>30</v>
      </c>
      <c r="W1478" s="10">
        <f t="shared" si="166"/>
        <v>1.5333333333333332E-2</v>
      </c>
      <c r="X1478" s="21">
        <f t="shared" si="167"/>
        <v>2014</v>
      </c>
    </row>
    <row r="1479" spans="1:24" ht="60" x14ac:dyDescent="0.25">
      <c r="A1479">
        <v>3506</v>
      </c>
      <c r="B1479" s="1" t="s">
        <v>3505</v>
      </c>
      <c r="C1479" s="1" t="s">
        <v>7616</v>
      </c>
      <c r="D1479" s="3">
        <v>3000</v>
      </c>
      <c r="E1479" s="4">
        <v>3045</v>
      </c>
      <c r="F1479" t="s">
        <v>8218</v>
      </c>
      <c r="G1479" t="s">
        <v>8223</v>
      </c>
      <c r="H1479" t="s">
        <v>8404</v>
      </c>
      <c r="I1479" t="s">
        <v>8245</v>
      </c>
      <c r="J1479">
        <v>1408815440</v>
      </c>
      <c r="K1479">
        <v>1404927440</v>
      </c>
      <c r="L1479" t="b">
        <v>0</v>
      </c>
      <c r="M1479">
        <v>29</v>
      </c>
      <c r="N1479" t="b">
        <v>1</v>
      </c>
      <c r="O1479" t="s">
        <v>8269</v>
      </c>
      <c r="P1479" t="s">
        <v>8322</v>
      </c>
      <c r="Q1479" t="s">
        <v>8325</v>
      </c>
      <c r="R1479">
        <f t="shared" si="161"/>
        <v>105</v>
      </c>
      <c r="S1479" s="9">
        <f t="shared" si="162"/>
        <v>102</v>
      </c>
      <c r="T1479" s="8">
        <f t="shared" si="163"/>
        <v>41829.734259259261</v>
      </c>
      <c r="U1479" s="8">
        <f t="shared" si="164"/>
        <v>41874.734259259261</v>
      </c>
      <c r="V1479" s="14">
        <f t="shared" si="165"/>
        <v>45</v>
      </c>
      <c r="W1479" s="10">
        <f t="shared" si="166"/>
        <v>1.4999999999999999E-2</v>
      </c>
      <c r="X1479" s="21">
        <f t="shared" si="167"/>
        <v>2014</v>
      </c>
    </row>
    <row r="1480" spans="1:24" ht="60" x14ac:dyDescent="0.25">
      <c r="A1480">
        <v>337</v>
      </c>
      <c r="B1480" s="1" t="s">
        <v>338</v>
      </c>
      <c r="C1480" s="1" t="s">
        <v>4447</v>
      </c>
      <c r="D1480" s="3">
        <v>3000</v>
      </c>
      <c r="E1480" s="4">
        <v>3035.05</v>
      </c>
      <c r="F1480" t="s">
        <v>8218</v>
      </c>
      <c r="G1480" t="s">
        <v>8223</v>
      </c>
      <c r="H1480" t="s">
        <v>8404</v>
      </c>
      <c r="I1480" t="s">
        <v>8245</v>
      </c>
      <c r="J1480">
        <v>1426298708</v>
      </c>
      <c r="K1480">
        <v>1423710308</v>
      </c>
      <c r="L1480" t="b">
        <v>1</v>
      </c>
      <c r="M1480">
        <v>31</v>
      </c>
      <c r="N1480" t="b">
        <v>1</v>
      </c>
      <c r="O1480" t="s">
        <v>8267</v>
      </c>
      <c r="P1480" t="s">
        <v>8320</v>
      </c>
      <c r="Q1480" t="s">
        <v>8321</v>
      </c>
      <c r="R1480">
        <f t="shared" si="161"/>
        <v>97.9</v>
      </c>
      <c r="S1480" s="9">
        <f t="shared" si="162"/>
        <v>101</v>
      </c>
      <c r="T1480" s="8">
        <f t="shared" si="163"/>
        <v>42047.128564814819</v>
      </c>
      <c r="U1480" s="8">
        <f t="shared" si="164"/>
        <v>42077.086898148147</v>
      </c>
      <c r="V1480" s="14">
        <f t="shared" si="165"/>
        <v>29.958333333328483</v>
      </c>
      <c r="W1480" s="10">
        <f t="shared" si="166"/>
        <v>1.1683333333333394E-2</v>
      </c>
      <c r="X1480" s="21">
        <f t="shared" si="167"/>
        <v>2015</v>
      </c>
    </row>
    <row r="1481" spans="1:24" ht="30" x14ac:dyDescent="0.25">
      <c r="A1481">
        <v>2789</v>
      </c>
      <c r="B1481" s="1" t="s">
        <v>2789</v>
      </c>
      <c r="C1481" s="1" t="s">
        <v>6899</v>
      </c>
      <c r="D1481" s="3">
        <v>3000</v>
      </c>
      <c r="E1481" s="4">
        <v>3035</v>
      </c>
      <c r="F1481" t="s">
        <v>8218</v>
      </c>
      <c r="G1481" t="s">
        <v>8223</v>
      </c>
      <c r="H1481" t="s">
        <v>8404</v>
      </c>
      <c r="I1481" t="s">
        <v>8245</v>
      </c>
      <c r="J1481">
        <v>1426132800</v>
      </c>
      <c r="K1481">
        <v>1424477934</v>
      </c>
      <c r="L1481" t="b">
        <v>0</v>
      </c>
      <c r="M1481">
        <v>24</v>
      </c>
      <c r="N1481" t="b">
        <v>1</v>
      </c>
      <c r="O1481" t="s">
        <v>8269</v>
      </c>
      <c r="P1481" t="s">
        <v>8322</v>
      </c>
      <c r="Q1481" t="s">
        <v>8325</v>
      </c>
      <c r="R1481">
        <f t="shared" si="161"/>
        <v>126.46</v>
      </c>
      <c r="S1481" s="9">
        <f t="shared" si="162"/>
        <v>101</v>
      </c>
      <c r="T1481" s="8">
        <f t="shared" si="163"/>
        <v>42056.013124999998</v>
      </c>
      <c r="U1481" s="8">
        <f t="shared" si="164"/>
        <v>42075.166666666672</v>
      </c>
      <c r="V1481" s="14">
        <f t="shared" si="165"/>
        <v>19.153541666673846</v>
      </c>
      <c r="W1481" s="10">
        <f t="shared" si="166"/>
        <v>1.1666666666666667E-2</v>
      </c>
      <c r="X1481" s="21">
        <f t="shared" si="167"/>
        <v>2015</v>
      </c>
    </row>
    <row r="1482" spans="1:24" ht="60" x14ac:dyDescent="0.25">
      <c r="A1482">
        <v>3003</v>
      </c>
      <c r="B1482" s="1" t="s">
        <v>3003</v>
      </c>
      <c r="C1482" s="1" t="s">
        <v>7113</v>
      </c>
      <c r="D1482" s="3">
        <v>3000</v>
      </c>
      <c r="E1482" s="4">
        <v>3035</v>
      </c>
      <c r="F1482" t="s">
        <v>8218</v>
      </c>
      <c r="G1482" t="s">
        <v>8223</v>
      </c>
      <c r="H1482" t="s">
        <v>8404</v>
      </c>
      <c r="I1482" t="s">
        <v>8245</v>
      </c>
      <c r="J1482">
        <v>1456811940</v>
      </c>
      <c r="K1482">
        <v>1454098976</v>
      </c>
      <c r="L1482" t="b">
        <v>0</v>
      </c>
      <c r="M1482">
        <v>17</v>
      </c>
      <c r="N1482" t="b">
        <v>1</v>
      </c>
      <c r="O1482" t="s">
        <v>8301</v>
      </c>
      <c r="P1482" t="s">
        <v>8322</v>
      </c>
      <c r="Q1482" t="s">
        <v>8323</v>
      </c>
      <c r="R1482">
        <f t="shared" si="161"/>
        <v>178.53</v>
      </c>
      <c r="S1482" s="9">
        <f t="shared" si="162"/>
        <v>101</v>
      </c>
      <c r="T1482" s="8">
        <f t="shared" si="163"/>
        <v>42398.849259259259</v>
      </c>
      <c r="U1482" s="8">
        <f t="shared" si="164"/>
        <v>42430.249305555553</v>
      </c>
      <c r="V1482" s="14">
        <f t="shared" si="165"/>
        <v>31.400046296294022</v>
      </c>
      <c r="W1482" s="10">
        <f t="shared" si="166"/>
        <v>1.1666666666666667E-2</v>
      </c>
      <c r="X1482" s="21">
        <f t="shared" si="167"/>
        <v>2016</v>
      </c>
    </row>
    <row r="1483" spans="1:24" ht="45" x14ac:dyDescent="0.25">
      <c r="A1483">
        <v>3008</v>
      </c>
      <c r="B1483" s="1" t="s">
        <v>3008</v>
      </c>
      <c r="C1483" s="1" t="s">
        <v>7118</v>
      </c>
      <c r="D1483" s="3">
        <v>3000</v>
      </c>
      <c r="E1483" s="4">
        <v>3035</v>
      </c>
      <c r="F1483" t="s">
        <v>8218</v>
      </c>
      <c r="G1483" t="s">
        <v>8223</v>
      </c>
      <c r="H1483" t="s">
        <v>8404</v>
      </c>
      <c r="I1483" t="s">
        <v>8245</v>
      </c>
      <c r="J1483">
        <v>1453352719</v>
      </c>
      <c r="K1483">
        <v>1450760719</v>
      </c>
      <c r="L1483" t="b">
        <v>0</v>
      </c>
      <c r="M1483">
        <v>26</v>
      </c>
      <c r="N1483" t="b">
        <v>1</v>
      </c>
      <c r="O1483" t="s">
        <v>8301</v>
      </c>
      <c r="P1483" t="s">
        <v>8322</v>
      </c>
      <c r="Q1483" t="s">
        <v>8323</v>
      </c>
      <c r="R1483">
        <f t="shared" si="161"/>
        <v>116.73</v>
      </c>
      <c r="S1483" s="9">
        <f t="shared" si="162"/>
        <v>101</v>
      </c>
      <c r="T1483" s="8">
        <f t="shared" si="163"/>
        <v>42360.212025462963</v>
      </c>
      <c r="U1483" s="8">
        <f t="shared" si="164"/>
        <v>42390.212025462963</v>
      </c>
      <c r="V1483" s="14">
        <f t="shared" si="165"/>
        <v>30</v>
      </c>
      <c r="W1483" s="10">
        <f t="shared" si="166"/>
        <v>1.1666666666666667E-2</v>
      </c>
      <c r="X1483" s="21">
        <f t="shared" si="167"/>
        <v>2015</v>
      </c>
    </row>
    <row r="1484" spans="1:24" ht="60" x14ac:dyDescent="0.25">
      <c r="A1484">
        <v>3174</v>
      </c>
      <c r="B1484" s="1" t="s">
        <v>3174</v>
      </c>
      <c r="C1484" s="1" t="s">
        <v>7284</v>
      </c>
      <c r="D1484" s="3">
        <v>3000</v>
      </c>
      <c r="E1484" s="4">
        <v>3034</v>
      </c>
      <c r="F1484" t="s">
        <v>8218</v>
      </c>
      <c r="G1484" t="s">
        <v>8223</v>
      </c>
      <c r="H1484" t="s">
        <v>8404</v>
      </c>
      <c r="I1484" t="s">
        <v>8245</v>
      </c>
      <c r="J1484">
        <v>1408999508</v>
      </c>
      <c r="K1484">
        <v>1407789908</v>
      </c>
      <c r="L1484" t="b">
        <v>1</v>
      </c>
      <c r="M1484">
        <v>23</v>
      </c>
      <c r="N1484" t="b">
        <v>1</v>
      </c>
      <c r="O1484" t="s">
        <v>8269</v>
      </c>
      <c r="P1484" t="s">
        <v>8322</v>
      </c>
      <c r="Q1484" t="s">
        <v>8325</v>
      </c>
      <c r="R1484">
        <f t="shared" si="161"/>
        <v>131.91</v>
      </c>
      <c r="S1484" s="9">
        <f t="shared" si="162"/>
        <v>101</v>
      </c>
      <c r="T1484" s="8">
        <f t="shared" si="163"/>
        <v>41862.864675925928</v>
      </c>
      <c r="U1484" s="8">
        <f t="shared" si="164"/>
        <v>41876.864675925928</v>
      </c>
      <c r="V1484" s="14">
        <f t="shared" si="165"/>
        <v>14</v>
      </c>
      <c r="W1484" s="10">
        <f t="shared" si="166"/>
        <v>1.1333333333333334E-2</v>
      </c>
      <c r="X1484" s="21">
        <f t="shared" si="167"/>
        <v>2014</v>
      </c>
    </row>
    <row r="1485" spans="1:24" ht="60" x14ac:dyDescent="0.25">
      <c r="A1485">
        <v>3437</v>
      </c>
      <c r="B1485" s="1" t="s">
        <v>3436</v>
      </c>
      <c r="C1485" s="1" t="s">
        <v>7547</v>
      </c>
      <c r="D1485" s="3">
        <v>3000</v>
      </c>
      <c r="E1485" s="4">
        <v>3030</v>
      </c>
      <c r="F1485" t="s">
        <v>8218</v>
      </c>
      <c r="G1485" t="s">
        <v>8223</v>
      </c>
      <c r="H1485" t="s">
        <v>8404</v>
      </c>
      <c r="I1485" t="s">
        <v>8245</v>
      </c>
      <c r="J1485">
        <v>1440003820</v>
      </c>
      <c r="K1485">
        <v>1437411820</v>
      </c>
      <c r="L1485" t="b">
        <v>0</v>
      </c>
      <c r="M1485">
        <v>36</v>
      </c>
      <c r="N1485" t="b">
        <v>1</v>
      </c>
      <c r="O1485" t="s">
        <v>8269</v>
      </c>
      <c r="P1485" t="s">
        <v>8322</v>
      </c>
      <c r="Q1485" t="s">
        <v>8325</v>
      </c>
      <c r="R1485">
        <f t="shared" si="161"/>
        <v>84.17</v>
      </c>
      <c r="S1485" s="9">
        <f t="shared" si="162"/>
        <v>101</v>
      </c>
      <c r="T1485" s="8">
        <f t="shared" si="163"/>
        <v>42205.710879629631</v>
      </c>
      <c r="U1485" s="8">
        <f t="shared" si="164"/>
        <v>42235.710879629631</v>
      </c>
      <c r="V1485" s="14">
        <f t="shared" si="165"/>
        <v>30</v>
      </c>
      <c r="W1485" s="10">
        <f t="shared" si="166"/>
        <v>0.01</v>
      </c>
      <c r="X1485" s="21">
        <f t="shared" si="167"/>
        <v>2015</v>
      </c>
    </row>
    <row r="1486" spans="1:24" x14ac:dyDescent="0.25">
      <c r="A1486">
        <v>3467</v>
      </c>
      <c r="B1486" s="1" t="s">
        <v>3466</v>
      </c>
      <c r="C1486" s="1" t="s">
        <v>7577</v>
      </c>
      <c r="D1486" s="3">
        <v>3000</v>
      </c>
      <c r="E1486" s="4">
        <v>3030</v>
      </c>
      <c r="F1486" t="s">
        <v>8218</v>
      </c>
      <c r="G1486" t="s">
        <v>8223</v>
      </c>
      <c r="H1486" t="s">
        <v>8404</v>
      </c>
      <c r="I1486" t="s">
        <v>8245</v>
      </c>
      <c r="J1486">
        <v>1426864032</v>
      </c>
      <c r="K1486">
        <v>1424275632</v>
      </c>
      <c r="L1486" t="b">
        <v>0</v>
      </c>
      <c r="M1486">
        <v>47</v>
      </c>
      <c r="N1486" t="b">
        <v>1</v>
      </c>
      <c r="O1486" t="s">
        <v>8269</v>
      </c>
      <c r="P1486" t="s">
        <v>8322</v>
      </c>
      <c r="Q1486" t="s">
        <v>8325</v>
      </c>
      <c r="R1486">
        <f t="shared" si="161"/>
        <v>64.47</v>
      </c>
      <c r="S1486" s="9">
        <f t="shared" si="162"/>
        <v>101</v>
      </c>
      <c r="T1486" s="8">
        <f t="shared" si="163"/>
        <v>42053.671666666662</v>
      </c>
      <c r="U1486" s="8">
        <f t="shared" si="164"/>
        <v>42083.630000000005</v>
      </c>
      <c r="V1486" s="14">
        <f t="shared" si="165"/>
        <v>29.958333333343035</v>
      </c>
      <c r="W1486" s="10">
        <f t="shared" si="166"/>
        <v>0.01</v>
      </c>
      <c r="X1486" s="21">
        <f t="shared" si="167"/>
        <v>2015</v>
      </c>
    </row>
    <row r="1487" spans="1:24" ht="60" x14ac:dyDescent="0.25">
      <c r="A1487">
        <v>2283</v>
      </c>
      <c r="B1487" s="1" t="s">
        <v>2284</v>
      </c>
      <c r="C1487" s="1" t="s">
        <v>6393</v>
      </c>
      <c r="D1487" s="3">
        <v>3000</v>
      </c>
      <c r="E1487" s="4">
        <v>3025.66</v>
      </c>
      <c r="F1487" t="s">
        <v>8218</v>
      </c>
      <c r="G1487" t="s">
        <v>8223</v>
      </c>
      <c r="H1487" t="s">
        <v>8404</v>
      </c>
      <c r="I1487" t="s">
        <v>8245</v>
      </c>
      <c r="J1487">
        <v>1336528804</v>
      </c>
      <c r="K1487">
        <v>1331348404</v>
      </c>
      <c r="L1487" t="b">
        <v>0</v>
      </c>
      <c r="M1487">
        <v>48</v>
      </c>
      <c r="N1487" t="b">
        <v>1</v>
      </c>
      <c r="O1487" t="s">
        <v>8274</v>
      </c>
      <c r="P1487" t="s">
        <v>8326</v>
      </c>
      <c r="Q1487" t="s">
        <v>8330</v>
      </c>
      <c r="R1487">
        <f t="shared" si="161"/>
        <v>63.03</v>
      </c>
      <c r="S1487" s="9">
        <f t="shared" si="162"/>
        <v>101</v>
      </c>
      <c r="T1487" s="8">
        <f t="shared" si="163"/>
        <v>40978.125046296293</v>
      </c>
      <c r="U1487" s="8">
        <f t="shared" si="164"/>
        <v>41038.083379629628</v>
      </c>
      <c r="V1487" s="14">
        <f t="shared" si="165"/>
        <v>59.958333333335759</v>
      </c>
      <c r="W1487" s="10">
        <f t="shared" si="166"/>
        <v>8.5533333333332844E-3</v>
      </c>
      <c r="X1487" s="21">
        <f t="shared" si="167"/>
        <v>2012</v>
      </c>
    </row>
    <row r="1488" spans="1:24" x14ac:dyDescent="0.25">
      <c r="A1488">
        <v>659</v>
      </c>
      <c r="B1488" s="1" t="s">
        <v>660</v>
      </c>
      <c r="C1488" s="1" t="s">
        <v>4769</v>
      </c>
      <c r="D1488" s="3">
        <v>3000</v>
      </c>
      <c r="E1488" s="4">
        <v>3017</v>
      </c>
      <c r="F1488" t="s">
        <v>8218</v>
      </c>
      <c r="G1488" t="s">
        <v>8223</v>
      </c>
      <c r="H1488" t="s">
        <v>8404</v>
      </c>
      <c r="I1488" t="s">
        <v>8245</v>
      </c>
      <c r="J1488">
        <v>1440339295</v>
      </c>
      <c r="K1488">
        <v>1437747295</v>
      </c>
      <c r="L1488" t="b">
        <v>0</v>
      </c>
      <c r="M1488">
        <v>21</v>
      </c>
      <c r="N1488" t="b">
        <v>1</v>
      </c>
      <c r="O1488" t="s">
        <v>8271</v>
      </c>
      <c r="P1488" t="s">
        <v>8307</v>
      </c>
      <c r="Q1488" t="s">
        <v>8309</v>
      </c>
      <c r="R1488">
        <f t="shared" si="161"/>
        <v>143.66999999999999</v>
      </c>
      <c r="S1488" s="9">
        <f t="shared" si="162"/>
        <v>101</v>
      </c>
      <c r="T1488" s="8">
        <f t="shared" si="163"/>
        <v>42209.593692129631</v>
      </c>
      <c r="U1488" s="8">
        <f t="shared" si="164"/>
        <v>42239.593692129631</v>
      </c>
      <c r="V1488" s="14">
        <f t="shared" si="165"/>
        <v>30</v>
      </c>
      <c r="W1488" s="10">
        <f t="shared" si="166"/>
        <v>5.6666666666666671E-3</v>
      </c>
      <c r="X1488" s="21">
        <f t="shared" si="167"/>
        <v>2015</v>
      </c>
    </row>
    <row r="1489" spans="1:24" ht="60" x14ac:dyDescent="0.25">
      <c r="A1489">
        <v>3240</v>
      </c>
      <c r="B1489" s="1" t="s">
        <v>3240</v>
      </c>
      <c r="C1489" s="1" t="s">
        <v>7350</v>
      </c>
      <c r="D1489" s="3">
        <v>3000</v>
      </c>
      <c r="E1489" s="4">
        <v>3017</v>
      </c>
      <c r="F1489" t="s">
        <v>8218</v>
      </c>
      <c r="G1489" t="s">
        <v>8224</v>
      </c>
      <c r="H1489" t="s">
        <v>8408</v>
      </c>
      <c r="I1489" t="s">
        <v>8246</v>
      </c>
      <c r="J1489">
        <v>1487286000</v>
      </c>
      <c r="K1489">
        <v>1484843948</v>
      </c>
      <c r="L1489" t="b">
        <v>0</v>
      </c>
      <c r="M1489">
        <v>34</v>
      </c>
      <c r="N1489" t="b">
        <v>1</v>
      </c>
      <c r="O1489" t="s">
        <v>8269</v>
      </c>
      <c r="P1489" t="s">
        <v>8322</v>
      </c>
      <c r="Q1489" t="s">
        <v>8325</v>
      </c>
      <c r="R1489">
        <f t="shared" si="161"/>
        <v>88.74</v>
      </c>
      <c r="S1489" s="9">
        <f t="shared" si="162"/>
        <v>101</v>
      </c>
      <c r="T1489" s="8">
        <f t="shared" si="163"/>
        <v>42754.693842592591</v>
      </c>
      <c r="U1489" s="8">
        <f t="shared" si="164"/>
        <v>42782.958333333328</v>
      </c>
      <c r="V1489" s="14">
        <f t="shared" si="165"/>
        <v>28.264490740737529</v>
      </c>
      <c r="W1489" s="10">
        <f t="shared" si="166"/>
        <v>5.6666666666666671E-3</v>
      </c>
      <c r="X1489" s="21">
        <f t="shared" si="167"/>
        <v>2017</v>
      </c>
    </row>
    <row r="1490" spans="1:24" ht="60" x14ac:dyDescent="0.25">
      <c r="A1490">
        <v>10</v>
      </c>
      <c r="B1490" s="1" t="s">
        <v>12</v>
      </c>
      <c r="C1490" s="1" t="s">
        <v>4121</v>
      </c>
      <c r="D1490" s="3">
        <v>3000</v>
      </c>
      <c r="E1490" s="4">
        <v>3015</v>
      </c>
      <c r="F1490" t="s">
        <v>8218</v>
      </c>
      <c r="G1490" t="s">
        <v>8223</v>
      </c>
      <c r="H1490" t="s">
        <v>8404</v>
      </c>
      <c r="I1490" t="s">
        <v>8245</v>
      </c>
      <c r="J1490">
        <v>1403660279</v>
      </c>
      <c r="K1490">
        <v>1400636279</v>
      </c>
      <c r="L1490" t="b">
        <v>0</v>
      </c>
      <c r="M1490">
        <v>19</v>
      </c>
      <c r="N1490" t="b">
        <v>1</v>
      </c>
      <c r="O1490" t="s">
        <v>8263</v>
      </c>
      <c r="P1490" t="s">
        <v>8320</v>
      </c>
      <c r="Q1490" t="s">
        <v>8331</v>
      </c>
      <c r="R1490">
        <f t="shared" si="161"/>
        <v>158.68</v>
      </c>
      <c r="S1490" s="9">
        <f t="shared" si="162"/>
        <v>101</v>
      </c>
      <c r="T1490" s="8">
        <f t="shared" si="163"/>
        <v>41780.068043981482</v>
      </c>
      <c r="U1490" s="8">
        <f t="shared" si="164"/>
        <v>41815.068043981482</v>
      </c>
      <c r="V1490" s="14">
        <f t="shared" si="165"/>
        <v>35</v>
      </c>
      <c r="W1490" s="10">
        <f t="shared" si="166"/>
        <v>5.0000000000000001E-3</v>
      </c>
      <c r="X1490" s="21">
        <f t="shared" si="167"/>
        <v>2014</v>
      </c>
    </row>
    <row r="1491" spans="1:24" ht="60" x14ac:dyDescent="0.25">
      <c r="A1491">
        <v>652</v>
      </c>
      <c r="B1491" s="1" t="s">
        <v>653</v>
      </c>
      <c r="C1491" s="1" t="s">
        <v>4762</v>
      </c>
      <c r="D1491" s="3">
        <v>3000</v>
      </c>
      <c r="E1491" s="4">
        <v>3014</v>
      </c>
      <c r="F1491" t="s">
        <v>8218</v>
      </c>
      <c r="G1491" t="s">
        <v>8223</v>
      </c>
      <c r="H1491" t="s">
        <v>8404</v>
      </c>
      <c r="I1491" t="s">
        <v>8245</v>
      </c>
      <c r="J1491">
        <v>1480613650</v>
      </c>
      <c r="K1491">
        <v>1478018050</v>
      </c>
      <c r="L1491" t="b">
        <v>0</v>
      </c>
      <c r="M1491">
        <v>28</v>
      </c>
      <c r="N1491" t="b">
        <v>1</v>
      </c>
      <c r="O1491" t="s">
        <v>8271</v>
      </c>
      <c r="P1491" t="s">
        <v>8307</v>
      </c>
      <c r="Q1491" t="s">
        <v>8309</v>
      </c>
      <c r="R1491">
        <f t="shared" si="161"/>
        <v>107.64</v>
      </c>
      <c r="S1491" s="9">
        <f t="shared" si="162"/>
        <v>100</v>
      </c>
      <c r="T1491" s="8">
        <f t="shared" si="163"/>
        <v>42675.690393518518</v>
      </c>
      <c r="U1491" s="8">
        <f t="shared" si="164"/>
        <v>42705.732060185182</v>
      </c>
      <c r="V1491" s="14">
        <f t="shared" si="165"/>
        <v>30.041666666664241</v>
      </c>
      <c r="W1491" s="10">
        <f t="shared" si="166"/>
        <v>4.6666666666666671E-3</v>
      </c>
      <c r="X1491" s="21">
        <f t="shared" si="167"/>
        <v>2016</v>
      </c>
    </row>
    <row r="1492" spans="1:24" ht="60" x14ac:dyDescent="0.25">
      <c r="A1492">
        <v>2560</v>
      </c>
      <c r="B1492" s="1" t="s">
        <v>2560</v>
      </c>
      <c r="C1492" s="1" t="s">
        <v>6670</v>
      </c>
      <c r="D1492" s="3">
        <v>3000</v>
      </c>
      <c r="E1492" s="4">
        <v>3003</v>
      </c>
      <c r="F1492" t="s">
        <v>8218</v>
      </c>
      <c r="G1492" t="s">
        <v>8224</v>
      </c>
      <c r="H1492" t="s">
        <v>8408</v>
      </c>
      <c r="I1492" t="s">
        <v>8246</v>
      </c>
      <c r="J1492">
        <v>1425682174</v>
      </c>
      <c r="K1492">
        <v>1423090174</v>
      </c>
      <c r="L1492" t="b">
        <v>0</v>
      </c>
      <c r="M1492">
        <v>21</v>
      </c>
      <c r="N1492" t="b">
        <v>1</v>
      </c>
      <c r="O1492" t="s">
        <v>8298</v>
      </c>
      <c r="P1492" t="s">
        <v>8326</v>
      </c>
      <c r="Q1492" t="s">
        <v>8340</v>
      </c>
      <c r="R1492">
        <f t="shared" si="161"/>
        <v>143</v>
      </c>
      <c r="S1492" s="9">
        <f t="shared" si="162"/>
        <v>100</v>
      </c>
      <c r="T1492" s="8">
        <f t="shared" si="163"/>
        <v>42039.951087962967</v>
      </c>
      <c r="U1492" s="8">
        <f t="shared" si="164"/>
        <v>42069.951087962967</v>
      </c>
      <c r="V1492" s="14">
        <f t="shared" si="165"/>
        <v>30</v>
      </c>
      <c r="W1492" s="10">
        <f t="shared" si="166"/>
        <v>1E-3</v>
      </c>
      <c r="X1492" s="21">
        <f t="shared" si="167"/>
        <v>2015</v>
      </c>
    </row>
    <row r="1493" spans="1:24" x14ac:dyDescent="0.25">
      <c r="A1493">
        <v>1824</v>
      </c>
      <c r="B1493" s="1" t="s">
        <v>1825</v>
      </c>
      <c r="C1493" s="1" t="s">
        <v>5934</v>
      </c>
      <c r="D1493" s="3">
        <v>3000</v>
      </c>
      <c r="E1493" s="4">
        <v>3002</v>
      </c>
      <c r="F1493" t="s">
        <v>8218</v>
      </c>
      <c r="G1493" t="s">
        <v>8223</v>
      </c>
      <c r="H1493" t="s">
        <v>8404</v>
      </c>
      <c r="I1493" t="s">
        <v>8245</v>
      </c>
      <c r="J1493">
        <v>1389146880</v>
      </c>
      <c r="K1493">
        <v>1387403967</v>
      </c>
      <c r="L1493" t="b">
        <v>0</v>
      </c>
      <c r="M1493">
        <v>40</v>
      </c>
      <c r="N1493" t="b">
        <v>1</v>
      </c>
      <c r="O1493" t="s">
        <v>8274</v>
      </c>
      <c r="P1493" t="s">
        <v>8326</v>
      </c>
      <c r="Q1493" t="s">
        <v>8330</v>
      </c>
      <c r="R1493">
        <f t="shared" si="161"/>
        <v>75.05</v>
      </c>
      <c r="S1493" s="9">
        <f t="shared" si="162"/>
        <v>100</v>
      </c>
      <c r="T1493" s="8">
        <f t="shared" si="163"/>
        <v>41626.916284722225</v>
      </c>
      <c r="U1493" s="8">
        <f t="shared" si="164"/>
        <v>41647.088888888888</v>
      </c>
      <c r="V1493" s="14">
        <f t="shared" si="165"/>
        <v>20.172604166662495</v>
      </c>
      <c r="W1493" s="10">
        <f t="shared" si="166"/>
        <v>6.6666666666666664E-4</v>
      </c>
      <c r="X1493" s="21">
        <f t="shared" si="167"/>
        <v>2013</v>
      </c>
    </row>
    <row r="1494" spans="1:24" ht="45" x14ac:dyDescent="0.25">
      <c r="A1494">
        <v>1857</v>
      </c>
      <c r="B1494" s="1" t="s">
        <v>1858</v>
      </c>
      <c r="C1494" s="1" t="s">
        <v>5967</v>
      </c>
      <c r="D1494" s="3">
        <v>3000</v>
      </c>
      <c r="E1494" s="4">
        <v>3000</v>
      </c>
      <c r="F1494" t="s">
        <v>8218</v>
      </c>
      <c r="G1494" t="s">
        <v>8223</v>
      </c>
      <c r="H1494" t="s">
        <v>8404</v>
      </c>
      <c r="I1494" t="s">
        <v>8245</v>
      </c>
      <c r="J1494">
        <v>1410546413</v>
      </c>
      <c r="K1494">
        <v>1407954413</v>
      </c>
      <c r="L1494" t="b">
        <v>0</v>
      </c>
      <c r="M1494">
        <v>22</v>
      </c>
      <c r="N1494" t="b">
        <v>1</v>
      </c>
      <c r="O1494" t="s">
        <v>8274</v>
      </c>
      <c r="P1494" t="s">
        <v>8326</v>
      </c>
      <c r="Q1494" t="s">
        <v>8330</v>
      </c>
      <c r="R1494">
        <f t="shared" si="161"/>
        <v>136.36000000000001</v>
      </c>
      <c r="S1494" s="9">
        <f t="shared" si="162"/>
        <v>100</v>
      </c>
      <c r="T1494" s="8">
        <f t="shared" si="163"/>
        <v>41864.76866898148</v>
      </c>
      <c r="U1494" s="8">
        <f t="shared" si="164"/>
        <v>41894.76866898148</v>
      </c>
      <c r="V1494" s="14">
        <f t="shared" si="165"/>
        <v>30</v>
      </c>
      <c r="W1494" s="10">
        <f t="shared" si="166"/>
        <v>0</v>
      </c>
      <c r="X1494" s="21">
        <f t="shared" si="167"/>
        <v>2014</v>
      </c>
    </row>
    <row r="1495" spans="1:24" ht="60" x14ac:dyDescent="0.25">
      <c r="A1495">
        <v>2097</v>
      </c>
      <c r="B1495" s="1" t="s">
        <v>2098</v>
      </c>
      <c r="C1495" s="1" t="s">
        <v>6207</v>
      </c>
      <c r="D1495" s="3">
        <v>3000</v>
      </c>
      <c r="E1495" s="4">
        <v>3000</v>
      </c>
      <c r="F1495" t="s">
        <v>8218</v>
      </c>
      <c r="G1495" t="s">
        <v>8223</v>
      </c>
      <c r="H1495" t="s">
        <v>8404</v>
      </c>
      <c r="I1495" t="s">
        <v>8245</v>
      </c>
      <c r="J1495">
        <v>1322751735</v>
      </c>
      <c r="K1495">
        <v>1317564135</v>
      </c>
      <c r="L1495" t="b">
        <v>0</v>
      </c>
      <c r="M1495">
        <v>38</v>
      </c>
      <c r="N1495" t="b">
        <v>1</v>
      </c>
      <c r="O1495" t="s">
        <v>8277</v>
      </c>
      <c r="P1495" t="s">
        <v>8326</v>
      </c>
      <c r="Q1495" t="s">
        <v>8327</v>
      </c>
      <c r="R1495">
        <f t="shared" si="161"/>
        <v>78.95</v>
      </c>
      <c r="S1495" s="9">
        <f t="shared" si="162"/>
        <v>100</v>
      </c>
      <c r="T1495" s="8">
        <f t="shared" si="163"/>
        <v>40818.58489583333</v>
      </c>
      <c r="U1495" s="8">
        <f t="shared" si="164"/>
        <v>40878.626562500001</v>
      </c>
      <c r="V1495" s="14">
        <f t="shared" si="165"/>
        <v>60.041666666671517</v>
      </c>
      <c r="W1495" s="10">
        <f t="shared" si="166"/>
        <v>0</v>
      </c>
      <c r="X1495" s="21">
        <f t="shared" si="167"/>
        <v>2011</v>
      </c>
    </row>
    <row r="1496" spans="1:24" ht="45" x14ac:dyDescent="0.25">
      <c r="A1496">
        <v>2830</v>
      </c>
      <c r="B1496" s="1" t="s">
        <v>2830</v>
      </c>
      <c r="C1496" s="1" t="s">
        <v>6940</v>
      </c>
      <c r="D1496" s="3">
        <v>3000</v>
      </c>
      <c r="E1496" s="4">
        <v>3000</v>
      </c>
      <c r="F1496" t="s">
        <v>8218</v>
      </c>
      <c r="G1496" t="s">
        <v>8223</v>
      </c>
      <c r="H1496" t="s">
        <v>8404</v>
      </c>
      <c r="I1496" t="s">
        <v>8245</v>
      </c>
      <c r="J1496">
        <v>1399867140</v>
      </c>
      <c r="K1496">
        <v>1398802148</v>
      </c>
      <c r="L1496" t="b">
        <v>0</v>
      </c>
      <c r="M1496">
        <v>11</v>
      </c>
      <c r="N1496" t="b">
        <v>1</v>
      </c>
      <c r="O1496" t="s">
        <v>8269</v>
      </c>
      <c r="P1496" t="s">
        <v>8322</v>
      </c>
      <c r="Q1496" t="s">
        <v>8325</v>
      </c>
      <c r="R1496">
        <f t="shared" si="161"/>
        <v>272.73</v>
      </c>
      <c r="S1496" s="9">
        <f t="shared" si="162"/>
        <v>100</v>
      </c>
      <c r="T1496" s="8">
        <f t="shared" si="163"/>
        <v>41758.839675925927</v>
      </c>
      <c r="U1496" s="8">
        <f t="shared" si="164"/>
        <v>41771.165972222225</v>
      </c>
      <c r="V1496" s="14">
        <f t="shared" si="165"/>
        <v>12.326296296298096</v>
      </c>
      <c r="W1496" s="10">
        <f t="shared" si="166"/>
        <v>0</v>
      </c>
      <c r="X1496" s="21">
        <f t="shared" si="167"/>
        <v>2014</v>
      </c>
    </row>
    <row r="1497" spans="1:24" ht="45" x14ac:dyDescent="0.25">
      <c r="A1497">
        <v>3375</v>
      </c>
      <c r="B1497" s="1" t="s">
        <v>3374</v>
      </c>
      <c r="C1497" s="1" t="s">
        <v>7485</v>
      </c>
      <c r="D1497" s="3">
        <v>3000</v>
      </c>
      <c r="E1497" s="4">
        <v>3000</v>
      </c>
      <c r="F1497" t="s">
        <v>8218</v>
      </c>
      <c r="G1497" t="s">
        <v>8224</v>
      </c>
      <c r="H1497" t="s">
        <v>8408</v>
      </c>
      <c r="I1497" t="s">
        <v>8246</v>
      </c>
      <c r="J1497">
        <v>1400423973</v>
      </c>
      <c r="K1497">
        <v>1399387173</v>
      </c>
      <c r="L1497" t="b">
        <v>0</v>
      </c>
      <c r="M1497">
        <v>17</v>
      </c>
      <c r="N1497" t="b">
        <v>1</v>
      </c>
      <c r="O1497" t="s">
        <v>8269</v>
      </c>
      <c r="P1497" t="s">
        <v>8322</v>
      </c>
      <c r="Q1497" t="s">
        <v>8325</v>
      </c>
      <c r="R1497">
        <f t="shared" si="161"/>
        <v>176.47</v>
      </c>
      <c r="S1497" s="9">
        <f t="shared" si="162"/>
        <v>100</v>
      </c>
      <c r="T1497" s="8">
        <f t="shared" si="163"/>
        <v>41765.610798611109</v>
      </c>
      <c r="U1497" s="8">
        <f t="shared" si="164"/>
        <v>41777.610798611109</v>
      </c>
      <c r="V1497" s="14">
        <f t="shared" si="165"/>
        <v>12</v>
      </c>
      <c r="W1497" s="10">
        <f t="shared" si="166"/>
        <v>0</v>
      </c>
      <c r="X1497" s="21">
        <f t="shared" si="167"/>
        <v>2014</v>
      </c>
    </row>
    <row r="1498" spans="1:24" ht="45" x14ac:dyDescent="0.25">
      <c r="A1498">
        <v>3412</v>
      </c>
      <c r="B1498" s="1" t="s">
        <v>3411</v>
      </c>
      <c r="C1498" s="1" t="s">
        <v>7522</v>
      </c>
      <c r="D1498" s="3">
        <v>3000</v>
      </c>
      <c r="E1498" s="4">
        <v>3000</v>
      </c>
      <c r="F1498" t="s">
        <v>8218</v>
      </c>
      <c r="G1498" t="s">
        <v>8224</v>
      </c>
      <c r="H1498" t="s">
        <v>8408</v>
      </c>
      <c r="I1498" t="s">
        <v>8246</v>
      </c>
      <c r="J1498">
        <v>1411858862</v>
      </c>
      <c r="K1498">
        <v>1409266862</v>
      </c>
      <c r="L1498" t="b">
        <v>0</v>
      </c>
      <c r="M1498">
        <v>26</v>
      </c>
      <c r="N1498" t="b">
        <v>1</v>
      </c>
      <c r="O1498" t="s">
        <v>8269</v>
      </c>
      <c r="P1498" t="s">
        <v>8322</v>
      </c>
      <c r="Q1498" t="s">
        <v>8325</v>
      </c>
      <c r="R1498">
        <f t="shared" si="161"/>
        <v>115.38</v>
      </c>
      <c r="S1498" s="9">
        <f t="shared" si="162"/>
        <v>100</v>
      </c>
      <c r="T1498" s="8">
        <f t="shared" si="163"/>
        <v>41879.959050925929</v>
      </c>
      <c r="U1498" s="8">
        <f t="shared" si="164"/>
        <v>41909.959050925929</v>
      </c>
      <c r="V1498" s="14">
        <f t="shared" si="165"/>
        <v>30</v>
      </c>
      <c r="W1498" s="10">
        <f t="shared" si="166"/>
        <v>0</v>
      </c>
      <c r="X1498" s="21">
        <f t="shared" si="167"/>
        <v>2014</v>
      </c>
    </row>
    <row r="1499" spans="1:24" ht="60" x14ac:dyDescent="0.25">
      <c r="A1499">
        <v>3902</v>
      </c>
      <c r="B1499" s="1" t="s">
        <v>3899</v>
      </c>
      <c r="C1499" s="1" t="s">
        <v>8010</v>
      </c>
      <c r="D1499" s="3">
        <v>3000</v>
      </c>
      <c r="E1499" s="4">
        <v>1465</v>
      </c>
      <c r="F1499" t="s">
        <v>8220</v>
      </c>
      <c r="G1499" t="s">
        <v>8224</v>
      </c>
      <c r="H1499" t="s">
        <v>8408</v>
      </c>
      <c r="I1499" t="s">
        <v>8246</v>
      </c>
      <c r="J1499">
        <v>1479125642</v>
      </c>
      <c r="K1499">
        <v>1476962042</v>
      </c>
      <c r="L1499" t="b">
        <v>0</v>
      </c>
      <c r="M1499">
        <v>31</v>
      </c>
      <c r="N1499" t="b">
        <v>0</v>
      </c>
      <c r="O1499" t="s">
        <v>8269</v>
      </c>
      <c r="P1499" t="s">
        <v>8322</v>
      </c>
      <c r="Q1499" t="s">
        <v>8325</v>
      </c>
      <c r="R1499">
        <f t="shared" si="161"/>
        <v>47.26</v>
      </c>
      <c r="S1499" s="9">
        <f t="shared" si="162"/>
        <v>49</v>
      </c>
      <c r="T1499" s="8">
        <f t="shared" si="163"/>
        <v>42663.468078703707</v>
      </c>
      <c r="U1499" s="8">
        <f t="shared" si="164"/>
        <v>42688.509745370371</v>
      </c>
      <c r="V1499" s="14">
        <f t="shared" si="165"/>
        <v>25.041666666664241</v>
      </c>
      <c r="W1499" s="10">
        <f t="shared" si="166"/>
        <v>-0.51166666666666671</v>
      </c>
      <c r="X1499" s="21">
        <f t="shared" si="167"/>
        <v>2016</v>
      </c>
    </row>
    <row r="1500" spans="1:24" ht="60" x14ac:dyDescent="0.25">
      <c r="A1500">
        <v>1903</v>
      </c>
      <c r="B1500" s="1" t="s">
        <v>1904</v>
      </c>
      <c r="C1500" s="1" t="s">
        <v>6013</v>
      </c>
      <c r="D1500" s="3">
        <v>3000</v>
      </c>
      <c r="E1500" s="4">
        <v>1398</v>
      </c>
      <c r="F1500" t="s">
        <v>8220</v>
      </c>
      <c r="G1500" t="s">
        <v>8223</v>
      </c>
      <c r="H1500" t="s">
        <v>8404</v>
      </c>
      <c r="I1500" t="s">
        <v>8245</v>
      </c>
      <c r="J1500">
        <v>1485541791</v>
      </c>
      <c r="K1500">
        <v>1480357791</v>
      </c>
      <c r="L1500" t="b">
        <v>0</v>
      </c>
      <c r="M1500">
        <v>41</v>
      </c>
      <c r="N1500" t="b">
        <v>0</v>
      </c>
      <c r="O1500" t="s">
        <v>8292</v>
      </c>
      <c r="P1500" t="s">
        <v>8307</v>
      </c>
      <c r="Q1500" t="s">
        <v>8317</v>
      </c>
      <c r="R1500">
        <f t="shared" si="161"/>
        <v>34.1</v>
      </c>
      <c r="S1500" s="9">
        <f t="shared" si="162"/>
        <v>47</v>
      </c>
      <c r="T1500" s="8">
        <f t="shared" si="163"/>
        <v>42702.770729166667</v>
      </c>
      <c r="U1500" s="8">
        <f t="shared" si="164"/>
        <v>42762.770729166667</v>
      </c>
      <c r="V1500" s="14">
        <f t="shared" si="165"/>
        <v>60</v>
      </c>
      <c r="W1500" s="10">
        <f t="shared" si="166"/>
        <v>-0.53400000000000003</v>
      </c>
      <c r="X1500" s="21">
        <f t="shared" si="167"/>
        <v>2016</v>
      </c>
    </row>
    <row r="1501" spans="1:24" ht="60" x14ac:dyDescent="0.25">
      <c r="A1501">
        <v>3935</v>
      </c>
      <c r="B1501" s="1" t="s">
        <v>3932</v>
      </c>
      <c r="C1501" s="1" t="s">
        <v>8043</v>
      </c>
      <c r="D1501" s="3">
        <v>3000</v>
      </c>
      <c r="E1501" s="4">
        <v>1315</v>
      </c>
      <c r="F1501" t="s">
        <v>8220</v>
      </c>
      <c r="G1501" t="s">
        <v>8224</v>
      </c>
      <c r="H1501" t="s">
        <v>8408</v>
      </c>
      <c r="I1501" t="s">
        <v>8246</v>
      </c>
      <c r="J1501">
        <v>1443973546</v>
      </c>
      <c r="K1501">
        <v>1438789546</v>
      </c>
      <c r="L1501" t="b">
        <v>0</v>
      </c>
      <c r="M1501">
        <v>23</v>
      </c>
      <c r="N1501" t="b">
        <v>0</v>
      </c>
      <c r="O1501" t="s">
        <v>8269</v>
      </c>
      <c r="P1501" t="s">
        <v>8322</v>
      </c>
      <c r="Q1501" t="s">
        <v>8325</v>
      </c>
      <c r="R1501">
        <f t="shared" si="161"/>
        <v>57.17</v>
      </c>
      <c r="S1501" s="9">
        <f t="shared" si="162"/>
        <v>44</v>
      </c>
      <c r="T1501" s="8">
        <f t="shared" si="163"/>
        <v>42221.656782407401</v>
      </c>
      <c r="U1501" s="8">
        <f t="shared" si="164"/>
        <v>42281.656782407401</v>
      </c>
      <c r="V1501" s="14">
        <f t="shared" si="165"/>
        <v>60</v>
      </c>
      <c r="W1501" s="10">
        <f t="shared" si="166"/>
        <v>-0.56166666666666665</v>
      </c>
      <c r="X1501" s="21">
        <f t="shared" si="167"/>
        <v>2015</v>
      </c>
    </row>
    <row r="1502" spans="1:24" ht="45" x14ac:dyDescent="0.25">
      <c r="A1502">
        <v>2598</v>
      </c>
      <c r="B1502" s="1" t="s">
        <v>2598</v>
      </c>
      <c r="C1502" s="1" t="s">
        <v>6708</v>
      </c>
      <c r="D1502" s="3">
        <v>3000</v>
      </c>
      <c r="E1502" s="4">
        <v>1170</v>
      </c>
      <c r="F1502" t="s">
        <v>8220</v>
      </c>
      <c r="G1502" t="s">
        <v>8223</v>
      </c>
      <c r="H1502" t="s">
        <v>8404</v>
      </c>
      <c r="I1502" t="s">
        <v>8245</v>
      </c>
      <c r="J1502">
        <v>1443039001</v>
      </c>
      <c r="K1502">
        <v>1440447001</v>
      </c>
      <c r="L1502" t="b">
        <v>0</v>
      </c>
      <c r="M1502">
        <v>14</v>
      </c>
      <c r="N1502" t="b">
        <v>0</v>
      </c>
      <c r="O1502" t="s">
        <v>8282</v>
      </c>
      <c r="P1502" t="s">
        <v>8318</v>
      </c>
      <c r="Q1502" t="s">
        <v>8344</v>
      </c>
      <c r="R1502">
        <f t="shared" si="161"/>
        <v>83.57</v>
      </c>
      <c r="S1502" s="9">
        <f t="shared" si="162"/>
        <v>39</v>
      </c>
      <c r="T1502" s="8">
        <f t="shared" si="163"/>
        <v>42240.840289351851</v>
      </c>
      <c r="U1502" s="8">
        <f t="shared" si="164"/>
        <v>42270.840289351851</v>
      </c>
      <c r="V1502" s="14">
        <f t="shared" si="165"/>
        <v>30</v>
      </c>
      <c r="W1502" s="10">
        <f t="shared" si="166"/>
        <v>-0.61</v>
      </c>
      <c r="X1502" s="21">
        <f t="shared" si="167"/>
        <v>2015</v>
      </c>
    </row>
    <row r="1503" spans="1:24" ht="45" x14ac:dyDescent="0.25">
      <c r="A1503">
        <v>2889</v>
      </c>
      <c r="B1503" s="1" t="s">
        <v>2889</v>
      </c>
      <c r="C1503" s="1" t="s">
        <v>6999</v>
      </c>
      <c r="D1503" s="3">
        <v>3000</v>
      </c>
      <c r="E1503" s="4">
        <v>1142</v>
      </c>
      <c r="F1503" t="s">
        <v>8220</v>
      </c>
      <c r="G1503" t="s">
        <v>8223</v>
      </c>
      <c r="H1503" t="s">
        <v>8404</v>
      </c>
      <c r="I1503" t="s">
        <v>8245</v>
      </c>
      <c r="J1503">
        <v>1409344985</v>
      </c>
      <c r="K1503">
        <v>1406752985</v>
      </c>
      <c r="L1503" t="b">
        <v>0</v>
      </c>
      <c r="M1503">
        <v>14</v>
      </c>
      <c r="N1503" t="b">
        <v>0</v>
      </c>
      <c r="O1503" t="s">
        <v>8269</v>
      </c>
      <c r="P1503" t="s">
        <v>8322</v>
      </c>
      <c r="Q1503" t="s">
        <v>8325</v>
      </c>
      <c r="R1503">
        <f t="shared" si="161"/>
        <v>81.569999999999993</v>
      </c>
      <c r="S1503" s="9">
        <f t="shared" si="162"/>
        <v>38</v>
      </c>
      <c r="T1503" s="8">
        <f t="shared" si="163"/>
        <v>41850.863252314812</v>
      </c>
      <c r="U1503" s="8">
        <f t="shared" si="164"/>
        <v>41880.863252314812</v>
      </c>
      <c r="V1503" s="14">
        <f t="shared" si="165"/>
        <v>30</v>
      </c>
      <c r="W1503" s="10">
        <f t="shared" si="166"/>
        <v>-0.61933333333333329</v>
      </c>
      <c r="X1503" s="21">
        <f t="shared" si="167"/>
        <v>2014</v>
      </c>
    </row>
    <row r="1504" spans="1:24" ht="60" x14ac:dyDescent="0.25">
      <c r="A1504">
        <v>4052</v>
      </c>
      <c r="B1504" s="1" t="s">
        <v>4048</v>
      </c>
      <c r="C1504" s="1" t="s">
        <v>8156</v>
      </c>
      <c r="D1504" s="3">
        <v>3000</v>
      </c>
      <c r="E1504" s="4">
        <v>1126</v>
      </c>
      <c r="F1504" t="s">
        <v>8220</v>
      </c>
      <c r="G1504" t="s">
        <v>8223</v>
      </c>
      <c r="H1504" t="s">
        <v>8404</v>
      </c>
      <c r="I1504" t="s">
        <v>8245</v>
      </c>
      <c r="J1504">
        <v>1413234316</v>
      </c>
      <c r="K1504">
        <v>1408050316</v>
      </c>
      <c r="L1504" t="b">
        <v>0</v>
      </c>
      <c r="M1504">
        <v>13</v>
      </c>
      <c r="N1504" t="b">
        <v>0</v>
      </c>
      <c r="O1504" t="s">
        <v>8269</v>
      </c>
      <c r="P1504" t="s">
        <v>8322</v>
      </c>
      <c r="Q1504" t="s">
        <v>8325</v>
      </c>
      <c r="R1504">
        <f t="shared" si="161"/>
        <v>86.62</v>
      </c>
      <c r="S1504" s="9">
        <f t="shared" si="162"/>
        <v>38</v>
      </c>
      <c r="T1504" s="8">
        <f t="shared" si="163"/>
        <v>41865.878657407404</v>
      </c>
      <c r="U1504" s="8">
        <f t="shared" si="164"/>
        <v>41925.878657407404</v>
      </c>
      <c r="V1504" s="14">
        <f t="shared" si="165"/>
        <v>60</v>
      </c>
      <c r="W1504" s="10">
        <f t="shared" si="166"/>
        <v>-0.6246666666666667</v>
      </c>
      <c r="X1504" s="21">
        <f t="shared" si="167"/>
        <v>2014</v>
      </c>
    </row>
    <row r="1505" spans="1:24" ht="60" x14ac:dyDescent="0.25">
      <c r="A1505">
        <v>3637</v>
      </c>
      <c r="B1505" s="1" t="s">
        <v>3635</v>
      </c>
      <c r="C1505" s="1" t="s">
        <v>7747</v>
      </c>
      <c r="D1505" s="3">
        <v>3000</v>
      </c>
      <c r="E1505" s="4">
        <v>926</v>
      </c>
      <c r="F1505" t="s">
        <v>8220</v>
      </c>
      <c r="G1505" t="s">
        <v>8223</v>
      </c>
      <c r="H1505" t="s">
        <v>8404</v>
      </c>
      <c r="I1505" t="s">
        <v>8245</v>
      </c>
      <c r="J1505">
        <v>1420130935</v>
      </c>
      <c r="K1505">
        <v>1417538935</v>
      </c>
      <c r="L1505" t="b">
        <v>0</v>
      </c>
      <c r="M1505">
        <v>14</v>
      </c>
      <c r="N1505" t="b">
        <v>0</v>
      </c>
      <c r="O1505" t="s">
        <v>8303</v>
      </c>
      <c r="P1505" t="s">
        <v>8322</v>
      </c>
      <c r="Q1505" t="s">
        <v>8334</v>
      </c>
      <c r="R1505">
        <f t="shared" si="161"/>
        <v>66.14</v>
      </c>
      <c r="S1505" s="9">
        <f t="shared" si="162"/>
        <v>31</v>
      </c>
      <c r="T1505" s="8">
        <f t="shared" si="163"/>
        <v>41975.700636574074</v>
      </c>
      <c r="U1505" s="8">
        <f t="shared" si="164"/>
        <v>42005.700636574074</v>
      </c>
      <c r="V1505" s="14">
        <f t="shared" si="165"/>
        <v>30</v>
      </c>
      <c r="W1505" s="10">
        <f t="shared" si="166"/>
        <v>-0.69133333333333336</v>
      </c>
      <c r="X1505" s="21">
        <f t="shared" si="167"/>
        <v>2014</v>
      </c>
    </row>
    <row r="1506" spans="1:24" ht="60" x14ac:dyDescent="0.25">
      <c r="A1506">
        <v>1437</v>
      </c>
      <c r="B1506" s="1" t="s">
        <v>1438</v>
      </c>
      <c r="C1506" s="1" t="s">
        <v>5547</v>
      </c>
      <c r="D1506" s="3">
        <v>3000</v>
      </c>
      <c r="E1506" s="4">
        <v>807</v>
      </c>
      <c r="F1506" t="s">
        <v>8220</v>
      </c>
      <c r="G1506" t="s">
        <v>8223</v>
      </c>
      <c r="H1506" t="s">
        <v>8404</v>
      </c>
      <c r="I1506" t="s">
        <v>8245</v>
      </c>
      <c r="J1506">
        <v>1405227540</v>
      </c>
      <c r="K1506">
        <v>1402058739</v>
      </c>
      <c r="L1506" t="b">
        <v>0</v>
      </c>
      <c r="M1506">
        <v>22</v>
      </c>
      <c r="N1506" t="b">
        <v>0</v>
      </c>
      <c r="O1506" t="s">
        <v>8285</v>
      </c>
      <c r="P1506" t="s">
        <v>8310</v>
      </c>
      <c r="Q1506" t="s">
        <v>8347</v>
      </c>
      <c r="R1506">
        <f t="shared" si="161"/>
        <v>36.68</v>
      </c>
      <c r="S1506" s="9">
        <f t="shared" si="162"/>
        <v>27</v>
      </c>
      <c r="T1506" s="8">
        <f t="shared" si="163"/>
        <v>41796.531701388885</v>
      </c>
      <c r="U1506" s="8">
        <f t="shared" si="164"/>
        <v>41833.207638888889</v>
      </c>
      <c r="V1506" s="14">
        <f t="shared" si="165"/>
        <v>36.675937500003783</v>
      </c>
      <c r="W1506" s="10">
        <f t="shared" si="166"/>
        <v>-0.73099999999999998</v>
      </c>
      <c r="X1506" s="21">
        <f t="shared" si="167"/>
        <v>2014</v>
      </c>
    </row>
    <row r="1507" spans="1:24" ht="60" x14ac:dyDescent="0.25">
      <c r="A1507">
        <v>2746</v>
      </c>
      <c r="B1507" s="1" t="s">
        <v>2746</v>
      </c>
      <c r="C1507" s="1" t="s">
        <v>6856</v>
      </c>
      <c r="D1507" s="3">
        <v>3000</v>
      </c>
      <c r="E1507" s="4">
        <v>801</v>
      </c>
      <c r="F1507" t="s">
        <v>8220</v>
      </c>
      <c r="G1507" t="s">
        <v>8223</v>
      </c>
      <c r="H1507" t="s">
        <v>8404</v>
      </c>
      <c r="I1507" t="s">
        <v>8245</v>
      </c>
      <c r="J1507">
        <v>1409337911</v>
      </c>
      <c r="K1507">
        <v>1406745911</v>
      </c>
      <c r="L1507" t="b">
        <v>0</v>
      </c>
      <c r="M1507">
        <v>19</v>
      </c>
      <c r="N1507" t="b">
        <v>0</v>
      </c>
      <c r="O1507" t="s">
        <v>8302</v>
      </c>
      <c r="P1507" t="s">
        <v>8310</v>
      </c>
      <c r="Q1507" t="s">
        <v>8355</v>
      </c>
      <c r="R1507">
        <f t="shared" si="161"/>
        <v>42.16</v>
      </c>
      <c r="S1507" s="9">
        <f t="shared" si="162"/>
        <v>27</v>
      </c>
      <c r="T1507" s="8">
        <f t="shared" si="163"/>
        <v>41850.781377314815</v>
      </c>
      <c r="U1507" s="8">
        <f t="shared" si="164"/>
        <v>41880.781377314815</v>
      </c>
      <c r="V1507" s="14">
        <f t="shared" si="165"/>
        <v>30</v>
      </c>
      <c r="W1507" s="10">
        <f t="shared" si="166"/>
        <v>-0.73299999999999998</v>
      </c>
      <c r="X1507" s="21">
        <f t="shared" si="167"/>
        <v>2014</v>
      </c>
    </row>
    <row r="1508" spans="1:24" ht="60" x14ac:dyDescent="0.25">
      <c r="A1508">
        <v>874</v>
      </c>
      <c r="B1508" s="1" t="s">
        <v>875</v>
      </c>
      <c r="C1508" s="1" t="s">
        <v>4984</v>
      </c>
      <c r="D1508" s="3">
        <v>3000</v>
      </c>
      <c r="E1508" s="4">
        <v>730</v>
      </c>
      <c r="F1508" t="s">
        <v>8220</v>
      </c>
      <c r="G1508" t="s">
        <v>8223</v>
      </c>
      <c r="H1508" t="s">
        <v>8404</v>
      </c>
      <c r="I1508" t="s">
        <v>8245</v>
      </c>
      <c r="J1508">
        <v>1367676034</v>
      </c>
      <c r="K1508">
        <v>1365084034</v>
      </c>
      <c r="L1508" t="b">
        <v>0</v>
      </c>
      <c r="M1508">
        <v>21</v>
      </c>
      <c r="N1508" t="b">
        <v>0</v>
      </c>
      <c r="O1508" t="s">
        <v>8276</v>
      </c>
      <c r="P1508" t="s">
        <v>8326</v>
      </c>
      <c r="Q1508" t="s">
        <v>8349</v>
      </c>
      <c r="R1508">
        <f t="shared" si="161"/>
        <v>34.76</v>
      </c>
      <c r="S1508" s="9">
        <f t="shared" si="162"/>
        <v>24</v>
      </c>
      <c r="T1508" s="8">
        <f t="shared" si="163"/>
        <v>41368.583726851852</v>
      </c>
      <c r="U1508" s="8">
        <f t="shared" si="164"/>
        <v>41398.583726851852</v>
      </c>
      <c r="V1508" s="14">
        <f t="shared" si="165"/>
        <v>30</v>
      </c>
      <c r="W1508" s="10">
        <f t="shared" si="166"/>
        <v>-0.75666666666666671</v>
      </c>
      <c r="X1508" s="21">
        <f t="shared" si="167"/>
        <v>2013</v>
      </c>
    </row>
    <row r="1509" spans="1:24" ht="45" x14ac:dyDescent="0.25">
      <c r="A1509">
        <v>4104</v>
      </c>
      <c r="B1509" s="1" t="s">
        <v>4100</v>
      </c>
      <c r="C1509" s="1" t="s">
        <v>8207</v>
      </c>
      <c r="D1509" s="3">
        <v>3000</v>
      </c>
      <c r="E1509" s="4">
        <v>641</v>
      </c>
      <c r="F1509" t="s">
        <v>8220</v>
      </c>
      <c r="G1509" t="s">
        <v>8225</v>
      </c>
      <c r="H1509" t="s">
        <v>8405</v>
      </c>
      <c r="I1509" t="s">
        <v>8247</v>
      </c>
      <c r="J1509">
        <v>1477550434</v>
      </c>
      <c r="K1509">
        <v>1474958434</v>
      </c>
      <c r="L1509" t="b">
        <v>0</v>
      </c>
      <c r="M1509">
        <v>14</v>
      </c>
      <c r="N1509" t="b">
        <v>0</v>
      </c>
      <c r="O1509" t="s">
        <v>8269</v>
      </c>
      <c r="P1509" t="s">
        <v>8322</v>
      </c>
      <c r="Q1509" t="s">
        <v>8325</v>
      </c>
      <c r="R1509">
        <f t="shared" si="161"/>
        <v>45.79</v>
      </c>
      <c r="S1509" s="9">
        <f t="shared" si="162"/>
        <v>21</v>
      </c>
      <c r="T1509" s="8">
        <f t="shared" si="163"/>
        <v>42640.278171296297</v>
      </c>
      <c r="U1509" s="8">
        <f t="shared" si="164"/>
        <v>42670.278171296297</v>
      </c>
      <c r="V1509" s="14">
        <f t="shared" si="165"/>
        <v>30</v>
      </c>
      <c r="W1509" s="10">
        <f t="shared" si="166"/>
        <v>-0.78633333333333333</v>
      </c>
      <c r="X1509" s="21">
        <f t="shared" si="167"/>
        <v>2016</v>
      </c>
    </row>
    <row r="1510" spans="1:24" ht="45" x14ac:dyDescent="0.25">
      <c r="A1510">
        <v>2896</v>
      </c>
      <c r="B1510" s="1" t="s">
        <v>2896</v>
      </c>
      <c r="C1510" s="1" t="s">
        <v>7006</v>
      </c>
      <c r="D1510" s="3">
        <v>3000</v>
      </c>
      <c r="E1510" s="4">
        <v>625</v>
      </c>
      <c r="F1510" t="s">
        <v>8220</v>
      </c>
      <c r="G1510" t="s">
        <v>8223</v>
      </c>
      <c r="H1510" t="s">
        <v>8404</v>
      </c>
      <c r="I1510" t="s">
        <v>8245</v>
      </c>
      <c r="J1510">
        <v>1481522400</v>
      </c>
      <c r="K1510">
        <v>1480283321</v>
      </c>
      <c r="L1510" t="b">
        <v>0</v>
      </c>
      <c r="M1510">
        <v>12</v>
      </c>
      <c r="N1510" t="b">
        <v>0</v>
      </c>
      <c r="O1510" t="s">
        <v>8269</v>
      </c>
      <c r="P1510" t="s">
        <v>8322</v>
      </c>
      <c r="Q1510" t="s">
        <v>8325</v>
      </c>
      <c r="R1510">
        <f t="shared" si="161"/>
        <v>52.08</v>
      </c>
      <c r="S1510" s="9">
        <f t="shared" si="162"/>
        <v>21</v>
      </c>
      <c r="T1510" s="8">
        <f t="shared" si="163"/>
        <v>42701.908807870372</v>
      </c>
      <c r="U1510" s="8">
        <f t="shared" si="164"/>
        <v>42716.25</v>
      </c>
      <c r="V1510" s="14">
        <f t="shared" si="165"/>
        <v>14.341192129628325</v>
      </c>
      <c r="W1510" s="10">
        <f t="shared" si="166"/>
        <v>-0.79166666666666663</v>
      </c>
      <c r="X1510" s="21">
        <f t="shared" si="167"/>
        <v>2016</v>
      </c>
    </row>
    <row r="1511" spans="1:24" ht="45" x14ac:dyDescent="0.25">
      <c r="A1511">
        <v>3063</v>
      </c>
      <c r="B1511" s="1" t="s">
        <v>3063</v>
      </c>
      <c r="C1511" s="1" t="s">
        <v>7173</v>
      </c>
      <c r="D1511" s="3">
        <v>3000</v>
      </c>
      <c r="E1511" s="4">
        <v>587</v>
      </c>
      <c r="F1511" t="s">
        <v>8220</v>
      </c>
      <c r="G1511" t="s">
        <v>8223</v>
      </c>
      <c r="H1511" t="s">
        <v>8404</v>
      </c>
      <c r="I1511" t="s">
        <v>8245</v>
      </c>
      <c r="J1511">
        <v>1477174138</v>
      </c>
      <c r="K1511">
        <v>1474150138</v>
      </c>
      <c r="L1511" t="b">
        <v>0</v>
      </c>
      <c r="M1511">
        <v>23</v>
      </c>
      <c r="N1511" t="b">
        <v>0</v>
      </c>
      <c r="O1511" t="s">
        <v>8301</v>
      </c>
      <c r="P1511" t="s">
        <v>8322</v>
      </c>
      <c r="Q1511" t="s">
        <v>8323</v>
      </c>
      <c r="R1511">
        <f t="shared" si="161"/>
        <v>25.52</v>
      </c>
      <c r="S1511" s="9">
        <f t="shared" si="162"/>
        <v>20</v>
      </c>
      <c r="T1511" s="8">
        <f t="shared" si="163"/>
        <v>42630.922893518517</v>
      </c>
      <c r="U1511" s="8">
        <f t="shared" si="164"/>
        <v>42665.922893518517</v>
      </c>
      <c r="V1511" s="14">
        <f t="shared" si="165"/>
        <v>35</v>
      </c>
      <c r="W1511" s="10">
        <f t="shared" si="166"/>
        <v>-0.80433333333333334</v>
      </c>
      <c r="X1511" s="21">
        <f t="shared" si="167"/>
        <v>2016</v>
      </c>
    </row>
    <row r="1512" spans="1:24" ht="60" x14ac:dyDescent="0.25">
      <c r="A1512">
        <v>1990</v>
      </c>
      <c r="B1512" s="1" t="s">
        <v>1991</v>
      </c>
      <c r="C1512" s="1" t="s">
        <v>6100</v>
      </c>
      <c r="D1512" s="3">
        <v>3000</v>
      </c>
      <c r="E1512" s="4">
        <v>509</v>
      </c>
      <c r="F1512" t="s">
        <v>8220</v>
      </c>
      <c r="G1512" t="s">
        <v>8223</v>
      </c>
      <c r="H1512" t="s">
        <v>8404</v>
      </c>
      <c r="I1512" t="s">
        <v>8245</v>
      </c>
      <c r="J1512">
        <v>1455338532</v>
      </c>
      <c r="K1512">
        <v>1454042532</v>
      </c>
      <c r="L1512" t="b">
        <v>0</v>
      </c>
      <c r="M1512">
        <v>5</v>
      </c>
      <c r="N1512" t="b">
        <v>0</v>
      </c>
      <c r="O1512" t="s">
        <v>8294</v>
      </c>
      <c r="P1512" t="s">
        <v>8312</v>
      </c>
      <c r="Q1512" t="s">
        <v>8352</v>
      </c>
      <c r="R1512">
        <f t="shared" si="161"/>
        <v>101.8</v>
      </c>
      <c r="S1512" s="9">
        <f t="shared" si="162"/>
        <v>17</v>
      </c>
      <c r="T1512" s="8">
        <f t="shared" si="163"/>
        <v>42398.195972222224</v>
      </c>
      <c r="U1512" s="8">
        <f t="shared" si="164"/>
        <v>42413.195972222224</v>
      </c>
      <c r="V1512" s="14">
        <f t="shared" si="165"/>
        <v>15</v>
      </c>
      <c r="W1512" s="10">
        <f t="shared" si="166"/>
        <v>-0.83033333333333337</v>
      </c>
      <c r="X1512" s="21">
        <f t="shared" si="167"/>
        <v>2016</v>
      </c>
    </row>
    <row r="1513" spans="1:24" ht="45" x14ac:dyDescent="0.25">
      <c r="A1513">
        <v>3996</v>
      </c>
      <c r="B1513" s="1" t="s">
        <v>3992</v>
      </c>
      <c r="C1513" s="1" t="s">
        <v>8102</v>
      </c>
      <c r="D1513" s="3">
        <v>3000</v>
      </c>
      <c r="E1513" s="4">
        <v>497</v>
      </c>
      <c r="F1513" t="s">
        <v>8220</v>
      </c>
      <c r="G1513" t="s">
        <v>8223</v>
      </c>
      <c r="H1513" t="s">
        <v>8404</v>
      </c>
      <c r="I1513" t="s">
        <v>8245</v>
      </c>
      <c r="J1513">
        <v>1416499440</v>
      </c>
      <c r="K1513">
        <v>1415341464</v>
      </c>
      <c r="L1513" t="b">
        <v>0</v>
      </c>
      <c r="M1513">
        <v>17</v>
      </c>
      <c r="N1513" t="b">
        <v>0</v>
      </c>
      <c r="O1513" t="s">
        <v>8269</v>
      </c>
      <c r="P1513" t="s">
        <v>8322</v>
      </c>
      <c r="Q1513" t="s">
        <v>8325</v>
      </c>
      <c r="R1513">
        <f t="shared" si="161"/>
        <v>29.24</v>
      </c>
      <c r="S1513" s="9">
        <f t="shared" si="162"/>
        <v>17</v>
      </c>
      <c r="T1513" s="8">
        <f t="shared" si="163"/>
        <v>41950.26694444444</v>
      </c>
      <c r="U1513" s="8">
        <f t="shared" si="164"/>
        <v>41963.669444444444</v>
      </c>
      <c r="V1513" s="14">
        <f t="shared" si="165"/>
        <v>13.402500000003783</v>
      </c>
      <c r="W1513" s="10">
        <f t="shared" si="166"/>
        <v>-0.83433333333333337</v>
      </c>
      <c r="X1513" s="21">
        <f t="shared" si="167"/>
        <v>2014</v>
      </c>
    </row>
    <row r="1514" spans="1:24" ht="45" x14ac:dyDescent="0.25">
      <c r="A1514">
        <v>431</v>
      </c>
      <c r="B1514" s="1" t="s">
        <v>432</v>
      </c>
      <c r="C1514" s="1" t="s">
        <v>4541</v>
      </c>
      <c r="D1514" s="3">
        <v>3000</v>
      </c>
      <c r="E1514" s="4">
        <v>415</v>
      </c>
      <c r="F1514" t="s">
        <v>8220</v>
      </c>
      <c r="G1514" t="s">
        <v>8224</v>
      </c>
      <c r="H1514" t="s">
        <v>8408</v>
      </c>
      <c r="I1514" t="s">
        <v>8246</v>
      </c>
      <c r="J1514">
        <v>1467752083</v>
      </c>
      <c r="K1514">
        <v>1465160083</v>
      </c>
      <c r="L1514" t="b">
        <v>0</v>
      </c>
      <c r="M1514">
        <v>8</v>
      </c>
      <c r="N1514" t="b">
        <v>0</v>
      </c>
      <c r="O1514" t="s">
        <v>8268</v>
      </c>
      <c r="P1514" t="s">
        <v>8320</v>
      </c>
      <c r="Q1514" t="s">
        <v>8338</v>
      </c>
      <c r="R1514">
        <f t="shared" si="161"/>
        <v>51.88</v>
      </c>
      <c r="S1514" s="9">
        <f t="shared" si="162"/>
        <v>14</v>
      </c>
      <c r="T1514" s="8">
        <f t="shared" si="163"/>
        <v>42526.871331018512</v>
      </c>
      <c r="U1514" s="8">
        <f t="shared" si="164"/>
        <v>42556.871331018512</v>
      </c>
      <c r="V1514" s="14">
        <f t="shared" si="165"/>
        <v>30</v>
      </c>
      <c r="W1514" s="10">
        <f t="shared" si="166"/>
        <v>-0.86166666666666669</v>
      </c>
      <c r="X1514" s="21">
        <f t="shared" si="167"/>
        <v>2016</v>
      </c>
    </row>
    <row r="1515" spans="1:24" ht="45" x14ac:dyDescent="0.25">
      <c r="A1515">
        <v>135</v>
      </c>
      <c r="B1515" s="1" t="s">
        <v>137</v>
      </c>
      <c r="C1515" s="1" t="s">
        <v>4246</v>
      </c>
      <c r="D1515" s="3">
        <v>3000</v>
      </c>
      <c r="E1515" s="4">
        <v>403</v>
      </c>
      <c r="F1515" t="s">
        <v>8219</v>
      </c>
      <c r="G1515" t="s">
        <v>8223</v>
      </c>
      <c r="H1515" t="s">
        <v>8404</v>
      </c>
      <c r="I1515" t="s">
        <v>8245</v>
      </c>
      <c r="J1515">
        <v>1404241200</v>
      </c>
      <c r="K1515">
        <v>1401354597</v>
      </c>
      <c r="L1515" t="b">
        <v>0</v>
      </c>
      <c r="M1515">
        <v>5</v>
      </c>
      <c r="N1515" t="b">
        <v>0</v>
      </c>
      <c r="O1515" t="s">
        <v>8265</v>
      </c>
      <c r="P1515" t="s">
        <v>8320</v>
      </c>
      <c r="Q1515" t="s">
        <v>8336</v>
      </c>
      <c r="R1515">
        <f t="shared" si="161"/>
        <v>80.599999999999994</v>
      </c>
      <c r="S1515" s="9">
        <f t="shared" si="162"/>
        <v>13</v>
      </c>
      <c r="T1515" s="8">
        <f t="shared" si="163"/>
        <v>41788.381909722222</v>
      </c>
      <c r="U1515" s="8">
        <f t="shared" si="164"/>
        <v>41821.791666666664</v>
      </c>
      <c r="V1515" s="14">
        <f t="shared" si="165"/>
        <v>33.409756944442051</v>
      </c>
      <c r="W1515" s="10">
        <f t="shared" si="166"/>
        <v>-0.8656666666666667</v>
      </c>
      <c r="X1515" s="21">
        <f t="shared" si="167"/>
        <v>2014</v>
      </c>
    </row>
    <row r="1516" spans="1:24" ht="60" x14ac:dyDescent="0.25">
      <c r="A1516">
        <v>924</v>
      </c>
      <c r="B1516" s="1" t="s">
        <v>925</v>
      </c>
      <c r="C1516" s="1" t="s">
        <v>5034</v>
      </c>
      <c r="D1516" s="3">
        <v>3000</v>
      </c>
      <c r="E1516" s="4">
        <v>327</v>
      </c>
      <c r="F1516" t="s">
        <v>8220</v>
      </c>
      <c r="G1516" t="s">
        <v>8223</v>
      </c>
      <c r="H1516" t="s">
        <v>8404</v>
      </c>
      <c r="I1516" t="s">
        <v>8245</v>
      </c>
      <c r="J1516">
        <v>1360795069</v>
      </c>
      <c r="K1516">
        <v>1358203069</v>
      </c>
      <c r="L1516" t="b">
        <v>0</v>
      </c>
      <c r="M1516">
        <v>15</v>
      </c>
      <c r="N1516" t="b">
        <v>0</v>
      </c>
      <c r="O1516" t="s">
        <v>8276</v>
      </c>
      <c r="P1516" t="s">
        <v>8326</v>
      </c>
      <c r="Q1516" t="s">
        <v>8349</v>
      </c>
      <c r="R1516">
        <f t="shared" si="161"/>
        <v>21.8</v>
      </c>
      <c r="S1516" s="9">
        <f t="shared" si="162"/>
        <v>11</v>
      </c>
      <c r="T1516" s="8">
        <f t="shared" si="163"/>
        <v>41288.942928240744</v>
      </c>
      <c r="U1516" s="8">
        <f t="shared" si="164"/>
        <v>41318.942928240744</v>
      </c>
      <c r="V1516" s="14">
        <f t="shared" si="165"/>
        <v>30</v>
      </c>
      <c r="W1516" s="10">
        <f t="shared" si="166"/>
        <v>-0.89100000000000001</v>
      </c>
      <c r="X1516" s="21">
        <f t="shared" si="167"/>
        <v>2013</v>
      </c>
    </row>
    <row r="1517" spans="1:24" ht="45" x14ac:dyDescent="0.25">
      <c r="A1517">
        <v>2376</v>
      </c>
      <c r="B1517" s="1" t="s">
        <v>2377</v>
      </c>
      <c r="C1517" s="1" t="s">
        <v>6486</v>
      </c>
      <c r="D1517" s="3">
        <v>3000</v>
      </c>
      <c r="E1517" s="4">
        <v>326.33</v>
      </c>
      <c r="F1517" t="s">
        <v>8219</v>
      </c>
      <c r="G1517" t="s">
        <v>8223</v>
      </c>
      <c r="H1517" t="s">
        <v>8404</v>
      </c>
      <c r="I1517" t="s">
        <v>8245</v>
      </c>
      <c r="J1517">
        <v>1449785566</v>
      </c>
      <c r="K1517">
        <v>1447193566</v>
      </c>
      <c r="L1517" t="b">
        <v>0</v>
      </c>
      <c r="M1517">
        <v>4</v>
      </c>
      <c r="N1517" t="b">
        <v>0</v>
      </c>
      <c r="O1517" t="s">
        <v>8270</v>
      </c>
      <c r="P1517" t="s">
        <v>8307</v>
      </c>
      <c r="Q1517" t="s">
        <v>8341</v>
      </c>
      <c r="R1517">
        <f t="shared" si="161"/>
        <v>81.58</v>
      </c>
      <c r="S1517" s="9">
        <f t="shared" si="162"/>
        <v>11</v>
      </c>
      <c r="T1517" s="8">
        <f t="shared" si="163"/>
        <v>42318.925532407404</v>
      </c>
      <c r="U1517" s="8">
        <f t="shared" si="164"/>
        <v>42348.925532407404</v>
      </c>
      <c r="V1517" s="14">
        <f t="shared" si="165"/>
        <v>30</v>
      </c>
      <c r="W1517" s="10">
        <f t="shared" si="166"/>
        <v>-0.89122333333333337</v>
      </c>
      <c r="X1517" s="21">
        <f t="shared" si="167"/>
        <v>2015</v>
      </c>
    </row>
    <row r="1518" spans="1:24" ht="30" x14ac:dyDescent="0.25">
      <c r="A1518">
        <v>943</v>
      </c>
      <c r="B1518" s="1" t="s">
        <v>944</v>
      </c>
      <c r="C1518" s="1" t="s">
        <v>5053</v>
      </c>
      <c r="D1518" s="3">
        <v>3000</v>
      </c>
      <c r="E1518" s="4">
        <v>289</v>
      </c>
      <c r="F1518" t="s">
        <v>8220</v>
      </c>
      <c r="G1518" t="s">
        <v>8223</v>
      </c>
      <c r="H1518" t="s">
        <v>8404</v>
      </c>
      <c r="I1518" t="s">
        <v>8245</v>
      </c>
      <c r="J1518">
        <v>1480438905</v>
      </c>
      <c r="K1518">
        <v>1477843305</v>
      </c>
      <c r="L1518" t="b">
        <v>0</v>
      </c>
      <c r="M1518">
        <v>12</v>
      </c>
      <c r="N1518" t="b">
        <v>0</v>
      </c>
      <c r="O1518" t="s">
        <v>8271</v>
      </c>
      <c r="P1518" t="s">
        <v>8307</v>
      </c>
      <c r="Q1518" t="s">
        <v>8309</v>
      </c>
      <c r="R1518">
        <f t="shared" si="161"/>
        <v>24.08</v>
      </c>
      <c r="S1518" s="9">
        <f t="shared" si="162"/>
        <v>10</v>
      </c>
      <c r="T1518" s="8">
        <f t="shared" si="163"/>
        <v>42673.66788194445</v>
      </c>
      <c r="U1518" s="8">
        <f t="shared" si="164"/>
        <v>42703.709548611107</v>
      </c>
      <c r="V1518" s="14">
        <f t="shared" si="165"/>
        <v>30.041666666656965</v>
      </c>
      <c r="W1518" s="10">
        <f t="shared" si="166"/>
        <v>-0.90366666666666662</v>
      </c>
      <c r="X1518" s="21">
        <f t="shared" si="167"/>
        <v>2016</v>
      </c>
    </row>
    <row r="1519" spans="1:24" ht="60" x14ac:dyDescent="0.25">
      <c r="A1519">
        <v>1693</v>
      </c>
      <c r="B1519" s="1" t="s">
        <v>1694</v>
      </c>
      <c r="C1519" s="1" t="s">
        <v>5803</v>
      </c>
      <c r="D1519" s="3">
        <v>3000</v>
      </c>
      <c r="E1519" s="4">
        <v>280</v>
      </c>
      <c r="F1519" t="s">
        <v>8221</v>
      </c>
      <c r="G1519" t="s">
        <v>8224</v>
      </c>
      <c r="H1519" t="s">
        <v>8408</v>
      </c>
      <c r="I1519" t="s">
        <v>8246</v>
      </c>
      <c r="J1519">
        <v>1491768000</v>
      </c>
      <c r="K1519">
        <v>1489097112</v>
      </c>
      <c r="L1519" t="b">
        <v>0</v>
      </c>
      <c r="M1519">
        <v>8</v>
      </c>
      <c r="N1519" t="b">
        <v>0</v>
      </c>
      <c r="O1519" t="s">
        <v>8291</v>
      </c>
      <c r="P1519" t="s">
        <v>8326</v>
      </c>
      <c r="Q1519" t="s">
        <v>8329</v>
      </c>
      <c r="R1519">
        <f t="shared" si="161"/>
        <v>35</v>
      </c>
      <c r="S1519" s="9">
        <f t="shared" si="162"/>
        <v>9</v>
      </c>
      <c r="T1519" s="8">
        <f t="shared" si="163"/>
        <v>42803.920277777783</v>
      </c>
      <c r="U1519" s="8">
        <f t="shared" si="164"/>
        <v>42834.833333333328</v>
      </c>
      <c r="V1519" s="14">
        <f t="shared" si="165"/>
        <v>30.913055555545725</v>
      </c>
      <c r="W1519" s="10">
        <f t="shared" si="166"/>
        <v>-0.90666666666666662</v>
      </c>
      <c r="X1519" s="21">
        <f t="shared" si="167"/>
        <v>2017</v>
      </c>
    </row>
    <row r="1520" spans="1:24" ht="60" x14ac:dyDescent="0.25">
      <c r="A1520">
        <v>4027</v>
      </c>
      <c r="B1520" s="1" t="s">
        <v>4023</v>
      </c>
      <c r="C1520" s="1" t="s">
        <v>8132</v>
      </c>
      <c r="D1520" s="3">
        <v>3000</v>
      </c>
      <c r="E1520" s="4">
        <v>215</v>
      </c>
      <c r="F1520" t="s">
        <v>8220</v>
      </c>
      <c r="G1520" t="s">
        <v>8223</v>
      </c>
      <c r="H1520" t="s">
        <v>8404</v>
      </c>
      <c r="I1520" t="s">
        <v>8245</v>
      </c>
      <c r="J1520">
        <v>1487811600</v>
      </c>
      <c r="K1520">
        <v>1486077481</v>
      </c>
      <c r="L1520" t="b">
        <v>0</v>
      </c>
      <c r="M1520">
        <v>7</v>
      </c>
      <c r="N1520" t="b">
        <v>0</v>
      </c>
      <c r="O1520" t="s">
        <v>8269</v>
      </c>
      <c r="P1520" t="s">
        <v>8322</v>
      </c>
      <c r="Q1520" t="s">
        <v>8325</v>
      </c>
      <c r="R1520">
        <f t="shared" si="161"/>
        <v>30.71</v>
      </c>
      <c r="S1520" s="9">
        <f t="shared" si="162"/>
        <v>7</v>
      </c>
      <c r="T1520" s="8">
        <f t="shared" si="163"/>
        <v>42768.97084490741</v>
      </c>
      <c r="U1520" s="8">
        <f t="shared" si="164"/>
        <v>42789.041666666672</v>
      </c>
      <c r="V1520" s="14">
        <f t="shared" si="165"/>
        <v>20.070821759261889</v>
      </c>
      <c r="W1520" s="10">
        <f t="shared" si="166"/>
        <v>-0.92833333333333334</v>
      </c>
      <c r="X1520" s="21">
        <f t="shared" si="167"/>
        <v>2017</v>
      </c>
    </row>
    <row r="1521" spans="1:24" ht="45" x14ac:dyDescent="0.25">
      <c r="A1521">
        <v>424</v>
      </c>
      <c r="B1521" s="1" t="s">
        <v>425</v>
      </c>
      <c r="C1521" s="1" t="s">
        <v>4534</v>
      </c>
      <c r="D1521" s="3">
        <v>3000</v>
      </c>
      <c r="E1521" s="4">
        <v>203.9</v>
      </c>
      <c r="F1521" t="s">
        <v>8220</v>
      </c>
      <c r="G1521" t="s">
        <v>8223</v>
      </c>
      <c r="H1521" t="s">
        <v>8404</v>
      </c>
      <c r="I1521" t="s">
        <v>8245</v>
      </c>
      <c r="J1521">
        <v>1332748899</v>
      </c>
      <c r="K1521">
        <v>1327568499</v>
      </c>
      <c r="L1521" t="b">
        <v>0</v>
      </c>
      <c r="M1521">
        <v>5</v>
      </c>
      <c r="N1521" t="b">
        <v>0</v>
      </c>
      <c r="O1521" t="s">
        <v>8268</v>
      </c>
      <c r="P1521" t="s">
        <v>8320</v>
      </c>
      <c r="Q1521" t="s">
        <v>8338</v>
      </c>
      <c r="R1521">
        <f t="shared" si="161"/>
        <v>40.78</v>
      </c>
      <c r="S1521" s="9">
        <f t="shared" si="162"/>
        <v>7</v>
      </c>
      <c r="T1521" s="8">
        <f t="shared" si="163"/>
        <v>40934.376145833332</v>
      </c>
      <c r="U1521" s="8">
        <f t="shared" si="164"/>
        <v>40994.334479166668</v>
      </c>
      <c r="V1521" s="14">
        <f t="shared" si="165"/>
        <v>59.958333333335759</v>
      </c>
      <c r="W1521" s="10">
        <f t="shared" si="166"/>
        <v>-0.93203333333333327</v>
      </c>
      <c r="X1521" s="21">
        <f t="shared" si="167"/>
        <v>2012</v>
      </c>
    </row>
    <row r="1522" spans="1:24" ht="45" x14ac:dyDescent="0.25">
      <c r="A1522">
        <v>2856</v>
      </c>
      <c r="B1522" s="1" t="s">
        <v>2856</v>
      </c>
      <c r="C1522" s="1" t="s">
        <v>6966</v>
      </c>
      <c r="D1522" s="3">
        <v>3000</v>
      </c>
      <c r="E1522" s="4">
        <v>146</v>
      </c>
      <c r="F1522" t="s">
        <v>8220</v>
      </c>
      <c r="G1522" t="s">
        <v>8223</v>
      </c>
      <c r="H1522" t="s">
        <v>8404</v>
      </c>
      <c r="I1522" t="s">
        <v>8245</v>
      </c>
      <c r="J1522">
        <v>1439069640</v>
      </c>
      <c r="K1522">
        <v>1433897647</v>
      </c>
      <c r="L1522" t="b">
        <v>0</v>
      </c>
      <c r="M1522">
        <v>6</v>
      </c>
      <c r="N1522" t="b">
        <v>0</v>
      </c>
      <c r="O1522" t="s">
        <v>8269</v>
      </c>
      <c r="P1522" t="s">
        <v>8322</v>
      </c>
      <c r="Q1522" t="s">
        <v>8325</v>
      </c>
      <c r="R1522">
        <f t="shared" si="161"/>
        <v>24.33</v>
      </c>
      <c r="S1522" s="9">
        <f t="shared" si="162"/>
        <v>5</v>
      </c>
      <c r="T1522" s="8">
        <f t="shared" si="163"/>
        <v>42165.037581018521</v>
      </c>
      <c r="U1522" s="8">
        <f t="shared" si="164"/>
        <v>42224.898611111115</v>
      </c>
      <c r="V1522" s="14">
        <f t="shared" si="165"/>
        <v>59.861030092593865</v>
      </c>
      <c r="W1522" s="10">
        <f t="shared" si="166"/>
        <v>-0.95133333333333336</v>
      </c>
      <c r="X1522" s="21">
        <f t="shared" si="167"/>
        <v>2015</v>
      </c>
    </row>
    <row r="1523" spans="1:24" ht="60" x14ac:dyDescent="0.25">
      <c r="A1523">
        <v>1225</v>
      </c>
      <c r="B1523" s="1" t="s">
        <v>1226</v>
      </c>
      <c r="C1523" s="1" t="s">
        <v>5335</v>
      </c>
      <c r="D1523" s="3">
        <v>3000</v>
      </c>
      <c r="E1523" s="4">
        <v>132</v>
      </c>
      <c r="F1523" t="s">
        <v>8219</v>
      </c>
      <c r="G1523" t="s">
        <v>8223</v>
      </c>
      <c r="H1523" t="s">
        <v>8404</v>
      </c>
      <c r="I1523" t="s">
        <v>8245</v>
      </c>
      <c r="J1523">
        <v>1382478278</v>
      </c>
      <c r="K1523">
        <v>1377294278</v>
      </c>
      <c r="L1523" t="b">
        <v>0</v>
      </c>
      <c r="M1523">
        <v>3</v>
      </c>
      <c r="N1523" t="b">
        <v>0</v>
      </c>
      <c r="O1523" t="s">
        <v>8284</v>
      </c>
      <c r="P1523" t="s">
        <v>8326</v>
      </c>
      <c r="Q1523" t="s">
        <v>8353</v>
      </c>
      <c r="R1523">
        <f t="shared" si="161"/>
        <v>44</v>
      </c>
      <c r="S1523" s="9">
        <f t="shared" si="162"/>
        <v>4</v>
      </c>
      <c r="T1523" s="8">
        <f t="shared" si="163"/>
        <v>41509.905995370369</v>
      </c>
      <c r="U1523" s="8">
        <f t="shared" si="164"/>
        <v>41569.905995370369</v>
      </c>
      <c r="V1523" s="14">
        <f t="shared" si="165"/>
        <v>60</v>
      </c>
      <c r="W1523" s="10">
        <f t="shared" si="166"/>
        <v>-0.95599999999999996</v>
      </c>
      <c r="X1523" s="21">
        <f t="shared" si="167"/>
        <v>2013</v>
      </c>
    </row>
    <row r="1524" spans="1:24" ht="60" x14ac:dyDescent="0.25">
      <c r="A1524">
        <v>890</v>
      </c>
      <c r="B1524" s="1" t="s">
        <v>891</v>
      </c>
      <c r="C1524" s="1" t="s">
        <v>5000</v>
      </c>
      <c r="D1524" s="3">
        <v>3000</v>
      </c>
      <c r="E1524" s="4">
        <v>125</v>
      </c>
      <c r="F1524" t="s">
        <v>8220</v>
      </c>
      <c r="G1524" t="s">
        <v>8223</v>
      </c>
      <c r="H1524" t="s">
        <v>8404</v>
      </c>
      <c r="I1524" t="s">
        <v>8245</v>
      </c>
      <c r="J1524">
        <v>1385055979</v>
      </c>
      <c r="K1524">
        <v>1382460379</v>
      </c>
      <c r="L1524" t="b">
        <v>0</v>
      </c>
      <c r="M1524">
        <v>4</v>
      </c>
      <c r="N1524" t="b">
        <v>0</v>
      </c>
      <c r="O1524" t="s">
        <v>8277</v>
      </c>
      <c r="P1524" t="s">
        <v>8326</v>
      </c>
      <c r="Q1524" t="s">
        <v>8327</v>
      </c>
      <c r="R1524">
        <f t="shared" si="161"/>
        <v>31.25</v>
      </c>
      <c r="S1524" s="9">
        <f t="shared" si="162"/>
        <v>4</v>
      </c>
      <c r="T1524" s="8">
        <f t="shared" si="163"/>
        <v>41569.698831018519</v>
      </c>
      <c r="U1524" s="8">
        <f t="shared" si="164"/>
        <v>41599.740497685183</v>
      </c>
      <c r="V1524" s="14">
        <f t="shared" si="165"/>
        <v>30.041666666664241</v>
      </c>
      <c r="W1524" s="10">
        <f t="shared" si="166"/>
        <v>-0.95833333333333337</v>
      </c>
      <c r="X1524" s="21">
        <f t="shared" si="167"/>
        <v>2013</v>
      </c>
    </row>
    <row r="1525" spans="1:24" ht="45" x14ac:dyDescent="0.25">
      <c r="A1525">
        <v>1791</v>
      </c>
      <c r="B1525" s="1" t="s">
        <v>1792</v>
      </c>
      <c r="C1525" s="1" t="s">
        <v>5901</v>
      </c>
      <c r="D1525" s="3">
        <v>3000</v>
      </c>
      <c r="E1525" s="4">
        <v>107</v>
      </c>
      <c r="F1525" t="s">
        <v>8220</v>
      </c>
      <c r="G1525" t="s">
        <v>8224</v>
      </c>
      <c r="H1525" t="s">
        <v>8408</v>
      </c>
      <c r="I1525" t="s">
        <v>8246</v>
      </c>
      <c r="J1525">
        <v>1422553565</v>
      </c>
      <c r="K1525">
        <v>1417369565</v>
      </c>
      <c r="L1525" t="b">
        <v>1</v>
      </c>
      <c r="M1525">
        <v>4</v>
      </c>
      <c r="N1525" t="b">
        <v>0</v>
      </c>
      <c r="O1525" t="s">
        <v>8283</v>
      </c>
      <c r="P1525" t="s">
        <v>8312</v>
      </c>
      <c r="Q1525" t="s">
        <v>8313</v>
      </c>
      <c r="R1525">
        <f t="shared" si="161"/>
        <v>26.75</v>
      </c>
      <c r="S1525" s="9">
        <f t="shared" si="162"/>
        <v>4</v>
      </c>
      <c r="T1525" s="8">
        <f t="shared" si="163"/>
        <v>41973.740335648152</v>
      </c>
      <c r="U1525" s="8">
        <f t="shared" si="164"/>
        <v>42033.740335648152</v>
      </c>
      <c r="V1525" s="14">
        <f t="shared" si="165"/>
        <v>60</v>
      </c>
      <c r="W1525" s="10">
        <f t="shared" si="166"/>
        <v>-0.96433333333333338</v>
      </c>
      <c r="X1525" s="21">
        <f t="shared" si="167"/>
        <v>2014</v>
      </c>
    </row>
    <row r="1526" spans="1:24" ht="60" x14ac:dyDescent="0.25">
      <c r="A1526">
        <v>3947</v>
      </c>
      <c r="B1526" s="1" t="s">
        <v>3944</v>
      </c>
      <c r="C1526" s="1" t="s">
        <v>8055</v>
      </c>
      <c r="D1526" s="3">
        <v>3000</v>
      </c>
      <c r="E1526" s="4">
        <v>101</v>
      </c>
      <c r="F1526" t="s">
        <v>8220</v>
      </c>
      <c r="G1526" t="s">
        <v>8223</v>
      </c>
      <c r="H1526" t="s">
        <v>8404</v>
      </c>
      <c r="I1526" t="s">
        <v>8245</v>
      </c>
      <c r="J1526">
        <v>1475378744</v>
      </c>
      <c r="K1526">
        <v>1472786744</v>
      </c>
      <c r="L1526" t="b">
        <v>0</v>
      </c>
      <c r="M1526">
        <v>2</v>
      </c>
      <c r="N1526" t="b">
        <v>0</v>
      </c>
      <c r="O1526" t="s">
        <v>8269</v>
      </c>
      <c r="P1526" t="s">
        <v>8322</v>
      </c>
      <c r="Q1526" t="s">
        <v>8325</v>
      </c>
      <c r="R1526">
        <f t="shared" si="161"/>
        <v>50.5</v>
      </c>
      <c r="S1526" s="9">
        <f t="shared" si="162"/>
        <v>3</v>
      </c>
      <c r="T1526" s="8">
        <f t="shared" si="163"/>
        <v>42615.142870370371</v>
      </c>
      <c r="U1526" s="8">
        <f t="shared" si="164"/>
        <v>42645.142870370371</v>
      </c>
      <c r="V1526" s="14">
        <f t="shared" si="165"/>
        <v>30</v>
      </c>
      <c r="W1526" s="10">
        <f t="shared" si="166"/>
        <v>-0.96633333333333338</v>
      </c>
      <c r="X1526" s="21">
        <f t="shared" si="167"/>
        <v>2016</v>
      </c>
    </row>
    <row r="1527" spans="1:24" ht="45" x14ac:dyDescent="0.25">
      <c r="A1527">
        <v>4111</v>
      </c>
      <c r="B1527" s="1" t="s">
        <v>4107</v>
      </c>
      <c r="C1527" s="1" t="s">
        <v>8214</v>
      </c>
      <c r="D1527" s="3">
        <v>3000</v>
      </c>
      <c r="E1527" s="4">
        <v>94</v>
      </c>
      <c r="F1527" t="s">
        <v>8220</v>
      </c>
      <c r="G1527" t="s">
        <v>8223</v>
      </c>
      <c r="H1527" t="s">
        <v>8404</v>
      </c>
      <c r="I1527" t="s">
        <v>8245</v>
      </c>
      <c r="J1527">
        <v>1424747740</v>
      </c>
      <c r="K1527">
        <v>1422155740</v>
      </c>
      <c r="L1527" t="b">
        <v>0</v>
      </c>
      <c r="M1527">
        <v>6</v>
      </c>
      <c r="N1527" t="b">
        <v>0</v>
      </c>
      <c r="O1527" t="s">
        <v>8269</v>
      </c>
      <c r="P1527" t="s">
        <v>8322</v>
      </c>
      <c r="Q1527" t="s">
        <v>8325</v>
      </c>
      <c r="R1527">
        <f t="shared" si="161"/>
        <v>15.67</v>
      </c>
      <c r="S1527" s="9">
        <f t="shared" si="162"/>
        <v>3</v>
      </c>
      <c r="T1527" s="8">
        <f t="shared" si="163"/>
        <v>42029.135879629626</v>
      </c>
      <c r="U1527" s="8">
        <f t="shared" si="164"/>
        <v>42059.135879629626</v>
      </c>
      <c r="V1527" s="14">
        <f t="shared" si="165"/>
        <v>30</v>
      </c>
      <c r="W1527" s="10">
        <f t="shared" si="166"/>
        <v>-0.96866666666666668</v>
      </c>
      <c r="X1527" s="21">
        <f t="shared" si="167"/>
        <v>2015</v>
      </c>
    </row>
    <row r="1528" spans="1:24" ht="60" x14ac:dyDescent="0.25">
      <c r="A1528">
        <v>1065</v>
      </c>
      <c r="B1528" s="1" t="s">
        <v>1066</v>
      </c>
      <c r="C1528" s="1" t="s">
        <v>5175</v>
      </c>
      <c r="D1528" s="3">
        <v>3000</v>
      </c>
      <c r="E1528" s="4">
        <v>81</v>
      </c>
      <c r="F1528" t="s">
        <v>8220</v>
      </c>
      <c r="G1528" t="s">
        <v>8225</v>
      </c>
      <c r="H1528" t="s">
        <v>8405</v>
      </c>
      <c r="I1528" t="s">
        <v>8247</v>
      </c>
      <c r="J1528">
        <v>1392800922</v>
      </c>
      <c r="K1528">
        <v>1390381722</v>
      </c>
      <c r="L1528" t="b">
        <v>0</v>
      </c>
      <c r="M1528">
        <v>5</v>
      </c>
      <c r="N1528" t="b">
        <v>0</v>
      </c>
      <c r="O1528" t="s">
        <v>8280</v>
      </c>
      <c r="P1528" t="s">
        <v>8315</v>
      </c>
      <c r="Q1528" t="s">
        <v>8333</v>
      </c>
      <c r="R1528">
        <f t="shared" si="161"/>
        <v>16.2</v>
      </c>
      <c r="S1528" s="9">
        <f t="shared" si="162"/>
        <v>3</v>
      </c>
      <c r="T1528" s="8">
        <f t="shared" si="163"/>
        <v>41661.381041666667</v>
      </c>
      <c r="U1528" s="8">
        <f t="shared" si="164"/>
        <v>41689.381041666667</v>
      </c>
      <c r="V1528" s="14">
        <f t="shared" si="165"/>
        <v>28</v>
      </c>
      <c r="W1528" s="10">
        <f t="shared" si="166"/>
        <v>-0.97299999999999998</v>
      </c>
      <c r="X1528" s="21">
        <f t="shared" si="167"/>
        <v>2014</v>
      </c>
    </row>
    <row r="1529" spans="1:24" ht="60" x14ac:dyDescent="0.25">
      <c r="A1529">
        <v>2382</v>
      </c>
      <c r="B1529" s="1" t="s">
        <v>2383</v>
      </c>
      <c r="C1529" s="1" t="s">
        <v>6492</v>
      </c>
      <c r="D1529" s="3">
        <v>3000</v>
      </c>
      <c r="E1529" s="4">
        <v>75</v>
      </c>
      <c r="F1529" t="s">
        <v>8219</v>
      </c>
      <c r="G1529" t="s">
        <v>8223</v>
      </c>
      <c r="H1529" t="s">
        <v>8404</v>
      </c>
      <c r="I1529" t="s">
        <v>8245</v>
      </c>
      <c r="J1529">
        <v>1438662603</v>
      </c>
      <c r="K1529">
        <v>1436502603</v>
      </c>
      <c r="L1529" t="b">
        <v>0</v>
      </c>
      <c r="M1529">
        <v>2</v>
      </c>
      <c r="N1529" t="b">
        <v>0</v>
      </c>
      <c r="O1529" t="s">
        <v>8270</v>
      </c>
      <c r="P1529" t="s">
        <v>8307</v>
      </c>
      <c r="Q1529" t="s">
        <v>8341</v>
      </c>
      <c r="R1529">
        <f t="shared" si="161"/>
        <v>37.5</v>
      </c>
      <c r="S1529" s="9">
        <f t="shared" si="162"/>
        <v>3</v>
      </c>
      <c r="T1529" s="8">
        <f t="shared" si="163"/>
        <v>42195.187534722223</v>
      </c>
      <c r="U1529" s="8">
        <f t="shared" si="164"/>
        <v>42220.187534722223</v>
      </c>
      <c r="V1529" s="14">
        <f t="shared" si="165"/>
        <v>25</v>
      </c>
      <c r="W1529" s="10">
        <f t="shared" si="166"/>
        <v>-0.97499999999999998</v>
      </c>
      <c r="X1529" s="21">
        <f t="shared" si="167"/>
        <v>2015</v>
      </c>
    </row>
    <row r="1530" spans="1:24" ht="45" x14ac:dyDescent="0.25">
      <c r="A1530">
        <v>2878</v>
      </c>
      <c r="B1530" s="1" t="s">
        <v>2878</v>
      </c>
      <c r="C1530" s="1" t="s">
        <v>6988</v>
      </c>
      <c r="D1530" s="3">
        <v>3000</v>
      </c>
      <c r="E1530" s="4">
        <v>63</v>
      </c>
      <c r="F1530" t="s">
        <v>8220</v>
      </c>
      <c r="G1530" t="s">
        <v>8224</v>
      </c>
      <c r="H1530" t="s">
        <v>8408</v>
      </c>
      <c r="I1530" t="s">
        <v>8246</v>
      </c>
      <c r="J1530">
        <v>1435934795</v>
      </c>
      <c r="K1530">
        <v>1430750795</v>
      </c>
      <c r="L1530" t="b">
        <v>0</v>
      </c>
      <c r="M1530">
        <v>4</v>
      </c>
      <c r="N1530" t="b">
        <v>0</v>
      </c>
      <c r="O1530" t="s">
        <v>8269</v>
      </c>
      <c r="P1530" t="s">
        <v>8322</v>
      </c>
      <c r="Q1530" t="s">
        <v>8325</v>
      </c>
      <c r="R1530">
        <f t="shared" si="161"/>
        <v>15.75</v>
      </c>
      <c r="S1530" s="9">
        <f t="shared" si="162"/>
        <v>2</v>
      </c>
      <c r="T1530" s="8">
        <f t="shared" si="163"/>
        <v>42128.615682870368</v>
      </c>
      <c r="U1530" s="8">
        <f t="shared" si="164"/>
        <v>42188.615682870368</v>
      </c>
      <c r="V1530" s="14">
        <f t="shared" si="165"/>
        <v>60</v>
      </c>
      <c r="W1530" s="10">
        <f t="shared" si="166"/>
        <v>-0.97899999999999998</v>
      </c>
      <c r="X1530" s="21">
        <f t="shared" si="167"/>
        <v>2015</v>
      </c>
    </row>
    <row r="1531" spans="1:24" ht="45" x14ac:dyDescent="0.25">
      <c r="A1531">
        <v>4108</v>
      </c>
      <c r="B1531" s="1" t="s">
        <v>4104</v>
      </c>
      <c r="C1531" s="1" t="s">
        <v>8211</v>
      </c>
      <c r="D1531" s="3">
        <v>3000</v>
      </c>
      <c r="E1531" s="4">
        <v>59</v>
      </c>
      <c r="F1531" t="s">
        <v>8220</v>
      </c>
      <c r="G1531" t="s">
        <v>8223</v>
      </c>
      <c r="H1531" t="s">
        <v>8404</v>
      </c>
      <c r="I1531" t="s">
        <v>8245</v>
      </c>
      <c r="J1531">
        <v>1488517200</v>
      </c>
      <c r="K1531">
        <v>1485909937</v>
      </c>
      <c r="L1531" t="b">
        <v>0</v>
      </c>
      <c r="M1531">
        <v>1</v>
      </c>
      <c r="N1531" t="b">
        <v>0</v>
      </c>
      <c r="O1531" t="s">
        <v>8269</v>
      </c>
      <c r="P1531" t="s">
        <v>8322</v>
      </c>
      <c r="Q1531" t="s">
        <v>8325</v>
      </c>
      <c r="R1531">
        <f t="shared" si="161"/>
        <v>59</v>
      </c>
      <c r="S1531" s="9">
        <f t="shared" si="162"/>
        <v>2</v>
      </c>
      <c r="T1531" s="8">
        <f t="shared" si="163"/>
        <v>42767.031678240746</v>
      </c>
      <c r="U1531" s="8">
        <f t="shared" si="164"/>
        <v>42797.208333333328</v>
      </c>
      <c r="V1531" s="14">
        <f t="shared" si="165"/>
        <v>30.176655092582223</v>
      </c>
      <c r="W1531" s="10">
        <f t="shared" si="166"/>
        <v>-0.98033333333333328</v>
      </c>
      <c r="X1531" s="21">
        <f t="shared" si="167"/>
        <v>2017</v>
      </c>
    </row>
    <row r="1532" spans="1:24" ht="60" x14ac:dyDescent="0.25">
      <c r="A1532">
        <v>1498</v>
      </c>
      <c r="B1532" s="1" t="s">
        <v>1499</v>
      </c>
      <c r="C1532" s="1" t="s">
        <v>5608</v>
      </c>
      <c r="D1532" s="3">
        <v>3000</v>
      </c>
      <c r="E1532" s="4">
        <v>57</v>
      </c>
      <c r="F1532" t="s">
        <v>8220</v>
      </c>
      <c r="G1532" t="s">
        <v>8223</v>
      </c>
      <c r="H1532" t="s">
        <v>8404</v>
      </c>
      <c r="I1532" t="s">
        <v>8245</v>
      </c>
      <c r="J1532">
        <v>1409787378</v>
      </c>
      <c r="K1532">
        <v>1405899378</v>
      </c>
      <c r="L1532" t="b">
        <v>0</v>
      </c>
      <c r="M1532">
        <v>3</v>
      </c>
      <c r="N1532" t="b">
        <v>0</v>
      </c>
      <c r="O1532" t="s">
        <v>8273</v>
      </c>
      <c r="P1532" t="s">
        <v>8310</v>
      </c>
      <c r="Q1532" t="s">
        <v>8351</v>
      </c>
      <c r="R1532">
        <f t="shared" si="161"/>
        <v>19</v>
      </c>
      <c r="S1532" s="9">
        <f t="shared" si="162"/>
        <v>2</v>
      </c>
      <c r="T1532" s="8">
        <f t="shared" si="163"/>
        <v>41840.983541666668</v>
      </c>
      <c r="U1532" s="8">
        <f t="shared" si="164"/>
        <v>41885.983541666668</v>
      </c>
      <c r="V1532" s="14">
        <f t="shared" si="165"/>
        <v>45</v>
      </c>
      <c r="W1532" s="10">
        <f t="shared" si="166"/>
        <v>-0.98099999999999998</v>
      </c>
      <c r="X1532" s="21">
        <f t="shared" si="167"/>
        <v>2014</v>
      </c>
    </row>
    <row r="1533" spans="1:24" ht="60" x14ac:dyDescent="0.25">
      <c r="A1533">
        <v>1713</v>
      </c>
      <c r="B1533" s="1" t="s">
        <v>1714</v>
      </c>
      <c r="C1533" s="1" t="s">
        <v>5823</v>
      </c>
      <c r="D1533" s="3">
        <v>3000</v>
      </c>
      <c r="E1533" s="4">
        <v>50</v>
      </c>
      <c r="F1533" t="s">
        <v>8220</v>
      </c>
      <c r="G1533" t="s">
        <v>8223</v>
      </c>
      <c r="H1533" t="s">
        <v>8404</v>
      </c>
      <c r="I1533" t="s">
        <v>8245</v>
      </c>
      <c r="J1533">
        <v>1412536412</v>
      </c>
      <c r="K1533">
        <v>1409944412</v>
      </c>
      <c r="L1533" t="b">
        <v>0</v>
      </c>
      <c r="M1533">
        <v>1</v>
      </c>
      <c r="N1533" t="b">
        <v>0</v>
      </c>
      <c r="O1533" t="s">
        <v>8291</v>
      </c>
      <c r="P1533" t="s">
        <v>8326</v>
      </c>
      <c r="Q1533" t="s">
        <v>8329</v>
      </c>
      <c r="R1533">
        <f t="shared" si="161"/>
        <v>50</v>
      </c>
      <c r="S1533" s="9">
        <f t="shared" si="162"/>
        <v>2</v>
      </c>
      <c r="T1533" s="8">
        <f t="shared" si="163"/>
        <v>41887.801064814819</v>
      </c>
      <c r="U1533" s="8">
        <f t="shared" si="164"/>
        <v>41917.801064814819</v>
      </c>
      <c r="V1533" s="14">
        <f t="shared" si="165"/>
        <v>30</v>
      </c>
      <c r="W1533" s="10">
        <f t="shared" si="166"/>
        <v>-0.98333333333333328</v>
      </c>
      <c r="X1533" s="21">
        <f t="shared" si="167"/>
        <v>2014</v>
      </c>
    </row>
    <row r="1534" spans="1:24" ht="60" x14ac:dyDescent="0.25">
      <c r="A1534">
        <v>3960</v>
      </c>
      <c r="B1534" s="1" t="s">
        <v>3957</v>
      </c>
      <c r="C1534" s="1" t="s">
        <v>8067</v>
      </c>
      <c r="D1534" s="3">
        <v>3000</v>
      </c>
      <c r="E1534" s="4">
        <v>45</v>
      </c>
      <c r="F1534" t="s">
        <v>8220</v>
      </c>
      <c r="G1534" t="s">
        <v>8223</v>
      </c>
      <c r="H1534" t="s">
        <v>8404</v>
      </c>
      <c r="I1534" t="s">
        <v>8245</v>
      </c>
      <c r="J1534">
        <v>1451852256</v>
      </c>
      <c r="K1534">
        <v>1449260256</v>
      </c>
      <c r="L1534" t="b">
        <v>0</v>
      </c>
      <c r="M1534">
        <v>4</v>
      </c>
      <c r="N1534" t="b">
        <v>0</v>
      </c>
      <c r="O1534" t="s">
        <v>8269</v>
      </c>
      <c r="P1534" t="s">
        <v>8322</v>
      </c>
      <c r="Q1534" t="s">
        <v>8325</v>
      </c>
      <c r="R1534">
        <f t="shared" si="161"/>
        <v>11.25</v>
      </c>
      <c r="S1534" s="9">
        <f t="shared" si="162"/>
        <v>2</v>
      </c>
      <c r="T1534" s="8">
        <f t="shared" si="163"/>
        <v>42342.845555555556</v>
      </c>
      <c r="U1534" s="8">
        <f t="shared" si="164"/>
        <v>42372.845555555556</v>
      </c>
      <c r="V1534" s="14">
        <f t="shared" si="165"/>
        <v>30</v>
      </c>
      <c r="W1534" s="10">
        <f t="shared" si="166"/>
        <v>-0.98499999999999999</v>
      </c>
      <c r="X1534" s="21">
        <f t="shared" si="167"/>
        <v>2015</v>
      </c>
    </row>
    <row r="1535" spans="1:24" ht="45" x14ac:dyDescent="0.25">
      <c r="A1535">
        <v>1793</v>
      </c>
      <c r="B1535" s="1" t="s">
        <v>1794</v>
      </c>
      <c r="C1535" s="1" t="s">
        <v>5903</v>
      </c>
      <c r="D1535" s="3">
        <v>3000</v>
      </c>
      <c r="E1535" s="4">
        <v>40</v>
      </c>
      <c r="F1535" t="s">
        <v>8220</v>
      </c>
      <c r="G1535" t="s">
        <v>8225</v>
      </c>
      <c r="H1535" t="s">
        <v>8405</v>
      </c>
      <c r="I1535" t="s">
        <v>8247</v>
      </c>
      <c r="J1535">
        <v>1417127040</v>
      </c>
      <c r="K1535">
        <v>1414531440</v>
      </c>
      <c r="L1535" t="b">
        <v>1</v>
      </c>
      <c r="M1535">
        <v>2</v>
      </c>
      <c r="N1535" t="b">
        <v>0</v>
      </c>
      <c r="O1535" t="s">
        <v>8283</v>
      </c>
      <c r="P1535" t="s">
        <v>8312</v>
      </c>
      <c r="Q1535" t="s">
        <v>8313</v>
      </c>
      <c r="R1535">
        <f t="shared" si="161"/>
        <v>20</v>
      </c>
      <c r="S1535" s="9">
        <f t="shared" si="162"/>
        <v>1</v>
      </c>
      <c r="T1535" s="8">
        <f t="shared" si="163"/>
        <v>41940.89166666667</v>
      </c>
      <c r="U1535" s="8">
        <f t="shared" si="164"/>
        <v>41970.933333333334</v>
      </c>
      <c r="V1535" s="14">
        <f t="shared" si="165"/>
        <v>30.041666666664241</v>
      </c>
      <c r="W1535" s="10">
        <f t="shared" si="166"/>
        <v>-0.98666666666666669</v>
      </c>
      <c r="X1535" s="21">
        <f t="shared" si="167"/>
        <v>2014</v>
      </c>
    </row>
    <row r="1536" spans="1:24" ht="45" x14ac:dyDescent="0.25">
      <c r="A1536">
        <v>4005</v>
      </c>
      <c r="B1536" s="1" t="s">
        <v>4001</v>
      </c>
      <c r="C1536" s="1" t="s">
        <v>8110</v>
      </c>
      <c r="D1536" s="3">
        <v>3000</v>
      </c>
      <c r="E1536" s="4">
        <v>40</v>
      </c>
      <c r="F1536" t="s">
        <v>8220</v>
      </c>
      <c r="G1536" t="s">
        <v>8223</v>
      </c>
      <c r="H1536" t="s">
        <v>8404</v>
      </c>
      <c r="I1536" t="s">
        <v>8245</v>
      </c>
      <c r="J1536">
        <v>1413832985</v>
      </c>
      <c r="K1536">
        <v>1408648985</v>
      </c>
      <c r="L1536" t="b">
        <v>0</v>
      </c>
      <c r="M1536">
        <v>2</v>
      </c>
      <c r="N1536" t="b">
        <v>0</v>
      </c>
      <c r="O1536" t="s">
        <v>8269</v>
      </c>
      <c r="P1536" t="s">
        <v>8322</v>
      </c>
      <c r="Q1536" t="s">
        <v>8325</v>
      </c>
      <c r="R1536">
        <f t="shared" si="161"/>
        <v>20</v>
      </c>
      <c r="S1536" s="9">
        <f t="shared" si="162"/>
        <v>1</v>
      </c>
      <c r="T1536" s="8">
        <f t="shared" si="163"/>
        <v>41872.807696759257</v>
      </c>
      <c r="U1536" s="8">
        <f t="shared" si="164"/>
        <v>41932.807696759257</v>
      </c>
      <c r="V1536" s="14">
        <f t="shared" si="165"/>
        <v>60</v>
      </c>
      <c r="W1536" s="10">
        <f t="shared" si="166"/>
        <v>-0.98666666666666669</v>
      </c>
      <c r="X1536" s="21">
        <f t="shared" si="167"/>
        <v>2014</v>
      </c>
    </row>
    <row r="1537" spans="1:24" ht="45" x14ac:dyDescent="0.25">
      <c r="A1537">
        <v>2413</v>
      </c>
      <c r="B1537" s="1" t="s">
        <v>2414</v>
      </c>
      <c r="C1537" s="1" t="s">
        <v>6523</v>
      </c>
      <c r="D1537" s="3">
        <v>3000</v>
      </c>
      <c r="E1537" s="4">
        <v>25</v>
      </c>
      <c r="F1537" t="s">
        <v>8220</v>
      </c>
      <c r="G1537" t="s">
        <v>8223</v>
      </c>
      <c r="H1537" t="s">
        <v>8404</v>
      </c>
      <c r="I1537" t="s">
        <v>8245</v>
      </c>
      <c r="J1537">
        <v>1401579000</v>
      </c>
      <c r="K1537">
        <v>1398911882</v>
      </c>
      <c r="L1537" t="b">
        <v>0</v>
      </c>
      <c r="M1537">
        <v>3</v>
      </c>
      <c r="N1537" t="b">
        <v>0</v>
      </c>
      <c r="O1537" t="s">
        <v>8282</v>
      </c>
      <c r="P1537" t="s">
        <v>8318</v>
      </c>
      <c r="Q1537" t="s">
        <v>8344</v>
      </c>
      <c r="R1537">
        <f t="shared" si="161"/>
        <v>8.33</v>
      </c>
      <c r="S1537" s="9">
        <f t="shared" si="162"/>
        <v>1</v>
      </c>
      <c r="T1537" s="8">
        <f t="shared" si="163"/>
        <v>41760.10974537037</v>
      </c>
      <c r="U1537" s="8">
        <f t="shared" si="164"/>
        <v>41790.979166666664</v>
      </c>
      <c r="V1537" s="14">
        <f t="shared" si="165"/>
        <v>30.869421296294604</v>
      </c>
      <c r="W1537" s="10">
        <f t="shared" si="166"/>
        <v>-0.9916666666666667</v>
      </c>
      <c r="X1537" s="21">
        <f t="shared" si="167"/>
        <v>2014</v>
      </c>
    </row>
    <row r="1538" spans="1:24" ht="60" x14ac:dyDescent="0.25">
      <c r="A1538">
        <v>3901</v>
      </c>
      <c r="B1538" s="1" t="s">
        <v>3898</v>
      </c>
      <c r="C1538" s="1" t="s">
        <v>8009</v>
      </c>
      <c r="D1538" s="3">
        <v>3000</v>
      </c>
      <c r="E1538" s="4">
        <v>25</v>
      </c>
      <c r="F1538" t="s">
        <v>8220</v>
      </c>
      <c r="G1538" t="s">
        <v>8223</v>
      </c>
      <c r="H1538" t="s">
        <v>8404</v>
      </c>
      <c r="I1538" t="s">
        <v>8245</v>
      </c>
      <c r="J1538">
        <v>1450554599</v>
      </c>
      <c r="K1538">
        <v>1447098599</v>
      </c>
      <c r="L1538" t="b">
        <v>0</v>
      </c>
      <c r="M1538">
        <v>1</v>
      </c>
      <c r="N1538" t="b">
        <v>0</v>
      </c>
      <c r="O1538" t="s">
        <v>8269</v>
      </c>
      <c r="P1538" t="s">
        <v>8322</v>
      </c>
      <c r="Q1538" t="s">
        <v>8325</v>
      </c>
      <c r="R1538">
        <f t="shared" ref="R1538:R1601" si="168">IFERROR(ROUND(E1538/M1538,2),0)</f>
        <v>25</v>
      </c>
      <c r="S1538" s="9">
        <f t="shared" ref="S1538:S1601" si="169">ROUND((E1538/D1538)*100,0)</f>
        <v>1</v>
      </c>
      <c r="T1538" s="8">
        <f t="shared" ref="T1538:T1601" si="170">+(((K1538/60)/60)/24)+DATE(1970,1,1)</f>
        <v>42317.826377314821</v>
      </c>
      <c r="U1538" s="8">
        <f t="shared" ref="U1538:U1601" si="171">+(((J1538/60)/60/24)+DATE(1970,1,1))</f>
        <v>42357.826377314821</v>
      </c>
      <c r="V1538" s="14">
        <f t="shared" ref="V1538:V1601" si="172">+U1538-T1538</f>
        <v>40</v>
      </c>
      <c r="W1538" s="10">
        <f t="shared" ref="W1538:W1601" si="173">+(E1538-D1538)/D1538</f>
        <v>-0.9916666666666667</v>
      </c>
      <c r="X1538" s="21">
        <f t="shared" ref="X1538:X1601" si="174">YEAR(T1538)</f>
        <v>2015</v>
      </c>
    </row>
    <row r="1539" spans="1:24" ht="45" x14ac:dyDescent="0.25">
      <c r="A1539">
        <v>1736</v>
      </c>
      <c r="B1539" s="1" t="s">
        <v>1737</v>
      </c>
      <c r="C1539" s="1" t="s">
        <v>5846</v>
      </c>
      <c r="D1539" s="3">
        <v>3000</v>
      </c>
      <c r="E1539" s="4">
        <v>22</v>
      </c>
      <c r="F1539" t="s">
        <v>8220</v>
      </c>
      <c r="G1539" t="s">
        <v>8223</v>
      </c>
      <c r="H1539" t="s">
        <v>8404</v>
      </c>
      <c r="I1539" t="s">
        <v>8245</v>
      </c>
      <c r="J1539">
        <v>1447018833</v>
      </c>
      <c r="K1539">
        <v>1444423233</v>
      </c>
      <c r="L1539" t="b">
        <v>0</v>
      </c>
      <c r="M1539">
        <v>1</v>
      </c>
      <c r="N1539" t="b">
        <v>0</v>
      </c>
      <c r="O1539" t="s">
        <v>8291</v>
      </c>
      <c r="P1539" t="s">
        <v>8326</v>
      </c>
      <c r="Q1539" t="s">
        <v>8329</v>
      </c>
      <c r="R1539">
        <f t="shared" si="168"/>
        <v>22</v>
      </c>
      <c r="S1539" s="9">
        <f t="shared" si="169"/>
        <v>1</v>
      </c>
      <c r="T1539" s="8">
        <f t="shared" si="170"/>
        <v>42286.861493055556</v>
      </c>
      <c r="U1539" s="8">
        <f t="shared" si="171"/>
        <v>42316.90315972222</v>
      </c>
      <c r="V1539" s="14">
        <f t="shared" si="172"/>
        <v>30.041666666664241</v>
      </c>
      <c r="W1539" s="10">
        <f t="shared" si="173"/>
        <v>-0.9926666666666667</v>
      </c>
      <c r="X1539" s="21">
        <f t="shared" si="174"/>
        <v>2015</v>
      </c>
    </row>
    <row r="1540" spans="1:24" ht="60" x14ac:dyDescent="0.25">
      <c r="A1540">
        <v>777</v>
      </c>
      <c r="B1540" s="1" t="s">
        <v>778</v>
      </c>
      <c r="C1540" s="1" t="s">
        <v>4887</v>
      </c>
      <c r="D1540" s="3">
        <v>3000</v>
      </c>
      <c r="E1540" s="4">
        <v>21</v>
      </c>
      <c r="F1540" t="s">
        <v>8220</v>
      </c>
      <c r="G1540" t="s">
        <v>8223</v>
      </c>
      <c r="H1540" t="s">
        <v>8404</v>
      </c>
      <c r="I1540" t="s">
        <v>8245</v>
      </c>
      <c r="J1540">
        <v>1375313577</v>
      </c>
      <c r="K1540">
        <v>1372721577</v>
      </c>
      <c r="L1540" t="b">
        <v>0</v>
      </c>
      <c r="M1540">
        <v>3</v>
      </c>
      <c r="N1540" t="b">
        <v>0</v>
      </c>
      <c r="O1540" t="s">
        <v>8273</v>
      </c>
      <c r="P1540" t="s">
        <v>8310</v>
      </c>
      <c r="Q1540" t="s">
        <v>8351</v>
      </c>
      <c r="R1540">
        <f t="shared" si="168"/>
        <v>7</v>
      </c>
      <c r="S1540" s="9">
        <f t="shared" si="169"/>
        <v>1</v>
      </c>
      <c r="T1540" s="8">
        <f t="shared" si="170"/>
        <v>41456.981215277774</v>
      </c>
      <c r="U1540" s="8">
        <f t="shared" si="171"/>
        <v>41486.981215277774</v>
      </c>
      <c r="V1540" s="14">
        <f t="shared" si="172"/>
        <v>30</v>
      </c>
      <c r="W1540" s="10">
        <f t="shared" si="173"/>
        <v>-0.99299999999999999</v>
      </c>
      <c r="X1540" s="21">
        <f t="shared" si="174"/>
        <v>2013</v>
      </c>
    </row>
    <row r="1541" spans="1:24" ht="60" x14ac:dyDescent="0.25">
      <c r="A1541">
        <v>2430</v>
      </c>
      <c r="B1541" s="1" t="s">
        <v>2431</v>
      </c>
      <c r="C1541" s="1" t="s">
        <v>6540</v>
      </c>
      <c r="D1541" s="3">
        <v>3000</v>
      </c>
      <c r="E1541" s="4">
        <v>21</v>
      </c>
      <c r="F1541" t="s">
        <v>8220</v>
      </c>
      <c r="G1541" t="s">
        <v>8223</v>
      </c>
      <c r="H1541" t="s">
        <v>8404</v>
      </c>
      <c r="I1541" t="s">
        <v>8245</v>
      </c>
      <c r="J1541">
        <v>1455246504</v>
      </c>
      <c r="K1541">
        <v>1452654504</v>
      </c>
      <c r="L1541" t="b">
        <v>0</v>
      </c>
      <c r="M1541">
        <v>2</v>
      </c>
      <c r="N1541" t="b">
        <v>0</v>
      </c>
      <c r="O1541" t="s">
        <v>8282</v>
      </c>
      <c r="P1541" t="s">
        <v>8318</v>
      </c>
      <c r="Q1541" t="s">
        <v>8344</v>
      </c>
      <c r="R1541">
        <f t="shared" si="168"/>
        <v>10.5</v>
      </c>
      <c r="S1541" s="9">
        <f t="shared" si="169"/>
        <v>1</v>
      </c>
      <c r="T1541" s="8">
        <f t="shared" si="170"/>
        <v>42382.130833333329</v>
      </c>
      <c r="U1541" s="8">
        <f t="shared" si="171"/>
        <v>42412.130833333329</v>
      </c>
      <c r="V1541" s="14">
        <f t="shared" si="172"/>
        <v>30</v>
      </c>
      <c r="W1541" s="10">
        <f t="shared" si="173"/>
        <v>-0.99299999999999999</v>
      </c>
      <c r="X1541" s="21">
        <f t="shared" si="174"/>
        <v>2016</v>
      </c>
    </row>
    <row r="1542" spans="1:24" ht="60" x14ac:dyDescent="0.25">
      <c r="A1542">
        <v>1133</v>
      </c>
      <c r="B1542" s="1" t="s">
        <v>1134</v>
      </c>
      <c r="C1542" s="1" t="s">
        <v>5243</v>
      </c>
      <c r="D1542" s="3">
        <v>3000</v>
      </c>
      <c r="E1542" s="4">
        <v>20</v>
      </c>
      <c r="F1542" t="s">
        <v>8220</v>
      </c>
      <c r="G1542" t="s">
        <v>8224</v>
      </c>
      <c r="H1542" t="s">
        <v>8408</v>
      </c>
      <c r="I1542" t="s">
        <v>8246</v>
      </c>
      <c r="J1542">
        <v>1406799981</v>
      </c>
      <c r="K1542">
        <v>1404207981</v>
      </c>
      <c r="L1542" t="b">
        <v>0</v>
      </c>
      <c r="M1542">
        <v>1</v>
      </c>
      <c r="N1542" t="b">
        <v>0</v>
      </c>
      <c r="O1542" t="s">
        <v>8281</v>
      </c>
      <c r="P1542" t="s">
        <v>8315</v>
      </c>
      <c r="Q1542" t="s">
        <v>8343</v>
      </c>
      <c r="R1542">
        <f t="shared" si="168"/>
        <v>20</v>
      </c>
      <c r="S1542" s="9">
        <f t="shared" si="169"/>
        <v>1</v>
      </c>
      <c r="T1542" s="8">
        <f t="shared" si="170"/>
        <v>41821.407187500001</v>
      </c>
      <c r="U1542" s="8">
        <f t="shared" si="171"/>
        <v>41851.407187500001</v>
      </c>
      <c r="V1542" s="14">
        <f t="shared" si="172"/>
        <v>30</v>
      </c>
      <c r="W1542" s="10">
        <f t="shared" si="173"/>
        <v>-0.99333333333333329</v>
      </c>
      <c r="X1542" s="21">
        <f t="shared" si="174"/>
        <v>2014</v>
      </c>
    </row>
    <row r="1543" spans="1:24" ht="45" x14ac:dyDescent="0.25">
      <c r="A1543">
        <v>1407</v>
      </c>
      <c r="B1543" s="1" t="s">
        <v>1408</v>
      </c>
      <c r="C1543" s="1" t="s">
        <v>5517</v>
      </c>
      <c r="D1543" s="3">
        <v>3000</v>
      </c>
      <c r="E1543" s="4">
        <v>15</v>
      </c>
      <c r="F1543" t="s">
        <v>8220</v>
      </c>
      <c r="G1543" t="s">
        <v>8223</v>
      </c>
      <c r="H1543" t="s">
        <v>8404</v>
      </c>
      <c r="I1543" t="s">
        <v>8245</v>
      </c>
      <c r="J1543">
        <v>1407847978</v>
      </c>
      <c r="K1543">
        <v>1405687978</v>
      </c>
      <c r="L1543" t="b">
        <v>0</v>
      </c>
      <c r="M1543">
        <v>2</v>
      </c>
      <c r="N1543" t="b">
        <v>0</v>
      </c>
      <c r="O1543" t="s">
        <v>8285</v>
      </c>
      <c r="P1543" t="s">
        <v>8310</v>
      </c>
      <c r="Q1543" t="s">
        <v>8347</v>
      </c>
      <c r="R1543">
        <f t="shared" si="168"/>
        <v>7.5</v>
      </c>
      <c r="S1543" s="9">
        <f t="shared" si="169"/>
        <v>1</v>
      </c>
      <c r="T1543" s="8">
        <f t="shared" si="170"/>
        <v>41838.536782407406</v>
      </c>
      <c r="U1543" s="8">
        <f t="shared" si="171"/>
        <v>41863.536782407406</v>
      </c>
      <c r="V1543" s="14">
        <f t="shared" si="172"/>
        <v>25</v>
      </c>
      <c r="W1543" s="10">
        <f t="shared" si="173"/>
        <v>-0.995</v>
      </c>
      <c r="X1543" s="21">
        <f t="shared" si="174"/>
        <v>2014</v>
      </c>
    </row>
    <row r="1544" spans="1:24" ht="60" x14ac:dyDescent="0.25">
      <c r="A1544">
        <v>142</v>
      </c>
      <c r="B1544" s="1" t="s">
        <v>144</v>
      </c>
      <c r="C1544" s="1" t="s">
        <v>4252</v>
      </c>
      <c r="D1544" s="3">
        <v>3000</v>
      </c>
      <c r="E1544" s="4">
        <v>10</v>
      </c>
      <c r="F1544" t="s">
        <v>8219</v>
      </c>
      <c r="G1544" t="s">
        <v>8223</v>
      </c>
      <c r="H1544" t="s">
        <v>8404</v>
      </c>
      <c r="I1544" t="s">
        <v>8245</v>
      </c>
      <c r="J1544">
        <v>1416176778</v>
      </c>
      <c r="K1544">
        <v>1414358778</v>
      </c>
      <c r="L1544" t="b">
        <v>0</v>
      </c>
      <c r="M1544">
        <v>1</v>
      </c>
      <c r="N1544" t="b">
        <v>0</v>
      </c>
      <c r="O1544" t="s">
        <v>8265</v>
      </c>
      <c r="P1544" t="s">
        <v>8320</v>
      </c>
      <c r="Q1544" t="s">
        <v>8336</v>
      </c>
      <c r="R1544">
        <f t="shared" si="168"/>
        <v>10</v>
      </c>
      <c r="S1544" s="9">
        <f t="shared" si="169"/>
        <v>0</v>
      </c>
      <c r="T1544" s="8">
        <f t="shared" si="170"/>
        <v>41938.893263888887</v>
      </c>
      <c r="U1544" s="8">
        <f t="shared" si="171"/>
        <v>41959.934930555552</v>
      </c>
      <c r="V1544" s="14">
        <f t="shared" si="172"/>
        <v>21.041666666664241</v>
      </c>
      <c r="W1544" s="10">
        <f t="shared" si="173"/>
        <v>-0.9966666666666667</v>
      </c>
      <c r="X1544" s="21">
        <f t="shared" si="174"/>
        <v>2014</v>
      </c>
    </row>
    <row r="1545" spans="1:24" ht="60" x14ac:dyDescent="0.25">
      <c r="A1545">
        <v>2777</v>
      </c>
      <c r="B1545" s="1" t="s">
        <v>2777</v>
      </c>
      <c r="C1545" s="1" t="s">
        <v>6887</v>
      </c>
      <c r="D1545" s="3">
        <v>3000</v>
      </c>
      <c r="E1545" s="4">
        <v>10</v>
      </c>
      <c r="F1545" t="s">
        <v>8220</v>
      </c>
      <c r="G1545" t="s">
        <v>8223</v>
      </c>
      <c r="H1545" t="s">
        <v>8404</v>
      </c>
      <c r="I1545" t="s">
        <v>8245</v>
      </c>
      <c r="J1545">
        <v>1437149004</v>
      </c>
      <c r="K1545">
        <v>1434557004</v>
      </c>
      <c r="L1545" t="b">
        <v>0</v>
      </c>
      <c r="M1545">
        <v>1</v>
      </c>
      <c r="N1545" t="b">
        <v>0</v>
      </c>
      <c r="O1545" t="s">
        <v>8302</v>
      </c>
      <c r="P1545" t="s">
        <v>8310</v>
      </c>
      <c r="Q1545" t="s">
        <v>8355</v>
      </c>
      <c r="R1545">
        <f t="shared" si="168"/>
        <v>10</v>
      </c>
      <c r="S1545" s="9">
        <f t="shared" si="169"/>
        <v>0</v>
      </c>
      <c r="T1545" s="8">
        <f t="shared" si="170"/>
        <v>42172.669027777782</v>
      </c>
      <c r="U1545" s="8">
        <f t="shared" si="171"/>
        <v>42202.669027777782</v>
      </c>
      <c r="V1545" s="14">
        <f t="shared" si="172"/>
        <v>30</v>
      </c>
      <c r="W1545" s="10">
        <f t="shared" si="173"/>
        <v>-0.9966666666666667</v>
      </c>
      <c r="X1545" s="21">
        <f t="shared" si="174"/>
        <v>2015</v>
      </c>
    </row>
    <row r="1546" spans="1:24" ht="60" x14ac:dyDescent="0.25">
      <c r="A1546">
        <v>4084</v>
      </c>
      <c r="B1546" s="1" t="s">
        <v>4080</v>
      </c>
      <c r="C1546" s="1" t="s">
        <v>8187</v>
      </c>
      <c r="D1546" s="3">
        <v>3000</v>
      </c>
      <c r="E1546" s="4">
        <v>10</v>
      </c>
      <c r="F1546" t="s">
        <v>8220</v>
      </c>
      <c r="G1546" t="s">
        <v>8236</v>
      </c>
      <c r="H1546" t="s">
        <v>8411</v>
      </c>
      <c r="I1546" t="s">
        <v>8248</v>
      </c>
      <c r="J1546">
        <v>1476008906</v>
      </c>
      <c r="K1546">
        <v>1473416906</v>
      </c>
      <c r="L1546" t="b">
        <v>0</v>
      </c>
      <c r="M1546">
        <v>1</v>
      </c>
      <c r="N1546" t="b">
        <v>0</v>
      </c>
      <c r="O1546" t="s">
        <v>8269</v>
      </c>
      <c r="P1546" t="s">
        <v>8322</v>
      </c>
      <c r="Q1546" t="s">
        <v>8325</v>
      </c>
      <c r="R1546">
        <f t="shared" si="168"/>
        <v>10</v>
      </c>
      <c r="S1546" s="9">
        <f t="shared" si="169"/>
        <v>0</v>
      </c>
      <c r="T1546" s="8">
        <f t="shared" si="170"/>
        <v>42622.436412037037</v>
      </c>
      <c r="U1546" s="8">
        <f t="shared" si="171"/>
        <v>42652.436412037037</v>
      </c>
      <c r="V1546" s="14">
        <f t="shared" si="172"/>
        <v>30</v>
      </c>
      <c r="W1546" s="10">
        <f t="shared" si="173"/>
        <v>-0.9966666666666667</v>
      </c>
      <c r="X1546" s="21">
        <f t="shared" si="174"/>
        <v>2016</v>
      </c>
    </row>
    <row r="1547" spans="1:24" ht="60" x14ac:dyDescent="0.25">
      <c r="A1547">
        <v>1411</v>
      </c>
      <c r="B1547" s="1" t="s">
        <v>1412</v>
      </c>
      <c r="C1547" s="1" t="s">
        <v>5521</v>
      </c>
      <c r="D1547" s="3">
        <v>3000</v>
      </c>
      <c r="E1547" s="4">
        <v>7</v>
      </c>
      <c r="F1547" t="s">
        <v>8220</v>
      </c>
      <c r="G1547" t="s">
        <v>8224</v>
      </c>
      <c r="H1547" t="s">
        <v>8408</v>
      </c>
      <c r="I1547" t="s">
        <v>8246</v>
      </c>
      <c r="J1547">
        <v>1423185900</v>
      </c>
      <c r="K1547">
        <v>1420766700</v>
      </c>
      <c r="L1547" t="b">
        <v>0</v>
      </c>
      <c r="M1547">
        <v>3</v>
      </c>
      <c r="N1547" t="b">
        <v>0</v>
      </c>
      <c r="O1547" t="s">
        <v>8285</v>
      </c>
      <c r="P1547" t="s">
        <v>8310</v>
      </c>
      <c r="Q1547" t="s">
        <v>8347</v>
      </c>
      <c r="R1547">
        <f t="shared" si="168"/>
        <v>2.33</v>
      </c>
      <c r="S1547" s="9">
        <f t="shared" si="169"/>
        <v>0</v>
      </c>
      <c r="T1547" s="8">
        <f t="shared" si="170"/>
        <v>42013.059027777781</v>
      </c>
      <c r="U1547" s="8">
        <f t="shared" si="171"/>
        <v>42041.059027777781</v>
      </c>
      <c r="V1547" s="14">
        <f t="shared" si="172"/>
        <v>28</v>
      </c>
      <c r="W1547" s="10">
        <f t="shared" si="173"/>
        <v>-0.9976666666666667</v>
      </c>
      <c r="X1547" s="21">
        <f t="shared" si="174"/>
        <v>2015</v>
      </c>
    </row>
    <row r="1548" spans="1:24" ht="60" x14ac:dyDescent="0.25">
      <c r="A1548">
        <v>1418</v>
      </c>
      <c r="B1548" s="1" t="s">
        <v>1419</v>
      </c>
      <c r="C1548" s="1" t="s">
        <v>5528</v>
      </c>
      <c r="D1548" s="3">
        <v>3000</v>
      </c>
      <c r="E1548" s="4">
        <v>6</v>
      </c>
      <c r="F1548" t="s">
        <v>8220</v>
      </c>
      <c r="G1548" t="s">
        <v>8226</v>
      </c>
      <c r="H1548" t="s">
        <v>8406</v>
      </c>
      <c r="I1548" t="s">
        <v>8248</v>
      </c>
      <c r="J1548">
        <v>1456397834</v>
      </c>
      <c r="K1548">
        <v>1453805834</v>
      </c>
      <c r="L1548" t="b">
        <v>0</v>
      </c>
      <c r="M1548">
        <v>1</v>
      </c>
      <c r="N1548" t="b">
        <v>0</v>
      </c>
      <c r="O1548" t="s">
        <v>8285</v>
      </c>
      <c r="P1548" t="s">
        <v>8310</v>
      </c>
      <c r="Q1548" t="s">
        <v>8347</v>
      </c>
      <c r="R1548">
        <f t="shared" si="168"/>
        <v>6</v>
      </c>
      <c r="S1548" s="9">
        <f t="shared" si="169"/>
        <v>0</v>
      </c>
      <c r="T1548" s="8">
        <f t="shared" si="170"/>
        <v>42395.456412037034</v>
      </c>
      <c r="U1548" s="8">
        <f t="shared" si="171"/>
        <v>42425.456412037034</v>
      </c>
      <c r="V1548" s="14">
        <f t="shared" si="172"/>
        <v>30</v>
      </c>
      <c r="W1548" s="10">
        <f t="shared" si="173"/>
        <v>-0.998</v>
      </c>
      <c r="X1548" s="21">
        <f t="shared" si="174"/>
        <v>2016</v>
      </c>
    </row>
    <row r="1549" spans="1:24" ht="30" x14ac:dyDescent="0.25">
      <c r="A1549">
        <v>2586</v>
      </c>
      <c r="B1549" s="1" t="s">
        <v>2586</v>
      </c>
      <c r="C1549" s="1" t="s">
        <v>6696</v>
      </c>
      <c r="D1549" s="3">
        <v>3000</v>
      </c>
      <c r="E1549" s="4">
        <v>5</v>
      </c>
      <c r="F1549" t="s">
        <v>8220</v>
      </c>
      <c r="G1549" t="s">
        <v>8224</v>
      </c>
      <c r="H1549" t="s">
        <v>8408</v>
      </c>
      <c r="I1549" t="s">
        <v>8246</v>
      </c>
      <c r="J1549">
        <v>1451030136</v>
      </c>
      <c r="K1549">
        <v>1448438136</v>
      </c>
      <c r="L1549" t="b">
        <v>0</v>
      </c>
      <c r="M1549">
        <v>1</v>
      </c>
      <c r="N1549" t="b">
        <v>0</v>
      </c>
      <c r="O1549" t="s">
        <v>8282</v>
      </c>
      <c r="P1549" t="s">
        <v>8318</v>
      </c>
      <c r="Q1549" t="s">
        <v>8344</v>
      </c>
      <c r="R1549">
        <f t="shared" si="168"/>
        <v>5</v>
      </c>
      <c r="S1549" s="9">
        <f t="shared" si="169"/>
        <v>0</v>
      </c>
      <c r="T1549" s="8">
        <f t="shared" si="170"/>
        <v>42333.330277777779</v>
      </c>
      <c r="U1549" s="8">
        <f t="shared" si="171"/>
        <v>42363.330277777779</v>
      </c>
      <c r="V1549" s="14">
        <f t="shared" si="172"/>
        <v>30</v>
      </c>
      <c r="W1549" s="10">
        <f t="shared" si="173"/>
        <v>-0.99833333333333329</v>
      </c>
      <c r="X1549" s="21">
        <f t="shared" si="174"/>
        <v>2015</v>
      </c>
    </row>
    <row r="1550" spans="1:24" ht="60" x14ac:dyDescent="0.25">
      <c r="A1550">
        <v>2887</v>
      </c>
      <c r="B1550" s="1" t="s">
        <v>2887</v>
      </c>
      <c r="C1550" s="1" t="s">
        <v>6997</v>
      </c>
      <c r="D1550" s="3">
        <v>3000</v>
      </c>
      <c r="E1550" s="4">
        <v>5</v>
      </c>
      <c r="F1550" t="s">
        <v>8220</v>
      </c>
      <c r="G1550" t="s">
        <v>8223</v>
      </c>
      <c r="H1550" t="s">
        <v>8404</v>
      </c>
      <c r="I1550" t="s">
        <v>8245</v>
      </c>
      <c r="J1550">
        <v>1420971324</v>
      </c>
      <c r="K1550">
        <v>1418379324</v>
      </c>
      <c r="L1550" t="b">
        <v>0</v>
      </c>
      <c r="M1550">
        <v>1</v>
      </c>
      <c r="N1550" t="b">
        <v>0</v>
      </c>
      <c r="O1550" t="s">
        <v>8269</v>
      </c>
      <c r="P1550" t="s">
        <v>8322</v>
      </c>
      <c r="Q1550" t="s">
        <v>8325</v>
      </c>
      <c r="R1550">
        <f t="shared" si="168"/>
        <v>5</v>
      </c>
      <c r="S1550" s="9">
        <f t="shared" si="169"/>
        <v>0</v>
      </c>
      <c r="T1550" s="8">
        <f t="shared" si="170"/>
        <v>41985.427361111113</v>
      </c>
      <c r="U1550" s="8">
        <f t="shared" si="171"/>
        <v>42015.427361111113</v>
      </c>
      <c r="V1550" s="14">
        <f t="shared" si="172"/>
        <v>30</v>
      </c>
      <c r="W1550" s="10">
        <f t="shared" si="173"/>
        <v>-0.99833333333333329</v>
      </c>
      <c r="X1550" s="21">
        <f t="shared" si="174"/>
        <v>2014</v>
      </c>
    </row>
    <row r="1551" spans="1:24" ht="60" x14ac:dyDescent="0.25">
      <c r="A1551">
        <v>4079</v>
      </c>
      <c r="B1551" s="1" t="s">
        <v>4075</v>
      </c>
      <c r="C1551" s="1" t="s">
        <v>8182</v>
      </c>
      <c r="D1551" s="3">
        <v>3000</v>
      </c>
      <c r="E1551" s="4">
        <v>5</v>
      </c>
      <c r="F1551" t="s">
        <v>8220</v>
      </c>
      <c r="G1551" t="s">
        <v>8223</v>
      </c>
      <c r="H1551" t="s">
        <v>8404</v>
      </c>
      <c r="I1551" t="s">
        <v>8245</v>
      </c>
      <c r="J1551">
        <v>1466375521</v>
      </c>
      <c r="K1551">
        <v>1463783521</v>
      </c>
      <c r="L1551" t="b">
        <v>0</v>
      </c>
      <c r="M1551">
        <v>1</v>
      </c>
      <c r="N1551" t="b">
        <v>0</v>
      </c>
      <c r="O1551" t="s">
        <v>8269</v>
      </c>
      <c r="P1551" t="s">
        <v>8322</v>
      </c>
      <c r="Q1551" t="s">
        <v>8325</v>
      </c>
      <c r="R1551">
        <f t="shared" si="168"/>
        <v>5</v>
      </c>
      <c r="S1551" s="9">
        <f t="shared" si="169"/>
        <v>0</v>
      </c>
      <c r="T1551" s="8">
        <f t="shared" si="170"/>
        <v>42510.938900462963</v>
      </c>
      <c r="U1551" s="8">
        <f t="shared" si="171"/>
        <v>42540.938900462963</v>
      </c>
      <c r="V1551" s="14">
        <f t="shared" si="172"/>
        <v>30</v>
      </c>
      <c r="W1551" s="10">
        <f t="shared" si="173"/>
        <v>-0.99833333333333329</v>
      </c>
      <c r="X1551" s="21">
        <f t="shared" si="174"/>
        <v>2016</v>
      </c>
    </row>
    <row r="1552" spans="1:24" ht="60" x14ac:dyDescent="0.25">
      <c r="A1552">
        <v>121</v>
      </c>
      <c r="B1552" s="1" t="s">
        <v>123</v>
      </c>
      <c r="C1552" s="1" t="s">
        <v>4232</v>
      </c>
      <c r="D1552" s="3">
        <v>3000</v>
      </c>
      <c r="E1552" s="4">
        <v>1</v>
      </c>
      <c r="F1552" t="s">
        <v>8219</v>
      </c>
      <c r="G1552" t="s">
        <v>8223</v>
      </c>
      <c r="H1552" t="s">
        <v>8404</v>
      </c>
      <c r="I1552" t="s">
        <v>8245</v>
      </c>
      <c r="J1552">
        <v>1429352160</v>
      </c>
      <c r="K1552">
        <v>1427993710</v>
      </c>
      <c r="L1552" t="b">
        <v>0</v>
      </c>
      <c r="M1552">
        <v>1</v>
      </c>
      <c r="N1552" t="b">
        <v>0</v>
      </c>
      <c r="O1552" t="s">
        <v>8265</v>
      </c>
      <c r="P1552" t="s">
        <v>8320</v>
      </c>
      <c r="Q1552" t="s">
        <v>8336</v>
      </c>
      <c r="R1552">
        <f t="shared" si="168"/>
        <v>1</v>
      </c>
      <c r="S1552" s="9">
        <f t="shared" si="169"/>
        <v>0</v>
      </c>
      <c r="T1552" s="8">
        <f t="shared" si="170"/>
        <v>42096.704976851848</v>
      </c>
      <c r="U1552" s="8">
        <f t="shared" si="171"/>
        <v>42112.427777777775</v>
      </c>
      <c r="V1552" s="14">
        <f t="shared" si="172"/>
        <v>15.722800925927004</v>
      </c>
      <c r="W1552" s="10">
        <f t="shared" si="173"/>
        <v>-0.9996666666666667</v>
      </c>
      <c r="X1552" s="21">
        <f t="shared" si="174"/>
        <v>2015</v>
      </c>
    </row>
    <row r="1553" spans="1:24" ht="60" x14ac:dyDescent="0.25">
      <c r="A1553">
        <v>580</v>
      </c>
      <c r="B1553" s="1" t="s">
        <v>581</v>
      </c>
      <c r="C1553" s="1" t="s">
        <v>4690</v>
      </c>
      <c r="D1553" s="3">
        <v>3000</v>
      </c>
      <c r="E1553" s="4">
        <v>1</v>
      </c>
      <c r="F1553" t="s">
        <v>8220</v>
      </c>
      <c r="G1553" t="s">
        <v>8223</v>
      </c>
      <c r="H1553" t="s">
        <v>8404</v>
      </c>
      <c r="I1553" t="s">
        <v>8245</v>
      </c>
      <c r="J1553">
        <v>1474580867</v>
      </c>
      <c r="K1553">
        <v>1471988867</v>
      </c>
      <c r="L1553" t="b">
        <v>0</v>
      </c>
      <c r="M1553">
        <v>1</v>
      </c>
      <c r="N1553" t="b">
        <v>0</v>
      </c>
      <c r="O1553" t="s">
        <v>8270</v>
      </c>
      <c r="P1553" t="s">
        <v>8307</v>
      </c>
      <c r="Q1553" t="s">
        <v>8341</v>
      </c>
      <c r="R1553">
        <f t="shared" si="168"/>
        <v>1</v>
      </c>
      <c r="S1553" s="9">
        <f t="shared" si="169"/>
        <v>0</v>
      </c>
      <c r="T1553" s="8">
        <f t="shared" si="170"/>
        <v>42605.908182870371</v>
      </c>
      <c r="U1553" s="8">
        <f t="shared" si="171"/>
        <v>42635.908182870371</v>
      </c>
      <c r="V1553" s="14">
        <f t="shared" si="172"/>
        <v>30</v>
      </c>
      <c r="W1553" s="10">
        <f t="shared" si="173"/>
        <v>-0.9996666666666667</v>
      </c>
      <c r="X1553" s="21">
        <f t="shared" si="174"/>
        <v>2016</v>
      </c>
    </row>
    <row r="1554" spans="1:24" ht="45" x14ac:dyDescent="0.25">
      <c r="A1554">
        <v>1545</v>
      </c>
      <c r="B1554" s="1" t="s">
        <v>1546</v>
      </c>
      <c r="C1554" s="1" t="s">
        <v>5655</v>
      </c>
      <c r="D1554" s="3">
        <v>3000</v>
      </c>
      <c r="E1554" s="4">
        <v>1</v>
      </c>
      <c r="F1554" t="s">
        <v>8220</v>
      </c>
      <c r="G1554" t="s">
        <v>8223</v>
      </c>
      <c r="H1554" t="s">
        <v>8404</v>
      </c>
      <c r="I1554" t="s">
        <v>8245</v>
      </c>
      <c r="J1554">
        <v>1425330960</v>
      </c>
      <c r="K1554">
        <v>1422393234</v>
      </c>
      <c r="L1554" t="b">
        <v>0</v>
      </c>
      <c r="M1554">
        <v>1</v>
      </c>
      <c r="N1554" t="b">
        <v>0</v>
      </c>
      <c r="O1554" t="s">
        <v>8287</v>
      </c>
      <c r="P1554" t="s">
        <v>8312</v>
      </c>
      <c r="Q1554" t="s">
        <v>8354</v>
      </c>
      <c r="R1554">
        <f t="shared" si="168"/>
        <v>1</v>
      </c>
      <c r="S1554" s="9">
        <f t="shared" si="169"/>
        <v>0</v>
      </c>
      <c r="T1554" s="8">
        <f t="shared" si="170"/>
        <v>42031.884652777779</v>
      </c>
      <c r="U1554" s="8">
        <f t="shared" si="171"/>
        <v>42065.886111111111</v>
      </c>
      <c r="V1554" s="14">
        <f t="shared" si="172"/>
        <v>34.001458333332266</v>
      </c>
      <c r="W1554" s="10">
        <f t="shared" si="173"/>
        <v>-0.9996666666666667</v>
      </c>
      <c r="X1554" s="21">
        <f t="shared" si="174"/>
        <v>2015</v>
      </c>
    </row>
    <row r="1555" spans="1:24" ht="60" x14ac:dyDescent="0.25">
      <c r="A1555">
        <v>1727</v>
      </c>
      <c r="B1555" s="1" t="s">
        <v>1728</v>
      </c>
      <c r="C1555" s="1" t="s">
        <v>5837</v>
      </c>
      <c r="D1555" s="3">
        <v>3000</v>
      </c>
      <c r="E1555" s="4">
        <v>1</v>
      </c>
      <c r="F1555" t="s">
        <v>8220</v>
      </c>
      <c r="G1555" t="s">
        <v>8224</v>
      </c>
      <c r="H1555" t="s">
        <v>8408</v>
      </c>
      <c r="I1555" t="s">
        <v>8246</v>
      </c>
      <c r="J1555">
        <v>1428231600</v>
      </c>
      <c r="K1555">
        <v>1423520177</v>
      </c>
      <c r="L1555" t="b">
        <v>0</v>
      </c>
      <c r="M1555">
        <v>1</v>
      </c>
      <c r="N1555" t="b">
        <v>0</v>
      </c>
      <c r="O1555" t="s">
        <v>8291</v>
      </c>
      <c r="P1555" t="s">
        <v>8326</v>
      </c>
      <c r="Q1555" t="s">
        <v>8329</v>
      </c>
      <c r="R1555">
        <f t="shared" si="168"/>
        <v>1</v>
      </c>
      <c r="S1555" s="9">
        <f t="shared" si="169"/>
        <v>0</v>
      </c>
      <c r="T1555" s="8">
        <f t="shared" si="170"/>
        <v>42044.927974537044</v>
      </c>
      <c r="U1555" s="8">
        <f t="shared" si="171"/>
        <v>42099.458333333328</v>
      </c>
      <c r="V1555" s="14">
        <f t="shared" si="172"/>
        <v>54.530358796284418</v>
      </c>
      <c r="W1555" s="10">
        <f t="shared" si="173"/>
        <v>-0.9996666666666667</v>
      </c>
      <c r="X1555" s="21">
        <f t="shared" si="174"/>
        <v>2015</v>
      </c>
    </row>
    <row r="1556" spans="1:24" ht="60" x14ac:dyDescent="0.25">
      <c r="A1556">
        <v>3630</v>
      </c>
      <c r="B1556" s="1" t="s">
        <v>3628</v>
      </c>
      <c r="C1556" s="1" t="s">
        <v>7740</v>
      </c>
      <c r="D1556" s="3">
        <v>3000</v>
      </c>
      <c r="E1556" s="4">
        <v>1</v>
      </c>
      <c r="F1556" t="s">
        <v>8220</v>
      </c>
      <c r="G1556" t="s">
        <v>8224</v>
      </c>
      <c r="H1556" t="s">
        <v>8408</v>
      </c>
      <c r="I1556" t="s">
        <v>8246</v>
      </c>
      <c r="J1556">
        <v>1417295990</v>
      </c>
      <c r="K1556">
        <v>1414700390</v>
      </c>
      <c r="L1556" t="b">
        <v>0</v>
      </c>
      <c r="M1556">
        <v>1</v>
      </c>
      <c r="N1556" t="b">
        <v>0</v>
      </c>
      <c r="O1556" t="s">
        <v>8303</v>
      </c>
      <c r="P1556" t="s">
        <v>8322</v>
      </c>
      <c r="Q1556" t="s">
        <v>8334</v>
      </c>
      <c r="R1556">
        <f t="shared" si="168"/>
        <v>1</v>
      </c>
      <c r="S1556" s="9">
        <f t="shared" si="169"/>
        <v>0</v>
      </c>
      <c r="T1556" s="8">
        <f t="shared" si="170"/>
        <v>41942.84710648148</v>
      </c>
      <c r="U1556" s="8">
        <f t="shared" si="171"/>
        <v>41972.888773148152</v>
      </c>
      <c r="V1556" s="14">
        <f t="shared" si="172"/>
        <v>30.041666666671517</v>
      </c>
      <c r="W1556" s="10">
        <f t="shared" si="173"/>
        <v>-0.9996666666666667</v>
      </c>
      <c r="X1556" s="21">
        <f t="shared" si="174"/>
        <v>2014</v>
      </c>
    </row>
    <row r="1557" spans="1:24" ht="60" x14ac:dyDescent="0.25">
      <c r="A1557">
        <v>136</v>
      </c>
      <c r="B1557" s="1" t="s">
        <v>138</v>
      </c>
      <c r="C1557" s="1" t="s">
        <v>4232</v>
      </c>
      <c r="D1557" s="3">
        <v>3000</v>
      </c>
      <c r="E1557" s="4">
        <v>0</v>
      </c>
      <c r="F1557" t="s">
        <v>8219</v>
      </c>
      <c r="G1557" t="s">
        <v>8223</v>
      </c>
      <c r="H1557" t="s">
        <v>8404</v>
      </c>
      <c r="I1557" t="s">
        <v>8245</v>
      </c>
      <c r="J1557">
        <v>1431771360</v>
      </c>
      <c r="K1557">
        <v>1427968234</v>
      </c>
      <c r="L1557" t="b">
        <v>0</v>
      </c>
      <c r="M1557">
        <v>0</v>
      </c>
      <c r="N1557" t="b">
        <v>0</v>
      </c>
      <c r="O1557" t="s">
        <v>8265</v>
      </c>
      <c r="P1557" t="s">
        <v>8320</v>
      </c>
      <c r="Q1557" t="s">
        <v>8336</v>
      </c>
      <c r="R1557">
        <f t="shared" si="168"/>
        <v>0</v>
      </c>
      <c r="S1557" s="9">
        <f t="shared" si="169"/>
        <v>0</v>
      </c>
      <c r="T1557" s="8">
        <f t="shared" si="170"/>
        <v>42096.410115740742</v>
      </c>
      <c r="U1557" s="8">
        <f t="shared" si="171"/>
        <v>42140.427777777775</v>
      </c>
      <c r="V1557" s="14">
        <f t="shared" si="172"/>
        <v>44.017662037033006</v>
      </c>
      <c r="W1557" s="10">
        <f t="shared" si="173"/>
        <v>-1</v>
      </c>
      <c r="X1557" s="21">
        <f t="shared" si="174"/>
        <v>2015</v>
      </c>
    </row>
    <row r="1558" spans="1:24" ht="60" x14ac:dyDescent="0.25">
      <c r="A1558">
        <v>229</v>
      </c>
      <c r="B1558" s="1" t="s">
        <v>231</v>
      </c>
      <c r="C1558" s="1" t="s">
        <v>4339</v>
      </c>
      <c r="D1558" s="3">
        <v>3000</v>
      </c>
      <c r="E1558" s="4">
        <v>0</v>
      </c>
      <c r="F1558" t="s">
        <v>8220</v>
      </c>
      <c r="G1558" t="s">
        <v>8235</v>
      </c>
      <c r="H1558" t="s">
        <v>8413</v>
      </c>
      <c r="I1558" t="s">
        <v>8248</v>
      </c>
      <c r="J1558">
        <v>1455402297</v>
      </c>
      <c r="K1558">
        <v>1452810297</v>
      </c>
      <c r="L1558" t="b">
        <v>0</v>
      </c>
      <c r="M1558">
        <v>0</v>
      </c>
      <c r="N1558" t="b">
        <v>0</v>
      </c>
      <c r="O1558" t="s">
        <v>8266</v>
      </c>
      <c r="P1558" t="s">
        <v>8320</v>
      </c>
      <c r="Q1558" t="s">
        <v>8324</v>
      </c>
      <c r="R1558">
        <f t="shared" si="168"/>
        <v>0</v>
      </c>
      <c r="S1558" s="9">
        <f t="shared" si="169"/>
        <v>0</v>
      </c>
      <c r="T1558" s="8">
        <f t="shared" si="170"/>
        <v>42383.933993055558</v>
      </c>
      <c r="U1558" s="8">
        <f t="shared" si="171"/>
        <v>42413.933993055558</v>
      </c>
      <c r="V1558" s="14">
        <f t="shared" si="172"/>
        <v>30</v>
      </c>
      <c r="W1558" s="10">
        <f t="shared" si="173"/>
        <v>-1</v>
      </c>
      <c r="X1558" s="21">
        <f t="shared" si="174"/>
        <v>2016</v>
      </c>
    </row>
    <row r="1559" spans="1:24" ht="60" x14ac:dyDescent="0.25">
      <c r="A1559">
        <v>433</v>
      </c>
      <c r="B1559" s="1" t="s">
        <v>434</v>
      </c>
      <c r="C1559" s="1" t="s">
        <v>4543</v>
      </c>
      <c r="D1559" s="3">
        <v>3000</v>
      </c>
      <c r="E1559" s="4">
        <v>0</v>
      </c>
      <c r="F1559" t="s">
        <v>8220</v>
      </c>
      <c r="G1559" t="s">
        <v>8223</v>
      </c>
      <c r="H1559" t="s">
        <v>8404</v>
      </c>
      <c r="I1559" t="s">
        <v>8245</v>
      </c>
      <c r="J1559">
        <v>1444576022</v>
      </c>
      <c r="K1559">
        <v>1439392022</v>
      </c>
      <c r="L1559" t="b">
        <v>0</v>
      </c>
      <c r="M1559">
        <v>0</v>
      </c>
      <c r="N1559" t="b">
        <v>0</v>
      </c>
      <c r="O1559" t="s">
        <v>8268</v>
      </c>
      <c r="P1559" t="s">
        <v>8320</v>
      </c>
      <c r="Q1559" t="s">
        <v>8338</v>
      </c>
      <c r="R1559">
        <f t="shared" si="168"/>
        <v>0</v>
      </c>
      <c r="S1559" s="9">
        <f t="shared" si="169"/>
        <v>0</v>
      </c>
      <c r="T1559" s="8">
        <f t="shared" si="170"/>
        <v>42228.629884259266</v>
      </c>
      <c r="U1559" s="8">
        <f t="shared" si="171"/>
        <v>42288.629884259266</v>
      </c>
      <c r="V1559" s="14">
        <f t="shared" si="172"/>
        <v>60</v>
      </c>
      <c r="W1559" s="10">
        <f t="shared" si="173"/>
        <v>-1</v>
      </c>
      <c r="X1559" s="21">
        <f t="shared" si="174"/>
        <v>2015</v>
      </c>
    </row>
    <row r="1560" spans="1:24" ht="60" x14ac:dyDescent="0.25">
      <c r="A1560">
        <v>897</v>
      </c>
      <c r="B1560" s="1" t="s">
        <v>898</v>
      </c>
      <c r="C1560" s="1" t="s">
        <v>5007</v>
      </c>
      <c r="D1560" s="3">
        <v>3000</v>
      </c>
      <c r="E1560" s="4">
        <v>0</v>
      </c>
      <c r="F1560" t="s">
        <v>8220</v>
      </c>
      <c r="G1560" t="s">
        <v>8223</v>
      </c>
      <c r="H1560" t="s">
        <v>8404</v>
      </c>
      <c r="I1560" t="s">
        <v>8245</v>
      </c>
      <c r="J1560">
        <v>1354123908</v>
      </c>
      <c r="K1560">
        <v>1351528308</v>
      </c>
      <c r="L1560" t="b">
        <v>0</v>
      </c>
      <c r="M1560">
        <v>0</v>
      </c>
      <c r="N1560" t="b">
        <v>0</v>
      </c>
      <c r="O1560" t="s">
        <v>8277</v>
      </c>
      <c r="P1560" t="s">
        <v>8326</v>
      </c>
      <c r="Q1560" t="s">
        <v>8327</v>
      </c>
      <c r="R1560">
        <f t="shared" si="168"/>
        <v>0</v>
      </c>
      <c r="S1560" s="9">
        <f t="shared" si="169"/>
        <v>0</v>
      </c>
      <c r="T1560" s="8">
        <f t="shared" si="170"/>
        <v>41211.688750000001</v>
      </c>
      <c r="U1560" s="8">
        <f t="shared" si="171"/>
        <v>41241.730416666665</v>
      </c>
      <c r="V1560" s="14">
        <f t="shared" si="172"/>
        <v>30.041666666664241</v>
      </c>
      <c r="W1560" s="10">
        <f t="shared" si="173"/>
        <v>-1</v>
      </c>
      <c r="X1560" s="21">
        <f t="shared" si="174"/>
        <v>2012</v>
      </c>
    </row>
    <row r="1561" spans="1:24" ht="60" x14ac:dyDescent="0.25">
      <c r="A1561">
        <v>1046</v>
      </c>
      <c r="B1561" s="1" t="s">
        <v>1047</v>
      </c>
      <c r="C1561" s="1" t="s">
        <v>5156</v>
      </c>
      <c r="D1561" s="3">
        <v>3000</v>
      </c>
      <c r="E1561" s="4">
        <v>0</v>
      </c>
      <c r="F1561" t="s">
        <v>8219</v>
      </c>
      <c r="G1561" t="s">
        <v>8235</v>
      </c>
      <c r="H1561" t="s">
        <v>8413</v>
      </c>
      <c r="I1561" t="s">
        <v>8248</v>
      </c>
      <c r="J1561">
        <v>1451161560</v>
      </c>
      <c r="K1561">
        <v>1447273560</v>
      </c>
      <c r="L1561" t="b">
        <v>0</v>
      </c>
      <c r="M1561">
        <v>0</v>
      </c>
      <c r="N1561" t="b">
        <v>0</v>
      </c>
      <c r="O1561" t="s">
        <v>8279</v>
      </c>
      <c r="P1561" t="s">
        <v>8345</v>
      </c>
      <c r="Q1561" t="s">
        <v>8346</v>
      </c>
      <c r="R1561">
        <f t="shared" si="168"/>
        <v>0</v>
      </c>
      <c r="S1561" s="9">
        <f t="shared" si="169"/>
        <v>0</v>
      </c>
      <c r="T1561" s="8">
        <f t="shared" si="170"/>
        <v>42319.851388888885</v>
      </c>
      <c r="U1561" s="8">
        <f t="shared" si="171"/>
        <v>42364.851388888885</v>
      </c>
      <c r="V1561" s="14">
        <f t="shared" si="172"/>
        <v>45</v>
      </c>
      <c r="W1561" s="10">
        <f t="shared" si="173"/>
        <v>-1</v>
      </c>
      <c r="X1561" s="21">
        <f t="shared" si="174"/>
        <v>2015</v>
      </c>
    </row>
    <row r="1562" spans="1:24" ht="60" x14ac:dyDescent="0.25">
      <c r="A1562">
        <v>1125</v>
      </c>
      <c r="B1562" s="1" t="s">
        <v>1126</v>
      </c>
      <c r="C1562" s="1" t="s">
        <v>5235</v>
      </c>
      <c r="D1562" s="3">
        <v>3000</v>
      </c>
      <c r="E1562" s="4">
        <v>0</v>
      </c>
      <c r="F1562" t="s">
        <v>8220</v>
      </c>
      <c r="G1562" t="s">
        <v>8224</v>
      </c>
      <c r="H1562" t="s">
        <v>8408</v>
      </c>
      <c r="I1562" t="s">
        <v>8246</v>
      </c>
      <c r="J1562">
        <v>1443193130</v>
      </c>
      <c r="K1562">
        <v>1438009130</v>
      </c>
      <c r="L1562" t="b">
        <v>0</v>
      </c>
      <c r="M1562">
        <v>0</v>
      </c>
      <c r="N1562" t="b">
        <v>0</v>
      </c>
      <c r="O1562" t="s">
        <v>8281</v>
      </c>
      <c r="P1562" t="s">
        <v>8315</v>
      </c>
      <c r="Q1562" t="s">
        <v>8343</v>
      </c>
      <c r="R1562">
        <f t="shared" si="168"/>
        <v>0</v>
      </c>
      <c r="S1562" s="9">
        <f t="shared" si="169"/>
        <v>0</v>
      </c>
      <c r="T1562" s="8">
        <f t="shared" si="170"/>
        <v>42212.624189814815</v>
      </c>
      <c r="U1562" s="8">
        <f t="shared" si="171"/>
        <v>42272.624189814815</v>
      </c>
      <c r="V1562" s="14">
        <f t="shared" si="172"/>
        <v>60</v>
      </c>
      <c r="W1562" s="10">
        <f t="shared" si="173"/>
        <v>-1</v>
      </c>
      <c r="X1562" s="21">
        <f t="shared" si="174"/>
        <v>2015</v>
      </c>
    </row>
    <row r="1563" spans="1:24" ht="45" x14ac:dyDescent="0.25">
      <c r="A1563">
        <v>1730</v>
      </c>
      <c r="B1563" s="1" t="s">
        <v>1731</v>
      </c>
      <c r="C1563" s="1" t="s">
        <v>5840</v>
      </c>
      <c r="D1563" s="3">
        <v>3000</v>
      </c>
      <c r="E1563" s="4">
        <v>0</v>
      </c>
      <c r="F1563" t="s">
        <v>8220</v>
      </c>
      <c r="G1563" t="s">
        <v>8223</v>
      </c>
      <c r="H1563" t="s">
        <v>8404</v>
      </c>
      <c r="I1563" t="s">
        <v>8245</v>
      </c>
      <c r="J1563">
        <v>1445738783</v>
      </c>
      <c r="K1563">
        <v>1443146783</v>
      </c>
      <c r="L1563" t="b">
        <v>0</v>
      </c>
      <c r="M1563">
        <v>0</v>
      </c>
      <c r="N1563" t="b">
        <v>0</v>
      </c>
      <c r="O1563" t="s">
        <v>8291</v>
      </c>
      <c r="P1563" t="s">
        <v>8326</v>
      </c>
      <c r="Q1563" t="s">
        <v>8329</v>
      </c>
      <c r="R1563">
        <f t="shared" si="168"/>
        <v>0</v>
      </c>
      <c r="S1563" s="9">
        <f t="shared" si="169"/>
        <v>0</v>
      </c>
      <c r="T1563" s="8">
        <f t="shared" si="170"/>
        <v>42272.087766203709</v>
      </c>
      <c r="U1563" s="8">
        <f t="shared" si="171"/>
        <v>42302.087766203709</v>
      </c>
      <c r="V1563" s="14">
        <f t="shared" si="172"/>
        <v>30</v>
      </c>
      <c r="W1563" s="10">
        <f t="shared" si="173"/>
        <v>-1</v>
      </c>
      <c r="X1563" s="21">
        <f t="shared" si="174"/>
        <v>2015</v>
      </c>
    </row>
    <row r="1564" spans="1:24" ht="45" x14ac:dyDescent="0.25">
      <c r="A1564">
        <v>1740</v>
      </c>
      <c r="B1564" s="1" t="s">
        <v>1741</v>
      </c>
      <c r="C1564" s="1" t="s">
        <v>5850</v>
      </c>
      <c r="D1564" s="3">
        <v>3000</v>
      </c>
      <c r="E1564" s="4">
        <v>0</v>
      </c>
      <c r="F1564" t="s">
        <v>8220</v>
      </c>
      <c r="G1564" t="s">
        <v>8223</v>
      </c>
      <c r="H1564" t="s">
        <v>8404</v>
      </c>
      <c r="I1564" t="s">
        <v>8245</v>
      </c>
      <c r="J1564">
        <v>1437075422</v>
      </c>
      <c r="K1564">
        <v>1434483422</v>
      </c>
      <c r="L1564" t="b">
        <v>0</v>
      </c>
      <c r="M1564">
        <v>0</v>
      </c>
      <c r="N1564" t="b">
        <v>0</v>
      </c>
      <c r="O1564" t="s">
        <v>8291</v>
      </c>
      <c r="P1564" t="s">
        <v>8326</v>
      </c>
      <c r="Q1564" t="s">
        <v>8329</v>
      </c>
      <c r="R1564">
        <f t="shared" si="168"/>
        <v>0</v>
      </c>
      <c r="S1564" s="9">
        <f t="shared" si="169"/>
        <v>0</v>
      </c>
      <c r="T1564" s="8">
        <f t="shared" si="170"/>
        <v>42171.817384259266</v>
      </c>
      <c r="U1564" s="8">
        <f t="shared" si="171"/>
        <v>42201.817384259266</v>
      </c>
      <c r="V1564" s="14">
        <f t="shared" si="172"/>
        <v>30</v>
      </c>
      <c r="W1564" s="10">
        <f t="shared" si="173"/>
        <v>-1</v>
      </c>
      <c r="X1564" s="21">
        <f t="shared" si="174"/>
        <v>2015</v>
      </c>
    </row>
    <row r="1565" spans="1:24" ht="60" x14ac:dyDescent="0.25">
      <c r="A1565">
        <v>1815</v>
      </c>
      <c r="B1565" s="1" t="s">
        <v>1816</v>
      </c>
      <c r="C1565" s="1" t="s">
        <v>5925</v>
      </c>
      <c r="D1565" s="3">
        <v>3000</v>
      </c>
      <c r="E1565" s="4">
        <v>0</v>
      </c>
      <c r="F1565" t="s">
        <v>8220</v>
      </c>
      <c r="G1565" t="s">
        <v>8223</v>
      </c>
      <c r="H1565" t="s">
        <v>8404</v>
      </c>
      <c r="I1565" t="s">
        <v>8245</v>
      </c>
      <c r="J1565">
        <v>1435787137</v>
      </c>
      <c r="K1565">
        <v>1434577537</v>
      </c>
      <c r="L1565" t="b">
        <v>0</v>
      </c>
      <c r="M1565">
        <v>0</v>
      </c>
      <c r="N1565" t="b">
        <v>0</v>
      </c>
      <c r="O1565" t="s">
        <v>8283</v>
      </c>
      <c r="P1565" t="s">
        <v>8312</v>
      </c>
      <c r="Q1565" t="s">
        <v>8313</v>
      </c>
      <c r="R1565">
        <f t="shared" si="168"/>
        <v>0</v>
      </c>
      <c r="S1565" s="9">
        <f t="shared" si="169"/>
        <v>0</v>
      </c>
      <c r="T1565" s="8">
        <f t="shared" si="170"/>
        <v>42172.906678240746</v>
      </c>
      <c r="U1565" s="8">
        <f t="shared" si="171"/>
        <v>42186.906678240746</v>
      </c>
      <c r="V1565" s="14">
        <f t="shared" si="172"/>
        <v>14</v>
      </c>
      <c r="W1565" s="10">
        <f t="shared" si="173"/>
        <v>-1</v>
      </c>
      <c r="X1565" s="21">
        <f t="shared" si="174"/>
        <v>2015</v>
      </c>
    </row>
    <row r="1566" spans="1:24" ht="60" x14ac:dyDescent="0.25">
      <c r="A1566">
        <v>2345</v>
      </c>
      <c r="B1566" s="1" t="s">
        <v>2346</v>
      </c>
      <c r="C1566" s="1" t="s">
        <v>6455</v>
      </c>
      <c r="D1566" s="3">
        <v>3000</v>
      </c>
      <c r="E1566" s="4">
        <v>0</v>
      </c>
      <c r="F1566" t="s">
        <v>8219</v>
      </c>
      <c r="G1566" t="s">
        <v>8223</v>
      </c>
      <c r="H1566" t="s">
        <v>8404</v>
      </c>
      <c r="I1566" t="s">
        <v>8245</v>
      </c>
      <c r="J1566">
        <v>1427845140</v>
      </c>
      <c r="K1566">
        <v>1424822556</v>
      </c>
      <c r="L1566" t="b">
        <v>0</v>
      </c>
      <c r="M1566">
        <v>0</v>
      </c>
      <c r="N1566" t="b">
        <v>0</v>
      </c>
      <c r="O1566" t="s">
        <v>8270</v>
      </c>
      <c r="P1566" t="s">
        <v>8307</v>
      </c>
      <c r="Q1566" t="s">
        <v>8341</v>
      </c>
      <c r="R1566">
        <f t="shared" si="168"/>
        <v>0</v>
      </c>
      <c r="S1566" s="9">
        <f t="shared" si="169"/>
        <v>0</v>
      </c>
      <c r="T1566" s="8">
        <f t="shared" si="170"/>
        <v>42060.001805555556</v>
      </c>
      <c r="U1566" s="8">
        <f t="shared" si="171"/>
        <v>42094.985416666663</v>
      </c>
      <c r="V1566" s="14">
        <f t="shared" si="172"/>
        <v>34.983611111107166</v>
      </c>
      <c r="W1566" s="10">
        <f t="shared" si="173"/>
        <v>-1</v>
      </c>
      <c r="X1566" s="21">
        <f t="shared" si="174"/>
        <v>2015</v>
      </c>
    </row>
    <row r="1567" spans="1:24" ht="60" x14ac:dyDescent="0.25">
      <c r="A1567">
        <v>2419</v>
      </c>
      <c r="B1567" s="1" t="s">
        <v>2420</v>
      </c>
      <c r="C1567" s="1" t="s">
        <v>6529</v>
      </c>
      <c r="D1567" s="3">
        <v>3000</v>
      </c>
      <c r="E1567" s="4">
        <v>0</v>
      </c>
      <c r="F1567" t="s">
        <v>8220</v>
      </c>
      <c r="G1567" t="s">
        <v>8223</v>
      </c>
      <c r="H1567" t="s">
        <v>8404</v>
      </c>
      <c r="I1567" t="s">
        <v>8245</v>
      </c>
      <c r="J1567">
        <v>1424281389</v>
      </c>
      <c r="K1567">
        <v>1419097389</v>
      </c>
      <c r="L1567" t="b">
        <v>0</v>
      </c>
      <c r="M1567">
        <v>0</v>
      </c>
      <c r="N1567" t="b">
        <v>0</v>
      </c>
      <c r="O1567" t="s">
        <v>8282</v>
      </c>
      <c r="P1567" t="s">
        <v>8318</v>
      </c>
      <c r="Q1567" t="s">
        <v>8344</v>
      </c>
      <c r="R1567">
        <f t="shared" si="168"/>
        <v>0</v>
      </c>
      <c r="S1567" s="9">
        <f t="shared" si="169"/>
        <v>0</v>
      </c>
      <c r="T1567" s="8">
        <f t="shared" si="170"/>
        <v>41993.738298611104</v>
      </c>
      <c r="U1567" s="8">
        <f t="shared" si="171"/>
        <v>42053.738298611104</v>
      </c>
      <c r="V1567" s="14">
        <f t="shared" si="172"/>
        <v>60</v>
      </c>
      <c r="W1567" s="10">
        <f t="shared" si="173"/>
        <v>-1</v>
      </c>
      <c r="X1567" s="21">
        <f t="shared" si="174"/>
        <v>2014</v>
      </c>
    </row>
    <row r="1568" spans="1:24" ht="60" x14ac:dyDescent="0.25">
      <c r="A1568">
        <v>2590</v>
      </c>
      <c r="B1568" s="1" t="s">
        <v>2590</v>
      </c>
      <c r="C1568" s="1" t="s">
        <v>6700</v>
      </c>
      <c r="D1568" s="3">
        <v>3000</v>
      </c>
      <c r="E1568" s="4">
        <v>0</v>
      </c>
      <c r="F1568" t="s">
        <v>8220</v>
      </c>
      <c r="G1568" t="s">
        <v>8225</v>
      </c>
      <c r="H1568" t="s">
        <v>8405</v>
      </c>
      <c r="I1568" t="s">
        <v>8247</v>
      </c>
      <c r="J1568">
        <v>1453817297</v>
      </c>
      <c r="K1568">
        <v>1453212497</v>
      </c>
      <c r="L1568" t="b">
        <v>0</v>
      </c>
      <c r="M1568">
        <v>0</v>
      </c>
      <c r="N1568" t="b">
        <v>0</v>
      </c>
      <c r="O1568" t="s">
        <v>8282</v>
      </c>
      <c r="P1568" t="s">
        <v>8318</v>
      </c>
      <c r="Q1568" t="s">
        <v>8344</v>
      </c>
      <c r="R1568">
        <f t="shared" si="168"/>
        <v>0</v>
      </c>
      <c r="S1568" s="9">
        <f t="shared" si="169"/>
        <v>0</v>
      </c>
      <c r="T1568" s="8">
        <f t="shared" si="170"/>
        <v>42388.589085648149</v>
      </c>
      <c r="U1568" s="8">
        <f t="shared" si="171"/>
        <v>42395.589085648149</v>
      </c>
      <c r="V1568" s="14">
        <f t="shared" si="172"/>
        <v>7</v>
      </c>
      <c r="W1568" s="10">
        <f t="shared" si="173"/>
        <v>-1</v>
      </c>
      <c r="X1568" s="21">
        <f t="shared" si="174"/>
        <v>2016</v>
      </c>
    </row>
    <row r="1569" spans="1:24" ht="45" x14ac:dyDescent="0.25">
      <c r="A1569">
        <v>2872</v>
      </c>
      <c r="B1569" s="1" t="s">
        <v>2872</v>
      </c>
      <c r="C1569" s="1" t="s">
        <v>6982</v>
      </c>
      <c r="D1569" s="3">
        <v>3000</v>
      </c>
      <c r="E1569" s="4">
        <v>0</v>
      </c>
      <c r="F1569" t="s">
        <v>8220</v>
      </c>
      <c r="G1569" t="s">
        <v>8223</v>
      </c>
      <c r="H1569" t="s">
        <v>8404</v>
      </c>
      <c r="I1569" t="s">
        <v>8245</v>
      </c>
      <c r="J1569">
        <v>1434768438</v>
      </c>
      <c r="K1569">
        <v>1429584438</v>
      </c>
      <c r="L1569" t="b">
        <v>0</v>
      </c>
      <c r="M1569">
        <v>0</v>
      </c>
      <c r="N1569" t="b">
        <v>0</v>
      </c>
      <c r="O1569" t="s">
        <v>8269</v>
      </c>
      <c r="P1569" t="s">
        <v>8322</v>
      </c>
      <c r="Q1569" t="s">
        <v>8325</v>
      </c>
      <c r="R1569">
        <f t="shared" si="168"/>
        <v>0</v>
      </c>
      <c r="S1569" s="9">
        <f t="shared" si="169"/>
        <v>0</v>
      </c>
      <c r="T1569" s="8">
        <f t="shared" si="170"/>
        <v>42115.11618055556</v>
      </c>
      <c r="U1569" s="8">
        <f t="shared" si="171"/>
        <v>42175.11618055556</v>
      </c>
      <c r="V1569" s="14">
        <f t="shared" si="172"/>
        <v>60</v>
      </c>
      <c r="W1569" s="10">
        <f t="shared" si="173"/>
        <v>-1</v>
      </c>
      <c r="X1569" s="21">
        <f t="shared" si="174"/>
        <v>2015</v>
      </c>
    </row>
    <row r="1570" spans="1:24" ht="60" x14ac:dyDescent="0.25">
      <c r="A1570">
        <v>2943</v>
      </c>
      <c r="B1570" s="1" t="s">
        <v>2943</v>
      </c>
      <c r="C1570" s="1" t="s">
        <v>7053</v>
      </c>
      <c r="D1570" s="3">
        <v>3000</v>
      </c>
      <c r="E1570" s="4">
        <v>0</v>
      </c>
      <c r="F1570" t="s">
        <v>8220</v>
      </c>
      <c r="G1570" t="s">
        <v>8223</v>
      </c>
      <c r="H1570" t="s">
        <v>8404</v>
      </c>
      <c r="I1570" t="s">
        <v>8245</v>
      </c>
      <c r="J1570">
        <v>1428894380</v>
      </c>
      <c r="K1570">
        <v>1426302380</v>
      </c>
      <c r="L1570" t="b">
        <v>0</v>
      </c>
      <c r="M1570">
        <v>0</v>
      </c>
      <c r="N1570" t="b">
        <v>0</v>
      </c>
      <c r="O1570" t="s">
        <v>8301</v>
      </c>
      <c r="P1570" t="s">
        <v>8322</v>
      </c>
      <c r="Q1570" t="s">
        <v>8323</v>
      </c>
      <c r="R1570">
        <f t="shared" si="168"/>
        <v>0</v>
      </c>
      <c r="S1570" s="9">
        <f t="shared" si="169"/>
        <v>0</v>
      </c>
      <c r="T1570" s="8">
        <f t="shared" si="170"/>
        <v>42077.129398148143</v>
      </c>
      <c r="U1570" s="8">
        <f t="shared" si="171"/>
        <v>42107.129398148143</v>
      </c>
      <c r="V1570" s="14">
        <f t="shared" si="172"/>
        <v>30</v>
      </c>
      <c r="W1570" s="10">
        <f t="shared" si="173"/>
        <v>-1</v>
      </c>
      <c r="X1570" s="21">
        <f t="shared" si="174"/>
        <v>2015</v>
      </c>
    </row>
    <row r="1571" spans="1:24" ht="60" x14ac:dyDescent="0.25">
      <c r="A1571">
        <v>3641</v>
      </c>
      <c r="B1571" s="1" t="s">
        <v>3639</v>
      </c>
      <c r="C1571" s="1" t="s">
        <v>7751</v>
      </c>
      <c r="D1571" s="3">
        <v>3000</v>
      </c>
      <c r="E1571" s="4">
        <v>0</v>
      </c>
      <c r="F1571" t="s">
        <v>8220</v>
      </c>
      <c r="G1571" t="s">
        <v>8223</v>
      </c>
      <c r="H1571" t="s">
        <v>8404</v>
      </c>
      <c r="I1571" t="s">
        <v>8245</v>
      </c>
      <c r="J1571">
        <v>1412485200</v>
      </c>
      <c r="K1571">
        <v>1410966179</v>
      </c>
      <c r="L1571" t="b">
        <v>0</v>
      </c>
      <c r="M1571">
        <v>0</v>
      </c>
      <c r="N1571" t="b">
        <v>0</v>
      </c>
      <c r="O1571" t="s">
        <v>8303</v>
      </c>
      <c r="P1571" t="s">
        <v>8322</v>
      </c>
      <c r="Q1571" t="s">
        <v>8334</v>
      </c>
      <c r="R1571">
        <f t="shared" si="168"/>
        <v>0</v>
      </c>
      <c r="S1571" s="9">
        <f t="shared" si="169"/>
        <v>0</v>
      </c>
      <c r="T1571" s="8">
        <f t="shared" si="170"/>
        <v>41899.627071759263</v>
      </c>
      <c r="U1571" s="8">
        <f t="shared" si="171"/>
        <v>41917.208333333336</v>
      </c>
      <c r="V1571" s="14">
        <f t="shared" si="172"/>
        <v>17.581261574072414</v>
      </c>
      <c r="W1571" s="10">
        <f t="shared" si="173"/>
        <v>-1</v>
      </c>
      <c r="X1571" s="21">
        <f t="shared" si="174"/>
        <v>2014</v>
      </c>
    </row>
    <row r="1572" spans="1:24" ht="45" x14ac:dyDescent="0.25">
      <c r="A1572">
        <v>3802</v>
      </c>
      <c r="B1572" s="1" t="s">
        <v>3799</v>
      </c>
      <c r="C1572" s="1" t="s">
        <v>7912</v>
      </c>
      <c r="D1572" s="3">
        <v>3000</v>
      </c>
      <c r="E1572" s="4">
        <v>0</v>
      </c>
      <c r="F1572" t="s">
        <v>8220</v>
      </c>
      <c r="G1572" t="s">
        <v>8223</v>
      </c>
      <c r="H1572" t="s">
        <v>8404</v>
      </c>
      <c r="I1572" t="s">
        <v>8245</v>
      </c>
      <c r="J1572">
        <v>1445482906</v>
      </c>
      <c r="K1572">
        <v>1442890906</v>
      </c>
      <c r="L1572" t="b">
        <v>0</v>
      </c>
      <c r="M1572">
        <v>0</v>
      </c>
      <c r="N1572" t="b">
        <v>0</v>
      </c>
      <c r="O1572" t="s">
        <v>8303</v>
      </c>
      <c r="P1572" t="s">
        <v>8322</v>
      </c>
      <c r="Q1572" t="s">
        <v>8334</v>
      </c>
      <c r="R1572">
        <f t="shared" si="168"/>
        <v>0</v>
      </c>
      <c r="S1572" s="9">
        <f t="shared" si="169"/>
        <v>0</v>
      </c>
      <c r="T1572" s="8">
        <f t="shared" si="170"/>
        <v>42269.126226851848</v>
      </c>
      <c r="U1572" s="8">
        <f t="shared" si="171"/>
        <v>42299.126226851848</v>
      </c>
      <c r="V1572" s="14">
        <f t="shared" si="172"/>
        <v>30</v>
      </c>
      <c r="W1572" s="10">
        <f t="shared" si="173"/>
        <v>-1</v>
      </c>
      <c r="X1572" s="21">
        <f t="shared" si="174"/>
        <v>2015</v>
      </c>
    </row>
    <row r="1573" spans="1:24" ht="60" x14ac:dyDescent="0.25">
      <c r="A1573">
        <v>3921</v>
      </c>
      <c r="B1573" s="1" t="s">
        <v>3918</v>
      </c>
      <c r="C1573" s="1" t="s">
        <v>8029</v>
      </c>
      <c r="D1573" s="3">
        <v>3000</v>
      </c>
      <c r="E1573" s="4">
        <v>0</v>
      </c>
      <c r="F1573" t="s">
        <v>8220</v>
      </c>
      <c r="G1573" t="s">
        <v>8224</v>
      </c>
      <c r="H1573" t="s">
        <v>8408</v>
      </c>
      <c r="I1573" t="s">
        <v>8246</v>
      </c>
      <c r="J1573">
        <v>1414346400</v>
      </c>
      <c r="K1573">
        <v>1413291655</v>
      </c>
      <c r="L1573" t="b">
        <v>0</v>
      </c>
      <c r="M1573">
        <v>0</v>
      </c>
      <c r="N1573" t="b">
        <v>0</v>
      </c>
      <c r="O1573" t="s">
        <v>8269</v>
      </c>
      <c r="P1573" t="s">
        <v>8322</v>
      </c>
      <c r="Q1573" t="s">
        <v>8325</v>
      </c>
      <c r="R1573">
        <f t="shared" si="168"/>
        <v>0</v>
      </c>
      <c r="S1573" s="9">
        <f t="shared" si="169"/>
        <v>0</v>
      </c>
      <c r="T1573" s="8">
        <f t="shared" si="170"/>
        <v>41926.542303240742</v>
      </c>
      <c r="U1573" s="8">
        <f t="shared" si="171"/>
        <v>41938.75</v>
      </c>
      <c r="V1573" s="14">
        <f t="shared" si="172"/>
        <v>12.207696759258397</v>
      </c>
      <c r="W1573" s="10">
        <f t="shared" si="173"/>
        <v>-1</v>
      </c>
      <c r="X1573" s="21">
        <f t="shared" si="174"/>
        <v>2014</v>
      </c>
    </row>
    <row r="1574" spans="1:24" ht="60" x14ac:dyDescent="0.25">
      <c r="A1574">
        <v>3989</v>
      </c>
      <c r="B1574" s="1" t="s">
        <v>3985</v>
      </c>
      <c r="C1574" s="1" t="s">
        <v>8095</v>
      </c>
      <c r="D1574" s="3">
        <v>3000</v>
      </c>
      <c r="E1574" s="4">
        <v>0</v>
      </c>
      <c r="F1574" t="s">
        <v>8220</v>
      </c>
      <c r="G1574" t="s">
        <v>8223</v>
      </c>
      <c r="H1574" t="s">
        <v>8404</v>
      </c>
      <c r="I1574" t="s">
        <v>8245</v>
      </c>
      <c r="J1574">
        <v>1447009181</v>
      </c>
      <c r="K1574">
        <v>1444413581</v>
      </c>
      <c r="L1574" t="b">
        <v>0</v>
      </c>
      <c r="M1574">
        <v>0</v>
      </c>
      <c r="N1574" t="b">
        <v>0</v>
      </c>
      <c r="O1574" t="s">
        <v>8269</v>
      </c>
      <c r="P1574" t="s">
        <v>8322</v>
      </c>
      <c r="Q1574" t="s">
        <v>8325</v>
      </c>
      <c r="R1574">
        <f t="shared" si="168"/>
        <v>0</v>
      </c>
      <c r="S1574" s="9">
        <f t="shared" si="169"/>
        <v>0</v>
      </c>
      <c r="T1574" s="8">
        <f t="shared" si="170"/>
        <v>42286.749780092592</v>
      </c>
      <c r="U1574" s="8">
        <f t="shared" si="171"/>
        <v>42316.791446759264</v>
      </c>
      <c r="V1574" s="14">
        <f t="shared" si="172"/>
        <v>30.041666666671517</v>
      </c>
      <c r="W1574" s="10">
        <f t="shared" si="173"/>
        <v>-1</v>
      </c>
      <c r="X1574" s="21">
        <f t="shared" si="174"/>
        <v>2015</v>
      </c>
    </row>
    <row r="1575" spans="1:24" ht="60" x14ac:dyDescent="0.25">
      <c r="A1575">
        <v>3997</v>
      </c>
      <c r="B1575" s="1" t="s">
        <v>3993</v>
      </c>
      <c r="C1575" s="1" t="s">
        <v>8103</v>
      </c>
      <c r="D1575" s="3">
        <v>3000</v>
      </c>
      <c r="E1575" s="4">
        <v>0</v>
      </c>
      <c r="F1575" t="s">
        <v>8220</v>
      </c>
      <c r="G1575" t="s">
        <v>8224</v>
      </c>
      <c r="H1575" t="s">
        <v>8408</v>
      </c>
      <c r="I1575" t="s">
        <v>8246</v>
      </c>
      <c r="J1575">
        <v>1428222221</v>
      </c>
      <c r="K1575">
        <v>1425633821</v>
      </c>
      <c r="L1575" t="b">
        <v>0</v>
      </c>
      <c r="M1575">
        <v>0</v>
      </c>
      <c r="N1575" t="b">
        <v>0</v>
      </c>
      <c r="O1575" t="s">
        <v>8269</v>
      </c>
      <c r="P1575" t="s">
        <v>8322</v>
      </c>
      <c r="Q1575" t="s">
        <v>8325</v>
      </c>
      <c r="R1575">
        <f t="shared" si="168"/>
        <v>0</v>
      </c>
      <c r="S1575" s="9">
        <f t="shared" si="169"/>
        <v>0</v>
      </c>
      <c r="T1575" s="8">
        <f t="shared" si="170"/>
        <v>42069.391446759255</v>
      </c>
      <c r="U1575" s="8">
        <f t="shared" si="171"/>
        <v>42099.349780092598</v>
      </c>
      <c r="V1575" s="14">
        <f t="shared" si="172"/>
        <v>29.958333333343035</v>
      </c>
      <c r="W1575" s="10">
        <f t="shared" si="173"/>
        <v>-1</v>
      </c>
      <c r="X1575" s="21">
        <f t="shared" si="174"/>
        <v>2015</v>
      </c>
    </row>
    <row r="1576" spans="1:24" ht="60" x14ac:dyDescent="0.25">
      <c r="A1576">
        <v>4080</v>
      </c>
      <c r="B1576" s="1" t="s">
        <v>4076</v>
      </c>
      <c r="C1576" s="1" t="s">
        <v>8183</v>
      </c>
      <c r="D1576" s="3">
        <v>3000</v>
      </c>
      <c r="E1576" s="4">
        <v>0</v>
      </c>
      <c r="F1576" t="s">
        <v>8220</v>
      </c>
      <c r="G1576" t="s">
        <v>8223</v>
      </c>
      <c r="H1576" t="s">
        <v>8404</v>
      </c>
      <c r="I1576" t="s">
        <v>8245</v>
      </c>
      <c r="J1576">
        <v>1465930440</v>
      </c>
      <c r="K1576">
        <v>1463849116</v>
      </c>
      <c r="L1576" t="b">
        <v>0</v>
      </c>
      <c r="M1576">
        <v>0</v>
      </c>
      <c r="N1576" t="b">
        <v>0</v>
      </c>
      <c r="O1576" t="s">
        <v>8269</v>
      </c>
      <c r="P1576" t="s">
        <v>8322</v>
      </c>
      <c r="Q1576" t="s">
        <v>8325</v>
      </c>
      <c r="R1576">
        <f t="shared" si="168"/>
        <v>0</v>
      </c>
      <c r="S1576" s="9">
        <f t="shared" si="169"/>
        <v>0</v>
      </c>
      <c r="T1576" s="8">
        <f t="shared" si="170"/>
        <v>42511.698101851856</v>
      </c>
      <c r="U1576" s="8">
        <f t="shared" si="171"/>
        <v>42535.787500000006</v>
      </c>
      <c r="V1576" s="14">
        <f t="shared" si="172"/>
        <v>24.089398148149485</v>
      </c>
      <c r="W1576" s="10">
        <f t="shared" si="173"/>
        <v>-1</v>
      </c>
      <c r="X1576" s="21">
        <f t="shared" si="174"/>
        <v>2016</v>
      </c>
    </row>
    <row r="1577" spans="1:24" ht="30" x14ac:dyDescent="0.25">
      <c r="A1577">
        <v>3223</v>
      </c>
      <c r="B1577" s="1" t="s">
        <v>3223</v>
      </c>
      <c r="C1577" s="1" t="s">
        <v>7333</v>
      </c>
      <c r="D1577" s="3">
        <v>3100</v>
      </c>
      <c r="E1577" s="4">
        <v>3395</v>
      </c>
      <c r="F1577" t="s">
        <v>8218</v>
      </c>
      <c r="G1577" t="s">
        <v>8223</v>
      </c>
      <c r="H1577" t="s">
        <v>8404</v>
      </c>
      <c r="I1577" t="s">
        <v>8245</v>
      </c>
      <c r="J1577">
        <v>1440100976</v>
      </c>
      <c r="K1577">
        <v>1437508976</v>
      </c>
      <c r="L1577" t="b">
        <v>1</v>
      </c>
      <c r="M1577">
        <v>74</v>
      </c>
      <c r="N1577" t="b">
        <v>1</v>
      </c>
      <c r="O1577" t="s">
        <v>8269</v>
      </c>
      <c r="P1577" t="s">
        <v>8322</v>
      </c>
      <c r="Q1577" t="s">
        <v>8325</v>
      </c>
      <c r="R1577">
        <f t="shared" si="168"/>
        <v>45.88</v>
      </c>
      <c r="S1577" s="9">
        <f t="shared" si="169"/>
        <v>110</v>
      </c>
      <c r="T1577" s="8">
        <f t="shared" si="170"/>
        <v>42206.835370370376</v>
      </c>
      <c r="U1577" s="8">
        <f t="shared" si="171"/>
        <v>42236.835370370376</v>
      </c>
      <c r="V1577" s="14">
        <f t="shared" si="172"/>
        <v>30</v>
      </c>
      <c r="W1577" s="10">
        <f t="shared" si="173"/>
        <v>9.5161290322580638E-2</v>
      </c>
      <c r="X1577" s="21">
        <f t="shared" si="174"/>
        <v>2015</v>
      </c>
    </row>
    <row r="1578" spans="1:24" ht="60" x14ac:dyDescent="0.25">
      <c r="A1578">
        <v>2932</v>
      </c>
      <c r="B1578" s="1" t="s">
        <v>2932</v>
      </c>
      <c r="C1578" s="1" t="s">
        <v>7042</v>
      </c>
      <c r="D1578" s="3">
        <v>3100</v>
      </c>
      <c r="E1578" s="4">
        <v>3258</v>
      </c>
      <c r="F1578" t="s">
        <v>8218</v>
      </c>
      <c r="G1578" t="s">
        <v>8225</v>
      </c>
      <c r="H1578" t="s">
        <v>8405</v>
      </c>
      <c r="I1578" t="s">
        <v>8247</v>
      </c>
      <c r="J1578">
        <v>1424516400</v>
      </c>
      <c r="K1578">
        <v>1421812637</v>
      </c>
      <c r="L1578" t="b">
        <v>0</v>
      </c>
      <c r="M1578">
        <v>38</v>
      </c>
      <c r="N1578" t="b">
        <v>1</v>
      </c>
      <c r="O1578" t="s">
        <v>8303</v>
      </c>
      <c r="P1578" t="s">
        <v>8322</v>
      </c>
      <c r="Q1578" t="s">
        <v>8334</v>
      </c>
      <c r="R1578">
        <f t="shared" si="168"/>
        <v>85.74</v>
      </c>
      <c r="S1578" s="9">
        <f t="shared" si="169"/>
        <v>105</v>
      </c>
      <c r="T1578" s="8">
        <f t="shared" si="170"/>
        <v>42025.164780092593</v>
      </c>
      <c r="U1578" s="8">
        <f t="shared" si="171"/>
        <v>42056.458333333328</v>
      </c>
      <c r="V1578" s="14">
        <f t="shared" si="172"/>
        <v>31.293553240735491</v>
      </c>
      <c r="W1578" s="10">
        <f t="shared" si="173"/>
        <v>5.0967741935483868E-2</v>
      </c>
      <c r="X1578" s="21">
        <f t="shared" si="174"/>
        <v>2015</v>
      </c>
    </row>
    <row r="1579" spans="1:24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t="s">
        <v>8224</v>
      </c>
      <c r="H1579" t="s">
        <v>8408</v>
      </c>
      <c r="I1579" t="s">
        <v>8246</v>
      </c>
      <c r="J1579">
        <v>1359978927</v>
      </c>
      <c r="K1579">
        <v>1357127727</v>
      </c>
      <c r="L1579" t="b">
        <v>0</v>
      </c>
      <c r="M1579">
        <v>45</v>
      </c>
      <c r="N1579" t="b">
        <v>0</v>
      </c>
      <c r="O1579" t="s">
        <v>8276</v>
      </c>
      <c r="P1579" t="s">
        <v>8326</v>
      </c>
      <c r="Q1579" t="s">
        <v>8349</v>
      </c>
      <c r="R1579">
        <f t="shared" si="168"/>
        <v>28.58</v>
      </c>
      <c r="S1579" s="9">
        <f t="shared" si="169"/>
        <v>41</v>
      </c>
      <c r="T1579" s="8">
        <f t="shared" si="170"/>
        <v>41276.496840277774</v>
      </c>
      <c r="U1579" s="8">
        <f t="shared" si="171"/>
        <v>41309.496840277774</v>
      </c>
      <c r="V1579" s="14">
        <f t="shared" si="172"/>
        <v>33</v>
      </c>
      <c r="W1579" s="10">
        <f t="shared" si="173"/>
        <v>-0.59200507614213194</v>
      </c>
      <c r="X1579" s="21">
        <f t="shared" si="174"/>
        <v>2013</v>
      </c>
    </row>
    <row r="1580" spans="1:24" ht="60" x14ac:dyDescent="0.25">
      <c r="A1580">
        <v>3560</v>
      </c>
      <c r="B1580" s="1" t="s">
        <v>3559</v>
      </c>
      <c r="C1580" s="1" t="s">
        <v>7670</v>
      </c>
      <c r="D1580" s="3">
        <v>3200</v>
      </c>
      <c r="E1580" s="4">
        <v>3470</v>
      </c>
      <c r="F1580" t="s">
        <v>8218</v>
      </c>
      <c r="G1580" t="s">
        <v>8228</v>
      </c>
      <c r="H1580" t="s">
        <v>8409</v>
      </c>
      <c r="I1580" t="s">
        <v>8250</v>
      </c>
      <c r="J1580">
        <v>1432694700</v>
      </c>
      <c r="K1580">
        <v>1429651266</v>
      </c>
      <c r="L1580" t="b">
        <v>0</v>
      </c>
      <c r="M1580">
        <v>74</v>
      </c>
      <c r="N1580" t="b">
        <v>1</v>
      </c>
      <c r="O1580" t="s">
        <v>8269</v>
      </c>
      <c r="P1580" t="s">
        <v>8322</v>
      </c>
      <c r="Q1580" t="s">
        <v>8325</v>
      </c>
      <c r="R1580">
        <f t="shared" si="168"/>
        <v>46.89</v>
      </c>
      <c r="S1580" s="9">
        <f t="shared" si="169"/>
        <v>108</v>
      </c>
      <c r="T1580" s="8">
        <f t="shared" si="170"/>
        <v>42115.889652777783</v>
      </c>
      <c r="U1580" s="8">
        <f t="shared" si="171"/>
        <v>42151.114583333328</v>
      </c>
      <c r="V1580" s="14">
        <f t="shared" si="172"/>
        <v>35.224930555545143</v>
      </c>
      <c r="W1580" s="10">
        <f t="shared" si="173"/>
        <v>8.4375000000000006E-2</v>
      </c>
      <c r="X1580" s="21">
        <f t="shared" si="174"/>
        <v>2015</v>
      </c>
    </row>
    <row r="1581" spans="1:24" ht="45" x14ac:dyDescent="0.25">
      <c r="A1581">
        <v>98</v>
      </c>
      <c r="B1581" s="1" t="s">
        <v>100</v>
      </c>
      <c r="C1581" s="1" t="s">
        <v>4209</v>
      </c>
      <c r="D1581" s="3">
        <v>3200</v>
      </c>
      <c r="E1581" s="4">
        <v>3400</v>
      </c>
      <c r="F1581" t="s">
        <v>8218</v>
      </c>
      <c r="G1581" t="s">
        <v>8223</v>
      </c>
      <c r="H1581" t="s">
        <v>8404</v>
      </c>
      <c r="I1581" t="s">
        <v>8245</v>
      </c>
      <c r="J1581">
        <v>1354923000</v>
      </c>
      <c r="K1581">
        <v>1351796674</v>
      </c>
      <c r="L1581" t="b">
        <v>0</v>
      </c>
      <c r="M1581">
        <v>60</v>
      </c>
      <c r="N1581" t="b">
        <v>1</v>
      </c>
      <c r="O1581" t="s">
        <v>8264</v>
      </c>
      <c r="P1581" t="s">
        <v>8320</v>
      </c>
      <c r="Q1581" t="s">
        <v>8342</v>
      </c>
      <c r="R1581">
        <f t="shared" si="168"/>
        <v>56.67</v>
      </c>
      <c r="S1581" s="9">
        <f t="shared" si="169"/>
        <v>106</v>
      </c>
      <c r="T1581" s="8">
        <f t="shared" si="170"/>
        <v>41214.79483796296</v>
      </c>
      <c r="U1581" s="8">
        <f t="shared" si="171"/>
        <v>41250.979166666664</v>
      </c>
      <c r="V1581" s="14">
        <f t="shared" si="172"/>
        <v>36.184328703704523</v>
      </c>
      <c r="W1581" s="10">
        <f t="shared" si="173"/>
        <v>6.25E-2</v>
      </c>
      <c r="X1581" s="21">
        <f t="shared" si="174"/>
        <v>2012</v>
      </c>
    </row>
    <row r="1582" spans="1:24" ht="45" x14ac:dyDescent="0.25">
      <c r="A1582">
        <v>2476</v>
      </c>
      <c r="B1582" s="1" t="s">
        <v>2477</v>
      </c>
      <c r="C1582" s="1" t="s">
        <v>6586</v>
      </c>
      <c r="D1582" s="3">
        <v>3200</v>
      </c>
      <c r="E1582" s="4">
        <v>3360.72</v>
      </c>
      <c r="F1582" t="s">
        <v>8218</v>
      </c>
      <c r="G1582" t="s">
        <v>8223</v>
      </c>
      <c r="H1582" t="s">
        <v>8404</v>
      </c>
      <c r="I1582" t="s">
        <v>8245</v>
      </c>
      <c r="J1582">
        <v>1415004770</v>
      </c>
      <c r="K1582">
        <v>1412149970</v>
      </c>
      <c r="L1582" t="b">
        <v>0</v>
      </c>
      <c r="M1582">
        <v>55</v>
      </c>
      <c r="N1582" t="b">
        <v>1</v>
      </c>
      <c r="O1582" t="s">
        <v>8277</v>
      </c>
      <c r="P1582" t="s">
        <v>8326</v>
      </c>
      <c r="Q1582" t="s">
        <v>8327</v>
      </c>
      <c r="R1582">
        <f t="shared" si="168"/>
        <v>61.1</v>
      </c>
      <c r="S1582" s="9">
        <f t="shared" si="169"/>
        <v>105</v>
      </c>
      <c r="T1582" s="8">
        <f t="shared" si="170"/>
        <v>41913.328356481477</v>
      </c>
      <c r="U1582" s="8">
        <f t="shared" si="171"/>
        <v>41946.370023148149</v>
      </c>
      <c r="V1582" s="14">
        <f t="shared" si="172"/>
        <v>33.041666666671517</v>
      </c>
      <c r="W1582" s="10">
        <f t="shared" si="173"/>
        <v>5.0224999999999936E-2</v>
      </c>
      <c r="X1582" s="21">
        <f t="shared" si="174"/>
        <v>2014</v>
      </c>
    </row>
    <row r="1583" spans="1:24" ht="60" x14ac:dyDescent="0.25">
      <c r="A1583">
        <v>3186</v>
      </c>
      <c r="B1583" s="1" t="s">
        <v>3186</v>
      </c>
      <c r="C1583" s="1" t="s">
        <v>7296</v>
      </c>
      <c r="D1583" s="3">
        <v>3200</v>
      </c>
      <c r="E1583" s="4">
        <v>3270</v>
      </c>
      <c r="F1583" t="s">
        <v>8218</v>
      </c>
      <c r="G1583" t="s">
        <v>8224</v>
      </c>
      <c r="H1583" t="s">
        <v>8408</v>
      </c>
      <c r="I1583" t="s">
        <v>8246</v>
      </c>
      <c r="J1583">
        <v>1410901200</v>
      </c>
      <c r="K1583">
        <v>1408313438</v>
      </c>
      <c r="L1583" t="b">
        <v>1</v>
      </c>
      <c r="M1583">
        <v>70</v>
      </c>
      <c r="N1583" t="b">
        <v>1</v>
      </c>
      <c r="O1583" t="s">
        <v>8269</v>
      </c>
      <c r="P1583" t="s">
        <v>8322</v>
      </c>
      <c r="Q1583" t="s">
        <v>8325</v>
      </c>
      <c r="R1583">
        <f t="shared" si="168"/>
        <v>46.71</v>
      </c>
      <c r="S1583" s="9">
        <f t="shared" si="169"/>
        <v>102</v>
      </c>
      <c r="T1583" s="8">
        <f t="shared" si="170"/>
        <v>41868.924050925925</v>
      </c>
      <c r="U1583" s="8">
        <f t="shared" si="171"/>
        <v>41898.875</v>
      </c>
      <c r="V1583" s="14">
        <f t="shared" si="172"/>
        <v>29.950949074074742</v>
      </c>
      <c r="W1583" s="10">
        <f t="shared" si="173"/>
        <v>2.1874999999999999E-2</v>
      </c>
      <c r="X1583" s="21">
        <f t="shared" si="174"/>
        <v>2014</v>
      </c>
    </row>
    <row r="1584" spans="1:24" ht="45" x14ac:dyDescent="0.25">
      <c r="A1584">
        <v>1929</v>
      </c>
      <c r="B1584" s="1" t="s">
        <v>1930</v>
      </c>
      <c r="C1584" s="1" t="s">
        <v>6039</v>
      </c>
      <c r="D1584" s="3">
        <v>3200</v>
      </c>
      <c r="E1584" s="4">
        <v>3210</v>
      </c>
      <c r="F1584" t="s">
        <v>8218</v>
      </c>
      <c r="G1584" t="s">
        <v>8223</v>
      </c>
      <c r="H1584" t="s">
        <v>8404</v>
      </c>
      <c r="I1584" t="s">
        <v>8245</v>
      </c>
      <c r="J1584">
        <v>1309825866</v>
      </c>
      <c r="K1584">
        <v>1306197066</v>
      </c>
      <c r="L1584" t="b">
        <v>0</v>
      </c>
      <c r="M1584">
        <v>75</v>
      </c>
      <c r="N1584" t="b">
        <v>1</v>
      </c>
      <c r="O1584" t="s">
        <v>8277</v>
      </c>
      <c r="P1584" t="s">
        <v>8326</v>
      </c>
      <c r="Q1584" t="s">
        <v>8327</v>
      </c>
      <c r="R1584">
        <f t="shared" si="168"/>
        <v>42.8</v>
      </c>
      <c r="S1584" s="9">
        <f t="shared" si="169"/>
        <v>100</v>
      </c>
      <c r="T1584" s="8">
        <f t="shared" si="170"/>
        <v>40687.021597222221</v>
      </c>
      <c r="U1584" s="8">
        <f t="shared" si="171"/>
        <v>40729.021597222221</v>
      </c>
      <c r="V1584" s="14">
        <f t="shared" si="172"/>
        <v>42</v>
      </c>
      <c r="W1584" s="10">
        <f t="shared" si="173"/>
        <v>3.1250000000000002E-3</v>
      </c>
      <c r="X1584" s="21">
        <f t="shared" si="174"/>
        <v>2011</v>
      </c>
    </row>
    <row r="1585" spans="1:24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t="s">
        <v>8223</v>
      </c>
      <c r="H1585" t="s">
        <v>8404</v>
      </c>
      <c r="I1585" t="s">
        <v>8245</v>
      </c>
      <c r="J1585">
        <v>1409500078</v>
      </c>
      <c r="K1585">
        <v>1406908078</v>
      </c>
      <c r="L1585" t="b">
        <v>0</v>
      </c>
      <c r="M1585">
        <v>43</v>
      </c>
      <c r="N1585" t="b">
        <v>1</v>
      </c>
      <c r="O1585" t="s">
        <v>8269</v>
      </c>
      <c r="P1585" t="s">
        <v>8322</v>
      </c>
      <c r="Q1585" t="s">
        <v>8325</v>
      </c>
      <c r="R1585">
        <f t="shared" si="168"/>
        <v>74.53</v>
      </c>
      <c r="S1585" s="9">
        <f t="shared" si="169"/>
        <v>100</v>
      </c>
      <c r="T1585" s="8">
        <f t="shared" si="170"/>
        <v>41852.658310185187</v>
      </c>
      <c r="U1585" s="8">
        <f t="shared" si="171"/>
        <v>41882.658310185187</v>
      </c>
      <c r="V1585" s="14">
        <f t="shared" si="172"/>
        <v>30</v>
      </c>
      <c r="W1585" s="10">
        <f t="shared" si="173"/>
        <v>1.5625000000000001E-3</v>
      </c>
      <c r="X1585" s="21">
        <f t="shared" si="174"/>
        <v>2014</v>
      </c>
    </row>
    <row r="1586" spans="1:24" ht="60" x14ac:dyDescent="0.25">
      <c r="A1586">
        <v>1122</v>
      </c>
      <c r="B1586" s="1" t="s">
        <v>1123</v>
      </c>
      <c r="C1586" s="1" t="s">
        <v>5232</v>
      </c>
      <c r="D1586" s="3">
        <v>3200</v>
      </c>
      <c r="E1586" s="4">
        <v>0</v>
      </c>
      <c r="F1586" t="s">
        <v>8220</v>
      </c>
      <c r="G1586" t="s">
        <v>8224</v>
      </c>
      <c r="H1586" t="s">
        <v>8408</v>
      </c>
      <c r="I1586" t="s">
        <v>8246</v>
      </c>
      <c r="J1586">
        <v>1369932825</v>
      </c>
      <c r="K1586">
        <v>1368723225</v>
      </c>
      <c r="L1586" t="b">
        <v>0</v>
      </c>
      <c r="M1586">
        <v>0</v>
      </c>
      <c r="N1586" t="b">
        <v>0</v>
      </c>
      <c r="O1586" t="s">
        <v>8280</v>
      </c>
      <c r="P1586" t="s">
        <v>8315</v>
      </c>
      <c r="Q1586" t="s">
        <v>8333</v>
      </c>
      <c r="R1586">
        <f t="shared" si="168"/>
        <v>0</v>
      </c>
      <c r="S1586" s="9">
        <f t="shared" si="169"/>
        <v>0</v>
      </c>
      <c r="T1586" s="8">
        <f t="shared" si="170"/>
        <v>41410.703993055555</v>
      </c>
      <c r="U1586" s="8">
        <f t="shared" si="171"/>
        <v>41424.703993055555</v>
      </c>
      <c r="V1586" s="14">
        <f t="shared" si="172"/>
        <v>14</v>
      </c>
      <c r="W1586" s="10">
        <f t="shared" si="173"/>
        <v>-1</v>
      </c>
      <c r="X1586" s="21">
        <f t="shared" si="174"/>
        <v>2013</v>
      </c>
    </row>
    <row r="1587" spans="1:24" ht="60" x14ac:dyDescent="0.25">
      <c r="A1587">
        <v>1994</v>
      </c>
      <c r="B1587" s="1" t="s">
        <v>1995</v>
      </c>
      <c r="C1587" s="1" t="s">
        <v>6104</v>
      </c>
      <c r="D1587" s="3">
        <v>3200</v>
      </c>
      <c r="E1587" s="4">
        <v>0</v>
      </c>
      <c r="F1587" t="s">
        <v>8220</v>
      </c>
      <c r="G1587" t="s">
        <v>8223</v>
      </c>
      <c r="H1587" t="s">
        <v>8404</v>
      </c>
      <c r="I1587" t="s">
        <v>8245</v>
      </c>
      <c r="J1587">
        <v>1481072942</v>
      </c>
      <c r="K1587">
        <v>1475885342</v>
      </c>
      <c r="L1587" t="b">
        <v>0</v>
      </c>
      <c r="M1587">
        <v>0</v>
      </c>
      <c r="N1587" t="b">
        <v>0</v>
      </c>
      <c r="O1587" t="s">
        <v>8294</v>
      </c>
      <c r="P1587" t="s">
        <v>8312</v>
      </c>
      <c r="Q1587" t="s">
        <v>8352</v>
      </c>
      <c r="R1587">
        <f t="shared" si="168"/>
        <v>0</v>
      </c>
      <c r="S1587" s="9">
        <f t="shared" si="169"/>
        <v>0</v>
      </c>
      <c r="T1587" s="8">
        <f t="shared" si="170"/>
        <v>42651.006273148145</v>
      </c>
      <c r="U1587" s="8">
        <f t="shared" si="171"/>
        <v>42711.047939814816</v>
      </c>
      <c r="V1587" s="14">
        <f t="shared" si="172"/>
        <v>60.041666666671517</v>
      </c>
      <c r="W1587" s="10">
        <f t="shared" si="173"/>
        <v>-1</v>
      </c>
      <c r="X1587" s="21">
        <f t="shared" si="174"/>
        <v>2016</v>
      </c>
    </row>
    <row r="1588" spans="1:24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t="s">
        <v>8223</v>
      </c>
      <c r="H1588" t="s">
        <v>8404</v>
      </c>
      <c r="I1588" t="s">
        <v>8245</v>
      </c>
      <c r="J1588">
        <v>1313276400</v>
      </c>
      <c r="K1588">
        <v>1310693986</v>
      </c>
      <c r="L1588" t="b">
        <v>0</v>
      </c>
      <c r="M1588">
        <v>37</v>
      </c>
      <c r="N1588" t="b">
        <v>1</v>
      </c>
      <c r="O1588" t="s">
        <v>8264</v>
      </c>
      <c r="P1588" t="s">
        <v>8320</v>
      </c>
      <c r="Q1588" t="s">
        <v>8342</v>
      </c>
      <c r="R1588">
        <f t="shared" si="168"/>
        <v>91.84</v>
      </c>
      <c r="S1588" s="9">
        <f t="shared" si="169"/>
        <v>105</v>
      </c>
      <c r="T1588" s="8">
        <f t="shared" si="170"/>
        <v>40739.069282407407</v>
      </c>
      <c r="U1588" s="8">
        <f t="shared" si="171"/>
        <v>40768.958333333336</v>
      </c>
      <c r="V1588" s="14">
        <f t="shared" si="172"/>
        <v>29.889050925929041</v>
      </c>
      <c r="W1588" s="10">
        <f t="shared" si="173"/>
        <v>4.5569230769230744E-2</v>
      </c>
      <c r="X1588" s="21">
        <f t="shared" si="174"/>
        <v>2011</v>
      </c>
    </row>
    <row r="1589" spans="1:24" ht="45" x14ac:dyDescent="0.25">
      <c r="A1589">
        <v>2406</v>
      </c>
      <c r="B1589" s="1" t="s">
        <v>2407</v>
      </c>
      <c r="C1589" s="1" t="s">
        <v>6516</v>
      </c>
      <c r="D1589" s="3">
        <v>3250</v>
      </c>
      <c r="E1589" s="4">
        <v>1345</v>
      </c>
      <c r="F1589" t="s">
        <v>8220</v>
      </c>
      <c r="G1589" t="s">
        <v>8223</v>
      </c>
      <c r="H1589" t="s">
        <v>8404</v>
      </c>
      <c r="I1589" t="s">
        <v>8245</v>
      </c>
      <c r="J1589">
        <v>1421635190</v>
      </c>
      <c r="K1589">
        <v>1418179190</v>
      </c>
      <c r="L1589" t="b">
        <v>0</v>
      </c>
      <c r="M1589">
        <v>16</v>
      </c>
      <c r="N1589" t="b">
        <v>0</v>
      </c>
      <c r="O1589" t="s">
        <v>8282</v>
      </c>
      <c r="P1589" t="s">
        <v>8318</v>
      </c>
      <c r="Q1589" t="s">
        <v>8344</v>
      </c>
      <c r="R1589">
        <f t="shared" si="168"/>
        <v>84.06</v>
      </c>
      <c r="S1589" s="9">
        <f t="shared" si="169"/>
        <v>41</v>
      </c>
      <c r="T1589" s="8">
        <f t="shared" si="170"/>
        <v>41983.110995370371</v>
      </c>
      <c r="U1589" s="8">
        <f t="shared" si="171"/>
        <v>42023.110995370371</v>
      </c>
      <c r="V1589" s="14">
        <f t="shared" si="172"/>
        <v>40</v>
      </c>
      <c r="W1589" s="10">
        <f t="shared" si="173"/>
        <v>-0.58615384615384614</v>
      </c>
      <c r="X1589" s="21">
        <f t="shared" si="174"/>
        <v>2014</v>
      </c>
    </row>
    <row r="1590" spans="1:24" ht="45" x14ac:dyDescent="0.25">
      <c r="A1590">
        <v>1596</v>
      </c>
      <c r="B1590" s="1" t="s">
        <v>1597</v>
      </c>
      <c r="C1590" s="1" t="s">
        <v>5706</v>
      </c>
      <c r="D1590" s="3">
        <v>3250</v>
      </c>
      <c r="E1590" s="4">
        <v>75</v>
      </c>
      <c r="F1590" t="s">
        <v>8220</v>
      </c>
      <c r="G1590" t="s">
        <v>8224</v>
      </c>
      <c r="H1590" t="s">
        <v>8408</v>
      </c>
      <c r="I1590" t="s">
        <v>8246</v>
      </c>
      <c r="J1590">
        <v>1418469569</v>
      </c>
      <c r="K1590">
        <v>1414577969</v>
      </c>
      <c r="L1590" t="b">
        <v>0</v>
      </c>
      <c r="M1590">
        <v>3</v>
      </c>
      <c r="N1590" t="b">
        <v>0</v>
      </c>
      <c r="O1590" t="s">
        <v>8289</v>
      </c>
      <c r="P1590" t="s">
        <v>8312</v>
      </c>
      <c r="Q1590" t="s">
        <v>8350</v>
      </c>
      <c r="R1590">
        <f t="shared" si="168"/>
        <v>25</v>
      </c>
      <c r="S1590" s="9">
        <f t="shared" si="169"/>
        <v>2</v>
      </c>
      <c r="T1590" s="8">
        <f t="shared" si="170"/>
        <v>41941.430196759262</v>
      </c>
      <c r="U1590" s="8">
        <f t="shared" si="171"/>
        <v>41986.471863425926</v>
      </c>
      <c r="V1590" s="14">
        <f t="shared" si="172"/>
        <v>45.041666666664241</v>
      </c>
      <c r="W1590" s="10">
        <f t="shared" si="173"/>
        <v>-0.97692307692307689</v>
      </c>
      <c r="X1590" s="21">
        <f t="shared" si="174"/>
        <v>2014</v>
      </c>
    </row>
    <row r="1591" spans="1:24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t="s">
        <v>8223</v>
      </c>
      <c r="H1591" t="s">
        <v>8404</v>
      </c>
      <c r="I1591" t="s">
        <v>8245</v>
      </c>
      <c r="J1591">
        <v>1332114795</v>
      </c>
      <c r="K1591">
        <v>1326934395</v>
      </c>
      <c r="L1591" t="b">
        <v>0</v>
      </c>
      <c r="M1591">
        <v>1</v>
      </c>
      <c r="N1591" t="b">
        <v>0</v>
      </c>
      <c r="O1591" t="s">
        <v>8302</v>
      </c>
      <c r="P1591" t="s">
        <v>8310</v>
      </c>
      <c r="Q1591" t="s">
        <v>8355</v>
      </c>
      <c r="R1591">
        <f t="shared" si="168"/>
        <v>25</v>
      </c>
      <c r="S1591" s="9">
        <f t="shared" si="169"/>
        <v>1</v>
      </c>
      <c r="T1591" s="8">
        <f t="shared" si="170"/>
        <v>40927.036979166667</v>
      </c>
      <c r="U1591" s="8">
        <f t="shared" si="171"/>
        <v>40986.995312500003</v>
      </c>
      <c r="V1591" s="14">
        <f t="shared" si="172"/>
        <v>59.958333333335759</v>
      </c>
      <c r="W1591" s="10">
        <f t="shared" si="173"/>
        <v>-0.99230769230769234</v>
      </c>
      <c r="X1591" s="21">
        <f t="shared" si="174"/>
        <v>2012</v>
      </c>
    </row>
    <row r="1592" spans="1:24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t="s">
        <v>8223</v>
      </c>
      <c r="H1592" t="s">
        <v>8404</v>
      </c>
      <c r="I1592" t="s">
        <v>8245</v>
      </c>
      <c r="J1592">
        <v>1435441454</v>
      </c>
      <c r="K1592">
        <v>1432763054</v>
      </c>
      <c r="L1592" t="b">
        <v>0</v>
      </c>
      <c r="M1592">
        <v>5</v>
      </c>
      <c r="N1592" t="b">
        <v>0</v>
      </c>
      <c r="O1592" t="s">
        <v>8269</v>
      </c>
      <c r="P1592" t="s">
        <v>8322</v>
      </c>
      <c r="Q1592" t="s">
        <v>8325</v>
      </c>
      <c r="R1592">
        <f t="shared" si="168"/>
        <v>79.400000000000006</v>
      </c>
      <c r="S1592" s="9">
        <f t="shared" si="169"/>
        <v>12</v>
      </c>
      <c r="T1592" s="8">
        <f t="shared" si="170"/>
        <v>42151.905717592599</v>
      </c>
      <c r="U1592" s="8">
        <f t="shared" si="171"/>
        <v>42182.905717592599</v>
      </c>
      <c r="V1592" s="14">
        <f t="shared" si="172"/>
        <v>31</v>
      </c>
      <c r="W1592" s="10">
        <f t="shared" si="173"/>
        <v>-0.87803379416282645</v>
      </c>
      <c r="X1592" s="21">
        <f t="shared" si="174"/>
        <v>2015</v>
      </c>
    </row>
    <row r="1593" spans="1:24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t="s">
        <v>8223</v>
      </c>
      <c r="H1593" t="s">
        <v>8404</v>
      </c>
      <c r="I1593" t="s">
        <v>8245</v>
      </c>
      <c r="J1593">
        <v>1461211200</v>
      </c>
      <c r="K1593">
        <v>1459467238</v>
      </c>
      <c r="L1593" t="b">
        <v>0</v>
      </c>
      <c r="M1593">
        <v>41</v>
      </c>
      <c r="N1593" t="b">
        <v>0</v>
      </c>
      <c r="O1593" t="s">
        <v>8291</v>
      </c>
      <c r="P1593" t="s">
        <v>8326</v>
      </c>
      <c r="Q1593" t="s">
        <v>8329</v>
      </c>
      <c r="R1593">
        <f t="shared" si="168"/>
        <v>34.020000000000003</v>
      </c>
      <c r="S1593" s="9">
        <f t="shared" si="169"/>
        <v>43</v>
      </c>
      <c r="T1593" s="8">
        <f t="shared" si="170"/>
        <v>42460.98192129629</v>
      </c>
      <c r="U1593" s="8">
        <f t="shared" si="171"/>
        <v>42481.166666666672</v>
      </c>
      <c r="V1593" s="14">
        <f t="shared" si="172"/>
        <v>20.184745370381279</v>
      </c>
      <c r="W1593" s="10">
        <f t="shared" si="173"/>
        <v>-0.57274119448698313</v>
      </c>
      <c r="X1593" s="21">
        <f t="shared" si="174"/>
        <v>2016</v>
      </c>
    </row>
    <row r="1594" spans="1:24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t="s">
        <v>8223</v>
      </c>
      <c r="H1594" t="s">
        <v>8404</v>
      </c>
      <c r="I1594" t="s">
        <v>8245</v>
      </c>
      <c r="J1594">
        <v>1403039842</v>
      </c>
      <c r="K1594">
        <v>1397855842</v>
      </c>
      <c r="L1594" t="b">
        <v>0</v>
      </c>
      <c r="M1594">
        <v>0</v>
      </c>
      <c r="N1594" t="b">
        <v>0</v>
      </c>
      <c r="O1594" t="s">
        <v>8302</v>
      </c>
      <c r="P1594" t="s">
        <v>8310</v>
      </c>
      <c r="Q1594" t="s">
        <v>8355</v>
      </c>
      <c r="R1594">
        <f t="shared" si="168"/>
        <v>0</v>
      </c>
      <c r="S1594" s="9">
        <f t="shared" si="169"/>
        <v>0</v>
      </c>
      <c r="T1594" s="8">
        <f t="shared" si="170"/>
        <v>41747.887060185189</v>
      </c>
      <c r="U1594" s="8">
        <f t="shared" si="171"/>
        <v>41807.887060185189</v>
      </c>
      <c r="V1594" s="14">
        <f t="shared" si="172"/>
        <v>60</v>
      </c>
      <c r="W1594" s="10">
        <f t="shared" si="173"/>
        <v>-1</v>
      </c>
      <c r="X1594" s="21">
        <f t="shared" si="174"/>
        <v>2014</v>
      </c>
    </row>
    <row r="1595" spans="1:24" ht="45" x14ac:dyDescent="0.25">
      <c r="A1595">
        <v>2262</v>
      </c>
      <c r="B1595" s="1" t="s">
        <v>2263</v>
      </c>
      <c r="C1595" s="1" t="s">
        <v>6372</v>
      </c>
      <c r="D1595" s="3">
        <v>3300</v>
      </c>
      <c r="E1595" s="4">
        <v>5087</v>
      </c>
      <c r="F1595" t="s">
        <v>8218</v>
      </c>
      <c r="G1595" t="s">
        <v>8223</v>
      </c>
      <c r="H1595" t="s">
        <v>8404</v>
      </c>
      <c r="I1595" t="s">
        <v>8245</v>
      </c>
      <c r="J1595">
        <v>1416268800</v>
      </c>
      <c r="K1595">
        <v>1413295358</v>
      </c>
      <c r="L1595" t="b">
        <v>0</v>
      </c>
      <c r="M1595">
        <v>181</v>
      </c>
      <c r="N1595" t="b">
        <v>1</v>
      </c>
      <c r="O1595" t="s">
        <v>8295</v>
      </c>
      <c r="P1595" t="s">
        <v>8315</v>
      </c>
      <c r="Q1595" t="s">
        <v>8316</v>
      </c>
      <c r="R1595">
        <f t="shared" si="168"/>
        <v>28.1</v>
      </c>
      <c r="S1595" s="9">
        <f t="shared" si="169"/>
        <v>154</v>
      </c>
      <c r="T1595" s="8">
        <f t="shared" si="170"/>
        <v>41926.585162037038</v>
      </c>
      <c r="U1595" s="8">
        <f t="shared" si="171"/>
        <v>41961</v>
      </c>
      <c r="V1595" s="14">
        <f t="shared" si="172"/>
        <v>34.414837962962338</v>
      </c>
      <c r="W1595" s="10">
        <f t="shared" si="173"/>
        <v>0.5415151515151515</v>
      </c>
      <c r="X1595" s="21">
        <f t="shared" si="174"/>
        <v>2014</v>
      </c>
    </row>
    <row r="1596" spans="1:24" ht="60" x14ac:dyDescent="0.25">
      <c r="A1596">
        <v>536</v>
      </c>
      <c r="B1596" s="1" t="s">
        <v>537</v>
      </c>
      <c r="C1596" s="1" t="s">
        <v>4646</v>
      </c>
      <c r="D1596" s="3">
        <v>3300</v>
      </c>
      <c r="E1596" s="4">
        <v>3902.5</v>
      </c>
      <c r="F1596" t="s">
        <v>8218</v>
      </c>
      <c r="G1596" t="s">
        <v>8224</v>
      </c>
      <c r="H1596" t="s">
        <v>8408</v>
      </c>
      <c r="I1596" t="s">
        <v>8246</v>
      </c>
      <c r="J1596">
        <v>1438624800</v>
      </c>
      <c r="K1596">
        <v>1435133807</v>
      </c>
      <c r="L1596" t="b">
        <v>0</v>
      </c>
      <c r="M1596">
        <v>39</v>
      </c>
      <c r="N1596" t="b">
        <v>1</v>
      </c>
      <c r="O1596" t="s">
        <v>8269</v>
      </c>
      <c r="P1596" t="s">
        <v>8322</v>
      </c>
      <c r="Q1596" t="s">
        <v>8325</v>
      </c>
      <c r="R1596">
        <f t="shared" si="168"/>
        <v>100.06</v>
      </c>
      <c r="S1596" s="9">
        <f t="shared" si="169"/>
        <v>118</v>
      </c>
      <c r="T1596" s="8">
        <f t="shared" si="170"/>
        <v>42179.344988425932</v>
      </c>
      <c r="U1596" s="8">
        <f t="shared" si="171"/>
        <v>42219.75</v>
      </c>
      <c r="V1596" s="14">
        <f t="shared" si="172"/>
        <v>40.40501157406834</v>
      </c>
      <c r="W1596" s="10">
        <f t="shared" si="173"/>
        <v>0.18257575757575759</v>
      </c>
      <c r="X1596" s="21">
        <f t="shared" si="174"/>
        <v>2015</v>
      </c>
    </row>
    <row r="1597" spans="1:24" ht="45" x14ac:dyDescent="0.25">
      <c r="A1597">
        <v>1260</v>
      </c>
      <c r="B1597" s="1" t="s">
        <v>1261</v>
      </c>
      <c r="C1597" s="1" t="s">
        <v>5370</v>
      </c>
      <c r="D1597" s="3">
        <v>3300</v>
      </c>
      <c r="E1597" s="4">
        <v>3751</v>
      </c>
      <c r="F1597" t="s">
        <v>8218</v>
      </c>
      <c r="G1597" t="s">
        <v>8223</v>
      </c>
      <c r="H1597" t="s">
        <v>8404</v>
      </c>
      <c r="I1597" t="s">
        <v>8245</v>
      </c>
      <c r="J1597">
        <v>1393445620</v>
      </c>
      <c r="K1597">
        <v>1390853620</v>
      </c>
      <c r="L1597" t="b">
        <v>1</v>
      </c>
      <c r="M1597">
        <v>74</v>
      </c>
      <c r="N1597" t="b">
        <v>1</v>
      </c>
      <c r="O1597" t="s">
        <v>8274</v>
      </c>
      <c r="P1597" t="s">
        <v>8326</v>
      </c>
      <c r="Q1597" t="s">
        <v>8330</v>
      </c>
      <c r="R1597">
        <f t="shared" si="168"/>
        <v>50.69</v>
      </c>
      <c r="S1597" s="9">
        <f t="shared" si="169"/>
        <v>114</v>
      </c>
      <c r="T1597" s="8">
        <f t="shared" si="170"/>
        <v>41666.842824074076</v>
      </c>
      <c r="U1597" s="8">
        <f t="shared" si="171"/>
        <v>41696.842824074076</v>
      </c>
      <c r="V1597" s="14">
        <f t="shared" si="172"/>
        <v>30</v>
      </c>
      <c r="W1597" s="10">
        <f t="shared" si="173"/>
        <v>0.13666666666666666</v>
      </c>
      <c r="X1597" s="21">
        <f t="shared" si="174"/>
        <v>2014</v>
      </c>
    </row>
    <row r="1598" spans="1:24" ht="30" x14ac:dyDescent="0.25">
      <c r="A1598">
        <v>3720</v>
      </c>
      <c r="B1598" s="1" t="s">
        <v>3717</v>
      </c>
      <c r="C1598" s="1" t="s">
        <v>7830</v>
      </c>
      <c r="D1598" s="3">
        <v>3300</v>
      </c>
      <c r="E1598" s="4">
        <v>3449</v>
      </c>
      <c r="F1598" t="s">
        <v>8218</v>
      </c>
      <c r="G1598" t="s">
        <v>8223</v>
      </c>
      <c r="H1598" t="s">
        <v>8404</v>
      </c>
      <c r="I1598" t="s">
        <v>8245</v>
      </c>
      <c r="J1598">
        <v>1435881006</v>
      </c>
      <c r="K1598">
        <v>1433980206</v>
      </c>
      <c r="L1598" t="b">
        <v>0</v>
      </c>
      <c r="M1598">
        <v>40</v>
      </c>
      <c r="N1598" t="b">
        <v>1</v>
      </c>
      <c r="O1598" t="s">
        <v>8269</v>
      </c>
      <c r="P1598" t="s">
        <v>8322</v>
      </c>
      <c r="Q1598" t="s">
        <v>8325</v>
      </c>
      <c r="R1598">
        <f t="shared" si="168"/>
        <v>86.23</v>
      </c>
      <c r="S1598" s="9">
        <f t="shared" si="169"/>
        <v>105</v>
      </c>
      <c r="T1598" s="8">
        <f t="shared" si="170"/>
        <v>42165.993125000001</v>
      </c>
      <c r="U1598" s="8">
        <f t="shared" si="171"/>
        <v>42187.993125000001</v>
      </c>
      <c r="V1598" s="14">
        <f t="shared" si="172"/>
        <v>22</v>
      </c>
      <c r="W1598" s="10">
        <f t="shared" si="173"/>
        <v>4.5151515151515151E-2</v>
      </c>
      <c r="X1598" s="21">
        <f t="shared" si="174"/>
        <v>2015</v>
      </c>
    </row>
    <row r="1599" spans="1:24" ht="60" x14ac:dyDescent="0.25">
      <c r="A1599">
        <v>3526</v>
      </c>
      <c r="B1599" s="1" t="s">
        <v>3525</v>
      </c>
      <c r="C1599" s="1" t="s">
        <v>7636</v>
      </c>
      <c r="D1599" s="3">
        <v>3300</v>
      </c>
      <c r="E1599" s="4">
        <v>3366</v>
      </c>
      <c r="F1599" t="s">
        <v>8218</v>
      </c>
      <c r="G1599" t="s">
        <v>8223</v>
      </c>
      <c r="H1599" t="s">
        <v>8404</v>
      </c>
      <c r="I1599" t="s">
        <v>8245</v>
      </c>
      <c r="J1599">
        <v>1461823140</v>
      </c>
      <c r="K1599">
        <v>1459411371</v>
      </c>
      <c r="L1599" t="b">
        <v>0</v>
      </c>
      <c r="M1599">
        <v>34</v>
      </c>
      <c r="N1599" t="b">
        <v>1</v>
      </c>
      <c r="O1599" t="s">
        <v>8269</v>
      </c>
      <c r="P1599" t="s">
        <v>8322</v>
      </c>
      <c r="Q1599" t="s">
        <v>8325</v>
      </c>
      <c r="R1599">
        <f t="shared" si="168"/>
        <v>99</v>
      </c>
      <c r="S1599" s="9">
        <f t="shared" si="169"/>
        <v>102</v>
      </c>
      <c r="T1599" s="8">
        <f t="shared" si="170"/>
        <v>42460.335312499999</v>
      </c>
      <c r="U1599" s="8">
        <f t="shared" si="171"/>
        <v>42488.249305555553</v>
      </c>
      <c r="V1599" s="14">
        <f t="shared" si="172"/>
        <v>27.913993055553874</v>
      </c>
      <c r="W1599" s="10">
        <f t="shared" si="173"/>
        <v>0.02</v>
      </c>
      <c r="X1599" s="21">
        <f t="shared" si="174"/>
        <v>2016</v>
      </c>
    </row>
    <row r="1600" spans="1:24" ht="60" x14ac:dyDescent="0.25">
      <c r="A1600">
        <v>3322</v>
      </c>
      <c r="B1600" s="1" t="s">
        <v>3322</v>
      </c>
      <c r="C1600" s="1" t="s">
        <v>7432</v>
      </c>
      <c r="D1600" s="3">
        <v>3300</v>
      </c>
      <c r="E1600" s="4">
        <v>3350</v>
      </c>
      <c r="F1600" t="s">
        <v>8218</v>
      </c>
      <c r="G1600" t="s">
        <v>8223</v>
      </c>
      <c r="H1600" t="s">
        <v>8404</v>
      </c>
      <c r="I1600" t="s">
        <v>8245</v>
      </c>
      <c r="J1600">
        <v>1466567700</v>
      </c>
      <c r="K1600">
        <v>1464653696</v>
      </c>
      <c r="L1600" t="b">
        <v>0</v>
      </c>
      <c r="M1600">
        <v>23</v>
      </c>
      <c r="N1600" t="b">
        <v>1</v>
      </c>
      <c r="O1600" t="s">
        <v>8269</v>
      </c>
      <c r="P1600" t="s">
        <v>8322</v>
      </c>
      <c r="Q1600" t="s">
        <v>8325</v>
      </c>
      <c r="R1600">
        <f t="shared" si="168"/>
        <v>145.65</v>
      </c>
      <c r="S1600" s="9">
        <f t="shared" si="169"/>
        <v>102</v>
      </c>
      <c r="T1600" s="8">
        <f t="shared" si="170"/>
        <v>42521.010370370372</v>
      </c>
      <c r="U1600" s="8">
        <f t="shared" si="171"/>
        <v>42543.163194444445</v>
      </c>
      <c r="V1600" s="14">
        <f t="shared" si="172"/>
        <v>22.152824074073578</v>
      </c>
      <c r="W1600" s="10">
        <f t="shared" si="173"/>
        <v>1.5151515151515152E-2</v>
      </c>
      <c r="X1600" s="21">
        <f t="shared" si="174"/>
        <v>2016</v>
      </c>
    </row>
    <row r="1601" spans="1:24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t="s">
        <v>8223</v>
      </c>
      <c r="H1601" t="s">
        <v>8404</v>
      </c>
      <c r="I1601" t="s">
        <v>8245</v>
      </c>
      <c r="J1601">
        <v>1437067476</v>
      </c>
      <c r="K1601">
        <v>1434475476</v>
      </c>
      <c r="L1601" t="b">
        <v>1</v>
      </c>
      <c r="M1601">
        <v>49</v>
      </c>
      <c r="N1601" t="b">
        <v>1</v>
      </c>
      <c r="O1601" t="s">
        <v>8269</v>
      </c>
      <c r="P1601" t="s">
        <v>8322</v>
      </c>
      <c r="Q1601" t="s">
        <v>8325</v>
      </c>
      <c r="R1601">
        <f t="shared" si="168"/>
        <v>67.650000000000006</v>
      </c>
      <c r="S1601" s="9">
        <f t="shared" si="169"/>
        <v>100</v>
      </c>
      <c r="T1601" s="8">
        <f t="shared" si="170"/>
        <v>42171.725416666668</v>
      </c>
      <c r="U1601" s="8">
        <f t="shared" si="171"/>
        <v>42201.725416666668</v>
      </c>
      <c r="V1601" s="14">
        <f t="shared" si="172"/>
        <v>30</v>
      </c>
      <c r="W1601" s="10">
        <f t="shared" si="173"/>
        <v>4.5454545454545452E-3</v>
      </c>
      <c r="X1601" s="21">
        <f t="shared" si="174"/>
        <v>2015</v>
      </c>
    </row>
    <row r="1602" spans="1:24" ht="30" x14ac:dyDescent="0.25">
      <c r="A1602">
        <v>3638</v>
      </c>
      <c r="B1602" s="1" t="s">
        <v>3636</v>
      </c>
      <c r="C1602" s="1" t="s">
        <v>7748</v>
      </c>
      <c r="D1602" s="3">
        <v>3300</v>
      </c>
      <c r="E1602" s="4">
        <v>216</v>
      </c>
      <c r="F1602" t="s">
        <v>8220</v>
      </c>
      <c r="G1602" t="s">
        <v>8228</v>
      </c>
      <c r="H1602" t="s">
        <v>8409</v>
      </c>
      <c r="I1602" t="s">
        <v>8250</v>
      </c>
      <c r="J1602">
        <v>1429456132</v>
      </c>
      <c r="K1602">
        <v>1424275732</v>
      </c>
      <c r="L1602" t="b">
        <v>0</v>
      </c>
      <c r="M1602">
        <v>2</v>
      </c>
      <c r="N1602" t="b">
        <v>0</v>
      </c>
      <c r="O1602" t="s">
        <v>8303</v>
      </c>
      <c r="P1602" t="s">
        <v>8322</v>
      </c>
      <c r="Q1602" t="s">
        <v>8334</v>
      </c>
      <c r="R1602">
        <f t="shared" ref="R1602:R1665" si="175">IFERROR(ROUND(E1602/M1602,2),0)</f>
        <v>108</v>
      </c>
      <c r="S1602" s="9">
        <f t="shared" ref="S1602:S1665" si="176">ROUND((E1602/D1602)*100,0)</f>
        <v>7</v>
      </c>
      <c r="T1602" s="8">
        <f t="shared" ref="T1602:T1665" si="177">+(((K1602/60)/60)/24)+DATE(1970,1,1)</f>
        <v>42053.672824074078</v>
      </c>
      <c r="U1602" s="8">
        <f t="shared" ref="U1602:U1665" si="178">+(((J1602/60)/60/24)+DATE(1970,1,1))</f>
        <v>42113.631157407406</v>
      </c>
      <c r="V1602" s="14">
        <f t="shared" ref="V1602:V1665" si="179">+U1602-T1602</f>
        <v>59.958333333328483</v>
      </c>
      <c r="W1602" s="10">
        <f t="shared" ref="W1602:W1665" si="180">+(E1602-D1602)/D1602</f>
        <v>-0.93454545454545457</v>
      </c>
      <c r="X1602" s="21">
        <f t="shared" ref="X1602:X1665" si="181">YEAR(T1602)</f>
        <v>2015</v>
      </c>
    </row>
    <row r="1603" spans="1:24" ht="60" x14ac:dyDescent="0.25">
      <c r="A1603">
        <v>420</v>
      </c>
      <c r="B1603" s="1" t="s">
        <v>421</v>
      </c>
      <c r="C1603" s="1" t="s">
        <v>4530</v>
      </c>
      <c r="D1603" s="3">
        <v>3300</v>
      </c>
      <c r="E1603" s="4">
        <v>14.5</v>
      </c>
      <c r="F1603" t="s">
        <v>8220</v>
      </c>
      <c r="G1603" t="s">
        <v>8223</v>
      </c>
      <c r="H1603" t="s">
        <v>8404</v>
      </c>
      <c r="I1603" t="s">
        <v>8245</v>
      </c>
      <c r="J1603">
        <v>1394772031</v>
      </c>
      <c r="K1603">
        <v>1392183631</v>
      </c>
      <c r="L1603" t="b">
        <v>0</v>
      </c>
      <c r="M1603">
        <v>3</v>
      </c>
      <c r="N1603" t="b">
        <v>0</v>
      </c>
      <c r="O1603" t="s">
        <v>8268</v>
      </c>
      <c r="P1603" t="s">
        <v>8320</v>
      </c>
      <c r="Q1603" t="s">
        <v>8338</v>
      </c>
      <c r="R1603">
        <f t="shared" si="175"/>
        <v>4.83</v>
      </c>
      <c r="S1603" s="9">
        <f t="shared" si="176"/>
        <v>0</v>
      </c>
      <c r="T1603" s="8">
        <f t="shared" si="177"/>
        <v>41682.23646990741</v>
      </c>
      <c r="U1603" s="8">
        <f t="shared" si="178"/>
        <v>41712.194803240738</v>
      </c>
      <c r="V1603" s="14">
        <f t="shared" si="179"/>
        <v>29.958333333328483</v>
      </c>
      <c r="W1603" s="10">
        <f t="shared" si="180"/>
        <v>-0.99560606060606061</v>
      </c>
      <c r="X1603" s="21">
        <f t="shared" si="181"/>
        <v>2014</v>
      </c>
    </row>
    <row r="1604" spans="1:24" ht="45" x14ac:dyDescent="0.25">
      <c r="A1604">
        <v>474</v>
      </c>
      <c r="B1604" s="1" t="s">
        <v>475</v>
      </c>
      <c r="C1604" s="1" t="s">
        <v>4584</v>
      </c>
      <c r="D1604" s="3">
        <v>3300</v>
      </c>
      <c r="E1604" s="4">
        <v>1</v>
      </c>
      <c r="F1604" t="s">
        <v>8220</v>
      </c>
      <c r="G1604" t="s">
        <v>8223</v>
      </c>
      <c r="H1604" t="s">
        <v>8404</v>
      </c>
      <c r="I1604" t="s">
        <v>8245</v>
      </c>
      <c r="J1604">
        <v>1487318029</v>
      </c>
      <c r="K1604">
        <v>1484726029</v>
      </c>
      <c r="L1604" t="b">
        <v>0</v>
      </c>
      <c r="M1604">
        <v>1</v>
      </c>
      <c r="N1604" t="b">
        <v>0</v>
      </c>
      <c r="O1604" t="s">
        <v>8268</v>
      </c>
      <c r="P1604" t="s">
        <v>8320</v>
      </c>
      <c r="Q1604" t="s">
        <v>8338</v>
      </c>
      <c r="R1604">
        <f t="shared" si="175"/>
        <v>1</v>
      </c>
      <c r="S1604" s="9">
        <f t="shared" si="176"/>
        <v>0</v>
      </c>
      <c r="T1604" s="8">
        <f t="shared" si="177"/>
        <v>42753.329039351855</v>
      </c>
      <c r="U1604" s="8">
        <f t="shared" si="178"/>
        <v>42783.329039351855</v>
      </c>
      <c r="V1604" s="14">
        <f t="shared" si="179"/>
        <v>30</v>
      </c>
      <c r="W1604" s="10">
        <f t="shared" si="180"/>
        <v>-0.99969696969696975</v>
      </c>
      <c r="X1604" s="21">
        <f t="shared" si="181"/>
        <v>2017</v>
      </c>
    </row>
    <row r="1605" spans="1:24" ht="45" x14ac:dyDescent="0.25">
      <c r="A1605">
        <v>916</v>
      </c>
      <c r="B1605" s="1" t="s">
        <v>917</v>
      </c>
      <c r="C1605" s="1" t="s">
        <v>5026</v>
      </c>
      <c r="D1605" s="3">
        <v>3300</v>
      </c>
      <c r="E1605" s="4">
        <v>0</v>
      </c>
      <c r="F1605" t="s">
        <v>8220</v>
      </c>
      <c r="G1605" t="s">
        <v>8223</v>
      </c>
      <c r="H1605" t="s">
        <v>8404</v>
      </c>
      <c r="I1605" t="s">
        <v>8245</v>
      </c>
      <c r="J1605">
        <v>1287723600</v>
      </c>
      <c r="K1605">
        <v>1284409734</v>
      </c>
      <c r="L1605" t="b">
        <v>0</v>
      </c>
      <c r="M1605">
        <v>0</v>
      </c>
      <c r="N1605" t="b">
        <v>0</v>
      </c>
      <c r="O1605" t="s">
        <v>8276</v>
      </c>
      <c r="P1605" t="s">
        <v>8326</v>
      </c>
      <c r="Q1605" t="s">
        <v>8349</v>
      </c>
      <c r="R1605">
        <f t="shared" si="175"/>
        <v>0</v>
      </c>
      <c r="S1605" s="9">
        <f t="shared" si="176"/>
        <v>0</v>
      </c>
      <c r="T1605" s="8">
        <f t="shared" si="177"/>
        <v>40434.853402777779</v>
      </c>
      <c r="U1605" s="8">
        <f t="shared" si="178"/>
        <v>40473.208333333336</v>
      </c>
      <c r="V1605" s="14">
        <f t="shared" si="179"/>
        <v>38.354930555557075</v>
      </c>
      <c r="W1605" s="10">
        <f t="shared" si="180"/>
        <v>-1</v>
      </c>
      <c r="X1605" s="21">
        <f t="shared" si="181"/>
        <v>2010</v>
      </c>
    </row>
    <row r="1606" spans="1:24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t="s">
        <v>8223</v>
      </c>
      <c r="H1606" t="s">
        <v>8404</v>
      </c>
      <c r="I1606" t="s">
        <v>8245</v>
      </c>
      <c r="J1606">
        <v>1377734091</v>
      </c>
      <c r="K1606">
        <v>1374882891</v>
      </c>
      <c r="L1606" t="b">
        <v>0</v>
      </c>
      <c r="M1606">
        <v>2</v>
      </c>
      <c r="N1606" t="b">
        <v>0</v>
      </c>
      <c r="O1606" t="s">
        <v>8288</v>
      </c>
      <c r="P1606" t="s">
        <v>8310</v>
      </c>
      <c r="Q1606" t="s">
        <v>8348</v>
      </c>
      <c r="R1606">
        <f t="shared" si="175"/>
        <v>14</v>
      </c>
      <c r="S1606" s="9">
        <f t="shared" si="176"/>
        <v>1</v>
      </c>
      <c r="T1606" s="8">
        <f t="shared" si="177"/>
        <v>41481.996423611112</v>
      </c>
      <c r="U1606" s="8">
        <f t="shared" si="178"/>
        <v>41514.996423611112</v>
      </c>
      <c r="V1606" s="14">
        <f t="shared" si="179"/>
        <v>33</v>
      </c>
      <c r="W1606" s="10">
        <f t="shared" si="180"/>
        <v>-0.99159915991599157</v>
      </c>
      <c r="X1606" s="21">
        <f t="shared" si="181"/>
        <v>2013</v>
      </c>
    </row>
    <row r="1607" spans="1:24" ht="45" x14ac:dyDescent="0.25">
      <c r="A1607">
        <v>3483</v>
      </c>
      <c r="B1607" s="1" t="s">
        <v>3482</v>
      </c>
      <c r="C1607" s="1" t="s">
        <v>7593</v>
      </c>
      <c r="D1607" s="3">
        <v>3350</v>
      </c>
      <c r="E1607" s="4">
        <v>5358</v>
      </c>
      <c r="F1607" t="s">
        <v>8218</v>
      </c>
      <c r="G1607" t="s">
        <v>8223</v>
      </c>
      <c r="H1607" t="s">
        <v>8404</v>
      </c>
      <c r="I1607" t="s">
        <v>8245</v>
      </c>
      <c r="J1607">
        <v>1404403381</v>
      </c>
      <c r="K1607">
        <v>1401811381</v>
      </c>
      <c r="L1607" t="b">
        <v>0</v>
      </c>
      <c r="M1607">
        <v>133</v>
      </c>
      <c r="N1607" t="b">
        <v>1</v>
      </c>
      <c r="O1607" t="s">
        <v>8269</v>
      </c>
      <c r="P1607" t="s">
        <v>8322</v>
      </c>
      <c r="Q1607" t="s">
        <v>8325</v>
      </c>
      <c r="R1607">
        <f t="shared" si="175"/>
        <v>40.29</v>
      </c>
      <c r="S1607" s="9">
        <f t="shared" si="176"/>
        <v>160</v>
      </c>
      <c r="T1607" s="8">
        <f t="shared" si="177"/>
        <v>41793.668761574074</v>
      </c>
      <c r="U1607" s="8">
        <f t="shared" si="178"/>
        <v>41823.668761574074</v>
      </c>
      <c r="V1607" s="14">
        <f t="shared" si="179"/>
        <v>30</v>
      </c>
      <c r="W1607" s="10">
        <f t="shared" si="180"/>
        <v>0.59940298507462686</v>
      </c>
      <c r="X1607" s="21">
        <f t="shared" si="181"/>
        <v>2014</v>
      </c>
    </row>
    <row r="1608" spans="1:24" ht="60" x14ac:dyDescent="0.25">
      <c r="A1608">
        <v>1882</v>
      </c>
      <c r="B1608" s="1" t="s">
        <v>1883</v>
      </c>
      <c r="C1608" s="1" t="s">
        <v>5992</v>
      </c>
      <c r="D1608" s="3">
        <v>3350</v>
      </c>
      <c r="E1608" s="4">
        <v>3380</v>
      </c>
      <c r="F1608" t="s">
        <v>8218</v>
      </c>
      <c r="G1608" t="s">
        <v>8223</v>
      </c>
      <c r="H1608" t="s">
        <v>8404</v>
      </c>
      <c r="I1608" t="s">
        <v>8245</v>
      </c>
      <c r="J1608">
        <v>1341964080</v>
      </c>
      <c r="K1608">
        <v>1339109212</v>
      </c>
      <c r="L1608" t="b">
        <v>0</v>
      </c>
      <c r="M1608">
        <v>81</v>
      </c>
      <c r="N1608" t="b">
        <v>1</v>
      </c>
      <c r="O1608" t="s">
        <v>8277</v>
      </c>
      <c r="P1608" t="s">
        <v>8326</v>
      </c>
      <c r="Q1608" t="s">
        <v>8327</v>
      </c>
      <c r="R1608">
        <f t="shared" si="175"/>
        <v>41.73</v>
      </c>
      <c r="S1608" s="9">
        <f t="shared" si="176"/>
        <v>101</v>
      </c>
      <c r="T1608" s="8">
        <f t="shared" si="177"/>
        <v>41067.949212962965</v>
      </c>
      <c r="U1608" s="8">
        <f t="shared" si="178"/>
        <v>41100.991666666669</v>
      </c>
      <c r="V1608" s="14">
        <f t="shared" si="179"/>
        <v>33.042453703703359</v>
      </c>
      <c r="W1608" s="10">
        <f t="shared" si="180"/>
        <v>8.9552238805970154E-3</v>
      </c>
      <c r="X1608" s="21">
        <f t="shared" si="181"/>
        <v>2012</v>
      </c>
    </row>
    <row r="1609" spans="1:24" ht="60" x14ac:dyDescent="0.25">
      <c r="A1609">
        <v>3341</v>
      </c>
      <c r="B1609" s="1" t="s">
        <v>3341</v>
      </c>
      <c r="C1609" s="1" t="s">
        <v>7451</v>
      </c>
      <c r="D1609" s="3">
        <v>3350</v>
      </c>
      <c r="E1609" s="4">
        <v>3350</v>
      </c>
      <c r="F1609" t="s">
        <v>8218</v>
      </c>
      <c r="G1609" t="s">
        <v>8224</v>
      </c>
      <c r="H1609" t="s">
        <v>8408</v>
      </c>
      <c r="I1609" t="s">
        <v>8246</v>
      </c>
      <c r="J1609">
        <v>1465750800</v>
      </c>
      <c r="K1609">
        <v>1463771421</v>
      </c>
      <c r="L1609" t="b">
        <v>0</v>
      </c>
      <c r="M1609">
        <v>28</v>
      </c>
      <c r="N1609" t="b">
        <v>1</v>
      </c>
      <c r="O1609" t="s">
        <v>8269</v>
      </c>
      <c r="P1609" t="s">
        <v>8322</v>
      </c>
      <c r="Q1609" t="s">
        <v>8325</v>
      </c>
      <c r="R1609">
        <f t="shared" si="175"/>
        <v>119.64</v>
      </c>
      <c r="S1609" s="9">
        <f t="shared" si="176"/>
        <v>100</v>
      </c>
      <c r="T1609" s="8">
        <f t="shared" si="177"/>
        <v>42510.798854166671</v>
      </c>
      <c r="U1609" s="8">
        <f t="shared" si="178"/>
        <v>42533.708333333328</v>
      </c>
      <c r="V1609" s="14">
        <f t="shared" si="179"/>
        <v>22.909479166657547</v>
      </c>
      <c r="W1609" s="10">
        <f t="shared" si="180"/>
        <v>0</v>
      </c>
      <c r="X1609" s="21">
        <f t="shared" si="181"/>
        <v>2016</v>
      </c>
    </row>
    <row r="1610" spans="1:24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t="s">
        <v>8223</v>
      </c>
      <c r="H1610" t="s">
        <v>8404</v>
      </c>
      <c r="I1610" t="s">
        <v>8245</v>
      </c>
      <c r="J1610">
        <v>1346464800</v>
      </c>
      <c r="K1610">
        <v>1343096197</v>
      </c>
      <c r="L1610" t="b">
        <v>1</v>
      </c>
      <c r="M1610">
        <v>74</v>
      </c>
      <c r="N1610" t="b">
        <v>1</v>
      </c>
      <c r="O1610" t="s">
        <v>8267</v>
      </c>
      <c r="P1610" t="s">
        <v>8320</v>
      </c>
      <c r="Q1610" t="s">
        <v>8321</v>
      </c>
      <c r="R1610">
        <f t="shared" si="175"/>
        <v>106.43</v>
      </c>
      <c r="S1610" s="9">
        <f t="shared" si="176"/>
        <v>232</v>
      </c>
      <c r="T1610" s="8">
        <f t="shared" si="177"/>
        <v>41114.094872685186</v>
      </c>
      <c r="U1610" s="8">
        <f t="shared" si="178"/>
        <v>41153.083333333336</v>
      </c>
      <c r="V1610" s="14">
        <f t="shared" si="179"/>
        <v>38.988460648150067</v>
      </c>
      <c r="W1610" s="10">
        <f t="shared" si="180"/>
        <v>1.3164705882352941</v>
      </c>
      <c r="X1610" s="21">
        <f t="shared" si="181"/>
        <v>2012</v>
      </c>
    </row>
    <row r="1611" spans="1:24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t="s">
        <v>8223</v>
      </c>
      <c r="H1611" t="s">
        <v>8404</v>
      </c>
      <c r="I1611" t="s">
        <v>8245</v>
      </c>
      <c r="J1611">
        <v>1372985760</v>
      </c>
      <c r="K1611">
        <v>1370393760</v>
      </c>
      <c r="L1611" t="b">
        <v>0</v>
      </c>
      <c r="M1611">
        <v>87</v>
      </c>
      <c r="N1611" t="b">
        <v>1</v>
      </c>
      <c r="O1611" t="s">
        <v>8272</v>
      </c>
      <c r="P1611" t="s">
        <v>8310</v>
      </c>
      <c r="Q1611" t="s">
        <v>8332</v>
      </c>
      <c r="R1611">
        <f t="shared" si="175"/>
        <v>71.44</v>
      </c>
      <c r="S1611" s="9">
        <f t="shared" si="176"/>
        <v>183</v>
      </c>
      <c r="T1611" s="8">
        <f t="shared" si="177"/>
        <v>41430.038888888892</v>
      </c>
      <c r="U1611" s="8">
        <f t="shared" si="178"/>
        <v>41460.038888888892</v>
      </c>
      <c r="V1611" s="14">
        <f t="shared" si="179"/>
        <v>30</v>
      </c>
      <c r="W1611" s="10">
        <f t="shared" si="180"/>
        <v>0.82810588235294125</v>
      </c>
      <c r="X1611" s="21">
        <f t="shared" si="181"/>
        <v>2013</v>
      </c>
    </row>
    <row r="1612" spans="1:24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t="s">
        <v>8223</v>
      </c>
      <c r="H1612" t="s">
        <v>8404</v>
      </c>
      <c r="I1612" t="s">
        <v>8245</v>
      </c>
      <c r="J1612">
        <v>1394521140</v>
      </c>
      <c r="K1612">
        <v>1392169298</v>
      </c>
      <c r="L1612" t="b">
        <v>0</v>
      </c>
      <c r="M1612">
        <v>82</v>
      </c>
      <c r="N1612" t="b">
        <v>1</v>
      </c>
      <c r="O1612" t="s">
        <v>8290</v>
      </c>
      <c r="P1612" t="s">
        <v>8326</v>
      </c>
      <c r="Q1612" t="s">
        <v>8337</v>
      </c>
      <c r="R1612">
        <f t="shared" si="175"/>
        <v>52.6</v>
      </c>
      <c r="S1612" s="9">
        <f t="shared" si="176"/>
        <v>127</v>
      </c>
      <c r="T1612" s="8">
        <f t="shared" si="177"/>
        <v>41682.0705787037</v>
      </c>
      <c r="U1612" s="8">
        <f t="shared" si="178"/>
        <v>41709.290972222225</v>
      </c>
      <c r="V1612" s="14">
        <f t="shared" si="179"/>
        <v>27.220393518524361</v>
      </c>
      <c r="W1612" s="10">
        <f t="shared" si="180"/>
        <v>0.26852941176470591</v>
      </c>
      <c r="X1612" s="21">
        <f t="shared" si="181"/>
        <v>2014</v>
      </c>
    </row>
    <row r="1613" spans="1:24" ht="45" x14ac:dyDescent="0.25">
      <c r="A1613">
        <v>3585</v>
      </c>
      <c r="B1613" s="1" t="s">
        <v>3584</v>
      </c>
      <c r="C1613" s="1" t="s">
        <v>7695</v>
      </c>
      <c r="D1613" s="3">
        <v>3400</v>
      </c>
      <c r="E1613" s="4">
        <v>4050</v>
      </c>
      <c r="F1613" t="s">
        <v>8218</v>
      </c>
      <c r="G1613" t="s">
        <v>8223</v>
      </c>
      <c r="H1613" t="s">
        <v>8404</v>
      </c>
      <c r="I1613" t="s">
        <v>8245</v>
      </c>
      <c r="J1613">
        <v>1419181890</v>
      </c>
      <c r="K1613">
        <v>1416589890</v>
      </c>
      <c r="L1613" t="b">
        <v>0</v>
      </c>
      <c r="M1613">
        <v>23</v>
      </c>
      <c r="N1613" t="b">
        <v>1</v>
      </c>
      <c r="O1613" t="s">
        <v>8269</v>
      </c>
      <c r="P1613" t="s">
        <v>8322</v>
      </c>
      <c r="Q1613" t="s">
        <v>8325</v>
      </c>
      <c r="R1613">
        <f t="shared" si="175"/>
        <v>176.09</v>
      </c>
      <c r="S1613" s="9">
        <f t="shared" si="176"/>
        <v>119</v>
      </c>
      <c r="T1613" s="8">
        <f t="shared" si="177"/>
        <v>41964.716319444444</v>
      </c>
      <c r="U1613" s="8">
        <f t="shared" si="178"/>
        <v>41994.716319444444</v>
      </c>
      <c r="V1613" s="14">
        <f t="shared" si="179"/>
        <v>30</v>
      </c>
      <c r="W1613" s="10">
        <f t="shared" si="180"/>
        <v>0.19117647058823528</v>
      </c>
      <c r="X1613" s="21">
        <f t="shared" si="181"/>
        <v>2014</v>
      </c>
    </row>
    <row r="1614" spans="1:24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t="s">
        <v>8223</v>
      </c>
      <c r="H1614" t="s">
        <v>8404</v>
      </c>
      <c r="I1614" t="s">
        <v>8245</v>
      </c>
      <c r="J1614">
        <v>1402459200</v>
      </c>
      <c r="K1614">
        <v>1401125238</v>
      </c>
      <c r="L1614" t="b">
        <v>0</v>
      </c>
      <c r="M1614">
        <v>40</v>
      </c>
      <c r="N1614" t="b">
        <v>1</v>
      </c>
      <c r="O1614" t="s">
        <v>8301</v>
      </c>
      <c r="P1614" t="s">
        <v>8322</v>
      </c>
      <c r="Q1614" t="s">
        <v>8323</v>
      </c>
      <c r="R1614">
        <f t="shared" si="175"/>
        <v>87.7</v>
      </c>
      <c r="S1614" s="9">
        <f t="shared" si="176"/>
        <v>103</v>
      </c>
      <c r="T1614" s="8">
        <f t="shared" si="177"/>
        <v>41785.72729166667</v>
      </c>
      <c r="U1614" s="8">
        <f t="shared" si="178"/>
        <v>41801.166666666664</v>
      </c>
      <c r="V1614" s="14">
        <f t="shared" si="179"/>
        <v>15.43937499999447</v>
      </c>
      <c r="W1614" s="10">
        <f t="shared" si="180"/>
        <v>3.1764705882352938E-2</v>
      </c>
      <c r="X1614" s="21">
        <f t="shared" si="181"/>
        <v>2014</v>
      </c>
    </row>
    <row r="1615" spans="1:24" ht="60" x14ac:dyDescent="0.25">
      <c r="A1615">
        <v>2701</v>
      </c>
      <c r="B1615" s="1" t="s">
        <v>2701</v>
      </c>
      <c r="C1615" s="1" t="s">
        <v>6811</v>
      </c>
      <c r="D1615" s="3">
        <v>3400</v>
      </c>
      <c r="E1615" s="4">
        <v>1570</v>
      </c>
      <c r="F1615" t="s">
        <v>8221</v>
      </c>
      <c r="G1615" t="s">
        <v>8240</v>
      </c>
      <c r="H1615" t="s">
        <v>8414</v>
      </c>
      <c r="I1615" t="s">
        <v>8248</v>
      </c>
      <c r="J1615">
        <v>1491586534</v>
      </c>
      <c r="K1615">
        <v>1488911734</v>
      </c>
      <c r="L1615" t="b">
        <v>0</v>
      </c>
      <c r="M1615">
        <v>46</v>
      </c>
      <c r="N1615" t="b">
        <v>0</v>
      </c>
      <c r="O1615" t="s">
        <v>8301</v>
      </c>
      <c r="P1615" t="s">
        <v>8322</v>
      </c>
      <c r="Q1615" t="s">
        <v>8323</v>
      </c>
      <c r="R1615">
        <f t="shared" si="175"/>
        <v>34.130000000000003</v>
      </c>
      <c r="S1615" s="9">
        <f t="shared" si="176"/>
        <v>46</v>
      </c>
      <c r="T1615" s="8">
        <f t="shared" si="177"/>
        <v>42801.774699074071</v>
      </c>
      <c r="U1615" s="8">
        <f t="shared" si="178"/>
        <v>42832.733032407406</v>
      </c>
      <c r="V1615" s="14">
        <f t="shared" si="179"/>
        <v>30.958333333335759</v>
      </c>
      <c r="W1615" s="10">
        <f t="shared" si="180"/>
        <v>-0.53823529411764703</v>
      </c>
      <c r="X1615" s="21">
        <f t="shared" si="181"/>
        <v>2017</v>
      </c>
    </row>
    <row r="1616" spans="1:24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t="s">
        <v>8223</v>
      </c>
      <c r="H1616" t="s">
        <v>8404</v>
      </c>
      <c r="I1616" t="s">
        <v>8245</v>
      </c>
      <c r="J1616">
        <v>1435111200</v>
      </c>
      <c r="K1616">
        <v>1433254268</v>
      </c>
      <c r="L1616" t="b">
        <v>0</v>
      </c>
      <c r="M1616">
        <v>29</v>
      </c>
      <c r="N1616" t="b">
        <v>1</v>
      </c>
      <c r="O1616" t="s">
        <v>8269</v>
      </c>
      <c r="P1616" t="s">
        <v>8322</v>
      </c>
      <c r="Q1616" t="s">
        <v>8325</v>
      </c>
      <c r="R1616">
        <f t="shared" si="175"/>
        <v>126.55</v>
      </c>
      <c r="S1616" s="9">
        <f t="shared" si="176"/>
        <v>108</v>
      </c>
      <c r="T1616" s="8">
        <f t="shared" si="177"/>
        <v>42157.591064814813</v>
      </c>
      <c r="U1616" s="8">
        <f t="shared" si="178"/>
        <v>42179.083333333328</v>
      </c>
      <c r="V1616" s="14">
        <f t="shared" si="179"/>
        <v>21.49226851851563</v>
      </c>
      <c r="W1616" s="10">
        <f t="shared" si="180"/>
        <v>7.7826725403817909E-2</v>
      </c>
      <c r="X1616" s="21">
        <f t="shared" si="181"/>
        <v>2015</v>
      </c>
    </row>
    <row r="1617" spans="1:24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t="s">
        <v>8224</v>
      </c>
      <c r="H1617" t="s">
        <v>8408</v>
      </c>
      <c r="I1617" t="s">
        <v>8246</v>
      </c>
      <c r="J1617">
        <v>1434995295</v>
      </c>
      <c r="K1617">
        <v>1432403295</v>
      </c>
      <c r="L1617" t="b">
        <v>0</v>
      </c>
      <c r="M1617">
        <v>4</v>
      </c>
      <c r="N1617" t="b">
        <v>0</v>
      </c>
      <c r="O1617" t="s">
        <v>8266</v>
      </c>
      <c r="P1617" t="s">
        <v>8320</v>
      </c>
      <c r="Q1617" t="s">
        <v>8324</v>
      </c>
      <c r="R1617">
        <f t="shared" si="175"/>
        <v>180.5</v>
      </c>
      <c r="S1617" s="9">
        <f t="shared" si="176"/>
        <v>21</v>
      </c>
      <c r="T1617" s="8">
        <f t="shared" si="177"/>
        <v>42147.741840277777</v>
      </c>
      <c r="U1617" s="8">
        <f t="shared" si="178"/>
        <v>42177.741840277777</v>
      </c>
      <c r="V1617" s="14">
        <f t="shared" si="179"/>
        <v>30</v>
      </c>
      <c r="W1617" s="10">
        <f t="shared" si="180"/>
        <v>-0.78907391177329833</v>
      </c>
      <c r="X1617" s="21">
        <f t="shared" si="181"/>
        <v>2015</v>
      </c>
    </row>
    <row r="1618" spans="1:24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t="s">
        <v>8223</v>
      </c>
      <c r="H1618" t="s">
        <v>8404</v>
      </c>
      <c r="I1618" t="s">
        <v>8245</v>
      </c>
      <c r="J1618">
        <v>1484348700</v>
      </c>
      <c r="K1618">
        <v>1481756855</v>
      </c>
      <c r="L1618" t="b">
        <v>0</v>
      </c>
      <c r="M1618">
        <v>1</v>
      </c>
      <c r="N1618" t="b">
        <v>0</v>
      </c>
      <c r="O1618" t="s">
        <v>8269</v>
      </c>
      <c r="P1618" t="s">
        <v>8322</v>
      </c>
      <c r="Q1618" t="s">
        <v>8325</v>
      </c>
      <c r="R1618">
        <f t="shared" si="175"/>
        <v>34.950000000000003</v>
      </c>
      <c r="S1618" s="9">
        <f t="shared" si="176"/>
        <v>1</v>
      </c>
      <c r="T1618" s="8">
        <f t="shared" si="177"/>
        <v>42718.963599537034</v>
      </c>
      <c r="U1618" s="8">
        <f t="shared" si="178"/>
        <v>42748.961805555555</v>
      </c>
      <c r="V1618" s="14">
        <f t="shared" si="179"/>
        <v>29.998206018521159</v>
      </c>
      <c r="W1618" s="10">
        <f t="shared" si="180"/>
        <v>-0.9900000000000001</v>
      </c>
      <c r="X1618" s="21">
        <f t="shared" si="181"/>
        <v>2016</v>
      </c>
    </row>
    <row r="1619" spans="1:24" ht="60" x14ac:dyDescent="0.25">
      <c r="A1619">
        <v>1512</v>
      </c>
      <c r="B1619" s="1" t="s">
        <v>1513</v>
      </c>
      <c r="C1619" s="1" t="s">
        <v>5622</v>
      </c>
      <c r="D1619" s="3">
        <v>3500</v>
      </c>
      <c r="E1619" s="4">
        <v>19557</v>
      </c>
      <c r="F1619" t="s">
        <v>8218</v>
      </c>
      <c r="G1619" t="s">
        <v>8223</v>
      </c>
      <c r="H1619" t="s">
        <v>8404</v>
      </c>
      <c r="I1619" t="s">
        <v>8245</v>
      </c>
      <c r="J1619">
        <v>1486311939</v>
      </c>
      <c r="K1619">
        <v>1483719939</v>
      </c>
      <c r="L1619" t="b">
        <v>1</v>
      </c>
      <c r="M1619">
        <v>335</v>
      </c>
      <c r="N1619" t="b">
        <v>1</v>
      </c>
      <c r="O1619" t="s">
        <v>8283</v>
      </c>
      <c r="P1619" t="s">
        <v>8312</v>
      </c>
      <c r="Q1619" t="s">
        <v>8313</v>
      </c>
      <c r="R1619">
        <f t="shared" si="175"/>
        <v>58.38</v>
      </c>
      <c r="S1619" s="9">
        <f t="shared" si="176"/>
        <v>559</v>
      </c>
      <c r="T1619" s="8">
        <f t="shared" si="177"/>
        <v>42741.684479166666</v>
      </c>
      <c r="U1619" s="8">
        <f t="shared" si="178"/>
        <v>42771.684479166666</v>
      </c>
      <c r="V1619" s="14">
        <f t="shared" si="179"/>
        <v>30</v>
      </c>
      <c r="W1619" s="10">
        <f t="shared" si="180"/>
        <v>4.5877142857142861</v>
      </c>
      <c r="X1619" s="21">
        <f t="shared" si="181"/>
        <v>2017</v>
      </c>
    </row>
    <row r="1620" spans="1:24" ht="60" x14ac:dyDescent="0.25">
      <c r="A1620">
        <v>1198</v>
      </c>
      <c r="B1620" s="1" t="s">
        <v>1199</v>
      </c>
      <c r="C1620" s="1" t="s">
        <v>5308</v>
      </c>
      <c r="D1620" s="3">
        <v>3500</v>
      </c>
      <c r="E1620" s="4">
        <v>9121</v>
      </c>
      <c r="F1620" t="s">
        <v>8218</v>
      </c>
      <c r="G1620" t="s">
        <v>8223</v>
      </c>
      <c r="H1620" t="s">
        <v>8404</v>
      </c>
      <c r="I1620" t="s">
        <v>8245</v>
      </c>
      <c r="J1620">
        <v>1451530800</v>
      </c>
      <c r="K1620">
        <v>1448463086</v>
      </c>
      <c r="L1620" t="b">
        <v>0</v>
      </c>
      <c r="M1620">
        <v>167</v>
      </c>
      <c r="N1620" t="b">
        <v>1</v>
      </c>
      <c r="O1620" t="s">
        <v>8283</v>
      </c>
      <c r="P1620" t="s">
        <v>8312</v>
      </c>
      <c r="Q1620" t="s">
        <v>8313</v>
      </c>
      <c r="R1620">
        <f t="shared" si="175"/>
        <v>54.62</v>
      </c>
      <c r="S1620" s="9">
        <f t="shared" si="176"/>
        <v>261</v>
      </c>
      <c r="T1620" s="8">
        <f t="shared" si="177"/>
        <v>42333.619050925925</v>
      </c>
      <c r="U1620" s="8">
        <f t="shared" si="178"/>
        <v>42369.125</v>
      </c>
      <c r="V1620" s="14">
        <f t="shared" si="179"/>
        <v>35.505949074075033</v>
      </c>
      <c r="W1620" s="10">
        <f t="shared" si="180"/>
        <v>1.6060000000000001</v>
      </c>
      <c r="X1620" s="21">
        <f t="shared" si="181"/>
        <v>2015</v>
      </c>
    </row>
    <row r="1621" spans="1:24" ht="45" x14ac:dyDescent="0.25">
      <c r="A1621">
        <v>2249</v>
      </c>
      <c r="B1621" s="1" t="s">
        <v>2250</v>
      </c>
      <c r="C1621" s="1" t="s">
        <v>6359</v>
      </c>
      <c r="D1621" s="3">
        <v>3500</v>
      </c>
      <c r="E1621" s="4">
        <v>5907</v>
      </c>
      <c r="F1621" t="s">
        <v>8218</v>
      </c>
      <c r="G1621" t="s">
        <v>8223</v>
      </c>
      <c r="H1621" t="s">
        <v>8404</v>
      </c>
      <c r="I1621" t="s">
        <v>8245</v>
      </c>
      <c r="J1621">
        <v>1364917965</v>
      </c>
      <c r="K1621">
        <v>1362329565</v>
      </c>
      <c r="L1621" t="b">
        <v>0</v>
      </c>
      <c r="M1621">
        <v>180</v>
      </c>
      <c r="N1621" t="b">
        <v>1</v>
      </c>
      <c r="O1621" t="s">
        <v>8295</v>
      </c>
      <c r="P1621" t="s">
        <v>8315</v>
      </c>
      <c r="Q1621" t="s">
        <v>8316</v>
      </c>
      <c r="R1621">
        <f t="shared" si="175"/>
        <v>32.82</v>
      </c>
      <c r="S1621" s="9">
        <f t="shared" si="176"/>
        <v>169</v>
      </c>
      <c r="T1621" s="8">
        <f t="shared" si="177"/>
        <v>41336.703298611108</v>
      </c>
      <c r="U1621" s="8">
        <f t="shared" si="178"/>
        <v>41366.661631944444</v>
      </c>
      <c r="V1621" s="14">
        <f t="shared" si="179"/>
        <v>29.958333333335759</v>
      </c>
      <c r="W1621" s="10">
        <f t="shared" si="180"/>
        <v>0.68771428571428572</v>
      </c>
      <c r="X1621" s="21">
        <f t="shared" si="181"/>
        <v>2013</v>
      </c>
    </row>
    <row r="1622" spans="1:24" ht="45" x14ac:dyDescent="0.25">
      <c r="A1622">
        <v>13</v>
      </c>
      <c r="B1622" s="1" t="s">
        <v>15</v>
      </c>
      <c r="C1622" s="1" t="s">
        <v>4124</v>
      </c>
      <c r="D1622" s="3">
        <v>3500</v>
      </c>
      <c r="E1622" s="4">
        <v>5599</v>
      </c>
      <c r="F1622" t="s">
        <v>8218</v>
      </c>
      <c r="G1622" t="s">
        <v>8223</v>
      </c>
      <c r="H1622" t="s">
        <v>8404</v>
      </c>
      <c r="I1622" t="s">
        <v>8245</v>
      </c>
      <c r="J1622">
        <v>1466713620</v>
      </c>
      <c r="K1622">
        <v>1463588109</v>
      </c>
      <c r="L1622" t="b">
        <v>0</v>
      </c>
      <c r="M1622">
        <v>51</v>
      </c>
      <c r="N1622" t="b">
        <v>1</v>
      </c>
      <c r="O1622" t="s">
        <v>8263</v>
      </c>
      <c r="P1622" t="s">
        <v>8320</v>
      </c>
      <c r="Q1622" t="s">
        <v>8331</v>
      </c>
      <c r="R1622">
        <f t="shared" si="175"/>
        <v>109.78</v>
      </c>
      <c r="S1622" s="9">
        <f t="shared" si="176"/>
        <v>160</v>
      </c>
      <c r="T1622" s="8">
        <f t="shared" si="177"/>
        <v>42508.677187499998</v>
      </c>
      <c r="U1622" s="8">
        <f t="shared" si="178"/>
        <v>42544.852083333331</v>
      </c>
      <c r="V1622" s="14">
        <f t="shared" si="179"/>
        <v>36.174895833333721</v>
      </c>
      <c r="W1622" s="10">
        <f t="shared" si="180"/>
        <v>0.59971428571428576</v>
      </c>
      <c r="X1622" s="21">
        <f t="shared" si="181"/>
        <v>2016</v>
      </c>
    </row>
    <row r="1623" spans="1:24" ht="60" x14ac:dyDescent="0.25">
      <c r="A1623">
        <v>727</v>
      </c>
      <c r="B1623" s="1" t="s">
        <v>728</v>
      </c>
      <c r="C1623" s="1" t="s">
        <v>4837</v>
      </c>
      <c r="D1623" s="3">
        <v>3500</v>
      </c>
      <c r="E1623" s="4">
        <v>5443</v>
      </c>
      <c r="F1623" t="s">
        <v>8218</v>
      </c>
      <c r="G1623" t="s">
        <v>8223</v>
      </c>
      <c r="H1623" t="s">
        <v>8404</v>
      </c>
      <c r="I1623" t="s">
        <v>8245</v>
      </c>
      <c r="J1623">
        <v>1358198400</v>
      </c>
      <c r="K1623">
        <v>1354580949</v>
      </c>
      <c r="L1623" t="b">
        <v>0</v>
      </c>
      <c r="M1623">
        <v>149</v>
      </c>
      <c r="N1623" t="b">
        <v>1</v>
      </c>
      <c r="O1623" t="s">
        <v>8272</v>
      </c>
      <c r="P1623" t="s">
        <v>8310</v>
      </c>
      <c r="Q1623" t="s">
        <v>8332</v>
      </c>
      <c r="R1623">
        <f t="shared" si="175"/>
        <v>36.53</v>
      </c>
      <c r="S1623" s="9">
        <f t="shared" si="176"/>
        <v>156</v>
      </c>
      <c r="T1623" s="8">
        <f t="shared" si="177"/>
        <v>41247.020243055551</v>
      </c>
      <c r="U1623" s="8">
        <f t="shared" si="178"/>
        <v>41288.888888888891</v>
      </c>
      <c r="V1623" s="14">
        <f t="shared" si="179"/>
        <v>41.868645833339542</v>
      </c>
      <c r="W1623" s="10">
        <f t="shared" si="180"/>
        <v>0.55514285714285716</v>
      </c>
      <c r="X1623" s="21">
        <f t="shared" si="181"/>
        <v>2012</v>
      </c>
    </row>
    <row r="1624" spans="1:24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t="s">
        <v>8225</v>
      </c>
      <c r="H1624" t="s">
        <v>8405</v>
      </c>
      <c r="I1624" t="s">
        <v>8247</v>
      </c>
      <c r="J1624">
        <v>1433059187</v>
      </c>
      <c r="K1624">
        <v>1430467187</v>
      </c>
      <c r="L1624" t="b">
        <v>0</v>
      </c>
      <c r="M1624">
        <v>53</v>
      </c>
      <c r="N1624" t="b">
        <v>1</v>
      </c>
      <c r="O1624" t="s">
        <v>8264</v>
      </c>
      <c r="P1624" t="s">
        <v>8320</v>
      </c>
      <c r="Q1624" t="s">
        <v>8342</v>
      </c>
      <c r="R1624">
        <f t="shared" si="175"/>
        <v>102.08</v>
      </c>
      <c r="S1624" s="9">
        <f t="shared" si="176"/>
        <v>155</v>
      </c>
      <c r="T1624" s="8">
        <f t="shared" si="177"/>
        <v>42125.333182870367</v>
      </c>
      <c r="U1624" s="8">
        <f t="shared" si="178"/>
        <v>42155.333182870367</v>
      </c>
      <c r="V1624" s="14">
        <f t="shared" si="179"/>
        <v>30</v>
      </c>
      <c r="W1624" s="10">
        <f t="shared" si="180"/>
        <v>0.54571428571428571</v>
      </c>
      <c r="X1624" s="21">
        <f t="shared" si="181"/>
        <v>2015</v>
      </c>
    </row>
    <row r="1625" spans="1:24" ht="45" x14ac:dyDescent="0.25">
      <c r="A1625">
        <v>1252</v>
      </c>
      <c r="B1625" s="1" t="s">
        <v>1253</v>
      </c>
      <c r="C1625" s="1" t="s">
        <v>5362</v>
      </c>
      <c r="D1625" s="3">
        <v>3500</v>
      </c>
      <c r="E1625" s="4">
        <v>4818</v>
      </c>
      <c r="F1625" t="s">
        <v>8218</v>
      </c>
      <c r="G1625" t="s">
        <v>8223</v>
      </c>
      <c r="H1625" t="s">
        <v>8404</v>
      </c>
      <c r="I1625" t="s">
        <v>8245</v>
      </c>
      <c r="J1625">
        <v>1382658169</v>
      </c>
      <c r="K1625">
        <v>1380238969</v>
      </c>
      <c r="L1625" t="b">
        <v>1</v>
      </c>
      <c r="M1625">
        <v>141</v>
      </c>
      <c r="N1625" t="b">
        <v>1</v>
      </c>
      <c r="O1625" t="s">
        <v>8274</v>
      </c>
      <c r="P1625" t="s">
        <v>8326</v>
      </c>
      <c r="Q1625" t="s">
        <v>8330</v>
      </c>
      <c r="R1625">
        <f t="shared" si="175"/>
        <v>34.17</v>
      </c>
      <c r="S1625" s="9">
        <f t="shared" si="176"/>
        <v>138</v>
      </c>
      <c r="T1625" s="8">
        <f t="shared" si="177"/>
        <v>41543.988067129627</v>
      </c>
      <c r="U1625" s="8">
        <f t="shared" si="178"/>
        <v>41571.988067129627</v>
      </c>
      <c r="V1625" s="14">
        <f t="shared" si="179"/>
        <v>28</v>
      </c>
      <c r="W1625" s="10">
        <f t="shared" si="180"/>
        <v>0.37657142857142856</v>
      </c>
      <c r="X1625" s="21">
        <f t="shared" si="181"/>
        <v>2013</v>
      </c>
    </row>
    <row r="1626" spans="1:24" ht="60" x14ac:dyDescent="0.25">
      <c r="A1626">
        <v>2489</v>
      </c>
      <c r="B1626" s="1" t="s">
        <v>2489</v>
      </c>
      <c r="C1626" s="1" t="s">
        <v>6599</v>
      </c>
      <c r="D1626" s="3">
        <v>3500</v>
      </c>
      <c r="E1626" s="4">
        <v>4678.5</v>
      </c>
      <c r="F1626" t="s">
        <v>8218</v>
      </c>
      <c r="G1626" t="s">
        <v>8223</v>
      </c>
      <c r="H1626" t="s">
        <v>8404</v>
      </c>
      <c r="I1626" t="s">
        <v>8245</v>
      </c>
      <c r="J1626">
        <v>1368117239</v>
      </c>
      <c r="K1626">
        <v>1365525239</v>
      </c>
      <c r="L1626" t="b">
        <v>0</v>
      </c>
      <c r="M1626">
        <v>75</v>
      </c>
      <c r="N1626" t="b">
        <v>1</v>
      </c>
      <c r="O1626" t="s">
        <v>8277</v>
      </c>
      <c r="P1626" t="s">
        <v>8326</v>
      </c>
      <c r="Q1626" t="s">
        <v>8327</v>
      </c>
      <c r="R1626">
        <f t="shared" si="175"/>
        <v>62.38</v>
      </c>
      <c r="S1626" s="9">
        <f t="shared" si="176"/>
        <v>134</v>
      </c>
      <c r="T1626" s="8">
        <f t="shared" si="177"/>
        <v>41373.690266203703</v>
      </c>
      <c r="U1626" s="8">
        <f t="shared" si="178"/>
        <v>41403.690266203703</v>
      </c>
      <c r="V1626" s="14">
        <f t="shared" si="179"/>
        <v>30</v>
      </c>
      <c r="W1626" s="10">
        <f t="shared" si="180"/>
        <v>0.33671428571428569</v>
      </c>
      <c r="X1626" s="21">
        <f t="shared" si="181"/>
        <v>2013</v>
      </c>
    </row>
    <row r="1627" spans="1:24" ht="30" x14ac:dyDescent="0.25">
      <c r="A1627">
        <v>1303</v>
      </c>
      <c r="B1627" s="1" t="s">
        <v>1304</v>
      </c>
      <c r="C1627" s="1" t="s">
        <v>5413</v>
      </c>
      <c r="D1627" s="3">
        <v>3500</v>
      </c>
      <c r="E1627" s="4">
        <v>4559.13</v>
      </c>
      <c r="F1627" t="s">
        <v>8218</v>
      </c>
      <c r="G1627" t="s">
        <v>8224</v>
      </c>
      <c r="H1627" t="s">
        <v>8408</v>
      </c>
      <c r="I1627" t="s">
        <v>8246</v>
      </c>
      <c r="J1627">
        <v>1469962800</v>
      </c>
      <c r="K1627">
        <v>1468578920</v>
      </c>
      <c r="L1627" t="b">
        <v>0</v>
      </c>
      <c r="M1627">
        <v>108</v>
      </c>
      <c r="N1627" t="b">
        <v>1</v>
      </c>
      <c r="O1627" t="s">
        <v>8269</v>
      </c>
      <c r="P1627" t="s">
        <v>8322</v>
      </c>
      <c r="Q1627" t="s">
        <v>8325</v>
      </c>
      <c r="R1627">
        <f t="shared" si="175"/>
        <v>42.21</v>
      </c>
      <c r="S1627" s="9">
        <f t="shared" si="176"/>
        <v>130</v>
      </c>
      <c r="T1627" s="8">
        <f t="shared" si="177"/>
        <v>42566.441203703704</v>
      </c>
      <c r="U1627" s="8">
        <f t="shared" si="178"/>
        <v>42582.458333333328</v>
      </c>
      <c r="V1627" s="14">
        <f t="shared" si="179"/>
        <v>16.017129629624833</v>
      </c>
      <c r="W1627" s="10">
        <f t="shared" si="180"/>
        <v>0.30260857142857145</v>
      </c>
      <c r="X1627" s="21">
        <f t="shared" si="181"/>
        <v>2016</v>
      </c>
    </row>
    <row r="1628" spans="1:24" ht="45" x14ac:dyDescent="0.25">
      <c r="A1628">
        <v>3466</v>
      </c>
      <c r="B1628" s="1" t="s">
        <v>3465</v>
      </c>
      <c r="C1628" s="1" t="s">
        <v>7576</v>
      </c>
      <c r="D1628" s="3">
        <v>3500</v>
      </c>
      <c r="E1628" s="4">
        <v>4450</v>
      </c>
      <c r="F1628" t="s">
        <v>8218</v>
      </c>
      <c r="G1628" t="s">
        <v>8223</v>
      </c>
      <c r="H1628" t="s">
        <v>8404</v>
      </c>
      <c r="I1628" t="s">
        <v>8245</v>
      </c>
      <c r="J1628">
        <v>1461108450</v>
      </c>
      <c r="K1628">
        <v>1455928050</v>
      </c>
      <c r="L1628" t="b">
        <v>0</v>
      </c>
      <c r="M1628">
        <v>61</v>
      </c>
      <c r="N1628" t="b">
        <v>1</v>
      </c>
      <c r="O1628" t="s">
        <v>8269</v>
      </c>
      <c r="P1628" t="s">
        <v>8322</v>
      </c>
      <c r="Q1628" t="s">
        <v>8325</v>
      </c>
      <c r="R1628">
        <f t="shared" si="175"/>
        <v>72.95</v>
      </c>
      <c r="S1628" s="9">
        <f t="shared" si="176"/>
        <v>127</v>
      </c>
      <c r="T1628" s="8">
        <f t="shared" si="177"/>
        <v>42420.019097222219</v>
      </c>
      <c r="U1628" s="8">
        <f t="shared" si="178"/>
        <v>42479.977430555555</v>
      </c>
      <c r="V1628" s="14">
        <f t="shared" si="179"/>
        <v>59.958333333335759</v>
      </c>
      <c r="W1628" s="10">
        <f t="shared" si="180"/>
        <v>0.27142857142857141</v>
      </c>
      <c r="X1628" s="21">
        <f t="shared" si="181"/>
        <v>2016</v>
      </c>
    </row>
    <row r="1629" spans="1:24" ht="45" x14ac:dyDescent="0.25">
      <c r="A1629">
        <v>251</v>
      </c>
      <c r="B1629" s="1" t="s">
        <v>252</v>
      </c>
      <c r="C1629" s="1" t="s">
        <v>4361</v>
      </c>
      <c r="D1629" s="3">
        <v>3500</v>
      </c>
      <c r="E1629" s="4">
        <v>4395</v>
      </c>
      <c r="F1629" t="s">
        <v>8218</v>
      </c>
      <c r="G1629" t="s">
        <v>8223</v>
      </c>
      <c r="H1629" t="s">
        <v>8404</v>
      </c>
      <c r="I1629" t="s">
        <v>8245</v>
      </c>
      <c r="J1629">
        <v>1337194800</v>
      </c>
      <c r="K1629">
        <v>1334429646</v>
      </c>
      <c r="L1629" t="b">
        <v>1</v>
      </c>
      <c r="M1629">
        <v>77</v>
      </c>
      <c r="N1629" t="b">
        <v>1</v>
      </c>
      <c r="O1629" t="s">
        <v>8267</v>
      </c>
      <c r="P1629" t="s">
        <v>8320</v>
      </c>
      <c r="Q1629" t="s">
        <v>8321</v>
      </c>
      <c r="R1629">
        <f t="shared" si="175"/>
        <v>57.08</v>
      </c>
      <c r="S1629" s="9">
        <f t="shared" si="176"/>
        <v>126</v>
      </c>
      <c r="T1629" s="8">
        <f t="shared" si="177"/>
        <v>41013.787569444445</v>
      </c>
      <c r="U1629" s="8">
        <f t="shared" si="178"/>
        <v>41045.791666666664</v>
      </c>
      <c r="V1629" s="14">
        <f t="shared" si="179"/>
        <v>32.004097222219571</v>
      </c>
      <c r="W1629" s="10">
        <f t="shared" si="180"/>
        <v>0.25571428571428573</v>
      </c>
      <c r="X1629" s="21">
        <f t="shared" si="181"/>
        <v>2012</v>
      </c>
    </row>
    <row r="1630" spans="1:24" ht="45" x14ac:dyDescent="0.25">
      <c r="A1630">
        <v>1384</v>
      </c>
      <c r="B1630" s="1" t="s">
        <v>1385</v>
      </c>
      <c r="C1630" s="1" t="s">
        <v>5494</v>
      </c>
      <c r="D1630" s="3">
        <v>3500</v>
      </c>
      <c r="E1630" s="4">
        <v>4343</v>
      </c>
      <c r="F1630" t="s">
        <v>8218</v>
      </c>
      <c r="G1630" t="s">
        <v>8223</v>
      </c>
      <c r="H1630" t="s">
        <v>8404</v>
      </c>
      <c r="I1630" t="s">
        <v>8245</v>
      </c>
      <c r="J1630">
        <v>1436117922</v>
      </c>
      <c r="K1630">
        <v>1433525922</v>
      </c>
      <c r="L1630" t="b">
        <v>0</v>
      </c>
      <c r="M1630">
        <v>63</v>
      </c>
      <c r="N1630" t="b">
        <v>1</v>
      </c>
      <c r="O1630" t="s">
        <v>8274</v>
      </c>
      <c r="P1630" t="s">
        <v>8326</v>
      </c>
      <c r="Q1630" t="s">
        <v>8330</v>
      </c>
      <c r="R1630">
        <f t="shared" si="175"/>
        <v>68.94</v>
      </c>
      <c r="S1630" s="9">
        <f t="shared" si="176"/>
        <v>124</v>
      </c>
      <c r="T1630" s="8">
        <f t="shared" si="177"/>
        <v>42160.735208333332</v>
      </c>
      <c r="U1630" s="8">
        <f t="shared" si="178"/>
        <v>42190.735208333332</v>
      </c>
      <c r="V1630" s="14">
        <f t="shared" si="179"/>
        <v>30</v>
      </c>
      <c r="W1630" s="10">
        <f t="shared" si="180"/>
        <v>0.24085714285714285</v>
      </c>
      <c r="X1630" s="21">
        <f t="shared" si="181"/>
        <v>2015</v>
      </c>
    </row>
    <row r="1631" spans="1:24" ht="45" x14ac:dyDescent="0.25">
      <c r="A1631">
        <v>1299</v>
      </c>
      <c r="B1631" s="1" t="s">
        <v>1300</v>
      </c>
      <c r="C1631" s="1" t="s">
        <v>5409</v>
      </c>
      <c r="D1631" s="3">
        <v>3500</v>
      </c>
      <c r="E1631" s="4">
        <v>4340</v>
      </c>
      <c r="F1631" t="s">
        <v>8218</v>
      </c>
      <c r="G1631" t="s">
        <v>8223</v>
      </c>
      <c r="H1631" t="s">
        <v>8404</v>
      </c>
      <c r="I1631" t="s">
        <v>8245</v>
      </c>
      <c r="J1631">
        <v>1436902359</v>
      </c>
      <c r="K1631">
        <v>1434310359</v>
      </c>
      <c r="L1631" t="b">
        <v>0</v>
      </c>
      <c r="M1631">
        <v>32</v>
      </c>
      <c r="N1631" t="b">
        <v>1</v>
      </c>
      <c r="O1631" t="s">
        <v>8269</v>
      </c>
      <c r="P1631" t="s">
        <v>8322</v>
      </c>
      <c r="Q1631" t="s">
        <v>8325</v>
      </c>
      <c r="R1631">
        <f t="shared" si="175"/>
        <v>135.63</v>
      </c>
      <c r="S1631" s="9">
        <f t="shared" si="176"/>
        <v>124</v>
      </c>
      <c r="T1631" s="8">
        <f t="shared" si="177"/>
        <v>42169.814340277779</v>
      </c>
      <c r="U1631" s="8">
        <f t="shared" si="178"/>
        <v>42199.814340277779</v>
      </c>
      <c r="V1631" s="14">
        <f t="shared" si="179"/>
        <v>30</v>
      </c>
      <c r="W1631" s="10">
        <f t="shared" si="180"/>
        <v>0.24</v>
      </c>
      <c r="X1631" s="21">
        <f t="shared" si="181"/>
        <v>2015</v>
      </c>
    </row>
    <row r="1632" spans="1:24" ht="60" x14ac:dyDescent="0.25">
      <c r="A1632">
        <v>2665</v>
      </c>
      <c r="B1632" s="1" t="s">
        <v>2665</v>
      </c>
      <c r="C1632" s="1" t="s">
        <v>6775</v>
      </c>
      <c r="D1632" s="3">
        <v>3500</v>
      </c>
      <c r="E1632" s="4">
        <v>4310</v>
      </c>
      <c r="F1632" t="s">
        <v>8218</v>
      </c>
      <c r="G1632" t="s">
        <v>8223</v>
      </c>
      <c r="H1632" t="s">
        <v>8404</v>
      </c>
      <c r="I1632" t="s">
        <v>8245</v>
      </c>
      <c r="J1632">
        <v>1430774974</v>
      </c>
      <c r="K1632">
        <v>1426886974</v>
      </c>
      <c r="L1632" t="b">
        <v>0</v>
      </c>
      <c r="M1632">
        <v>46</v>
      </c>
      <c r="N1632" t="b">
        <v>1</v>
      </c>
      <c r="O1632" t="s">
        <v>8300</v>
      </c>
      <c r="P1632" t="s">
        <v>8307</v>
      </c>
      <c r="Q1632" t="s">
        <v>8339</v>
      </c>
      <c r="R1632">
        <f t="shared" si="175"/>
        <v>93.7</v>
      </c>
      <c r="S1632" s="9">
        <f t="shared" si="176"/>
        <v>123</v>
      </c>
      <c r="T1632" s="8">
        <f t="shared" si="177"/>
        <v>42083.895532407405</v>
      </c>
      <c r="U1632" s="8">
        <f t="shared" si="178"/>
        <v>42128.895532407405</v>
      </c>
      <c r="V1632" s="14">
        <f t="shared" si="179"/>
        <v>45</v>
      </c>
      <c r="W1632" s="10">
        <f t="shared" si="180"/>
        <v>0.23142857142857143</v>
      </c>
      <c r="X1632" s="21">
        <f t="shared" si="181"/>
        <v>2015</v>
      </c>
    </row>
    <row r="1633" spans="1:24" ht="45" x14ac:dyDescent="0.25">
      <c r="A1633">
        <v>3308</v>
      </c>
      <c r="B1633" s="1" t="s">
        <v>3308</v>
      </c>
      <c r="C1633" s="1" t="s">
        <v>7418</v>
      </c>
      <c r="D1633" s="3">
        <v>3500</v>
      </c>
      <c r="E1633" s="4">
        <v>4280</v>
      </c>
      <c r="F1633" t="s">
        <v>8218</v>
      </c>
      <c r="G1633" t="s">
        <v>8223</v>
      </c>
      <c r="H1633" t="s">
        <v>8404</v>
      </c>
      <c r="I1633" t="s">
        <v>8245</v>
      </c>
      <c r="J1633">
        <v>1460581365</v>
      </c>
      <c r="K1633">
        <v>1458766965</v>
      </c>
      <c r="L1633" t="b">
        <v>0</v>
      </c>
      <c r="M1633">
        <v>57</v>
      </c>
      <c r="N1633" t="b">
        <v>1</v>
      </c>
      <c r="O1633" t="s">
        <v>8269</v>
      </c>
      <c r="P1633" t="s">
        <v>8322</v>
      </c>
      <c r="Q1633" t="s">
        <v>8325</v>
      </c>
      <c r="R1633">
        <f t="shared" si="175"/>
        <v>75.09</v>
      </c>
      <c r="S1633" s="9">
        <f t="shared" si="176"/>
        <v>122</v>
      </c>
      <c r="T1633" s="8">
        <f t="shared" si="177"/>
        <v>42452.876909722225</v>
      </c>
      <c r="U1633" s="8">
        <f t="shared" si="178"/>
        <v>42473.876909722225</v>
      </c>
      <c r="V1633" s="14">
        <f t="shared" si="179"/>
        <v>21</v>
      </c>
      <c r="W1633" s="10">
        <f t="shared" si="180"/>
        <v>0.22285714285714286</v>
      </c>
      <c r="X1633" s="21">
        <f t="shared" si="181"/>
        <v>2016</v>
      </c>
    </row>
    <row r="1634" spans="1:24" ht="30" x14ac:dyDescent="0.25">
      <c r="A1634">
        <v>1247</v>
      </c>
      <c r="B1634" s="1" t="s">
        <v>1248</v>
      </c>
      <c r="C1634" s="1" t="s">
        <v>5357</v>
      </c>
      <c r="D1634" s="3">
        <v>3500</v>
      </c>
      <c r="E1634" s="4">
        <v>4275</v>
      </c>
      <c r="F1634" t="s">
        <v>8218</v>
      </c>
      <c r="G1634" t="s">
        <v>8223</v>
      </c>
      <c r="H1634" t="s">
        <v>8404</v>
      </c>
      <c r="I1634" t="s">
        <v>8245</v>
      </c>
      <c r="J1634">
        <v>1367823655</v>
      </c>
      <c r="K1634">
        <v>1365231655</v>
      </c>
      <c r="L1634" t="b">
        <v>1</v>
      </c>
      <c r="M1634">
        <v>50</v>
      </c>
      <c r="N1634" t="b">
        <v>1</v>
      </c>
      <c r="O1634" t="s">
        <v>8274</v>
      </c>
      <c r="P1634" t="s">
        <v>8326</v>
      </c>
      <c r="Q1634" t="s">
        <v>8330</v>
      </c>
      <c r="R1634">
        <f t="shared" si="175"/>
        <v>85.5</v>
      </c>
      <c r="S1634" s="9">
        <f t="shared" si="176"/>
        <v>122</v>
      </c>
      <c r="T1634" s="8">
        <f t="shared" si="177"/>
        <v>41370.292303240742</v>
      </c>
      <c r="U1634" s="8">
        <f t="shared" si="178"/>
        <v>41400.292303240742</v>
      </c>
      <c r="V1634" s="14">
        <f t="shared" si="179"/>
        <v>30</v>
      </c>
      <c r="W1634" s="10">
        <f t="shared" si="180"/>
        <v>0.22142857142857142</v>
      </c>
      <c r="X1634" s="21">
        <f t="shared" si="181"/>
        <v>2013</v>
      </c>
    </row>
    <row r="1635" spans="1:24" ht="60" x14ac:dyDescent="0.25">
      <c r="A1635">
        <v>2094</v>
      </c>
      <c r="B1635" s="1" t="s">
        <v>2095</v>
      </c>
      <c r="C1635" s="1" t="s">
        <v>6204</v>
      </c>
      <c r="D1635" s="3">
        <v>3500</v>
      </c>
      <c r="E1635" s="4">
        <v>4219</v>
      </c>
      <c r="F1635" t="s">
        <v>8218</v>
      </c>
      <c r="G1635" t="s">
        <v>8223</v>
      </c>
      <c r="H1635" t="s">
        <v>8404</v>
      </c>
      <c r="I1635" t="s">
        <v>8245</v>
      </c>
      <c r="J1635">
        <v>1330916400</v>
      </c>
      <c r="K1635">
        <v>1327969730</v>
      </c>
      <c r="L1635" t="b">
        <v>0</v>
      </c>
      <c r="M1635">
        <v>72</v>
      </c>
      <c r="N1635" t="b">
        <v>1</v>
      </c>
      <c r="O1635" t="s">
        <v>8277</v>
      </c>
      <c r="P1635" t="s">
        <v>8326</v>
      </c>
      <c r="Q1635" t="s">
        <v>8327</v>
      </c>
      <c r="R1635">
        <f t="shared" si="175"/>
        <v>58.6</v>
      </c>
      <c r="S1635" s="9">
        <f t="shared" si="176"/>
        <v>121</v>
      </c>
      <c r="T1635" s="8">
        <f t="shared" si="177"/>
        <v>40939.02002314815</v>
      </c>
      <c r="U1635" s="8">
        <f t="shared" si="178"/>
        <v>40973.125</v>
      </c>
      <c r="V1635" s="14">
        <f t="shared" si="179"/>
        <v>34.104976851849642</v>
      </c>
      <c r="W1635" s="10">
        <f t="shared" si="180"/>
        <v>0.20542857142857143</v>
      </c>
      <c r="X1635" s="21">
        <f t="shared" si="181"/>
        <v>2012</v>
      </c>
    </row>
    <row r="1636" spans="1:24" ht="60" x14ac:dyDescent="0.25">
      <c r="A1636">
        <v>1665</v>
      </c>
      <c r="B1636" s="1" t="s">
        <v>1666</v>
      </c>
      <c r="C1636" s="1" t="s">
        <v>5775</v>
      </c>
      <c r="D1636" s="3">
        <v>3500</v>
      </c>
      <c r="E1636" s="4">
        <v>4181</v>
      </c>
      <c r="F1636" t="s">
        <v>8218</v>
      </c>
      <c r="G1636" t="s">
        <v>8223</v>
      </c>
      <c r="H1636" t="s">
        <v>8404</v>
      </c>
      <c r="I1636" t="s">
        <v>8245</v>
      </c>
      <c r="J1636">
        <v>1298343600</v>
      </c>
      <c r="K1636">
        <v>1295624113</v>
      </c>
      <c r="L1636" t="b">
        <v>0</v>
      </c>
      <c r="M1636">
        <v>93</v>
      </c>
      <c r="N1636" t="b">
        <v>1</v>
      </c>
      <c r="O1636" t="s">
        <v>8290</v>
      </c>
      <c r="P1636" t="s">
        <v>8326</v>
      </c>
      <c r="Q1636" t="s">
        <v>8337</v>
      </c>
      <c r="R1636">
        <f t="shared" si="175"/>
        <v>44.96</v>
      </c>
      <c r="S1636" s="9">
        <f t="shared" si="176"/>
        <v>119</v>
      </c>
      <c r="T1636" s="8">
        <f t="shared" si="177"/>
        <v>40564.649456018517</v>
      </c>
      <c r="U1636" s="8">
        <f t="shared" si="178"/>
        <v>40596.125</v>
      </c>
      <c r="V1636" s="14">
        <f t="shared" si="179"/>
        <v>31.475543981483497</v>
      </c>
      <c r="W1636" s="10">
        <f t="shared" si="180"/>
        <v>0.19457142857142856</v>
      </c>
      <c r="X1636" s="21">
        <f t="shared" si="181"/>
        <v>2011</v>
      </c>
    </row>
    <row r="1637" spans="1:24" ht="60" x14ac:dyDescent="0.25">
      <c r="A1637">
        <v>2484</v>
      </c>
      <c r="B1637" s="1" t="s">
        <v>2484</v>
      </c>
      <c r="C1637" s="1" t="s">
        <v>6594</v>
      </c>
      <c r="D1637" s="3">
        <v>3500</v>
      </c>
      <c r="E1637" s="4">
        <v>4176.1099999999997</v>
      </c>
      <c r="F1637" t="s">
        <v>8218</v>
      </c>
      <c r="G1637" t="s">
        <v>8223</v>
      </c>
      <c r="H1637" t="s">
        <v>8404</v>
      </c>
      <c r="I1637" t="s">
        <v>8245</v>
      </c>
      <c r="J1637">
        <v>1316124003</v>
      </c>
      <c r="K1637">
        <v>1313532003</v>
      </c>
      <c r="L1637" t="b">
        <v>0</v>
      </c>
      <c r="M1637">
        <v>90</v>
      </c>
      <c r="N1637" t="b">
        <v>1</v>
      </c>
      <c r="O1637" t="s">
        <v>8277</v>
      </c>
      <c r="P1637" t="s">
        <v>8326</v>
      </c>
      <c r="Q1637" t="s">
        <v>8327</v>
      </c>
      <c r="R1637">
        <f t="shared" si="175"/>
        <v>46.4</v>
      </c>
      <c r="S1637" s="9">
        <f t="shared" si="176"/>
        <v>119</v>
      </c>
      <c r="T1637" s="8">
        <f t="shared" si="177"/>
        <v>40771.916701388887</v>
      </c>
      <c r="U1637" s="8">
        <f t="shared" si="178"/>
        <v>40801.916701388887</v>
      </c>
      <c r="V1637" s="14">
        <f t="shared" si="179"/>
        <v>30</v>
      </c>
      <c r="W1637" s="10">
        <f t="shared" si="180"/>
        <v>0.19317428571428563</v>
      </c>
      <c r="X1637" s="21">
        <f t="shared" si="181"/>
        <v>2011</v>
      </c>
    </row>
    <row r="1638" spans="1:24" ht="60" x14ac:dyDescent="0.25">
      <c r="A1638">
        <v>1265</v>
      </c>
      <c r="B1638" s="1" t="s">
        <v>1266</v>
      </c>
      <c r="C1638" s="1" t="s">
        <v>5375</v>
      </c>
      <c r="D1638" s="3">
        <v>3500</v>
      </c>
      <c r="E1638" s="4">
        <v>4170.17</v>
      </c>
      <c r="F1638" t="s">
        <v>8218</v>
      </c>
      <c r="G1638" t="s">
        <v>8223</v>
      </c>
      <c r="H1638" t="s">
        <v>8404</v>
      </c>
      <c r="I1638" t="s">
        <v>8245</v>
      </c>
      <c r="J1638">
        <v>1291131815</v>
      </c>
      <c r="K1638">
        <v>1287071015</v>
      </c>
      <c r="L1638" t="b">
        <v>1</v>
      </c>
      <c r="M1638">
        <v>66</v>
      </c>
      <c r="N1638" t="b">
        <v>1</v>
      </c>
      <c r="O1638" t="s">
        <v>8274</v>
      </c>
      <c r="P1638" t="s">
        <v>8326</v>
      </c>
      <c r="Q1638" t="s">
        <v>8330</v>
      </c>
      <c r="R1638">
        <f t="shared" si="175"/>
        <v>63.18</v>
      </c>
      <c r="S1638" s="9">
        <f t="shared" si="176"/>
        <v>119</v>
      </c>
      <c r="T1638" s="8">
        <f t="shared" si="177"/>
        <v>40465.655266203699</v>
      </c>
      <c r="U1638" s="8">
        <f t="shared" si="178"/>
        <v>40512.655266203699</v>
      </c>
      <c r="V1638" s="14">
        <f t="shared" si="179"/>
        <v>47</v>
      </c>
      <c r="W1638" s="10">
        <f t="shared" si="180"/>
        <v>0.19147714285714287</v>
      </c>
      <c r="X1638" s="21">
        <f t="shared" si="181"/>
        <v>2010</v>
      </c>
    </row>
    <row r="1639" spans="1:24" ht="45" x14ac:dyDescent="0.25">
      <c r="A1639">
        <v>75</v>
      </c>
      <c r="B1639" s="1" t="s">
        <v>77</v>
      </c>
      <c r="C1639" s="1" t="s">
        <v>4186</v>
      </c>
      <c r="D1639" s="3">
        <v>3500</v>
      </c>
      <c r="E1639" s="4">
        <v>4040</v>
      </c>
      <c r="F1639" t="s">
        <v>8218</v>
      </c>
      <c r="G1639" t="s">
        <v>8223</v>
      </c>
      <c r="H1639" t="s">
        <v>8404</v>
      </c>
      <c r="I1639" t="s">
        <v>8245</v>
      </c>
      <c r="J1639">
        <v>1366693272</v>
      </c>
      <c r="K1639">
        <v>1364101272</v>
      </c>
      <c r="L1639" t="b">
        <v>0</v>
      </c>
      <c r="M1639">
        <v>47</v>
      </c>
      <c r="N1639" t="b">
        <v>1</v>
      </c>
      <c r="O1639" t="s">
        <v>8264</v>
      </c>
      <c r="P1639" t="s">
        <v>8320</v>
      </c>
      <c r="Q1639" t="s">
        <v>8342</v>
      </c>
      <c r="R1639">
        <f t="shared" si="175"/>
        <v>85.96</v>
      </c>
      <c r="S1639" s="9">
        <f t="shared" si="176"/>
        <v>115</v>
      </c>
      <c r="T1639" s="8">
        <f t="shared" si="177"/>
        <v>41357.209166666667</v>
      </c>
      <c r="U1639" s="8">
        <f t="shared" si="178"/>
        <v>41387.209166666667</v>
      </c>
      <c r="V1639" s="14">
        <f t="shared" si="179"/>
        <v>30</v>
      </c>
      <c r="W1639" s="10">
        <f t="shared" si="180"/>
        <v>0.15428571428571428</v>
      </c>
      <c r="X1639" s="21">
        <f t="shared" si="181"/>
        <v>2013</v>
      </c>
    </row>
    <row r="1640" spans="1:24" ht="45" x14ac:dyDescent="0.25">
      <c r="A1640">
        <v>798</v>
      </c>
      <c r="B1640" s="1" t="s">
        <v>799</v>
      </c>
      <c r="C1640" s="1" t="s">
        <v>4908</v>
      </c>
      <c r="D1640" s="3">
        <v>3500</v>
      </c>
      <c r="E1640" s="4">
        <v>4021</v>
      </c>
      <c r="F1640" t="s">
        <v>8218</v>
      </c>
      <c r="G1640" t="s">
        <v>8223</v>
      </c>
      <c r="H1640" t="s">
        <v>8404</v>
      </c>
      <c r="I1640" t="s">
        <v>8245</v>
      </c>
      <c r="J1640">
        <v>1412086187</v>
      </c>
      <c r="K1640">
        <v>1409494187</v>
      </c>
      <c r="L1640" t="b">
        <v>0</v>
      </c>
      <c r="M1640">
        <v>87</v>
      </c>
      <c r="N1640" t="b">
        <v>1</v>
      </c>
      <c r="O1640" t="s">
        <v>8274</v>
      </c>
      <c r="P1640" t="s">
        <v>8326</v>
      </c>
      <c r="Q1640" t="s">
        <v>8330</v>
      </c>
      <c r="R1640">
        <f t="shared" si="175"/>
        <v>46.22</v>
      </c>
      <c r="S1640" s="9">
        <f t="shared" si="176"/>
        <v>115</v>
      </c>
      <c r="T1640" s="8">
        <f t="shared" si="177"/>
        <v>41882.590127314819</v>
      </c>
      <c r="U1640" s="8">
        <f t="shared" si="178"/>
        <v>41912.590127314819</v>
      </c>
      <c r="V1640" s="14">
        <f t="shared" si="179"/>
        <v>30</v>
      </c>
      <c r="W1640" s="10">
        <f t="shared" si="180"/>
        <v>0.14885714285714285</v>
      </c>
      <c r="X1640" s="21">
        <f t="shared" si="181"/>
        <v>2014</v>
      </c>
    </row>
    <row r="1641" spans="1:24" ht="60" x14ac:dyDescent="0.25">
      <c r="A1641">
        <v>2081</v>
      </c>
      <c r="B1641" s="1" t="s">
        <v>2082</v>
      </c>
      <c r="C1641" s="1" t="s">
        <v>6191</v>
      </c>
      <c r="D1641" s="3">
        <v>3500</v>
      </c>
      <c r="E1641" s="4">
        <v>4010</v>
      </c>
      <c r="F1641" t="s">
        <v>8218</v>
      </c>
      <c r="G1641" t="s">
        <v>8223</v>
      </c>
      <c r="H1641" t="s">
        <v>8404</v>
      </c>
      <c r="I1641" t="s">
        <v>8245</v>
      </c>
      <c r="J1641">
        <v>1337144340</v>
      </c>
      <c r="K1641">
        <v>1333597555</v>
      </c>
      <c r="L1641" t="b">
        <v>0</v>
      </c>
      <c r="M1641">
        <v>55</v>
      </c>
      <c r="N1641" t="b">
        <v>1</v>
      </c>
      <c r="O1641" t="s">
        <v>8277</v>
      </c>
      <c r="P1641" t="s">
        <v>8326</v>
      </c>
      <c r="Q1641" t="s">
        <v>8327</v>
      </c>
      <c r="R1641">
        <f t="shared" si="175"/>
        <v>72.91</v>
      </c>
      <c r="S1641" s="9">
        <f t="shared" si="176"/>
        <v>115</v>
      </c>
      <c r="T1641" s="8">
        <f t="shared" si="177"/>
        <v>41004.156886574077</v>
      </c>
      <c r="U1641" s="8">
        <f t="shared" si="178"/>
        <v>41045.207638888889</v>
      </c>
      <c r="V1641" s="14">
        <f t="shared" si="179"/>
        <v>41.050752314811689</v>
      </c>
      <c r="W1641" s="10">
        <f t="shared" si="180"/>
        <v>0.14571428571428571</v>
      </c>
      <c r="X1641" s="21">
        <f t="shared" si="181"/>
        <v>2012</v>
      </c>
    </row>
    <row r="1642" spans="1:24" ht="60" x14ac:dyDescent="0.25">
      <c r="A1642">
        <v>244</v>
      </c>
      <c r="B1642" s="2">
        <v>39756</v>
      </c>
      <c r="C1642" s="1" t="s">
        <v>4354</v>
      </c>
      <c r="D1642" s="3">
        <v>3500</v>
      </c>
      <c r="E1642" s="4">
        <v>3981.5</v>
      </c>
      <c r="F1642" t="s">
        <v>8218</v>
      </c>
      <c r="G1642" t="s">
        <v>8223</v>
      </c>
      <c r="H1642" t="s">
        <v>8404</v>
      </c>
      <c r="I1642" t="s">
        <v>8245</v>
      </c>
      <c r="J1642">
        <v>1268723160</v>
      </c>
      <c r="K1642">
        <v>1265269559</v>
      </c>
      <c r="L1642" t="b">
        <v>1</v>
      </c>
      <c r="M1642">
        <v>84</v>
      </c>
      <c r="N1642" t="b">
        <v>1</v>
      </c>
      <c r="O1642" t="s">
        <v>8267</v>
      </c>
      <c r="P1642" t="s">
        <v>8320</v>
      </c>
      <c r="Q1642" t="s">
        <v>8321</v>
      </c>
      <c r="R1642">
        <f t="shared" si="175"/>
        <v>47.4</v>
      </c>
      <c r="S1642" s="9">
        <f t="shared" si="176"/>
        <v>114</v>
      </c>
      <c r="T1642" s="8">
        <f t="shared" si="177"/>
        <v>40213.323599537034</v>
      </c>
      <c r="U1642" s="8">
        <f t="shared" si="178"/>
        <v>40253.29583333333</v>
      </c>
      <c r="V1642" s="14">
        <f t="shared" si="179"/>
        <v>39.972233796295768</v>
      </c>
      <c r="W1642" s="10">
        <f t="shared" si="180"/>
        <v>0.13757142857142857</v>
      </c>
      <c r="X1642" s="21">
        <f t="shared" si="181"/>
        <v>2010</v>
      </c>
    </row>
    <row r="1643" spans="1:24" ht="60" x14ac:dyDescent="0.25">
      <c r="A1643">
        <v>116</v>
      </c>
      <c r="B1643" s="1" t="s">
        <v>118</v>
      </c>
      <c r="C1643" s="1" t="s">
        <v>4227</v>
      </c>
      <c r="D1643" s="3">
        <v>3500</v>
      </c>
      <c r="E1643" s="4">
        <v>3978</v>
      </c>
      <c r="F1643" t="s">
        <v>8218</v>
      </c>
      <c r="G1643" t="s">
        <v>8223</v>
      </c>
      <c r="H1643" t="s">
        <v>8404</v>
      </c>
      <c r="I1643" t="s">
        <v>8245</v>
      </c>
      <c r="J1643">
        <v>1302260155</v>
      </c>
      <c r="K1643">
        <v>1298289355</v>
      </c>
      <c r="L1643" t="b">
        <v>0</v>
      </c>
      <c r="M1643">
        <v>57</v>
      </c>
      <c r="N1643" t="b">
        <v>1</v>
      </c>
      <c r="O1643" t="s">
        <v>8264</v>
      </c>
      <c r="P1643" t="s">
        <v>8320</v>
      </c>
      <c r="Q1643" t="s">
        <v>8342</v>
      </c>
      <c r="R1643">
        <f t="shared" si="175"/>
        <v>69.790000000000006</v>
      </c>
      <c r="S1643" s="9">
        <f t="shared" si="176"/>
        <v>114</v>
      </c>
      <c r="T1643" s="8">
        <f t="shared" si="177"/>
        <v>40595.497164351851</v>
      </c>
      <c r="U1643" s="8">
        <f t="shared" si="178"/>
        <v>40641.455497685187</v>
      </c>
      <c r="V1643" s="14">
        <f t="shared" si="179"/>
        <v>45.958333333335759</v>
      </c>
      <c r="W1643" s="10">
        <f t="shared" si="180"/>
        <v>0.13657142857142857</v>
      </c>
      <c r="X1643" s="21">
        <f t="shared" si="181"/>
        <v>2011</v>
      </c>
    </row>
    <row r="1644" spans="1:24" ht="30" x14ac:dyDescent="0.25">
      <c r="A1644">
        <v>1395</v>
      </c>
      <c r="B1644" s="1" t="s">
        <v>1396</v>
      </c>
      <c r="C1644" s="1" t="s">
        <v>5505</v>
      </c>
      <c r="D1644" s="3">
        <v>3500</v>
      </c>
      <c r="E1644" s="4">
        <v>3916</v>
      </c>
      <c r="F1644" t="s">
        <v>8218</v>
      </c>
      <c r="G1644" t="s">
        <v>8223</v>
      </c>
      <c r="H1644" t="s">
        <v>8404</v>
      </c>
      <c r="I1644" t="s">
        <v>8245</v>
      </c>
      <c r="J1644">
        <v>1484430481</v>
      </c>
      <c r="K1644">
        <v>1481838481</v>
      </c>
      <c r="L1644" t="b">
        <v>0</v>
      </c>
      <c r="M1644">
        <v>82</v>
      </c>
      <c r="N1644" t="b">
        <v>1</v>
      </c>
      <c r="O1644" t="s">
        <v>8274</v>
      </c>
      <c r="P1644" t="s">
        <v>8326</v>
      </c>
      <c r="Q1644" t="s">
        <v>8330</v>
      </c>
      <c r="R1644">
        <f t="shared" si="175"/>
        <v>47.76</v>
      </c>
      <c r="S1644" s="9">
        <f t="shared" si="176"/>
        <v>112</v>
      </c>
      <c r="T1644" s="8">
        <f t="shared" si="177"/>
        <v>42719.90834490741</v>
      </c>
      <c r="U1644" s="8">
        <f t="shared" si="178"/>
        <v>42749.90834490741</v>
      </c>
      <c r="V1644" s="14">
        <f t="shared" si="179"/>
        <v>30</v>
      </c>
      <c r="W1644" s="10">
        <f t="shared" si="180"/>
        <v>0.11885714285714286</v>
      </c>
      <c r="X1644" s="21">
        <f t="shared" si="181"/>
        <v>2016</v>
      </c>
    </row>
    <row r="1645" spans="1:24" ht="45" x14ac:dyDescent="0.25">
      <c r="A1645">
        <v>2546</v>
      </c>
      <c r="B1645" s="1" t="s">
        <v>2546</v>
      </c>
      <c r="C1645" s="1" t="s">
        <v>6656</v>
      </c>
      <c r="D1645" s="3">
        <v>3500</v>
      </c>
      <c r="E1645" s="4">
        <v>3910</v>
      </c>
      <c r="F1645" t="s">
        <v>8218</v>
      </c>
      <c r="G1645" t="s">
        <v>8223</v>
      </c>
      <c r="H1645" t="s">
        <v>8404</v>
      </c>
      <c r="I1645" t="s">
        <v>8245</v>
      </c>
      <c r="J1645">
        <v>1380949200</v>
      </c>
      <c r="K1645">
        <v>1378586179</v>
      </c>
      <c r="L1645" t="b">
        <v>0</v>
      </c>
      <c r="M1645">
        <v>65</v>
      </c>
      <c r="N1645" t="b">
        <v>1</v>
      </c>
      <c r="O1645" t="s">
        <v>8298</v>
      </c>
      <c r="P1645" t="s">
        <v>8326</v>
      </c>
      <c r="Q1645" t="s">
        <v>8340</v>
      </c>
      <c r="R1645">
        <f t="shared" si="175"/>
        <v>60.15</v>
      </c>
      <c r="S1645" s="9">
        <f t="shared" si="176"/>
        <v>112</v>
      </c>
      <c r="T1645" s="8">
        <f t="shared" si="177"/>
        <v>41524.858553240738</v>
      </c>
      <c r="U1645" s="8">
        <f t="shared" si="178"/>
        <v>41552.208333333336</v>
      </c>
      <c r="V1645" s="14">
        <f t="shared" si="179"/>
        <v>27.349780092597939</v>
      </c>
      <c r="W1645" s="10">
        <f t="shared" si="180"/>
        <v>0.11714285714285715</v>
      </c>
      <c r="X1645" s="21">
        <f t="shared" si="181"/>
        <v>2013</v>
      </c>
    </row>
    <row r="1646" spans="1:24" ht="60" x14ac:dyDescent="0.25">
      <c r="A1646">
        <v>2839</v>
      </c>
      <c r="B1646" s="1" t="s">
        <v>2839</v>
      </c>
      <c r="C1646" s="1" t="s">
        <v>6949</v>
      </c>
      <c r="D1646" s="3">
        <v>3500</v>
      </c>
      <c r="E1646" s="4">
        <v>3900</v>
      </c>
      <c r="F1646" t="s">
        <v>8218</v>
      </c>
      <c r="G1646" t="s">
        <v>8223</v>
      </c>
      <c r="H1646" t="s">
        <v>8404</v>
      </c>
      <c r="I1646" t="s">
        <v>8245</v>
      </c>
      <c r="J1646">
        <v>1408942740</v>
      </c>
      <c r="K1646">
        <v>1406958354</v>
      </c>
      <c r="L1646" t="b">
        <v>0</v>
      </c>
      <c r="M1646">
        <v>31</v>
      </c>
      <c r="N1646" t="b">
        <v>1</v>
      </c>
      <c r="O1646" t="s">
        <v>8269</v>
      </c>
      <c r="P1646" t="s">
        <v>8322</v>
      </c>
      <c r="Q1646" t="s">
        <v>8325</v>
      </c>
      <c r="R1646">
        <f t="shared" si="175"/>
        <v>125.81</v>
      </c>
      <c r="S1646" s="9">
        <f t="shared" si="176"/>
        <v>111</v>
      </c>
      <c r="T1646" s="8">
        <f t="shared" si="177"/>
        <v>41853.240208333329</v>
      </c>
      <c r="U1646" s="8">
        <f t="shared" si="178"/>
        <v>41876.207638888889</v>
      </c>
      <c r="V1646" s="14">
        <f t="shared" si="179"/>
        <v>22.967430555559986</v>
      </c>
      <c r="W1646" s="10">
        <f t="shared" si="180"/>
        <v>0.11428571428571428</v>
      </c>
      <c r="X1646" s="21">
        <f t="shared" si="181"/>
        <v>2014</v>
      </c>
    </row>
    <row r="1647" spans="1:24" ht="45" x14ac:dyDescent="0.25">
      <c r="A1647">
        <v>3683</v>
      </c>
      <c r="B1647" s="1" t="s">
        <v>3680</v>
      </c>
      <c r="C1647" s="1" t="s">
        <v>7793</v>
      </c>
      <c r="D1647" s="3">
        <v>3500</v>
      </c>
      <c r="E1647" s="4">
        <v>3880</v>
      </c>
      <c r="F1647" t="s">
        <v>8218</v>
      </c>
      <c r="G1647" t="s">
        <v>8223</v>
      </c>
      <c r="H1647" t="s">
        <v>8404</v>
      </c>
      <c r="I1647" t="s">
        <v>8245</v>
      </c>
      <c r="J1647">
        <v>1476931696</v>
      </c>
      <c r="K1647">
        <v>1474339696</v>
      </c>
      <c r="L1647" t="b">
        <v>0</v>
      </c>
      <c r="M1647">
        <v>66</v>
      </c>
      <c r="N1647" t="b">
        <v>1</v>
      </c>
      <c r="O1647" t="s">
        <v>8269</v>
      </c>
      <c r="P1647" t="s">
        <v>8322</v>
      </c>
      <c r="Q1647" t="s">
        <v>8325</v>
      </c>
      <c r="R1647">
        <f t="shared" si="175"/>
        <v>58.79</v>
      </c>
      <c r="S1647" s="9">
        <f t="shared" si="176"/>
        <v>111</v>
      </c>
      <c r="T1647" s="8">
        <f t="shared" si="177"/>
        <v>42633.116851851853</v>
      </c>
      <c r="U1647" s="8">
        <f t="shared" si="178"/>
        <v>42663.116851851853</v>
      </c>
      <c r="V1647" s="14">
        <f t="shared" si="179"/>
        <v>30</v>
      </c>
      <c r="W1647" s="10">
        <f t="shared" si="180"/>
        <v>0.10857142857142857</v>
      </c>
      <c r="X1647" s="21">
        <f t="shared" si="181"/>
        <v>2016</v>
      </c>
    </row>
    <row r="1648" spans="1:24" ht="45" x14ac:dyDescent="0.25">
      <c r="A1648">
        <v>1527</v>
      </c>
      <c r="B1648" s="1" t="s">
        <v>1528</v>
      </c>
      <c r="C1648" s="1" t="s">
        <v>5637</v>
      </c>
      <c r="D1648" s="3">
        <v>3500</v>
      </c>
      <c r="E1648" s="4">
        <v>3865.55</v>
      </c>
      <c r="F1648" t="s">
        <v>8218</v>
      </c>
      <c r="G1648" t="s">
        <v>8223</v>
      </c>
      <c r="H1648" t="s">
        <v>8404</v>
      </c>
      <c r="I1648" t="s">
        <v>8245</v>
      </c>
      <c r="J1648">
        <v>1489497886</v>
      </c>
      <c r="K1648">
        <v>1487082286</v>
      </c>
      <c r="L1648" t="b">
        <v>1</v>
      </c>
      <c r="M1648">
        <v>70</v>
      </c>
      <c r="N1648" t="b">
        <v>1</v>
      </c>
      <c r="O1648" t="s">
        <v>8283</v>
      </c>
      <c r="P1648" t="s">
        <v>8312</v>
      </c>
      <c r="Q1648" t="s">
        <v>8313</v>
      </c>
      <c r="R1648">
        <f t="shared" si="175"/>
        <v>55.22</v>
      </c>
      <c r="S1648" s="9">
        <f t="shared" si="176"/>
        <v>110</v>
      </c>
      <c r="T1648" s="8">
        <f t="shared" si="177"/>
        <v>42780.600532407407</v>
      </c>
      <c r="U1648" s="8">
        <f t="shared" si="178"/>
        <v>42808.558865740735</v>
      </c>
      <c r="V1648" s="14">
        <f t="shared" si="179"/>
        <v>27.958333333328483</v>
      </c>
      <c r="W1648" s="10">
        <f t="shared" si="180"/>
        <v>0.1044428571428572</v>
      </c>
      <c r="X1648" s="21">
        <f t="shared" si="181"/>
        <v>2017</v>
      </c>
    </row>
    <row r="1649" spans="1:24" ht="60" x14ac:dyDescent="0.25">
      <c r="A1649">
        <v>524</v>
      </c>
      <c r="B1649" s="1" t="s">
        <v>525</v>
      </c>
      <c r="C1649" s="1" t="s">
        <v>4634</v>
      </c>
      <c r="D1649" s="3">
        <v>3500</v>
      </c>
      <c r="E1649" s="4">
        <v>3803.55</v>
      </c>
      <c r="F1649" t="s">
        <v>8218</v>
      </c>
      <c r="G1649" t="s">
        <v>8224</v>
      </c>
      <c r="H1649" t="s">
        <v>8408</v>
      </c>
      <c r="I1649" t="s">
        <v>8246</v>
      </c>
      <c r="J1649">
        <v>1464801169</v>
      </c>
      <c r="K1649">
        <v>1462209169</v>
      </c>
      <c r="L1649" t="b">
        <v>0</v>
      </c>
      <c r="M1649">
        <v>130</v>
      </c>
      <c r="N1649" t="b">
        <v>1</v>
      </c>
      <c r="O1649" t="s">
        <v>8269</v>
      </c>
      <c r="P1649" t="s">
        <v>8322</v>
      </c>
      <c r="Q1649" t="s">
        <v>8325</v>
      </c>
      <c r="R1649">
        <f t="shared" si="175"/>
        <v>29.26</v>
      </c>
      <c r="S1649" s="9">
        <f t="shared" si="176"/>
        <v>109</v>
      </c>
      <c r="T1649" s="8">
        <f t="shared" si="177"/>
        <v>42492.717233796298</v>
      </c>
      <c r="U1649" s="8">
        <f t="shared" si="178"/>
        <v>42522.717233796298</v>
      </c>
      <c r="V1649" s="14">
        <f t="shared" si="179"/>
        <v>30</v>
      </c>
      <c r="W1649" s="10">
        <f t="shared" si="180"/>
        <v>8.6728571428571474E-2</v>
      </c>
      <c r="X1649" s="21">
        <f t="shared" si="181"/>
        <v>2016</v>
      </c>
    </row>
    <row r="1650" spans="1:24" ht="30" x14ac:dyDescent="0.25">
      <c r="A1650">
        <v>1290</v>
      </c>
      <c r="B1650" s="1" t="s">
        <v>1291</v>
      </c>
      <c r="C1650" s="1" t="s">
        <v>5400</v>
      </c>
      <c r="D1650" s="3">
        <v>3500</v>
      </c>
      <c r="E1650" s="4">
        <v>3800</v>
      </c>
      <c r="F1650" t="s">
        <v>8218</v>
      </c>
      <c r="G1650" t="s">
        <v>8223</v>
      </c>
      <c r="H1650" t="s">
        <v>8404</v>
      </c>
      <c r="I1650" t="s">
        <v>8245</v>
      </c>
      <c r="J1650">
        <v>1429772340</v>
      </c>
      <c r="K1650">
        <v>1427121931</v>
      </c>
      <c r="L1650" t="b">
        <v>0</v>
      </c>
      <c r="M1650">
        <v>86</v>
      </c>
      <c r="N1650" t="b">
        <v>1</v>
      </c>
      <c r="O1650" t="s">
        <v>8269</v>
      </c>
      <c r="P1650" t="s">
        <v>8322</v>
      </c>
      <c r="Q1650" t="s">
        <v>8325</v>
      </c>
      <c r="R1650">
        <f t="shared" si="175"/>
        <v>44.19</v>
      </c>
      <c r="S1650" s="9">
        <f t="shared" si="176"/>
        <v>109</v>
      </c>
      <c r="T1650" s="8">
        <f t="shared" si="177"/>
        <v>42086.614942129629</v>
      </c>
      <c r="U1650" s="8">
        <f t="shared" si="178"/>
        <v>42117.290972222225</v>
      </c>
      <c r="V1650" s="14">
        <f t="shared" si="179"/>
        <v>30.676030092596193</v>
      </c>
      <c r="W1650" s="10">
        <f t="shared" si="180"/>
        <v>8.5714285714285715E-2</v>
      </c>
      <c r="X1650" s="21">
        <f t="shared" si="181"/>
        <v>2015</v>
      </c>
    </row>
    <row r="1651" spans="1:24" ht="45" x14ac:dyDescent="0.25">
      <c r="A1651">
        <v>3757</v>
      </c>
      <c r="B1651" s="1" t="s">
        <v>3754</v>
      </c>
      <c r="C1651" s="1" t="s">
        <v>7867</v>
      </c>
      <c r="D1651" s="3">
        <v>3500</v>
      </c>
      <c r="E1651" s="4">
        <v>3798</v>
      </c>
      <c r="F1651" t="s">
        <v>8218</v>
      </c>
      <c r="G1651" t="s">
        <v>8223</v>
      </c>
      <c r="H1651" t="s">
        <v>8404</v>
      </c>
      <c r="I1651" t="s">
        <v>8245</v>
      </c>
      <c r="J1651">
        <v>1417465515</v>
      </c>
      <c r="K1651">
        <v>1415737515</v>
      </c>
      <c r="L1651" t="b">
        <v>0</v>
      </c>
      <c r="M1651">
        <v>50</v>
      </c>
      <c r="N1651" t="b">
        <v>1</v>
      </c>
      <c r="O1651" t="s">
        <v>8303</v>
      </c>
      <c r="P1651" t="s">
        <v>8322</v>
      </c>
      <c r="Q1651" t="s">
        <v>8334</v>
      </c>
      <c r="R1651">
        <f t="shared" si="175"/>
        <v>75.959999999999994</v>
      </c>
      <c r="S1651" s="9">
        <f t="shared" si="176"/>
        <v>109</v>
      </c>
      <c r="T1651" s="8">
        <f t="shared" si="177"/>
        <v>41954.850868055553</v>
      </c>
      <c r="U1651" s="8">
        <f t="shared" si="178"/>
        <v>41974.850868055553</v>
      </c>
      <c r="V1651" s="14">
        <f t="shared" si="179"/>
        <v>20</v>
      </c>
      <c r="W1651" s="10">
        <f t="shared" si="180"/>
        <v>8.5142857142857145E-2</v>
      </c>
      <c r="X1651" s="21">
        <f t="shared" si="181"/>
        <v>2014</v>
      </c>
    </row>
    <row r="1652" spans="1:24" ht="60" x14ac:dyDescent="0.25">
      <c r="A1652">
        <v>3694</v>
      </c>
      <c r="B1652" s="1" t="s">
        <v>3691</v>
      </c>
      <c r="C1652" s="1" t="s">
        <v>7804</v>
      </c>
      <c r="D1652" s="3">
        <v>3500</v>
      </c>
      <c r="E1652" s="4">
        <v>3760</v>
      </c>
      <c r="F1652" t="s">
        <v>8218</v>
      </c>
      <c r="G1652" t="s">
        <v>8223</v>
      </c>
      <c r="H1652" t="s">
        <v>8404</v>
      </c>
      <c r="I1652" t="s">
        <v>8245</v>
      </c>
      <c r="J1652">
        <v>1465178400</v>
      </c>
      <c r="K1652">
        <v>1461985967</v>
      </c>
      <c r="L1652" t="b">
        <v>0</v>
      </c>
      <c r="M1652">
        <v>60</v>
      </c>
      <c r="N1652" t="b">
        <v>1</v>
      </c>
      <c r="O1652" t="s">
        <v>8269</v>
      </c>
      <c r="P1652" t="s">
        <v>8322</v>
      </c>
      <c r="Q1652" t="s">
        <v>8325</v>
      </c>
      <c r="R1652">
        <f t="shared" si="175"/>
        <v>62.67</v>
      </c>
      <c r="S1652" s="9">
        <f t="shared" si="176"/>
        <v>107</v>
      </c>
      <c r="T1652" s="8">
        <f t="shared" si="177"/>
        <v>42490.133877314816</v>
      </c>
      <c r="U1652" s="8">
        <f t="shared" si="178"/>
        <v>42527.083333333328</v>
      </c>
      <c r="V1652" s="14">
        <f t="shared" si="179"/>
        <v>36.949456018512137</v>
      </c>
      <c r="W1652" s="10">
        <f t="shared" si="180"/>
        <v>7.4285714285714288E-2</v>
      </c>
      <c r="X1652" s="21">
        <f t="shared" si="181"/>
        <v>2016</v>
      </c>
    </row>
    <row r="1653" spans="1:24" ht="60" x14ac:dyDescent="0.25">
      <c r="A1653">
        <v>2541</v>
      </c>
      <c r="B1653" s="1" t="s">
        <v>2541</v>
      </c>
      <c r="C1653" s="1" t="s">
        <v>6651</v>
      </c>
      <c r="D1653" s="3">
        <v>3500</v>
      </c>
      <c r="E1653" s="4">
        <v>3746</v>
      </c>
      <c r="F1653" t="s">
        <v>8218</v>
      </c>
      <c r="G1653" t="s">
        <v>8224</v>
      </c>
      <c r="H1653" t="s">
        <v>8408</v>
      </c>
      <c r="I1653" t="s">
        <v>8246</v>
      </c>
      <c r="J1653">
        <v>1380192418</v>
      </c>
      <c r="K1653">
        <v>1375008418</v>
      </c>
      <c r="L1653" t="b">
        <v>0</v>
      </c>
      <c r="M1653">
        <v>63</v>
      </c>
      <c r="N1653" t="b">
        <v>1</v>
      </c>
      <c r="O1653" t="s">
        <v>8298</v>
      </c>
      <c r="P1653" t="s">
        <v>8326</v>
      </c>
      <c r="Q1653" t="s">
        <v>8340</v>
      </c>
      <c r="R1653">
        <f t="shared" si="175"/>
        <v>59.46</v>
      </c>
      <c r="S1653" s="9">
        <f t="shared" si="176"/>
        <v>107</v>
      </c>
      <c r="T1653" s="8">
        <f t="shared" si="177"/>
        <v>41483.449282407404</v>
      </c>
      <c r="U1653" s="8">
        <f t="shared" si="178"/>
        <v>41543.449282407404</v>
      </c>
      <c r="V1653" s="14">
        <f t="shared" si="179"/>
        <v>60</v>
      </c>
      <c r="W1653" s="10">
        <f t="shared" si="180"/>
        <v>7.0285714285714285E-2</v>
      </c>
      <c r="X1653" s="21">
        <f t="shared" si="181"/>
        <v>2013</v>
      </c>
    </row>
    <row r="1654" spans="1:24" ht="45" x14ac:dyDescent="0.25">
      <c r="A1654">
        <v>2306</v>
      </c>
      <c r="B1654" s="1" t="s">
        <v>2307</v>
      </c>
      <c r="C1654" s="1" t="s">
        <v>6416</v>
      </c>
      <c r="D1654" s="3">
        <v>3500</v>
      </c>
      <c r="E1654" s="4">
        <v>3736.55</v>
      </c>
      <c r="F1654" t="s">
        <v>8218</v>
      </c>
      <c r="G1654" t="s">
        <v>8223</v>
      </c>
      <c r="H1654" t="s">
        <v>8404</v>
      </c>
      <c r="I1654" t="s">
        <v>8245</v>
      </c>
      <c r="J1654">
        <v>1331352129</v>
      </c>
      <c r="K1654">
        <v>1328760129</v>
      </c>
      <c r="L1654" t="b">
        <v>1</v>
      </c>
      <c r="M1654">
        <v>73</v>
      </c>
      <c r="N1654" t="b">
        <v>1</v>
      </c>
      <c r="O1654" t="s">
        <v>8277</v>
      </c>
      <c r="P1654" t="s">
        <v>8326</v>
      </c>
      <c r="Q1654" t="s">
        <v>8327</v>
      </c>
      <c r="R1654">
        <f t="shared" si="175"/>
        <v>51.19</v>
      </c>
      <c r="S1654" s="9">
        <f t="shared" si="176"/>
        <v>107</v>
      </c>
      <c r="T1654" s="8">
        <f t="shared" si="177"/>
        <v>40948.16815972222</v>
      </c>
      <c r="U1654" s="8">
        <f t="shared" si="178"/>
        <v>40978.16815972222</v>
      </c>
      <c r="V1654" s="14">
        <f t="shared" si="179"/>
        <v>30</v>
      </c>
      <c r="W1654" s="10">
        <f t="shared" si="180"/>
        <v>6.7585714285714332E-2</v>
      </c>
      <c r="X1654" s="21">
        <f t="shared" si="181"/>
        <v>2012</v>
      </c>
    </row>
    <row r="1655" spans="1:24" ht="60" x14ac:dyDescent="0.25">
      <c r="A1655">
        <v>341</v>
      </c>
      <c r="B1655" s="1" t="s">
        <v>342</v>
      </c>
      <c r="C1655" s="1" t="s">
        <v>4451</v>
      </c>
      <c r="D1655" s="3">
        <v>3500</v>
      </c>
      <c r="E1655" s="4">
        <v>3735</v>
      </c>
      <c r="F1655" t="s">
        <v>8218</v>
      </c>
      <c r="G1655" t="s">
        <v>8223</v>
      </c>
      <c r="H1655" t="s">
        <v>8404</v>
      </c>
      <c r="I1655" t="s">
        <v>8245</v>
      </c>
      <c r="J1655">
        <v>1412135940</v>
      </c>
      <c r="K1655">
        <v>1410555998</v>
      </c>
      <c r="L1655" t="b">
        <v>1</v>
      </c>
      <c r="M1655">
        <v>55</v>
      </c>
      <c r="N1655" t="b">
        <v>1</v>
      </c>
      <c r="O1655" t="s">
        <v>8267</v>
      </c>
      <c r="P1655" t="s">
        <v>8320</v>
      </c>
      <c r="Q1655" t="s">
        <v>8321</v>
      </c>
      <c r="R1655">
        <f t="shared" si="175"/>
        <v>67.91</v>
      </c>
      <c r="S1655" s="9">
        <f t="shared" si="176"/>
        <v>107</v>
      </c>
      <c r="T1655" s="8">
        <f t="shared" si="177"/>
        <v>41894.879606481481</v>
      </c>
      <c r="U1655" s="8">
        <f t="shared" si="178"/>
        <v>41913.165972222225</v>
      </c>
      <c r="V1655" s="14">
        <f t="shared" si="179"/>
        <v>18.286365740743349</v>
      </c>
      <c r="W1655" s="10">
        <f t="shared" si="180"/>
        <v>6.7142857142857143E-2</v>
      </c>
      <c r="X1655" s="21">
        <f t="shared" si="181"/>
        <v>2014</v>
      </c>
    </row>
    <row r="1656" spans="1:24" ht="45" x14ac:dyDescent="0.25">
      <c r="A1656">
        <v>3374</v>
      </c>
      <c r="B1656" s="1" t="s">
        <v>3373</v>
      </c>
      <c r="C1656" s="1" t="s">
        <v>7484</v>
      </c>
      <c r="D1656" s="3">
        <v>3500</v>
      </c>
      <c r="E1656" s="4">
        <v>3730</v>
      </c>
      <c r="F1656" t="s">
        <v>8218</v>
      </c>
      <c r="G1656" t="s">
        <v>8228</v>
      </c>
      <c r="H1656" t="s">
        <v>8409</v>
      </c>
      <c r="I1656" t="s">
        <v>8250</v>
      </c>
      <c r="J1656">
        <v>1446053616</v>
      </c>
      <c r="K1656">
        <v>1443461616</v>
      </c>
      <c r="L1656" t="b">
        <v>0</v>
      </c>
      <c r="M1656">
        <v>52</v>
      </c>
      <c r="N1656" t="b">
        <v>1</v>
      </c>
      <c r="O1656" t="s">
        <v>8269</v>
      </c>
      <c r="P1656" t="s">
        <v>8322</v>
      </c>
      <c r="Q1656" t="s">
        <v>8325</v>
      </c>
      <c r="R1656">
        <f t="shared" si="175"/>
        <v>71.73</v>
      </c>
      <c r="S1656" s="9">
        <f t="shared" si="176"/>
        <v>107</v>
      </c>
      <c r="T1656" s="8">
        <f t="shared" si="177"/>
        <v>42275.731666666667</v>
      </c>
      <c r="U1656" s="8">
        <f t="shared" si="178"/>
        <v>42305.731666666667</v>
      </c>
      <c r="V1656" s="14">
        <f t="shared" si="179"/>
        <v>30</v>
      </c>
      <c r="W1656" s="10">
        <f t="shared" si="180"/>
        <v>6.5714285714285711E-2</v>
      </c>
      <c r="X1656" s="21">
        <f t="shared" si="181"/>
        <v>2015</v>
      </c>
    </row>
    <row r="1657" spans="1:24" ht="30" x14ac:dyDescent="0.25">
      <c r="A1657">
        <v>2968</v>
      </c>
      <c r="B1657" s="1" t="s">
        <v>2968</v>
      </c>
      <c r="C1657" s="1" t="s">
        <v>7078</v>
      </c>
      <c r="D1657" s="3">
        <v>3500</v>
      </c>
      <c r="E1657" s="4">
        <v>3710</v>
      </c>
      <c r="F1657" t="s">
        <v>8218</v>
      </c>
      <c r="G1657" t="s">
        <v>8223</v>
      </c>
      <c r="H1657" t="s">
        <v>8404</v>
      </c>
      <c r="I1657" t="s">
        <v>8245</v>
      </c>
      <c r="J1657">
        <v>1471406340</v>
      </c>
      <c r="K1657">
        <v>1470227660</v>
      </c>
      <c r="L1657" t="b">
        <v>0</v>
      </c>
      <c r="M1657">
        <v>47</v>
      </c>
      <c r="N1657" t="b">
        <v>1</v>
      </c>
      <c r="O1657" t="s">
        <v>8269</v>
      </c>
      <c r="P1657" t="s">
        <v>8322</v>
      </c>
      <c r="Q1657" t="s">
        <v>8325</v>
      </c>
      <c r="R1657">
        <f t="shared" si="175"/>
        <v>78.94</v>
      </c>
      <c r="S1657" s="9">
        <f t="shared" si="176"/>
        <v>106</v>
      </c>
      <c r="T1657" s="8">
        <f t="shared" si="177"/>
        <v>42585.523842592593</v>
      </c>
      <c r="U1657" s="8">
        <f t="shared" si="178"/>
        <v>42599.165972222225</v>
      </c>
      <c r="V1657" s="14">
        <f t="shared" si="179"/>
        <v>13.642129629632109</v>
      </c>
      <c r="W1657" s="10">
        <f t="shared" si="180"/>
        <v>0.06</v>
      </c>
      <c r="X1657" s="21">
        <f t="shared" si="181"/>
        <v>2016</v>
      </c>
    </row>
    <row r="1658" spans="1:24" ht="30" x14ac:dyDescent="0.25">
      <c r="A1658">
        <v>852</v>
      </c>
      <c r="B1658" s="1" t="s">
        <v>853</v>
      </c>
      <c r="C1658" s="1" t="s">
        <v>4962</v>
      </c>
      <c r="D1658" s="3">
        <v>3500</v>
      </c>
      <c r="E1658" s="4">
        <v>3674</v>
      </c>
      <c r="F1658" t="s">
        <v>8218</v>
      </c>
      <c r="G1658" t="s">
        <v>8223</v>
      </c>
      <c r="H1658" t="s">
        <v>8404</v>
      </c>
      <c r="I1658" t="s">
        <v>8245</v>
      </c>
      <c r="J1658">
        <v>1477342800</v>
      </c>
      <c r="K1658">
        <v>1476386395</v>
      </c>
      <c r="L1658" t="b">
        <v>0</v>
      </c>
      <c r="M1658">
        <v>62</v>
      </c>
      <c r="N1658" t="b">
        <v>1</v>
      </c>
      <c r="O1658" t="s">
        <v>8275</v>
      </c>
      <c r="P1658" t="s">
        <v>8326</v>
      </c>
      <c r="Q1658" t="s">
        <v>8335</v>
      </c>
      <c r="R1658">
        <f t="shared" si="175"/>
        <v>59.26</v>
      </c>
      <c r="S1658" s="9">
        <f t="shared" si="176"/>
        <v>105</v>
      </c>
      <c r="T1658" s="8">
        <f t="shared" si="177"/>
        <v>42656.805497685185</v>
      </c>
      <c r="U1658" s="8">
        <f t="shared" si="178"/>
        <v>42667.875</v>
      </c>
      <c r="V1658" s="14">
        <f t="shared" si="179"/>
        <v>11.069502314814599</v>
      </c>
      <c r="W1658" s="10">
        <f t="shared" si="180"/>
        <v>4.9714285714285711E-2</v>
      </c>
      <c r="X1658" s="21">
        <f t="shared" si="181"/>
        <v>2016</v>
      </c>
    </row>
    <row r="1659" spans="1:24" ht="60" x14ac:dyDescent="0.25">
      <c r="A1659">
        <v>3333</v>
      </c>
      <c r="B1659" s="1" t="s">
        <v>3333</v>
      </c>
      <c r="C1659" s="1" t="s">
        <v>7443</v>
      </c>
      <c r="D1659" s="3">
        <v>3500</v>
      </c>
      <c r="E1659" s="4">
        <v>3660</v>
      </c>
      <c r="F1659" t="s">
        <v>8218</v>
      </c>
      <c r="G1659" t="s">
        <v>8223</v>
      </c>
      <c r="H1659" t="s">
        <v>8404</v>
      </c>
      <c r="I1659" t="s">
        <v>8245</v>
      </c>
      <c r="J1659">
        <v>1434384880</v>
      </c>
      <c r="K1659">
        <v>1432484080</v>
      </c>
      <c r="L1659" t="b">
        <v>0</v>
      </c>
      <c r="M1659">
        <v>111</v>
      </c>
      <c r="N1659" t="b">
        <v>1</v>
      </c>
      <c r="O1659" t="s">
        <v>8269</v>
      </c>
      <c r="P1659" t="s">
        <v>8322</v>
      </c>
      <c r="Q1659" t="s">
        <v>8325</v>
      </c>
      <c r="R1659">
        <f t="shared" si="175"/>
        <v>32.97</v>
      </c>
      <c r="S1659" s="9">
        <f t="shared" si="176"/>
        <v>105</v>
      </c>
      <c r="T1659" s="8">
        <f t="shared" si="177"/>
        <v>42148.676851851851</v>
      </c>
      <c r="U1659" s="8">
        <f t="shared" si="178"/>
        <v>42170.676851851851</v>
      </c>
      <c r="V1659" s="14">
        <f t="shared" si="179"/>
        <v>22</v>
      </c>
      <c r="W1659" s="10">
        <f t="shared" si="180"/>
        <v>4.5714285714285714E-2</v>
      </c>
      <c r="X1659" s="21">
        <f t="shared" si="181"/>
        <v>2015</v>
      </c>
    </row>
    <row r="1660" spans="1:24" ht="60" x14ac:dyDescent="0.25">
      <c r="A1660">
        <v>3821</v>
      </c>
      <c r="B1660" s="1" t="s">
        <v>3818</v>
      </c>
      <c r="C1660" s="1" t="s">
        <v>7930</v>
      </c>
      <c r="D1660" s="3">
        <v>3500</v>
      </c>
      <c r="E1660" s="4">
        <v>3659</v>
      </c>
      <c r="F1660" t="s">
        <v>8218</v>
      </c>
      <c r="G1660" t="s">
        <v>8223</v>
      </c>
      <c r="H1660" t="s">
        <v>8404</v>
      </c>
      <c r="I1660" t="s">
        <v>8245</v>
      </c>
      <c r="J1660">
        <v>1451881207</v>
      </c>
      <c r="K1660">
        <v>1449116407</v>
      </c>
      <c r="L1660" t="b">
        <v>0</v>
      </c>
      <c r="M1660">
        <v>46</v>
      </c>
      <c r="N1660" t="b">
        <v>1</v>
      </c>
      <c r="O1660" t="s">
        <v>8269</v>
      </c>
      <c r="P1660" t="s">
        <v>8322</v>
      </c>
      <c r="Q1660" t="s">
        <v>8325</v>
      </c>
      <c r="R1660">
        <f t="shared" si="175"/>
        <v>79.540000000000006</v>
      </c>
      <c r="S1660" s="9">
        <f t="shared" si="176"/>
        <v>105</v>
      </c>
      <c r="T1660" s="8">
        <f t="shared" si="177"/>
        <v>42341.180636574078</v>
      </c>
      <c r="U1660" s="8">
        <f t="shared" si="178"/>
        <v>42373.180636574078</v>
      </c>
      <c r="V1660" s="14">
        <f t="shared" si="179"/>
        <v>32</v>
      </c>
      <c r="W1660" s="10">
        <f t="shared" si="180"/>
        <v>4.5428571428571429E-2</v>
      </c>
      <c r="X1660" s="21">
        <f t="shared" si="181"/>
        <v>2015</v>
      </c>
    </row>
    <row r="1661" spans="1:24" ht="60" x14ac:dyDescent="0.25">
      <c r="A1661">
        <v>3350</v>
      </c>
      <c r="B1661" s="1" t="s">
        <v>3349</v>
      </c>
      <c r="C1661" s="1" t="s">
        <v>7460</v>
      </c>
      <c r="D1661" s="3">
        <v>3500</v>
      </c>
      <c r="E1661" s="4">
        <v>3655</v>
      </c>
      <c r="F1661" t="s">
        <v>8218</v>
      </c>
      <c r="G1661" t="s">
        <v>8242</v>
      </c>
      <c r="H1661" t="s">
        <v>8419</v>
      </c>
      <c r="I1661" t="s">
        <v>8248</v>
      </c>
      <c r="J1661">
        <v>1448838000</v>
      </c>
      <c r="K1661">
        <v>1445791811</v>
      </c>
      <c r="L1661" t="b">
        <v>0</v>
      </c>
      <c r="M1661">
        <v>51</v>
      </c>
      <c r="N1661" t="b">
        <v>1</v>
      </c>
      <c r="O1661" t="s">
        <v>8269</v>
      </c>
      <c r="P1661" t="s">
        <v>8322</v>
      </c>
      <c r="Q1661" t="s">
        <v>8325</v>
      </c>
      <c r="R1661">
        <f t="shared" si="175"/>
        <v>71.67</v>
      </c>
      <c r="S1661" s="9">
        <f t="shared" si="176"/>
        <v>104</v>
      </c>
      <c r="T1661" s="8">
        <f t="shared" si="177"/>
        <v>42302.701516203699</v>
      </c>
      <c r="U1661" s="8">
        <f t="shared" si="178"/>
        <v>42337.958333333328</v>
      </c>
      <c r="V1661" s="14">
        <f t="shared" si="179"/>
        <v>35.256817129629781</v>
      </c>
      <c r="W1661" s="10">
        <f t="shared" si="180"/>
        <v>4.4285714285714282E-2</v>
      </c>
      <c r="X1661" s="21">
        <f t="shared" si="181"/>
        <v>2015</v>
      </c>
    </row>
    <row r="1662" spans="1:24" ht="60" x14ac:dyDescent="0.25">
      <c r="A1662">
        <v>354</v>
      </c>
      <c r="B1662" s="1" t="s">
        <v>355</v>
      </c>
      <c r="C1662" s="1" t="s">
        <v>4464</v>
      </c>
      <c r="D1662" s="3">
        <v>3500</v>
      </c>
      <c r="E1662" s="4">
        <v>3638</v>
      </c>
      <c r="F1662" t="s">
        <v>8218</v>
      </c>
      <c r="G1662" t="s">
        <v>8223</v>
      </c>
      <c r="H1662" t="s">
        <v>8404</v>
      </c>
      <c r="I1662" t="s">
        <v>8245</v>
      </c>
      <c r="J1662">
        <v>1460141521</v>
      </c>
      <c r="K1662">
        <v>1457553121</v>
      </c>
      <c r="L1662" t="b">
        <v>1</v>
      </c>
      <c r="M1662">
        <v>29</v>
      </c>
      <c r="N1662" t="b">
        <v>1</v>
      </c>
      <c r="O1662" t="s">
        <v>8267</v>
      </c>
      <c r="P1662" t="s">
        <v>8320</v>
      </c>
      <c r="Q1662" t="s">
        <v>8321</v>
      </c>
      <c r="R1662">
        <f t="shared" si="175"/>
        <v>125.45</v>
      </c>
      <c r="S1662" s="9">
        <f t="shared" si="176"/>
        <v>104</v>
      </c>
      <c r="T1662" s="8">
        <f t="shared" si="177"/>
        <v>42438.827789351853</v>
      </c>
      <c r="U1662" s="8">
        <f t="shared" si="178"/>
        <v>42468.786122685182</v>
      </c>
      <c r="V1662" s="14">
        <f t="shared" si="179"/>
        <v>29.958333333328483</v>
      </c>
      <c r="W1662" s="10">
        <f t="shared" si="180"/>
        <v>3.9428571428571431E-2</v>
      </c>
      <c r="X1662" s="21">
        <f t="shared" si="181"/>
        <v>2016</v>
      </c>
    </row>
    <row r="1663" spans="1:24" ht="60" x14ac:dyDescent="0.25">
      <c r="A1663">
        <v>88</v>
      </c>
      <c r="B1663" s="1" t="s">
        <v>90</v>
      </c>
      <c r="C1663" s="1" t="s">
        <v>4199</v>
      </c>
      <c r="D1663" s="3">
        <v>3500</v>
      </c>
      <c r="E1663" s="4">
        <v>3600</v>
      </c>
      <c r="F1663" t="s">
        <v>8218</v>
      </c>
      <c r="G1663" t="s">
        <v>8223</v>
      </c>
      <c r="H1663" t="s">
        <v>8404</v>
      </c>
      <c r="I1663" t="s">
        <v>8245</v>
      </c>
      <c r="J1663">
        <v>1403452131</v>
      </c>
      <c r="K1663">
        <v>1401205731</v>
      </c>
      <c r="L1663" t="b">
        <v>0</v>
      </c>
      <c r="M1663">
        <v>60</v>
      </c>
      <c r="N1663" t="b">
        <v>1</v>
      </c>
      <c r="O1663" t="s">
        <v>8264</v>
      </c>
      <c r="P1663" t="s">
        <v>8320</v>
      </c>
      <c r="Q1663" t="s">
        <v>8342</v>
      </c>
      <c r="R1663">
        <f t="shared" si="175"/>
        <v>60</v>
      </c>
      <c r="S1663" s="9">
        <f t="shared" si="176"/>
        <v>103</v>
      </c>
      <c r="T1663" s="8">
        <f t="shared" si="177"/>
        <v>41786.65892361111</v>
      </c>
      <c r="U1663" s="8">
        <f t="shared" si="178"/>
        <v>41812.65892361111</v>
      </c>
      <c r="V1663" s="14">
        <f t="shared" si="179"/>
        <v>26</v>
      </c>
      <c r="W1663" s="10">
        <f t="shared" si="180"/>
        <v>2.8571428571428571E-2</v>
      </c>
      <c r="X1663" s="21">
        <f t="shared" si="181"/>
        <v>2014</v>
      </c>
    </row>
    <row r="1664" spans="1:24" ht="60" x14ac:dyDescent="0.25">
      <c r="A1664">
        <v>3715</v>
      </c>
      <c r="B1664" s="1" t="s">
        <v>3712</v>
      </c>
      <c r="C1664" s="1" t="s">
        <v>7825</v>
      </c>
      <c r="D1664" s="3">
        <v>3500</v>
      </c>
      <c r="E1664" s="4">
        <v>3590</v>
      </c>
      <c r="F1664" t="s">
        <v>8218</v>
      </c>
      <c r="G1664" t="s">
        <v>8224</v>
      </c>
      <c r="H1664" t="s">
        <v>8408</v>
      </c>
      <c r="I1664" t="s">
        <v>8246</v>
      </c>
      <c r="J1664">
        <v>1427806320</v>
      </c>
      <c r="K1664">
        <v>1422834819</v>
      </c>
      <c r="L1664" t="b">
        <v>0</v>
      </c>
      <c r="M1664">
        <v>27</v>
      </c>
      <c r="N1664" t="b">
        <v>1</v>
      </c>
      <c r="O1664" t="s">
        <v>8269</v>
      </c>
      <c r="P1664" t="s">
        <v>8322</v>
      </c>
      <c r="Q1664" t="s">
        <v>8325</v>
      </c>
      <c r="R1664">
        <f t="shared" si="175"/>
        <v>132.96</v>
      </c>
      <c r="S1664" s="9">
        <f t="shared" si="176"/>
        <v>103</v>
      </c>
      <c r="T1664" s="8">
        <f t="shared" si="177"/>
        <v>42036.995590277773</v>
      </c>
      <c r="U1664" s="8">
        <f t="shared" si="178"/>
        <v>42094.536111111112</v>
      </c>
      <c r="V1664" s="14">
        <f t="shared" si="179"/>
        <v>57.540520833339542</v>
      </c>
      <c r="W1664" s="10">
        <f t="shared" si="180"/>
        <v>2.5714285714285714E-2</v>
      </c>
      <c r="X1664" s="21">
        <f t="shared" si="181"/>
        <v>2015</v>
      </c>
    </row>
    <row r="1665" spans="1:24" ht="45" x14ac:dyDescent="0.25">
      <c r="A1665">
        <v>2220</v>
      </c>
      <c r="B1665" s="1" t="s">
        <v>2221</v>
      </c>
      <c r="C1665" s="1" t="s">
        <v>6330</v>
      </c>
      <c r="D1665" s="3">
        <v>3500</v>
      </c>
      <c r="E1665" s="4">
        <v>3540</v>
      </c>
      <c r="F1665" t="s">
        <v>8218</v>
      </c>
      <c r="G1665" t="s">
        <v>8223</v>
      </c>
      <c r="H1665" t="s">
        <v>8404</v>
      </c>
      <c r="I1665" t="s">
        <v>8245</v>
      </c>
      <c r="J1665">
        <v>1374888436</v>
      </c>
      <c r="K1665">
        <v>1372296436</v>
      </c>
      <c r="L1665" t="b">
        <v>0</v>
      </c>
      <c r="M1665">
        <v>69</v>
      </c>
      <c r="N1665" t="b">
        <v>1</v>
      </c>
      <c r="O1665" t="s">
        <v>8278</v>
      </c>
      <c r="P1665" t="s">
        <v>8326</v>
      </c>
      <c r="Q1665" t="s">
        <v>8328</v>
      </c>
      <c r="R1665">
        <f t="shared" si="175"/>
        <v>51.3</v>
      </c>
      <c r="S1665" s="9">
        <f t="shared" si="176"/>
        <v>101</v>
      </c>
      <c r="T1665" s="8">
        <f t="shared" si="177"/>
        <v>41452.060601851852</v>
      </c>
      <c r="U1665" s="8">
        <f t="shared" si="178"/>
        <v>41482.060601851852</v>
      </c>
      <c r="V1665" s="14">
        <f t="shared" si="179"/>
        <v>30</v>
      </c>
      <c r="W1665" s="10">
        <f t="shared" si="180"/>
        <v>1.1428571428571429E-2</v>
      </c>
      <c r="X1665" s="21">
        <f t="shared" si="181"/>
        <v>2013</v>
      </c>
    </row>
    <row r="1666" spans="1:24" ht="60" x14ac:dyDescent="0.25">
      <c r="A1666">
        <v>3150</v>
      </c>
      <c r="B1666" s="1" t="s">
        <v>3150</v>
      </c>
      <c r="C1666" s="1" t="s">
        <v>7260</v>
      </c>
      <c r="D1666" s="3">
        <v>3500</v>
      </c>
      <c r="E1666" s="4">
        <v>3535</v>
      </c>
      <c r="F1666" t="s">
        <v>8218</v>
      </c>
      <c r="G1666" t="s">
        <v>8223</v>
      </c>
      <c r="H1666" t="s">
        <v>8404</v>
      </c>
      <c r="I1666" t="s">
        <v>8245</v>
      </c>
      <c r="J1666">
        <v>1295928000</v>
      </c>
      <c r="K1666">
        <v>1288160403</v>
      </c>
      <c r="L1666" t="b">
        <v>1</v>
      </c>
      <c r="M1666">
        <v>104</v>
      </c>
      <c r="N1666" t="b">
        <v>1</v>
      </c>
      <c r="O1666" t="s">
        <v>8269</v>
      </c>
      <c r="P1666" t="s">
        <v>8322</v>
      </c>
      <c r="Q1666" t="s">
        <v>8325</v>
      </c>
      <c r="R1666">
        <f t="shared" ref="R1666:R1729" si="182">IFERROR(ROUND(E1666/M1666,2),0)</f>
        <v>33.99</v>
      </c>
      <c r="S1666" s="9">
        <f t="shared" ref="S1666:S1729" si="183">ROUND((E1666/D1666)*100,0)</f>
        <v>101</v>
      </c>
      <c r="T1666" s="8">
        <f t="shared" ref="T1666:T1729" si="184">+(((K1666/60)/60)/24)+DATE(1970,1,1)</f>
        <v>40478.263923611114</v>
      </c>
      <c r="U1666" s="8">
        <f t="shared" ref="U1666:U1729" si="185">+(((J1666/60)/60/24)+DATE(1970,1,1))</f>
        <v>40568.166666666664</v>
      </c>
      <c r="V1666" s="14">
        <f t="shared" ref="V1666:V1729" si="186">+U1666-T1666</f>
        <v>89.902743055550673</v>
      </c>
      <c r="W1666" s="10">
        <f t="shared" ref="W1666:W1729" si="187">+(E1666-D1666)/D1666</f>
        <v>0.01</v>
      </c>
      <c r="X1666" s="21">
        <f t="shared" ref="X1666:X1729" si="188">YEAR(T1666)</f>
        <v>2010</v>
      </c>
    </row>
    <row r="1667" spans="1:24" ht="45" x14ac:dyDescent="0.25">
      <c r="A1667">
        <v>2935</v>
      </c>
      <c r="B1667" s="1" t="s">
        <v>2935</v>
      </c>
      <c r="C1667" s="1" t="s">
        <v>7045</v>
      </c>
      <c r="D1667" s="3">
        <v>3500</v>
      </c>
      <c r="E1667" s="4">
        <v>3531</v>
      </c>
      <c r="F1667" t="s">
        <v>8218</v>
      </c>
      <c r="G1667" t="s">
        <v>8223</v>
      </c>
      <c r="H1667" t="s">
        <v>8404</v>
      </c>
      <c r="I1667" t="s">
        <v>8245</v>
      </c>
      <c r="J1667">
        <v>1472490000</v>
      </c>
      <c r="K1667">
        <v>1467468008</v>
      </c>
      <c r="L1667" t="b">
        <v>0</v>
      </c>
      <c r="M1667">
        <v>39</v>
      </c>
      <c r="N1667" t="b">
        <v>1</v>
      </c>
      <c r="O1667" t="s">
        <v>8303</v>
      </c>
      <c r="P1667" t="s">
        <v>8322</v>
      </c>
      <c r="Q1667" t="s">
        <v>8334</v>
      </c>
      <c r="R1667">
        <f t="shared" si="182"/>
        <v>90.54</v>
      </c>
      <c r="S1667" s="9">
        <f t="shared" si="183"/>
        <v>101</v>
      </c>
      <c r="T1667" s="8">
        <f t="shared" si="184"/>
        <v>42553.583425925928</v>
      </c>
      <c r="U1667" s="8">
        <f t="shared" si="185"/>
        <v>42611.708333333328</v>
      </c>
      <c r="V1667" s="14">
        <f t="shared" si="186"/>
        <v>58.124907407400315</v>
      </c>
      <c r="W1667" s="10">
        <f t="shared" si="187"/>
        <v>8.8571428571428568E-3</v>
      </c>
      <c r="X1667" s="21">
        <f t="shared" si="188"/>
        <v>2016</v>
      </c>
    </row>
    <row r="1668" spans="1:24" ht="60" x14ac:dyDescent="0.25">
      <c r="A1668">
        <v>3671</v>
      </c>
      <c r="B1668" s="1" t="s">
        <v>3668</v>
      </c>
      <c r="C1668" s="1" t="s">
        <v>7781</v>
      </c>
      <c r="D1668" s="3">
        <v>3500</v>
      </c>
      <c r="E1668" s="4">
        <v>3530</v>
      </c>
      <c r="F1668" t="s">
        <v>8218</v>
      </c>
      <c r="G1668" t="s">
        <v>8223</v>
      </c>
      <c r="H1668" t="s">
        <v>8404</v>
      </c>
      <c r="I1668" t="s">
        <v>8245</v>
      </c>
      <c r="J1668">
        <v>1405915140</v>
      </c>
      <c r="K1668">
        <v>1404140667</v>
      </c>
      <c r="L1668" t="b">
        <v>0</v>
      </c>
      <c r="M1668">
        <v>40</v>
      </c>
      <c r="N1668" t="b">
        <v>1</v>
      </c>
      <c r="O1668" t="s">
        <v>8269</v>
      </c>
      <c r="P1668" t="s">
        <v>8322</v>
      </c>
      <c r="Q1668" t="s">
        <v>8325</v>
      </c>
      <c r="R1668">
        <f t="shared" si="182"/>
        <v>88.25</v>
      </c>
      <c r="S1668" s="9">
        <f t="shared" si="183"/>
        <v>101</v>
      </c>
      <c r="T1668" s="8">
        <f t="shared" si="184"/>
        <v>41820.62809027778</v>
      </c>
      <c r="U1668" s="8">
        <f t="shared" si="185"/>
        <v>41841.165972222225</v>
      </c>
      <c r="V1668" s="14">
        <f t="shared" si="186"/>
        <v>20.537881944444962</v>
      </c>
      <c r="W1668" s="10">
        <f t="shared" si="187"/>
        <v>8.5714285714285719E-3</v>
      </c>
      <c r="X1668" s="21">
        <f t="shared" si="188"/>
        <v>2014</v>
      </c>
    </row>
    <row r="1669" spans="1:24" ht="60" x14ac:dyDescent="0.25">
      <c r="A1669">
        <v>3382</v>
      </c>
      <c r="B1669" s="1" t="s">
        <v>3381</v>
      </c>
      <c r="C1669" s="1" t="s">
        <v>7492</v>
      </c>
      <c r="D1669" s="3">
        <v>3500</v>
      </c>
      <c r="E1669" s="4">
        <v>3526</v>
      </c>
      <c r="F1669" t="s">
        <v>8218</v>
      </c>
      <c r="G1669" t="s">
        <v>8224</v>
      </c>
      <c r="H1669" t="s">
        <v>8408</v>
      </c>
      <c r="I1669" t="s">
        <v>8246</v>
      </c>
      <c r="J1669">
        <v>1470092340</v>
      </c>
      <c r="K1669">
        <v>1467973256</v>
      </c>
      <c r="L1669" t="b">
        <v>0</v>
      </c>
      <c r="M1669">
        <v>46</v>
      </c>
      <c r="N1669" t="b">
        <v>1</v>
      </c>
      <c r="O1669" t="s">
        <v>8269</v>
      </c>
      <c r="P1669" t="s">
        <v>8322</v>
      </c>
      <c r="Q1669" t="s">
        <v>8325</v>
      </c>
      <c r="R1669">
        <f t="shared" si="182"/>
        <v>76.650000000000006</v>
      </c>
      <c r="S1669" s="9">
        <f t="shared" si="183"/>
        <v>101</v>
      </c>
      <c r="T1669" s="8">
        <f t="shared" si="184"/>
        <v>42559.431203703702</v>
      </c>
      <c r="U1669" s="8">
        <f t="shared" si="185"/>
        <v>42583.957638888889</v>
      </c>
      <c r="V1669" s="14">
        <f t="shared" si="186"/>
        <v>24.526435185187438</v>
      </c>
      <c r="W1669" s="10">
        <f t="shared" si="187"/>
        <v>7.4285714285714285E-3</v>
      </c>
      <c r="X1669" s="21">
        <f t="shared" si="188"/>
        <v>2016</v>
      </c>
    </row>
    <row r="1670" spans="1:24" ht="45" x14ac:dyDescent="0.25">
      <c r="A1670">
        <v>3151</v>
      </c>
      <c r="B1670" s="1" t="s">
        <v>3151</v>
      </c>
      <c r="C1670" s="1" t="s">
        <v>7261</v>
      </c>
      <c r="D1670" s="3">
        <v>3500</v>
      </c>
      <c r="E1670" s="4">
        <v>3514</v>
      </c>
      <c r="F1670" t="s">
        <v>8218</v>
      </c>
      <c r="G1670" t="s">
        <v>8223</v>
      </c>
      <c r="H1670" t="s">
        <v>8404</v>
      </c>
      <c r="I1670" t="s">
        <v>8245</v>
      </c>
      <c r="J1670">
        <v>1410379774</v>
      </c>
      <c r="K1670">
        <v>1407787774</v>
      </c>
      <c r="L1670" t="b">
        <v>1</v>
      </c>
      <c r="M1670">
        <v>34</v>
      </c>
      <c r="N1670" t="b">
        <v>1</v>
      </c>
      <c r="O1670" t="s">
        <v>8269</v>
      </c>
      <c r="P1670" t="s">
        <v>8322</v>
      </c>
      <c r="Q1670" t="s">
        <v>8325</v>
      </c>
      <c r="R1670">
        <f t="shared" si="182"/>
        <v>103.35</v>
      </c>
      <c r="S1670" s="9">
        <f t="shared" si="183"/>
        <v>100</v>
      </c>
      <c r="T1670" s="8">
        <f t="shared" si="184"/>
        <v>41862.83997685185</v>
      </c>
      <c r="U1670" s="8">
        <f t="shared" si="185"/>
        <v>41892.83997685185</v>
      </c>
      <c r="V1670" s="14">
        <f t="shared" si="186"/>
        <v>30</v>
      </c>
      <c r="W1670" s="10">
        <f t="shared" si="187"/>
        <v>4.0000000000000001E-3</v>
      </c>
      <c r="X1670" s="21">
        <f t="shared" si="188"/>
        <v>2014</v>
      </c>
    </row>
    <row r="1671" spans="1:24" ht="30" x14ac:dyDescent="0.25">
      <c r="A1671">
        <v>8</v>
      </c>
      <c r="B1671" s="1" t="s">
        <v>10</v>
      </c>
      <c r="C1671" s="1" t="s">
        <v>4119</v>
      </c>
      <c r="D1671" s="3">
        <v>3500</v>
      </c>
      <c r="E1671" s="4">
        <v>3501.52</v>
      </c>
      <c r="F1671" t="s">
        <v>8218</v>
      </c>
      <c r="G1671" t="s">
        <v>8223</v>
      </c>
      <c r="H1671" t="s">
        <v>8404</v>
      </c>
      <c r="I1671" t="s">
        <v>8245</v>
      </c>
      <c r="J1671">
        <v>1460754000</v>
      </c>
      <c r="K1671">
        <v>1460155212</v>
      </c>
      <c r="L1671" t="b">
        <v>0</v>
      </c>
      <c r="M1671">
        <v>12</v>
      </c>
      <c r="N1671" t="b">
        <v>1</v>
      </c>
      <c r="O1671" t="s">
        <v>8263</v>
      </c>
      <c r="P1671" t="s">
        <v>8320</v>
      </c>
      <c r="Q1671" t="s">
        <v>8331</v>
      </c>
      <c r="R1671">
        <f t="shared" si="182"/>
        <v>291.79000000000002</v>
      </c>
      <c r="S1671" s="9">
        <f t="shared" si="183"/>
        <v>100</v>
      </c>
      <c r="T1671" s="8">
        <f t="shared" si="184"/>
        <v>42468.94458333333</v>
      </c>
      <c r="U1671" s="8">
        <f t="shared" si="185"/>
        <v>42475.875</v>
      </c>
      <c r="V1671" s="14">
        <f t="shared" si="186"/>
        <v>6.9304166666697711</v>
      </c>
      <c r="W1671" s="10">
        <f t="shared" si="187"/>
        <v>4.3428571428570911E-4</v>
      </c>
      <c r="X1671" s="21">
        <f t="shared" si="188"/>
        <v>2016</v>
      </c>
    </row>
    <row r="1672" spans="1:24" ht="60" x14ac:dyDescent="0.25">
      <c r="A1672">
        <v>101</v>
      </c>
      <c r="B1672" s="1" t="s">
        <v>103</v>
      </c>
      <c r="C1672" s="1" t="s">
        <v>4212</v>
      </c>
      <c r="D1672" s="3">
        <v>3500</v>
      </c>
      <c r="E1672" s="4">
        <v>3500</v>
      </c>
      <c r="F1672" t="s">
        <v>8218</v>
      </c>
      <c r="G1672" t="s">
        <v>8223</v>
      </c>
      <c r="H1672" t="s">
        <v>8404</v>
      </c>
      <c r="I1672" t="s">
        <v>8245</v>
      </c>
      <c r="J1672">
        <v>1359052710</v>
      </c>
      <c r="K1672">
        <v>1356979110</v>
      </c>
      <c r="L1672" t="b">
        <v>0</v>
      </c>
      <c r="M1672">
        <v>35</v>
      </c>
      <c r="N1672" t="b">
        <v>1</v>
      </c>
      <c r="O1672" t="s">
        <v>8264</v>
      </c>
      <c r="P1672" t="s">
        <v>8320</v>
      </c>
      <c r="Q1672" t="s">
        <v>8342</v>
      </c>
      <c r="R1672">
        <f t="shared" si="182"/>
        <v>100</v>
      </c>
      <c r="S1672" s="9">
        <f t="shared" si="183"/>
        <v>100</v>
      </c>
      <c r="T1672" s="8">
        <f t="shared" si="184"/>
        <v>41274.776736111111</v>
      </c>
      <c r="U1672" s="8">
        <f t="shared" si="185"/>
        <v>41298.776736111111</v>
      </c>
      <c r="V1672" s="14">
        <f t="shared" si="186"/>
        <v>24</v>
      </c>
      <c r="W1672" s="10">
        <f t="shared" si="187"/>
        <v>0</v>
      </c>
      <c r="X1672" s="21">
        <f t="shared" si="188"/>
        <v>2012</v>
      </c>
    </row>
    <row r="1673" spans="1:24" ht="60" x14ac:dyDescent="0.25">
      <c r="A1673">
        <v>3195</v>
      </c>
      <c r="B1673" s="1" t="s">
        <v>3195</v>
      </c>
      <c r="C1673" s="1" t="s">
        <v>7305</v>
      </c>
      <c r="D1673" s="3">
        <v>3500</v>
      </c>
      <c r="E1673" s="4">
        <v>2070</v>
      </c>
      <c r="F1673" t="s">
        <v>8220</v>
      </c>
      <c r="G1673" t="s">
        <v>8223</v>
      </c>
      <c r="H1673" t="s">
        <v>8404</v>
      </c>
      <c r="I1673" t="s">
        <v>8245</v>
      </c>
      <c r="J1673">
        <v>1423750542</v>
      </c>
      <c r="K1673">
        <v>1421158542</v>
      </c>
      <c r="L1673" t="b">
        <v>0</v>
      </c>
      <c r="M1673">
        <v>39</v>
      </c>
      <c r="N1673" t="b">
        <v>0</v>
      </c>
      <c r="O1673" t="s">
        <v>8303</v>
      </c>
      <c r="P1673" t="s">
        <v>8322</v>
      </c>
      <c r="Q1673" t="s">
        <v>8334</v>
      </c>
      <c r="R1673">
        <f t="shared" si="182"/>
        <v>53.08</v>
      </c>
      <c r="S1673" s="9">
        <f t="shared" si="183"/>
        <v>59</v>
      </c>
      <c r="T1673" s="8">
        <f t="shared" si="184"/>
        <v>42017.594236111108</v>
      </c>
      <c r="U1673" s="8">
        <f t="shared" si="185"/>
        <v>42047.594236111108</v>
      </c>
      <c r="V1673" s="14">
        <f t="shared" si="186"/>
        <v>30</v>
      </c>
      <c r="W1673" s="10">
        <f t="shared" si="187"/>
        <v>-0.40857142857142859</v>
      </c>
      <c r="X1673" s="21">
        <f t="shared" si="188"/>
        <v>2015</v>
      </c>
    </row>
    <row r="1674" spans="1:24" ht="45" x14ac:dyDescent="0.25">
      <c r="A1674">
        <v>1802</v>
      </c>
      <c r="B1674" s="1" t="s">
        <v>1803</v>
      </c>
      <c r="C1674" s="1" t="s">
        <v>5912</v>
      </c>
      <c r="D1674" s="3">
        <v>3500</v>
      </c>
      <c r="E1674" s="4">
        <v>1697</v>
      </c>
      <c r="F1674" t="s">
        <v>8220</v>
      </c>
      <c r="G1674" t="s">
        <v>8235</v>
      </c>
      <c r="H1674" t="s">
        <v>8413</v>
      </c>
      <c r="I1674" t="s">
        <v>8248</v>
      </c>
      <c r="J1674">
        <v>1435442340</v>
      </c>
      <c r="K1674">
        <v>1433416830</v>
      </c>
      <c r="L1674" t="b">
        <v>1</v>
      </c>
      <c r="M1674">
        <v>18</v>
      </c>
      <c r="N1674" t="b">
        <v>0</v>
      </c>
      <c r="O1674" t="s">
        <v>8283</v>
      </c>
      <c r="P1674" t="s">
        <v>8312</v>
      </c>
      <c r="Q1674" t="s">
        <v>8313</v>
      </c>
      <c r="R1674">
        <f t="shared" si="182"/>
        <v>94.28</v>
      </c>
      <c r="S1674" s="9">
        <f t="shared" si="183"/>
        <v>48</v>
      </c>
      <c r="T1674" s="8">
        <f t="shared" si="184"/>
        <v>42159.47256944445</v>
      </c>
      <c r="U1674" s="8">
        <f t="shared" si="185"/>
        <v>42182.915972222225</v>
      </c>
      <c r="V1674" s="14">
        <f t="shared" si="186"/>
        <v>23.443402777775191</v>
      </c>
      <c r="W1674" s="10">
        <f t="shared" si="187"/>
        <v>-0.51514285714285712</v>
      </c>
      <c r="X1674" s="21">
        <f t="shared" si="188"/>
        <v>2015</v>
      </c>
    </row>
    <row r="1675" spans="1:24" ht="45" x14ac:dyDescent="0.25">
      <c r="A1675">
        <v>196</v>
      </c>
      <c r="B1675" s="1" t="s">
        <v>198</v>
      </c>
      <c r="C1675" s="1" t="s">
        <v>4306</v>
      </c>
      <c r="D1675" s="3">
        <v>3500</v>
      </c>
      <c r="E1675" s="4">
        <v>1465</v>
      </c>
      <c r="F1675" t="s">
        <v>8220</v>
      </c>
      <c r="G1675" t="s">
        <v>8224</v>
      </c>
      <c r="H1675" t="s">
        <v>8408</v>
      </c>
      <c r="I1675" t="s">
        <v>8246</v>
      </c>
      <c r="J1675">
        <v>1444510800</v>
      </c>
      <c r="K1675">
        <v>1442062898</v>
      </c>
      <c r="L1675" t="b">
        <v>0</v>
      </c>
      <c r="M1675">
        <v>19</v>
      </c>
      <c r="N1675" t="b">
        <v>0</v>
      </c>
      <c r="O1675" t="s">
        <v>8266</v>
      </c>
      <c r="P1675" t="s">
        <v>8320</v>
      </c>
      <c r="Q1675" t="s">
        <v>8324</v>
      </c>
      <c r="R1675">
        <f t="shared" si="182"/>
        <v>77.11</v>
      </c>
      <c r="S1675" s="9">
        <f t="shared" si="183"/>
        <v>42</v>
      </c>
      <c r="T1675" s="8">
        <f t="shared" si="184"/>
        <v>42259.542800925927</v>
      </c>
      <c r="U1675" s="8">
        <f t="shared" si="185"/>
        <v>42287.875</v>
      </c>
      <c r="V1675" s="14">
        <f t="shared" si="186"/>
        <v>28.332199074073287</v>
      </c>
      <c r="W1675" s="10">
        <f t="shared" si="187"/>
        <v>-0.58142857142857141</v>
      </c>
      <c r="X1675" s="21">
        <f t="shared" si="188"/>
        <v>2015</v>
      </c>
    </row>
    <row r="1676" spans="1:24" ht="30" x14ac:dyDescent="0.25">
      <c r="A1676">
        <v>3635</v>
      </c>
      <c r="B1676" s="1" t="s">
        <v>3633</v>
      </c>
      <c r="C1676" s="1" t="s">
        <v>7745</v>
      </c>
      <c r="D1676" s="3">
        <v>3500</v>
      </c>
      <c r="E1676" s="4">
        <v>1276</v>
      </c>
      <c r="F1676" t="s">
        <v>8220</v>
      </c>
      <c r="G1676" t="s">
        <v>8223</v>
      </c>
      <c r="H1676" t="s">
        <v>8404</v>
      </c>
      <c r="I1676" t="s">
        <v>8245</v>
      </c>
      <c r="J1676">
        <v>1461186676</v>
      </c>
      <c r="K1676">
        <v>1458594676</v>
      </c>
      <c r="L1676" t="b">
        <v>0</v>
      </c>
      <c r="M1676">
        <v>10</v>
      </c>
      <c r="N1676" t="b">
        <v>0</v>
      </c>
      <c r="O1676" t="s">
        <v>8303</v>
      </c>
      <c r="P1676" t="s">
        <v>8322</v>
      </c>
      <c r="Q1676" t="s">
        <v>8334</v>
      </c>
      <c r="R1676">
        <f t="shared" si="182"/>
        <v>127.6</v>
      </c>
      <c r="S1676" s="9">
        <f t="shared" si="183"/>
        <v>36</v>
      </c>
      <c r="T1676" s="8">
        <f t="shared" si="184"/>
        <v>42450.88282407407</v>
      </c>
      <c r="U1676" s="8">
        <f t="shared" si="185"/>
        <v>42480.88282407407</v>
      </c>
      <c r="V1676" s="14">
        <f t="shared" si="186"/>
        <v>30</v>
      </c>
      <c r="W1676" s="10">
        <f t="shared" si="187"/>
        <v>-0.63542857142857145</v>
      </c>
      <c r="X1676" s="21">
        <f t="shared" si="188"/>
        <v>2016</v>
      </c>
    </row>
    <row r="1677" spans="1:24" ht="60" x14ac:dyDescent="0.25">
      <c r="A1677">
        <v>3051</v>
      </c>
      <c r="B1677" s="1" t="s">
        <v>3051</v>
      </c>
      <c r="C1677" s="1" t="s">
        <v>7161</v>
      </c>
      <c r="D1677" s="3">
        <v>3500</v>
      </c>
      <c r="E1677" s="4">
        <v>827</v>
      </c>
      <c r="F1677" t="s">
        <v>8220</v>
      </c>
      <c r="G1677" t="s">
        <v>8224</v>
      </c>
      <c r="H1677" t="s">
        <v>8408</v>
      </c>
      <c r="I1677" t="s">
        <v>8246</v>
      </c>
      <c r="J1677">
        <v>1486547945</v>
      </c>
      <c r="K1677">
        <v>1483955945</v>
      </c>
      <c r="L1677" t="b">
        <v>1</v>
      </c>
      <c r="M1677">
        <v>35</v>
      </c>
      <c r="N1677" t="b">
        <v>0</v>
      </c>
      <c r="O1677" t="s">
        <v>8301</v>
      </c>
      <c r="P1677" t="s">
        <v>8322</v>
      </c>
      <c r="Q1677" t="s">
        <v>8323</v>
      </c>
      <c r="R1677">
        <f t="shared" si="182"/>
        <v>23.63</v>
      </c>
      <c r="S1677" s="9">
        <f t="shared" si="183"/>
        <v>24</v>
      </c>
      <c r="T1677" s="8">
        <f t="shared" si="184"/>
        <v>42744.416030092587</v>
      </c>
      <c r="U1677" s="8">
        <f t="shared" si="185"/>
        <v>42774.416030092587</v>
      </c>
      <c r="V1677" s="14">
        <f t="shared" si="186"/>
        <v>30</v>
      </c>
      <c r="W1677" s="10">
        <f t="shared" si="187"/>
        <v>-0.76371428571428568</v>
      </c>
      <c r="X1677" s="21">
        <f t="shared" si="188"/>
        <v>2017</v>
      </c>
    </row>
    <row r="1678" spans="1:24" ht="60" x14ac:dyDescent="0.25">
      <c r="A1678">
        <v>4057</v>
      </c>
      <c r="B1678" s="1" t="s">
        <v>4053</v>
      </c>
      <c r="C1678" s="1" t="s">
        <v>8161</v>
      </c>
      <c r="D1678" s="3">
        <v>3500</v>
      </c>
      <c r="E1678" s="4">
        <v>775</v>
      </c>
      <c r="F1678" t="s">
        <v>8220</v>
      </c>
      <c r="G1678" t="s">
        <v>8224</v>
      </c>
      <c r="H1678" t="s">
        <v>8408</v>
      </c>
      <c r="I1678" t="s">
        <v>8246</v>
      </c>
      <c r="J1678">
        <v>1448492400</v>
      </c>
      <c r="K1678">
        <v>1446506080</v>
      </c>
      <c r="L1678" t="b">
        <v>0</v>
      </c>
      <c r="M1678">
        <v>6</v>
      </c>
      <c r="N1678" t="b">
        <v>0</v>
      </c>
      <c r="O1678" t="s">
        <v>8269</v>
      </c>
      <c r="P1678" t="s">
        <v>8322</v>
      </c>
      <c r="Q1678" t="s">
        <v>8325</v>
      </c>
      <c r="R1678">
        <f t="shared" si="182"/>
        <v>129.16999999999999</v>
      </c>
      <c r="S1678" s="9">
        <f t="shared" si="183"/>
        <v>22</v>
      </c>
      <c r="T1678" s="8">
        <f t="shared" si="184"/>
        <v>42310.968518518523</v>
      </c>
      <c r="U1678" s="8">
        <f t="shared" si="185"/>
        <v>42333.958333333328</v>
      </c>
      <c r="V1678" s="14">
        <f t="shared" si="186"/>
        <v>22.989814814805868</v>
      </c>
      <c r="W1678" s="10">
        <f t="shared" si="187"/>
        <v>-0.77857142857142858</v>
      </c>
      <c r="X1678" s="21">
        <f t="shared" si="188"/>
        <v>2015</v>
      </c>
    </row>
    <row r="1679" spans="1:24" ht="45" x14ac:dyDescent="0.25">
      <c r="A1679">
        <v>1683</v>
      </c>
      <c r="B1679" s="1" t="s">
        <v>1684</v>
      </c>
      <c r="C1679" s="1" t="s">
        <v>5793</v>
      </c>
      <c r="D1679" s="3">
        <v>3500</v>
      </c>
      <c r="E1679" s="4">
        <v>760</v>
      </c>
      <c r="F1679" t="s">
        <v>8221</v>
      </c>
      <c r="G1679" t="s">
        <v>8229</v>
      </c>
      <c r="H1679" t="s">
        <v>8410</v>
      </c>
      <c r="I1679" t="s">
        <v>8248</v>
      </c>
      <c r="J1679">
        <v>1491590738</v>
      </c>
      <c r="K1679">
        <v>1489517138</v>
      </c>
      <c r="L1679" t="b">
        <v>0</v>
      </c>
      <c r="M1679">
        <v>10</v>
      </c>
      <c r="N1679" t="b">
        <v>0</v>
      </c>
      <c r="O1679" t="s">
        <v>8291</v>
      </c>
      <c r="P1679" t="s">
        <v>8326</v>
      </c>
      <c r="Q1679" t="s">
        <v>8329</v>
      </c>
      <c r="R1679">
        <f t="shared" si="182"/>
        <v>76</v>
      </c>
      <c r="S1679" s="9">
        <f t="shared" si="183"/>
        <v>22</v>
      </c>
      <c r="T1679" s="8">
        <f t="shared" si="184"/>
        <v>42808.781689814816</v>
      </c>
      <c r="U1679" s="8">
        <f t="shared" si="185"/>
        <v>42832.781689814816</v>
      </c>
      <c r="V1679" s="14">
        <f t="shared" si="186"/>
        <v>24</v>
      </c>
      <c r="W1679" s="10">
        <f t="shared" si="187"/>
        <v>-0.78285714285714281</v>
      </c>
      <c r="X1679" s="21">
        <f t="shared" si="188"/>
        <v>2017</v>
      </c>
    </row>
    <row r="1680" spans="1:24" ht="60" x14ac:dyDescent="0.25">
      <c r="A1680">
        <v>4083</v>
      </c>
      <c r="B1680" s="1" t="s">
        <v>4079</v>
      </c>
      <c r="C1680" s="1" t="s">
        <v>8186</v>
      </c>
      <c r="D1680" s="3">
        <v>3500</v>
      </c>
      <c r="E1680" s="4">
        <v>759</v>
      </c>
      <c r="F1680" t="s">
        <v>8220</v>
      </c>
      <c r="G1680" t="s">
        <v>8223</v>
      </c>
      <c r="H1680" t="s">
        <v>8404</v>
      </c>
      <c r="I1680" t="s">
        <v>8245</v>
      </c>
      <c r="J1680">
        <v>1452795416</v>
      </c>
      <c r="K1680">
        <v>1450203416</v>
      </c>
      <c r="L1680" t="b">
        <v>0</v>
      </c>
      <c r="M1680">
        <v>6</v>
      </c>
      <c r="N1680" t="b">
        <v>0</v>
      </c>
      <c r="O1680" t="s">
        <v>8269</v>
      </c>
      <c r="P1680" t="s">
        <v>8322</v>
      </c>
      <c r="Q1680" t="s">
        <v>8325</v>
      </c>
      <c r="R1680">
        <f t="shared" si="182"/>
        <v>126.5</v>
      </c>
      <c r="S1680" s="9">
        <f t="shared" si="183"/>
        <v>22</v>
      </c>
      <c r="T1680" s="8">
        <f t="shared" si="184"/>
        <v>42353.761759259258</v>
      </c>
      <c r="U1680" s="8">
        <f t="shared" si="185"/>
        <v>42383.761759259258</v>
      </c>
      <c r="V1680" s="14">
        <f t="shared" si="186"/>
        <v>30</v>
      </c>
      <c r="W1680" s="10">
        <f t="shared" si="187"/>
        <v>-0.78314285714285714</v>
      </c>
      <c r="X1680" s="21">
        <f t="shared" si="188"/>
        <v>2015</v>
      </c>
    </row>
    <row r="1681" spans="1:24" ht="45" x14ac:dyDescent="0.25">
      <c r="A1681">
        <v>866</v>
      </c>
      <c r="B1681" s="1" t="s">
        <v>867</v>
      </c>
      <c r="C1681" s="1" t="s">
        <v>4976</v>
      </c>
      <c r="D1681" s="3">
        <v>3500</v>
      </c>
      <c r="E1681" s="4">
        <v>640</v>
      </c>
      <c r="F1681" t="s">
        <v>8220</v>
      </c>
      <c r="G1681" t="s">
        <v>8223</v>
      </c>
      <c r="H1681" t="s">
        <v>8404</v>
      </c>
      <c r="I1681" t="s">
        <v>8245</v>
      </c>
      <c r="J1681">
        <v>1425136200</v>
      </c>
      <c r="K1681">
        <v>1421853518</v>
      </c>
      <c r="L1681" t="b">
        <v>0</v>
      </c>
      <c r="M1681">
        <v>11</v>
      </c>
      <c r="N1681" t="b">
        <v>0</v>
      </c>
      <c r="O1681" t="s">
        <v>8276</v>
      </c>
      <c r="P1681" t="s">
        <v>8326</v>
      </c>
      <c r="Q1681" t="s">
        <v>8349</v>
      </c>
      <c r="R1681">
        <f t="shared" si="182"/>
        <v>58.18</v>
      </c>
      <c r="S1681" s="9">
        <f t="shared" si="183"/>
        <v>18</v>
      </c>
      <c r="T1681" s="8">
        <f t="shared" si="184"/>
        <v>42025.637939814813</v>
      </c>
      <c r="U1681" s="8">
        <f t="shared" si="185"/>
        <v>42063.631944444445</v>
      </c>
      <c r="V1681" s="14">
        <f t="shared" si="186"/>
        <v>37.9940046296324</v>
      </c>
      <c r="W1681" s="10">
        <f t="shared" si="187"/>
        <v>-0.81714285714285717</v>
      </c>
      <c r="X1681" s="21">
        <f t="shared" si="188"/>
        <v>2015</v>
      </c>
    </row>
    <row r="1682" spans="1:24" ht="45" x14ac:dyDescent="0.25">
      <c r="A1682">
        <v>2905</v>
      </c>
      <c r="B1682" s="1" t="s">
        <v>2905</v>
      </c>
      <c r="C1682" s="1" t="s">
        <v>7015</v>
      </c>
      <c r="D1682" s="3">
        <v>3500</v>
      </c>
      <c r="E1682" s="4">
        <v>622</v>
      </c>
      <c r="F1682" t="s">
        <v>8220</v>
      </c>
      <c r="G1682" t="s">
        <v>8223</v>
      </c>
      <c r="H1682" t="s">
        <v>8404</v>
      </c>
      <c r="I1682" t="s">
        <v>8245</v>
      </c>
      <c r="J1682">
        <v>1473211313</v>
      </c>
      <c r="K1682">
        <v>1472001713</v>
      </c>
      <c r="L1682" t="b">
        <v>0</v>
      </c>
      <c r="M1682">
        <v>17</v>
      </c>
      <c r="N1682" t="b">
        <v>0</v>
      </c>
      <c r="O1682" t="s">
        <v>8269</v>
      </c>
      <c r="P1682" t="s">
        <v>8322</v>
      </c>
      <c r="Q1682" t="s">
        <v>8325</v>
      </c>
      <c r="R1682">
        <f t="shared" si="182"/>
        <v>36.590000000000003</v>
      </c>
      <c r="S1682" s="9">
        <f t="shared" si="183"/>
        <v>18</v>
      </c>
      <c r="T1682" s="8">
        <f t="shared" si="184"/>
        <v>42606.056863425925</v>
      </c>
      <c r="U1682" s="8">
        <f t="shared" si="185"/>
        <v>42620.056863425925</v>
      </c>
      <c r="V1682" s="14">
        <f t="shared" si="186"/>
        <v>14</v>
      </c>
      <c r="W1682" s="10">
        <f t="shared" si="187"/>
        <v>-0.82228571428571429</v>
      </c>
      <c r="X1682" s="21">
        <f t="shared" si="188"/>
        <v>2016</v>
      </c>
    </row>
    <row r="1683" spans="1:24" ht="45" x14ac:dyDescent="0.25">
      <c r="A1683">
        <v>4096</v>
      </c>
      <c r="B1683" s="1" t="s">
        <v>4092</v>
      </c>
      <c r="C1683" s="1" t="s">
        <v>8199</v>
      </c>
      <c r="D1683" s="3">
        <v>3500</v>
      </c>
      <c r="E1683" s="4">
        <v>400</v>
      </c>
      <c r="F1683" t="s">
        <v>8220</v>
      </c>
      <c r="G1683" t="s">
        <v>8224</v>
      </c>
      <c r="H1683" t="s">
        <v>8408</v>
      </c>
      <c r="I1683" t="s">
        <v>8246</v>
      </c>
      <c r="J1683">
        <v>1488271860</v>
      </c>
      <c r="K1683">
        <v>1484484219</v>
      </c>
      <c r="L1683" t="b">
        <v>0</v>
      </c>
      <c r="M1683">
        <v>5</v>
      </c>
      <c r="N1683" t="b">
        <v>0</v>
      </c>
      <c r="O1683" t="s">
        <v>8269</v>
      </c>
      <c r="P1683" t="s">
        <v>8322</v>
      </c>
      <c r="Q1683" t="s">
        <v>8325</v>
      </c>
      <c r="R1683">
        <f t="shared" si="182"/>
        <v>80</v>
      </c>
      <c r="S1683" s="9">
        <f t="shared" si="183"/>
        <v>11</v>
      </c>
      <c r="T1683" s="8">
        <f t="shared" si="184"/>
        <v>42750.530312499999</v>
      </c>
      <c r="U1683" s="8">
        <f t="shared" si="185"/>
        <v>42794.368749999994</v>
      </c>
      <c r="V1683" s="14">
        <f t="shared" si="186"/>
        <v>43.838437499995052</v>
      </c>
      <c r="W1683" s="10">
        <f t="shared" si="187"/>
        <v>-0.88571428571428568</v>
      </c>
      <c r="X1683" s="21">
        <f t="shared" si="188"/>
        <v>2017</v>
      </c>
    </row>
    <row r="1684" spans="1:24" ht="45" x14ac:dyDescent="0.25">
      <c r="A1684">
        <v>1809</v>
      </c>
      <c r="B1684" s="1" t="s">
        <v>1810</v>
      </c>
      <c r="C1684" s="1" t="s">
        <v>5919</v>
      </c>
      <c r="D1684" s="3">
        <v>3500</v>
      </c>
      <c r="E1684" s="4">
        <v>380</v>
      </c>
      <c r="F1684" t="s">
        <v>8220</v>
      </c>
      <c r="G1684" t="s">
        <v>8228</v>
      </c>
      <c r="H1684" t="s">
        <v>8409</v>
      </c>
      <c r="I1684" t="s">
        <v>8250</v>
      </c>
      <c r="J1684">
        <v>1425246439</v>
      </c>
      <c r="K1684">
        <v>1422222439</v>
      </c>
      <c r="L1684" t="b">
        <v>1</v>
      </c>
      <c r="M1684">
        <v>9</v>
      </c>
      <c r="N1684" t="b">
        <v>0</v>
      </c>
      <c r="O1684" t="s">
        <v>8283</v>
      </c>
      <c r="P1684" t="s">
        <v>8312</v>
      </c>
      <c r="Q1684" t="s">
        <v>8313</v>
      </c>
      <c r="R1684">
        <f t="shared" si="182"/>
        <v>42.22</v>
      </c>
      <c r="S1684" s="9">
        <f t="shared" si="183"/>
        <v>11</v>
      </c>
      <c r="T1684" s="8">
        <f t="shared" si="184"/>
        <v>42029.907858796301</v>
      </c>
      <c r="U1684" s="8">
        <f t="shared" si="185"/>
        <v>42064.907858796301</v>
      </c>
      <c r="V1684" s="14">
        <f t="shared" si="186"/>
        <v>35</v>
      </c>
      <c r="W1684" s="10">
        <f t="shared" si="187"/>
        <v>-0.89142857142857146</v>
      </c>
      <c r="X1684" s="21">
        <f t="shared" si="188"/>
        <v>2015</v>
      </c>
    </row>
    <row r="1685" spans="1:24" ht="45" x14ac:dyDescent="0.25">
      <c r="A1685">
        <v>1870</v>
      </c>
      <c r="B1685" s="1" t="s">
        <v>1871</v>
      </c>
      <c r="C1685" s="1" t="s">
        <v>5980</v>
      </c>
      <c r="D1685" s="3">
        <v>3500</v>
      </c>
      <c r="E1685" s="4">
        <v>361</v>
      </c>
      <c r="F1685" t="s">
        <v>8220</v>
      </c>
      <c r="G1685" t="s">
        <v>8223</v>
      </c>
      <c r="H1685" t="s">
        <v>8404</v>
      </c>
      <c r="I1685" t="s">
        <v>8245</v>
      </c>
      <c r="J1685">
        <v>1454213820</v>
      </c>
      <c r="K1685">
        <v>1451723535</v>
      </c>
      <c r="L1685" t="b">
        <v>0</v>
      </c>
      <c r="M1685">
        <v>11</v>
      </c>
      <c r="N1685" t="b">
        <v>0</v>
      </c>
      <c r="O1685" t="s">
        <v>8281</v>
      </c>
      <c r="P1685" t="s">
        <v>8315</v>
      </c>
      <c r="Q1685" t="s">
        <v>8343</v>
      </c>
      <c r="R1685">
        <f t="shared" si="182"/>
        <v>32.82</v>
      </c>
      <c r="S1685" s="9">
        <f t="shared" si="183"/>
        <v>10</v>
      </c>
      <c r="T1685" s="8">
        <f t="shared" si="184"/>
        <v>42371.355729166666</v>
      </c>
      <c r="U1685" s="8">
        <f t="shared" si="185"/>
        <v>42400.178472222222</v>
      </c>
      <c r="V1685" s="14">
        <f t="shared" si="186"/>
        <v>28.822743055556202</v>
      </c>
      <c r="W1685" s="10">
        <f t="shared" si="187"/>
        <v>-0.89685714285714291</v>
      </c>
      <c r="X1685" s="21">
        <f t="shared" si="188"/>
        <v>2016</v>
      </c>
    </row>
    <row r="1686" spans="1:24" ht="60" x14ac:dyDescent="0.25">
      <c r="A1686">
        <v>935</v>
      </c>
      <c r="B1686" s="1" t="s">
        <v>936</v>
      </c>
      <c r="C1686" s="1" t="s">
        <v>5045</v>
      </c>
      <c r="D1686" s="3">
        <v>3500</v>
      </c>
      <c r="E1686" s="4">
        <v>50</v>
      </c>
      <c r="F1686" t="s">
        <v>8220</v>
      </c>
      <c r="G1686" t="s">
        <v>8223</v>
      </c>
      <c r="H1686" t="s">
        <v>8404</v>
      </c>
      <c r="I1686" t="s">
        <v>8245</v>
      </c>
      <c r="J1686">
        <v>1454054429</v>
      </c>
      <c r="K1686">
        <v>1451462429</v>
      </c>
      <c r="L1686" t="b">
        <v>0</v>
      </c>
      <c r="M1686">
        <v>2</v>
      </c>
      <c r="N1686" t="b">
        <v>0</v>
      </c>
      <c r="O1686" t="s">
        <v>8276</v>
      </c>
      <c r="P1686" t="s">
        <v>8326</v>
      </c>
      <c r="Q1686" t="s">
        <v>8349</v>
      </c>
      <c r="R1686">
        <f t="shared" si="182"/>
        <v>25</v>
      </c>
      <c r="S1686" s="9">
        <f t="shared" si="183"/>
        <v>1</v>
      </c>
      <c r="T1686" s="8">
        <f t="shared" si="184"/>
        <v>42368.333668981482</v>
      </c>
      <c r="U1686" s="8">
        <f t="shared" si="185"/>
        <v>42398.333668981482</v>
      </c>
      <c r="V1686" s="14">
        <f t="shared" si="186"/>
        <v>30</v>
      </c>
      <c r="W1686" s="10">
        <f t="shared" si="187"/>
        <v>-0.98571428571428577</v>
      </c>
      <c r="X1686" s="21">
        <f t="shared" si="188"/>
        <v>2015</v>
      </c>
    </row>
    <row r="1687" spans="1:24" ht="45" x14ac:dyDescent="0.25">
      <c r="A1687">
        <v>873</v>
      </c>
      <c r="B1687" s="1" t="s">
        <v>874</v>
      </c>
      <c r="C1687" s="1" t="s">
        <v>4983</v>
      </c>
      <c r="D1687" s="3">
        <v>3500</v>
      </c>
      <c r="E1687" s="4">
        <v>45</v>
      </c>
      <c r="F1687" t="s">
        <v>8220</v>
      </c>
      <c r="G1687" t="s">
        <v>8223</v>
      </c>
      <c r="H1687" t="s">
        <v>8404</v>
      </c>
      <c r="I1687" t="s">
        <v>8245</v>
      </c>
      <c r="J1687">
        <v>1352610040</v>
      </c>
      <c r="K1687">
        <v>1349150440</v>
      </c>
      <c r="L1687" t="b">
        <v>0</v>
      </c>
      <c r="M1687">
        <v>5</v>
      </c>
      <c r="N1687" t="b">
        <v>0</v>
      </c>
      <c r="O1687" t="s">
        <v>8276</v>
      </c>
      <c r="P1687" t="s">
        <v>8326</v>
      </c>
      <c r="Q1687" t="s">
        <v>8349</v>
      </c>
      <c r="R1687">
        <f t="shared" si="182"/>
        <v>9</v>
      </c>
      <c r="S1687" s="9">
        <f t="shared" si="183"/>
        <v>1</v>
      </c>
      <c r="T1687" s="8">
        <f t="shared" si="184"/>
        <v>41184.167129629634</v>
      </c>
      <c r="U1687" s="8">
        <f t="shared" si="185"/>
        <v>41224.208796296298</v>
      </c>
      <c r="V1687" s="14">
        <f t="shared" si="186"/>
        <v>40.041666666664241</v>
      </c>
      <c r="W1687" s="10">
        <f t="shared" si="187"/>
        <v>-0.9871428571428571</v>
      </c>
      <c r="X1687" s="21">
        <f t="shared" si="188"/>
        <v>2012</v>
      </c>
    </row>
    <row r="1688" spans="1:24" ht="45" x14ac:dyDescent="0.25">
      <c r="A1688">
        <v>937</v>
      </c>
      <c r="B1688" s="1" t="s">
        <v>938</v>
      </c>
      <c r="C1688" s="1" t="s">
        <v>5047</v>
      </c>
      <c r="D1688" s="3">
        <v>3500</v>
      </c>
      <c r="E1688" s="4">
        <v>40</v>
      </c>
      <c r="F1688" t="s">
        <v>8220</v>
      </c>
      <c r="G1688" t="s">
        <v>8223</v>
      </c>
      <c r="H1688" t="s">
        <v>8404</v>
      </c>
      <c r="I1688" t="s">
        <v>8245</v>
      </c>
      <c r="J1688">
        <v>1383509357</v>
      </c>
      <c r="K1688">
        <v>1380913757</v>
      </c>
      <c r="L1688" t="b">
        <v>0</v>
      </c>
      <c r="M1688">
        <v>2</v>
      </c>
      <c r="N1688" t="b">
        <v>0</v>
      </c>
      <c r="O1688" t="s">
        <v>8276</v>
      </c>
      <c r="P1688" t="s">
        <v>8326</v>
      </c>
      <c r="Q1688" t="s">
        <v>8349</v>
      </c>
      <c r="R1688">
        <f t="shared" si="182"/>
        <v>20</v>
      </c>
      <c r="S1688" s="9">
        <f t="shared" si="183"/>
        <v>1</v>
      </c>
      <c r="T1688" s="8">
        <f t="shared" si="184"/>
        <v>41551.798113425924</v>
      </c>
      <c r="U1688" s="8">
        <f t="shared" si="185"/>
        <v>41581.839780092596</v>
      </c>
      <c r="V1688" s="14">
        <f t="shared" si="186"/>
        <v>30.041666666671517</v>
      </c>
      <c r="W1688" s="10">
        <f t="shared" si="187"/>
        <v>-0.98857142857142855</v>
      </c>
      <c r="X1688" s="21">
        <f t="shared" si="188"/>
        <v>2013</v>
      </c>
    </row>
    <row r="1689" spans="1:24" ht="45" x14ac:dyDescent="0.25">
      <c r="A1689">
        <v>4073</v>
      </c>
      <c r="B1689" s="1" t="s">
        <v>4069</v>
      </c>
      <c r="C1689" s="1" t="s">
        <v>8176</v>
      </c>
      <c r="D1689" s="3">
        <v>3500</v>
      </c>
      <c r="E1689" s="4">
        <v>37</v>
      </c>
      <c r="F1689" t="s">
        <v>8220</v>
      </c>
      <c r="G1689" t="s">
        <v>8223</v>
      </c>
      <c r="H1689" t="s">
        <v>8404</v>
      </c>
      <c r="I1689" t="s">
        <v>8245</v>
      </c>
      <c r="J1689">
        <v>1431144000</v>
      </c>
      <c r="K1689">
        <v>1426407426</v>
      </c>
      <c r="L1689" t="b">
        <v>0</v>
      </c>
      <c r="M1689">
        <v>2</v>
      </c>
      <c r="N1689" t="b">
        <v>0</v>
      </c>
      <c r="O1689" t="s">
        <v>8269</v>
      </c>
      <c r="P1689" t="s">
        <v>8322</v>
      </c>
      <c r="Q1689" t="s">
        <v>8325</v>
      </c>
      <c r="R1689">
        <f t="shared" si="182"/>
        <v>18.5</v>
      </c>
      <c r="S1689" s="9">
        <f t="shared" si="183"/>
        <v>1</v>
      </c>
      <c r="T1689" s="8">
        <f t="shared" si="184"/>
        <v>42078.34520833334</v>
      </c>
      <c r="U1689" s="8">
        <f t="shared" si="185"/>
        <v>42133.166666666672</v>
      </c>
      <c r="V1689" s="14">
        <f t="shared" si="186"/>
        <v>54.821458333331975</v>
      </c>
      <c r="W1689" s="10">
        <f t="shared" si="187"/>
        <v>-0.98942857142857144</v>
      </c>
      <c r="X1689" s="21">
        <f t="shared" si="188"/>
        <v>2015</v>
      </c>
    </row>
    <row r="1690" spans="1:24" ht="45" x14ac:dyDescent="0.25">
      <c r="A1690">
        <v>912</v>
      </c>
      <c r="B1690" s="1" t="s">
        <v>913</v>
      </c>
      <c r="C1690" s="1" t="s">
        <v>5022</v>
      </c>
      <c r="D1690" s="3">
        <v>3500</v>
      </c>
      <c r="E1690" s="4">
        <v>30</v>
      </c>
      <c r="F1690" t="s">
        <v>8220</v>
      </c>
      <c r="G1690" t="s">
        <v>8223</v>
      </c>
      <c r="H1690" t="s">
        <v>8404</v>
      </c>
      <c r="I1690" t="s">
        <v>8245</v>
      </c>
      <c r="J1690">
        <v>1355197047</v>
      </c>
      <c r="K1690">
        <v>1350009447</v>
      </c>
      <c r="L1690" t="b">
        <v>0</v>
      </c>
      <c r="M1690">
        <v>2</v>
      </c>
      <c r="N1690" t="b">
        <v>0</v>
      </c>
      <c r="O1690" t="s">
        <v>8276</v>
      </c>
      <c r="P1690" t="s">
        <v>8326</v>
      </c>
      <c r="Q1690" t="s">
        <v>8349</v>
      </c>
      <c r="R1690">
        <f t="shared" si="182"/>
        <v>15</v>
      </c>
      <c r="S1690" s="9">
        <f t="shared" si="183"/>
        <v>1</v>
      </c>
      <c r="T1690" s="8">
        <f t="shared" si="184"/>
        <v>41194.109340277777</v>
      </c>
      <c r="U1690" s="8">
        <f t="shared" si="185"/>
        <v>41254.151006944441</v>
      </c>
      <c r="V1690" s="14">
        <f t="shared" si="186"/>
        <v>60.041666666664241</v>
      </c>
      <c r="W1690" s="10">
        <f t="shared" si="187"/>
        <v>-0.99142857142857144</v>
      </c>
      <c r="X1690" s="21">
        <f t="shared" si="188"/>
        <v>2012</v>
      </c>
    </row>
    <row r="1691" spans="1:24" ht="60" x14ac:dyDescent="0.25">
      <c r="A1691">
        <v>4019</v>
      </c>
      <c r="B1691" s="1" t="s">
        <v>4015</v>
      </c>
      <c r="C1691" s="1" t="s">
        <v>8124</v>
      </c>
      <c r="D1691" s="3">
        <v>3500</v>
      </c>
      <c r="E1691" s="4">
        <v>29</v>
      </c>
      <c r="F1691" t="s">
        <v>8220</v>
      </c>
      <c r="G1691" t="s">
        <v>8223</v>
      </c>
      <c r="H1691" t="s">
        <v>8404</v>
      </c>
      <c r="I1691" t="s">
        <v>8245</v>
      </c>
      <c r="J1691">
        <v>1460737680</v>
      </c>
      <c r="K1691">
        <v>1455725596</v>
      </c>
      <c r="L1691" t="b">
        <v>0</v>
      </c>
      <c r="M1691">
        <v>4</v>
      </c>
      <c r="N1691" t="b">
        <v>0</v>
      </c>
      <c r="O1691" t="s">
        <v>8269</v>
      </c>
      <c r="P1691" t="s">
        <v>8322</v>
      </c>
      <c r="Q1691" t="s">
        <v>8325</v>
      </c>
      <c r="R1691">
        <f t="shared" si="182"/>
        <v>7.25</v>
      </c>
      <c r="S1691" s="9">
        <f t="shared" si="183"/>
        <v>1</v>
      </c>
      <c r="T1691" s="8">
        <f t="shared" si="184"/>
        <v>42417.675879629634</v>
      </c>
      <c r="U1691" s="8">
        <f t="shared" si="185"/>
        <v>42475.686111111107</v>
      </c>
      <c r="V1691" s="14">
        <f t="shared" si="186"/>
        <v>58.010231481472147</v>
      </c>
      <c r="W1691" s="10">
        <f t="shared" si="187"/>
        <v>-0.99171428571428566</v>
      </c>
      <c r="X1691" s="21">
        <f t="shared" si="188"/>
        <v>2016</v>
      </c>
    </row>
    <row r="1692" spans="1:24" ht="45" x14ac:dyDescent="0.25">
      <c r="A1692">
        <v>2692</v>
      </c>
      <c r="B1692" s="1" t="s">
        <v>2692</v>
      </c>
      <c r="C1692" s="1" t="s">
        <v>6802</v>
      </c>
      <c r="D1692" s="3">
        <v>3500</v>
      </c>
      <c r="E1692" s="4">
        <v>25</v>
      </c>
      <c r="F1692" t="s">
        <v>8220</v>
      </c>
      <c r="G1692" t="s">
        <v>8223</v>
      </c>
      <c r="H1692" t="s">
        <v>8404</v>
      </c>
      <c r="I1692" t="s">
        <v>8245</v>
      </c>
      <c r="J1692">
        <v>1427266860</v>
      </c>
      <c r="K1692">
        <v>1424678460</v>
      </c>
      <c r="L1692" t="b">
        <v>0</v>
      </c>
      <c r="M1692">
        <v>1</v>
      </c>
      <c r="N1692" t="b">
        <v>0</v>
      </c>
      <c r="O1692" t="s">
        <v>8282</v>
      </c>
      <c r="P1692" t="s">
        <v>8318</v>
      </c>
      <c r="Q1692" t="s">
        <v>8344</v>
      </c>
      <c r="R1692">
        <f t="shared" si="182"/>
        <v>25</v>
      </c>
      <c r="S1692" s="9">
        <f t="shared" si="183"/>
        <v>1</v>
      </c>
      <c r="T1692" s="8">
        <f t="shared" si="184"/>
        <v>42058.334027777775</v>
      </c>
      <c r="U1692" s="8">
        <f t="shared" si="185"/>
        <v>42088.292361111111</v>
      </c>
      <c r="V1692" s="14">
        <f t="shared" si="186"/>
        <v>29.958333333335759</v>
      </c>
      <c r="W1692" s="10">
        <f t="shared" si="187"/>
        <v>-0.99285714285714288</v>
      </c>
      <c r="X1692" s="21">
        <f t="shared" si="188"/>
        <v>2015</v>
      </c>
    </row>
    <row r="1693" spans="1:24" ht="45" x14ac:dyDescent="0.25">
      <c r="A1693">
        <v>3917</v>
      </c>
      <c r="B1693" s="1" t="s">
        <v>3914</v>
      </c>
      <c r="C1693" s="1" t="s">
        <v>8025</v>
      </c>
      <c r="D1693" s="3">
        <v>3500</v>
      </c>
      <c r="E1693" s="4">
        <v>10</v>
      </c>
      <c r="F1693" t="s">
        <v>8220</v>
      </c>
      <c r="G1693" t="s">
        <v>8224</v>
      </c>
      <c r="H1693" t="s">
        <v>8408</v>
      </c>
      <c r="I1693" t="s">
        <v>8246</v>
      </c>
      <c r="J1693">
        <v>1410439161</v>
      </c>
      <c r="K1693">
        <v>1407847161</v>
      </c>
      <c r="L1693" t="b">
        <v>0</v>
      </c>
      <c r="M1693">
        <v>1</v>
      </c>
      <c r="N1693" t="b">
        <v>0</v>
      </c>
      <c r="O1693" t="s">
        <v>8269</v>
      </c>
      <c r="P1693" t="s">
        <v>8322</v>
      </c>
      <c r="Q1693" t="s">
        <v>8325</v>
      </c>
      <c r="R1693">
        <f t="shared" si="182"/>
        <v>10</v>
      </c>
      <c r="S1693" s="9">
        <f t="shared" si="183"/>
        <v>0</v>
      </c>
      <c r="T1693" s="8">
        <f t="shared" si="184"/>
        <v>41863.527326388888</v>
      </c>
      <c r="U1693" s="8">
        <f t="shared" si="185"/>
        <v>41893.527326388888</v>
      </c>
      <c r="V1693" s="14">
        <f t="shared" si="186"/>
        <v>30</v>
      </c>
      <c r="W1693" s="10">
        <f t="shared" si="187"/>
        <v>-0.99714285714285711</v>
      </c>
      <c r="X1693" s="21">
        <f t="shared" si="188"/>
        <v>2014</v>
      </c>
    </row>
    <row r="1694" spans="1:24" ht="60" x14ac:dyDescent="0.25">
      <c r="A1694">
        <v>4085</v>
      </c>
      <c r="B1694" s="1" t="s">
        <v>4081</v>
      </c>
      <c r="C1694" s="1" t="s">
        <v>8188</v>
      </c>
      <c r="D1694" s="3">
        <v>3500</v>
      </c>
      <c r="E1694" s="4">
        <v>10</v>
      </c>
      <c r="F1694" t="s">
        <v>8220</v>
      </c>
      <c r="G1694" t="s">
        <v>8223</v>
      </c>
      <c r="H1694" t="s">
        <v>8404</v>
      </c>
      <c r="I1694" t="s">
        <v>8245</v>
      </c>
      <c r="J1694">
        <v>1427169540</v>
      </c>
      <c r="K1694">
        <v>1424701775</v>
      </c>
      <c r="L1694" t="b">
        <v>0</v>
      </c>
      <c r="M1694">
        <v>1</v>
      </c>
      <c r="N1694" t="b">
        <v>0</v>
      </c>
      <c r="O1694" t="s">
        <v>8269</v>
      </c>
      <c r="P1694" t="s">
        <v>8322</v>
      </c>
      <c r="Q1694" t="s">
        <v>8325</v>
      </c>
      <c r="R1694">
        <f t="shared" si="182"/>
        <v>10</v>
      </c>
      <c r="S1694" s="9">
        <f t="shared" si="183"/>
        <v>0</v>
      </c>
      <c r="T1694" s="8">
        <f t="shared" si="184"/>
        <v>42058.603877314818</v>
      </c>
      <c r="U1694" s="8">
        <f t="shared" si="185"/>
        <v>42087.165972222225</v>
      </c>
      <c r="V1694" s="14">
        <f t="shared" si="186"/>
        <v>28.5620949074073</v>
      </c>
      <c r="W1694" s="10">
        <f t="shared" si="187"/>
        <v>-0.99714285714285711</v>
      </c>
      <c r="X1694" s="21">
        <f t="shared" si="188"/>
        <v>2015</v>
      </c>
    </row>
    <row r="1695" spans="1:24" ht="60" x14ac:dyDescent="0.25">
      <c r="A1695">
        <v>2425</v>
      </c>
      <c r="B1695" s="1" t="s">
        <v>2426</v>
      </c>
      <c r="C1695" s="1" t="s">
        <v>6535</v>
      </c>
      <c r="D1695" s="3">
        <v>3500</v>
      </c>
      <c r="E1695" s="4">
        <v>1</v>
      </c>
      <c r="F1695" t="s">
        <v>8220</v>
      </c>
      <c r="G1695" t="s">
        <v>8223</v>
      </c>
      <c r="H1695" t="s">
        <v>8404</v>
      </c>
      <c r="I1695" t="s">
        <v>8245</v>
      </c>
      <c r="J1695">
        <v>1464386640</v>
      </c>
      <c r="K1695">
        <v>1463090149</v>
      </c>
      <c r="L1695" t="b">
        <v>0</v>
      </c>
      <c r="M1695">
        <v>1</v>
      </c>
      <c r="N1695" t="b">
        <v>0</v>
      </c>
      <c r="O1695" t="s">
        <v>8282</v>
      </c>
      <c r="P1695" t="s">
        <v>8318</v>
      </c>
      <c r="Q1695" t="s">
        <v>8344</v>
      </c>
      <c r="R1695">
        <f t="shared" si="182"/>
        <v>1</v>
      </c>
      <c r="S1695" s="9">
        <f t="shared" si="183"/>
        <v>0</v>
      </c>
      <c r="T1695" s="8">
        <f t="shared" si="184"/>
        <v>42502.913761574076</v>
      </c>
      <c r="U1695" s="8">
        <f t="shared" si="185"/>
        <v>42517.919444444444</v>
      </c>
      <c r="V1695" s="14">
        <f t="shared" si="186"/>
        <v>15.005682870367309</v>
      </c>
      <c r="W1695" s="10">
        <f t="shared" si="187"/>
        <v>-0.99971428571428567</v>
      </c>
      <c r="X1695" s="21">
        <f t="shared" si="188"/>
        <v>2016</v>
      </c>
    </row>
    <row r="1696" spans="1:24" ht="45" x14ac:dyDescent="0.25">
      <c r="A1696">
        <v>762</v>
      </c>
      <c r="B1696" s="1" t="s">
        <v>763</v>
      </c>
      <c r="C1696" s="1" t="s">
        <v>4872</v>
      </c>
      <c r="D1696" s="3">
        <v>3500</v>
      </c>
      <c r="E1696" s="4">
        <v>0</v>
      </c>
      <c r="F1696" t="s">
        <v>8220</v>
      </c>
      <c r="G1696" t="s">
        <v>8237</v>
      </c>
      <c r="H1696" t="s">
        <v>8420</v>
      </c>
      <c r="I1696" t="s">
        <v>8255</v>
      </c>
      <c r="J1696">
        <v>1480831200</v>
      </c>
      <c r="K1696">
        <v>1479328570</v>
      </c>
      <c r="L1696" t="b">
        <v>0</v>
      </c>
      <c r="M1696">
        <v>0</v>
      </c>
      <c r="N1696" t="b">
        <v>0</v>
      </c>
      <c r="O1696" t="s">
        <v>8273</v>
      </c>
      <c r="P1696" t="s">
        <v>8310</v>
      </c>
      <c r="Q1696" t="s">
        <v>8351</v>
      </c>
      <c r="R1696">
        <f t="shared" si="182"/>
        <v>0</v>
      </c>
      <c r="S1696" s="9">
        <f t="shared" si="183"/>
        <v>0</v>
      </c>
      <c r="T1696" s="8">
        <f t="shared" si="184"/>
        <v>42690.858449074076</v>
      </c>
      <c r="U1696" s="8">
        <f t="shared" si="185"/>
        <v>42708.25</v>
      </c>
      <c r="V1696" s="14">
        <f t="shared" si="186"/>
        <v>17.391550925924093</v>
      </c>
      <c r="W1696" s="10">
        <f t="shared" si="187"/>
        <v>-1</v>
      </c>
      <c r="X1696" s="21">
        <f t="shared" si="188"/>
        <v>2016</v>
      </c>
    </row>
    <row r="1697" spans="1:24" ht="60" x14ac:dyDescent="0.25">
      <c r="A1697">
        <v>1055</v>
      </c>
      <c r="B1697" s="1" t="s">
        <v>1056</v>
      </c>
      <c r="C1697" s="1" t="s">
        <v>5165</v>
      </c>
      <c r="D1697" s="3">
        <v>3500</v>
      </c>
      <c r="E1697" s="4">
        <v>0</v>
      </c>
      <c r="F1697" t="s">
        <v>8219</v>
      </c>
      <c r="G1697" t="s">
        <v>8223</v>
      </c>
      <c r="H1697" t="s">
        <v>8404</v>
      </c>
      <c r="I1697" t="s">
        <v>8245</v>
      </c>
      <c r="J1697">
        <v>1457394545</v>
      </c>
      <c r="K1697">
        <v>1454802545</v>
      </c>
      <c r="L1697" t="b">
        <v>0</v>
      </c>
      <c r="M1697">
        <v>0</v>
      </c>
      <c r="N1697" t="b">
        <v>0</v>
      </c>
      <c r="O1697" t="s">
        <v>8279</v>
      </c>
      <c r="P1697" t="s">
        <v>8345</v>
      </c>
      <c r="Q1697" t="s">
        <v>8346</v>
      </c>
      <c r="R1697">
        <f t="shared" si="182"/>
        <v>0</v>
      </c>
      <c r="S1697" s="9">
        <f t="shared" si="183"/>
        <v>0</v>
      </c>
      <c r="T1697" s="8">
        <f t="shared" si="184"/>
        <v>42406.992418981477</v>
      </c>
      <c r="U1697" s="8">
        <f t="shared" si="185"/>
        <v>42436.992418981477</v>
      </c>
      <c r="V1697" s="14">
        <f t="shared" si="186"/>
        <v>30</v>
      </c>
      <c r="W1697" s="10">
        <f t="shared" si="187"/>
        <v>-1</v>
      </c>
      <c r="X1697" s="21">
        <f t="shared" si="188"/>
        <v>2016</v>
      </c>
    </row>
    <row r="1698" spans="1:24" ht="60" x14ac:dyDescent="0.25">
      <c r="A1698">
        <v>1551</v>
      </c>
      <c r="B1698" s="1" t="s">
        <v>1552</v>
      </c>
      <c r="C1698" s="1" t="s">
        <v>5661</v>
      </c>
      <c r="D1698" s="3">
        <v>3500</v>
      </c>
      <c r="E1698" s="4">
        <v>0</v>
      </c>
      <c r="F1698" t="s">
        <v>8220</v>
      </c>
      <c r="G1698" t="s">
        <v>8223</v>
      </c>
      <c r="H1698" t="s">
        <v>8404</v>
      </c>
      <c r="I1698" t="s">
        <v>8245</v>
      </c>
      <c r="J1698">
        <v>1432756039</v>
      </c>
      <c r="K1698">
        <v>1430164039</v>
      </c>
      <c r="L1698" t="b">
        <v>0</v>
      </c>
      <c r="M1698">
        <v>0</v>
      </c>
      <c r="N1698" t="b">
        <v>0</v>
      </c>
      <c r="O1698" t="s">
        <v>8287</v>
      </c>
      <c r="P1698" t="s">
        <v>8312</v>
      </c>
      <c r="Q1698" t="s">
        <v>8354</v>
      </c>
      <c r="R1698">
        <f t="shared" si="182"/>
        <v>0</v>
      </c>
      <c r="S1698" s="9">
        <f t="shared" si="183"/>
        <v>0</v>
      </c>
      <c r="T1698" s="8">
        <f t="shared" si="184"/>
        <v>42121.824525462958</v>
      </c>
      <c r="U1698" s="8">
        <f t="shared" si="185"/>
        <v>42151.824525462958</v>
      </c>
      <c r="V1698" s="14">
        <f t="shared" si="186"/>
        <v>30</v>
      </c>
      <c r="W1698" s="10">
        <f t="shared" si="187"/>
        <v>-1</v>
      </c>
      <c r="X1698" s="21">
        <f t="shared" si="188"/>
        <v>2015</v>
      </c>
    </row>
    <row r="1699" spans="1:24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t="s">
        <v>8224</v>
      </c>
      <c r="H1699" t="s">
        <v>8408</v>
      </c>
      <c r="I1699" t="s">
        <v>8246</v>
      </c>
      <c r="J1699">
        <v>1434395418</v>
      </c>
      <c r="K1699">
        <v>1431630618</v>
      </c>
      <c r="L1699" t="b">
        <v>0</v>
      </c>
      <c r="M1699">
        <v>4</v>
      </c>
      <c r="N1699" t="b">
        <v>0</v>
      </c>
      <c r="O1699" t="s">
        <v>8303</v>
      </c>
      <c r="P1699" t="s">
        <v>8322</v>
      </c>
      <c r="Q1699" t="s">
        <v>8334</v>
      </c>
      <c r="R1699">
        <f t="shared" si="182"/>
        <v>29</v>
      </c>
      <c r="S1699" s="9">
        <f t="shared" si="183"/>
        <v>3</v>
      </c>
      <c r="T1699" s="8">
        <f t="shared" si="184"/>
        <v>42138.798819444448</v>
      </c>
      <c r="U1699" s="8">
        <f t="shared" si="185"/>
        <v>42170.798819444448</v>
      </c>
      <c r="V1699" s="14">
        <f t="shared" si="186"/>
        <v>32</v>
      </c>
      <c r="W1699" s="10">
        <f t="shared" si="187"/>
        <v>-0.96732394366197183</v>
      </c>
      <c r="X1699" s="21">
        <f t="shared" si="188"/>
        <v>2015</v>
      </c>
    </row>
    <row r="1700" spans="1:24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t="s">
        <v>8223</v>
      </c>
      <c r="H1700" t="s">
        <v>8404</v>
      </c>
      <c r="I1700" t="s">
        <v>8245</v>
      </c>
      <c r="J1700">
        <v>1385009940</v>
      </c>
      <c r="K1700">
        <v>1383327440</v>
      </c>
      <c r="L1700" t="b">
        <v>0</v>
      </c>
      <c r="M1700">
        <v>108</v>
      </c>
      <c r="N1700" t="b">
        <v>1</v>
      </c>
      <c r="O1700" t="s">
        <v>8272</v>
      </c>
      <c r="P1700" t="s">
        <v>8310</v>
      </c>
      <c r="Q1700" t="s">
        <v>8332</v>
      </c>
      <c r="R1700">
        <f t="shared" si="182"/>
        <v>105.05</v>
      </c>
      <c r="S1700" s="9">
        <f t="shared" si="183"/>
        <v>315</v>
      </c>
      <c r="T1700" s="8">
        <f t="shared" si="184"/>
        <v>41579.734259259261</v>
      </c>
      <c r="U1700" s="8">
        <f t="shared" si="185"/>
        <v>41599.207638888889</v>
      </c>
      <c r="V1700" s="14">
        <f t="shared" si="186"/>
        <v>19.473379629627743</v>
      </c>
      <c r="W1700" s="10">
        <f t="shared" si="187"/>
        <v>2.151388888888889</v>
      </c>
      <c r="X1700" s="21">
        <f t="shared" si="188"/>
        <v>2013</v>
      </c>
    </row>
    <row r="1701" spans="1:24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t="s">
        <v>8223</v>
      </c>
      <c r="H1701" t="s">
        <v>8404</v>
      </c>
      <c r="I1701" t="s">
        <v>8245</v>
      </c>
      <c r="J1701">
        <v>1310837574</v>
      </c>
      <c r="K1701">
        <v>1308245574</v>
      </c>
      <c r="L1701" t="b">
        <v>0</v>
      </c>
      <c r="M1701">
        <v>2</v>
      </c>
      <c r="N1701" t="b">
        <v>0</v>
      </c>
      <c r="O1701" t="s">
        <v>8280</v>
      </c>
      <c r="P1701" t="s">
        <v>8315</v>
      </c>
      <c r="Q1701" t="s">
        <v>8333</v>
      </c>
      <c r="R1701">
        <f t="shared" si="182"/>
        <v>13</v>
      </c>
      <c r="S1701" s="9">
        <f t="shared" si="183"/>
        <v>1</v>
      </c>
      <c r="T1701" s="8">
        <f t="shared" si="184"/>
        <v>40710.731180555551</v>
      </c>
      <c r="U1701" s="8">
        <f t="shared" si="185"/>
        <v>40740.731180555551</v>
      </c>
      <c r="V1701" s="14">
        <f t="shared" si="186"/>
        <v>30</v>
      </c>
      <c r="W1701" s="10">
        <f t="shared" si="187"/>
        <v>-0.99277777777777776</v>
      </c>
      <c r="X1701" s="21">
        <f t="shared" si="188"/>
        <v>2011</v>
      </c>
    </row>
    <row r="1702" spans="1:24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t="s">
        <v>8223</v>
      </c>
      <c r="H1702" t="s">
        <v>8404</v>
      </c>
      <c r="I1702" t="s">
        <v>8245</v>
      </c>
      <c r="J1702">
        <v>1332362880</v>
      </c>
      <c r="K1702">
        <v>1329890585</v>
      </c>
      <c r="L1702" t="b">
        <v>0</v>
      </c>
      <c r="M1702">
        <v>56</v>
      </c>
      <c r="N1702" t="b">
        <v>1</v>
      </c>
      <c r="O1702" t="s">
        <v>8298</v>
      </c>
      <c r="P1702" t="s">
        <v>8326</v>
      </c>
      <c r="Q1702" t="s">
        <v>8340</v>
      </c>
      <c r="R1702">
        <f t="shared" si="182"/>
        <v>67.42</v>
      </c>
      <c r="S1702" s="9">
        <f t="shared" si="183"/>
        <v>103</v>
      </c>
      <c r="T1702" s="8">
        <f t="shared" si="184"/>
        <v>40961.252141203702</v>
      </c>
      <c r="U1702" s="8">
        <f t="shared" si="185"/>
        <v>40989.866666666669</v>
      </c>
      <c r="V1702" s="14">
        <f t="shared" si="186"/>
        <v>28.614525462966412</v>
      </c>
      <c r="W1702" s="10">
        <f t="shared" si="187"/>
        <v>2.7346938775510202E-2</v>
      </c>
      <c r="X1702" s="21">
        <f t="shared" si="188"/>
        <v>2012</v>
      </c>
    </row>
    <row r="1703" spans="1:24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t="s">
        <v>8224</v>
      </c>
      <c r="H1703" t="s">
        <v>8408</v>
      </c>
      <c r="I1703" t="s">
        <v>8246</v>
      </c>
      <c r="J1703">
        <v>1480784606</v>
      </c>
      <c r="K1703">
        <v>1478189006</v>
      </c>
      <c r="L1703" t="b">
        <v>0</v>
      </c>
      <c r="M1703">
        <v>168</v>
      </c>
      <c r="N1703" t="b">
        <v>1</v>
      </c>
      <c r="O1703" t="s">
        <v>8274</v>
      </c>
      <c r="P1703" t="s">
        <v>8326</v>
      </c>
      <c r="Q1703" t="s">
        <v>8330</v>
      </c>
      <c r="R1703">
        <f t="shared" si="182"/>
        <v>55.61</v>
      </c>
      <c r="S1703" s="9">
        <f t="shared" si="183"/>
        <v>252</v>
      </c>
      <c r="T1703" s="8">
        <f t="shared" si="184"/>
        <v>42677.669050925921</v>
      </c>
      <c r="U1703" s="8">
        <f t="shared" si="185"/>
        <v>42707.710717592592</v>
      </c>
      <c r="V1703" s="14">
        <f t="shared" si="186"/>
        <v>30.041666666671517</v>
      </c>
      <c r="W1703" s="10">
        <f t="shared" si="187"/>
        <v>1.5248648648648648</v>
      </c>
      <c r="X1703" s="21">
        <f t="shared" si="188"/>
        <v>2016</v>
      </c>
    </row>
    <row r="1704" spans="1:24" ht="45" x14ac:dyDescent="0.25">
      <c r="A1704">
        <v>3426</v>
      </c>
      <c r="B1704" s="1" t="s">
        <v>3425</v>
      </c>
      <c r="C1704" s="1" t="s">
        <v>7536</v>
      </c>
      <c r="D1704" s="3">
        <v>3750</v>
      </c>
      <c r="E1704" s="4">
        <v>4055</v>
      </c>
      <c r="F1704" t="s">
        <v>8218</v>
      </c>
      <c r="G1704" t="s">
        <v>8223</v>
      </c>
      <c r="H1704" t="s">
        <v>8404</v>
      </c>
      <c r="I1704" t="s">
        <v>8245</v>
      </c>
      <c r="J1704">
        <v>1411264800</v>
      </c>
      <c r="K1704">
        <v>1409620903</v>
      </c>
      <c r="L1704" t="b">
        <v>0</v>
      </c>
      <c r="M1704">
        <v>87</v>
      </c>
      <c r="N1704" t="b">
        <v>1</v>
      </c>
      <c r="O1704" t="s">
        <v>8269</v>
      </c>
      <c r="P1704" t="s">
        <v>8322</v>
      </c>
      <c r="Q1704" t="s">
        <v>8325</v>
      </c>
      <c r="R1704">
        <f t="shared" si="182"/>
        <v>46.61</v>
      </c>
      <c r="S1704" s="9">
        <f t="shared" si="183"/>
        <v>108</v>
      </c>
      <c r="T1704" s="8">
        <f t="shared" si="184"/>
        <v>41884.056747685187</v>
      </c>
      <c r="U1704" s="8">
        <f t="shared" si="185"/>
        <v>41903.083333333336</v>
      </c>
      <c r="V1704" s="14">
        <f t="shared" si="186"/>
        <v>19.026585648149194</v>
      </c>
      <c r="W1704" s="10">
        <f t="shared" si="187"/>
        <v>8.1333333333333327E-2</v>
      </c>
      <c r="X1704" s="21">
        <f t="shared" si="188"/>
        <v>2014</v>
      </c>
    </row>
    <row r="1705" spans="1:24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t="s">
        <v>8241</v>
      </c>
      <c r="H1705" t="s">
        <v>8421</v>
      </c>
      <c r="I1705" t="s">
        <v>8248</v>
      </c>
      <c r="J1705">
        <v>1477210801</v>
      </c>
      <c r="K1705">
        <v>1472026801</v>
      </c>
      <c r="L1705" t="b">
        <v>1</v>
      </c>
      <c r="M1705">
        <v>71</v>
      </c>
      <c r="N1705" t="b">
        <v>1</v>
      </c>
      <c r="O1705" t="s">
        <v>8283</v>
      </c>
      <c r="P1705" t="s">
        <v>8312</v>
      </c>
      <c r="Q1705" t="s">
        <v>8313</v>
      </c>
      <c r="R1705">
        <f t="shared" si="182"/>
        <v>56.98</v>
      </c>
      <c r="S1705" s="9">
        <f t="shared" si="183"/>
        <v>108</v>
      </c>
      <c r="T1705" s="8">
        <f t="shared" si="184"/>
        <v>42606.347233796296</v>
      </c>
      <c r="U1705" s="8">
        <f t="shared" si="185"/>
        <v>42666.347233796296</v>
      </c>
      <c r="V1705" s="14">
        <f t="shared" si="186"/>
        <v>60</v>
      </c>
      <c r="W1705" s="10">
        <f t="shared" si="187"/>
        <v>7.8914666666666619E-2</v>
      </c>
      <c r="X1705" s="21">
        <f t="shared" si="188"/>
        <v>2016</v>
      </c>
    </row>
    <row r="1706" spans="1:24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t="s">
        <v>8223</v>
      </c>
      <c r="H1706" t="s">
        <v>8404</v>
      </c>
      <c r="I1706" t="s">
        <v>8245</v>
      </c>
      <c r="J1706">
        <v>1434241255</v>
      </c>
      <c r="K1706">
        <v>1431649255</v>
      </c>
      <c r="L1706" t="b">
        <v>0</v>
      </c>
      <c r="M1706">
        <v>54</v>
      </c>
      <c r="N1706" t="b">
        <v>1</v>
      </c>
      <c r="O1706" t="s">
        <v>8301</v>
      </c>
      <c r="P1706" t="s">
        <v>8322</v>
      </c>
      <c r="Q1706" t="s">
        <v>8323</v>
      </c>
      <c r="R1706">
        <f t="shared" si="182"/>
        <v>74.069999999999993</v>
      </c>
      <c r="S1706" s="9">
        <f t="shared" si="183"/>
        <v>107</v>
      </c>
      <c r="T1706" s="8">
        <f t="shared" si="184"/>
        <v>42139.014525462961</v>
      </c>
      <c r="U1706" s="8">
        <f t="shared" si="185"/>
        <v>42169.014525462961</v>
      </c>
      <c r="V1706" s="14">
        <f t="shared" si="186"/>
        <v>30</v>
      </c>
      <c r="W1706" s="10">
        <f t="shared" si="187"/>
        <v>6.6666666666666666E-2</v>
      </c>
      <c r="X1706" s="21">
        <f t="shared" si="188"/>
        <v>2015</v>
      </c>
    </row>
    <row r="1707" spans="1:24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t="s">
        <v>8223</v>
      </c>
      <c r="H1707" t="s">
        <v>8404</v>
      </c>
      <c r="I1707" t="s">
        <v>8245</v>
      </c>
      <c r="J1707">
        <v>1471370869</v>
      </c>
      <c r="K1707">
        <v>1466186869</v>
      </c>
      <c r="L1707" t="b">
        <v>0</v>
      </c>
      <c r="M1707">
        <v>4</v>
      </c>
      <c r="N1707" t="b">
        <v>0</v>
      </c>
      <c r="O1707" t="s">
        <v>8303</v>
      </c>
      <c r="P1707" t="s">
        <v>8322</v>
      </c>
      <c r="Q1707" t="s">
        <v>8334</v>
      </c>
      <c r="R1707">
        <f t="shared" si="182"/>
        <v>37.75</v>
      </c>
      <c r="S1707" s="9">
        <f t="shared" si="183"/>
        <v>4</v>
      </c>
      <c r="T1707" s="8">
        <f t="shared" si="184"/>
        <v>42538.755428240736</v>
      </c>
      <c r="U1707" s="8">
        <f t="shared" si="185"/>
        <v>42598.755428240736</v>
      </c>
      <c r="V1707" s="14">
        <f t="shared" si="186"/>
        <v>60</v>
      </c>
      <c r="W1707" s="10">
        <f t="shared" si="187"/>
        <v>-0.95973333333333333</v>
      </c>
      <c r="X1707" s="21">
        <f t="shared" si="188"/>
        <v>2016</v>
      </c>
    </row>
    <row r="1708" spans="1:24" ht="45" x14ac:dyDescent="0.25">
      <c r="A1708">
        <v>4058</v>
      </c>
      <c r="B1708" s="1" t="s">
        <v>4054</v>
      </c>
      <c r="C1708" s="1" t="s">
        <v>8162</v>
      </c>
      <c r="D1708" s="3">
        <v>3750</v>
      </c>
      <c r="E1708" s="4">
        <v>95</v>
      </c>
      <c r="F1708" t="s">
        <v>8220</v>
      </c>
      <c r="G1708" t="s">
        <v>8223</v>
      </c>
      <c r="H1708" t="s">
        <v>8404</v>
      </c>
      <c r="I1708" t="s">
        <v>8245</v>
      </c>
      <c r="J1708">
        <v>1459483140</v>
      </c>
      <c r="K1708">
        <v>1458178044</v>
      </c>
      <c r="L1708" t="b">
        <v>0</v>
      </c>
      <c r="M1708">
        <v>4</v>
      </c>
      <c r="N1708" t="b">
        <v>0</v>
      </c>
      <c r="O1708" t="s">
        <v>8269</v>
      </c>
      <c r="P1708" t="s">
        <v>8322</v>
      </c>
      <c r="Q1708" t="s">
        <v>8325</v>
      </c>
      <c r="R1708">
        <f t="shared" si="182"/>
        <v>23.75</v>
      </c>
      <c r="S1708" s="9">
        <f t="shared" si="183"/>
        <v>3</v>
      </c>
      <c r="T1708" s="8">
        <f t="shared" si="184"/>
        <v>42446.060694444444</v>
      </c>
      <c r="U1708" s="8">
        <f t="shared" si="185"/>
        <v>42461.165972222225</v>
      </c>
      <c r="V1708" s="14">
        <f t="shared" si="186"/>
        <v>15.105277777780429</v>
      </c>
      <c r="W1708" s="10">
        <f t="shared" si="187"/>
        <v>-0.97466666666666668</v>
      </c>
      <c r="X1708" s="21">
        <f t="shared" si="188"/>
        <v>2016</v>
      </c>
    </row>
    <row r="1709" spans="1:24" ht="45" x14ac:dyDescent="0.25">
      <c r="A1709">
        <v>881</v>
      </c>
      <c r="B1709" s="1" t="s">
        <v>882</v>
      </c>
      <c r="C1709" s="1" t="s">
        <v>4991</v>
      </c>
      <c r="D1709" s="3">
        <v>3750</v>
      </c>
      <c r="E1709" s="4">
        <v>30</v>
      </c>
      <c r="F1709" t="s">
        <v>8220</v>
      </c>
      <c r="G1709" t="s">
        <v>8223</v>
      </c>
      <c r="H1709" t="s">
        <v>8404</v>
      </c>
      <c r="I1709" t="s">
        <v>8245</v>
      </c>
      <c r="J1709">
        <v>1326520886</v>
      </c>
      <c r="K1709">
        <v>1322632886</v>
      </c>
      <c r="L1709" t="b">
        <v>0</v>
      </c>
      <c r="M1709">
        <v>1</v>
      </c>
      <c r="N1709" t="b">
        <v>0</v>
      </c>
      <c r="O1709" t="s">
        <v>8277</v>
      </c>
      <c r="P1709" t="s">
        <v>8326</v>
      </c>
      <c r="Q1709" t="s">
        <v>8327</v>
      </c>
      <c r="R1709">
        <f t="shared" si="182"/>
        <v>30</v>
      </c>
      <c r="S1709" s="9">
        <f t="shared" si="183"/>
        <v>1</v>
      </c>
      <c r="T1709" s="8">
        <f t="shared" si="184"/>
        <v>40877.25099537037</v>
      </c>
      <c r="U1709" s="8">
        <f t="shared" si="185"/>
        <v>40922.25099537037</v>
      </c>
      <c r="V1709" s="14">
        <f t="shared" si="186"/>
        <v>45</v>
      </c>
      <c r="W1709" s="10">
        <f t="shared" si="187"/>
        <v>-0.99199999999999999</v>
      </c>
      <c r="X1709" s="21">
        <f t="shared" si="188"/>
        <v>2011</v>
      </c>
    </row>
    <row r="1710" spans="1:24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t="s">
        <v>8224</v>
      </c>
      <c r="H1710" t="s">
        <v>8408</v>
      </c>
      <c r="I1710" t="s">
        <v>8246</v>
      </c>
      <c r="J1710">
        <v>1431298860</v>
      </c>
      <c r="K1710">
        <v>1428341985</v>
      </c>
      <c r="L1710" t="b">
        <v>0</v>
      </c>
      <c r="M1710">
        <v>2</v>
      </c>
      <c r="N1710" t="b">
        <v>0</v>
      </c>
      <c r="O1710" t="s">
        <v>8273</v>
      </c>
      <c r="P1710" t="s">
        <v>8310</v>
      </c>
      <c r="Q1710" t="s">
        <v>8351</v>
      </c>
      <c r="R1710">
        <f t="shared" si="182"/>
        <v>16</v>
      </c>
      <c r="S1710" s="9">
        <f t="shared" si="183"/>
        <v>1</v>
      </c>
      <c r="T1710" s="8">
        <f t="shared" si="184"/>
        <v>42100.735937499994</v>
      </c>
      <c r="U1710" s="8">
        <f t="shared" si="185"/>
        <v>42134.959027777775</v>
      </c>
      <c r="V1710" s="14">
        <f t="shared" si="186"/>
        <v>34.223090277781012</v>
      </c>
      <c r="W1710" s="10">
        <f t="shared" si="187"/>
        <v>-0.99148709763234899</v>
      </c>
      <c r="X1710" s="21">
        <f t="shared" si="188"/>
        <v>2015</v>
      </c>
    </row>
    <row r="1711" spans="1:24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t="s">
        <v>8223</v>
      </c>
      <c r="H1711" t="s">
        <v>8404</v>
      </c>
      <c r="I1711" t="s">
        <v>8245</v>
      </c>
      <c r="J1711">
        <v>1351582938</v>
      </c>
      <c r="K1711">
        <v>1348731738</v>
      </c>
      <c r="L1711" t="b">
        <v>0</v>
      </c>
      <c r="M1711">
        <v>8</v>
      </c>
      <c r="N1711" t="b">
        <v>0</v>
      </c>
      <c r="O1711" t="s">
        <v>8277</v>
      </c>
      <c r="P1711" t="s">
        <v>8326</v>
      </c>
      <c r="Q1711" t="s">
        <v>8327</v>
      </c>
      <c r="R1711">
        <f t="shared" si="182"/>
        <v>14.13</v>
      </c>
      <c r="S1711" s="9">
        <f t="shared" si="183"/>
        <v>3</v>
      </c>
      <c r="T1711" s="8">
        <f t="shared" si="184"/>
        <v>41179.32104166667</v>
      </c>
      <c r="U1711" s="8">
        <f t="shared" si="185"/>
        <v>41212.32104166667</v>
      </c>
      <c r="V1711" s="14">
        <f t="shared" si="186"/>
        <v>33</v>
      </c>
      <c r="W1711" s="10">
        <f t="shared" si="187"/>
        <v>-0.97010582010582014</v>
      </c>
      <c r="X1711" s="21">
        <f t="shared" si="188"/>
        <v>2012</v>
      </c>
    </row>
    <row r="1712" spans="1:24" ht="45" x14ac:dyDescent="0.25">
      <c r="A1712">
        <v>3492</v>
      </c>
      <c r="B1712" s="1" t="s">
        <v>3491</v>
      </c>
      <c r="C1712" s="1" t="s">
        <v>7602</v>
      </c>
      <c r="D1712" s="3">
        <v>3800</v>
      </c>
      <c r="E1712" s="4">
        <v>4000.22</v>
      </c>
      <c r="F1712" t="s">
        <v>8218</v>
      </c>
      <c r="G1712" t="s">
        <v>8223</v>
      </c>
      <c r="H1712" t="s">
        <v>8404</v>
      </c>
      <c r="I1712" t="s">
        <v>8245</v>
      </c>
      <c r="J1712">
        <v>1445818397</v>
      </c>
      <c r="K1712">
        <v>1442794397</v>
      </c>
      <c r="L1712" t="b">
        <v>0</v>
      </c>
      <c r="M1712">
        <v>35</v>
      </c>
      <c r="N1712" t="b">
        <v>1</v>
      </c>
      <c r="O1712" t="s">
        <v>8269</v>
      </c>
      <c r="P1712" t="s">
        <v>8322</v>
      </c>
      <c r="Q1712" t="s">
        <v>8325</v>
      </c>
      <c r="R1712">
        <f t="shared" si="182"/>
        <v>114.29</v>
      </c>
      <c r="S1712" s="9">
        <f t="shared" si="183"/>
        <v>105</v>
      </c>
      <c r="T1712" s="8">
        <f t="shared" si="184"/>
        <v>42268.009224537032</v>
      </c>
      <c r="U1712" s="8">
        <f t="shared" si="185"/>
        <v>42303.009224537032</v>
      </c>
      <c r="V1712" s="14">
        <f t="shared" si="186"/>
        <v>35</v>
      </c>
      <c r="W1712" s="10">
        <f t="shared" si="187"/>
        <v>5.2689473684210474E-2</v>
      </c>
      <c r="X1712" s="21">
        <f t="shared" si="188"/>
        <v>2015</v>
      </c>
    </row>
    <row r="1713" spans="1:24" ht="60" x14ac:dyDescent="0.25">
      <c r="A1713">
        <v>1649</v>
      </c>
      <c r="B1713" s="1" t="s">
        <v>1650</v>
      </c>
      <c r="C1713" s="1" t="s">
        <v>5759</v>
      </c>
      <c r="D1713" s="3">
        <v>3800</v>
      </c>
      <c r="E1713" s="4">
        <v>3822.33</v>
      </c>
      <c r="F1713" t="s">
        <v>8218</v>
      </c>
      <c r="G1713" t="s">
        <v>8223</v>
      </c>
      <c r="H1713" t="s">
        <v>8404</v>
      </c>
      <c r="I1713" t="s">
        <v>8245</v>
      </c>
      <c r="J1713">
        <v>1400862355</v>
      </c>
      <c r="K1713">
        <v>1396974355</v>
      </c>
      <c r="L1713" t="b">
        <v>0</v>
      </c>
      <c r="M1713">
        <v>81</v>
      </c>
      <c r="N1713" t="b">
        <v>1</v>
      </c>
      <c r="O1713" t="s">
        <v>8290</v>
      </c>
      <c r="P1713" t="s">
        <v>8326</v>
      </c>
      <c r="Q1713" t="s">
        <v>8337</v>
      </c>
      <c r="R1713">
        <f t="shared" si="182"/>
        <v>47.19</v>
      </c>
      <c r="S1713" s="9">
        <f t="shared" si="183"/>
        <v>101</v>
      </c>
      <c r="T1713" s="8">
        <f t="shared" si="184"/>
        <v>41737.684664351851</v>
      </c>
      <c r="U1713" s="8">
        <f t="shared" si="185"/>
        <v>41782.684664351851</v>
      </c>
      <c r="V1713" s="14">
        <f t="shared" si="186"/>
        <v>45</v>
      </c>
      <c r="W1713" s="10">
        <f t="shared" si="187"/>
        <v>5.8763157894736653E-3</v>
      </c>
      <c r="X1713" s="21">
        <f t="shared" si="188"/>
        <v>2014</v>
      </c>
    </row>
    <row r="1714" spans="1:24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t="s">
        <v>8223</v>
      </c>
      <c r="H1714" t="s">
        <v>8404</v>
      </c>
      <c r="I1714" t="s">
        <v>8245</v>
      </c>
      <c r="J1714">
        <v>1413735972</v>
      </c>
      <c r="K1714">
        <v>1411143972</v>
      </c>
      <c r="L1714" t="b">
        <v>0</v>
      </c>
      <c r="M1714">
        <v>22</v>
      </c>
      <c r="N1714" t="b">
        <v>0</v>
      </c>
      <c r="O1714" t="s">
        <v>8270</v>
      </c>
      <c r="P1714" t="s">
        <v>8307</v>
      </c>
      <c r="Q1714" t="s">
        <v>8341</v>
      </c>
      <c r="R1714">
        <f t="shared" si="182"/>
        <v>64.36</v>
      </c>
      <c r="S1714" s="9">
        <f t="shared" si="183"/>
        <v>37</v>
      </c>
      <c r="T1714" s="8">
        <f t="shared" si="184"/>
        <v>41901.684861111113</v>
      </c>
      <c r="U1714" s="8">
        <f t="shared" si="185"/>
        <v>41931.684861111113</v>
      </c>
      <c r="V1714" s="14">
        <f t="shared" si="186"/>
        <v>30</v>
      </c>
      <c r="W1714" s="10">
        <f t="shared" si="187"/>
        <v>-0.6341085271317829</v>
      </c>
      <c r="X1714" s="21">
        <f t="shared" si="188"/>
        <v>2014</v>
      </c>
    </row>
    <row r="1715" spans="1:24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t="s">
        <v>8223</v>
      </c>
      <c r="H1715" t="s">
        <v>8404</v>
      </c>
      <c r="I1715" t="s">
        <v>8245</v>
      </c>
      <c r="J1715">
        <v>1438259422</v>
      </c>
      <c r="K1715">
        <v>1435667422</v>
      </c>
      <c r="L1715" t="b">
        <v>0</v>
      </c>
      <c r="M1715">
        <v>46</v>
      </c>
      <c r="N1715" t="b">
        <v>1</v>
      </c>
      <c r="O1715" t="s">
        <v>8269</v>
      </c>
      <c r="P1715" t="s">
        <v>8322</v>
      </c>
      <c r="Q1715" t="s">
        <v>8325</v>
      </c>
      <c r="R1715">
        <f t="shared" si="182"/>
        <v>116.65</v>
      </c>
      <c r="S1715" s="9">
        <f t="shared" si="183"/>
        <v>139</v>
      </c>
      <c r="T1715" s="8">
        <f t="shared" si="184"/>
        <v>42185.521087962959</v>
      </c>
      <c r="U1715" s="8">
        <f t="shared" si="185"/>
        <v>42215.521087962959</v>
      </c>
      <c r="V1715" s="14">
        <f t="shared" si="186"/>
        <v>30</v>
      </c>
      <c r="W1715" s="10">
        <f t="shared" si="187"/>
        <v>0.38620511495737536</v>
      </c>
      <c r="X1715" s="21">
        <f t="shared" si="188"/>
        <v>2015</v>
      </c>
    </row>
    <row r="1716" spans="1:24" ht="60" x14ac:dyDescent="0.25">
      <c r="A1716">
        <v>3876</v>
      </c>
      <c r="B1716" s="1" t="s">
        <v>3873</v>
      </c>
      <c r="C1716" s="1" t="s">
        <v>7985</v>
      </c>
      <c r="D1716" s="3">
        <v>3900</v>
      </c>
      <c r="E1716" s="4">
        <v>2059</v>
      </c>
      <c r="F1716" t="s">
        <v>8219</v>
      </c>
      <c r="G1716" t="s">
        <v>8224</v>
      </c>
      <c r="H1716" t="s">
        <v>8408</v>
      </c>
      <c r="I1716" t="s">
        <v>8246</v>
      </c>
      <c r="J1716">
        <v>1454425128</v>
      </c>
      <c r="K1716">
        <v>1451833128</v>
      </c>
      <c r="L1716" t="b">
        <v>0</v>
      </c>
      <c r="M1716">
        <v>46</v>
      </c>
      <c r="N1716" t="b">
        <v>0</v>
      </c>
      <c r="O1716" t="s">
        <v>8303</v>
      </c>
      <c r="P1716" t="s">
        <v>8322</v>
      </c>
      <c r="Q1716" t="s">
        <v>8334</v>
      </c>
      <c r="R1716">
        <f t="shared" si="182"/>
        <v>44.76</v>
      </c>
      <c r="S1716" s="9">
        <f t="shared" si="183"/>
        <v>53</v>
      </c>
      <c r="T1716" s="8">
        <f t="shared" si="184"/>
        <v>42372.624166666668</v>
      </c>
      <c r="U1716" s="8">
        <f t="shared" si="185"/>
        <v>42402.624166666668</v>
      </c>
      <c r="V1716" s="14">
        <f t="shared" si="186"/>
        <v>30</v>
      </c>
      <c r="W1716" s="10">
        <f t="shared" si="187"/>
        <v>-0.47205128205128205</v>
      </c>
      <c r="X1716" s="21">
        <f t="shared" si="188"/>
        <v>2016</v>
      </c>
    </row>
    <row r="1717" spans="1:24" ht="60" x14ac:dyDescent="0.25">
      <c r="A1717">
        <v>918</v>
      </c>
      <c r="B1717" s="1" t="s">
        <v>919</v>
      </c>
      <c r="C1717" s="1" t="s">
        <v>5028</v>
      </c>
      <c r="D1717" s="3">
        <v>3900</v>
      </c>
      <c r="E1717" s="4">
        <v>196</v>
      </c>
      <c r="F1717" t="s">
        <v>8220</v>
      </c>
      <c r="G1717" t="s">
        <v>8224</v>
      </c>
      <c r="H1717" t="s">
        <v>8408</v>
      </c>
      <c r="I1717" t="s">
        <v>8246</v>
      </c>
      <c r="J1717">
        <v>1417474761</v>
      </c>
      <c r="K1717">
        <v>1414879161</v>
      </c>
      <c r="L1717" t="b">
        <v>0</v>
      </c>
      <c r="M1717">
        <v>10</v>
      </c>
      <c r="N1717" t="b">
        <v>0</v>
      </c>
      <c r="O1717" t="s">
        <v>8276</v>
      </c>
      <c r="P1717" t="s">
        <v>8326</v>
      </c>
      <c r="Q1717" t="s">
        <v>8349</v>
      </c>
      <c r="R1717">
        <f t="shared" si="182"/>
        <v>19.600000000000001</v>
      </c>
      <c r="S1717" s="9">
        <f t="shared" si="183"/>
        <v>5</v>
      </c>
      <c r="T1717" s="8">
        <f t="shared" si="184"/>
        <v>41944.916215277779</v>
      </c>
      <c r="U1717" s="8">
        <f t="shared" si="185"/>
        <v>41974.957881944443</v>
      </c>
      <c r="V1717" s="14">
        <f t="shared" si="186"/>
        <v>30.041666666664241</v>
      </c>
      <c r="W1717" s="10">
        <f t="shared" si="187"/>
        <v>-0.94974358974358974</v>
      </c>
      <c r="X1717" s="21">
        <f t="shared" si="188"/>
        <v>2014</v>
      </c>
    </row>
    <row r="1718" spans="1:24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t="s">
        <v>8224</v>
      </c>
      <c r="H1718" t="s">
        <v>8408</v>
      </c>
      <c r="I1718" t="s">
        <v>8246</v>
      </c>
      <c r="J1718">
        <v>1403301660</v>
      </c>
      <c r="K1718">
        <v>1400694790</v>
      </c>
      <c r="L1718" t="b">
        <v>1</v>
      </c>
      <c r="M1718">
        <v>73</v>
      </c>
      <c r="N1718" t="b">
        <v>1</v>
      </c>
      <c r="O1718" t="s">
        <v>8301</v>
      </c>
      <c r="P1718" t="s">
        <v>8322</v>
      </c>
      <c r="Q1718" t="s">
        <v>8323</v>
      </c>
      <c r="R1718">
        <f t="shared" si="182"/>
        <v>53.95</v>
      </c>
      <c r="S1718" s="9">
        <f t="shared" si="183"/>
        <v>101</v>
      </c>
      <c r="T1718" s="8">
        <f t="shared" si="184"/>
        <v>41780.745254629634</v>
      </c>
      <c r="U1718" s="8">
        <f t="shared" si="185"/>
        <v>41810.917361111111</v>
      </c>
      <c r="V1718" s="14">
        <f t="shared" si="186"/>
        <v>30.172106481477385</v>
      </c>
      <c r="W1718" s="10">
        <f t="shared" si="187"/>
        <v>7.1611253196930949E-3</v>
      </c>
      <c r="X1718" s="21">
        <f t="shared" si="188"/>
        <v>2014</v>
      </c>
    </row>
    <row r="1719" spans="1:24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t="s">
        <v>8223</v>
      </c>
      <c r="H1719" t="s">
        <v>8404</v>
      </c>
      <c r="I1719" t="s">
        <v>8245</v>
      </c>
      <c r="J1719">
        <v>1462661451</v>
      </c>
      <c r="K1719">
        <v>1460069451</v>
      </c>
      <c r="L1719" t="b">
        <v>0</v>
      </c>
      <c r="M1719">
        <v>271</v>
      </c>
      <c r="N1719" t="b">
        <v>1</v>
      </c>
      <c r="O1719" t="s">
        <v>8295</v>
      </c>
      <c r="P1719" t="s">
        <v>8315</v>
      </c>
      <c r="Q1719" t="s">
        <v>8316</v>
      </c>
      <c r="R1719">
        <f t="shared" si="182"/>
        <v>41.78</v>
      </c>
      <c r="S1719" s="9">
        <f t="shared" si="183"/>
        <v>287</v>
      </c>
      <c r="T1719" s="8">
        <f t="shared" si="184"/>
        <v>42467.951979166668</v>
      </c>
      <c r="U1719" s="8">
        <f t="shared" si="185"/>
        <v>42497.951979166668</v>
      </c>
      <c r="V1719" s="14">
        <f t="shared" si="186"/>
        <v>30</v>
      </c>
      <c r="W1719" s="10">
        <f t="shared" si="187"/>
        <v>1.8665822784810127</v>
      </c>
      <c r="X1719" s="21">
        <f t="shared" si="188"/>
        <v>2016</v>
      </c>
    </row>
    <row r="1720" spans="1:24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t="s">
        <v>8223</v>
      </c>
      <c r="H1720" t="s">
        <v>8404</v>
      </c>
      <c r="I1720" t="s">
        <v>8245</v>
      </c>
      <c r="J1720">
        <v>1469770500</v>
      </c>
      <c r="K1720">
        <v>1468362207</v>
      </c>
      <c r="L1720" t="b">
        <v>0</v>
      </c>
      <c r="M1720">
        <v>47</v>
      </c>
      <c r="N1720" t="b">
        <v>1</v>
      </c>
      <c r="O1720" t="s">
        <v>8263</v>
      </c>
      <c r="P1720" t="s">
        <v>8320</v>
      </c>
      <c r="Q1720" t="s">
        <v>8331</v>
      </c>
      <c r="R1720">
        <f t="shared" si="182"/>
        <v>93.4</v>
      </c>
      <c r="S1720" s="9">
        <f t="shared" si="183"/>
        <v>110</v>
      </c>
      <c r="T1720" s="8">
        <f t="shared" si="184"/>
        <v>42563.932951388888</v>
      </c>
      <c r="U1720" s="8">
        <f t="shared" si="185"/>
        <v>42580.232638888891</v>
      </c>
      <c r="V1720" s="14">
        <f t="shared" si="186"/>
        <v>16.299687500002619</v>
      </c>
      <c r="W1720" s="10">
        <f t="shared" si="187"/>
        <v>9.777444361090272E-2</v>
      </c>
      <c r="X1720" s="21">
        <f t="shared" si="188"/>
        <v>2016</v>
      </c>
    </row>
    <row r="1721" spans="1:24" ht="45" x14ac:dyDescent="0.25">
      <c r="A1721">
        <v>2245</v>
      </c>
      <c r="B1721" s="1" t="s">
        <v>2246</v>
      </c>
      <c r="C1721" s="1" t="s">
        <v>6355</v>
      </c>
      <c r="D1721" s="3">
        <v>4000</v>
      </c>
      <c r="E1721" s="4">
        <v>105881</v>
      </c>
      <c r="F1721" t="s">
        <v>8218</v>
      </c>
      <c r="G1721" t="s">
        <v>8223</v>
      </c>
      <c r="H1721" t="s">
        <v>8404</v>
      </c>
      <c r="I1721" t="s">
        <v>8245</v>
      </c>
      <c r="J1721">
        <v>1393005600</v>
      </c>
      <c r="K1721">
        <v>1390323617</v>
      </c>
      <c r="L1721" t="b">
        <v>0</v>
      </c>
      <c r="M1721">
        <v>1980</v>
      </c>
      <c r="N1721" t="b">
        <v>1</v>
      </c>
      <c r="O1721" t="s">
        <v>8295</v>
      </c>
      <c r="P1721" t="s">
        <v>8315</v>
      </c>
      <c r="Q1721" t="s">
        <v>8316</v>
      </c>
      <c r="R1721">
        <f t="shared" si="182"/>
        <v>53.48</v>
      </c>
      <c r="S1721" s="9">
        <f t="shared" si="183"/>
        <v>2647</v>
      </c>
      <c r="T1721" s="8">
        <f t="shared" si="184"/>
        <v>41660.708530092597</v>
      </c>
      <c r="U1721" s="8">
        <f t="shared" si="185"/>
        <v>41691.75</v>
      </c>
      <c r="V1721" s="14">
        <f t="shared" si="186"/>
        <v>31.041469907402643</v>
      </c>
      <c r="W1721" s="10">
        <f t="shared" si="187"/>
        <v>25.47025</v>
      </c>
      <c r="X1721" s="21">
        <f t="shared" si="188"/>
        <v>2014</v>
      </c>
    </row>
    <row r="1722" spans="1:24" ht="45" x14ac:dyDescent="0.25">
      <c r="A1722">
        <v>2202</v>
      </c>
      <c r="B1722" s="1" t="s">
        <v>2203</v>
      </c>
      <c r="C1722" s="1" t="s">
        <v>6312</v>
      </c>
      <c r="D1722" s="3">
        <v>4000</v>
      </c>
      <c r="E1722" s="4">
        <v>28167.25</v>
      </c>
      <c r="F1722" t="s">
        <v>8218</v>
      </c>
      <c r="G1722" t="s">
        <v>8223</v>
      </c>
      <c r="H1722" t="s">
        <v>8404</v>
      </c>
      <c r="I1722" t="s">
        <v>8245</v>
      </c>
      <c r="J1722">
        <v>1351801368</v>
      </c>
      <c r="K1722">
        <v>1349209368</v>
      </c>
      <c r="L1722" t="b">
        <v>0</v>
      </c>
      <c r="M1722">
        <v>721</v>
      </c>
      <c r="N1722" t="b">
        <v>1</v>
      </c>
      <c r="O1722" t="s">
        <v>8278</v>
      </c>
      <c r="P1722" t="s">
        <v>8326</v>
      </c>
      <c r="Q1722" t="s">
        <v>8328</v>
      </c>
      <c r="R1722">
        <f t="shared" si="182"/>
        <v>39.07</v>
      </c>
      <c r="S1722" s="9">
        <f t="shared" si="183"/>
        <v>704</v>
      </c>
      <c r="T1722" s="8">
        <f t="shared" si="184"/>
        <v>41184.849166666667</v>
      </c>
      <c r="U1722" s="8">
        <f t="shared" si="185"/>
        <v>41214.849166666667</v>
      </c>
      <c r="V1722" s="14">
        <f t="shared" si="186"/>
        <v>30</v>
      </c>
      <c r="W1722" s="10">
        <f t="shared" si="187"/>
        <v>6.0418124999999998</v>
      </c>
      <c r="X1722" s="21">
        <f t="shared" si="188"/>
        <v>2012</v>
      </c>
    </row>
    <row r="1723" spans="1:24" ht="60" x14ac:dyDescent="0.25">
      <c r="A1723">
        <v>2024</v>
      </c>
      <c r="B1723" s="1" t="s">
        <v>2025</v>
      </c>
      <c r="C1723" s="1" t="s">
        <v>6134</v>
      </c>
      <c r="D1723" s="3">
        <v>4000</v>
      </c>
      <c r="E1723" s="4">
        <v>23414</v>
      </c>
      <c r="F1723" t="s">
        <v>8218</v>
      </c>
      <c r="G1723" t="s">
        <v>8223</v>
      </c>
      <c r="H1723" t="s">
        <v>8404</v>
      </c>
      <c r="I1723" t="s">
        <v>8245</v>
      </c>
      <c r="J1723">
        <v>1344826800</v>
      </c>
      <c r="K1723">
        <v>1341875544</v>
      </c>
      <c r="L1723" t="b">
        <v>1</v>
      </c>
      <c r="M1723">
        <v>105</v>
      </c>
      <c r="N1723" t="b">
        <v>1</v>
      </c>
      <c r="O1723" t="s">
        <v>8293</v>
      </c>
      <c r="P1723" t="s">
        <v>8307</v>
      </c>
      <c r="Q1723" t="s">
        <v>8308</v>
      </c>
      <c r="R1723">
        <f t="shared" si="182"/>
        <v>222.99</v>
      </c>
      <c r="S1723" s="9">
        <f t="shared" si="183"/>
        <v>585</v>
      </c>
      <c r="T1723" s="8">
        <f t="shared" si="184"/>
        <v>41099.966944444444</v>
      </c>
      <c r="U1723" s="8">
        <f t="shared" si="185"/>
        <v>41134.125</v>
      </c>
      <c r="V1723" s="14">
        <f t="shared" si="186"/>
        <v>34.15805555555562</v>
      </c>
      <c r="W1723" s="10">
        <f t="shared" si="187"/>
        <v>4.8535000000000004</v>
      </c>
      <c r="X1723" s="21">
        <f t="shared" si="188"/>
        <v>2012</v>
      </c>
    </row>
    <row r="1724" spans="1:24" ht="30" x14ac:dyDescent="0.25">
      <c r="A1724">
        <v>1976</v>
      </c>
      <c r="B1724" s="1" t="s">
        <v>1977</v>
      </c>
      <c r="C1724" s="1" t="s">
        <v>6086</v>
      </c>
      <c r="D1724" s="3">
        <v>4000</v>
      </c>
      <c r="E1724" s="4">
        <v>13864</v>
      </c>
      <c r="F1724" t="s">
        <v>8218</v>
      </c>
      <c r="G1724" t="s">
        <v>8224</v>
      </c>
      <c r="H1724" t="s">
        <v>8408</v>
      </c>
      <c r="I1724" t="s">
        <v>8246</v>
      </c>
      <c r="J1724">
        <v>1373751325</v>
      </c>
      <c r="K1724">
        <v>1371159325</v>
      </c>
      <c r="L1724" t="b">
        <v>1</v>
      </c>
      <c r="M1724">
        <v>473</v>
      </c>
      <c r="N1724" t="b">
        <v>1</v>
      </c>
      <c r="O1724" t="s">
        <v>8293</v>
      </c>
      <c r="P1724" t="s">
        <v>8307</v>
      </c>
      <c r="Q1724" t="s">
        <v>8308</v>
      </c>
      <c r="R1724">
        <f t="shared" si="182"/>
        <v>29.31</v>
      </c>
      <c r="S1724" s="9">
        <f t="shared" si="183"/>
        <v>347</v>
      </c>
      <c r="T1724" s="8">
        <f t="shared" si="184"/>
        <v>41438.899594907409</v>
      </c>
      <c r="U1724" s="8">
        <f t="shared" si="185"/>
        <v>41468.899594907409</v>
      </c>
      <c r="V1724" s="14">
        <f t="shared" si="186"/>
        <v>30</v>
      </c>
      <c r="W1724" s="10">
        <f t="shared" si="187"/>
        <v>2.4660000000000002</v>
      </c>
      <c r="X1724" s="21">
        <f t="shared" si="188"/>
        <v>2013</v>
      </c>
    </row>
    <row r="1725" spans="1:24" ht="30" x14ac:dyDescent="0.25">
      <c r="A1725">
        <v>1222</v>
      </c>
      <c r="B1725" s="1" t="s">
        <v>1223</v>
      </c>
      <c r="C1725" s="1" t="s">
        <v>5332</v>
      </c>
      <c r="D1725" s="3">
        <v>4000</v>
      </c>
      <c r="E1725" s="4">
        <v>11215</v>
      </c>
      <c r="F1725" t="s">
        <v>8218</v>
      </c>
      <c r="G1725" t="s">
        <v>8228</v>
      </c>
      <c r="H1725" t="s">
        <v>8409</v>
      </c>
      <c r="I1725" t="s">
        <v>8250</v>
      </c>
      <c r="J1725">
        <v>1459483200</v>
      </c>
      <c r="K1725">
        <v>1456852647</v>
      </c>
      <c r="L1725" t="b">
        <v>0</v>
      </c>
      <c r="M1725">
        <v>138</v>
      </c>
      <c r="N1725" t="b">
        <v>1</v>
      </c>
      <c r="O1725" t="s">
        <v>8283</v>
      </c>
      <c r="P1725" t="s">
        <v>8312</v>
      </c>
      <c r="Q1725" t="s">
        <v>8313</v>
      </c>
      <c r="R1725">
        <f t="shared" si="182"/>
        <v>81.27</v>
      </c>
      <c r="S1725" s="9">
        <f t="shared" si="183"/>
        <v>280</v>
      </c>
      <c r="T1725" s="8">
        <f t="shared" si="184"/>
        <v>42430.720451388886</v>
      </c>
      <c r="U1725" s="8">
        <f t="shared" si="185"/>
        <v>42461.166666666672</v>
      </c>
      <c r="V1725" s="14">
        <f t="shared" si="186"/>
        <v>30.446215277785086</v>
      </c>
      <c r="W1725" s="10">
        <f t="shared" si="187"/>
        <v>1.80375</v>
      </c>
      <c r="X1725" s="21">
        <f t="shared" si="188"/>
        <v>2016</v>
      </c>
    </row>
    <row r="1726" spans="1:24" ht="60" x14ac:dyDescent="0.25">
      <c r="A1726">
        <v>1630</v>
      </c>
      <c r="B1726" s="1" t="s">
        <v>1631</v>
      </c>
      <c r="C1726" s="1" t="s">
        <v>5740</v>
      </c>
      <c r="D1726" s="3">
        <v>4000</v>
      </c>
      <c r="E1726" s="4">
        <v>10610</v>
      </c>
      <c r="F1726" t="s">
        <v>8218</v>
      </c>
      <c r="G1726" t="s">
        <v>8223</v>
      </c>
      <c r="H1726" t="s">
        <v>8404</v>
      </c>
      <c r="I1726" t="s">
        <v>8245</v>
      </c>
      <c r="J1726">
        <v>1330671540</v>
      </c>
      <c r="K1726">
        <v>1328040375</v>
      </c>
      <c r="L1726" t="b">
        <v>0</v>
      </c>
      <c r="M1726">
        <v>126</v>
      </c>
      <c r="N1726" t="b">
        <v>1</v>
      </c>
      <c r="O1726" t="s">
        <v>8274</v>
      </c>
      <c r="P1726" t="s">
        <v>8326</v>
      </c>
      <c r="Q1726" t="s">
        <v>8330</v>
      </c>
      <c r="R1726">
        <f t="shared" si="182"/>
        <v>84.21</v>
      </c>
      <c r="S1726" s="9">
        <f t="shared" si="183"/>
        <v>265</v>
      </c>
      <c r="T1726" s="8">
        <f t="shared" si="184"/>
        <v>40939.837673611109</v>
      </c>
      <c r="U1726" s="8">
        <f t="shared" si="185"/>
        <v>40970.290972222225</v>
      </c>
      <c r="V1726" s="14">
        <f t="shared" si="186"/>
        <v>30.453298611115315</v>
      </c>
      <c r="W1726" s="10">
        <f t="shared" si="187"/>
        <v>1.6525000000000001</v>
      </c>
      <c r="X1726" s="21">
        <f t="shared" si="188"/>
        <v>2012</v>
      </c>
    </row>
    <row r="1727" spans="1:24" ht="60" x14ac:dyDescent="0.25">
      <c r="A1727">
        <v>2499</v>
      </c>
      <c r="B1727" s="1" t="s">
        <v>2499</v>
      </c>
      <c r="C1727" s="1" t="s">
        <v>6609</v>
      </c>
      <c r="D1727" s="3">
        <v>4000</v>
      </c>
      <c r="E1727" s="4">
        <v>8105</v>
      </c>
      <c r="F1727" t="s">
        <v>8218</v>
      </c>
      <c r="G1727" t="s">
        <v>8223</v>
      </c>
      <c r="H1727" t="s">
        <v>8404</v>
      </c>
      <c r="I1727" t="s">
        <v>8245</v>
      </c>
      <c r="J1727">
        <v>1356976800</v>
      </c>
      <c r="K1727">
        <v>1352820837</v>
      </c>
      <c r="L1727" t="b">
        <v>0</v>
      </c>
      <c r="M1727">
        <v>170</v>
      </c>
      <c r="N1727" t="b">
        <v>1</v>
      </c>
      <c r="O1727" t="s">
        <v>8277</v>
      </c>
      <c r="P1727" t="s">
        <v>8326</v>
      </c>
      <c r="Q1727" t="s">
        <v>8327</v>
      </c>
      <c r="R1727">
        <f t="shared" si="182"/>
        <v>47.68</v>
      </c>
      <c r="S1727" s="9">
        <f t="shared" si="183"/>
        <v>203</v>
      </c>
      <c r="T1727" s="8">
        <f t="shared" si="184"/>
        <v>41226.648576388885</v>
      </c>
      <c r="U1727" s="8">
        <f t="shared" si="185"/>
        <v>41274.75</v>
      </c>
      <c r="V1727" s="14">
        <f t="shared" si="186"/>
        <v>48.101423611115024</v>
      </c>
      <c r="W1727" s="10">
        <f t="shared" si="187"/>
        <v>1.0262500000000001</v>
      </c>
      <c r="X1727" s="21">
        <f t="shared" si="188"/>
        <v>2012</v>
      </c>
    </row>
    <row r="1728" spans="1:24" ht="60" x14ac:dyDescent="0.25">
      <c r="A1728">
        <v>1375</v>
      </c>
      <c r="B1728" s="1" t="s">
        <v>1376</v>
      </c>
      <c r="C1728" s="1" t="s">
        <v>5485</v>
      </c>
      <c r="D1728" s="3">
        <v>4000</v>
      </c>
      <c r="E1728" s="4">
        <v>6853</v>
      </c>
      <c r="F1728" t="s">
        <v>8218</v>
      </c>
      <c r="G1728" t="s">
        <v>8229</v>
      </c>
      <c r="H1728" t="s">
        <v>8410</v>
      </c>
      <c r="I1728" t="s">
        <v>8248</v>
      </c>
      <c r="J1728">
        <v>1484444119</v>
      </c>
      <c r="K1728">
        <v>1481852119</v>
      </c>
      <c r="L1728" t="b">
        <v>0</v>
      </c>
      <c r="M1728">
        <v>109</v>
      </c>
      <c r="N1728" t="b">
        <v>1</v>
      </c>
      <c r="O1728" t="s">
        <v>8274</v>
      </c>
      <c r="P1728" t="s">
        <v>8326</v>
      </c>
      <c r="Q1728" t="s">
        <v>8330</v>
      </c>
      <c r="R1728">
        <f t="shared" si="182"/>
        <v>62.87</v>
      </c>
      <c r="S1728" s="9">
        <f t="shared" si="183"/>
        <v>171</v>
      </c>
      <c r="T1728" s="8">
        <f t="shared" si="184"/>
        <v>42720.066192129627</v>
      </c>
      <c r="U1728" s="8">
        <f t="shared" si="185"/>
        <v>42750.066192129627</v>
      </c>
      <c r="V1728" s="14">
        <f t="shared" si="186"/>
        <v>30</v>
      </c>
      <c r="W1728" s="10">
        <f t="shared" si="187"/>
        <v>0.71325000000000005</v>
      </c>
      <c r="X1728" s="21">
        <f t="shared" si="188"/>
        <v>2016</v>
      </c>
    </row>
    <row r="1729" spans="1:24" ht="60" x14ac:dyDescent="0.25">
      <c r="A1729">
        <v>274</v>
      </c>
      <c r="B1729" s="1" t="s">
        <v>275</v>
      </c>
      <c r="C1729" s="1" t="s">
        <v>4384</v>
      </c>
      <c r="D1729" s="3">
        <v>4000</v>
      </c>
      <c r="E1729" s="4">
        <v>6240</v>
      </c>
      <c r="F1729" t="s">
        <v>8218</v>
      </c>
      <c r="G1729" t="s">
        <v>8223</v>
      </c>
      <c r="H1729" t="s">
        <v>8404</v>
      </c>
      <c r="I1729" t="s">
        <v>8245</v>
      </c>
      <c r="J1729">
        <v>1333609140</v>
      </c>
      <c r="K1729">
        <v>1330638829</v>
      </c>
      <c r="L1729" t="b">
        <v>1</v>
      </c>
      <c r="M1729">
        <v>113</v>
      </c>
      <c r="N1729" t="b">
        <v>1</v>
      </c>
      <c r="O1729" t="s">
        <v>8267</v>
      </c>
      <c r="P1729" t="s">
        <v>8320</v>
      </c>
      <c r="Q1729" t="s">
        <v>8321</v>
      </c>
      <c r="R1729">
        <f t="shared" si="182"/>
        <v>55.22</v>
      </c>
      <c r="S1729" s="9">
        <f t="shared" si="183"/>
        <v>156</v>
      </c>
      <c r="T1729" s="8">
        <f t="shared" si="184"/>
        <v>40969.912372685183</v>
      </c>
      <c r="U1729" s="8">
        <f t="shared" si="185"/>
        <v>41004.290972222225</v>
      </c>
      <c r="V1729" s="14">
        <f t="shared" si="186"/>
        <v>34.378599537041737</v>
      </c>
      <c r="W1729" s="10">
        <f t="shared" si="187"/>
        <v>0.56000000000000005</v>
      </c>
      <c r="X1729" s="21">
        <f t="shared" si="188"/>
        <v>2012</v>
      </c>
    </row>
    <row r="1730" spans="1:24" ht="45" x14ac:dyDescent="0.25">
      <c r="A1730">
        <v>850</v>
      </c>
      <c r="B1730" s="1" t="s">
        <v>851</v>
      </c>
      <c r="C1730" s="1" t="s">
        <v>4960</v>
      </c>
      <c r="D1730" s="3">
        <v>4000</v>
      </c>
      <c r="E1730" s="4">
        <v>6207</v>
      </c>
      <c r="F1730" t="s">
        <v>8218</v>
      </c>
      <c r="G1730" t="s">
        <v>8223</v>
      </c>
      <c r="H1730" t="s">
        <v>8404</v>
      </c>
      <c r="I1730" t="s">
        <v>8245</v>
      </c>
      <c r="J1730">
        <v>1461560340</v>
      </c>
      <c r="K1730">
        <v>1458762717</v>
      </c>
      <c r="L1730" t="b">
        <v>0</v>
      </c>
      <c r="M1730">
        <v>133</v>
      </c>
      <c r="N1730" t="b">
        <v>1</v>
      </c>
      <c r="O1730" t="s">
        <v>8275</v>
      </c>
      <c r="P1730" t="s">
        <v>8326</v>
      </c>
      <c r="Q1730" t="s">
        <v>8335</v>
      </c>
      <c r="R1730">
        <f t="shared" ref="R1730:R1793" si="189">IFERROR(ROUND(E1730/M1730,2),0)</f>
        <v>46.67</v>
      </c>
      <c r="S1730" s="9">
        <f t="shared" ref="S1730:S1793" si="190">ROUND((E1730/D1730)*100,0)</f>
        <v>155</v>
      </c>
      <c r="T1730" s="8">
        <f t="shared" ref="T1730:T1793" si="191">+(((K1730/60)/60)/24)+DATE(1970,1,1)</f>
        <v>42452.827743055561</v>
      </c>
      <c r="U1730" s="8">
        <f t="shared" ref="U1730:U1793" si="192">+(((J1730/60)/60/24)+DATE(1970,1,1))</f>
        <v>42485.207638888889</v>
      </c>
      <c r="V1730" s="14">
        <f t="shared" ref="V1730:V1793" si="193">+U1730-T1730</f>
        <v>32.379895833328192</v>
      </c>
      <c r="W1730" s="10">
        <f t="shared" ref="W1730:W1793" si="194">+(E1730-D1730)/D1730</f>
        <v>0.55174999999999996</v>
      </c>
      <c r="X1730" s="21">
        <f t="shared" ref="X1730:X1793" si="195">YEAR(T1730)</f>
        <v>2016</v>
      </c>
    </row>
    <row r="1731" spans="1:24" ht="45" x14ac:dyDescent="0.25">
      <c r="A1731">
        <v>2063</v>
      </c>
      <c r="B1731" s="1" t="s">
        <v>2064</v>
      </c>
      <c r="C1731" s="1" t="s">
        <v>6173</v>
      </c>
      <c r="D1731" s="3">
        <v>4000</v>
      </c>
      <c r="E1731" s="4">
        <v>5922</v>
      </c>
      <c r="F1731" t="s">
        <v>8218</v>
      </c>
      <c r="G1731" t="s">
        <v>8235</v>
      </c>
      <c r="H1731" t="s">
        <v>8413</v>
      </c>
      <c r="I1731" t="s">
        <v>8248</v>
      </c>
      <c r="J1731">
        <v>1463333701</v>
      </c>
      <c r="K1731">
        <v>1460482501</v>
      </c>
      <c r="L1731" t="b">
        <v>0</v>
      </c>
      <c r="M1731">
        <v>49</v>
      </c>
      <c r="N1731" t="b">
        <v>1</v>
      </c>
      <c r="O1731" t="s">
        <v>8293</v>
      </c>
      <c r="P1731" t="s">
        <v>8307</v>
      </c>
      <c r="Q1731" t="s">
        <v>8308</v>
      </c>
      <c r="R1731">
        <f t="shared" si="189"/>
        <v>120.86</v>
      </c>
      <c r="S1731" s="9">
        <f t="shared" si="190"/>
        <v>148</v>
      </c>
      <c r="T1731" s="8">
        <f t="shared" si="191"/>
        <v>42472.73265046296</v>
      </c>
      <c r="U1731" s="8">
        <f t="shared" si="192"/>
        <v>42505.73265046296</v>
      </c>
      <c r="V1731" s="14">
        <f t="shared" si="193"/>
        <v>33</v>
      </c>
      <c r="W1731" s="10">
        <f t="shared" si="194"/>
        <v>0.48049999999999998</v>
      </c>
      <c r="X1731" s="21">
        <f t="shared" si="195"/>
        <v>2016</v>
      </c>
    </row>
    <row r="1732" spans="1:24" ht="60" x14ac:dyDescent="0.25">
      <c r="A1732">
        <v>276</v>
      </c>
      <c r="B1732" s="1" t="s">
        <v>277</v>
      </c>
      <c r="C1732" s="1" t="s">
        <v>4386</v>
      </c>
      <c r="D1732" s="3">
        <v>4000</v>
      </c>
      <c r="E1732" s="4">
        <v>5904</v>
      </c>
      <c r="F1732" t="s">
        <v>8218</v>
      </c>
      <c r="G1732" t="s">
        <v>8223</v>
      </c>
      <c r="H1732" t="s">
        <v>8404</v>
      </c>
      <c r="I1732" t="s">
        <v>8245</v>
      </c>
      <c r="J1732">
        <v>1335574674</v>
      </c>
      <c r="K1732">
        <v>1330394274</v>
      </c>
      <c r="L1732" t="b">
        <v>1</v>
      </c>
      <c r="M1732">
        <v>62</v>
      </c>
      <c r="N1732" t="b">
        <v>1</v>
      </c>
      <c r="O1732" t="s">
        <v>8267</v>
      </c>
      <c r="P1732" t="s">
        <v>8320</v>
      </c>
      <c r="Q1732" t="s">
        <v>8321</v>
      </c>
      <c r="R1732">
        <f t="shared" si="189"/>
        <v>95.23</v>
      </c>
      <c r="S1732" s="9">
        <f t="shared" si="190"/>
        <v>148</v>
      </c>
      <c r="T1732" s="8">
        <f t="shared" si="191"/>
        <v>40967.081874999996</v>
      </c>
      <c r="U1732" s="8">
        <f t="shared" si="192"/>
        <v>41027.040208333332</v>
      </c>
      <c r="V1732" s="14">
        <f t="shared" si="193"/>
        <v>59.958333333335759</v>
      </c>
      <c r="W1732" s="10">
        <f t="shared" si="194"/>
        <v>0.47599999999999998</v>
      </c>
      <c r="X1732" s="21">
        <f t="shared" si="195"/>
        <v>2012</v>
      </c>
    </row>
    <row r="1733" spans="1:24" ht="60" x14ac:dyDescent="0.25">
      <c r="A1733">
        <v>380</v>
      </c>
      <c r="B1733" s="1" t="s">
        <v>381</v>
      </c>
      <c r="C1733" s="1" t="s">
        <v>4490</v>
      </c>
      <c r="D1733" s="3">
        <v>4000</v>
      </c>
      <c r="E1733" s="4">
        <v>5660</v>
      </c>
      <c r="F1733" t="s">
        <v>8218</v>
      </c>
      <c r="G1733" t="s">
        <v>8223</v>
      </c>
      <c r="H1733" t="s">
        <v>8404</v>
      </c>
      <c r="I1733" t="s">
        <v>8245</v>
      </c>
      <c r="J1733">
        <v>1453569392</v>
      </c>
      <c r="K1733">
        <v>1451409392</v>
      </c>
      <c r="L1733" t="b">
        <v>0</v>
      </c>
      <c r="M1733">
        <v>49</v>
      </c>
      <c r="N1733" t="b">
        <v>1</v>
      </c>
      <c r="O1733" t="s">
        <v>8267</v>
      </c>
      <c r="P1733" t="s">
        <v>8320</v>
      </c>
      <c r="Q1733" t="s">
        <v>8321</v>
      </c>
      <c r="R1733">
        <f t="shared" si="189"/>
        <v>115.51</v>
      </c>
      <c r="S1733" s="9">
        <f t="shared" si="190"/>
        <v>142</v>
      </c>
      <c r="T1733" s="8">
        <f t="shared" si="191"/>
        <v>42367.719814814816</v>
      </c>
      <c r="U1733" s="8">
        <f t="shared" si="192"/>
        <v>42392.719814814816</v>
      </c>
      <c r="V1733" s="14">
        <f t="shared" si="193"/>
        <v>25</v>
      </c>
      <c r="W1733" s="10">
        <f t="shared" si="194"/>
        <v>0.41499999999999998</v>
      </c>
      <c r="X1733" s="21">
        <f t="shared" si="195"/>
        <v>2015</v>
      </c>
    </row>
    <row r="1734" spans="1:24" ht="30" x14ac:dyDescent="0.25">
      <c r="A1734">
        <v>2238</v>
      </c>
      <c r="B1734" s="1" t="s">
        <v>2239</v>
      </c>
      <c r="C1734" s="1" t="s">
        <v>6348</v>
      </c>
      <c r="D1734" s="3">
        <v>4000</v>
      </c>
      <c r="E1734" s="4">
        <v>5496</v>
      </c>
      <c r="F1734" t="s">
        <v>8218</v>
      </c>
      <c r="G1734" t="s">
        <v>8235</v>
      </c>
      <c r="H1734" t="s">
        <v>8413</v>
      </c>
      <c r="I1734" t="s">
        <v>8248</v>
      </c>
      <c r="J1734">
        <v>1489157716</v>
      </c>
      <c r="K1734">
        <v>1486565716</v>
      </c>
      <c r="L1734" t="b">
        <v>0</v>
      </c>
      <c r="M1734">
        <v>79</v>
      </c>
      <c r="N1734" t="b">
        <v>1</v>
      </c>
      <c r="O1734" t="s">
        <v>8295</v>
      </c>
      <c r="P1734" t="s">
        <v>8315</v>
      </c>
      <c r="Q1734" t="s">
        <v>8316</v>
      </c>
      <c r="R1734">
        <f t="shared" si="189"/>
        <v>69.569999999999993</v>
      </c>
      <c r="S1734" s="9">
        <f t="shared" si="190"/>
        <v>137</v>
      </c>
      <c r="T1734" s="8">
        <f t="shared" si="191"/>
        <v>42774.621712962966</v>
      </c>
      <c r="U1734" s="8">
        <f t="shared" si="192"/>
        <v>42804.621712962966</v>
      </c>
      <c r="V1734" s="14">
        <f t="shared" si="193"/>
        <v>30</v>
      </c>
      <c r="W1734" s="10">
        <f t="shared" si="194"/>
        <v>0.374</v>
      </c>
      <c r="X1734" s="21">
        <f t="shared" si="195"/>
        <v>2017</v>
      </c>
    </row>
    <row r="1735" spans="1:24" ht="60" x14ac:dyDescent="0.25">
      <c r="A1735">
        <v>1387</v>
      </c>
      <c r="B1735" s="1" t="s">
        <v>1388</v>
      </c>
      <c r="C1735" s="1" t="s">
        <v>5497</v>
      </c>
      <c r="D1735" s="3">
        <v>4000</v>
      </c>
      <c r="E1735" s="4">
        <v>5465</v>
      </c>
      <c r="F1735" t="s">
        <v>8218</v>
      </c>
      <c r="G1735" t="s">
        <v>8223</v>
      </c>
      <c r="H1735" t="s">
        <v>8404</v>
      </c>
      <c r="I1735" t="s">
        <v>8245</v>
      </c>
      <c r="J1735">
        <v>1433305800</v>
      </c>
      <c r="K1735">
        <v>1430604395</v>
      </c>
      <c r="L1735" t="b">
        <v>0</v>
      </c>
      <c r="M1735">
        <v>78</v>
      </c>
      <c r="N1735" t="b">
        <v>1</v>
      </c>
      <c r="O1735" t="s">
        <v>8274</v>
      </c>
      <c r="P1735" t="s">
        <v>8326</v>
      </c>
      <c r="Q1735" t="s">
        <v>8330</v>
      </c>
      <c r="R1735">
        <f t="shared" si="189"/>
        <v>70.06</v>
      </c>
      <c r="S1735" s="9">
        <f t="shared" si="190"/>
        <v>137</v>
      </c>
      <c r="T1735" s="8">
        <f t="shared" si="191"/>
        <v>42126.92123842593</v>
      </c>
      <c r="U1735" s="8">
        <f t="shared" si="192"/>
        <v>42158.1875</v>
      </c>
      <c r="V1735" s="14">
        <f t="shared" si="193"/>
        <v>31.266261574070086</v>
      </c>
      <c r="W1735" s="10">
        <f t="shared" si="194"/>
        <v>0.36625000000000002</v>
      </c>
      <c r="X1735" s="21">
        <f t="shared" si="195"/>
        <v>2015</v>
      </c>
    </row>
    <row r="1736" spans="1:24" ht="60" x14ac:dyDescent="0.25">
      <c r="A1736">
        <v>327</v>
      </c>
      <c r="B1736" s="1" t="s">
        <v>328</v>
      </c>
      <c r="C1736" s="1" t="s">
        <v>4437</v>
      </c>
      <c r="D1736" s="3">
        <v>4000</v>
      </c>
      <c r="E1736" s="4">
        <v>5456</v>
      </c>
      <c r="F1736" t="s">
        <v>8218</v>
      </c>
      <c r="G1736" t="s">
        <v>8223</v>
      </c>
      <c r="H1736" t="s">
        <v>8404</v>
      </c>
      <c r="I1736" t="s">
        <v>8245</v>
      </c>
      <c r="J1736">
        <v>1427011200</v>
      </c>
      <c r="K1736">
        <v>1424669929</v>
      </c>
      <c r="L1736" t="b">
        <v>1</v>
      </c>
      <c r="M1736">
        <v>34</v>
      </c>
      <c r="N1736" t="b">
        <v>1</v>
      </c>
      <c r="O1736" t="s">
        <v>8267</v>
      </c>
      <c r="P1736" t="s">
        <v>8320</v>
      </c>
      <c r="Q1736" t="s">
        <v>8321</v>
      </c>
      <c r="R1736">
        <f t="shared" si="189"/>
        <v>160.47</v>
      </c>
      <c r="S1736" s="9">
        <f t="shared" si="190"/>
        <v>136</v>
      </c>
      <c r="T1736" s="8">
        <f t="shared" si="191"/>
        <v>42058.235289351855</v>
      </c>
      <c r="U1736" s="8">
        <f t="shared" si="192"/>
        <v>42085.333333333328</v>
      </c>
      <c r="V1736" s="14">
        <f t="shared" si="193"/>
        <v>27.098043981473893</v>
      </c>
      <c r="W1736" s="10">
        <f t="shared" si="194"/>
        <v>0.36399999999999999</v>
      </c>
      <c r="X1736" s="21">
        <f t="shared" si="195"/>
        <v>2015</v>
      </c>
    </row>
    <row r="1737" spans="1:24" ht="60" x14ac:dyDescent="0.25">
      <c r="A1737">
        <v>3045</v>
      </c>
      <c r="B1737" s="1" t="s">
        <v>3045</v>
      </c>
      <c r="C1737" s="1" t="s">
        <v>7155</v>
      </c>
      <c r="D1737" s="3">
        <v>4000</v>
      </c>
      <c r="E1737" s="4">
        <v>5308.26</v>
      </c>
      <c r="F1737" t="s">
        <v>8218</v>
      </c>
      <c r="G1737" t="s">
        <v>8223</v>
      </c>
      <c r="H1737" t="s">
        <v>8404</v>
      </c>
      <c r="I1737" t="s">
        <v>8245</v>
      </c>
      <c r="J1737">
        <v>1408679055</v>
      </c>
      <c r="K1737">
        <v>1406087055</v>
      </c>
      <c r="L1737" t="b">
        <v>0</v>
      </c>
      <c r="M1737">
        <v>64</v>
      </c>
      <c r="N1737" t="b">
        <v>1</v>
      </c>
      <c r="O1737" t="s">
        <v>8301</v>
      </c>
      <c r="P1737" t="s">
        <v>8322</v>
      </c>
      <c r="Q1737" t="s">
        <v>8323</v>
      </c>
      <c r="R1737">
        <f t="shared" si="189"/>
        <v>82.94</v>
      </c>
      <c r="S1737" s="9">
        <f t="shared" si="190"/>
        <v>133</v>
      </c>
      <c r="T1737" s="8">
        <f t="shared" si="191"/>
        <v>41843.155729166669</v>
      </c>
      <c r="U1737" s="8">
        <f t="shared" si="192"/>
        <v>41873.155729166669</v>
      </c>
      <c r="V1737" s="14">
        <f t="shared" si="193"/>
        <v>30</v>
      </c>
      <c r="W1737" s="10">
        <f t="shared" si="194"/>
        <v>0.32706500000000005</v>
      </c>
      <c r="X1737" s="21">
        <f t="shared" si="195"/>
        <v>2014</v>
      </c>
    </row>
    <row r="1738" spans="1:24" ht="60" x14ac:dyDescent="0.25">
      <c r="A1738">
        <v>1535</v>
      </c>
      <c r="B1738" s="1" t="s">
        <v>1536</v>
      </c>
      <c r="C1738" s="1" t="s">
        <v>5645</v>
      </c>
      <c r="D1738" s="3">
        <v>4000</v>
      </c>
      <c r="E1738" s="4">
        <v>5297</v>
      </c>
      <c r="F1738" t="s">
        <v>8218</v>
      </c>
      <c r="G1738" t="s">
        <v>8223</v>
      </c>
      <c r="H1738" t="s">
        <v>8404</v>
      </c>
      <c r="I1738" t="s">
        <v>8245</v>
      </c>
      <c r="J1738">
        <v>1464040800</v>
      </c>
      <c r="K1738">
        <v>1461527631</v>
      </c>
      <c r="L1738" t="b">
        <v>1</v>
      </c>
      <c r="M1738">
        <v>110</v>
      </c>
      <c r="N1738" t="b">
        <v>1</v>
      </c>
      <c r="O1738" t="s">
        <v>8283</v>
      </c>
      <c r="P1738" t="s">
        <v>8312</v>
      </c>
      <c r="Q1738" t="s">
        <v>8313</v>
      </c>
      <c r="R1738">
        <f t="shared" si="189"/>
        <v>48.15</v>
      </c>
      <c r="S1738" s="9">
        <f t="shared" si="190"/>
        <v>132</v>
      </c>
      <c r="T1738" s="8">
        <f t="shared" si="191"/>
        <v>42484.829062500001</v>
      </c>
      <c r="U1738" s="8">
        <f t="shared" si="192"/>
        <v>42513.916666666672</v>
      </c>
      <c r="V1738" s="14">
        <f t="shared" si="193"/>
        <v>29.087604166670644</v>
      </c>
      <c r="W1738" s="10">
        <f t="shared" si="194"/>
        <v>0.32424999999999998</v>
      </c>
      <c r="X1738" s="21">
        <f t="shared" si="195"/>
        <v>2016</v>
      </c>
    </row>
    <row r="1739" spans="1:24" ht="60" x14ac:dyDescent="0.25">
      <c r="A1739">
        <v>729</v>
      </c>
      <c r="B1739" s="1" t="s">
        <v>730</v>
      </c>
      <c r="C1739" s="1" t="s">
        <v>4839</v>
      </c>
      <c r="D1739" s="3">
        <v>4000</v>
      </c>
      <c r="E1739" s="4">
        <v>5226</v>
      </c>
      <c r="F1739" t="s">
        <v>8218</v>
      </c>
      <c r="G1739" t="s">
        <v>8223</v>
      </c>
      <c r="H1739" t="s">
        <v>8404</v>
      </c>
      <c r="I1739" t="s">
        <v>8245</v>
      </c>
      <c r="J1739">
        <v>1348028861</v>
      </c>
      <c r="K1739">
        <v>1342844861</v>
      </c>
      <c r="L1739" t="b">
        <v>0</v>
      </c>
      <c r="M1739">
        <v>120</v>
      </c>
      <c r="N1739" t="b">
        <v>1</v>
      </c>
      <c r="O1739" t="s">
        <v>8272</v>
      </c>
      <c r="P1739" t="s">
        <v>8310</v>
      </c>
      <c r="Q1739" t="s">
        <v>8332</v>
      </c>
      <c r="R1739">
        <f t="shared" si="189"/>
        <v>43.55</v>
      </c>
      <c r="S1739" s="9">
        <f t="shared" si="190"/>
        <v>131</v>
      </c>
      <c r="T1739" s="8">
        <f t="shared" si="191"/>
        <v>41111.185891203706</v>
      </c>
      <c r="U1739" s="8">
        <f t="shared" si="192"/>
        <v>41171.185891203706</v>
      </c>
      <c r="V1739" s="14">
        <f t="shared" si="193"/>
        <v>60</v>
      </c>
      <c r="W1739" s="10">
        <f t="shared" si="194"/>
        <v>0.30649999999999999</v>
      </c>
      <c r="X1739" s="21">
        <f t="shared" si="195"/>
        <v>2012</v>
      </c>
    </row>
    <row r="1740" spans="1:24" ht="60" x14ac:dyDescent="0.25">
      <c r="A1740">
        <v>2981</v>
      </c>
      <c r="B1740" s="1" t="s">
        <v>2981</v>
      </c>
      <c r="C1740" s="1" t="s">
        <v>7091</v>
      </c>
      <c r="D1740" s="3">
        <v>4000</v>
      </c>
      <c r="E1740" s="4">
        <v>5157</v>
      </c>
      <c r="F1740" t="s">
        <v>8218</v>
      </c>
      <c r="G1740" t="s">
        <v>8240</v>
      </c>
      <c r="H1740" t="s">
        <v>8414</v>
      </c>
      <c r="I1740" t="s">
        <v>8248</v>
      </c>
      <c r="J1740">
        <v>1443014756</v>
      </c>
      <c r="K1740">
        <v>1439126756</v>
      </c>
      <c r="L1740" t="b">
        <v>1</v>
      </c>
      <c r="M1740">
        <v>97</v>
      </c>
      <c r="N1740" t="b">
        <v>1</v>
      </c>
      <c r="O1740" t="s">
        <v>8301</v>
      </c>
      <c r="P1740" t="s">
        <v>8322</v>
      </c>
      <c r="Q1740" t="s">
        <v>8323</v>
      </c>
      <c r="R1740">
        <f t="shared" si="189"/>
        <v>53.16</v>
      </c>
      <c r="S1740" s="9">
        <f t="shared" si="190"/>
        <v>129</v>
      </c>
      <c r="T1740" s="8">
        <f t="shared" si="191"/>
        <v>42225.559675925921</v>
      </c>
      <c r="U1740" s="8">
        <f t="shared" si="192"/>
        <v>42270.559675925921</v>
      </c>
      <c r="V1740" s="14">
        <f t="shared" si="193"/>
        <v>45</v>
      </c>
      <c r="W1740" s="10">
        <f t="shared" si="194"/>
        <v>0.28925000000000001</v>
      </c>
      <c r="X1740" s="21">
        <f t="shared" si="195"/>
        <v>2015</v>
      </c>
    </row>
    <row r="1741" spans="1:24" ht="45" x14ac:dyDescent="0.25">
      <c r="A1741">
        <v>3589</v>
      </c>
      <c r="B1741" s="1" t="s">
        <v>3588</v>
      </c>
      <c r="C1741" s="1" t="s">
        <v>7699</v>
      </c>
      <c r="D1741" s="3">
        <v>4000</v>
      </c>
      <c r="E1741" s="4">
        <v>5100</v>
      </c>
      <c r="F1741" t="s">
        <v>8218</v>
      </c>
      <c r="G1741" t="s">
        <v>8223</v>
      </c>
      <c r="H1741" t="s">
        <v>8404</v>
      </c>
      <c r="I1741" t="s">
        <v>8245</v>
      </c>
      <c r="J1741">
        <v>1432654347</v>
      </c>
      <c r="K1741">
        <v>1430494347</v>
      </c>
      <c r="L1741" t="b">
        <v>0</v>
      </c>
      <c r="M1741">
        <v>62</v>
      </c>
      <c r="N1741" t="b">
        <v>1</v>
      </c>
      <c r="O1741" t="s">
        <v>8269</v>
      </c>
      <c r="P1741" t="s">
        <v>8322</v>
      </c>
      <c r="Q1741" t="s">
        <v>8325</v>
      </c>
      <c r="R1741">
        <f t="shared" si="189"/>
        <v>82.26</v>
      </c>
      <c r="S1741" s="9">
        <f t="shared" si="190"/>
        <v>128</v>
      </c>
      <c r="T1741" s="8">
        <f t="shared" si="191"/>
        <v>42125.647534722222</v>
      </c>
      <c r="U1741" s="8">
        <f t="shared" si="192"/>
        <v>42150.647534722222</v>
      </c>
      <c r="V1741" s="14">
        <f t="shared" si="193"/>
        <v>25</v>
      </c>
      <c r="W1741" s="10">
        <f t="shared" si="194"/>
        <v>0.27500000000000002</v>
      </c>
      <c r="X1741" s="21">
        <f t="shared" si="195"/>
        <v>2015</v>
      </c>
    </row>
    <row r="1742" spans="1:24" ht="60" x14ac:dyDescent="0.25">
      <c r="A1742">
        <v>3162</v>
      </c>
      <c r="B1742" s="1" t="s">
        <v>3162</v>
      </c>
      <c r="C1742" s="1" t="s">
        <v>7272</v>
      </c>
      <c r="D1742" s="3">
        <v>4000</v>
      </c>
      <c r="E1742" s="4">
        <v>5086</v>
      </c>
      <c r="F1742" t="s">
        <v>8218</v>
      </c>
      <c r="G1742" t="s">
        <v>8223</v>
      </c>
      <c r="H1742" t="s">
        <v>8404</v>
      </c>
      <c r="I1742" t="s">
        <v>8245</v>
      </c>
      <c r="J1742">
        <v>1404698400</v>
      </c>
      <c r="K1742">
        <v>1402331262</v>
      </c>
      <c r="L1742" t="b">
        <v>1</v>
      </c>
      <c r="M1742">
        <v>63</v>
      </c>
      <c r="N1742" t="b">
        <v>1</v>
      </c>
      <c r="O1742" t="s">
        <v>8269</v>
      </c>
      <c r="P1742" t="s">
        <v>8322</v>
      </c>
      <c r="Q1742" t="s">
        <v>8325</v>
      </c>
      <c r="R1742">
        <f t="shared" si="189"/>
        <v>80.73</v>
      </c>
      <c r="S1742" s="9">
        <f t="shared" si="190"/>
        <v>127</v>
      </c>
      <c r="T1742" s="8">
        <f t="shared" si="191"/>
        <v>41799.685902777775</v>
      </c>
      <c r="U1742" s="8">
        <f t="shared" si="192"/>
        <v>41827.083333333336</v>
      </c>
      <c r="V1742" s="14">
        <f t="shared" si="193"/>
        <v>27.397430555560277</v>
      </c>
      <c r="W1742" s="10">
        <f t="shared" si="194"/>
        <v>0.27150000000000002</v>
      </c>
      <c r="X1742" s="21">
        <f t="shared" si="195"/>
        <v>2014</v>
      </c>
    </row>
    <row r="1743" spans="1:24" ht="30" x14ac:dyDescent="0.25">
      <c r="A1743">
        <v>3212</v>
      </c>
      <c r="B1743" s="1" t="s">
        <v>3212</v>
      </c>
      <c r="C1743" s="1" t="s">
        <v>7322</v>
      </c>
      <c r="D1743" s="3">
        <v>4000</v>
      </c>
      <c r="E1743" s="4">
        <v>5050</v>
      </c>
      <c r="F1743" t="s">
        <v>8218</v>
      </c>
      <c r="G1743" t="s">
        <v>8223</v>
      </c>
      <c r="H1743" t="s">
        <v>8404</v>
      </c>
      <c r="I1743" t="s">
        <v>8245</v>
      </c>
      <c r="J1743">
        <v>1407524751</v>
      </c>
      <c r="K1743">
        <v>1404932751</v>
      </c>
      <c r="L1743" t="b">
        <v>1</v>
      </c>
      <c r="M1743">
        <v>94</v>
      </c>
      <c r="N1743" t="b">
        <v>1</v>
      </c>
      <c r="O1743" t="s">
        <v>8269</v>
      </c>
      <c r="P1743" t="s">
        <v>8322</v>
      </c>
      <c r="Q1743" t="s">
        <v>8325</v>
      </c>
      <c r="R1743">
        <f t="shared" si="189"/>
        <v>53.72</v>
      </c>
      <c r="S1743" s="9">
        <f t="shared" si="190"/>
        <v>126</v>
      </c>
      <c r="T1743" s="8">
        <f t="shared" si="191"/>
        <v>41829.795729166668</v>
      </c>
      <c r="U1743" s="8">
        <f t="shared" si="192"/>
        <v>41859.795729166668</v>
      </c>
      <c r="V1743" s="14">
        <f t="shared" si="193"/>
        <v>30</v>
      </c>
      <c r="W1743" s="10">
        <f t="shared" si="194"/>
        <v>0.26250000000000001</v>
      </c>
      <c r="X1743" s="21">
        <f t="shared" si="195"/>
        <v>2014</v>
      </c>
    </row>
    <row r="1744" spans="1:24" ht="60" x14ac:dyDescent="0.25">
      <c r="A1744">
        <v>2532</v>
      </c>
      <c r="B1744" s="1" t="s">
        <v>2532</v>
      </c>
      <c r="C1744" s="1" t="s">
        <v>6642</v>
      </c>
      <c r="D1744" s="3">
        <v>4000</v>
      </c>
      <c r="E1744" s="4">
        <v>5045</v>
      </c>
      <c r="F1744" t="s">
        <v>8218</v>
      </c>
      <c r="G1744" t="s">
        <v>8223</v>
      </c>
      <c r="H1744" t="s">
        <v>8404</v>
      </c>
      <c r="I1744" t="s">
        <v>8245</v>
      </c>
      <c r="J1744">
        <v>1345148566</v>
      </c>
      <c r="K1744">
        <v>1342556566</v>
      </c>
      <c r="L1744" t="b">
        <v>0</v>
      </c>
      <c r="M1744">
        <v>60</v>
      </c>
      <c r="N1744" t="b">
        <v>1</v>
      </c>
      <c r="O1744" t="s">
        <v>8298</v>
      </c>
      <c r="P1744" t="s">
        <v>8326</v>
      </c>
      <c r="Q1744" t="s">
        <v>8340</v>
      </c>
      <c r="R1744">
        <f t="shared" si="189"/>
        <v>84.08</v>
      </c>
      <c r="S1744" s="9">
        <f t="shared" si="190"/>
        <v>126</v>
      </c>
      <c r="T1744" s="8">
        <f t="shared" si="191"/>
        <v>41107.849143518521</v>
      </c>
      <c r="U1744" s="8">
        <f t="shared" si="192"/>
        <v>41137.849143518521</v>
      </c>
      <c r="V1744" s="14">
        <f t="shared" si="193"/>
        <v>30</v>
      </c>
      <c r="W1744" s="10">
        <f t="shared" si="194"/>
        <v>0.26124999999999998</v>
      </c>
      <c r="X1744" s="21">
        <f t="shared" si="195"/>
        <v>2012</v>
      </c>
    </row>
    <row r="1745" spans="1:24" ht="60" x14ac:dyDescent="0.25">
      <c r="A1745">
        <v>849</v>
      </c>
      <c r="B1745" s="1" t="s">
        <v>850</v>
      </c>
      <c r="C1745" s="1" t="s">
        <v>4959</v>
      </c>
      <c r="D1745" s="3">
        <v>4000</v>
      </c>
      <c r="E1745" s="4">
        <v>4796</v>
      </c>
      <c r="F1745" t="s">
        <v>8218</v>
      </c>
      <c r="G1745" t="s">
        <v>8223</v>
      </c>
      <c r="H1745" t="s">
        <v>8404</v>
      </c>
      <c r="I1745" t="s">
        <v>8245</v>
      </c>
      <c r="J1745">
        <v>1426473264</v>
      </c>
      <c r="K1745">
        <v>1424057664</v>
      </c>
      <c r="L1745" t="b">
        <v>0</v>
      </c>
      <c r="M1745">
        <v>115</v>
      </c>
      <c r="N1745" t="b">
        <v>1</v>
      </c>
      <c r="O1745" t="s">
        <v>8275</v>
      </c>
      <c r="P1745" t="s">
        <v>8326</v>
      </c>
      <c r="Q1745" t="s">
        <v>8335</v>
      </c>
      <c r="R1745">
        <f t="shared" si="189"/>
        <v>41.7</v>
      </c>
      <c r="S1745" s="9">
        <f t="shared" si="190"/>
        <v>120</v>
      </c>
      <c r="T1745" s="8">
        <f t="shared" si="191"/>
        <v>42051.148888888885</v>
      </c>
      <c r="U1745" s="8">
        <f t="shared" si="192"/>
        <v>42079.107222222221</v>
      </c>
      <c r="V1745" s="14">
        <f t="shared" si="193"/>
        <v>27.958333333335759</v>
      </c>
      <c r="W1745" s="10">
        <f t="shared" si="194"/>
        <v>0.19900000000000001</v>
      </c>
      <c r="X1745" s="21">
        <f t="shared" si="195"/>
        <v>2015</v>
      </c>
    </row>
    <row r="1746" spans="1:24" ht="60" x14ac:dyDescent="0.25">
      <c r="A1746">
        <v>3416</v>
      </c>
      <c r="B1746" s="1" t="s">
        <v>3415</v>
      </c>
      <c r="C1746" s="1" t="s">
        <v>7526</v>
      </c>
      <c r="D1746" s="3">
        <v>4000</v>
      </c>
      <c r="E1746" s="4">
        <v>4784</v>
      </c>
      <c r="F1746" t="s">
        <v>8218</v>
      </c>
      <c r="G1746" t="s">
        <v>8224</v>
      </c>
      <c r="H1746" t="s">
        <v>8408</v>
      </c>
      <c r="I1746" t="s">
        <v>8246</v>
      </c>
      <c r="J1746">
        <v>1429813800</v>
      </c>
      <c r="K1746">
        <v>1427363645</v>
      </c>
      <c r="L1746" t="b">
        <v>0</v>
      </c>
      <c r="M1746">
        <v>30</v>
      </c>
      <c r="N1746" t="b">
        <v>1</v>
      </c>
      <c r="O1746" t="s">
        <v>8269</v>
      </c>
      <c r="P1746" t="s">
        <v>8322</v>
      </c>
      <c r="Q1746" t="s">
        <v>8325</v>
      </c>
      <c r="R1746">
        <f t="shared" si="189"/>
        <v>159.47</v>
      </c>
      <c r="S1746" s="9">
        <f t="shared" si="190"/>
        <v>120</v>
      </c>
      <c r="T1746" s="8">
        <f t="shared" si="191"/>
        <v>42089.412557870368</v>
      </c>
      <c r="U1746" s="8">
        <f t="shared" si="192"/>
        <v>42117.770833333328</v>
      </c>
      <c r="V1746" s="14">
        <f t="shared" si="193"/>
        <v>28.358275462960592</v>
      </c>
      <c r="W1746" s="10">
        <f t="shared" si="194"/>
        <v>0.19600000000000001</v>
      </c>
      <c r="X1746" s="21">
        <f t="shared" si="195"/>
        <v>2015</v>
      </c>
    </row>
    <row r="1747" spans="1:24" ht="45" x14ac:dyDescent="0.25">
      <c r="A1747">
        <v>3012</v>
      </c>
      <c r="B1747" s="1" t="s">
        <v>3012</v>
      </c>
      <c r="C1747" s="1" t="s">
        <v>7122</v>
      </c>
      <c r="D1747" s="3">
        <v>4000</v>
      </c>
      <c r="E1747" s="4">
        <v>4685</v>
      </c>
      <c r="F1747" t="s">
        <v>8218</v>
      </c>
      <c r="G1747" t="s">
        <v>8223</v>
      </c>
      <c r="H1747" t="s">
        <v>8404</v>
      </c>
      <c r="I1747" t="s">
        <v>8245</v>
      </c>
      <c r="J1747">
        <v>1423587130</v>
      </c>
      <c r="K1747">
        <v>1421772730</v>
      </c>
      <c r="L1747" t="b">
        <v>0</v>
      </c>
      <c r="M1747">
        <v>55</v>
      </c>
      <c r="N1747" t="b">
        <v>1</v>
      </c>
      <c r="O1747" t="s">
        <v>8301</v>
      </c>
      <c r="P1747" t="s">
        <v>8322</v>
      </c>
      <c r="Q1747" t="s">
        <v>8323</v>
      </c>
      <c r="R1747">
        <f t="shared" si="189"/>
        <v>85.18</v>
      </c>
      <c r="S1747" s="9">
        <f t="shared" si="190"/>
        <v>117</v>
      </c>
      <c r="T1747" s="8">
        <f t="shared" si="191"/>
        <v>42024.702893518523</v>
      </c>
      <c r="U1747" s="8">
        <f t="shared" si="192"/>
        <v>42045.702893518523</v>
      </c>
      <c r="V1747" s="14">
        <f t="shared" si="193"/>
        <v>21</v>
      </c>
      <c r="W1747" s="10">
        <f t="shared" si="194"/>
        <v>0.17125000000000001</v>
      </c>
      <c r="X1747" s="21">
        <f t="shared" si="195"/>
        <v>2015</v>
      </c>
    </row>
    <row r="1748" spans="1:24" ht="45" x14ac:dyDescent="0.25">
      <c r="A1748">
        <v>3523</v>
      </c>
      <c r="B1748" s="1" t="s">
        <v>3522</v>
      </c>
      <c r="C1748" s="1" t="s">
        <v>7633</v>
      </c>
      <c r="D1748" s="3">
        <v>4000</v>
      </c>
      <c r="E1748" s="4">
        <v>4546</v>
      </c>
      <c r="F1748" t="s">
        <v>8218</v>
      </c>
      <c r="G1748" t="s">
        <v>8224</v>
      </c>
      <c r="H1748" t="s">
        <v>8408</v>
      </c>
      <c r="I1748" t="s">
        <v>8246</v>
      </c>
      <c r="J1748">
        <v>1474844400</v>
      </c>
      <c r="K1748">
        <v>1469871148</v>
      </c>
      <c r="L1748" t="b">
        <v>0</v>
      </c>
      <c r="M1748">
        <v>80</v>
      </c>
      <c r="N1748" t="b">
        <v>1</v>
      </c>
      <c r="O1748" t="s">
        <v>8269</v>
      </c>
      <c r="P1748" t="s">
        <v>8322</v>
      </c>
      <c r="Q1748" t="s">
        <v>8325</v>
      </c>
      <c r="R1748">
        <f t="shared" si="189"/>
        <v>56.83</v>
      </c>
      <c r="S1748" s="9">
        <f t="shared" si="190"/>
        <v>114</v>
      </c>
      <c r="T1748" s="8">
        <f t="shared" si="191"/>
        <v>42581.397546296299</v>
      </c>
      <c r="U1748" s="8">
        <f t="shared" si="192"/>
        <v>42638.958333333328</v>
      </c>
      <c r="V1748" s="14">
        <f t="shared" si="193"/>
        <v>57.560787037029513</v>
      </c>
      <c r="W1748" s="10">
        <f t="shared" si="194"/>
        <v>0.13650000000000001</v>
      </c>
      <c r="X1748" s="21">
        <f t="shared" si="195"/>
        <v>2016</v>
      </c>
    </row>
    <row r="1749" spans="1:24" ht="45" x14ac:dyDescent="0.25">
      <c r="A1749">
        <v>3673</v>
      </c>
      <c r="B1749" s="1" t="s">
        <v>3670</v>
      </c>
      <c r="C1749" s="1" t="s">
        <v>7783</v>
      </c>
      <c r="D1749" s="3">
        <v>4000</v>
      </c>
      <c r="E1749" s="4">
        <v>4545</v>
      </c>
      <c r="F1749" t="s">
        <v>8218</v>
      </c>
      <c r="G1749" t="s">
        <v>8224</v>
      </c>
      <c r="H1749" t="s">
        <v>8408</v>
      </c>
      <c r="I1749" t="s">
        <v>8246</v>
      </c>
      <c r="J1749">
        <v>1415191920</v>
      </c>
      <c r="K1749">
        <v>1412233497</v>
      </c>
      <c r="L1749" t="b">
        <v>0</v>
      </c>
      <c r="M1749">
        <v>114</v>
      </c>
      <c r="N1749" t="b">
        <v>1</v>
      </c>
      <c r="O1749" t="s">
        <v>8269</v>
      </c>
      <c r="P1749" t="s">
        <v>8322</v>
      </c>
      <c r="Q1749" t="s">
        <v>8325</v>
      </c>
      <c r="R1749">
        <f t="shared" si="189"/>
        <v>39.869999999999997</v>
      </c>
      <c r="S1749" s="9">
        <f t="shared" si="190"/>
        <v>114</v>
      </c>
      <c r="T1749" s="8">
        <f t="shared" si="191"/>
        <v>41914.295104166667</v>
      </c>
      <c r="U1749" s="8">
        <f t="shared" si="192"/>
        <v>41948.536111111112</v>
      </c>
      <c r="V1749" s="14">
        <f t="shared" si="193"/>
        <v>34.241006944444962</v>
      </c>
      <c r="W1749" s="10">
        <f t="shared" si="194"/>
        <v>0.13625000000000001</v>
      </c>
      <c r="X1749" s="21">
        <f t="shared" si="195"/>
        <v>2014</v>
      </c>
    </row>
    <row r="1750" spans="1:24" ht="45" x14ac:dyDescent="0.25">
      <c r="A1750">
        <v>2526</v>
      </c>
      <c r="B1750" s="1" t="s">
        <v>2526</v>
      </c>
      <c r="C1750" s="1" t="s">
        <v>6636</v>
      </c>
      <c r="D1750" s="3">
        <v>4000</v>
      </c>
      <c r="E1750" s="4">
        <v>4518</v>
      </c>
      <c r="F1750" t="s">
        <v>8218</v>
      </c>
      <c r="G1750" t="s">
        <v>8223</v>
      </c>
      <c r="H1750" t="s">
        <v>8404</v>
      </c>
      <c r="I1750" t="s">
        <v>8245</v>
      </c>
      <c r="J1750">
        <v>1418014740</v>
      </c>
      <c r="K1750">
        <v>1415585474</v>
      </c>
      <c r="L1750" t="b">
        <v>0</v>
      </c>
      <c r="M1750">
        <v>33</v>
      </c>
      <c r="N1750" t="b">
        <v>1</v>
      </c>
      <c r="O1750" t="s">
        <v>8298</v>
      </c>
      <c r="P1750" t="s">
        <v>8326</v>
      </c>
      <c r="Q1750" t="s">
        <v>8340</v>
      </c>
      <c r="R1750">
        <f t="shared" si="189"/>
        <v>136.91</v>
      </c>
      <c r="S1750" s="9">
        <f t="shared" si="190"/>
        <v>113</v>
      </c>
      <c r="T1750" s="8">
        <f t="shared" si="191"/>
        <v>41953.091134259259</v>
      </c>
      <c r="U1750" s="8">
        <f t="shared" si="192"/>
        <v>41981.207638888889</v>
      </c>
      <c r="V1750" s="14">
        <f t="shared" si="193"/>
        <v>28.116504629630072</v>
      </c>
      <c r="W1750" s="10">
        <f t="shared" si="194"/>
        <v>0.1295</v>
      </c>
      <c r="X1750" s="21">
        <f t="shared" si="195"/>
        <v>2014</v>
      </c>
    </row>
    <row r="1751" spans="1:24" ht="60" x14ac:dyDescent="0.25">
      <c r="A1751">
        <v>2481</v>
      </c>
      <c r="B1751" s="1" t="s">
        <v>2481</v>
      </c>
      <c r="C1751" s="1" t="s">
        <v>6591</v>
      </c>
      <c r="D1751" s="3">
        <v>4000</v>
      </c>
      <c r="E1751" s="4">
        <v>4516.4399999999996</v>
      </c>
      <c r="F1751" t="s">
        <v>8218</v>
      </c>
      <c r="G1751" t="s">
        <v>8223</v>
      </c>
      <c r="H1751" t="s">
        <v>8404</v>
      </c>
      <c r="I1751" t="s">
        <v>8245</v>
      </c>
      <c r="J1751">
        <v>1335799808</v>
      </c>
      <c r="K1751">
        <v>1333207808</v>
      </c>
      <c r="L1751" t="b">
        <v>0</v>
      </c>
      <c r="M1751">
        <v>95</v>
      </c>
      <c r="N1751" t="b">
        <v>1</v>
      </c>
      <c r="O1751" t="s">
        <v>8277</v>
      </c>
      <c r="P1751" t="s">
        <v>8326</v>
      </c>
      <c r="Q1751" t="s">
        <v>8327</v>
      </c>
      <c r="R1751">
        <f t="shared" si="189"/>
        <v>47.54</v>
      </c>
      <c r="S1751" s="9">
        <f t="shared" si="190"/>
        <v>113</v>
      </c>
      <c r="T1751" s="8">
        <f t="shared" si="191"/>
        <v>40999.645925925928</v>
      </c>
      <c r="U1751" s="8">
        <f t="shared" si="192"/>
        <v>41029.645925925928</v>
      </c>
      <c r="V1751" s="14">
        <f t="shared" si="193"/>
        <v>30</v>
      </c>
      <c r="W1751" s="10">
        <f t="shared" si="194"/>
        <v>0.12910999999999989</v>
      </c>
      <c r="X1751" s="21">
        <f t="shared" si="195"/>
        <v>2012</v>
      </c>
    </row>
    <row r="1752" spans="1:24" ht="45" x14ac:dyDescent="0.25">
      <c r="A1752">
        <v>2497</v>
      </c>
      <c r="B1752" s="1" t="s">
        <v>2497</v>
      </c>
      <c r="C1752" s="1" t="s">
        <v>6607</v>
      </c>
      <c r="D1752" s="3">
        <v>4000</v>
      </c>
      <c r="E1752" s="4">
        <v>4510.8599999999997</v>
      </c>
      <c r="F1752" t="s">
        <v>8218</v>
      </c>
      <c r="G1752" t="s">
        <v>8223</v>
      </c>
      <c r="H1752" t="s">
        <v>8404</v>
      </c>
      <c r="I1752" t="s">
        <v>8245</v>
      </c>
      <c r="J1752">
        <v>1312578338</v>
      </c>
      <c r="K1752">
        <v>1309986338</v>
      </c>
      <c r="L1752" t="b">
        <v>0</v>
      </c>
      <c r="M1752">
        <v>56</v>
      </c>
      <c r="N1752" t="b">
        <v>1</v>
      </c>
      <c r="O1752" t="s">
        <v>8277</v>
      </c>
      <c r="P1752" t="s">
        <v>8326</v>
      </c>
      <c r="Q1752" t="s">
        <v>8327</v>
      </c>
      <c r="R1752">
        <f t="shared" si="189"/>
        <v>80.55</v>
      </c>
      <c r="S1752" s="9">
        <f t="shared" si="190"/>
        <v>113</v>
      </c>
      <c r="T1752" s="8">
        <f t="shared" si="191"/>
        <v>40730.878912037035</v>
      </c>
      <c r="U1752" s="8">
        <f t="shared" si="192"/>
        <v>40760.878912037035</v>
      </c>
      <c r="V1752" s="14">
        <f t="shared" si="193"/>
        <v>30</v>
      </c>
      <c r="W1752" s="10">
        <f t="shared" si="194"/>
        <v>0.12771499999999991</v>
      </c>
      <c r="X1752" s="21">
        <f t="shared" si="195"/>
        <v>2011</v>
      </c>
    </row>
    <row r="1753" spans="1:24" ht="60" x14ac:dyDescent="0.25">
      <c r="A1753">
        <v>2210</v>
      </c>
      <c r="B1753" s="1" t="s">
        <v>2211</v>
      </c>
      <c r="C1753" s="1" t="s">
        <v>6320</v>
      </c>
      <c r="D1753" s="3">
        <v>4000</v>
      </c>
      <c r="E1753" s="4">
        <v>4457</v>
      </c>
      <c r="F1753" t="s">
        <v>8218</v>
      </c>
      <c r="G1753" t="s">
        <v>8223</v>
      </c>
      <c r="H1753" t="s">
        <v>8404</v>
      </c>
      <c r="I1753" t="s">
        <v>8245</v>
      </c>
      <c r="J1753">
        <v>1334424960</v>
      </c>
      <c r="K1753">
        <v>1329442510</v>
      </c>
      <c r="L1753" t="b">
        <v>0</v>
      </c>
      <c r="M1753">
        <v>72</v>
      </c>
      <c r="N1753" t="b">
        <v>1</v>
      </c>
      <c r="O1753" t="s">
        <v>8278</v>
      </c>
      <c r="P1753" t="s">
        <v>8326</v>
      </c>
      <c r="Q1753" t="s">
        <v>8328</v>
      </c>
      <c r="R1753">
        <f t="shared" si="189"/>
        <v>61.9</v>
      </c>
      <c r="S1753" s="9">
        <f t="shared" si="190"/>
        <v>111</v>
      </c>
      <c r="T1753" s="8">
        <f t="shared" si="191"/>
        <v>40956.066087962965</v>
      </c>
      <c r="U1753" s="8">
        <f t="shared" si="192"/>
        <v>41013.73333333333</v>
      </c>
      <c r="V1753" s="14">
        <f t="shared" si="193"/>
        <v>57.667245370364981</v>
      </c>
      <c r="W1753" s="10">
        <f t="shared" si="194"/>
        <v>0.11425</v>
      </c>
      <c r="X1753" s="21">
        <f t="shared" si="195"/>
        <v>2012</v>
      </c>
    </row>
    <row r="1754" spans="1:24" ht="60" x14ac:dyDescent="0.25">
      <c r="A1754">
        <v>3398</v>
      </c>
      <c r="B1754" s="1" t="s">
        <v>3397</v>
      </c>
      <c r="C1754" s="1" t="s">
        <v>7508</v>
      </c>
      <c r="D1754" s="3">
        <v>4000</v>
      </c>
      <c r="E1754" s="4">
        <v>4443</v>
      </c>
      <c r="F1754" t="s">
        <v>8218</v>
      </c>
      <c r="G1754" t="s">
        <v>8223</v>
      </c>
      <c r="H1754" t="s">
        <v>8404</v>
      </c>
      <c r="I1754" t="s">
        <v>8245</v>
      </c>
      <c r="J1754">
        <v>1416589200</v>
      </c>
      <c r="K1754">
        <v>1414605776</v>
      </c>
      <c r="L1754" t="b">
        <v>0</v>
      </c>
      <c r="M1754">
        <v>65</v>
      </c>
      <c r="N1754" t="b">
        <v>1</v>
      </c>
      <c r="O1754" t="s">
        <v>8269</v>
      </c>
      <c r="P1754" t="s">
        <v>8322</v>
      </c>
      <c r="Q1754" t="s">
        <v>8325</v>
      </c>
      <c r="R1754">
        <f t="shared" si="189"/>
        <v>68.349999999999994</v>
      </c>
      <c r="S1754" s="9">
        <f t="shared" si="190"/>
        <v>111</v>
      </c>
      <c r="T1754" s="8">
        <f t="shared" si="191"/>
        <v>41941.75203703704</v>
      </c>
      <c r="U1754" s="8">
        <f t="shared" si="192"/>
        <v>41964.708333333328</v>
      </c>
      <c r="V1754" s="14">
        <f t="shared" si="193"/>
        <v>22.956296296288201</v>
      </c>
      <c r="W1754" s="10">
        <f t="shared" si="194"/>
        <v>0.11075</v>
      </c>
      <c r="X1754" s="21">
        <f t="shared" si="195"/>
        <v>2014</v>
      </c>
    </row>
    <row r="1755" spans="1:24" ht="30" x14ac:dyDescent="0.25">
      <c r="A1755">
        <v>3759</v>
      </c>
      <c r="B1755" s="1" t="s">
        <v>3756</v>
      </c>
      <c r="C1755" s="1" t="s">
        <v>7869</v>
      </c>
      <c r="D1755" s="3">
        <v>4000</v>
      </c>
      <c r="E1755" s="4">
        <v>4409.7700000000004</v>
      </c>
      <c r="F1755" t="s">
        <v>8218</v>
      </c>
      <c r="G1755" t="s">
        <v>8223</v>
      </c>
      <c r="H1755" t="s">
        <v>8404</v>
      </c>
      <c r="I1755" t="s">
        <v>8245</v>
      </c>
      <c r="J1755">
        <v>1440556553</v>
      </c>
      <c r="K1755">
        <v>1435372553</v>
      </c>
      <c r="L1755" t="b">
        <v>0</v>
      </c>
      <c r="M1755">
        <v>88</v>
      </c>
      <c r="N1755" t="b">
        <v>1</v>
      </c>
      <c r="O1755" t="s">
        <v>8303</v>
      </c>
      <c r="P1755" t="s">
        <v>8322</v>
      </c>
      <c r="Q1755" t="s">
        <v>8334</v>
      </c>
      <c r="R1755">
        <f t="shared" si="189"/>
        <v>50.11</v>
      </c>
      <c r="S1755" s="9">
        <f t="shared" si="190"/>
        <v>110</v>
      </c>
      <c r="T1755" s="8">
        <f t="shared" si="191"/>
        <v>42182.108252314814</v>
      </c>
      <c r="U1755" s="8">
        <f t="shared" si="192"/>
        <v>42242.108252314814</v>
      </c>
      <c r="V1755" s="14">
        <f t="shared" si="193"/>
        <v>60</v>
      </c>
      <c r="W1755" s="10">
        <f t="shared" si="194"/>
        <v>0.1024425000000001</v>
      </c>
      <c r="X1755" s="21">
        <f t="shared" si="195"/>
        <v>2015</v>
      </c>
    </row>
    <row r="1756" spans="1:24" ht="45" x14ac:dyDescent="0.25">
      <c r="A1756">
        <v>3315</v>
      </c>
      <c r="B1756" s="1" t="s">
        <v>3315</v>
      </c>
      <c r="C1756" s="1" t="s">
        <v>7425</v>
      </c>
      <c r="D1756" s="3">
        <v>4000</v>
      </c>
      <c r="E1756" s="4">
        <v>4400</v>
      </c>
      <c r="F1756" t="s">
        <v>8218</v>
      </c>
      <c r="G1756" t="s">
        <v>8224</v>
      </c>
      <c r="H1756" t="s">
        <v>8408</v>
      </c>
      <c r="I1756" t="s">
        <v>8246</v>
      </c>
      <c r="J1756">
        <v>1462519041</v>
      </c>
      <c r="K1756">
        <v>1459927041</v>
      </c>
      <c r="L1756" t="b">
        <v>0</v>
      </c>
      <c r="M1756">
        <v>89</v>
      </c>
      <c r="N1756" t="b">
        <v>1</v>
      </c>
      <c r="O1756" t="s">
        <v>8269</v>
      </c>
      <c r="P1756" t="s">
        <v>8322</v>
      </c>
      <c r="Q1756" t="s">
        <v>8325</v>
      </c>
      <c r="R1756">
        <f t="shared" si="189"/>
        <v>49.44</v>
      </c>
      <c r="S1756" s="9">
        <f t="shared" si="190"/>
        <v>110</v>
      </c>
      <c r="T1756" s="8">
        <f t="shared" si="191"/>
        <v>42466.303715277783</v>
      </c>
      <c r="U1756" s="8">
        <f t="shared" si="192"/>
        <v>42496.303715277783</v>
      </c>
      <c r="V1756" s="14">
        <f t="shared" si="193"/>
        <v>30</v>
      </c>
      <c r="W1756" s="10">
        <f t="shared" si="194"/>
        <v>0.1</v>
      </c>
      <c r="X1756" s="21">
        <f t="shared" si="195"/>
        <v>2016</v>
      </c>
    </row>
    <row r="1757" spans="1:24" ht="30" x14ac:dyDescent="0.25">
      <c r="A1757">
        <v>1462</v>
      </c>
      <c r="B1757" s="1" t="s">
        <v>1463</v>
      </c>
      <c r="C1757" s="1" t="s">
        <v>5572</v>
      </c>
      <c r="D1757" s="3">
        <v>4000</v>
      </c>
      <c r="E1757" s="4">
        <v>4340.7</v>
      </c>
      <c r="F1757" t="s">
        <v>8218</v>
      </c>
      <c r="G1757" t="s">
        <v>8223</v>
      </c>
      <c r="H1757" t="s">
        <v>8404</v>
      </c>
      <c r="I1757" t="s">
        <v>8245</v>
      </c>
      <c r="J1757">
        <v>1365609271</v>
      </c>
      <c r="K1757">
        <v>1363017271</v>
      </c>
      <c r="L1757" t="b">
        <v>1</v>
      </c>
      <c r="M1757">
        <v>150</v>
      </c>
      <c r="N1757" t="b">
        <v>1</v>
      </c>
      <c r="O1757" t="s">
        <v>8286</v>
      </c>
      <c r="P1757" t="s">
        <v>8310</v>
      </c>
      <c r="Q1757" t="s">
        <v>8311</v>
      </c>
      <c r="R1757">
        <f t="shared" si="189"/>
        <v>28.94</v>
      </c>
      <c r="S1757" s="9">
        <f t="shared" si="190"/>
        <v>109</v>
      </c>
      <c r="T1757" s="8">
        <f t="shared" si="191"/>
        <v>41344.662858796299</v>
      </c>
      <c r="U1757" s="8">
        <f t="shared" si="192"/>
        <v>41374.662858796299</v>
      </c>
      <c r="V1757" s="14">
        <f t="shared" si="193"/>
        <v>30</v>
      </c>
      <c r="W1757" s="10">
        <f t="shared" si="194"/>
        <v>8.5174999999999959E-2</v>
      </c>
      <c r="X1757" s="21">
        <f t="shared" si="195"/>
        <v>2013</v>
      </c>
    </row>
    <row r="1758" spans="1:24" ht="60" x14ac:dyDescent="0.25">
      <c r="A1758">
        <v>3768</v>
      </c>
      <c r="B1758" s="1" t="s">
        <v>3765</v>
      </c>
      <c r="C1758" s="1" t="s">
        <v>7878</v>
      </c>
      <c r="D1758" s="3">
        <v>4000</v>
      </c>
      <c r="E1758" s="4">
        <v>4306.1099999999997</v>
      </c>
      <c r="F1758" t="s">
        <v>8218</v>
      </c>
      <c r="G1758" t="s">
        <v>8223</v>
      </c>
      <c r="H1758" t="s">
        <v>8404</v>
      </c>
      <c r="I1758" t="s">
        <v>8245</v>
      </c>
      <c r="J1758">
        <v>1402594090</v>
      </c>
      <c r="K1758">
        <v>1400002090</v>
      </c>
      <c r="L1758" t="b">
        <v>0</v>
      </c>
      <c r="M1758">
        <v>58</v>
      </c>
      <c r="N1758" t="b">
        <v>1</v>
      </c>
      <c r="O1758" t="s">
        <v>8303</v>
      </c>
      <c r="P1758" t="s">
        <v>8322</v>
      </c>
      <c r="Q1758" t="s">
        <v>8334</v>
      </c>
      <c r="R1758">
        <f t="shared" si="189"/>
        <v>74.239999999999995</v>
      </c>
      <c r="S1758" s="9">
        <f t="shared" si="190"/>
        <v>108</v>
      </c>
      <c r="T1758" s="8">
        <f t="shared" si="191"/>
        <v>41772.727893518517</v>
      </c>
      <c r="U1758" s="8">
        <f t="shared" si="192"/>
        <v>41802.727893518517</v>
      </c>
      <c r="V1758" s="14">
        <f t="shared" si="193"/>
        <v>30</v>
      </c>
      <c r="W1758" s="10">
        <f t="shared" si="194"/>
        <v>7.6527499999999915E-2</v>
      </c>
      <c r="X1758" s="21">
        <f t="shared" si="195"/>
        <v>2014</v>
      </c>
    </row>
    <row r="1759" spans="1:24" ht="60" x14ac:dyDescent="0.25">
      <c r="A1759">
        <v>3273</v>
      </c>
      <c r="B1759" s="1" t="s">
        <v>3273</v>
      </c>
      <c r="C1759" s="1" t="s">
        <v>7383</v>
      </c>
      <c r="D1759" s="3">
        <v>4000</v>
      </c>
      <c r="E1759" s="4">
        <v>4296</v>
      </c>
      <c r="F1759" t="s">
        <v>8218</v>
      </c>
      <c r="G1759" t="s">
        <v>8223</v>
      </c>
      <c r="H1759" t="s">
        <v>8404</v>
      </c>
      <c r="I1759" t="s">
        <v>8245</v>
      </c>
      <c r="J1759">
        <v>1473879600</v>
      </c>
      <c r="K1759">
        <v>1472498042</v>
      </c>
      <c r="L1759" t="b">
        <v>1</v>
      </c>
      <c r="M1759">
        <v>21</v>
      </c>
      <c r="N1759" t="b">
        <v>1</v>
      </c>
      <c r="O1759" t="s">
        <v>8269</v>
      </c>
      <c r="P1759" t="s">
        <v>8322</v>
      </c>
      <c r="Q1759" t="s">
        <v>8325</v>
      </c>
      <c r="R1759">
        <f t="shared" si="189"/>
        <v>204.57</v>
      </c>
      <c r="S1759" s="9">
        <f t="shared" si="190"/>
        <v>107</v>
      </c>
      <c r="T1759" s="8">
        <f t="shared" si="191"/>
        <v>42611.801412037035</v>
      </c>
      <c r="U1759" s="8">
        <f t="shared" si="192"/>
        <v>42627.791666666672</v>
      </c>
      <c r="V1759" s="14">
        <f t="shared" si="193"/>
        <v>15.990254629636183</v>
      </c>
      <c r="W1759" s="10">
        <f t="shared" si="194"/>
        <v>7.3999999999999996E-2</v>
      </c>
      <c r="X1759" s="21">
        <f t="shared" si="195"/>
        <v>2016</v>
      </c>
    </row>
    <row r="1760" spans="1:24" ht="60" x14ac:dyDescent="0.25">
      <c r="A1760">
        <v>2528</v>
      </c>
      <c r="B1760" s="1" t="s">
        <v>2528</v>
      </c>
      <c r="C1760" s="1" t="s">
        <v>6638</v>
      </c>
      <c r="D1760" s="3">
        <v>4000</v>
      </c>
      <c r="E1760" s="4">
        <v>4289.99</v>
      </c>
      <c r="F1760" t="s">
        <v>8218</v>
      </c>
      <c r="G1760" t="s">
        <v>8224</v>
      </c>
      <c r="H1760" t="s">
        <v>8408</v>
      </c>
      <c r="I1760" t="s">
        <v>8246</v>
      </c>
      <c r="J1760">
        <v>1440068400</v>
      </c>
      <c r="K1760">
        <v>1438459303</v>
      </c>
      <c r="L1760" t="b">
        <v>0</v>
      </c>
      <c r="M1760">
        <v>81</v>
      </c>
      <c r="N1760" t="b">
        <v>1</v>
      </c>
      <c r="O1760" t="s">
        <v>8298</v>
      </c>
      <c r="P1760" t="s">
        <v>8326</v>
      </c>
      <c r="Q1760" t="s">
        <v>8340</v>
      </c>
      <c r="R1760">
        <f t="shared" si="189"/>
        <v>52.96</v>
      </c>
      <c r="S1760" s="9">
        <f t="shared" si="190"/>
        <v>107</v>
      </c>
      <c r="T1760" s="8">
        <f t="shared" si="191"/>
        <v>42217.834525462968</v>
      </c>
      <c r="U1760" s="8">
        <f t="shared" si="192"/>
        <v>42236.458333333328</v>
      </c>
      <c r="V1760" s="14">
        <f t="shared" si="193"/>
        <v>18.623807870360906</v>
      </c>
      <c r="W1760" s="10">
        <f t="shared" si="194"/>
        <v>7.2497499999999951E-2</v>
      </c>
      <c r="X1760" s="21">
        <f t="shared" si="195"/>
        <v>2015</v>
      </c>
    </row>
    <row r="1761" spans="1:24" ht="30" x14ac:dyDescent="0.25">
      <c r="A1761">
        <v>815</v>
      </c>
      <c r="B1761" s="1" t="s">
        <v>816</v>
      </c>
      <c r="C1761" s="1" t="s">
        <v>4925</v>
      </c>
      <c r="D1761" s="3">
        <v>4000</v>
      </c>
      <c r="E1761" s="4">
        <v>4280</v>
      </c>
      <c r="F1761" t="s">
        <v>8218</v>
      </c>
      <c r="G1761" t="s">
        <v>8223</v>
      </c>
      <c r="H1761" t="s">
        <v>8404</v>
      </c>
      <c r="I1761" t="s">
        <v>8245</v>
      </c>
      <c r="J1761">
        <v>1414879303</v>
      </c>
      <c r="K1761">
        <v>1412287303</v>
      </c>
      <c r="L1761" t="b">
        <v>0</v>
      </c>
      <c r="M1761">
        <v>43</v>
      </c>
      <c r="N1761" t="b">
        <v>1</v>
      </c>
      <c r="O1761" t="s">
        <v>8274</v>
      </c>
      <c r="P1761" t="s">
        <v>8326</v>
      </c>
      <c r="Q1761" t="s">
        <v>8330</v>
      </c>
      <c r="R1761">
        <f t="shared" si="189"/>
        <v>99.53</v>
      </c>
      <c r="S1761" s="9">
        <f t="shared" si="190"/>
        <v>107</v>
      </c>
      <c r="T1761" s="8">
        <f t="shared" si="191"/>
        <v>41914.917858796296</v>
      </c>
      <c r="U1761" s="8">
        <f t="shared" si="192"/>
        <v>41944.917858796296</v>
      </c>
      <c r="V1761" s="14">
        <f t="shared" si="193"/>
        <v>30</v>
      </c>
      <c r="W1761" s="10">
        <f t="shared" si="194"/>
        <v>7.0000000000000007E-2</v>
      </c>
      <c r="X1761" s="21">
        <f t="shared" si="195"/>
        <v>2014</v>
      </c>
    </row>
    <row r="1762" spans="1:24" ht="45" x14ac:dyDescent="0.25">
      <c r="A1762">
        <v>2109</v>
      </c>
      <c r="B1762" s="1" t="s">
        <v>2110</v>
      </c>
      <c r="C1762" s="1" t="s">
        <v>6219</v>
      </c>
      <c r="D1762" s="3">
        <v>4000</v>
      </c>
      <c r="E1762" s="4">
        <v>4261</v>
      </c>
      <c r="F1762" t="s">
        <v>8218</v>
      </c>
      <c r="G1762" t="s">
        <v>8223</v>
      </c>
      <c r="H1762" t="s">
        <v>8404</v>
      </c>
      <c r="I1762" t="s">
        <v>8245</v>
      </c>
      <c r="J1762">
        <v>1436115617</v>
      </c>
      <c r="K1762">
        <v>1433523617</v>
      </c>
      <c r="L1762" t="b">
        <v>0</v>
      </c>
      <c r="M1762">
        <v>40</v>
      </c>
      <c r="N1762" t="b">
        <v>1</v>
      </c>
      <c r="O1762" t="s">
        <v>8277</v>
      </c>
      <c r="P1762" t="s">
        <v>8326</v>
      </c>
      <c r="Q1762" t="s">
        <v>8327</v>
      </c>
      <c r="R1762">
        <f t="shared" si="189"/>
        <v>106.53</v>
      </c>
      <c r="S1762" s="9">
        <f t="shared" si="190"/>
        <v>107</v>
      </c>
      <c r="T1762" s="8">
        <f t="shared" si="191"/>
        <v>42160.708530092597</v>
      </c>
      <c r="U1762" s="8">
        <f t="shared" si="192"/>
        <v>42190.708530092597</v>
      </c>
      <c r="V1762" s="14">
        <f t="shared" si="193"/>
        <v>30</v>
      </c>
      <c r="W1762" s="10">
        <f t="shared" si="194"/>
        <v>6.5250000000000002E-2</v>
      </c>
      <c r="X1762" s="21">
        <f t="shared" si="195"/>
        <v>2015</v>
      </c>
    </row>
    <row r="1763" spans="1:24" ht="45" x14ac:dyDescent="0.25">
      <c r="A1763">
        <v>3359</v>
      </c>
      <c r="B1763" s="1" t="s">
        <v>3358</v>
      </c>
      <c r="C1763" s="1" t="s">
        <v>7469</v>
      </c>
      <c r="D1763" s="3">
        <v>4000</v>
      </c>
      <c r="E1763" s="4">
        <v>4250</v>
      </c>
      <c r="F1763" t="s">
        <v>8218</v>
      </c>
      <c r="G1763" t="s">
        <v>8223</v>
      </c>
      <c r="H1763" t="s">
        <v>8404</v>
      </c>
      <c r="I1763" t="s">
        <v>8245</v>
      </c>
      <c r="J1763">
        <v>1487985734</v>
      </c>
      <c r="K1763">
        <v>1484097734</v>
      </c>
      <c r="L1763" t="b">
        <v>0</v>
      </c>
      <c r="M1763">
        <v>23</v>
      </c>
      <c r="N1763" t="b">
        <v>1</v>
      </c>
      <c r="O1763" t="s">
        <v>8269</v>
      </c>
      <c r="P1763" t="s">
        <v>8322</v>
      </c>
      <c r="Q1763" t="s">
        <v>8325</v>
      </c>
      <c r="R1763">
        <f t="shared" si="189"/>
        <v>184.78</v>
      </c>
      <c r="S1763" s="9">
        <f t="shared" si="190"/>
        <v>106</v>
      </c>
      <c r="T1763" s="8">
        <f t="shared" si="191"/>
        <v>42746.057106481487</v>
      </c>
      <c r="U1763" s="8">
        <f t="shared" si="192"/>
        <v>42791.057106481487</v>
      </c>
      <c r="V1763" s="14">
        <f t="shared" si="193"/>
        <v>45</v>
      </c>
      <c r="W1763" s="10">
        <f t="shared" si="194"/>
        <v>6.25E-2</v>
      </c>
      <c r="X1763" s="21">
        <f t="shared" si="195"/>
        <v>2017</v>
      </c>
    </row>
    <row r="1764" spans="1:24" ht="45" x14ac:dyDescent="0.25">
      <c r="A1764">
        <v>2171</v>
      </c>
      <c r="B1764" s="1" t="s">
        <v>2172</v>
      </c>
      <c r="C1764" s="1" t="s">
        <v>6281</v>
      </c>
      <c r="D1764" s="3">
        <v>4000</v>
      </c>
      <c r="E1764" s="4">
        <v>4243</v>
      </c>
      <c r="F1764" t="s">
        <v>8218</v>
      </c>
      <c r="G1764" t="s">
        <v>8223</v>
      </c>
      <c r="H1764" t="s">
        <v>8404</v>
      </c>
      <c r="I1764" t="s">
        <v>8245</v>
      </c>
      <c r="J1764">
        <v>1434949200</v>
      </c>
      <c r="K1764">
        <v>1431903495</v>
      </c>
      <c r="L1764" t="b">
        <v>0</v>
      </c>
      <c r="M1764">
        <v>47</v>
      </c>
      <c r="N1764" t="b">
        <v>1</v>
      </c>
      <c r="O1764" t="s">
        <v>8274</v>
      </c>
      <c r="P1764" t="s">
        <v>8326</v>
      </c>
      <c r="Q1764" t="s">
        <v>8330</v>
      </c>
      <c r="R1764">
        <f t="shared" si="189"/>
        <v>90.28</v>
      </c>
      <c r="S1764" s="9">
        <f t="shared" si="190"/>
        <v>106</v>
      </c>
      <c r="T1764" s="8">
        <f t="shared" si="191"/>
        <v>42141.95711805555</v>
      </c>
      <c r="U1764" s="8">
        <f t="shared" si="192"/>
        <v>42177.208333333328</v>
      </c>
      <c r="V1764" s="14">
        <f t="shared" si="193"/>
        <v>35.251215277778101</v>
      </c>
      <c r="W1764" s="10">
        <f t="shared" si="194"/>
        <v>6.0749999999999998E-2</v>
      </c>
      <c r="X1764" s="21">
        <f t="shared" si="195"/>
        <v>2015</v>
      </c>
    </row>
    <row r="1765" spans="1:24" ht="60" x14ac:dyDescent="0.25">
      <c r="A1765">
        <v>3502</v>
      </c>
      <c r="B1765" s="1" t="s">
        <v>3501</v>
      </c>
      <c r="C1765" s="1" t="s">
        <v>7612</v>
      </c>
      <c r="D1765" s="3">
        <v>4000</v>
      </c>
      <c r="E1765" s="4">
        <v>4216</v>
      </c>
      <c r="F1765" t="s">
        <v>8218</v>
      </c>
      <c r="G1765" t="s">
        <v>8223</v>
      </c>
      <c r="H1765" t="s">
        <v>8404</v>
      </c>
      <c r="I1765" t="s">
        <v>8245</v>
      </c>
      <c r="J1765">
        <v>1458100740</v>
      </c>
      <c r="K1765">
        <v>1456862924</v>
      </c>
      <c r="L1765" t="b">
        <v>0</v>
      </c>
      <c r="M1765">
        <v>31</v>
      </c>
      <c r="N1765" t="b">
        <v>1</v>
      </c>
      <c r="O1765" t="s">
        <v>8269</v>
      </c>
      <c r="P1765" t="s">
        <v>8322</v>
      </c>
      <c r="Q1765" t="s">
        <v>8325</v>
      </c>
      <c r="R1765">
        <f t="shared" si="189"/>
        <v>136</v>
      </c>
      <c r="S1765" s="9">
        <f t="shared" si="190"/>
        <v>105</v>
      </c>
      <c r="T1765" s="8">
        <f t="shared" si="191"/>
        <v>42430.839398148149</v>
      </c>
      <c r="U1765" s="8">
        <f t="shared" si="192"/>
        <v>42445.165972222225</v>
      </c>
      <c r="V1765" s="14">
        <f t="shared" si="193"/>
        <v>14.326574074075324</v>
      </c>
      <c r="W1765" s="10">
        <f t="shared" si="194"/>
        <v>5.3999999999999999E-2</v>
      </c>
      <c r="X1765" s="21">
        <f t="shared" si="195"/>
        <v>2016</v>
      </c>
    </row>
    <row r="1766" spans="1:24" ht="30" x14ac:dyDescent="0.25">
      <c r="A1766">
        <v>807</v>
      </c>
      <c r="B1766" s="1" t="s">
        <v>808</v>
      </c>
      <c r="C1766" s="1" t="s">
        <v>4917</v>
      </c>
      <c r="D1766" s="3">
        <v>4000</v>
      </c>
      <c r="E1766" s="4">
        <v>4205</v>
      </c>
      <c r="F1766" t="s">
        <v>8218</v>
      </c>
      <c r="G1766" t="s">
        <v>8223</v>
      </c>
      <c r="H1766" t="s">
        <v>8404</v>
      </c>
      <c r="I1766" t="s">
        <v>8245</v>
      </c>
      <c r="J1766">
        <v>1488333600</v>
      </c>
      <c r="K1766">
        <v>1485270311</v>
      </c>
      <c r="L1766" t="b">
        <v>0</v>
      </c>
      <c r="M1766">
        <v>57</v>
      </c>
      <c r="N1766" t="b">
        <v>1</v>
      </c>
      <c r="O1766" t="s">
        <v>8274</v>
      </c>
      <c r="P1766" t="s">
        <v>8326</v>
      </c>
      <c r="Q1766" t="s">
        <v>8330</v>
      </c>
      <c r="R1766">
        <f t="shared" si="189"/>
        <v>73.77</v>
      </c>
      <c r="S1766" s="9">
        <f t="shared" si="190"/>
        <v>105</v>
      </c>
      <c r="T1766" s="8">
        <f t="shared" si="191"/>
        <v>42759.628599537042</v>
      </c>
      <c r="U1766" s="8">
        <f t="shared" si="192"/>
        <v>42795.083333333328</v>
      </c>
      <c r="V1766" s="14">
        <f t="shared" si="193"/>
        <v>35.454733796286746</v>
      </c>
      <c r="W1766" s="10">
        <f t="shared" si="194"/>
        <v>5.1249999999999997E-2</v>
      </c>
      <c r="X1766" s="21">
        <f t="shared" si="195"/>
        <v>2017</v>
      </c>
    </row>
    <row r="1767" spans="1:24" ht="45" x14ac:dyDescent="0.25">
      <c r="A1767">
        <v>859</v>
      </c>
      <c r="B1767" s="1" t="s">
        <v>860</v>
      </c>
      <c r="C1767" s="1" t="s">
        <v>4969</v>
      </c>
      <c r="D1767" s="3">
        <v>4000</v>
      </c>
      <c r="E1767" s="4">
        <v>4187</v>
      </c>
      <c r="F1767" t="s">
        <v>8218</v>
      </c>
      <c r="G1767" t="s">
        <v>8223</v>
      </c>
      <c r="H1767" t="s">
        <v>8404</v>
      </c>
      <c r="I1767" t="s">
        <v>8245</v>
      </c>
      <c r="J1767">
        <v>1433376000</v>
      </c>
      <c r="K1767">
        <v>1430768468</v>
      </c>
      <c r="L1767" t="b">
        <v>0</v>
      </c>
      <c r="M1767">
        <v>98</v>
      </c>
      <c r="N1767" t="b">
        <v>1</v>
      </c>
      <c r="O1767" t="s">
        <v>8275</v>
      </c>
      <c r="P1767" t="s">
        <v>8326</v>
      </c>
      <c r="Q1767" t="s">
        <v>8335</v>
      </c>
      <c r="R1767">
        <f t="shared" si="189"/>
        <v>42.72</v>
      </c>
      <c r="S1767" s="9">
        <f t="shared" si="190"/>
        <v>105</v>
      </c>
      <c r="T1767" s="8">
        <f t="shared" si="191"/>
        <v>42128.820231481484</v>
      </c>
      <c r="U1767" s="8">
        <f t="shared" si="192"/>
        <v>42159</v>
      </c>
      <c r="V1767" s="14">
        <f t="shared" si="193"/>
        <v>30.17976851851563</v>
      </c>
      <c r="W1767" s="10">
        <f t="shared" si="194"/>
        <v>4.675E-2</v>
      </c>
      <c r="X1767" s="21">
        <f t="shared" si="195"/>
        <v>2015</v>
      </c>
    </row>
    <row r="1768" spans="1:24" ht="45" x14ac:dyDescent="0.25">
      <c r="A1768">
        <v>809</v>
      </c>
      <c r="B1768" s="1" t="s">
        <v>810</v>
      </c>
      <c r="C1768" s="1" t="s">
        <v>4919</v>
      </c>
      <c r="D1768" s="3">
        <v>4000</v>
      </c>
      <c r="E1768" s="4">
        <v>4151</v>
      </c>
      <c r="F1768" t="s">
        <v>8218</v>
      </c>
      <c r="G1768" t="s">
        <v>8223</v>
      </c>
      <c r="H1768" t="s">
        <v>8404</v>
      </c>
      <c r="I1768" t="s">
        <v>8245</v>
      </c>
      <c r="J1768">
        <v>1390161630</v>
      </c>
      <c r="K1768">
        <v>1387569630</v>
      </c>
      <c r="L1768" t="b">
        <v>0</v>
      </c>
      <c r="M1768">
        <v>52</v>
      </c>
      <c r="N1768" t="b">
        <v>1</v>
      </c>
      <c r="O1768" t="s">
        <v>8274</v>
      </c>
      <c r="P1768" t="s">
        <v>8326</v>
      </c>
      <c r="Q1768" t="s">
        <v>8330</v>
      </c>
      <c r="R1768">
        <f t="shared" si="189"/>
        <v>79.83</v>
      </c>
      <c r="S1768" s="9">
        <f t="shared" si="190"/>
        <v>104</v>
      </c>
      <c r="T1768" s="8">
        <f t="shared" si="191"/>
        <v>41628.833680555559</v>
      </c>
      <c r="U1768" s="8">
        <f t="shared" si="192"/>
        <v>41658.833680555559</v>
      </c>
      <c r="V1768" s="14">
        <f t="shared" si="193"/>
        <v>30</v>
      </c>
      <c r="W1768" s="10">
        <f t="shared" si="194"/>
        <v>3.7749999999999999E-2</v>
      </c>
      <c r="X1768" s="21">
        <f t="shared" si="195"/>
        <v>2013</v>
      </c>
    </row>
    <row r="1769" spans="1:24" ht="45" x14ac:dyDescent="0.25">
      <c r="A1769">
        <v>1273</v>
      </c>
      <c r="B1769" s="1" t="s">
        <v>1274</v>
      </c>
      <c r="C1769" s="1" t="s">
        <v>5383</v>
      </c>
      <c r="D1769" s="3">
        <v>4000</v>
      </c>
      <c r="E1769" s="4">
        <v>4140</v>
      </c>
      <c r="F1769" t="s">
        <v>8218</v>
      </c>
      <c r="G1769" t="s">
        <v>8228</v>
      </c>
      <c r="H1769" t="s">
        <v>8409</v>
      </c>
      <c r="I1769" t="s">
        <v>8250</v>
      </c>
      <c r="J1769">
        <v>1409506291</v>
      </c>
      <c r="K1769">
        <v>1406914291</v>
      </c>
      <c r="L1769" t="b">
        <v>1</v>
      </c>
      <c r="M1769">
        <v>54</v>
      </c>
      <c r="N1769" t="b">
        <v>1</v>
      </c>
      <c r="O1769" t="s">
        <v>8274</v>
      </c>
      <c r="P1769" t="s">
        <v>8326</v>
      </c>
      <c r="Q1769" t="s">
        <v>8330</v>
      </c>
      <c r="R1769">
        <f t="shared" si="189"/>
        <v>76.67</v>
      </c>
      <c r="S1769" s="9">
        <f t="shared" si="190"/>
        <v>104</v>
      </c>
      <c r="T1769" s="8">
        <f t="shared" si="191"/>
        <v>41852.730219907404</v>
      </c>
      <c r="U1769" s="8">
        <f t="shared" si="192"/>
        <v>41882.730219907404</v>
      </c>
      <c r="V1769" s="14">
        <f t="shared" si="193"/>
        <v>30</v>
      </c>
      <c r="W1769" s="10">
        <f t="shared" si="194"/>
        <v>3.5000000000000003E-2</v>
      </c>
      <c r="X1769" s="21">
        <f t="shared" si="195"/>
        <v>2014</v>
      </c>
    </row>
    <row r="1770" spans="1:24" ht="60" x14ac:dyDescent="0.25">
      <c r="A1770">
        <v>3221</v>
      </c>
      <c r="B1770" s="1" t="s">
        <v>3221</v>
      </c>
      <c r="C1770" s="1" t="s">
        <v>7331</v>
      </c>
      <c r="D1770" s="3">
        <v>4000</v>
      </c>
      <c r="E1770" s="4">
        <v>4137</v>
      </c>
      <c r="F1770" t="s">
        <v>8218</v>
      </c>
      <c r="G1770" t="s">
        <v>8224</v>
      </c>
      <c r="H1770" t="s">
        <v>8408</v>
      </c>
      <c r="I1770" t="s">
        <v>8246</v>
      </c>
      <c r="J1770">
        <v>1436114603</v>
      </c>
      <c r="K1770">
        <v>1433090603</v>
      </c>
      <c r="L1770" t="b">
        <v>1</v>
      </c>
      <c r="M1770">
        <v>113</v>
      </c>
      <c r="N1770" t="b">
        <v>1</v>
      </c>
      <c r="O1770" t="s">
        <v>8269</v>
      </c>
      <c r="P1770" t="s">
        <v>8322</v>
      </c>
      <c r="Q1770" t="s">
        <v>8325</v>
      </c>
      <c r="R1770">
        <f t="shared" si="189"/>
        <v>36.61</v>
      </c>
      <c r="S1770" s="9">
        <f t="shared" si="190"/>
        <v>103</v>
      </c>
      <c r="T1770" s="8">
        <f t="shared" si="191"/>
        <v>42155.696793981479</v>
      </c>
      <c r="U1770" s="8">
        <f t="shared" si="192"/>
        <v>42190.696793981479</v>
      </c>
      <c r="V1770" s="14">
        <f t="shared" si="193"/>
        <v>35</v>
      </c>
      <c r="W1770" s="10">
        <f t="shared" si="194"/>
        <v>3.4250000000000003E-2</v>
      </c>
      <c r="X1770" s="21">
        <f t="shared" si="195"/>
        <v>2015</v>
      </c>
    </row>
    <row r="1771" spans="1:24" ht="60" x14ac:dyDescent="0.25">
      <c r="A1771">
        <v>2174</v>
      </c>
      <c r="B1771" s="1" t="s">
        <v>2175</v>
      </c>
      <c r="C1771" s="1" t="s">
        <v>6284</v>
      </c>
      <c r="D1771" s="3">
        <v>4000</v>
      </c>
      <c r="E1771" s="4">
        <v>4119</v>
      </c>
      <c r="F1771" t="s">
        <v>8218</v>
      </c>
      <c r="G1771" t="s">
        <v>8224</v>
      </c>
      <c r="H1771" t="s">
        <v>8408</v>
      </c>
      <c r="I1771" t="s">
        <v>8246</v>
      </c>
      <c r="J1771">
        <v>1462453307</v>
      </c>
      <c r="K1771">
        <v>1459861307</v>
      </c>
      <c r="L1771" t="b">
        <v>0</v>
      </c>
      <c r="M1771">
        <v>63</v>
      </c>
      <c r="N1771" t="b">
        <v>1</v>
      </c>
      <c r="O1771" t="s">
        <v>8274</v>
      </c>
      <c r="P1771" t="s">
        <v>8326</v>
      </c>
      <c r="Q1771" t="s">
        <v>8330</v>
      </c>
      <c r="R1771">
        <f t="shared" si="189"/>
        <v>65.38</v>
      </c>
      <c r="S1771" s="9">
        <f t="shared" si="190"/>
        <v>103</v>
      </c>
      <c r="T1771" s="8">
        <f t="shared" si="191"/>
        <v>42465.542905092589</v>
      </c>
      <c r="U1771" s="8">
        <f t="shared" si="192"/>
        <v>42495.542905092589</v>
      </c>
      <c r="V1771" s="14">
        <f t="shared" si="193"/>
        <v>30</v>
      </c>
      <c r="W1771" s="10">
        <f t="shared" si="194"/>
        <v>2.9749999999999999E-2</v>
      </c>
      <c r="X1771" s="21">
        <f t="shared" si="195"/>
        <v>2016</v>
      </c>
    </row>
    <row r="1772" spans="1:24" ht="60" x14ac:dyDescent="0.25">
      <c r="A1772">
        <v>1403</v>
      </c>
      <c r="B1772" s="1" t="s">
        <v>1404</v>
      </c>
      <c r="C1772" s="1" t="s">
        <v>5513</v>
      </c>
      <c r="D1772" s="3">
        <v>4000</v>
      </c>
      <c r="E1772" s="4">
        <v>4103</v>
      </c>
      <c r="F1772" t="s">
        <v>8218</v>
      </c>
      <c r="G1772" t="s">
        <v>8223</v>
      </c>
      <c r="H1772" t="s">
        <v>8404</v>
      </c>
      <c r="I1772" t="s">
        <v>8245</v>
      </c>
      <c r="J1772">
        <v>1374802235</v>
      </c>
      <c r="K1772">
        <v>1372210235</v>
      </c>
      <c r="L1772" t="b">
        <v>0</v>
      </c>
      <c r="M1772">
        <v>66</v>
      </c>
      <c r="N1772" t="b">
        <v>1</v>
      </c>
      <c r="O1772" t="s">
        <v>8274</v>
      </c>
      <c r="P1772" t="s">
        <v>8326</v>
      </c>
      <c r="Q1772" t="s">
        <v>8330</v>
      </c>
      <c r="R1772">
        <f t="shared" si="189"/>
        <v>62.17</v>
      </c>
      <c r="S1772" s="9">
        <f t="shared" si="190"/>
        <v>103</v>
      </c>
      <c r="T1772" s="8">
        <f t="shared" si="191"/>
        <v>41451.062905092593</v>
      </c>
      <c r="U1772" s="8">
        <f t="shared" si="192"/>
        <v>41481.062905092593</v>
      </c>
      <c r="V1772" s="14">
        <f t="shared" si="193"/>
        <v>30</v>
      </c>
      <c r="W1772" s="10">
        <f t="shared" si="194"/>
        <v>2.5749999999999999E-2</v>
      </c>
      <c r="X1772" s="21">
        <f t="shared" si="195"/>
        <v>2013</v>
      </c>
    </row>
    <row r="1773" spans="1:24" ht="60" x14ac:dyDescent="0.25">
      <c r="A1773">
        <v>3381</v>
      </c>
      <c r="B1773" s="1" t="s">
        <v>3380</v>
      </c>
      <c r="C1773" s="1" t="s">
        <v>7491</v>
      </c>
      <c r="D1773" s="3">
        <v>4000</v>
      </c>
      <c r="E1773" s="4">
        <v>4090</v>
      </c>
      <c r="F1773" t="s">
        <v>8218</v>
      </c>
      <c r="G1773" t="s">
        <v>8223</v>
      </c>
      <c r="H1773" t="s">
        <v>8404</v>
      </c>
      <c r="I1773" t="s">
        <v>8245</v>
      </c>
      <c r="J1773">
        <v>1426044383</v>
      </c>
      <c r="K1773">
        <v>1423455983</v>
      </c>
      <c r="L1773" t="b">
        <v>0</v>
      </c>
      <c r="M1773">
        <v>48</v>
      </c>
      <c r="N1773" t="b">
        <v>1</v>
      </c>
      <c r="O1773" t="s">
        <v>8269</v>
      </c>
      <c r="P1773" t="s">
        <v>8322</v>
      </c>
      <c r="Q1773" t="s">
        <v>8325</v>
      </c>
      <c r="R1773">
        <f t="shared" si="189"/>
        <v>85.21</v>
      </c>
      <c r="S1773" s="9">
        <f t="shared" si="190"/>
        <v>102</v>
      </c>
      <c r="T1773" s="8">
        <f t="shared" si="191"/>
        <v>42044.184988425928</v>
      </c>
      <c r="U1773" s="8">
        <f t="shared" si="192"/>
        <v>42074.143321759257</v>
      </c>
      <c r="V1773" s="14">
        <f t="shared" si="193"/>
        <v>29.958333333328483</v>
      </c>
      <c r="W1773" s="10">
        <f t="shared" si="194"/>
        <v>2.2499999999999999E-2</v>
      </c>
      <c r="X1773" s="21">
        <f t="shared" si="195"/>
        <v>2015</v>
      </c>
    </row>
    <row r="1774" spans="1:24" ht="45" x14ac:dyDescent="0.25">
      <c r="A1774">
        <v>2527</v>
      </c>
      <c r="B1774" s="1" t="s">
        <v>2527</v>
      </c>
      <c r="C1774" s="1" t="s">
        <v>6637</v>
      </c>
      <c r="D1774" s="3">
        <v>4000</v>
      </c>
      <c r="E1774" s="4">
        <v>4085</v>
      </c>
      <c r="F1774" t="s">
        <v>8218</v>
      </c>
      <c r="G1774" t="s">
        <v>8223</v>
      </c>
      <c r="H1774" t="s">
        <v>8404</v>
      </c>
      <c r="I1774" t="s">
        <v>8245</v>
      </c>
      <c r="J1774">
        <v>1382068740</v>
      </c>
      <c r="K1774">
        <v>1380477691</v>
      </c>
      <c r="L1774" t="b">
        <v>0</v>
      </c>
      <c r="M1774">
        <v>71</v>
      </c>
      <c r="N1774" t="b">
        <v>1</v>
      </c>
      <c r="O1774" t="s">
        <v>8298</v>
      </c>
      <c r="P1774" t="s">
        <v>8326</v>
      </c>
      <c r="Q1774" t="s">
        <v>8340</v>
      </c>
      <c r="R1774">
        <f t="shared" si="189"/>
        <v>57.54</v>
      </c>
      <c r="S1774" s="9">
        <f t="shared" si="190"/>
        <v>102</v>
      </c>
      <c r="T1774" s="8">
        <f t="shared" si="191"/>
        <v>41546.75105324074</v>
      </c>
      <c r="U1774" s="8">
        <f t="shared" si="192"/>
        <v>41565.165972222225</v>
      </c>
      <c r="V1774" s="14">
        <f t="shared" si="193"/>
        <v>18.414918981485243</v>
      </c>
      <c r="W1774" s="10">
        <f t="shared" si="194"/>
        <v>2.1250000000000002E-2</v>
      </c>
      <c r="X1774" s="21">
        <f t="shared" si="195"/>
        <v>2013</v>
      </c>
    </row>
    <row r="1775" spans="1:24" ht="60" x14ac:dyDescent="0.25">
      <c r="A1775">
        <v>3305</v>
      </c>
      <c r="B1775" s="1" t="s">
        <v>3305</v>
      </c>
      <c r="C1775" s="1" t="s">
        <v>7415</v>
      </c>
      <c r="D1775" s="3">
        <v>4000</v>
      </c>
      <c r="E1775" s="4">
        <v>4081</v>
      </c>
      <c r="F1775" t="s">
        <v>8218</v>
      </c>
      <c r="G1775" t="s">
        <v>8223</v>
      </c>
      <c r="H1775" t="s">
        <v>8404</v>
      </c>
      <c r="I1775" t="s">
        <v>8245</v>
      </c>
      <c r="J1775">
        <v>1438374748</v>
      </c>
      <c r="K1775">
        <v>1435782748</v>
      </c>
      <c r="L1775" t="b">
        <v>0</v>
      </c>
      <c r="M1775">
        <v>20</v>
      </c>
      <c r="N1775" t="b">
        <v>1</v>
      </c>
      <c r="O1775" t="s">
        <v>8269</v>
      </c>
      <c r="P1775" t="s">
        <v>8322</v>
      </c>
      <c r="Q1775" t="s">
        <v>8325</v>
      </c>
      <c r="R1775">
        <f t="shared" si="189"/>
        <v>204.05</v>
      </c>
      <c r="S1775" s="9">
        <f t="shared" si="190"/>
        <v>102</v>
      </c>
      <c r="T1775" s="8">
        <f t="shared" si="191"/>
        <v>42186.855879629627</v>
      </c>
      <c r="U1775" s="8">
        <f t="shared" si="192"/>
        <v>42216.855879629627</v>
      </c>
      <c r="V1775" s="14">
        <f t="shared" si="193"/>
        <v>30</v>
      </c>
      <c r="W1775" s="10">
        <f t="shared" si="194"/>
        <v>2.0250000000000001E-2</v>
      </c>
      <c r="X1775" s="21">
        <f t="shared" si="195"/>
        <v>2015</v>
      </c>
    </row>
    <row r="1776" spans="1:24" ht="45" x14ac:dyDescent="0.25">
      <c r="A1776">
        <v>2334</v>
      </c>
      <c r="B1776" s="1" t="s">
        <v>2335</v>
      </c>
      <c r="C1776" s="1" t="s">
        <v>6444</v>
      </c>
      <c r="D1776" s="3">
        <v>4000</v>
      </c>
      <c r="E1776" s="4">
        <v>4078</v>
      </c>
      <c r="F1776" t="s">
        <v>8218</v>
      </c>
      <c r="G1776" t="s">
        <v>8223</v>
      </c>
      <c r="H1776" t="s">
        <v>8404</v>
      </c>
      <c r="I1776" t="s">
        <v>8245</v>
      </c>
      <c r="J1776">
        <v>1415208840</v>
      </c>
      <c r="K1776">
        <v>1412611498</v>
      </c>
      <c r="L1776" t="b">
        <v>1</v>
      </c>
      <c r="M1776">
        <v>67</v>
      </c>
      <c r="N1776" t="b">
        <v>1</v>
      </c>
      <c r="O1776" t="s">
        <v>8296</v>
      </c>
      <c r="P1776" t="s">
        <v>8318</v>
      </c>
      <c r="Q1776" t="s">
        <v>8319</v>
      </c>
      <c r="R1776">
        <f t="shared" si="189"/>
        <v>60.87</v>
      </c>
      <c r="S1776" s="9">
        <f t="shared" si="190"/>
        <v>102</v>
      </c>
      <c r="T1776" s="8">
        <f t="shared" si="191"/>
        <v>41918.670115740737</v>
      </c>
      <c r="U1776" s="8">
        <f t="shared" si="192"/>
        <v>41948.731944444444</v>
      </c>
      <c r="V1776" s="14">
        <f t="shared" si="193"/>
        <v>30.061828703706851</v>
      </c>
      <c r="W1776" s="10">
        <f t="shared" si="194"/>
        <v>1.95E-2</v>
      </c>
      <c r="X1776" s="21">
        <f t="shared" si="195"/>
        <v>2014</v>
      </c>
    </row>
    <row r="1777" spans="1:24" ht="60" x14ac:dyDescent="0.25">
      <c r="A1777">
        <v>3626</v>
      </c>
      <c r="B1777" s="1" t="s">
        <v>3624</v>
      </c>
      <c r="C1777" s="1" t="s">
        <v>7736</v>
      </c>
      <c r="D1777" s="3">
        <v>4000</v>
      </c>
      <c r="E1777" s="4">
        <v>4073</v>
      </c>
      <c r="F1777" t="s">
        <v>8218</v>
      </c>
      <c r="G1777" t="s">
        <v>8224</v>
      </c>
      <c r="H1777" t="s">
        <v>8408</v>
      </c>
      <c r="I1777" t="s">
        <v>8246</v>
      </c>
      <c r="J1777">
        <v>1408204857</v>
      </c>
      <c r="K1777">
        <v>1406390457</v>
      </c>
      <c r="L1777" t="b">
        <v>0</v>
      </c>
      <c r="M1777">
        <v>48</v>
      </c>
      <c r="N1777" t="b">
        <v>1</v>
      </c>
      <c r="O1777" t="s">
        <v>8269</v>
      </c>
      <c r="P1777" t="s">
        <v>8322</v>
      </c>
      <c r="Q1777" t="s">
        <v>8325</v>
      </c>
      <c r="R1777">
        <f t="shared" si="189"/>
        <v>84.85</v>
      </c>
      <c r="S1777" s="9">
        <f t="shared" si="190"/>
        <v>102</v>
      </c>
      <c r="T1777" s="8">
        <f t="shared" si="191"/>
        <v>41846.667326388888</v>
      </c>
      <c r="U1777" s="8">
        <f t="shared" si="192"/>
        <v>41867.667326388888</v>
      </c>
      <c r="V1777" s="14">
        <f t="shared" si="193"/>
        <v>21</v>
      </c>
      <c r="W1777" s="10">
        <f t="shared" si="194"/>
        <v>1.8249999999999999E-2</v>
      </c>
      <c r="X1777" s="21">
        <f t="shared" si="195"/>
        <v>2014</v>
      </c>
    </row>
    <row r="1778" spans="1:24" ht="60" x14ac:dyDescent="0.25">
      <c r="A1778">
        <v>1632</v>
      </c>
      <c r="B1778" s="1" t="s">
        <v>1633</v>
      </c>
      <c r="C1778" s="1" t="s">
        <v>5742</v>
      </c>
      <c r="D1778" s="3">
        <v>4000</v>
      </c>
      <c r="E1778" s="4">
        <v>4065</v>
      </c>
      <c r="F1778" t="s">
        <v>8218</v>
      </c>
      <c r="G1778" t="s">
        <v>8223</v>
      </c>
      <c r="H1778" t="s">
        <v>8404</v>
      </c>
      <c r="I1778" t="s">
        <v>8245</v>
      </c>
      <c r="J1778">
        <v>1316851854</v>
      </c>
      <c r="K1778">
        <v>1311667854</v>
      </c>
      <c r="L1778" t="b">
        <v>0</v>
      </c>
      <c r="M1778">
        <v>47</v>
      </c>
      <c r="N1778" t="b">
        <v>1</v>
      </c>
      <c r="O1778" t="s">
        <v>8274</v>
      </c>
      <c r="P1778" t="s">
        <v>8326</v>
      </c>
      <c r="Q1778" t="s">
        <v>8330</v>
      </c>
      <c r="R1778">
        <f t="shared" si="189"/>
        <v>86.49</v>
      </c>
      <c r="S1778" s="9">
        <f t="shared" si="190"/>
        <v>102</v>
      </c>
      <c r="T1778" s="8">
        <f t="shared" si="191"/>
        <v>40750.340902777774</v>
      </c>
      <c r="U1778" s="8">
        <f t="shared" si="192"/>
        <v>40810.340902777774</v>
      </c>
      <c r="V1778" s="14">
        <f t="shared" si="193"/>
        <v>60</v>
      </c>
      <c r="W1778" s="10">
        <f t="shared" si="194"/>
        <v>1.6250000000000001E-2</v>
      </c>
      <c r="X1778" s="21">
        <f t="shared" si="195"/>
        <v>2011</v>
      </c>
    </row>
    <row r="1779" spans="1:24" ht="60" x14ac:dyDescent="0.25">
      <c r="A1779">
        <v>2938</v>
      </c>
      <c r="B1779" s="1" t="s">
        <v>2938</v>
      </c>
      <c r="C1779" s="1" t="s">
        <v>7048</v>
      </c>
      <c r="D1779" s="3">
        <v>4000</v>
      </c>
      <c r="E1779" s="4">
        <v>4055</v>
      </c>
      <c r="F1779" t="s">
        <v>8218</v>
      </c>
      <c r="G1779" t="s">
        <v>8223</v>
      </c>
      <c r="H1779" t="s">
        <v>8404</v>
      </c>
      <c r="I1779" t="s">
        <v>8245</v>
      </c>
      <c r="J1779">
        <v>1422636814</v>
      </c>
      <c r="K1779">
        <v>1420044814</v>
      </c>
      <c r="L1779" t="b">
        <v>0</v>
      </c>
      <c r="M1779">
        <v>32</v>
      </c>
      <c r="N1779" t="b">
        <v>1</v>
      </c>
      <c r="O1779" t="s">
        <v>8303</v>
      </c>
      <c r="P1779" t="s">
        <v>8322</v>
      </c>
      <c r="Q1779" t="s">
        <v>8334</v>
      </c>
      <c r="R1779">
        <f t="shared" si="189"/>
        <v>126.72</v>
      </c>
      <c r="S1779" s="9">
        <f t="shared" si="190"/>
        <v>101</v>
      </c>
      <c r="T1779" s="8">
        <f t="shared" si="191"/>
        <v>42004.703865740739</v>
      </c>
      <c r="U1779" s="8">
        <f t="shared" si="192"/>
        <v>42034.703865740739</v>
      </c>
      <c r="V1779" s="14">
        <f t="shared" si="193"/>
        <v>30</v>
      </c>
      <c r="W1779" s="10">
        <f t="shared" si="194"/>
        <v>1.375E-2</v>
      </c>
      <c r="X1779" s="21">
        <f t="shared" si="195"/>
        <v>2014</v>
      </c>
    </row>
    <row r="1780" spans="1:24" ht="45" x14ac:dyDescent="0.25">
      <c r="A1780">
        <v>30</v>
      </c>
      <c r="B1780" s="1" t="s">
        <v>32</v>
      </c>
      <c r="C1780" s="1" t="s">
        <v>4141</v>
      </c>
      <c r="D1780" s="3">
        <v>4000</v>
      </c>
      <c r="E1780" s="4">
        <v>4051.99</v>
      </c>
      <c r="F1780" t="s">
        <v>8218</v>
      </c>
      <c r="G1780" t="s">
        <v>8223</v>
      </c>
      <c r="H1780" t="s">
        <v>8404</v>
      </c>
      <c r="I1780" t="s">
        <v>8245</v>
      </c>
      <c r="J1780">
        <v>1408604515</v>
      </c>
      <c r="K1780">
        <v>1406012515</v>
      </c>
      <c r="L1780" t="b">
        <v>0</v>
      </c>
      <c r="M1780">
        <v>53</v>
      </c>
      <c r="N1780" t="b">
        <v>1</v>
      </c>
      <c r="O1780" t="s">
        <v>8263</v>
      </c>
      <c r="P1780" t="s">
        <v>8320</v>
      </c>
      <c r="Q1780" t="s">
        <v>8331</v>
      </c>
      <c r="R1780">
        <f t="shared" si="189"/>
        <v>76.45</v>
      </c>
      <c r="S1780" s="9">
        <f t="shared" si="190"/>
        <v>101</v>
      </c>
      <c r="T1780" s="8">
        <f t="shared" si="191"/>
        <v>41842.292997685188</v>
      </c>
      <c r="U1780" s="8">
        <f t="shared" si="192"/>
        <v>41872.292997685188</v>
      </c>
      <c r="V1780" s="14">
        <f t="shared" si="193"/>
        <v>30</v>
      </c>
      <c r="W1780" s="10">
        <f t="shared" si="194"/>
        <v>1.2997499999999945E-2</v>
      </c>
      <c r="X1780" s="21">
        <f t="shared" si="195"/>
        <v>2014</v>
      </c>
    </row>
    <row r="1781" spans="1:24" ht="30" x14ac:dyDescent="0.25">
      <c r="A1781">
        <v>3157</v>
      </c>
      <c r="B1781" s="1" t="s">
        <v>3157</v>
      </c>
      <c r="C1781" s="1" t="s">
        <v>7267</v>
      </c>
      <c r="D1781" s="3">
        <v>4000</v>
      </c>
      <c r="E1781" s="4">
        <v>4040</v>
      </c>
      <c r="F1781" t="s">
        <v>8218</v>
      </c>
      <c r="G1781" t="s">
        <v>8223</v>
      </c>
      <c r="H1781" t="s">
        <v>8404</v>
      </c>
      <c r="I1781" t="s">
        <v>8245</v>
      </c>
      <c r="J1781">
        <v>1405746000</v>
      </c>
      <c r="K1781">
        <v>1404932105</v>
      </c>
      <c r="L1781" t="b">
        <v>1</v>
      </c>
      <c r="M1781">
        <v>41</v>
      </c>
      <c r="N1781" t="b">
        <v>1</v>
      </c>
      <c r="O1781" t="s">
        <v>8269</v>
      </c>
      <c r="P1781" t="s">
        <v>8322</v>
      </c>
      <c r="Q1781" t="s">
        <v>8325</v>
      </c>
      <c r="R1781">
        <f t="shared" si="189"/>
        <v>98.54</v>
      </c>
      <c r="S1781" s="9">
        <f t="shared" si="190"/>
        <v>101</v>
      </c>
      <c r="T1781" s="8">
        <f t="shared" si="191"/>
        <v>41829.788252314815</v>
      </c>
      <c r="U1781" s="8">
        <f t="shared" si="192"/>
        <v>41839.208333333336</v>
      </c>
      <c r="V1781" s="14">
        <f t="shared" si="193"/>
        <v>9.4200810185211594</v>
      </c>
      <c r="W1781" s="10">
        <f t="shared" si="194"/>
        <v>0.01</v>
      </c>
      <c r="X1781" s="21">
        <f t="shared" si="195"/>
        <v>2014</v>
      </c>
    </row>
    <row r="1782" spans="1:24" ht="30" x14ac:dyDescent="0.25">
      <c r="A1782">
        <v>1628</v>
      </c>
      <c r="B1782" s="1" t="s">
        <v>1629</v>
      </c>
      <c r="C1782" s="1" t="s">
        <v>5738</v>
      </c>
      <c r="D1782" s="3">
        <v>4000</v>
      </c>
      <c r="E1782" s="4">
        <v>4037</v>
      </c>
      <c r="F1782" t="s">
        <v>8218</v>
      </c>
      <c r="G1782" t="s">
        <v>8223</v>
      </c>
      <c r="H1782" t="s">
        <v>8404</v>
      </c>
      <c r="I1782" t="s">
        <v>8245</v>
      </c>
      <c r="J1782">
        <v>1403026882</v>
      </c>
      <c r="K1782">
        <v>1400175682</v>
      </c>
      <c r="L1782" t="b">
        <v>0</v>
      </c>
      <c r="M1782">
        <v>88</v>
      </c>
      <c r="N1782" t="b">
        <v>1</v>
      </c>
      <c r="O1782" t="s">
        <v>8274</v>
      </c>
      <c r="P1782" t="s">
        <v>8326</v>
      </c>
      <c r="Q1782" t="s">
        <v>8330</v>
      </c>
      <c r="R1782">
        <f t="shared" si="189"/>
        <v>45.88</v>
      </c>
      <c r="S1782" s="9">
        <f t="shared" si="190"/>
        <v>101</v>
      </c>
      <c r="T1782" s="8">
        <f t="shared" si="191"/>
        <v>41774.737060185187</v>
      </c>
      <c r="U1782" s="8">
        <f t="shared" si="192"/>
        <v>41807.737060185187</v>
      </c>
      <c r="V1782" s="14">
        <f t="shared" si="193"/>
        <v>33</v>
      </c>
      <c r="W1782" s="10">
        <f t="shared" si="194"/>
        <v>9.2499999999999995E-3</v>
      </c>
      <c r="X1782" s="21">
        <f t="shared" si="195"/>
        <v>2014</v>
      </c>
    </row>
    <row r="1783" spans="1:24" ht="60" x14ac:dyDescent="0.25">
      <c r="A1783">
        <v>3418</v>
      </c>
      <c r="B1783" s="1" t="s">
        <v>3417</v>
      </c>
      <c r="C1783" s="1" t="s">
        <v>7528</v>
      </c>
      <c r="D1783" s="3">
        <v>4000</v>
      </c>
      <c r="E1783" s="4">
        <v>4035</v>
      </c>
      <c r="F1783" t="s">
        <v>8218</v>
      </c>
      <c r="G1783" t="s">
        <v>8223</v>
      </c>
      <c r="H1783" t="s">
        <v>8404</v>
      </c>
      <c r="I1783" t="s">
        <v>8245</v>
      </c>
      <c r="J1783">
        <v>1400875307</v>
      </c>
      <c r="K1783">
        <v>1398283307</v>
      </c>
      <c r="L1783" t="b">
        <v>0</v>
      </c>
      <c r="M1783">
        <v>56</v>
      </c>
      <c r="N1783" t="b">
        <v>1</v>
      </c>
      <c r="O1783" t="s">
        <v>8269</v>
      </c>
      <c r="P1783" t="s">
        <v>8322</v>
      </c>
      <c r="Q1783" t="s">
        <v>8325</v>
      </c>
      <c r="R1783">
        <f t="shared" si="189"/>
        <v>72.05</v>
      </c>
      <c r="S1783" s="9">
        <f t="shared" si="190"/>
        <v>101</v>
      </c>
      <c r="T1783" s="8">
        <f t="shared" si="191"/>
        <v>41752.83457175926</v>
      </c>
      <c r="U1783" s="8">
        <f t="shared" si="192"/>
        <v>41782.83457175926</v>
      </c>
      <c r="V1783" s="14">
        <f t="shared" si="193"/>
        <v>30</v>
      </c>
      <c r="W1783" s="10">
        <f t="shared" si="194"/>
        <v>8.7500000000000008E-3</v>
      </c>
      <c r="X1783" s="21">
        <f t="shared" si="195"/>
        <v>2014</v>
      </c>
    </row>
    <row r="1784" spans="1:24" ht="45" x14ac:dyDescent="0.25">
      <c r="A1784">
        <v>3717</v>
      </c>
      <c r="B1784" s="1" t="s">
        <v>3714</v>
      </c>
      <c r="C1784" s="1" t="s">
        <v>7827</v>
      </c>
      <c r="D1784" s="3">
        <v>4000</v>
      </c>
      <c r="E1784" s="4">
        <v>4030</v>
      </c>
      <c r="F1784" t="s">
        <v>8218</v>
      </c>
      <c r="G1784" t="s">
        <v>8224</v>
      </c>
      <c r="H1784" t="s">
        <v>8408</v>
      </c>
      <c r="I1784" t="s">
        <v>8246</v>
      </c>
      <c r="J1784">
        <v>1431204449</v>
      </c>
      <c r="K1784">
        <v>1428526049</v>
      </c>
      <c r="L1784" t="b">
        <v>0</v>
      </c>
      <c r="M1784">
        <v>13</v>
      </c>
      <c r="N1784" t="b">
        <v>1</v>
      </c>
      <c r="O1784" t="s">
        <v>8269</v>
      </c>
      <c r="P1784" t="s">
        <v>8322</v>
      </c>
      <c r="Q1784" t="s">
        <v>8325</v>
      </c>
      <c r="R1784">
        <f t="shared" si="189"/>
        <v>310</v>
      </c>
      <c r="S1784" s="9">
        <f t="shared" si="190"/>
        <v>101</v>
      </c>
      <c r="T1784" s="8">
        <f t="shared" si="191"/>
        <v>42102.866307870368</v>
      </c>
      <c r="U1784" s="8">
        <f t="shared" si="192"/>
        <v>42133.866307870368</v>
      </c>
      <c r="V1784" s="14">
        <f t="shared" si="193"/>
        <v>31</v>
      </c>
      <c r="W1784" s="10">
        <f t="shared" si="194"/>
        <v>7.4999999999999997E-3</v>
      </c>
      <c r="X1784" s="21">
        <f t="shared" si="195"/>
        <v>2015</v>
      </c>
    </row>
    <row r="1785" spans="1:24" ht="45" x14ac:dyDescent="0.25">
      <c r="A1785">
        <v>2086</v>
      </c>
      <c r="B1785" s="1" t="s">
        <v>2087</v>
      </c>
      <c r="C1785" s="1" t="s">
        <v>6196</v>
      </c>
      <c r="D1785" s="3">
        <v>4000</v>
      </c>
      <c r="E1785" s="4">
        <v>4028</v>
      </c>
      <c r="F1785" t="s">
        <v>8218</v>
      </c>
      <c r="G1785" t="s">
        <v>8223</v>
      </c>
      <c r="H1785" t="s">
        <v>8404</v>
      </c>
      <c r="I1785" t="s">
        <v>8245</v>
      </c>
      <c r="J1785">
        <v>1323838740</v>
      </c>
      <c r="K1785">
        <v>1321200332</v>
      </c>
      <c r="L1785" t="b">
        <v>0</v>
      </c>
      <c r="M1785">
        <v>35</v>
      </c>
      <c r="N1785" t="b">
        <v>1</v>
      </c>
      <c r="O1785" t="s">
        <v>8277</v>
      </c>
      <c r="P1785" t="s">
        <v>8326</v>
      </c>
      <c r="Q1785" t="s">
        <v>8327</v>
      </c>
      <c r="R1785">
        <f t="shared" si="189"/>
        <v>115.09</v>
      </c>
      <c r="S1785" s="9">
        <f t="shared" si="190"/>
        <v>101</v>
      </c>
      <c r="T1785" s="8">
        <f t="shared" si="191"/>
        <v>40860.67050925926</v>
      </c>
      <c r="U1785" s="8">
        <f t="shared" si="192"/>
        <v>40891.207638888889</v>
      </c>
      <c r="V1785" s="14">
        <f t="shared" si="193"/>
        <v>30.537129629628907</v>
      </c>
      <c r="W1785" s="10">
        <f t="shared" si="194"/>
        <v>7.0000000000000001E-3</v>
      </c>
      <c r="X1785" s="21">
        <f t="shared" si="195"/>
        <v>2011</v>
      </c>
    </row>
    <row r="1786" spans="1:24" ht="60" x14ac:dyDescent="0.25">
      <c r="A1786">
        <v>1288</v>
      </c>
      <c r="B1786" s="1" t="s">
        <v>1289</v>
      </c>
      <c r="C1786" s="1" t="s">
        <v>5398</v>
      </c>
      <c r="D1786" s="3">
        <v>4000</v>
      </c>
      <c r="E1786" s="4">
        <v>4018</v>
      </c>
      <c r="F1786" t="s">
        <v>8218</v>
      </c>
      <c r="G1786" t="s">
        <v>8223</v>
      </c>
      <c r="H1786" t="s">
        <v>8404</v>
      </c>
      <c r="I1786" t="s">
        <v>8245</v>
      </c>
      <c r="J1786">
        <v>1470801600</v>
      </c>
      <c r="K1786">
        <v>1468122163</v>
      </c>
      <c r="L1786" t="b">
        <v>0</v>
      </c>
      <c r="M1786">
        <v>61</v>
      </c>
      <c r="N1786" t="b">
        <v>1</v>
      </c>
      <c r="O1786" t="s">
        <v>8269</v>
      </c>
      <c r="P1786" t="s">
        <v>8322</v>
      </c>
      <c r="Q1786" t="s">
        <v>8325</v>
      </c>
      <c r="R1786">
        <f t="shared" si="189"/>
        <v>65.87</v>
      </c>
      <c r="S1786" s="9">
        <f t="shared" si="190"/>
        <v>100</v>
      </c>
      <c r="T1786" s="8">
        <f t="shared" si="191"/>
        <v>42561.154664351852</v>
      </c>
      <c r="U1786" s="8">
        <f t="shared" si="192"/>
        <v>42592.166666666672</v>
      </c>
      <c r="V1786" s="14">
        <f t="shared" si="193"/>
        <v>31.012002314819256</v>
      </c>
      <c r="W1786" s="10">
        <f t="shared" si="194"/>
        <v>4.4999999999999997E-3</v>
      </c>
      <c r="X1786" s="21">
        <f t="shared" si="195"/>
        <v>2016</v>
      </c>
    </row>
    <row r="1787" spans="1:24" ht="60" x14ac:dyDescent="0.25">
      <c r="A1787">
        <v>3234</v>
      </c>
      <c r="B1787" s="1" t="s">
        <v>3234</v>
      </c>
      <c r="C1787" s="1" t="s">
        <v>7344</v>
      </c>
      <c r="D1787" s="3">
        <v>4000</v>
      </c>
      <c r="E1787" s="4">
        <v>4015.71</v>
      </c>
      <c r="F1787" t="s">
        <v>8218</v>
      </c>
      <c r="G1787" t="s">
        <v>8224</v>
      </c>
      <c r="H1787" t="s">
        <v>8408</v>
      </c>
      <c r="I1787" t="s">
        <v>8246</v>
      </c>
      <c r="J1787">
        <v>1485991860</v>
      </c>
      <c r="K1787">
        <v>1483124208</v>
      </c>
      <c r="L1787" t="b">
        <v>0</v>
      </c>
      <c r="M1787">
        <v>115</v>
      </c>
      <c r="N1787" t="b">
        <v>1</v>
      </c>
      <c r="O1787" t="s">
        <v>8269</v>
      </c>
      <c r="P1787" t="s">
        <v>8322</v>
      </c>
      <c r="Q1787" t="s">
        <v>8325</v>
      </c>
      <c r="R1787">
        <f t="shared" si="189"/>
        <v>34.92</v>
      </c>
      <c r="S1787" s="9">
        <f t="shared" si="190"/>
        <v>100</v>
      </c>
      <c r="T1787" s="8">
        <f t="shared" si="191"/>
        <v>42734.789444444439</v>
      </c>
      <c r="U1787" s="8">
        <f t="shared" si="192"/>
        <v>42767.979861111111</v>
      </c>
      <c r="V1787" s="14">
        <f t="shared" si="193"/>
        <v>33.190416666671808</v>
      </c>
      <c r="W1787" s="10">
        <f t="shared" si="194"/>
        <v>3.9275000000000091E-3</v>
      </c>
      <c r="X1787" s="21">
        <f t="shared" si="195"/>
        <v>2016</v>
      </c>
    </row>
    <row r="1788" spans="1:24" ht="60" x14ac:dyDescent="0.25">
      <c r="A1788">
        <v>3695</v>
      </c>
      <c r="B1788" s="1" t="s">
        <v>3692</v>
      </c>
      <c r="C1788" s="1" t="s">
        <v>7805</v>
      </c>
      <c r="D1788" s="3">
        <v>4000</v>
      </c>
      <c r="E1788" s="4">
        <v>4005</v>
      </c>
      <c r="F1788" t="s">
        <v>8218</v>
      </c>
      <c r="G1788" t="s">
        <v>8223</v>
      </c>
      <c r="H1788" t="s">
        <v>8404</v>
      </c>
      <c r="I1788" t="s">
        <v>8245</v>
      </c>
      <c r="J1788">
        <v>1421009610</v>
      </c>
      <c r="K1788">
        <v>1419281610</v>
      </c>
      <c r="L1788" t="b">
        <v>0</v>
      </c>
      <c r="M1788">
        <v>33</v>
      </c>
      <c r="N1788" t="b">
        <v>1</v>
      </c>
      <c r="O1788" t="s">
        <v>8269</v>
      </c>
      <c r="P1788" t="s">
        <v>8322</v>
      </c>
      <c r="Q1788" t="s">
        <v>8325</v>
      </c>
      <c r="R1788">
        <f t="shared" si="189"/>
        <v>121.36</v>
      </c>
      <c r="S1788" s="9">
        <f t="shared" si="190"/>
        <v>100</v>
      </c>
      <c r="T1788" s="8">
        <f t="shared" si="191"/>
        <v>41995.870486111111</v>
      </c>
      <c r="U1788" s="8">
        <f t="shared" si="192"/>
        <v>42015.870486111111</v>
      </c>
      <c r="V1788" s="14">
        <f t="shared" si="193"/>
        <v>20</v>
      </c>
      <c r="W1788" s="10">
        <f t="shared" si="194"/>
        <v>1.25E-3</v>
      </c>
      <c r="X1788" s="21">
        <f t="shared" si="195"/>
        <v>2014</v>
      </c>
    </row>
    <row r="1789" spans="1:24" ht="60" x14ac:dyDescent="0.25">
      <c r="A1789">
        <v>3602</v>
      </c>
      <c r="B1789" s="1" t="s">
        <v>3601</v>
      </c>
      <c r="C1789" s="1" t="s">
        <v>7712</v>
      </c>
      <c r="D1789" s="3">
        <v>4000</v>
      </c>
      <c r="E1789" s="4">
        <v>4002</v>
      </c>
      <c r="F1789" t="s">
        <v>8218</v>
      </c>
      <c r="G1789" t="s">
        <v>8223</v>
      </c>
      <c r="H1789" t="s">
        <v>8404</v>
      </c>
      <c r="I1789" t="s">
        <v>8245</v>
      </c>
      <c r="J1789">
        <v>1463520479</v>
      </c>
      <c r="K1789">
        <v>1458336479</v>
      </c>
      <c r="L1789" t="b">
        <v>0</v>
      </c>
      <c r="M1789">
        <v>49</v>
      </c>
      <c r="N1789" t="b">
        <v>1</v>
      </c>
      <c r="O1789" t="s">
        <v>8269</v>
      </c>
      <c r="P1789" t="s">
        <v>8322</v>
      </c>
      <c r="Q1789" t="s">
        <v>8325</v>
      </c>
      <c r="R1789">
        <f t="shared" si="189"/>
        <v>81.67</v>
      </c>
      <c r="S1789" s="9">
        <f t="shared" si="190"/>
        <v>100</v>
      </c>
      <c r="T1789" s="8">
        <f t="shared" si="191"/>
        <v>42447.894432870366</v>
      </c>
      <c r="U1789" s="8">
        <f t="shared" si="192"/>
        <v>42507.894432870366</v>
      </c>
      <c r="V1789" s="14">
        <f t="shared" si="193"/>
        <v>60</v>
      </c>
      <c r="W1789" s="10">
        <f t="shared" si="194"/>
        <v>5.0000000000000001E-4</v>
      </c>
      <c r="X1789" s="21">
        <f t="shared" si="195"/>
        <v>2016</v>
      </c>
    </row>
    <row r="1790" spans="1:24" ht="60" x14ac:dyDescent="0.25">
      <c r="A1790">
        <v>82</v>
      </c>
      <c r="B1790" s="1" t="s">
        <v>84</v>
      </c>
      <c r="C1790" s="1" t="s">
        <v>4193</v>
      </c>
      <c r="D1790" s="3">
        <v>4000</v>
      </c>
      <c r="E1790" s="4">
        <v>4000.5</v>
      </c>
      <c r="F1790" t="s">
        <v>8218</v>
      </c>
      <c r="G1790" t="s">
        <v>8223</v>
      </c>
      <c r="H1790" t="s">
        <v>8404</v>
      </c>
      <c r="I1790" t="s">
        <v>8245</v>
      </c>
      <c r="J1790">
        <v>1318189261</v>
      </c>
      <c r="K1790">
        <v>1315597261</v>
      </c>
      <c r="L1790" t="b">
        <v>0</v>
      </c>
      <c r="M1790">
        <v>100</v>
      </c>
      <c r="N1790" t="b">
        <v>1</v>
      </c>
      <c r="O1790" t="s">
        <v>8264</v>
      </c>
      <c r="P1790" t="s">
        <v>8320</v>
      </c>
      <c r="Q1790" t="s">
        <v>8342</v>
      </c>
      <c r="R1790">
        <f t="shared" si="189"/>
        <v>40.01</v>
      </c>
      <c r="S1790" s="9">
        <f t="shared" si="190"/>
        <v>100</v>
      </c>
      <c r="T1790" s="8">
        <f t="shared" si="191"/>
        <v>40795.820150462961</v>
      </c>
      <c r="U1790" s="8">
        <f t="shared" si="192"/>
        <v>40825.820150462961</v>
      </c>
      <c r="V1790" s="14">
        <f t="shared" si="193"/>
        <v>30</v>
      </c>
      <c r="W1790" s="10">
        <f t="shared" si="194"/>
        <v>1.25E-4</v>
      </c>
      <c r="X1790" s="21">
        <f t="shared" si="195"/>
        <v>2011</v>
      </c>
    </row>
    <row r="1791" spans="1:24" ht="60" x14ac:dyDescent="0.25">
      <c r="A1791">
        <v>531</v>
      </c>
      <c r="B1791" s="1" t="s">
        <v>532</v>
      </c>
      <c r="C1791" s="1" t="s">
        <v>4641</v>
      </c>
      <c r="D1791" s="3">
        <v>4000</v>
      </c>
      <c r="E1791" s="4">
        <v>4000</v>
      </c>
      <c r="F1791" t="s">
        <v>8218</v>
      </c>
      <c r="G1791" t="s">
        <v>8223</v>
      </c>
      <c r="H1791" t="s">
        <v>8404</v>
      </c>
      <c r="I1791" t="s">
        <v>8245</v>
      </c>
      <c r="J1791">
        <v>1481957940</v>
      </c>
      <c r="K1791">
        <v>1478050429</v>
      </c>
      <c r="L1791" t="b">
        <v>0</v>
      </c>
      <c r="M1791">
        <v>31</v>
      </c>
      <c r="N1791" t="b">
        <v>1</v>
      </c>
      <c r="O1791" t="s">
        <v>8269</v>
      </c>
      <c r="P1791" t="s">
        <v>8322</v>
      </c>
      <c r="Q1791" t="s">
        <v>8325</v>
      </c>
      <c r="R1791">
        <f t="shared" si="189"/>
        <v>129.03</v>
      </c>
      <c r="S1791" s="9">
        <f t="shared" si="190"/>
        <v>100</v>
      </c>
      <c r="T1791" s="8">
        <f t="shared" si="191"/>
        <v>42676.065150462964</v>
      </c>
      <c r="U1791" s="8">
        <f t="shared" si="192"/>
        <v>42721.290972222225</v>
      </c>
      <c r="V1791" s="14">
        <f t="shared" si="193"/>
        <v>45.225821759260725</v>
      </c>
      <c r="W1791" s="10">
        <f t="shared" si="194"/>
        <v>0</v>
      </c>
      <c r="X1791" s="21">
        <f t="shared" si="195"/>
        <v>2016</v>
      </c>
    </row>
    <row r="1792" spans="1:24" ht="45" x14ac:dyDescent="0.25">
      <c r="A1792">
        <v>3517</v>
      </c>
      <c r="B1792" s="1" t="s">
        <v>3516</v>
      </c>
      <c r="C1792" s="1" t="s">
        <v>7627</v>
      </c>
      <c r="D1792" s="3">
        <v>4000</v>
      </c>
      <c r="E1792" s="4">
        <v>4000</v>
      </c>
      <c r="F1792" t="s">
        <v>8218</v>
      </c>
      <c r="G1792" t="s">
        <v>8224</v>
      </c>
      <c r="H1792" t="s">
        <v>8408</v>
      </c>
      <c r="I1792" t="s">
        <v>8246</v>
      </c>
      <c r="J1792">
        <v>1404471600</v>
      </c>
      <c r="K1792">
        <v>1401910634</v>
      </c>
      <c r="L1792" t="b">
        <v>0</v>
      </c>
      <c r="M1792">
        <v>13</v>
      </c>
      <c r="N1792" t="b">
        <v>1</v>
      </c>
      <c r="O1792" t="s">
        <v>8269</v>
      </c>
      <c r="P1792" t="s">
        <v>8322</v>
      </c>
      <c r="Q1792" t="s">
        <v>8325</v>
      </c>
      <c r="R1792">
        <f t="shared" si="189"/>
        <v>307.69</v>
      </c>
      <c r="S1792" s="9">
        <f t="shared" si="190"/>
        <v>100</v>
      </c>
      <c r="T1792" s="8">
        <f t="shared" si="191"/>
        <v>41794.817523148151</v>
      </c>
      <c r="U1792" s="8">
        <f t="shared" si="192"/>
        <v>41824.458333333336</v>
      </c>
      <c r="V1792" s="14">
        <f t="shared" si="193"/>
        <v>29.640810185184819</v>
      </c>
      <c r="W1792" s="10">
        <f t="shared" si="194"/>
        <v>0</v>
      </c>
      <c r="X1792" s="21">
        <f t="shared" si="195"/>
        <v>2014</v>
      </c>
    </row>
    <row r="1793" spans="1:24" ht="60" x14ac:dyDescent="0.25">
      <c r="A1793">
        <v>1688</v>
      </c>
      <c r="B1793" s="1" t="s">
        <v>1689</v>
      </c>
      <c r="C1793" s="1" t="s">
        <v>5798</v>
      </c>
      <c r="D1793" s="3">
        <v>4000</v>
      </c>
      <c r="E1793" s="4">
        <v>1772</v>
      </c>
      <c r="F1793" t="s">
        <v>8221</v>
      </c>
      <c r="G1793" t="s">
        <v>8223</v>
      </c>
      <c r="H1793" t="s">
        <v>8404</v>
      </c>
      <c r="I1793" t="s">
        <v>8245</v>
      </c>
      <c r="J1793">
        <v>1491738594</v>
      </c>
      <c r="K1793">
        <v>1489150194</v>
      </c>
      <c r="L1793" t="b">
        <v>0</v>
      </c>
      <c r="M1793">
        <v>7</v>
      </c>
      <c r="N1793" t="b">
        <v>0</v>
      </c>
      <c r="O1793" t="s">
        <v>8291</v>
      </c>
      <c r="P1793" t="s">
        <v>8326</v>
      </c>
      <c r="Q1793" t="s">
        <v>8329</v>
      </c>
      <c r="R1793">
        <f t="shared" si="189"/>
        <v>253.14</v>
      </c>
      <c r="S1793" s="9">
        <f t="shared" si="190"/>
        <v>44</v>
      </c>
      <c r="T1793" s="8">
        <f t="shared" si="191"/>
        <v>42804.534652777773</v>
      </c>
      <c r="U1793" s="8">
        <f t="shared" si="192"/>
        <v>42834.492986111116</v>
      </c>
      <c r="V1793" s="14">
        <f t="shared" si="193"/>
        <v>29.958333333343035</v>
      </c>
      <c r="W1793" s="10">
        <f t="shared" si="194"/>
        <v>-0.55700000000000005</v>
      </c>
      <c r="X1793" s="21">
        <f t="shared" si="195"/>
        <v>2017</v>
      </c>
    </row>
    <row r="1794" spans="1:24" ht="60" x14ac:dyDescent="0.25">
      <c r="A1794">
        <v>769</v>
      </c>
      <c r="B1794" s="1" t="s">
        <v>770</v>
      </c>
      <c r="C1794" s="1" t="s">
        <v>4879</v>
      </c>
      <c r="D1794" s="3">
        <v>4000</v>
      </c>
      <c r="E1794" s="4">
        <v>1656</v>
      </c>
      <c r="F1794" t="s">
        <v>8220</v>
      </c>
      <c r="G1794" t="s">
        <v>8223</v>
      </c>
      <c r="H1794" t="s">
        <v>8404</v>
      </c>
      <c r="I1794" t="s">
        <v>8245</v>
      </c>
      <c r="J1794">
        <v>1388102094</v>
      </c>
      <c r="K1794">
        <v>1385510094</v>
      </c>
      <c r="L1794" t="b">
        <v>0</v>
      </c>
      <c r="M1794">
        <v>52</v>
      </c>
      <c r="N1794" t="b">
        <v>0</v>
      </c>
      <c r="O1794" t="s">
        <v>8273</v>
      </c>
      <c r="P1794" t="s">
        <v>8310</v>
      </c>
      <c r="Q1794" t="s">
        <v>8351</v>
      </c>
      <c r="R1794">
        <f t="shared" ref="R1794:R1857" si="196">IFERROR(ROUND(E1794/M1794,2),0)</f>
        <v>31.85</v>
      </c>
      <c r="S1794" s="9">
        <f t="shared" ref="S1794:S1857" si="197">ROUND((E1794/D1794)*100,0)</f>
        <v>41</v>
      </c>
      <c r="T1794" s="8">
        <f t="shared" ref="T1794:T1857" si="198">+(((K1794/60)/60)/24)+DATE(1970,1,1)</f>
        <v>41604.996458333335</v>
      </c>
      <c r="U1794" s="8">
        <f t="shared" ref="U1794:U1857" si="199">+(((J1794/60)/60/24)+DATE(1970,1,1))</f>
        <v>41634.996458333335</v>
      </c>
      <c r="V1794" s="14">
        <f t="shared" ref="V1794:V1857" si="200">+U1794-T1794</f>
        <v>30</v>
      </c>
      <c r="W1794" s="10">
        <f t="shared" ref="W1794:W1857" si="201">+(E1794-D1794)/D1794</f>
        <v>-0.58599999999999997</v>
      </c>
      <c r="X1794" s="21">
        <f t="shared" ref="X1794:X1857" si="202">YEAR(T1794)</f>
        <v>2013</v>
      </c>
    </row>
    <row r="1795" spans="1:24" ht="60" x14ac:dyDescent="0.25">
      <c r="A1795">
        <v>3104</v>
      </c>
      <c r="B1795" s="1" t="s">
        <v>3104</v>
      </c>
      <c r="C1795" s="1" t="s">
        <v>7214</v>
      </c>
      <c r="D1795" s="3">
        <v>4000</v>
      </c>
      <c r="E1795" s="4">
        <v>1185</v>
      </c>
      <c r="F1795" t="s">
        <v>8220</v>
      </c>
      <c r="G1795" t="s">
        <v>8225</v>
      </c>
      <c r="H1795" t="s">
        <v>8405</v>
      </c>
      <c r="I1795" t="s">
        <v>8247</v>
      </c>
      <c r="J1795">
        <v>1422928800</v>
      </c>
      <c r="K1795">
        <v>1420235311</v>
      </c>
      <c r="L1795" t="b">
        <v>0</v>
      </c>
      <c r="M1795">
        <v>5</v>
      </c>
      <c r="N1795" t="b">
        <v>0</v>
      </c>
      <c r="O1795" t="s">
        <v>8301</v>
      </c>
      <c r="P1795" t="s">
        <v>8322</v>
      </c>
      <c r="Q1795" t="s">
        <v>8323</v>
      </c>
      <c r="R1795">
        <f t="shared" si="196"/>
        <v>237</v>
      </c>
      <c r="S1795" s="9">
        <f t="shared" si="197"/>
        <v>30</v>
      </c>
      <c r="T1795" s="8">
        <f t="shared" si="198"/>
        <v>42006.908692129626</v>
      </c>
      <c r="U1795" s="8">
        <f t="shared" si="199"/>
        <v>42038.083333333328</v>
      </c>
      <c r="V1795" s="14">
        <f t="shared" si="200"/>
        <v>31.174641203702777</v>
      </c>
      <c r="W1795" s="10">
        <f t="shared" si="201"/>
        <v>-0.70374999999999999</v>
      </c>
      <c r="X1795" s="21">
        <f t="shared" si="202"/>
        <v>2015</v>
      </c>
    </row>
    <row r="1796" spans="1:24" ht="60" x14ac:dyDescent="0.25">
      <c r="A1796">
        <v>3093</v>
      </c>
      <c r="B1796" s="1" t="s">
        <v>3093</v>
      </c>
      <c r="C1796" s="1" t="s">
        <v>7203</v>
      </c>
      <c r="D1796" s="3">
        <v>4000</v>
      </c>
      <c r="E1796" s="4">
        <v>910</v>
      </c>
      <c r="F1796" t="s">
        <v>8220</v>
      </c>
      <c r="G1796" t="s">
        <v>8228</v>
      </c>
      <c r="H1796" t="s">
        <v>8409</v>
      </c>
      <c r="I1796" t="s">
        <v>8250</v>
      </c>
      <c r="J1796">
        <v>1401595140</v>
      </c>
      <c r="K1796">
        <v>1398980941</v>
      </c>
      <c r="L1796" t="b">
        <v>0</v>
      </c>
      <c r="M1796">
        <v>17</v>
      </c>
      <c r="N1796" t="b">
        <v>0</v>
      </c>
      <c r="O1796" t="s">
        <v>8301</v>
      </c>
      <c r="P1796" t="s">
        <v>8322</v>
      </c>
      <c r="Q1796" t="s">
        <v>8323</v>
      </c>
      <c r="R1796">
        <f t="shared" si="196"/>
        <v>53.53</v>
      </c>
      <c r="S1796" s="9">
        <f t="shared" si="197"/>
        <v>23</v>
      </c>
      <c r="T1796" s="8">
        <f t="shared" si="198"/>
        <v>41760.909039351849</v>
      </c>
      <c r="U1796" s="8">
        <f t="shared" si="199"/>
        <v>41791.165972222225</v>
      </c>
      <c r="V1796" s="14">
        <f t="shared" si="200"/>
        <v>30.256932870375749</v>
      </c>
      <c r="W1796" s="10">
        <f t="shared" si="201"/>
        <v>-0.77249999999999996</v>
      </c>
      <c r="X1796" s="21">
        <f t="shared" si="202"/>
        <v>2014</v>
      </c>
    </row>
    <row r="1797" spans="1:24" ht="60" x14ac:dyDescent="0.25">
      <c r="A1797">
        <v>1737</v>
      </c>
      <c r="B1797" s="1" t="s">
        <v>1738</v>
      </c>
      <c r="C1797" s="1" t="s">
        <v>5847</v>
      </c>
      <c r="D1797" s="3">
        <v>4000</v>
      </c>
      <c r="E1797" s="4">
        <v>850</v>
      </c>
      <c r="F1797" t="s">
        <v>8220</v>
      </c>
      <c r="G1797" t="s">
        <v>8223</v>
      </c>
      <c r="H1797" t="s">
        <v>8404</v>
      </c>
      <c r="I1797" t="s">
        <v>8245</v>
      </c>
      <c r="J1797">
        <v>1437432392</v>
      </c>
      <c r="K1797">
        <v>1434840392</v>
      </c>
      <c r="L1797" t="b">
        <v>0</v>
      </c>
      <c r="M1797">
        <v>15</v>
      </c>
      <c r="N1797" t="b">
        <v>0</v>
      </c>
      <c r="O1797" t="s">
        <v>8291</v>
      </c>
      <c r="P1797" t="s">
        <v>8326</v>
      </c>
      <c r="Q1797" t="s">
        <v>8329</v>
      </c>
      <c r="R1797">
        <f t="shared" si="196"/>
        <v>56.67</v>
      </c>
      <c r="S1797" s="9">
        <f t="shared" si="197"/>
        <v>21</v>
      </c>
      <c r="T1797" s="8">
        <f t="shared" si="198"/>
        <v>42175.948981481488</v>
      </c>
      <c r="U1797" s="8">
        <f t="shared" si="199"/>
        <v>42205.948981481488</v>
      </c>
      <c r="V1797" s="14">
        <f t="shared" si="200"/>
        <v>30</v>
      </c>
      <c r="W1797" s="10">
        <f t="shared" si="201"/>
        <v>-0.78749999999999998</v>
      </c>
      <c r="X1797" s="21">
        <f t="shared" si="202"/>
        <v>2015</v>
      </c>
    </row>
    <row r="1798" spans="1:24" ht="60" x14ac:dyDescent="0.25">
      <c r="A1798">
        <v>3739</v>
      </c>
      <c r="B1798" s="1" t="s">
        <v>3736</v>
      </c>
      <c r="C1798" s="1" t="s">
        <v>7849</v>
      </c>
      <c r="D1798" s="3">
        <v>4000</v>
      </c>
      <c r="E1798" s="4">
        <v>805</v>
      </c>
      <c r="F1798" t="s">
        <v>8220</v>
      </c>
      <c r="G1798" t="s">
        <v>8224</v>
      </c>
      <c r="H1798" t="s">
        <v>8408</v>
      </c>
      <c r="I1798" t="s">
        <v>8246</v>
      </c>
      <c r="J1798">
        <v>1468752468</v>
      </c>
      <c r="K1798">
        <v>1467024468</v>
      </c>
      <c r="L1798" t="b">
        <v>0</v>
      </c>
      <c r="M1798">
        <v>8</v>
      </c>
      <c r="N1798" t="b">
        <v>0</v>
      </c>
      <c r="O1798" t="s">
        <v>8269</v>
      </c>
      <c r="P1798" t="s">
        <v>8322</v>
      </c>
      <c r="Q1798" t="s">
        <v>8325</v>
      </c>
      <c r="R1798">
        <f t="shared" si="196"/>
        <v>100.63</v>
      </c>
      <c r="S1798" s="9">
        <f t="shared" si="197"/>
        <v>20</v>
      </c>
      <c r="T1798" s="8">
        <f t="shared" si="198"/>
        <v>42548.449861111112</v>
      </c>
      <c r="U1798" s="8">
        <f t="shared" si="199"/>
        <v>42568.449861111112</v>
      </c>
      <c r="V1798" s="14">
        <f t="shared" si="200"/>
        <v>20</v>
      </c>
      <c r="W1798" s="10">
        <f t="shared" si="201"/>
        <v>-0.79874999999999996</v>
      </c>
      <c r="X1798" s="21">
        <f t="shared" si="202"/>
        <v>2016</v>
      </c>
    </row>
    <row r="1799" spans="1:24" ht="60" x14ac:dyDescent="0.25">
      <c r="A1799">
        <v>2774</v>
      </c>
      <c r="B1799" s="1" t="s">
        <v>2774</v>
      </c>
      <c r="C1799" s="1" t="s">
        <v>6884</v>
      </c>
      <c r="D1799" s="3">
        <v>4000</v>
      </c>
      <c r="E1799" s="4">
        <v>570</v>
      </c>
      <c r="F1799" t="s">
        <v>8220</v>
      </c>
      <c r="G1799" t="s">
        <v>8223</v>
      </c>
      <c r="H1799" t="s">
        <v>8404</v>
      </c>
      <c r="I1799" t="s">
        <v>8245</v>
      </c>
      <c r="J1799">
        <v>1362711728</v>
      </c>
      <c r="K1799">
        <v>1360119728</v>
      </c>
      <c r="L1799" t="b">
        <v>0</v>
      </c>
      <c r="M1799">
        <v>13</v>
      </c>
      <c r="N1799" t="b">
        <v>0</v>
      </c>
      <c r="O1799" t="s">
        <v>8302</v>
      </c>
      <c r="P1799" t="s">
        <v>8310</v>
      </c>
      <c r="Q1799" t="s">
        <v>8355</v>
      </c>
      <c r="R1799">
        <f t="shared" si="196"/>
        <v>43.85</v>
      </c>
      <c r="S1799" s="9">
        <f t="shared" si="197"/>
        <v>14</v>
      </c>
      <c r="T1799" s="8">
        <f t="shared" si="198"/>
        <v>41311.126481481479</v>
      </c>
      <c r="U1799" s="8">
        <f t="shared" si="199"/>
        <v>41341.126481481479</v>
      </c>
      <c r="V1799" s="14">
        <f t="shared" si="200"/>
        <v>30</v>
      </c>
      <c r="W1799" s="10">
        <f t="shared" si="201"/>
        <v>-0.85750000000000004</v>
      </c>
      <c r="X1799" s="21">
        <f t="shared" si="202"/>
        <v>2013</v>
      </c>
    </row>
    <row r="1800" spans="1:24" ht="60" x14ac:dyDescent="0.25">
      <c r="A1800">
        <v>948</v>
      </c>
      <c r="B1800" s="1" t="s">
        <v>949</v>
      </c>
      <c r="C1800" s="1" t="s">
        <v>5058</v>
      </c>
      <c r="D1800" s="3">
        <v>4000</v>
      </c>
      <c r="E1800" s="4">
        <v>480</v>
      </c>
      <c r="F1800" t="s">
        <v>8220</v>
      </c>
      <c r="G1800" t="s">
        <v>8232</v>
      </c>
      <c r="H1800" t="s">
        <v>8415</v>
      </c>
      <c r="I1800" t="s">
        <v>8248</v>
      </c>
      <c r="J1800">
        <v>1457812364</v>
      </c>
      <c r="K1800">
        <v>1455220364</v>
      </c>
      <c r="L1800" t="b">
        <v>0</v>
      </c>
      <c r="M1800">
        <v>8</v>
      </c>
      <c r="N1800" t="b">
        <v>0</v>
      </c>
      <c r="O1800" t="s">
        <v>8271</v>
      </c>
      <c r="P1800" t="s">
        <v>8307</v>
      </c>
      <c r="Q1800" t="s">
        <v>8309</v>
      </c>
      <c r="R1800">
        <f t="shared" si="196"/>
        <v>60</v>
      </c>
      <c r="S1800" s="9">
        <f t="shared" si="197"/>
        <v>12</v>
      </c>
      <c r="T1800" s="8">
        <f t="shared" si="198"/>
        <v>42411.828287037039</v>
      </c>
      <c r="U1800" s="8">
        <f t="shared" si="199"/>
        <v>42441.828287037039</v>
      </c>
      <c r="V1800" s="14">
        <f t="shared" si="200"/>
        <v>30</v>
      </c>
      <c r="W1800" s="10">
        <f t="shared" si="201"/>
        <v>-0.88</v>
      </c>
      <c r="X1800" s="21">
        <f t="shared" si="202"/>
        <v>2016</v>
      </c>
    </row>
    <row r="1801" spans="1:24" ht="60" x14ac:dyDescent="0.25">
      <c r="A1801">
        <v>2860</v>
      </c>
      <c r="B1801" s="1" t="s">
        <v>2860</v>
      </c>
      <c r="C1801" s="1" t="s">
        <v>6970</v>
      </c>
      <c r="D1801" s="3">
        <v>4000</v>
      </c>
      <c r="E1801" s="4">
        <v>266</v>
      </c>
      <c r="F1801" t="s">
        <v>8220</v>
      </c>
      <c r="G1801" t="s">
        <v>8223</v>
      </c>
      <c r="H1801" t="s">
        <v>8404</v>
      </c>
      <c r="I1801" t="s">
        <v>8245</v>
      </c>
      <c r="J1801">
        <v>1466363576</v>
      </c>
      <c r="K1801">
        <v>1461179576</v>
      </c>
      <c r="L1801" t="b">
        <v>0</v>
      </c>
      <c r="M1801">
        <v>9</v>
      </c>
      <c r="N1801" t="b">
        <v>0</v>
      </c>
      <c r="O1801" t="s">
        <v>8269</v>
      </c>
      <c r="P1801" t="s">
        <v>8322</v>
      </c>
      <c r="Q1801" t="s">
        <v>8325</v>
      </c>
      <c r="R1801">
        <f t="shared" si="196"/>
        <v>29.56</v>
      </c>
      <c r="S1801" s="9">
        <f t="shared" si="197"/>
        <v>7</v>
      </c>
      <c r="T1801" s="8">
        <f t="shared" si="198"/>
        <v>42480.800648148142</v>
      </c>
      <c r="U1801" s="8">
        <f t="shared" si="199"/>
        <v>42540.800648148142</v>
      </c>
      <c r="V1801" s="14">
        <f t="shared" si="200"/>
        <v>60</v>
      </c>
      <c r="W1801" s="10">
        <f t="shared" si="201"/>
        <v>-0.9335</v>
      </c>
      <c r="X1801" s="21">
        <f t="shared" si="202"/>
        <v>2016</v>
      </c>
    </row>
    <row r="1802" spans="1:24" ht="45" x14ac:dyDescent="0.25">
      <c r="A1802">
        <v>1006</v>
      </c>
      <c r="B1802" s="1" t="s">
        <v>1007</v>
      </c>
      <c r="C1802" s="1" t="s">
        <v>5116</v>
      </c>
      <c r="D1802" s="3">
        <v>4000</v>
      </c>
      <c r="E1802" s="4">
        <v>234</v>
      </c>
      <c r="F1802" t="s">
        <v>8219</v>
      </c>
      <c r="G1802" t="s">
        <v>8223</v>
      </c>
      <c r="H1802" t="s">
        <v>8404</v>
      </c>
      <c r="I1802" t="s">
        <v>8245</v>
      </c>
      <c r="J1802">
        <v>1418368260</v>
      </c>
      <c r="K1802">
        <v>1417654672</v>
      </c>
      <c r="L1802" t="b">
        <v>0</v>
      </c>
      <c r="M1802">
        <v>8</v>
      </c>
      <c r="N1802" t="b">
        <v>0</v>
      </c>
      <c r="O1802" t="s">
        <v>8271</v>
      </c>
      <c r="P1802" t="s">
        <v>8307</v>
      </c>
      <c r="Q1802" t="s">
        <v>8309</v>
      </c>
      <c r="R1802">
        <f t="shared" si="196"/>
        <v>29.25</v>
      </c>
      <c r="S1802" s="9">
        <f t="shared" si="197"/>
        <v>6</v>
      </c>
      <c r="T1802" s="8">
        <f t="shared" si="198"/>
        <v>41977.040185185186</v>
      </c>
      <c r="U1802" s="8">
        <f t="shared" si="199"/>
        <v>41985.299305555556</v>
      </c>
      <c r="V1802" s="14">
        <f t="shared" si="200"/>
        <v>8.2591203703705105</v>
      </c>
      <c r="W1802" s="10">
        <f t="shared" si="201"/>
        <v>-0.9415</v>
      </c>
      <c r="X1802" s="21">
        <f t="shared" si="202"/>
        <v>2014</v>
      </c>
    </row>
    <row r="1803" spans="1:24" ht="60" x14ac:dyDescent="0.25">
      <c r="A1803">
        <v>1720</v>
      </c>
      <c r="B1803" s="1" t="s">
        <v>1721</v>
      </c>
      <c r="C1803" s="1" t="s">
        <v>5830</v>
      </c>
      <c r="D1803" s="3">
        <v>4000</v>
      </c>
      <c r="E1803" s="4">
        <v>225</v>
      </c>
      <c r="F1803" t="s">
        <v>8220</v>
      </c>
      <c r="G1803" t="s">
        <v>8223</v>
      </c>
      <c r="H1803" t="s">
        <v>8404</v>
      </c>
      <c r="I1803" t="s">
        <v>8245</v>
      </c>
      <c r="J1803">
        <v>1415562471</v>
      </c>
      <c r="K1803">
        <v>1412966871</v>
      </c>
      <c r="L1803" t="b">
        <v>0</v>
      </c>
      <c r="M1803">
        <v>8</v>
      </c>
      <c r="N1803" t="b">
        <v>0</v>
      </c>
      <c r="O1803" t="s">
        <v>8291</v>
      </c>
      <c r="P1803" t="s">
        <v>8326</v>
      </c>
      <c r="Q1803" t="s">
        <v>8329</v>
      </c>
      <c r="R1803">
        <f t="shared" si="196"/>
        <v>28.13</v>
      </c>
      <c r="S1803" s="9">
        <f t="shared" si="197"/>
        <v>6</v>
      </c>
      <c r="T1803" s="8">
        <f t="shared" si="198"/>
        <v>41922.783229166671</v>
      </c>
      <c r="U1803" s="8">
        <f t="shared" si="199"/>
        <v>41952.824895833335</v>
      </c>
      <c r="V1803" s="14">
        <f t="shared" si="200"/>
        <v>30.041666666664241</v>
      </c>
      <c r="W1803" s="10">
        <f t="shared" si="201"/>
        <v>-0.94374999999999998</v>
      </c>
      <c r="X1803" s="21">
        <f t="shared" si="202"/>
        <v>2014</v>
      </c>
    </row>
    <row r="1804" spans="1:24" ht="60" x14ac:dyDescent="0.25">
      <c r="A1804">
        <v>232</v>
      </c>
      <c r="B1804" s="1" t="s">
        <v>234</v>
      </c>
      <c r="C1804" s="1" t="s">
        <v>4342</v>
      </c>
      <c r="D1804" s="3">
        <v>4000</v>
      </c>
      <c r="E1804" s="4">
        <v>110</v>
      </c>
      <c r="F1804" t="s">
        <v>8220</v>
      </c>
      <c r="G1804" t="s">
        <v>8224</v>
      </c>
      <c r="H1804" t="s">
        <v>8408</v>
      </c>
      <c r="I1804" t="s">
        <v>8246</v>
      </c>
      <c r="J1804">
        <v>1425066546</v>
      </c>
      <c r="K1804">
        <v>1422474546</v>
      </c>
      <c r="L1804" t="b">
        <v>0</v>
      </c>
      <c r="M1804">
        <v>7</v>
      </c>
      <c r="N1804" t="b">
        <v>0</v>
      </c>
      <c r="O1804" t="s">
        <v>8266</v>
      </c>
      <c r="P1804" t="s">
        <v>8320</v>
      </c>
      <c r="Q1804" t="s">
        <v>8324</v>
      </c>
      <c r="R1804">
        <f t="shared" si="196"/>
        <v>15.71</v>
      </c>
      <c r="S1804" s="9">
        <f t="shared" si="197"/>
        <v>3</v>
      </c>
      <c r="T1804" s="8">
        <f t="shared" si="198"/>
        <v>42032.82576388889</v>
      </c>
      <c r="U1804" s="8">
        <f t="shared" si="199"/>
        <v>42062.82576388889</v>
      </c>
      <c r="V1804" s="14">
        <f t="shared" si="200"/>
        <v>30</v>
      </c>
      <c r="W1804" s="10">
        <f t="shared" si="201"/>
        <v>-0.97250000000000003</v>
      </c>
      <c r="X1804" s="21">
        <f t="shared" si="202"/>
        <v>2015</v>
      </c>
    </row>
    <row r="1805" spans="1:24" ht="45" x14ac:dyDescent="0.25">
      <c r="A1805">
        <v>1100</v>
      </c>
      <c r="B1805" s="1" t="s">
        <v>1101</v>
      </c>
      <c r="C1805" s="1" t="s">
        <v>5210</v>
      </c>
      <c r="D1805" s="3">
        <v>4000</v>
      </c>
      <c r="E1805" s="4">
        <v>100</v>
      </c>
      <c r="F1805" t="s">
        <v>8220</v>
      </c>
      <c r="G1805" t="s">
        <v>8235</v>
      </c>
      <c r="H1805" t="s">
        <v>8413</v>
      </c>
      <c r="I1805" t="s">
        <v>8248</v>
      </c>
      <c r="J1805">
        <v>1455417571</v>
      </c>
      <c r="K1805">
        <v>1452825571</v>
      </c>
      <c r="L1805" t="b">
        <v>0</v>
      </c>
      <c r="M1805">
        <v>10</v>
      </c>
      <c r="N1805" t="b">
        <v>0</v>
      </c>
      <c r="O1805" t="s">
        <v>8280</v>
      </c>
      <c r="P1805" t="s">
        <v>8315</v>
      </c>
      <c r="Q1805" t="s">
        <v>8333</v>
      </c>
      <c r="R1805">
        <f t="shared" si="196"/>
        <v>10</v>
      </c>
      <c r="S1805" s="9">
        <f t="shared" si="197"/>
        <v>3</v>
      </c>
      <c r="T1805" s="8">
        <f t="shared" si="198"/>
        <v>42384.110775462963</v>
      </c>
      <c r="U1805" s="8">
        <f t="shared" si="199"/>
        <v>42414.110775462963</v>
      </c>
      <c r="V1805" s="14">
        <f t="shared" si="200"/>
        <v>30</v>
      </c>
      <c r="W1805" s="10">
        <f t="shared" si="201"/>
        <v>-0.97499999999999998</v>
      </c>
      <c r="X1805" s="21">
        <f t="shared" si="202"/>
        <v>2016</v>
      </c>
    </row>
    <row r="1806" spans="1:24" ht="60" x14ac:dyDescent="0.25">
      <c r="A1806">
        <v>1565</v>
      </c>
      <c r="B1806" s="1" t="s">
        <v>1566</v>
      </c>
      <c r="C1806" s="1" t="s">
        <v>5675</v>
      </c>
      <c r="D1806" s="3">
        <v>4000</v>
      </c>
      <c r="E1806" s="4">
        <v>100</v>
      </c>
      <c r="F1806" t="s">
        <v>8219</v>
      </c>
      <c r="G1806" t="s">
        <v>8223</v>
      </c>
      <c r="H1806" t="s">
        <v>8404</v>
      </c>
      <c r="I1806" t="s">
        <v>8245</v>
      </c>
      <c r="J1806">
        <v>1307554261</v>
      </c>
      <c r="K1806">
        <v>1304962261</v>
      </c>
      <c r="L1806" t="b">
        <v>0</v>
      </c>
      <c r="M1806">
        <v>1</v>
      </c>
      <c r="N1806" t="b">
        <v>0</v>
      </c>
      <c r="O1806" t="s">
        <v>8288</v>
      </c>
      <c r="P1806" t="s">
        <v>8310</v>
      </c>
      <c r="Q1806" t="s">
        <v>8348</v>
      </c>
      <c r="R1806">
        <f t="shared" si="196"/>
        <v>100</v>
      </c>
      <c r="S1806" s="9">
        <f t="shared" si="197"/>
        <v>3</v>
      </c>
      <c r="T1806" s="8">
        <f t="shared" si="198"/>
        <v>40672.729872685188</v>
      </c>
      <c r="U1806" s="8">
        <f t="shared" si="199"/>
        <v>40702.729872685188</v>
      </c>
      <c r="V1806" s="14">
        <f t="shared" si="200"/>
        <v>30</v>
      </c>
      <c r="W1806" s="10">
        <f t="shared" si="201"/>
        <v>-0.97499999999999998</v>
      </c>
      <c r="X1806" s="21">
        <f t="shared" si="202"/>
        <v>2011</v>
      </c>
    </row>
    <row r="1807" spans="1:24" ht="30" x14ac:dyDescent="0.25">
      <c r="A1807">
        <v>1799</v>
      </c>
      <c r="B1807" s="1" t="s">
        <v>1800</v>
      </c>
      <c r="C1807" s="1" t="s">
        <v>5909</v>
      </c>
      <c r="D1807" s="3">
        <v>4000</v>
      </c>
      <c r="E1807" s="4">
        <v>69.83</v>
      </c>
      <c r="F1807" t="s">
        <v>8220</v>
      </c>
      <c r="G1807" t="s">
        <v>8224</v>
      </c>
      <c r="H1807" t="s">
        <v>8408</v>
      </c>
      <c r="I1807" t="s">
        <v>8246</v>
      </c>
      <c r="J1807">
        <v>1415740408</v>
      </c>
      <c r="K1807">
        <v>1414008808</v>
      </c>
      <c r="L1807" t="b">
        <v>1</v>
      </c>
      <c r="M1807">
        <v>6</v>
      </c>
      <c r="N1807" t="b">
        <v>0</v>
      </c>
      <c r="O1807" t="s">
        <v>8283</v>
      </c>
      <c r="P1807" t="s">
        <v>8312</v>
      </c>
      <c r="Q1807" t="s">
        <v>8313</v>
      </c>
      <c r="R1807">
        <f t="shared" si="196"/>
        <v>11.64</v>
      </c>
      <c r="S1807" s="9">
        <f t="shared" si="197"/>
        <v>2</v>
      </c>
      <c r="T1807" s="8">
        <f t="shared" si="198"/>
        <v>41934.842685185184</v>
      </c>
      <c r="U1807" s="8">
        <f t="shared" si="199"/>
        <v>41954.884351851855</v>
      </c>
      <c r="V1807" s="14">
        <f t="shared" si="200"/>
        <v>20.041666666671517</v>
      </c>
      <c r="W1807" s="10">
        <f t="shared" si="201"/>
        <v>-0.98254249999999999</v>
      </c>
      <c r="X1807" s="21">
        <f t="shared" si="202"/>
        <v>2014</v>
      </c>
    </row>
    <row r="1808" spans="1:24" ht="45" x14ac:dyDescent="0.25">
      <c r="A1808">
        <v>996</v>
      </c>
      <c r="B1808" s="1" t="s">
        <v>997</v>
      </c>
      <c r="C1808" s="1" t="s">
        <v>5106</v>
      </c>
      <c r="D1808" s="3">
        <v>4000</v>
      </c>
      <c r="E1808" s="4">
        <v>65</v>
      </c>
      <c r="F1808" t="s">
        <v>8220</v>
      </c>
      <c r="G1808" t="s">
        <v>8223</v>
      </c>
      <c r="H1808" t="s">
        <v>8404</v>
      </c>
      <c r="I1808" t="s">
        <v>8245</v>
      </c>
      <c r="J1808">
        <v>1406474820</v>
      </c>
      <c r="K1808">
        <v>1403902060</v>
      </c>
      <c r="L1808" t="b">
        <v>0</v>
      </c>
      <c r="M1808">
        <v>5</v>
      </c>
      <c r="N1808" t="b">
        <v>0</v>
      </c>
      <c r="O1808" t="s">
        <v>8271</v>
      </c>
      <c r="P1808" t="s">
        <v>8307</v>
      </c>
      <c r="Q1808" t="s">
        <v>8309</v>
      </c>
      <c r="R1808">
        <f t="shared" si="196"/>
        <v>13</v>
      </c>
      <c r="S1808" s="9">
        <f t="shared" si="197"/>
        <v>2</v>
      </c>
      <c r="T1808" s="8">
        <f t="shared" si="198"/>
        <v>41817.866435185184</v>
      </c>
      <c r="U1808" s="8">
        <f t="shared" si="199"/>
        <v>41847.643750000003</v>
      </c>
      <c r="V1808" s="14">
        <f t="shared" si="200"/>
        <v>29.777314814818965</v>
      </c>
      <c r="W1808" s="10">
        <f t="shared" si="201"/>
        <v>-0.98375000000000001</v>
      </c>
      <c r="X1808" s="21">
        <f t="shared" si="202"/>
        <v>2014</v>
      </c>
    </row>
    <row r="1809" spans="1:24" ht="60" x14ac:dyDescent="0.25">
      <c r="A1809">
        <v>2764</v>
      </c>
      <c r="B1809" s="1" t="s">
        <v>2764</v>
      </c>
      <c r="C1809" s="1" t="s">
        <v>6874</v>
      </c>
      <c r="D1809" s="3">
        <v>4000</v>
      </c>
      <c r="E1809" s="4">
        <v>45</v>
      </c>
      <c r="F1809" t="s">
        <v>8220</v>
      </c>
      <c r="G1809" t="s">
        <v>8223</v>
      </c>
      <c r="H1809" t="s">
        <v>8404</v>
      </c>
      <c r="I1809" t="s">
        <v>8245</v>
      </c>
      <c r="J1809">
        <v>1338404400</v>
      </c>
      <c r="K1809">
        <v>1335855631</v>
      </c>
      <c r="L1809" t="b">
        <v>0</v>
      </c>
      <c r="M1809">
        <v>4</v>
      </c>
      <c r="N1809" t="b">
        <v>0</v>
      </c>
      <c r="O1809" t="s">
        <v>8302</v>
      </c>
      <c r="P1809" t="s">
        <v>8310</v>
      </c>
      <c r="Q1809" t="s">
        <v>8355</v>
      </c>
      <c r="R1809">
        <f t="shared" si="196"/>
        <v>11.25</v>
      </c>
      <c r="S1809" s="9">
        <f t="shared" si="197"/>
        <v>1</v>
      </c>
      <c r="T1809" s="8">
        <f t="shared" si="198"/>
        <v>41030.292025462964</v>
      </c>
      <c r="U1809" s="8">
        <f t="shared" si="199"/>
        <v>41059.791666666664</v>
      </c>
      <c r="V1809" s="14">
        <f t="shared" si="200"/>
        <v>29.499641203699866</v>
      </c>
      <c r="W1809" s="10">
        <f t="shared" si="201"/>
        <v>-0.98875000000000002</v>
      </c>
      <c r="X1809" s="21">
        <f t="shared" si="202"/>
        <v>2012</v>
      </c>
    </row>
    <row r="1810" spans="1:24" ht="60" x14ac:dyDescent="0.25">
      <c r="A1810">
        <v>1719</v>
      </c>
      <c r="B1810" s="1" t="s">
        <v>1720</v>
      </c>
      <c r="C1810" s="1" t="s">
        <v>5829</v>
      </c>
      <c r="D1810" s="3">
        <v>4000</v>
      </c>
      <c r="E1810" s="4">
        <v>35</v>
      </c>
      <c r="F1810" t="s">
        <v>8220</v>
      </c>
      <c r="G1810" t="s">
        <v>8223</v>
      </c>
      <c r="H1810" t="s">
        <v>8404</v>
      </c>
      <c r="I1810" t="s">
        <v>8245</v>
      </c>
      <c r="J1810">
        <v>1410958191</v>
      </c>
      <c r="K1810">
        <v>1408366191</v>
      </c>
      <c r="L1810" t="b">
        <v>0</v>
      </c>
      <c r="M1810">
        <v>3</v>
      </c>
      <c r="N1810" t="b">
        <v>0</v>
      </c>
      <c r="O1810" t="s">
        <v>8291</v>
      </c>
      <c r="P1810" t="s">
        <v>8326</v>
      </c>
      <c r="Q1810" t="s">
        <v>8329</v>
      </c>
      <c r="R1810">
        <f t="shared" si="196"/>
        <v>11.67</v>
      </c>
      <c r="S1810" s="9">
        <f t="shared" si="197"/>
        <v>1</v>
      </c>
      <c r="T1810" s="8">
        <f t="shared" si="198"/>
        <v>41869.534618055557</v>
      </c>
      <c r="U1810" s="8">
        <f t="shared" si="199"/>
        <v>41899.534618055557</v>
      </c>
      <c r="V1810" s="14">
        <f t="shared" si="200"/>
        <v>30</v>
      </c>
      <c r="W1810" s="10">
        <f t="shared" si="201"/>
        <v>-0.99124999999999996</v>
      </c>
      <c r="X1810" s="21">
        <f t="shared" si="202"/>
        <v>2014</v>
      </c>
    </row>
    <row r="1811" spans="1:24" ht="45" x14ac:dyDescent="0.25">
      <c r="A1811">
        <v>2767</v>
      </c>
      <c r="B1811" s="1" t="s">
        <v>2767</v>
      </c>
      <c r="C1811" s="1" t="s">
        <v>6877</v>
      </c>
      <c r="D1811" s="3">
        <v>4000</v>
      </c>
      <c r="E1811" s="4">
        <v>34</v>
      </c>
      <c r="F1811" t="s">
        <v>8220</v>
      </c>
      <c r="G1811" t="s">
        <v>8228</v>
      </c>
      <c r="H1811" t="s">
        <v>8409</v>
      </c>
      <c r="I1811" t="s">
        <v>8250</v>
      </c>
      <c r="J1811">
        <v>1439766050</v>
      </c>
      <c r="K1811">
        <v>1434582050</v>
      </c>
      <c r="L1811" t="b">
        <v>0</v>
      </c>
      <c r="M1811">
        <v>3</v>
      </c>
      <c r="N1811" t="b">
        <v>0</v>
      </c>
      <c r="O1811" t="s">
        <v>8302</v>
      </c>
      <c r="P1811" t="s">
        <v>8310</v>
      </c>
      <c r="Q1811" t="s">
        <v>8355</v>
      </c>
      <c r="R1811">
        <f t="shared" si="196"/>
        <v>11.33</v>
      </c>
      <c r="S1811" s="9">
        <f t="shared" si="197"/>
        <v>1</v>
      </c>
      <c r="T1811" s="8">
        <f t="shared" si="198"/>
        <v>42172.958912037036</v>
      </c>
      <c r="U1811" s="8">
        <f t="shared" si="199"/>
        <v>42232.958912037036</v>
      </c>
      <c r="V1811" s="14">
        <f t="shared" si="200"/>
        <v>60</v>
      </c>
      <c r="W1811" s="10">
        <f t="shared" si="201"/>
        <v>-0.99150000000000005</v>
      </c>
      <c r="X1811" s="21">
        <f t="shared" si="202"/>
        <v>2015</v>
      </c>
    </row>
    <row r="1812" spans="1:24" ht="60" x14ac:dyDescent="0.25">
      <c r="A1812">
        <v>1492</v>
      </c>
      <c r="B1812" s="1" t="s">
        <v>1493</v>
      </c>
      <c r="C1812" s="1" t="s">
        <v>5602</v>
      </c>
      <c r="D1812" s="3">
        <v>4000</v>
      </c>
      <c r="E1812" s="4">
        <v>30</v>
      </c>
      <c r="F1812" t="s">
        <v>8220</v>
      </c>
      <c r="G1812" t="s">
        <v>8223</v>
      </c>
      <c r="H1812" t="s">
        <v>8404</v>
      </c>
      <c r="I1812" t="s">
        <v>8245</v>
      </c>
      <c r="J1812">
        <v>1308431646</v>
      </c>
      <c r="K1812">
        <v>1305839646</v>
      </c>
      <c r="L1812" t="b">
        <v>0</v>
      </c>
      <c r="M1812">
        <v>2</v>
      </c>
      <c r="N1812" t="b">
        <v>0</v>
      </c>
      <c r="O1812" t="s">
        <v>8273</v>
      </c>
      <c r="P1812" t="s">
        <v>8310</v>
      </c>
      <c r="Q1812" t="s">
        <v>8351</v>
      </c>
      <c r="R1812">
        <f t="shared" si="196"/>
        <v>15</v>
      </c>
      <c r="S1812" s="9">
        <f t="shared" si="197"/>
        <v>1</v>
      </c>
      <c r="T1812" s="8">
        <f t="shared" si="198"/>
        <v>40682.884791666671</v>
      </c>
      <c r="U1812" s="8">
        <f t="shared" si="199"/>
        <v>40712.884791666671</v>
      </c>
      <c r="V1812" s="14">
        <f t="shared" si="200"/>
        <v>30</v>
      </c>
      <c r="W1812" s="10">
        <f t="shared" si="201"/>
        <v>-0.99250000000000005</v>
      </c>
      <c r="X1812" s="21">
        <f t="shared" si="202"/>
        <v>2011</v>
      </c>
    </row>
    <row r="1813" spans="1:24" ht="45" x14ac:dyDescent="0.25">
      <c r="A1813">
        <v>4065</v>
      </c>
      <c r="B1813" s="1" t="s">
        <v>4061</v>
      </c>
      <c r="C1813" s="1" t="s">
        <v>8169</v>
      </c>
      <c r="D1813" s="3">
        <v>4000</v>
      </c>
      <c r="E1813" s="4">
        <v>27</v>
      </c>
      <c r="F1813" t="s">
        <v>8220</v>
      </c>
      <c r="G1813" t="s">
        <v>8223</v>
      </c>
      <c r="H1813" t="s">
        <v>8404</v>
      </c>
      <c r="I1813" t="s">
        <v>8245</v>
      </c>
      <c r="J1813">
        <v>1407883811</v>
      </c>
      <c r="K1813">
        <v>1405291811</v>
      </c>
      <c r="L1813" t="b">
        <v>0</v>
      </c>
      <c r="M1813">
        <v>4</v>
      </c>
      <c r="N1813" t="b">
        <v>0</v>
      </c>
      <c r="O1813" t="s">
        <v>8269</v>
      </c>
      <c r="P1813" t="s">
        <v>8322</v>
      </c>
      <c r="Q1813" t="s">
        <v>8325</v>
      </c>
      <c r="R1813">
        <f t="shared" si="196"/>
        <v>6.75</v>
      </c>
      <c r="S1813" s="9">
        <f t="shared" si="197"/>
        <v>1</v>
      </c>
      <c r="T1813" s="8">
        <f t="shared" si="198"/>
        <v>41833.951516203706</v>
      </c>
      <c r="U1813" s="8">
        <f t="shared" si="199"/>
        <v>41863.951516203706</v>
      </c>
      <c r="V1813" s="14">
        <f t="shared" si="200"/>
        <v>30</v>
      </c>
      <c r="W1813" s="10">
        <f t="shared" si="201"/>
        <v>-0.99324999999999997</v>
      </c>
      <c r="X1813" s="21">
        <f t="shared" si="202"/>
        <v>2014</v>
      </c>
    </row>
    <row r="1814" spans="1:24" ht="60" x14ac:dyDescent="0.25">
      <c r="A1814">
        <v>3950</v>
      </c>
      <c r="B1814" s="1" t="s">
        <v>3947</v>
      </c>
      <c r="C1814" s="1" t="s">
        <v>8058</v>
      </c>
      <c r="D1814" s="3">
        <v>4000</v>
      </c>
      <c r="E1814" s="4">
        <v>25</v>
      </c>
      <c r="F1814" t="s">
        <v>8220</v>
      </c>
      <c r="G1814" t="s">
        <v>8223</v>
      </c>
      <c r="H1814" t="s">
        <v>8404</v>
      </c>
      <c r="I1814" t="s">
        <v>8245</v>
      </c>
      <c r="J1814">
        <v>1460140500</v>
      </c>
      <c r="K1814">
        <v>1457628680</v>
      </c>
      <c r="L1814" t="b">
        <v>0</v>
      </c>
      <c r="M1814">
        <v>1</v>
      </c>
      <c r="N1814" t="b">
        <v>0</v>
      </c>
      <c r="O1814" t="s">
        <v>8269</v>
      </c>
      <c r="P1814" t="s">
        <v>8322</v>
      </c>
      <c r="Q1814" t="s">
        <v>8325</v>
      </c>
      <c r="R1814">
        <f t="shared" si="196"/>
        <v>25</v>
      </c>
      <c r="S1814" s="9">
        <f t="shared" si="197"/>
        <v>1</v>
      </c>
      <c r="T1814" s="8">
        <f t="shared" si="198"/>
        <v>42439.702314814815</v>
      </c>
      <c r="U1814" s="8">
        <f t="shared" si="199"/>
        <v>42468.774305555555</v>
      </c>
      <c r="V1814" s="14">
        <f t="shared" si="200"/>
        <v>29.071990740740148</v>
      </c>
      <c r="W1814" s="10">
        <f t="shared" si="201"/>
        <v>-0.99375000000000002</v>
      </c>
      <c r="X1814" s="21">
        <f t="shared" si="202"/>
        <v>2016</v>
      </c>
    </row>
    <row r="1815" spans="1:24" ht="45" x14ac:dyDescent="0.25">
      <c r="A1815">
        <v>124</v>
      </c>
      <c r="B1815" s="1" t="s">
        <v>126</v>
      </c>
      <c r="C1815" s="1" t="s">
        <v>4235</v>
      </c>
      <c r="D1815" s="3">
        <v>4000</v>
      </c>
      <c r="E1815" s="4">
        <v>0</v>
      </c>
      <c r="F1815" t="s">
        <v>8219</v>
      </c>
      <c r="G1815" t="s">
        <v>8223</v>
      </c>
      <c r="H1815" t="s">
        <v>8404</v>
      </c>
      <c r="I1815" t="s">
        <v>8245</v>
      </c>
      <c r="J1815">
        <v>1431728242</v>
      </c>
      <c r="K1815">
        <v>1429568242</v>
      </c>
      <c r="L1815" t="b">
        <v>0</v>
      </c>
      <c r="M1815">
        <v>0</v>
      </c>
      <c r="N1815" t="b">
        <v>0</v>
      </c>
      <c r="O1815" t="s">
        <v>8265</v>
      </c>
      <c r="P1815" t="s">
        <v>8320</v>
      </c>
      <c r="Q1815" t="s">
        <v>8336</v>
      </c>
      <c r="R1815">
        <f t="shared" si="196"/>
        <v>0</v>
      </c>
      <c r="S1815" s="9">
        <f t="shared" si="197"/>
        <v>0</v>
      </c>
      <c r="T1815" s="8">
        <f t="shared" si="198"/>
        <v>42114.928726851853</v>
      </c>
      <c r="U1815" s="8">
        <f t="shared" si="199"/>
        <v>42139.928726851853</v>
      </c>
      <c r="V1815" s="14">
        <f t="shared" si="200"/>
        <v>25</v>
      </c>
      <c r="W1815" s="10">
        <f t="shared" si="201"/>
        <v>-1</v>
      </c>
      <c r="X1815" s="21">
        <f t="shared" si="202"/>
        <v>2015</v>
      </c>
    </row>
    <row r="1816" spans="1:24" ht="60" x14ac:dyDescent="0.25">
      <c r="A1816">
        <v>766</v>
      </c>
      <c r="B1816" s="1" t="s">
        <v>767</v>
      </c>
      <c r="C1816" s="1" t="s">
        <v>4876</v>
      </c>
      <c r="D1816" s="3">
        <v>4000</v>
      </c>
      <c r="E1816" s="4">
        <v>0</v>
      </c>
      <c r="F1816" t="s">
        <v>8220</v>
      </c>
      <c r="G1816" t="s">
        <v>8228</v>
      </c>
      <c r="H1816" t="s">
        <v>8409</v>
      </c>
      <c r="I1816" t="s">
        <v>8250</v>
      </c>
      <c r="J1816">
        <v>1424112483</v>
      </c>
      <c r="K1816">
        <v>1421520483</v>
      </c>
      <c r="L1816" t="b">
        <v>0</v>
      </c>
      <c r="M1816">
        <v>0</v>
      </c>
      <c r="N1816" t="b">
        <v>0</v>
      </c>
      <c r="O1816" t="s">
        <v>8273</v>
      </c>
      <c r="P1816" t="s">
        <v>8310</v>
      </c>
      <c r="Q1816" t="s">
        <v>8351</v>
      </c>
      <c r="R1816">
        <f t="shared" si="196"/>
        <v>0</v>
      </c>
      <c r="S1816" s="9">
        <f t="shared" si="197"/>
        <v>0</v>
      </c>
      <c r="T1816" s="8">
        <f t="shared" si="198"/>
        <v>42021.783368055556</v>
      </c>
      <c r="U1816" s="8">
        <f t="shared" si="199"/>
        <v>42051.783368055556</v>
      </c>
      <c r="V1816" s="14">
        <f t="shared" si="200"/>
        <v>30</v>
      </c>
      <c r="W1816" s="10">
        <f t="shared" si="201"/>
        <v>-1</v>
      </c>
      <c r="X1816" s="21">
        <f t="shared" si="202"/>
        <v>2015</v>
      </c>
    </row>
    <row r="1817" spans="1:24" ht="45" x14ac:dyDescent="0.25">
      <c r="A1817">
        <v>1061</v>
      </c>
      <c r="B1817" s="1" t="s">
        <v>1062</v>
      </c>
      <c r="C1817" s="1" t="s">
        <v>5171</v>
      </c>
      <c r="D1817" s="3">
        <v>4000</v>
      </c>
      <c r="E1817" s="4">
        <v>0</v>
      </c>
      <c r="F1817" t="s">
        <v>8219</v>
      </c>
      <c r="G1817" t="s">
        <v>8223</v>
      </c>
      <c r="H1817" t="s">
        <v>8404</v>
      </c>
      <c r="I1817" t="s">
        <v>8245</v>
      </c>
      <c r="J1817">
        <v>1462150800</v>
      </c>
      <c r="K1817">
        <v>1456987108</v>
      </c>
      <c r="L1817" t="b">
        <v>0</v>
      </c>
      <c r="M1817">
        <v>0</v>
      </c>
      <c r="N1817" t="b">
        <v>0</v>
      </c>
      <c r="O1817" t="s">
        <v>8279</v>
      </c>
      <c r="P1817" t="s">
        <v>8345</v>
      </c>
      <c r="Q1817" t="s">
        <v>8346</v>
      </c>
      <c r="R1817">
        <f t="shared" si="196"/>
        <v>0</v>
      </c>
      <c r="S1817" s="9">
        <f t="shared" si="197"/>
        <v>0</v>
      </c>
      <c r="T1817" s="8">
        <f t="shared" si="198"/>
        <v>42432.276712962965</v>
      </c>
      <c r="U1817" s="8">
        <f t="shared" si="199"/>
        <v>42492.041666666672</v>
      </c>
      <c r="V1817" s="14">
        <f t="shared" si="200"/>
        <v>59.764953703706851</v>
      </c>
      <c r="W1817" s="10">
        <f t="shared" si="201"/>
        <v>-1</v>
      </c>
      <c r="X1817" s="21">
        <f t="shared" si="202"/>
        <v>2016</v>
      </c>
    </row>
    <row r="1818" spans="1:24" ht="45" x14ac:dyDescent="0.25">
      <c r="A1818">
        <v>1142</v>
      </c>
      <c r="B1818" s="1" t="s">
        <v>1143</v>
      </c>
      <c r="C1818" s="1" t="s">
        <v>5252</v>
      </c>
      <c r="D1818" s="3">
        <v>4000</v>
      </c>
      <c r="E1818" s="4">
        <v>0</v>
      </c>
      <c r="F1818" t="s">
        <v>8220</v>
      </c>
      <c r="G1818" t="s">
        <v>8223</v>
      </c>
      <c r="H1818" t="s">
        <v>8404</v>
      </c>
      <c r="I1818" t="s">
        <v>8245</v>
      </c>
      <c r="J1818">
        <v>1424131727</v>
      </c>
      <c r="K1818">
        <v>1421539727</v>
      </c>
      <c r="L1818" t="b">
        <v>0</v>
      </c>
      <c r="M1818">
        <v>0</v>
      </c>
      <c r="N1818" t="b">
        <v>0</v>
      </c>
      <c r="O1818" t="s">
        <v>8281</v>
      </c>
      <c r="P1818" t="s">
        <v>8315</v>
      </c>
      <c r="Q1818" t="s">
        <v>8343</v>
      </c>
      <c r="R1818">
        <f t="shared" si="196"/>
        <v>0</v>
      </c>
      <c r="S1818" s="9">
        <f t="shared" si="197"/>
        <v>0</v>
      </c>
      <c r="T1818" s="8">
        <f t="shared" si="198"/>
        <v>42022.006099537044</v>
      </c>
      <c r="U1818" s="8">
        <f t="shared" si="199"/>
        <v>42052.006099537044</v>
      </c>
      <c r="V1818" s="14">
        <f t="shared" si="200"/>
        <v>30</v>
      </c>
      <c r="W1818" s="10">
        <f t="shared" si="201"/>
        <v>-1</v>
      </c>
      <c r="X1818" s="21">
        <f t="shared" si="202"/>
        <v>2015</v>
      </c>
    </row>
    <row r="1819" spans="1:24" ht="45" x14ac:dyDescent="0.25">
      <c r="A1819">
        <v>1409</v>
      </c>
      <c r="B1819" s="1" t="s">
        <v>1410</v>
      </c>
      <c r="C1819" s="1" t="s">
        <v>5519</v>
      </c>
      <c r="D1819" s="3">
        <v>4000</v>
      </c>
      <c r="E1819" s="4">
        <v>0</v>
      </c>
      <c r="F1819" t="s">
        <v>8220</v>
      </c>
      <c r="G1819" t="s">
        <v>8223</v>
      </c>
      <c r="H1819" t="s">
        <v>8404</v>
      </c>
      <c r="I1819" t="s">
        <v>8245</v>
      </c>
      <c r="J1819">
        <v>1420085535</v>
      </c>
      <c r="K1819">
        <v>1414897935</v>
      </c>
      <c r="L1819" t="b">
        <v>0</v>
      </c>
      <c r="M1819">
        <v>0</v>
      </c>
      <c r="N1819" t="b">
        <v>0</v>
      </c>
      <c r="O1819" t="s">
        <v>8285</v>
      </c>
      <c r="P1819" t="s">
        <v>8310</v>
      </c>
      <c r="Q1819" t="s">
        <v>8347</v>
      </c>
      <c r="R1819">
        <f t="shared" si="196"/>
        <v>0</v>
      </c>
      <c r="S1819" s="9">
        <f t="shared" si="197"/>
        <v>0</v>
      </c>
      <c r="T1819" s="8">
        <f t="shared" si="198"/>
        <v>41945.133506944447</v>
      </c>
      <c r="U1819" s="8">
        <f t="shared" si="199"/>
        <v>42005.175173611111</v>
      </c>
      <c r="V1819" s="14">
        <f t="shared" si="200"/>
        <v>60.041666666664241</v>
      </c>
      <c r="W1819" s="10">
        <f t="shared" si="201"/>
        <v>-1</v>
      </c>
      <c r="X1819" s="21">
        <f t="shared" si="202"/>
        <v>2014</v>
      </c>
    </row>
    <row r="1820" spans="1:24" ht="60" x14ac:dyDescent="0.25">
      <c r="A1820">
        <v>1562</v>
      </c>
      <c r="B1820" s="1" t="s">
        <v>1563</v>
      </c>
      <c r="C1820" s="1" t="s">
        <v>5672</v>
      </c>
      <c r="D1820" s="3">
        <v>4000</v>
      </c>
      <c r="E1820" s="4">
        <v>0</v>
      </c>
      <c r="F1820" t="s">
        <v>8219</v>
      </c>
      <c r="G1820" t="s">
        <v>8223</v>
      </c>
      <c r="H1820" t="s">
        <v>8404</v>
      </c>
      <c r="I1820" t="s">
        <v>8245</v>
      </c>
      <c r="J1820">
        <v>1259715000</v>
      </c>
      <c r="K1820">
        <v>1253712916</v>
      </c>
      <c r="L1820" t="b">
        <v>0</v>
      </c>
      <c r="M1820">
        <v>0</v>
      </c>
      <c r="N1820" t="b">
        <v>0</v>
      </c>
      <c r="O1820" t="s">
        <v>8288</v>
      </c>
      <c r="P1820" t="s">
        <v>8310</v>
      </c>
      <c r="Q1820" t="s">
        <v>8348</v>
      </c>
      <c r="R1820">
        <f t="shared" si="196"/>
        <v>0</v>
      </c>
      <c r="S1820" s="9">
        <f t="shared" si="197"/>
        <v>0</v>
      </c>
      <c r="T1820" s="8">
        <f t="shared" si="198"/>
        <v>40079.566157407404</v>
      </c>
      <c r="U1820" s="8">
        <f t="shared" si="199"/>
        <v>40149.034722222219</v>
      </c>
      <c r="V1820" s="14">
        <f t="shared" si="200"/>
        <v>69.468564814815181</v>
      </c>
      <c r="W1820" s="10">
        <f t="shared" si="201"/>
        <v>-1</v>
      </c>
      <c r="X1820" s="21">
        <f t="shared" si="202"/>
        <v>2009</v>
      </c>
    </row>
    <row r="1821" spans="1:24" ht="60" x14ac:dyDescent="0.25">
      <c r="A1821">
        <v>1732</v>
      </c>
      <c r="B1821" s="1" t="s">
        <v>1733</v>
      </c>
      <c r="C1821" s="1" t="s">
        <v>5842</v>
      </c>
      <c r="D1821" s="3">
        <v>4000</v>
      </c>
      <c r="E1821" s="4">
        <v>0</v>
      </c>
      <c r="F1821" t="s">
        <v>8220</v>
      </c>
      <c r="G1821" t="s">
        <v>8223</v>
      </c>
      <c r="H1821" t="s">
        <v>8404</v>
      </c>
      <c r="I1821" t="s">
        <v>8245</v>
      </c>
      <c r="J1821">
        <v>1452920400</v>
      </c>
      <c r="K1821">
        <v>1447777481</v>
      </c>
      <c r="L1821" t="b">
        <v>0</v>
      </c>
      <c r="M1821">
        <v>0</v>
      </c>
      <c r="N1821" t="b">
        <v>0</v>
      </c>
      <c r="O1821" t="s">
        <v>8291</v>
      </c>
      <c r="P1821" t="s">
        <v>8326</v>
      </c>
      <c r="Q1821" t="s">
        <v>8329</v>
      </c>
      <c r="R1821">
        <f t="shared" si="196"/>
        <v>0</v>
      </c>
      <c r="S1821" s="9">
        <f t="shared" si="197"/>
        <v>0</v>
      </c>
      <c r="T1821" s="8">
        <f t="shared" si="198"/>
        <v>42325.683807870373</v>
      </c>
      <c r="U1821" s="8">
        <f t="shared" si="199"/>
        <v>42385.208333333328</v>
      </c>
      <c r="V1821" s="14">
        <f t="shared" si="200"/>
        <v>59.524525462955353</v>
      </c>
      <c r="W1821" s="10">
        <f t="shared" si="201"/>
        <v>-1</v>
      </c>
      <c r="X1821" s="21">
        <f t="shared" si="202"/>
        <v>2015</v>
      </c>
    </row>
    <row r="1822" spans="1:24" ht="60" x14ac:dyDescent="0.25">
      <c r="A1822">
        <v>2398</v>
      </c>
      <c r="B1822" s="1" t="s">
        <v>2399</v>
      </c>
      <c r="C1822" s="1" t="s">
        <v>6508</v>
      </c>
      <c r="D1822" s="3">
        <v>4000</v>
      </c>
      <c r="E1822" s="4">
        <v>0</v>
      </c>
      <c r="F1822" t="s">
        <v>8219</v>
      </c>
      <c r="G1822" t="s">
        <v>8223</v>
      </c>
      <c r="H1822" t="s">
        <v>8404</v>
      </c>
      <c r="I1822" t="s">
        <v>8245</v>
      </c>
      <c r="J1822">
        <v>1435874384</v>
      </c>
      <c r="K1822">
        <v>1433282384</v>
      </c>
      <c r="L1822" t="b">
        <v>0</v>
      </c>
      <c r="M1822">
        <v>0</v>
      </c>
      <c r="N1822" t="b">
        <v>0</v>
      </c>
      <c r="O1822" t="s">
        <v>8270</v>
      </c>
      <c r="P1822" t="s">
        <v>8307</v>
      </c>
      <c r="Q1822" t="s">
        <v>8341</v>
      </c>
      <c r="R1822">
        <f t="shared" si="196"/>
        <v>0</v>
      </c>
      <c r="S1822" s="9">
        <f t="shared" si="197"/>
        <v>0</v>
      </c>
      <c r="T1822" s="8">
        <f t="shared" si="198"/>
        <v>42157.916481481487</v>
      </c>
      <c r="U1822" s="8">
        <f t="shared" si="199"/>
        <v>42187.916481481487</v>
      </c>
      <c r="V1822" s="14">
        <f t="shared" si="200"/>
        <v>30</v>
      </c>
      <c r="W1822" s="10">
        <f t="shared" si="201"/>
        <v>-1</v>
      </c>
      <c r="X1822" s="21">
        <f t="shared" si="202"/>
        <v>2015</v>
      </c>
    </row>
    <row r="1823" spans="1:24" ht="45" x14ac:dyDescent="0.25">
      <c r="A1823">
        <v>2765</v>
      </c>
      <c r="B1823" s="1" t="s">
        <v>2765</v>
      </c>
      <c r="C1823" s="1" t="s">
        <v>6875</v>
      </c>
      <c r="D1823" s="3">
        <v>4000</v>
      </c>
      <c r="E1823" s="4">
        <v>0</v>
      </c>
      <c r="F1823" t="s">
        <v>8220</v>
      </c>
      <c r="G1823" t="s">
        <v>8223</v>
      </c>
      <c r="H1823" t="s">
        <v>8404</v>
      </c>
      <c r="I1823" t="s">
        <v>8245</v>
      </c>
      <c r="J1823">
        <v>1351432428</v>
      </c>
      <c r="K1823">
        <v>1350050028</v>
      </c>
      <c r="L1823" t="b">
        <v>0</v>
      </c>
      <c r="M1823">
        <v>0</v>
      </c>
      <c r="N1823" t="b">
        <v>0</v>
      </c>
      <c r="O1823" t="s">
        <v>8302</v>
      </c>
      <c r="P1823" t="s">
        <v>8310</v>
      </c>
      <c r="Q1823" t="s">
        <v>8355</v>
      </c>
      <c r="R1823">
        <f t="shared" si="196"/>
        <v>0</v>
      </c>
      <c r="S1823" s="9">
        <f t="shared" si="197"/>
        <v>0</v>
      </c>
      <c r="T1823" s="8">
        <f t="shared" si="198"/>
        <v>41194.579027777778</v>
      </c>
      <c r="U1823" s="8">
        <f t="shared" si="199"/>
        <v>41210.579027777778</v>
      </c>
      <c r="V1823" s="14">
        <f t="shared" si="200"/>
        <v>16</v>
      </c>
      <c r="W1823" s="10">
        <f t="shared" si="201"/>
        <v>-1</v>
      </c>
      <c r="X1823" s="21">
        <f t="shared" si="202"/>
        <v>2012</v>
      </c>
    </row>
    <row r="1824" spans="1:24" ht="45" x14ac:dyDescent="0.25">
      <c r="A1824">
        <v>3190</v>
      </c>
      <c r="B1824" s="1" t="s">
        <v>3190</v>
      </c>
      <c r="C1824" s="1" t="s">
        <v>7300</v>
      </c>
      <c r="D1824" s="3">
        <v>4000</v>
      </c>
      <c r="E1824" s="4">
        <v>0</v>
      </c>
      <c r="F1824" t="s">
        <v>8220</v>
      </c>
      <c r="G1824" t="s">
        <v>8228</v>
      </c>
      <c r="H1824" t="s">
        <v>8409</v>
      </c>
      <c r="I1824" t="s">
        <v>8250</v>
      </c>
      <c r="J1824">
        <v>1481258275</v>
      </c>
      <c r="K1824">
        <v>1478662675</v>
      </c>
      <c r="L1824" t="b">
        <v>0</v>
      </c>
      <c r="M1824">
        <v>0</v>
      </c>
      <c r="N1824" t="b">
        <v>0</v>
      </c>
      <c r="O1824" t="s">
        <v>8303</v>
      </c>
      <c r="P1824" t="s">
        <v>8322</v>
      </c>
      <c r="Q1824" t="s">
        <v>8334</v>
      </c>
      <c r="R1824">
        <f t="shared" si="196"/>
        <v>0</v>
      </c>
      <c r="S1824" s="9">
        <f t="shared" si="197"/>
        <v>0</v>
      </c>
      <c r="T1824" s="8">
        <f t="shared" si="198"/>
        <v>42683.151331018518</v>
      </c>
      <c r="U1824" s="8">
        <f t="shared" si="199"/>
        <v>42713.192997685182</v>
      </c>
      <c r="V1824" s="14">
        <f t="shared" si="200"/>
        <v>30.041666666664241</v>
      </c>
      <c r="W1824" s="10">
        <f t="shared" si="201"/>
        <v>-1</v>
      </c>
      <c r="X1824" s="21">
        <f t="shared" si="202"/>
        <v>2016</v>
      </c>
    </row>
    <row r="1825" spans="1:24" ht="45" x14ac:dyDescent="0.25">
      <c r="A1825">
        <v>4026</v>
      </c>
      <c r="B1825" s="1" t="s">
        <v>4022</v>
      </c>
      <c r="C1825" s="1" t="s">
        <v>8131</v>
      </c>
      <c r="D1825" s="3">
        <v>4000</v>
      </c>
      <c r="E1825" s="4">
        <v>0</v>
      </c>
      <c r="F1825" t="s">
        <v>8220</v>
      </c>
      <c r="G1825" t="s">
        <v>8223</v>
      </c>
      <c r="H1825" t="s">
        <v>8404</v>
      </c>
      <c r="I1825" t="s">
        <v>8245</v>
      </c>
      <c r="J1825">
        <v>1449247439</v>
      </c>
      <c r="K1825">
        <v>1444059839</v>
      </c>
      <c r="L1825" t="b">
        <v>0</v>
      </c>
      <c r="M1825">
        <v>0</v>
      </c>
      <c r="N1825" t="b">
        <v>0</v>
      </c>
      <c r="O1825" t="s">
        <v>8269</v>
      </c>
      <c r="P1825" t="s">
        <v>8322</v>
      </c>
      <c r="Q1825" t="s">
        <v>8325</v>
      </c>
      <c r="R1825">
        <f t="shared" si="196"/>
        <v>0</v>
      </c>
      <c r="S1825" s="9">
        <f t="shared" si="197"/>
        <v>0</v>
      </c>
      <c r="T1825" s="8">
        <f t="shared" si="198"/>
        <v>42282.655543981484</v>
      </c>
      <c r="U1825" s="8">
        <f t="shared" si="199"/>
        <v>42342.697210648148</v>
      </c>
      <c r="V1825" s="14">
        <f t="shared" si="200"/>
        <v>60.041666666664241</v>
      </c>
      <c r="W1825" s="10">
        <f t="shared" si="201"/>
        <v>-1</v>
      </c>
      <c r="X1825" s="21">
        <f t="shared" si="202"/>
        <v>2015</v>
      </c>
    </row>
    <row r="1826" spans="1:24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t="s">
        <v>8223</v>
      </c>
      <c r="H1826" t="s">
        <v>8404</v>
      </c>
      <c r="I1826" t="s">
        <v>8245</v>
      </c>
      <c r="J1826">
        <v>1430851680</v>
      </c>
      <c r="K1826">
        <v>1428340931</v>
      </c>
      <c r="L1826" t="b">
        <v>0</v>
      </c>
      <c r="M1826">
        <v>6</v>
      </c>
      <c r="N1826" t="b">
        <v>0</v>
      </c>
      <c r="O1826" t="s">
        <v>8301</v>
      </c>
      <c r="P1826" t="s">
        <v>8322</v>
      </c>
      <c r="Q1826" t="s">
        <v>8323</v>
      </c>
      <c r="R1826">
        <f t="shared" si="196"/>
        <v>78.33</v>
      </c>
      <c r="S1826" s="9">
        <f t="shared" si="197"/>
        <v>12</v>
      </c>
      <c r="T1826" s="8">
        <f t="shared" si="198"/>
        <v>42100.723738425921</v>
      </c>
      <c r="U1826" s="8">
        <f t="shared" si="199"/>
        <v>42129.783333333333</v>
      </c>
      <c r="V1826" s="14">
        <f t="shared" si="200"/>
        <v>29.059594907412247</v>
      </c>
      <c r="W1826" s="10">
        <f t="shared" si="201"/>
        <v>-0.88420793298842082</v>
      </c>
      <c r="X1826" s="21">
        <f t="shared" si="202"/>
        <v>2015</v>
      </c>
    </row>
    <row r="1827" spans="1:24" ht="30" x14ac:dyDescent="0.25">
      <c r="A1827">
        <v>3131</v>
      </c>
      <c r="B1827" s="1" t="s">
        <v>3131</v>
      </c>
      <c r="C1827" s="1" t="s">
        <v>7241</v>
      </c>
      <c r="D1827" s="3">
        <v>4100</v>
      </c>
      <c r="E1827" s="4">
        <v>645</v>
      </c>
      <c r="F1827" t="s">
        <v>8221</v>
      </c>
      <c r="G1827" t="s">
        <v>8223</v>
      </c>
      <c r="H1827" t="s">
        <v>8404</v>
      </c>
      <c r="I1827" t="s">
        <v>8245</v>
      </c>
      <c r="J1827">
        <v>1491656045</v>
      </c>
      <c r="K1827">
        <v>1489067645</v>
      </c>
      <c r="L1827" t="b">
        <v>0</v>
      </c>
      <c r="M1827">
        <v>12</v>
      </c>
      <c r="N1827" t="b">
        <v>0</v>
      </c>
      <c r="O1827" t="s">
        <v>8269</v>
      </c>
      <c r="P1827" t="s">
        <v>8322</v>
      </c>
      <c r="Q1827" t="s">
        <v>8325</v>
      </c>
      <c r="R1827">
        <f t="shared" si="196"/>
        <v>53.75</v>
      </c>
      <c r="S1827" s="9">
        <f t="shared" si="197"/>
        <v>16</v>
      </c>
      <c r="T1827" s="8">
        <f t="shared" si="198"/>
        <v>42803.579224537039</v>
      </c>
      <c r="U1827" s="8">
        <f t="shared" si="199"/>
        <v>42833.537557870368</v>
      </c>
      <c r="V1827" s="14">
        <f t="shared" si="200"/>
        <v>29.958333333328483</v>
      </c>
      <c r="W1827" s="10">
        <f t="shared" si="201"/>
        <v>-0.84268292682926826</v>
      </c>
      <c r="X1827" s="21">
        <f t="shared" si="202"/>
        <v>2017</v>
      </c>
    </row>
    <row r="1828" spans="1:24" ht="30" x14ac:dyDescent="0.25">
      <c r="A1828">
        <v>3103</v>
      </c>
      <c r="B1828" s="1" t="s">
        <v>3103</v>
      </c>
      <c r="C1828" s="1" t="s">
        <v>7213</v>
      </c>
      <c r="D1828" s="3">
        <v>4100</v>
      </c>
      <c r="E1828" s="4">
        <v>11</v>
      </c>
      <c r="F1828" t="s">
        <v>8220</v>
      </c>
      <c r="G1828" t="s">
        <v>8223</v>
      </c>
      <c r="H1828" t="s">
        <v>8404</v>
      </c>
      <c r="I1828" t="s">
        <v>8245</v>
      </c>
      <c r="J1828">
        <v>1434080706</v>
      </c>
      <c r="K1828">
        <v>1428896706</v>
      </c>
      <c r="L1828" t="b">
        <v>0</v>
      </c>
      <c r="M1828">
        <v>2</v>
      </c>
      <c r="N1828" t="b">
        <v>0</v>
      </c>
      <c r="O1828" t="s">
        <v>8301</v>
      </c>
      <c r="P1828" t="s">
        <v>8322</v>
      </c>
      <c r="Q1828" t="s">
        <v>8323</v>
      </c>
      <c r="R1828">
        <f t="shared" si="196"/>
        <v>5.5</v>
      </c>
      <c r="S1828" s="9">
        <f t="shared" si="197"/>
        <v>0</v>
      </c>
      <c r="T1828" s="8">
        <f t="shared" si="198"/>
        <v>42107.156319444446</v>
      </c>
      <c r="U1828" s="8">
        <f t="shared" si="199"/>
        <v>42167.156319444446</v>
      </c>
      <c r="V1828" s="14">
        <f t="shared" si="200"/>
        <v>60</v>
      </c>
      <c r="W1828" s="10">
        <f t="shared" si="201"/>
        <v>-0.9973170731707317</v>
      </c>
      <c r="X1828" s="21">
        <f t="shared" si="202"/>
        <v>2015</v>
      </c>
    </row>
    <row r="1829" spans="1:24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t="s">
        <v>8229</v>
      </c>
      <c r="H1829" t="s">
        <v>8410</v>
      </c>
      <c r="I1829" t="s">
        <v>8248</v>
      </c>
      <c r="J1829">
        <v>1450541229</v>
      </c>
      <c r="K1829">
        <v>1447949229</v>
      </c>
      <c r="L1829" t="b">
        <v>0</v>
      </c>
      <c r="M1829">
        <v>6</v>
      </c>
      <c r="N1829" t="b">
        <v>0</v>
      </c>
      <c r="O1829" t="s">
        <v>8281</v>
      </c>
      <c r="P1829" t="s">
        <v>8315</v>
      </c>
      <c r="Q1829" t="s">
        <v>8343</v>
      </c>
      <c r="R1829">
        <f t="shared" si="196"/>
        <v>45</v>
      </c>
      <c r="S1829" s="9">
        <f t="shared" si="197"/>
        <v>6</v>
      </c>
      <c r="T1829" s="8">
        <f t="shared" si="198"/>
        <v>42327.671631944439</v>
      </c>
      <c r="U1829" s="8">
        <f t="shared" si="199"/>
        <v>42357.671631944439</v>
      </c>
      <c r="V1829" s="14">
        <f t="shared" si="200"/>
        <v>30</v>
      </c>
      <c r="W1829" s="10">
        <f t="shared" si="201"/>
        <v>-0.93556085918854415</v>
      </c>
      <c r="X1829" s="21">
        <f t="shared" si="202"/>
        <v>2015</v>
      </c>
    </row>
    <row r="1830" spans="1:24" ht="60" x14ac:dyDescent="0.25">
      <c r="A1830">
        <v>2173</v>
      </c>
      <c r="B1830" s="1" t="s">
        <v>2174</v>
      </c>
      <c r="C1830" s="1" t="s">
        <v>6283</v>
      </c>
      <c r="D1830" s="3">
        <v>4200</v>
      </c>
      <c r="E1830" s="4">
        <v>5331</v>
      </c>
      <c r="F1830" t="s">
        <v>8218</v>
      </c>
      <c r="G1830" t="s">
        <v>8223</v>
      </c>
      <c r="H1830" t="s">
        <v>8404</v>
      </c>
      <c r="I1830" t="s">
        <v>8245</v>
      </c>
      <c r="J1830">
        <v>1378785540</v>
      </c>
      <c r="K1830">
        <v>1376066243</v>
      </c>
      <c r="L1830" t="b">
        <v>0</v>
      </c>
      <c r="M1830">
        <v>90</v>
      </c>
      <c r="N1830" t="b">
        <v>1</v>
      </c>
      <c r="O1830" t="s">
        <v>8274</v>
      </c>
      <c r="P1830" t="s">
        <v>8326</v>
      </c>
      <c r="Q1830" t="s">
        <v>8330</v>
      </c>
      <c r="R1830">
        <f t="shared" si="196"/>
        <v>59.23</v>
      </c>
      <c r="S1830" s="9">
        <f t="shared" si="197"/>
        <v>127</v>
      </c>
      <c r="T1830" s="8">
        <f t="shared" si="198"/>
        <v>41495.692627314813</v>
      </c>
      <c r="U1830" s="8">
        <f t="shared" si="199"/>
        <v>41527.165972222225</v>
      </c>
      <c r="V1830" s="14">
        <f t="shared" si="200"/>
        <v>31.473344907411956</v>
      </c>
      <c r="W1830" s="10">
        <f t="shared" si="201"/>
        <v>0.26928571428571429</v>
      </c>
      <c r="X1830" s="21">
        <f t="shared" si="202"/>
        <v>2013</v>
      </c>
    </row>
    <row r="1831" spans="1:24" ht="45" x14ac:dyDescent="0.25">
      <c r="A1831">
        <v>3179</v>
      </c>
      <c r="B1831" s="1" t="s">
        <v>3179</v>
      </c>
      <c r="C1831" s="1" t="s">
        <v>7289</v>
      </c>
      <c r="D1831" s="3">
        <v>4200</v>
      </c>
      <c r="E1831" s="4">
        <v>4794.82</v>
      </c>
      <c r="F1831" t="s">
        <v>8218</v>
      </c>
      <c r="G1831" t="s">
        <v>8223</v>
      </c>
      <c r="H1831" t="s">
        <v>8404</v>
      </c>
      <c r="I1831" t="s">
        <v>8245</v>
      </c>
      <c r="J1831">
        <v>1367859071</v>
      </c>
      <c r="K1831">
        <v>1365699071</v>
      </c>
      <c r="L1831" t="b">
        <v>1</v>
      </c>
      <c r="M1831">
        <v>62</v>
      </c>
      <c r="N1831" t="b">
        <v>1</v>
      </c>
      <c r="O1831" t="s">
        <v>8269</v>
      </c>
      <c r="P1831" t="s">
        <v>8322</v>
      </c>
      <c r="Q1831" t="s">
        <v>8325</v>
      </c>
      <c r="R1831">
        <f t="shared" si="196"/>
        <v>77.34</v>
      </c>
      <c r="S1831" s="9">
        <f t="shared" si="197"/>
        <v>114</v>
      </c>
      <c r="T1831" s="8">
        <f t="shared" si="198"/>
        <v>41375.702210648145</v>
      </c>
      <c r="U1831" s="8">
        <f t="shared" si="199"/>
        <v>41400.702210648145</v>
      </c>
      <c r="V1831" s="14">
        <f t="shared" si="200"/>
        <v>25</v>
      </c>
      <c r="W1831" s="10">
        <f t="shared" si="201"/>
        <v>0.14162380952380946</v>
      </c>
      <c r="X1831" s="21">
        <f t="shared" si="202"/>
        <v>2013</v>
      </c>
    </row>
    <row r="1832" spans="1:24" ht="60" x14ac:dyDescent="0.25">
      <c r="A1832">
        <v>3018</v>
      </c>
      <c r="B1832" s="1" t="s">
        <v>3018</v>
      </c>
      <c r="C1832" s="1" t="s">
        <v>7128</v>
      </c>
      <c r="D1832" s="3">
        <v>4200</v>
      </c>
      <c r="E1832" s="4">
        <v>4230</v>
      </c>
      <c r="F1832" t="s">
        <v>8218</v>
      </c>
      <c r="G1832" t="s">
        <v>8229</v>
      </c>
      <c r="H1832" t="s">
        <v>8410</v>
      </c>
      <c r="I1832" t="s">
        <v>8248</v>
      </c>
      <c r="J1832">
        <v>1437429600</v>
      </c>
      <c r="K1832">
        <v>1433747376</v>
      </c>
      <c r="L1832" t="b">
        <v>0</v>
      </c>
      <c r="M1832">
        <v>41</v>
      </c>
      <c r="N1832" t="b">
        <v>1</v>
      </c>
      <c r="O1832" t="s">
        <v>8301</v>
      </c>
      <c r="P1832" t="s">
        <v>8322</v>
      </c>
      <c r="Q1832" t="s">
        <v>8323</v>
      </c>
      <c r="R1832">
        <f t="shared" si="196"/>
        <v>103.17</v>
      </c>
      <c r="S1832" s="9">
        <f t="shared" si="197"/>
        <v>101</v>
      </c>
      <c r="T1832" s="8">
        <f t="shared" si="198"/>
        <v>42163.29833333334</v>
      </c>
      <c r="U1832" s="8">
        <f t="shared" si="199"/>
        <v>42205.916666666672</v>
      </c>
      <c r="V1832" s="14">
        <f t="shared" si="200"/>
        <v>42.618333333331975</v>
      </c>
      <c r="W1832" s="10">
        <f t="shared" si="201"/>
        <v>7.1428571428571426E-3</v>
      </c>
      <c r="X1832" s="21">
        <f t="shared" si="202"/>
        <v>2015</v>
      </c>
    </row>
    <row r="1833" spans="1:24" ht="60" x14ac:dyDescent="0.25">
      <c r="A1833">
        <v>1771</v>
      </c>
      <c r="B1833" s="1" t="s">
        <v>1772</v>
      </c>
      <c r="C1833" s="1" t="s">
        <v>5881</v>
      </c>
      <c r="D1833" s="3">
        <v>4200</v>
      </c>
      <c r="E1833" s="4">
        <v>895</v>
      </c>
      <c r="F1833" t="s">
        <v>8220</v>
      </c>
      <c r="G1833" t="s">
        <v>8224</v>
      </c>
      <c r="H1833" t="s">
        <v>8408</v>
      </c>
      <c r="I1833" t="s">
        <v>8246</v>
      </c>
      <c r="J1833">
        <v>1414107040</v>
      </c>
      <c r="K1833">
        <v>1411515040</v>
      </c>
      <c r="L1833" t="b">
        <v>1</v>
      </c>
      <c r="M1833">
        <v>25</v>
      </c>
      <c r="N1833" t="b">
        <v>0</v>
      </c>
      <c r="O1833" t="s">
        <v>8283</v>
      </c>
      <c r="P1833" t="s">
        <v>8312</v>
      </c>
      <c r="Q1833" t="s">
        <v>8313</v>
      </c>
      <c r="R1833">
        <f t="shared" si="196"/>
        <v>35.799999999999997</v>
      </c>
      <c r="S1833" s="9">
        <f t="shared" si="197"/>
        <v>21</v>
      </c>
      <c r="T1833" s="8">
        <f t="shared" si="198"/>
        <v>41905.979629629634</v>
      </c>
      <c r="U1833" s="8">
        <f t="shared" si="199"/>
        <v>41935.979629629634</v>
      </c>
      <c r="V1833" s="14">
        <f t="shared" si="200"/>
        <v>30</v>
      </c>
      <c r="W1833" s="10">
        <f t="shared" si="201"/>
        <v>-0.78690476190476188</v>
      </c>
      <c r="X1833" s="21">
        <f t="shared" si="202"/>
        <v>2014</v>
      </c>
    </row>
    <row r="1834" spans="1:24" ht="60" x14ac:dyDescent="0.25">
      <c r="A1834">
        <v>2392</v>
      </c>
      <c r="B1834" s="1" t="s">
        <v>2393</v>
      </c>
      <c r="C1834" s="1" t="s">
        <v>6502</v>
      </c>
      <c r="D1834" s="3">
        <v>4200</v>
      </c>
      <c r="E1834" s="4">
        <v>0</v>
      </c>
      <c r="F1834" t="s">
        <v>8219</v>
      </c>
      <c r="G1834" t="s">
        <v>8223</v>
      </c>
      <c r="H1834" t="s">
        <v>8404</v>
      </c>
      <c r="I1834" t="s">
        <v>8245</v>
      </c>
      <c r="J1834">
        <v>1446087223</v>
      </c>
      <c r="K1834">
        <v>1443495223</v>
      </c>
      <c r="L1834" t="b">
        <v>0</v>
      </c>
      <c r="M1834">
        <v>0</v>
      </c>
      <c r="N1834" t="b">
        <v>0</v>
      </c>
      <c r="O1834" t="s">
        <v>8270</v>
      </c>
      <c r="P1834" t="s">
        <v>8307</v>
      </c>
      <c r="Q1834" t="s">
        <v>8341</v>
      </c>
      <c r="R1834">
        <f t="shared" si="196"/>
        <v>0</v>
      </c>
      <c r="S1834" s="9">
        <f t="shared" si="197"/>
        <v>0</v>
      </c>
      <c r="T1834" s="8">
        <f t="shared" si="198"/>
        <v>42276.120636574073</v>
      </c>
      <c r="U1834" s="8">
        <f t="shared" si="199"/>
        <v>42306.120636574073</v>
      </c>
      <c r="V1834" s="14">
        <f t="shared" si="200"/>
        <v>30</v>
      </c>
      <c r="W1834" s="10">
        <f t="shared" si="201"/>
        <v>-1</v>
      </c>
      <c r="X1834" s="21">
        <f t="shared" si="202"/>
        <v>2015</v>
      </c>
    </row>
    <row r="1835" spans="1:24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t="s">
        <v>8224</v>
      </c>
      <c r="H1835" t="s">
        <v>8408</v>
      </c>
      <c r="I1835" t="s">
        <v>8246</v>
      </c>
      <c r="J1835">
        <v>1376563408</v>
      </c>
      <c r="K1835">
        <v>1373971408</v>
      </c>
      <c r="L1835" t="b">
        <v>0</v>
      </c>
      <c r="M1835">
        <v>1</v>
      </c>
      <c r="N1835" t="b">
        <v>0</v>
      </c>
      <c r="O1835" t="s">
        <v>8273</v>
      </c>
      <c r="P1835" t="s">
        <v>8310</v>
      </c>
      <c r="Q1835" t="s">
        <v>8351</v>
      </c>
      <c r="R1835">
        <f t="shared" si="196"/>
        <v>5</v>
      </c>
      <c r="S1835" s="9">
        <f t="shared" si="197"/>
        <v>0</v>
      </c>
      <c r="T1835" s="8">
        <f t="shared" si="198"/>
        <v>41471.446851851848</v>
      </c>
      <c r="U1835" s="8">
        <f t="shared" si="199"/>
        <v>41501.446851851848</v>
      </c>
      <c r="V1835" s="14">
        <f t="shared" si="200"/>
        <v>30</v>
      </c>
      <c r="W1835" s="10">
        <f t="shared" si="201"/>
        <v>-0.99883449883449882</v>
      </c>
      <c r="X1835" s="21">
        <f t="shared" si="202"/>
        <v>2013</v>
      </c>
    </row>
    <row r="1836" spans="1:24" ht="45" x14ac:dyDescent="0.25">
      <c r="A1836">
        <v>3184</v>
      </c>
      <c r="B1836" s="1" t="s">
        <v>3184</v>
      </c>
      <c r="C1836" s="1" t="s">
        <v>7294</v>
      </c>
      <c r="D1836" s="3">
        <v>4300</v>
      </c>
      <c r="E1836" s="4">
        <v>4610</v>
      </c>
      <c r="F1836" t="s">
        <v>8218</v>
      </c>
      <c r="G1836" t="s">
        <v>8223</v>
      </c>
      <c r="H1836" t="s">
        <v>8404</v>
      </c>
      <c r="I1836" t="s">
        <v>8245</v>
      </c>
      <c r="J1836">
        <v>1404258631</v>
      </c>
      <c r="K1836">
        <v>1401666631</v>
      </c>
      <c r="L1836" t="b">
        <v>1</v>
      </c>
      <c r="M1836">
        <v>46</v>
      </c>
      <c r="N1836" t="b">
        <v>1</v>
      </c>
      <c r="O1836" t="s">
        <v>8269</v>
      </c>
      <c r="P1836" t="s">
        <v>8322</v>
      </c>
      <c r="Q1836" t="s">
        <v>8325</v>
      </c>
      <c r="R1836">
        <f t="shared" si="196"/>
        <v>100.22</v>
      </c>
      <c r="S1836" s="9">
        <f t="shared" si="197"/>
        <v>107</v>
      </c>
      <c r="T1836" s="8">
        <f t="shared" si="198"/>
        <v>41791.993414351848</v>
      </c>
      <c r="U1836" s="8">
        <f t="shared" si="199"/>
        <v>41821.993414351848</v>
      </c>
      <c r="V1836" s="14">
        <f t="shared" si="200"/>
        <v>30</v>
      </c>
      <c r="W1836" s="10">
        <f t="shared" si="201"/>
        <v>7.2093023255813959E-2</v>
      </c>
      <c r="X1836" s="21">
        <f t="shared" si="202"/>
        <v>2014</v>
      </c>
    </row>
    <row r="1837" spans="1:24" ht="60" x14ac:dyDescent="0.25">
      <c r="A1837">
        <v>3724</v>
      </c>
      <c r="B1837" s="1" t="s">
        <v>3721</v>
      </c>
      <c r="C1837" s="1" t="s">
        <v>7834</v>
      </c>
      <c r="D1837" s="3">
        <v>4300</v>
      </c>
      <c r="E1837" s="4">
        <v>4409.55</v>
      </c>
      <c r="F1837" t="s">
        <v>8218</v>
      </c>
      <c r="G1837" t="s">
        <v>8224</v>
      </c>
      <c r="H1837" t="s">
        <v>8408</v>
      </c>
      <c r="I1837" t="s">
        <v>8246</v>
      </c>
      <c r="J1837">
        <v>1462402800</v>
      </c>
      <c r="K1837">
        <v>1459856860</v>
      </c>
      <c r="L1837" t="b">
        <v>0</v>
      </c>
      <c r="M1837">
        <v>89</v>
      </c>
      <c r="N1837" t="b">
        <v>1</v>
      </c>
      <c r="O1837" t="s">
        <v>8269</v>
      </c>
      <c r="P1837" t="s">
        <v>8322</v>
      </c>
      <c r="Q1837" t="s">
        <v>8325</v>
      </c>
      <c r="R1837">
        <f t="shared" si="196"/>
        <v>49.55</v>
      </c>
      <c r="S1837" s="9">
        <f t="shared" si="197"/>
        <v>103</v>
      </c>
      <c r="T1837" s="8">
        <f t="shared" si="198"/>
        <v>42465.491435185191</v>
      </c>
      <c r="U1837" s="8">
        <f t="shared" si="199"/>
        <v>42494.958333333328</v>
      </c>
      <c r="V1837" s="14">
        <f t="shared" si="200"/>
        <v>29.466898148137261</v>
      </c>
      <c r="W1837" s="10">
        <f t="shared" si="201"/>
        <v>2.5476744186046552E-2</v>
      </c>
      <c r="X1837" s="21">
        <f t="shared" si="202"/>
        <v>2016</v>
      </c>
    </row>
    <row r="1838" spans="1:24" ht="60" x14ac:dyDescent="0.25">
      <c r="A1838">
        <v>1552</v>
      </c>
      <c r="B1838" s="1" t="s">
        <v>1553</v>
      </c>
      <c r="C1838" s="1" t="s">
        <v>5662</v>
      </c>
      <c r="D1838" s="3">
        <v>4300</v>
      </c>
      <c r="E1838" s="4">
        <v>2115</v>
      </c>
      <c r="F1838" t="s">
        <v>8220</v>
      </c>
      <c r="G1838" t="s">
        <v>8223</v>
      </c>
      <c r="H1838" t="s">
        <v>8404</v>
      </c>
      <c r="I1838" t="s">
        <v>8245</v>
      </c>
      <c r="J1838">
        <v>1412135940</v>
      </c>
      <c r="K1838">
        <v>1410366708</v>
      </c>
      <c r="L1838" t="b">
        <v>0</v>
      </c>
      <c r="M1838">
        <v>16</v>
      </c>
      <c r="N1838" t="b">
        <v>0</v>
      </c>
      <c r="O1838" t="s">
        <v>8287</v>
      </c>
      <c r="P1838" t="s">
        <v>8312</v>
      </c>
      <c r="Q1838" t="s">
        <v>8354</v>
      </c>
      <c r="R1838">
        <f t="shared" si="196"/>
        <v>132.19</v>
      </c>
      <c r="S1838" s="9">
        <f t="shared" si="197"/>
        <v>49</v>
      </c>
      <c r="T1838" s="8">
        <f t="shared" si="198"/>
        <v>41892.688750000001</v>
      </c>
      <c r="U1838" s="8">
        <f t="shared" si="199"/>
        <v>41913.165972222225</v>
      </c>
      <c r="V1838" s="14">
        <f t="shared" si="200"/>
        <v>20.477222222223645</v>
      </c>
      <c r="W1838" s="10">
        <f t="shared" si="201"/>
        <v>-0.50813953488372088</v>
      </c>
      <c r="X1838" s="21">
        <f t="shared" si="202"/>
        <v>2014</v>
      </c>
    </row>
    <row r="1839" spans="1:24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t="s">
        <v>8223</v>
      </c>
      <c r="H1839" t="s">
        <v>8404</v>
      </c>
      <c r="I1839" t="s">
        <v>8245</v>
      </c>
      <c r="J1839">
        <v>1465243740</v>
      </c>
      <c r="K1839">
        <v>1461438495</v>
      </c>
      <c r="L1839" t="b">
        <v>0</v>
      </c>
      <c r="M1839">
        <v>0</v>
      </c>
      <c r="N1839" t="b">
        <v>0</v>
      </c>
      <c r="O1839" t="s">
        <v>8279</v>
      </c>
      <c r="P1839" t="s">
        <v>8345</v>
      </c>
      <c r="Q1839" t="s">
        <v>8346</v>
      </c>
      <c r="R1839">
        <f t="shared" si="196"/>
        <v>0</v>
      </c>
      <c r="S1839" s="9">
        <f t="shared" si="197"/>
        <v>0</v>
      </c>
      <c r="T1839" s="8">
        <f t="shared" si="198"/>
        <v>42483.797395833331</v>
      </c>
      <c r="U1839" s="8">
        <f t="shared" si="199"/>
        <v>42527.839583333334</v>
      </c>
      <c r="V1839" s="14">
        <f t="shared" si="200"/>
        <v>44.04218750000291</v>
      </c>
      <c r="W1839" s="10">
        <f t="shared" si="201"/>
        <v>-1</v>
      </c>
      <c r="X1839" s="21">
        <f t="shared" si="202"/>
        <v>2016</v>
      </c>
    </row>
    <row r="1840" spans="1:24" ht="45" x14ac:dyDescent="0.25">
      <c r="A1840">
        <v>1398</v>
      </c>
      <c r="B1840" s="1" t="s">
        <v>1399</v>
      </c>
      <c r="C1840" s="1" t="s">
        <v>5508</v>
      </c>
      <c r="D1840" s="3">
        <v>4400</v>
      </c>
      <c r="E1840" s="4">
        <v>4826</v>
      </c>
      <c r="F1840" t="s">
        <v>8218</v>
      </c>
      <c r="G1840" t="s">
        <v>8223</v>
      </c>
      <c r="H1840" t="s">
        <v>8404</v>
      </c>
      <c r="I1840" t="s">
        <v>8245</v>
      </c>
      <c r="J1840">
        <v>1467752334</v>
      </c>
      <c r="K1840">
        <v>1465160334</v>
      </c>
      <c r="L1840" t="b">
        <v>0</v>
      </c>
      <c r="M1840">
        <v>65</v>
      </c>
      <c r="N1840" t="b">
        <v>1</v>
      </c>
      <c r="O1840" t="s">
        <v>8274</v>
      </c>
      <c r="P1840" t="s">
        <v>8326</v>
      </c>
      <c r="Q1840" t="s">
        <v>8330</v>
      </c>
      <c r="R1840">
        <f t="shared" si="196"/>
        <v>74.25</v>
      </c>
      <c r="S1840" s="9">
        <f t="shared" si="197"/>
        <v>110</v>
      </c>
      <c r="T1840" s="8">
        <f t="shared" si="198"/>
        <v>42526.874236111107</v>
      </c>
      <c r="U1840" s="8">
        <f t="shared" si="199"/>
        <v>42556.874236111107</v>
      </c>
      <c r="V1840" s="14">
        <f t="shared" si="200"/>
        <v>30</v>
      </c>
      <c r="W1840" s="10">
        <f t="shared" si="201"/>
        <v>9.6818181818181817E-2</v>
      </c>
      <c r="X1840" s="21">
        <f t="shared" si="202"/>
        <v>2016</v>
      </c>
    </row>
    <row r="1841" spans="1:24" ht="45" x14ac:dyDescent="0.25">
      <c r="A1841">
        <v>1415</v>
      </c>
      <c r="B1841" s="1" t="s">
        <v>1416</v>
      </c>
      <c r="C1841" s="1" t="s">
        <v>5525</v>
      </c>
      <c r="D1841" s="3">
        <v>4400</v>
      </c>
      <c r="E1841" s="4">
        <v>800</v>
      </c>
      <c r="F1841" t="s">
        <v>8220</v>
      </c>
      <c r="G1841" t="s">
        <v>8223</v>
      </c>
      <c r="H1841" t="s">
        <v>8404</v>
      </c>
      <c r="I1841" t="s">
        <v>8245</v>
      </c>
      <c r="J1841">
        <v>1439741591</v>
      </c>
      <c r="K1841">
        <v>1436285591</v>
      </c>
      <c r="L1841" t="b">
        <v>0</v>
      </c>
      <c r="M1841">
        <v>9</v>
      </c>
      <c r="N1841" t="b">
        <v>0</v>
      </c>
      <c r="O1841" t="s">
        <v>8285</v>
      </c>
      <c r="P1841" t="s">
        <v>8310</v>
      </c>
      <c r="Q1841" t="s">
        <v>8347</v>
      </c>
      <c r="R1841">
        <f t="shared" si="196"/>
        <v>88.89</v>
      </c>
      <c r="S1841" s="9">
        <f t="shared" si="197"/>
        <v>18</v>
      </c>
      <c r="T1841" s="8">
        <f t="shared" si="198"/>
        <v>42192.675821759258</v>
      </c>
      <c r="U1841" s="8">
        <f t="shared" si="199"/>
        <v>42232.675821759258</v>
      </c>
      <c r="V1841" s="14">
        <f t="shared" si="200"/>
        <v>40</v>
      </c>
      <c r="W1841" s="10">
        <f t="shared" si="201"/>
        <v>-0.81818181818181823</v>
      </c>
      <c r="X1841" s="21">
        <f t="shared" si="202"/>
        <v>2015</v>
      </c>
    </row>
    <row r="1842" spans="1:24" ht="60" x14ac:dyDescent="0.25">
      <c r="A1842">
        <v>215</v>
      </c>
      <c r="B1842" s="1" t="s">
        <v>217</v>
      </c>
      <c r="C1842" s="1" t="s">
        <v>4325</v>
      </c>
      <c r="D1842" s="3">
        <v>4400</v>
      </c>
      <c r="E1842" s="4">
        <v>10</v>
      </c>
      <c r="F1842" t="s">
        <v>8220</v>
      </c>
      <c r="G1842" t="s">
        <v>8224</v>
      </c>
      <c r="H1842" t="s">
        <v>8408</v>
      </c>
      <c r="I1842" t="s">
        <v>8246</v>
      </c>
      <c r="J1842">
        <v>1455753540</v>
      </c>
      <c r="K1842">
        <v>1452058282</v>
      </c>
      <c r="L1842" t="b">
        <v>0</v>
      </c>
      <c r="M1842">
        <v>1</v>
      </c>
      <c r="N1842" t="b">
        <v>0</v>
      </c>
      <c r="O1842" t="s">
        <v>8266</v>
      </c>
      <c r="P1842" t="s">
        <v>8320</v>
      </c>
      <c r="Q1842" t="s">
        <v>8324</v>
      </c>
      <c r="R1842">
        <f t="shared" si="196"/>
        <v>10</v>
      </c>
      <c r="S1842" s="9">
        <f t="shared" si="197"/>
        <v>0</v>
      </c>
      <c r="T1842" s="8">
        <f t="shared" si="198"/>
        <v>42375.230115740742</v>
      </c>
      <c r="U1842" s="8">
        <f t="shared" si="199"/>
        <v>42417.999305555553</v>
      </c>
      <c r="V1842" s="14">
        <f t="shared" si="200"/>
        <v>42.769189814811398</v>
      </c>
      <c r="W1842" s="10">
        <f t="shared" si="201"/>
        <v>-0.99772727272727268</v>
      </c>
      <c r="X1842" s="21">
        <f t="shared" si="202"/>
        <v>2016</v>
      </c>
    </row>
    <row r="1843" spans="1:24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t="s">
        <v>8223</v>
      </c>
      <c r="H1843" t="s">
        <v>8404</v>
      </c>
      <c r="I1843" t="s">
        <v>8245</v>
      </c>
      <c r="J1843">
        <v>1361739872</v>
      </c>
      <c r="K1843">
        <v>1359147872</v>
      </c>
      <c r="L1843" t="b">
        <v>0</v>
      </c>
      <c r="M1843">
        <v>59</v>
      </c>
      <c r="N1843" t="b">
        <v>1</v>
      </c>
      <c r="O1843" t="s">
        <v>8272</v>
      </c>
      <c r="P1843" t="s">
        <v>8310</v>
      </c>
      <c r="Q1843" t="s">
        <v>8332</v>
      </c>
      <c r="R1843">
        <f t="shared" si="196"/>
        <v>77.27</v>
      </c>
      <c r="S1843" s="9">
        <f t="shared" si="197"/>
        <v>103</v>
      </c>
      <c r="T1843" s="8">
        <f t="shared" si="198"/>
        <v>41299.878148148149</v>
      </c>
      <c r="U1843" s="8">
        <f t="shared" si="199"/>
        <v>41329.878148148149</v>
      </c>
      <c r="V1843" s="14">
        <f t="shared" si="200"/>
        <v>30</v>
      </c>
      <c r="W1843" s="10">
        <f t="shared" si="201"/>
        <v>2.5877587758775876E-2</v>
      </c>
      <c r="X1843" s="21">
        <f t="shared" si="202"/>
        <v>2013</v>
      </c>
    </row>
    <row r="1844" spans="1:24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t="s">
        <v>8223</v>
      </c>
      <c r="H1844" t="s">
        <v>8404</v>
      </c>
      <c r="I1844" t="s">
        <v>8245</v>
      </c>
      <c r="J1844">
        <v>1419483600</v>
      </c>
      <c r="K1844">
        <v>1414889665</v>
      </c>
      <c r="L1844" t="b">
        <v>0</v>
      </c>
      <c r="M1844">
        <v>3</v>
      </c>
      <c r="N1844" t="b">
        <v>0</v>
      </c>
      <c r="O1844" t="s">
        <v>8268</v>
      </c>
      <c r="P1844" t="s">
        <v>8320</v>
      </c>
      <c r="Q1844" t="s">
        <v>8338</v>
      </c>
      <c r="R1844">
        <f t="shared" si="196"/>
        <v>10</v>
      </c>
      <c r="S1844" s="9">
        <f t="shared" si="197"/>
        <v>1</v>
      </c>
      <c r="T1844" s="8">
        <f t="shared" si="198"/>
        <v>41945.037789351853</v>
      </c>
      <c r="U1844" s="8">
        <f t="shared" si="199"/>
        <v>41998.208333333328</v>
      </c>
      <c r="V1844" s="14">
        <f t="shared" si="200"/>
        <v>53.17054398147593</v>
      </c>
      <c r="W1844" s="10">
        <f t="shared" si="201"/>
        <v>-0.9933035714285714</v>
      </c>
      <c r="X1844" s="21">
        <f t="shared" si="202"/>
        <v>2014</v>
      </c>
    </row>
    <row r="1845" spans="1:24" ht="60" x14ac:dyDescent="0.25">
      <c r="A1845">
        <v>3293</v>
      </c>
      <c r="B1845" s="1" t="s">
        <v>3293</v>
      </c>
      <c r="C1845" s="1" t="s">
        <v>7403</v>
      </c>
      <c r="D1845" s="3">
        <v>4500</v>
      </c>
      <c r="E1845" s="4">
        <v>7670</v>
      </c>
      <c r="F1845" t="s">
        <v>8218</v>
      </c>
      <c r="G1845" t="s">
        <v>8227</v>
      </c>
      <c r="H1845" t="s">
        <v>8416</v>
      </c>
      <c r="I1845" t="s">
        <v>8249</v>
      </c>
      <c r="J1845">
        <v>1488622352</v>
      </c>
      <c r="K1845">
        <v>1486030352</v>
      </c>
      <c r="L1845" t="b">
        <v>0</v>
      </c>
      <c r="M1845">
        <v>91</v>
      </c>
      <c r="N1845" t="b">
        <v>1</v>
      </c>
      <c r="O1845" t="s">
        <v>8269</v>
      </c>
      <c r="P1845" t="s">
        <v>8322</v>
      </c>
      <c r="Q1845" t="s">
        <v>8325</v>
      </c>
      <c r="R1845">
        <f t="shared" si="196"/>
        <v>84.29</v>
      </c>
      <c r="S1845" s="9">
        <f t="shared" si="197"/>
        <v>170</v>
      </c>
      <c r="T1845" s="8">
        <f t="shared" si="198"/>
        <v>42768.425370370373</v>
      </c>
      <c r="U1845" s="8">
        <f t="shared" si="199"/>
        <v>42798.425370370373</v>
      </c>
      <c r="V1845" s="14">
        <f t="shared" si="200"/>
        <v>30</v>
      </c>
      <c r="W1845" s="10">
        <f t="shared" si="201"/>
        <v>0.70444444444444443</v>
      </c>
      <c r="X1845" s="21">
        <f t="shared" si="202"/>
        <v>2017</v>
      </c>
    </row>
    <row r="1846" spans="1:24" ht="45" x14ac:dyDescent="0.25">
      <c r="A1846">
        <v>2287</v>
      </c>
      <c r="B1846" s="1" t="s">
        <v>2288</v>
      </c>
      <c r="C1846" s="1" t="s">
        <v>6397</v>
      </c>
      <c r="D1846" s="3">
        <v>4500</v>
      </c>
      <c r="E1846" s="4">
        <v>5398.99</v>
      </c>
      <c r="F1846" t="s">
        <v>8218</v>
      </c>
      <c r="G1846" t="s">
        <v>8223</v>
      </c>
      <c r="H1846" t="s">
        <v>8404</v>
      </c>
      <c r="I1846" t="s">
        <v>8245</v>
      </c>
      <c r="J1846">
        <v>1403539260</v>
      </c>
      <c r="K1846">
        <v>1401724860</v>
      </c>
      <c r="L1846" t="b">
        <v>0</v>
      </c>
      <c r="M1846">
        <v>106</v>
      </c>
      <c r="N1846" t="b">
        <v>1</v>
      </c>
      <c r="O1846" t="s">
        <v>8274</v>
      </c>
      <c r="P1846" t="s">
        <v>8326</v>
      </c>
      <c r="Q1846" t="s">
        <v>8330</v>
      </c>
      <c r="R1846">
        <f t="shared" si="196"/>
        <v>50.93</v>
      </c>
      <c r="S1846" s="9">
        <f t="shared" si="197"/>
        <v>120</v>
      </c>
      <c r="T1846" s="8">
        <f t="shared" si="198"/>
        <v>41792.667361111111</v>
      </c>
      <c r="U1846" s="8">
        <f t="shared" si="199"/>
        <v>41813.667361111111</v>
      </c>
      <c r="V1846" s="14">
        <f t="shared" si="200"/>
        <v>21</v>
      </c>
      <c r="W1846" s="10">
        <f t="shared" si="201"/>
        <v>0.19977555555555551</v>
      </c>
      <c r="X1846" s="21">
        <f t="shared" si="202"/>
        <v>2014</v>
      </c>
    </row>
    <row r="1847" spans="1:24" ht="60" x14ac:dyDescent="0.25">
      <c r="A1847">
        <v>3276</v>
      </c>
      <c r="B1847" s="1" t="s">
        <v>3276</v>
      </c>
      <c r="C1847" s="1" t="s">
        <v>7386</v>
      </c>
      <c r="D1847" s="3">
        <v>4500</v>
      </c>
      <c r="E1847" s="4">
        <v>5258</v>
      </c>
      <c r="F1847" t="s">
        <v>8218</v>
      </c>
      <c r="G1847" t="s">
        <v>8228</v>
      </c>
      <c r="H1847" t="s">
        <v>8409</v>
      </c>
      <c r="I1847" t="s">
        <v>8250</v>
      </c>
      <c r="J1847">
        <v>1459483140</v>
      </c>
      <c r="K1847">
        <v>1456526879</v>
      </c>
      <c r="L1847" t="b">
        <v>1</v>
      </c>
      <c r="M1847">
        <v>100</v>
      </c>
      <c r="N1847" t="b">
        <v>1</v>
      </c>
      <c r="O1847" t="s">
        <v>8269</v>
      </c>
      <c r="P1847" t="s">
        <v>8322</v>
      </c>
      <c r="Q1847" t="s">
        <v>8325</v>
      </c>
      <c r="R1847">
        <f t="shared" si="196"/>
        <v>52.58</v>
      </c>
      <c r="S1847" s="9">
        <f t="shared" si="197"/>
        <v>117</v>
      </c>
      <c r="T1847" s="8">
        <f t="shared" si="198"/>
        <v>42426.949988425928</v>
      </c>
      <c r="U1847" s="8">
        <f t="shared" si="199"/>
        <v>42461.165972222225</v>
      </c>
      <c r="V1847" s="14">
        <f t="shared" si="200"/>
        <v>34.215983796297223</v>
      </c>
      <c r="W1847" s="10">
        <f t="shared" si="201"/>
        <v>0.16844444444444445</v>
      </c>
      <c r="X1847" s="21">
        <f t="shared" si="202"/>
        <v>2016</v>
      </c>
    </row>
    <row r="1848" spans="1:24" ht="45" x14ac:dyDescent="0.25">
      <c r="A1848">
        <v>3021</v>
      </c>
      <c r="B1848" s="1" t="s">
        <v>3021</v>
      </c>
      <c r="C1848" s="1" t="s">
        <v>7131</v>
      </c>
      <c r="D1848" s="3">
        <v>4500</v>
      </c>
      <c r="E1848" s="4">
        <v>5221</v>
      </c>
      <c r="F1848" t="s">
        <v>8218</v>
      </c>
      <c r="G1848" t="s">
        <v>8223</v>
      </c>
      <c r="H1848" t="s">
        <v>8404</v>
      </c>
      <c r="I1848" t="s">
        <v>8245</v>
      </c>
      <c r="J1848">
        <v>1479794340</v>
      </c>
      <c r="K1848">
        <v>1476715869</v>
      </c>
      <c r="L1848" t="b">
        <v>0</v>
      </c>
      <c r="M1848">
        <v>103</v>
      </c>
      <c r="N1848" t="b">
        <v>1</v>
      </c>
      <c r="O1848" t="s">
        <v>8301</v>
      </c>
      <c r="P1848" t="s">
        <v>8322</v>
      </c>
      <c r="Q1848" t="s">
        <v>8323</v>
      </c>
      <c r="R1848">
        <f t="shared" si="196"/>
        <v>50.69</v>
      </c>
      <c r="S1848" s="9">
        <f t="shared" si="197"/>
        <v>116</v>
      </c>
      <c r="T1848" s="8">
        <f t="shared" si="198"/>
        <v>42660.618854166663</v>
      </c>
      <c r="U1848" s="8">
        <f t="shared" si="199"/>
        <v>42696.249305555553</v>
      </c>
      <c r="V1848" s="14">
        <f t="shared" si="200"/>
        <v>35.630451388889924</v>
      </c>
      <c r="W1848" s="10">
        <f t="shared" si="201"/>
        <v>0.16022222222222221</v>
      </c>
      <c r="X1848" s="21">
        <f t="shared" si="202"/>
        <v>2016</v>
      </c>
    </row>
    <row r="1849" spans="1:24" ht="45" x14ac:dyDescent="0.25">
      <c r="A1849">
        <v>3217</v>
      </c>
      <c r="B1849" s="1" t="s">
        <v>3217</v>
      </c>
      <c r="C1849" s="1" t="s">
        <v>7327</v>
      </c>
      <c r="D1849" s="3">
        <v>4500</v>
      </c>
      <c r="E1849" s="4">
        <v>5221</v>
      </c>
      <c r="F1849" t="s">
        <v>8218</v>
      </c>
      <c r="G1849" t="s">
        <v>8223</v>
      </c>
      <c r="H1849" t="s">
        <v>8404</v>
      </c>
      <c r="I1849" t="s">
        <v>8245</v>
      </c>
      <c r="J1849">
        <v>1478264784</v>
      </c>
      <c r="K1849">
        <v>1475672784</v>
      </c>
      <c r="L1849" t="b">
        <v>1</v>
      </c>
      <c r="M1849">
        <v>104</v>
      </c>
      <c r="N1849" t="b">
        <v>1</v>
      </c>
      <c r="O1849" t="s">
        <v>8269</v>
      </c>
      <c r="P1849" t="s">
        <v>8322</v>
      </c>
      <c r="Q1849" t="s">
        <v>8325</v>
      </c>
      <c r="R1849">
        <f t="shared" si="196"/>
        <v>50.2</v>
      </c>
      <c r="S1849" s="9">
        <f t="shared" si="197"/>
        <v>116</v>
      </c>
      <c r="T1849" s="8">
        <f t="shared" si="198"/>
        <v>42648.546111111107</v>
      </c>
      <c r="U1849" s="8">
        <f t="shared" si="199"/>
        <v>42678.546111111107</v>
      </c>
      <c r="V1849" s="14">
        <f t="shared" si="200"/>
        <v>30</v>
      </c>
      <c r="W1849" s="10">
        <f t="shared" si="201"/>
        <v>0.16022222222222221</v>
      </c>
      <c r="X1849" s="21">
        <f t="shared" si="202"/>
        <v>2016</v>
      </c>
    </row>
    <row r="1850" spans="1:24" ht="45" x14ac:dyDescent="0.25">
      <c r="A1850">
        <v>1036</v>
      </c>
      <c r="B1850" s="1" t="s">
        <v>1037</v>
      </c>
      <c r="C1850" s="1" t="s">
        <v>5146</v>
      </c>
      <c r="D1850" s="3">
        <v>4500</v>
      </c>
      <c r="E1850" s="4">
        <v>5056.22</v>
      </c>
      <c r="F1850" t="s">
        <v>8218</v>
      </c>
      <c r="G1850" t="s">
        <v>8223</v>
      </c>
      <c r="H1850" t="s">
        <v>8404</v>
      </c>
      <c r="I1850" t="s">
        <v>8245</v>
      </c>
      <c r="J1850">
        <v>1357545600</v>
      </c>
      <c r="K1850">
        <v>1354790790</v>
      </c>
      <c r="L1850" t="b">
        <v>0</v>
      </c>
      <c r="M1850">
        <v>211</v>
      </c>
      <c r="N1850" t="b">
        <v>1</v>
      </c>
      <c r="O1850" t="s">
        <v>8278</v>
      </c>
      <c r="P1850" t="s">
        <v>8326</v>
      </c>
      <c r="Q1850" t="s">
        <v>8328</v>
      </c>
      <c r="R1850">
        <f t="shared" si="196"/>
        <v>23.96</v>
      </c>
      <c r="S1850" s="9">
        <f t="shared" si="197"/>
        <v>112</v>
      </c>
      <c r="T1850" s="8">
        <f t="shared" si="198"/>
        <v>41249.448958333334</v>
      </c>
      <c r="U1850" s="8">
        <f t="shared" si="199"/>
        <v>41281.333333333336</v>
      </c>
      <c r="V1850" s="14">
        <f t="shared" si="200"/>
        <v>31.884375000001455</v>
      </c>
      <c r="W1850" s="10">
        <f t="shared" si="201"/>
        <v>0.1236044444444445</v>
      </c>
      <c r="X1850" s="21">
        <f t="shared" si="202"/>
        <v>2012</v>
      </c>
    </row>
    <row r="1851" spans="1:24" ht="60" x14ac:dyDescent="0.25">
      <c r="A1851">
        <v>2162</v>
      </c>
      <c r="B1851" s="1" t="s">
        <v>2163</v>
      </c>
      <c r="C1851" s="1" t="s">
        <v>6272</v>
      </c>
      <c r="D1851" s="3">
        <v>4500</v>
      </c>
      <c r="E1851" s="4">
        <v>5052</v>
      </c>
      <c r="F1851" t="s">
        <v>8218</v>
      </c>
      <c r="G1851" t="s">
        <v>8223</v>
      </c>
      <c r="H1851" t="s">
        <v>8404</v>
      </c>
      <c r="I1851" t="s">
        <v>8245</v>
      </c>
      <c r="J1851">
        <v>1406226191</v>
      </c>
      <c r="K1851">
        <v>1403547791</v>
      </c>
      <c r="L1851" t="b">
        <v>0</v>
      </c>
      <c r="M1851">
        <v>58</v>
      </c>
      <c r="N1851" t="b">
        <v>1</v>
      </c>
      <c r="O1851" t="s">
        <v>8274</v>
      </c>
      <c r="P1851" t="s">
        <v>8326</v>
      </c>
      <c r="Q1851" t="s">
        <v>8330</v>
      </c>
      <c r="R1851">
        <f t="shared" si="196"/>
        <v>87.1</v>
      </c>
      <c r="S1851" s="9">
        <f t="shared" si="197"/>
        <v>112</v>
      </c>
      <c r="T1851" s="8">
        <f t="shared" si="198"/>
        <v>41813.766099537039</v>
      </c>
      <c r="U1851" s="8">
        <f t="shared" si="199"/>
        <v>41844.766099537039</v>
      </c>
      <c r="V1851" s="14">
        <f t="shared" si="200"/>
        <v>31</v>
      </c>
      <c r="W1851" s="10">
        <f t="shared" si="201"/>
        <v>0.12266666666666666</v>
      </c>
      <c r="X1851" s="21">
        <f t="shared" si="202"/>
        <v>2014</v>
      </c>
    </row>
    <row r="1852" spans="1:24" ht="60" x14ac:dyDescent="0.25">
      <c r="A1852">
        <v>3781</v>
      </c>
      <c r="B1852" s="1" t="s">
        <v>3778</v>
      </c>
      <c r="C1852" s="1" t="s">
        <v>7891</v>
      </c>
      <c r="D1852" s="3">
        <v>4500</v>
      </c>
      <c r="E1852" s="4">
        <v>4935</v>
      </c>
      <c r="F1852" t="s">
        <v>8218</v>
      </c>
      <c r="G1852" t="s">
        <v>8223</v>
      </c>
      <c r="H1852" t="s">
        <v>8404</v>
      </c>
      <c r="I1852" t="s">
        <v>8245</v>
      </c>
      <c r="J1852">
        <v>1410210685</v>
      </c>
      <c r="K1852">
        <v>1408050685</v>
      </c>
      <c r="L1852" t="b">
        <v>0</v>
      </c>
      <c r="M1852">
        <v>52</v>
      </c>
      <c r="N1852" t="b">
        <v>1</v>
      </c>
      <c r="O1852" t="s">
        <v>8303</v>
      </c>
      <c r="P1852" t="s">
        <v>8322</v>
      </c>
      <c r="Q1852" t="s">
        <v>8334</v>
      </c>
      <c r="R1852">
        <f t="shared" si="196"/>
        <v>94.9</v>
      </c>
      <c r="S1852" s="9">
        <f t="shared" si="197"/>
        <v>110</v>
      </c>
      <c r="T1852" s="8">
        <f t="shared" si="198"/>
        <v>41865.882928240739</v>
      </c>
      <c r="U1852" s="8">
        <f t="shared" si="199"/>
        <v>41890.882928240739</v>
      </c>
      <c r="V1852" s="14">
        <f t="shared" si="200"/>
        <v>25</v>
      </c>
      <c r="W1852" s="10">
        <f t="shared" si="201"/>
        <v>9.6666666666666665E-2</v>
      </c>
      <c r="X1852" s="21">
        <f t="shared" si="202"/>
        <v>2014</v>
      </c>
    </row>
    <row r="1853" spans="1:24" ht="45" x14ac:dyDescent="0.25">
      <c r="A1853">
        <v>290</v>
      </c>
      <c r="B1853" s="1" t="s">
        <v>291</v>
      </c>
      <c r="C1853" s="1" t="s">
        <v>4400</v>
      </c>
      <c r="D1853" s="3">
        <v>4500</v>
      </c>
      <c r="E1853" s="4">
        <v>4800.8</v>
      </c>
      <c r="F1853" t="s">
        <v>8218</v>
      </c>
      <c r="G1853" t="s">
        <v>8223</v>
      </c>
      <c r="H1853" t="s">
        <v>8404</v>
      </c>
      <c r="I1853" t="s">
        <v>8245</v>
      </c>
      <c r="J1853">
        <v>1296633540</v>
      </c>
      <c r="K1853">
        <v>1292316697</v>
      </c>
      <c r="L1853" t="b">
        <v>1</v>
      </c>
      <c r="M1853">
        <v>168</v>
      </c>
      <c r="N1853" t="b">
        <v>1</v>
      </c>
      <c r="O1853" t="s">
        <v>8267</v>
      </c>
      <c r="P1853" t="s">
        <v>8320</v>
      </c>
      <c r="Q1853" t="s">
        <v>8321</v>
      </c>
      <c r="R1853">
        <f t="shared" si="196"/>
        <v>28.58</v>
      </c>
      <c r="S1853" s="9">
        <f t="shared" si="197"/>
        <v>107</v>
      </c>
      <c r="T1853" s="8">
        <f t="shared" si="198"/>
        <v>40526.36917824074</v>
      </c>
      <c r="U1853" s="8">
        <f t="shared" si="199"/>
        <v>40576.332638888889</v>
      </c>
      <c r="V1853" s="14">
        <f t="shared" si="200"/>
        <v>49.963460648148612</v>
      </c>
      <c r="W1853" s="10">
        <f t="shared" si="201"/>
        <v>6.6844444444444484E-2</v>
      </c>
      <c r="X1853" s="21">
        <f t="shared" si="202"/>
        <v>2010</v>
      </c>
    </row>
    <row r="1854" spans="1:24" ht="45" x14ac:dyDescent="0.25">
      <c r="A1854">
        <v>1636</v>
      </c>
      <c r="B1854" s="1" t="s">
        <v>1637</v>
      </c>
      <c r="C1854" s="1" t="s">
        <v>5746</v>
      </c>
      <c r="D1854" s="3">
        <v>4500</v>
      </c>
      <c r="E1854" s="4">
        <v>4660</v>
      </c>
      <c r="F1854" t="s">
        <v>8218</v>
      </c>
      <c r="G1854" t="s">
        <v>8223</v>
      </c>
      <c r="H1854" t="s">
        <v>8404</v>
      </c>
      <c r="I1854" t="s">
        <v>8245</v>
      </c>
      <c r="J1854">
        <v>1307851200</v>
      </c>
      <c r="K1854">
        <v>1304129088</v>
      </c>
      <c r="L1854" t="b">
        <v>0</v>
      </c>
      <c r="M1854">
        <v>87</v>
      </c>
      <c r="N1854" t="b">
        <v>1</v>
      </c>
      <c r="O1854" t="s">
        <v>8274</v>
      </c>
      <c r="P1854" t="s">
        <v>8326</v>
      </c>
      <c r="Q1854" t="s">
        <v>8330</v>
      </c>
      <c r="R1854">
        <f t="shared" si="196"/>
        <v>53.56</v>
      </c>
      <c r="S1854" s="9">
        <f t="shared" si="197"/>
        <v>104</v>
      </c>
      <c r="T1854" s="8">
        <f t="shared" si="198"/>
        <v>40663.08666666667</v>
      </c>
      <c r="U1854" s="8">
        <f t="shared" si="199"/>
        <v>40706.166666666664</v>
      </c>
      <c r="V1854" s="14">
        <f t="shared" si="200"/>
        <v>43.07999999999447</v>
      </c>
      <c r="W1854" s="10">
        <f t="shared" si="201"/>
        <v>3.5555555555555556E-2</v>
      </c>
      <c r="X1854" s="21">
        <f t="shared" si="202"/>
        <v>2011</v>
      </c>
    </row>
    <row r="1855" spans="1:24" ht="45" x14ac:dyDescent="0.25">
      <c r="A1855">
        <v>60</v>
      </c>
      <c r="B1855" s="1" t="s">
        <v>62</v>
      </c>
      <c r="C1855" s="1" t="s">
        <v>4171</v>
      </c>
      <c r="D1855" s="3">
        <v>4500</v>
      </c>
      <c r="E1855" s="4">
        <v>4648.33</v>
      </c>
      <c r="F1855" t="s">
        <v>8218</v>
      </c>
      <c r="G1855" t="s">
        <v>8224</v>
      </c>
      <c r="H1855" t="s">
        <v>8408</v>
      </c>
      <c r="I1855" t="s">
        <v>8246</v>
      </c>
      <c r="J1855">
        <v>1395532800</v>
      </c>
      <c r="K1855">
        <v>1393882717</v>
      </c>
      <c r="L1855" t="b">
        <v>0</v>
      </c>
      <c r="M1855">
        <v>108</v>
      </c>
      <c r="N1855" t="b">
        <v>1</v>
      </c>
      <c r="O1855" t="s">
        <v>8264</v>
      </c>
      <c r="P1855" t="s">
        <v>8320</v>
      </c>
      <c r="Q1855" t="s">
        <v>8342</v>
      </c>
      <c r="R1855">
        <f t="shared" si="196"/>
        <v>43.04</v>
      </c>
      <c r="S1855" s="9">
        <f t="shared" si="197"/>
        <v>103</v>
      </c>
      <c r="T1855" s="8">
        <f t="shared" si="198"/>
        <v>41701.901817129627</v>
      </c>
      <c r="U1855" s="8">
        <f t="shared" si="199"/>
        <v>41721</v>
      </c>
      <c r="V1855" s="14">
        <f t="shared" si="200"/>
        <v>19.098182870373421</v>
      </c>
      <c r="W1855" s="10">
        <f t="shared" si="201"/>
        <v>3.2962222222222205E-2</v>
      </c>
      <c r="X1855" s="21">
        <f t="shared" si="202"/>
        <v>2014</v>
      </c>
    </row>
    <row r="1856" spans="1:24" ht="30" x14ac:dyDescent="0.25">
      <c r="A1856">
        <v>3723</v>
      </c>
      <c r="B1856" s="1" t="s">
        <v>3720</v>
      </c>
      <c r="C1856" s="1" t="s">
        <v>7833</v>
      </c>
      <c r="D1856" s="3">
        <v>4500</v>
      </c>
      <c r="E1856" s="4">
        <v>4592</v>
      </c>
      <c r="F1856" t="s">
        <v>8218</v>
      </c>
      <c r="G1856" t="s">
        <v>8224</v>
      </c>
      <c r="H1856" t="s">
        <v>8408</v>
      </c>
      <c r="I1856" t="s">
        <v>8246</v>
      </c>
      <c r="J1856">
        <v>1417374262</v>
      </c>
      <c r="K1856">
        <v>1414778662</v>
      </c>
      <c r="L1856" t="b">
        <v>0</v>
      </c>
      <c r="M1856">
        <v>63</v>
      </c>
      <c r="N1856" t="b">
        <v>1</v>
      </c>
      <c r="O1856" t="s">
        <v>8269</v>
      </c>
      <c r="P1856" t="s">
        <v>8322</v>
      </c>
      <c r="Q1856" t="s">
        <v>8325</v>
      </c>
      <c r="R1856">
        <f t="shared" si="196"/>
        <v>72.89</v>
      </c>
      <c r="S1856" s="9">
        <f t="shared" si="197"/>
        <v>102</v>
      </c>
      <c r="T1856" s="8">
        <f t="shared" si="198"/>
        <v>41943.753032407411</v>
      </c>
      <c r="U1856" s="8">
        <f t="shared" si="199"/>
        <v>41973.794699074075</v>
      </c>
      <c r="V1856" s="14">
        <f t="shared" si="200"/>
        <v>30.041666666664241</v>
      </c>
      <c r="W1856" s="10">
        <f t="shared" si="201"/>
        <v>2.0444444444444446E-2</v>
      </c>
      <c r="X1856" s="21">
        <f t="shared" si="202"/>
        <v>2014</v>
      </c>
    </row>
    <row r="1857" spans="1:24" ht="45" x14ac:dyDescent="0.25">
      <c r="A1857">
        <v>3160</v>
      </c>
      <c r="B1857" s="1" t="s">
        <v>3160</v>
      </c>
      <c r="C1857" s="1" t="s">
        <v>7270</v>
      </c>
      <c r="D1857" s="3">
        <v>4500</v>
      </c>
      <c r="E1857" s="4">
        <v>4569</v>
      </c>
      <c r="F1857" t="s">
        <v>8218</v>
      </c>
      <c r="G1857" t="s">
        <v>8223</v>
      </c>
      <c r="H1857" t="s">
        <v>8404</v>
      </c>
      <c r="I1857" t="s">
        <v>8245</v>
      </c>
      <c r="J1857">
        <v>1407905940</v>
      </c>
      <c r="K1857">
        <v>1405923687</v>
      </c>
      <c r="L1857" t="b">
        <v>1</v>
      </c>
      <c r="M1857">
        <v>57</v>
      </c>
      <c r="N1857" t="b">
        <v>1</v>
      </c>
      <c r="O1857" t="s">
        <v>8269</v>
      </c>
      <c r="P1857" t="s">
        <v>8322</v>
      </c>
      <c r="Q1857" t="s">
        <v>8325</v>
      </c>
      <c r="R1857">
        <f t="shared" si="196"/>
        <v>80.16</v>
      </c>
      <c r="S1857" s="9">
        <f t="shared" si="197"/>
        <v>102</v>
      </c>
      <c r="T1857" s="8">
        <f t="shared" si="198"/>
        <v>41841.26489583333</v>
      </c>
      <c r="U1857" s="8">
        <f t="shared" si="199"/>
        <v>41864.207638888889</v>
      </c>
      <c r="V1857" s="14">
        <f t="shared" si="200"/>
        <v>22.942743055558822</v>
      </c>
      <c r="W1857" s="10">
        <f t="shared" si="201"/>
        <v>1.5333333333333332E-2</v>
      </c>
      <c r="X1857" s="21">
        <f t="shared" si="202"/>
        <v>2014</v>
      </c>
    </row>
    <row r="1858" spans="1:24" ht="60" x14ac:dyDescent="0.25">
      <c r="A1858">
        <v>3344</v>
      </c>
      <c r="B1858" s="1" t="s">
        <v>3344</v>
      </c>
      <c r="C1858" s="1" t="s">
        <v>7454</v>
      </c>
      <c r="D1858" s="3">
        <v>4500</v>
      </c>
      <c r="E1858" s="4">
        <v>4565</v>
      </c>
      <c r="F1858" t="s">
        <v>8218</v>
      </c>
      <c r="G1858" t="s">
        <v>8223</v>
      </c>
      <c r="H1858" t="s">
        <v>8404</v>
      </c>
      <c r="I1858" t="s">
        <v>8245</v>
      </c>
      <c r="J1858">
        <v>1409374093</v>
      </c>
      <c r="K1858">
        <v>1406782093</v>
      </c>
      <c r="L1858" t="b">
        <v>0</v>
      </c>
      <c r="M1858">
        <v>40</v>
      </c>
      <c r="N1858" t="b">
        <v>1</v>
      </c>
      <c r="O1858" t="s">
        <v>8269</v>
      </c>
      <c r="P1858" t="s">
        <v>8322</v>
      </c>
      <c r="Q1858" t="s">
        <v>8325</v>
      </c>
      <c r="R1858">
        <f t="shared" ref="R1858:R1921" si="203">IFERROR(ROUND(E1858/M1858,2),0)</f>
        <v>114.13</v>
      </c>
      <c r="S1858" s="9">
        <f t="shared" ref="S1858:S1921" si="204">ROUND((E1858/D1858)*100,0)</f>
        <v>101</v>
      </c>
      <c r="T1858" s="8">
        <f t="shared" ref="T1858:T1921" si="205">+(((K1858/60)/60)/24)+DATE(1970,1,1)</f>
        <v>41851.200150462959</v>
      </c>
      <c r="U1858" s="8">
        <f t="shared" ref="U1858:U1921" si="206">+(((J1858/60)/60/24)+DATE(1970,1,1))</f>
        <v>41881.200150462959</v>
      </c>
      <c r="V1858" s="14">
        <f t="shared" ref="V1858:V1921" si="207">+U1858-T1858</f>
        <v>30</v>
      </c>
      <c r="W1858" s="10">
        <f t="shared" ref="W1858:W1921" si="208">+(E1858-D1858)/D1858</f>
        <v>1.4444444444444444E-2</v>
      </c>
      <c r="X1858" s="21">
        <f t="shared" ref="X1858:X1921" si="209">YEAR(T1858)</f>
        <v>2014</v>
      </c>
    </row>
    <row r="1859" spans="1:24" ht="60" x14ac:dyDescent="0.25">
      <c r="A1859">
        <v>3756</v>
      </c>
      <c r="B1859" s="1" t="s">
        <v>3753</v>
      </c>
      <c r="C1859" s="1" t="s">
        <v>7866</v>
      </c>
      <c r="D1859" s="3">
        <v>4500</v>
      </c>
      <c r="E1859" s="4">
        <v>4550</v>
      </c>
      <c r="F1859" t="s">
        <v>8218</v>
      </c>
      <c r="G1859" t="s">
        <v>8223</v>
      </c>
      <c r="H1859" t="s">
        <v>8404</v>
      </c>
      <c r="I1859" t="s">
        <v>8245</v>
      </c>
      <c r="J1859">
        <v>1402515198</v>
      </c>
      <c r="K1859">
        <v>1399923198</v>
      </c>
      <c r="L1859" t="b">
        <v>0</v>
      </c>
      <c r="M1859">
        <v>17</v>
      </c>
      <c r="N1859" t="b">
        <v>1</v>
      </c>
      <c r="O1859" t="s">
        <v>8303</v>
      </c>
      <c r="P1859" t="s">
        <v>8322</v>
      </c>
      <c r="Q1859" t="s">
        <v>8334</v>
      </c>
      <c r="R1859">
        <f t="shared" si="203"/>
        <v>267.64999999999998</v>
      </c>
      <c r="S1859" s="9">
        <f t="shared" si="204"/>
        <v>101</v>
      </c>
      <c r="T1859" s="8">
        <f t="shared" si="205"/>
        <v>41771.814791666664</v>
      </c>
      <c r="U1859" s="8">
        <f t="shared" si="206"/>
        <v>41801.814791666664</v>
      </c>
      <c r="V1859" s="14">
        <f t="shared" si="207"/>
        <v>30</v>
      </c>
      <c r="W1859" s="10">
        <f t="shared" si="208"/>
        <v>1.1111111111111112E-2</v>
      </c>
      <c r="X1859" s="21">
        <f t="shared" si="209"/>
        <v>2014</v>
      </c>
    </row>
    <row r="1860" spans="1:24" ht="60" x14ac:dyDescent="0.25">
      <c r="A1860">
        <v>1652</v>
      </c>
      <c r="B1860" s="1" t="s">
        <v>1653</v>
      </c>
      <c r="C1860" s="1" t="s">
        <v>5762</v>
      </c>
      <c r="D1860" s="3">
        <v>4500</v>
      </c>
      <c r="E1860" s="4">
        <v>4530</v>
      </c>
      <c r="F1860" t="s">
        <v>8218</v>
      </c>
      <c r="G1860" t="s">
        <v>8223</v>
      </c>
      <c r="H1860" t="s">
        <v>8404</v>
      </c>
      <c r="I1860" t="s">
        <v>8245</v>
      </c>
      <c r="J1860">
        <v>1385297393</v>
      </c>
      <c r="K1860">
        <v>1382701793</v>
      </c>
      <c r="L1860" t="b">
        <v>0</v>
      </c>
      <c r="M1860">
        <v>70</v>
      </c>
      <c r="N1860" t="b">
        <v>1</v>
      </c>
      <c r="O1860" t="s">
        <v>8290</v>
      </c>
      <c r="P1860" t="s">
        <v>8326</v>
      </c>
      <c r="Q1860" t="s">
        <v>8337</v>
      </c>
      <c r="R1860">
        <f t="shared" si="203"/>
        <v>64.709999999999994</v>
      </c>
      <c r="S1860" s="9">
        <f t="shared" si="204"/>
        <v>101</v>
      </c>
      <c r="T1860" s="8">
        <f t="shared" si="205"/>
        <v>41572.492974537039</v>
      </c>
      <c r="U1860" s="8">
        <f t="shared" si="206"/>
        <v>41602.534641203703</v>
      </c>
      <c r="V1860" s="14">
        <f t="shared" si="207"/>
        <v>30.041666666664241</v>
      </c>
      <c r="W1860" s="10">
        <f t="shared" si="208"/>
        <v>6.6666666666666671E-3</v>
      </c>
      <c r="X1860" s="21">
        <f t="shared" si="209"/>
        <v>2013</v>
      </c>
    </row>
    <row r="1861" spans="1:24" ht="60" x14ac:dyDescent="0.25">
      <c r="A1861">
        <v>117</v>
      </c>
      <c r="B1861" s="1" t="s">
        <v>119</v>
      </c>
      <c r="C1861" s="1" t="s">
        <v>4228</v>
      </c>
      <c r="D1861" s="3">
        <v>4500</v>
      </c>
      <c r="E1861" s="4">
        <v>4522.22</v>
      </c>
      <c r="F1861" t="s">
        <v>8218</v>
      </c>
      <c r="G1861" t="s">
        <v>8223</v>
      </c>
      <c r="H1861" t="s">
        <v>8404</v>
      </c>
      <c r="I1861" t="s">
        <v>8245</v>
      </c>
      <c r="J1861">
        <v>1276110000</v>
      </c>
      <c r="K1861">
        <v>1268337744</v>
      </c>
      <c r="L1861" t="b">
        <v>0</v>
      </c>
      <c r="M1861">
        <v>27</v>
      </c>
      <c r="N1861" t="b">
        <v>1</v>
      </c>
      <c r="O1861" t="s">
        <v>8264</v>
      </c>
      <c r="P1861" t="s">
        <v>8320</v>
      </c>
      <c r="Q1861" t="s">
        <v>8342</v>
      </c>
      <c r="R1861">
        <f t="shared" si="203"/>
        <v>167.49</v>
      </c>
      <c r="S1861" s="9">
        <f t="shared" si="204"/>
        <v>100</v>
      </c>
      <c r="T1861" s="8">
        <f t="shared" si="205"/>
        <v>40248.834999999999</v>
      </c>
      <c r="U1861" s="8">
        <f t="shared" si="206"/>
        <v>40338.791666666664</v>
      </c>
      <c r="V1861" s="14">
        <f t="shared" si="207"/>
        <v>89.956666666665114</v>
      </c>
      <c r="W1861" s="10">
        <f t="shared" si="208"/>
        <v>4.9377777777778343E-3</v>
      </c>
      <c r="X1861" s="21">
        <f t="shared" si="209"/>
        <v>2010</v>
      </c>
    </row>
    <row r="1862" spans="1:24" ht="60" x14ac:dyDescent="0.25">
      <c r="A1862">
        <v>2531</v>
      </c>
      <c r="B1862" s="1" t="s">
        <v>2531</v>
      </c>
      <c r="C1862" s="1" t="s">
        <v>6641</v>
      </c>
      <c r="D1862" s="3">
        <v>4500</v>
      </c>
      <c r="E1862" s="4">
        <v>4518</v>
      </c>
      <c r="F1862" t="s">
        <v>8218</v>
      </c>
      <c r="G1862" t="s">
        <v>8223</v>
      </c>
      <c r="H1862" t="s">
        <v>8404</v>
      </c>
      <c r="I1862" t="s">
        <v>8245</v>
      </c>
      <c r="J1862">
        <v>1439611140</v>
      </c>
      <c r="K1862">
        <v>1437668354</v>
      </c>
      <c r="L1862" t="b">
        <v>0</v>
      </c>
      <c r="M1862">
        <v>61</v>
      </c>
      <c r="N1862" t="b">
        <v>1</v>
      </c>
      <c r="O1862" t="s">
        <v>8298</v>
      </c>
      <c r="P1862" t="s">
        <v>8326</v>
      </c>
      <c r="Q1862" t="s">
        <v>8340</v>
      </c>
      <c r="R1862">
        <f t="shared" si="203"/>
        <v>74.069999999999993</v>
      </c>
      <c r="S1862" s="9">
        <f t="shared" si="204"/>
        <v>100</v>
      </c>
      <c r="T1862" s="8">
        <f t="shared" si="205"/>
        <v>42208.680023148147</v>
      </c>
      <c r="U1862" s="8">
        <f t="shared" si="206"/>
        <v>42231.165972222225</v>
      </c>
      <c r="V1862" s="14">
        <f t="shared" si="207"/>
        <v>22.485949074078235</v>
      </c>
      <c r="W1862" s="10">
        <f t="shared" si="208"/>
        <v>4.0000000000000001E-3</v>
      </c>
      <c r="X1862" s="21">
        <f t="shared" si="209"/>
        <v>2015</v>
      </c>
    </row>
    <row r="1863" spans="1:24" ht="60" x14ac:dyDescent="0.25">
      <c r="A1863">
        <v>2808</v>
      </c>
      <c r="B1863" s="1" t="s">
        <v>2808</v>
      </c>
      <c r="C1863" s="1" t="s">
        <v>6918</v>
      </c>
      <c r="D1863" s="3">
        <v>4500</v>
      </c>
      <c r="E1863" s="4">
        <v>4511</v>
      </c>
      <c r="F1863" t="s">
        <v>8218</v>
      </c>
      <c r="G1863" t="s">
        <v>8223</v>
      </c>
      <c r="H1863" t="s">
        <v>8404</v>
      </c>
      <c r="I1863" t="s">
        <v>8245</v>
      </c>
      <c r="J1863">
        <v>1440274735</v>
      </c>
      <c r="K1863">
        <v>1437682735</v>
      </c>
      <c r="L1863" t="b">
        <v>0</v>
      </c>
      <c r="M1863">
        <v>69</v>
      </c>
      <c r="N1863" t="b">
        <v>1</v>
      </c>
      <c r="O1863" t="s">
        <v>8269</v>
      </c>
      <c r="P1863" t="s">
        <v>8322</v>
      </c>
      <c r="Q1863" t="s">
        <v>8325</v>
      </c>
      <c r="R1863">
        <f t="shared" si="203"/>
        <v>65.38</v>
      </c>
      <c r="S1863" s="9">
        <f t="shared" si="204"/>
        <v>100</v>
      </c>
      <c r="T1863" s="8">
        <f t="shared" si="205"/>
        <v>42208.84646990741</v>
      </c>
      <c r="U1863" s="8">
        <f t="shared" si="206"/>
        <v>42238.84646990741</v>
      </c>
      <c r="V1863" s="14">
        <f t="shared" si="207"/>
        <v>30</v>
      </c>
      <c r="W1863" s="10">
        <f t="shared" si="208"/>
        <v>2.4444444444444444E-3</v>
      </c>
      <c r="X1863" s="21">
        <f t="shared" si="209"/>
        <v>2015</v>
      </c>
    </row>
    <row r="1864" spans="1:24" ht="60" x14ac:dyDescent="0.25">
      <c r="A1864">
        <v>808</v>
      </c>
      <c r="B1864" s="1" t="s">
        <v>809</v>
      </c>
      <c r="C1864" s="1" t="s">
        <v>4918</v>
      </c>
      <c r="D1864" s="3">
        <v>4500</v>
      </c>
      <c r="E1864" s="4">
        <v>4500</v>
      </c>
      <c r="F1864" t="s">
        <v>8218</v>
      </c>
      <c r="G1864" t="s">
        <v>8228</v>
      </c>
      <c r="H1864" t="s">
        <v>8409</v>
      </c>
      <c r="I1864" t="s">
        <v>8250</v>
      </c>
      <c r="J1864">
        <v>1419224340</v>
      </c>
      <c r="K1864">
        <v>1416363886</v>
      </c>
      <c r="L1864" t="b">
        <v>0</v>
      </c>
      <c r="M1864">
        <v>43</v>
      </c>
      <c r="N1864" t="b">
        <v>1</v>
      </c>
      <c r="O1864" t="s">
        <v>8274</v>
      </c>
      <c r="P1864" t="s">
        <v>8326</v>
      </c>
      <c r="Q1864" t="s">
        <v>8330</v>
      </c>
      <c r="R1864">
        <f t="shared" si="203"/>
        <v>104.65</v>
      </c>
      <c r="S1864" s="9">
        <f t="shared" si="204"/>
        <v>100</v>
      </c>
      <c r="T1864" s="8">
        <f t="shared" si="205"/>
        <v>41962.100532407407</v>
      </c>
      <c r="U1864" s="8">
        <f t="shared" si="206"/>
        <v>41995.207638888889</v>
      </c>
      <c r="V1864" s="14">
        <f t="shared" si="207"/>
        <v>33.107106481482333</v>
      </c>
      <c r="W1864" s="10">
        <f t="shared" si="208"/>
        <v>0</v>
      </c>
      <c r="X1864" s="21">
        <f t="shared" si="209"/>
        <v>2014</v>
      </c>
    </row>
    <row r="1865" spans="1:24" ht="60" x14ac:dyDescent="0.25">
      <c r="A1865">
        <v>3674</v>
      </c>
      <c r="B1865" s="1" t="s">
        <v>3671</v>
      </c>
      <c r="C1865" s="1" t="s">
        <v>7784</v>
      </c>
      <c r="D1865" s="3">
        <v>4500</v>
      </c>
      <c r="E1865" s="4">
        <v>4500</v>
      </c>
      <c r="F1865" t="s">
        <v>8218</v>
      </c>
      <c r="G1865" t="s">
        <v>8235</v>
      </c>
      <c r="H1865" t="s">
        <v>8413</v>
      </c>
      <c r="I1865" t="s">
        <v>8248</v>
      </c>
      <c r="J1865">
        <v>1472936229</v>
      </c>
      <c r="K1865">
        <v>1467752229</v>
      </c>
      <c r="L1865" t="b">
        <v>0</v>
      </c>
      <c r="M1865">
        <v>31</v>
      </c>
      <c r="N1865" t="b">
        <v>1</v>
      </c>
      <c r="O1865" t="s">
        <v>8269</v>
      </c>
      <c r="P1865" t="s">
        <v>8322</v>
      </c>
      <c r="Q1865" t="s">
        <v>8325</v>
      </c>
      <c r="R1865">
        <f t="shared" si="203"/>
        <v>145.16</v>
      </c>
      <c r="S1865" s="9">
        <f t="shared" si="204"/>
        <v>100</v>
      </c>
      <c r="T1865" s="8">
        <f t="shared" si="205"/>
        <v>42556.873020833329</v>
      </c>
      <c r="U1865" s="8">
        <f t="shared" si="206"/>
        <v>42616.873020833329</v>
      </c>
      <c r="V1865" s="14">
        <f t="shared" si="207"/>
        <v>60</v>
      </c>
      <c r="W1865" s="10">
        <f t="shared" si="208"/>
        <v>0</v>
      </c>
      <c r="X1865" s="21">
        <f t="shared" si="209"/>
        <v>2016</v>
      </c>
    </row>
    <row r="1866" spans="1:24" ht="60" x14ac:dyDescent="0.25">
      <c r="A1866">
        <v>145</v>
      </c>
      <c r="B1866" s="1" t="s">
        <v>147</v>
      </c>
      <c r="C1866" s="1" t="s">
        <v>4255</v>
      </c>
      <c r="D1866" s="3">
        <v>4500</v>
      </c>
      <c r="E1866" s="4">
        <v>338</v>
      </c>
      <c r="F1866" t="s">
        <v>8219</v>
      </c>
      <c r="G1866" t="s">
        <v>8223</v>
      </c>
      <c r="H1866" t="s">
        <v>8404</v>
      </c>
      <c r="I1866" t="s">
        <v>8245</v>
      </c>
      <c r="J1866">
        <v>1439298052</v>
      </c>
      <c r="K1866">
        <v>1436965252</v>
      </c>
      <c r="L1866" t="b">
        <v>0</v>
      </c>
      <c r="M1866">
        <v>9</v>
      </c>
      <c r="N1866" t="b">
        <v>0</v>
      </c>
      <c r="O1866" t="s">
        <v>8265</v>
      </c>
      <c r="P1866" t="s">
        <v>8320</v>
      </c>
      <c r="Q1866" t="s">
        <v>8336</v>
      </c>
      <c r="R1866">
        <f t="shared" si="203"/>
        <v>37.56</v>
      </c>
      <c r="S1866" s="9">
        <f t="shared" si="204"/>
        <v>8</v>
      </c>
      <c r="T1866" s="8">
        <f t="shared" si="205"/>
        <v>42200.542268518519</v>
      </c>
      <c r="U1866" s="8">
        <f t="shared" si="206"/>
        <v>42227.542268518519</v>
      </c>
      <c r="V1866" s="14">
        <f t="shared" si="207"/>
        <v>27</v>
      </c>
      <c r="W1866" s="10">
        <f t="shared" si="208"/>
        <v>-0.92488888888888887</v>
      </c>
      <c r="X1866" s="21">
        <f t="shared" si="209"/>
        <v>2015</v>
      </c>
    </row>
    <row r="1867" spans="1:24" ht="60" x14ac:dyDescent="0.25">
      <c r="A1867">
        <v>1118</v>
      </c>
      <c r="B1867" s="1" t="s">
        <v>1119</v>
      </c>
      <c r="C1867" s="1" t="s">
        <v>5228</v>
      </c>
      <c r="D1867" s="3">
        <v>4500</v>
      </c>
      <c r="E1867" s="4">
        <v>109</v>
      </c>
      <c r="F1867" t="s">
        <v>8220</v>
      </c>
      <c r="G1867" t="s">
        <v>8225</v>
      </c>
      <c r="H1867" t="s">
        <v>8405</v>
      </c>
      <c r="I1867" t="s">
        <v>8247</v>
      </c>
      <c r="J1867">
        <v>1396666779</v>
      </c>
      <c r="K1867">
        <v>1394078379</v>
      </c>
      <c r="L1867" t="b">
        <v>0</v>
      </c>
      <c r="M1867">
        <v>3</v>
      </c>
      <c r="N1867" t="b">
        <v>0</v>
      </c>
      <c r="O1867" t="s">
        <v>8280</v>
      </c>
      <c r="P1867" t="s">
        <v>8315</v>
      </c>
      <c r="Q1867" t="s">
        <v>8333</v>
      </c>
      <c r="R1867">
        <f t="shared" si="203"/>
        <v>36.33</v>
      </c>
      <c r="S1867" s="9">
        <f t="shared" si="204"/>
        <v>2</v>
      </c>
      <c r="T1867" s="8">
        <f t="shared" si="205"/>
        <v>41704.16642361111</v>
      </c>
      <c r="U1867" s="8">
        <f t="shared" si="206"/>
        <v>41734.124756944446</v>
      </c>
      <c r="V1867" s="14">
        <f t="shared" si="207"/>
        <v>29.958333333335759</v>
      </c>
      <c r="W1867" s="10">
        <f t="shared" si="208"/>
        <v>-0.97577777777777774</v>
      </c>
      <c r="X1867" s="21">
        <f t="shared" si="209"/>
        <v>2014</v>
      </c>
    </row>
    <row r="1868" spans="1:24" ht="45" x14ac:dyDescent="0.25">
      <c r="A1868">
        <v>861</v>
      </c>
      <c r="B1868" s="1" t="s">
        <v>862</v>
      </c>
      <c r="C1868" s="1" t="s">
        <v>4971</v>
      </c>
      <c r="D1868" s="3">
        <v>4500</v>
      </c>
      <c r="E1868" s="4">
        <v>101</v>
      </c>
      <c r="F1868" t="s">
        <v>8220</v>
      </c>
      <c r="G1868" t="s">
        <v>8223</v>
      </c>
      <c r="H1868" t="s">
        <v>8404</v>
      </c>
      <c r="I1868" t="s">
        <v>8245</v>
      </c>
      <c r="J1868">
        <v>1474067404</v>
      </c>
      <c r="K1868">
        <v>1471475404</v>
      </c>
      <c r="L1868" t="b">
        <v>0</v>
      </c>
      <c r="M1868">
        <v>2</v>
      </c>
      <c r="N1868" t="b">
        <v>0</v>
      </c>
      <c r="O1868" t="s">
        <v>8276</v>
      </c>
      <c r="P1868" t="s">
        <v>8326</v>
      </c>
      <c r="Q1868" t="s">
        <v>8349</v>
      </c>
      <c r="R1868">
        <f t="shared" si="203"/>
        <v>50.5</v>
      </c>
      <c r="S1868" s="9">
        <f t="shared" si="204"/>
        <v>2</v>
      </c>
      <c r="T1868" s="8">
        <f t="shared" si="205"/>
        <v>42599.965324074074</v>
      </c>
      <c r="U1868" s="8">
        <f t="shared" si="206"/>
        <v>42629.965324074074</v>
      </c>
      <c r="V1868" s="14">
        <f t="shared" si="207"/>
        <v>30</v>
      </c>
      <c r="W1868" s="10">
        <f t="shared" si="208"/>
        <v>-0.97755555555555551</v>
      </c>
      <c r="X1868" s="21">
        <f t="shared" si="209"/>
        <v>2016</v>
      </c>
    </row>
    <row r="1869" spans="1:24" ht="45" x14ac:dyDescent="0.25">
      <c r="A1869">
        <v>1417</v>
      </c>
      <c r="B1869" s="1" t="s">
        <v>1418</v>
      </c>
      <c r="C1869" s="1" t="s">
        <v>5527</v>
      </c>
      <c r="D1869" s="3">
        <v>4500</v>
      </c>
      <c r="E1869" s="4">
        <v>55</v>
      </c>
      <c r="F1869" t="s">
        <v>8220</v>
      </c>
      <c r="G1869" t="s">
        <v>8223</v>
      </c>
      <c r="H1869" t="s">
        <v>8404</v>
      </c>
      <c r="I1869" t="s">
        <v>8245</v>
      </c>
      <c r="J1869">
        <v>1442315460</v>
      </c>
      <c r="K1869">
        <v>1439696174</v>
      </c>
      <c r="L1869" t="b">
        <v>0</v>
      </c>
      <c r="M1869">
        <v>2</v>
      </c>
      <c r="N1869" t="b">
        <v>0</v>
      </c>
      <c r="O1869" t="s">
        <v>8285</v>
      </c>
      <c r="P1869" t="s">
        <v>8310</v>
      </c>
      <c r="Q1869" t="s">
        <v>8347</v>
      </c>
      <c r="R1869">
        <f t="shared" si="203"/>
        <v>27.5</v>
      </c>
      <c r="S1869" s="9">
        <f t="shared" si="204"/>
        <v>1</v>
      </c>
      <c r="T1869" s="8">
        <f t="shared" si="205"/>
        <v>42232.15016203704</v>
      </c>
      <c r="U1869" s="8">
        <f t="shared" si="206"/>
        <v>42262.465972222228</v>
      </c>
      <c r="V1869" s="14">
        <f t="shared" si="207"/>
        <v>30.315810185187729</v>
      </c>
      <c r="W1869" s="10">
        <f t="shared" si="208"/>
        <v>-0.98777777777777775</v>
      </c>
      <c r="X1869" s="21">
        <f t="shared" si="209"/>
        <v>2015</v>
      </c>
    </row>
    <row r="1870" spans="1:24" ht="60" x14ac:dyDescent="0.25">
      <c r="A1870">
        <v>4099</v>
      </c>
      <c r="B1870" s="1" t="s">
        <v>4095</v>
      </c>
      <c r="C1870" s="1" t="s">
        <v>8202</v>
      </c>
      <c r="D1870" s="3">
        <v>4500</v>
      </c>
      <c r="E1870" s="4">
        <v>50</v>
      </c>
      <c r="F1870" t="s">
        <v>8220</v>
      </c>
      <c r="G1870" t="s">
        <v>8223</v>
      </c>
      <c r="H1870" t="s">
        <v>8404</v>
      </c>
      <c r="I1870" t="s">
        <v>8245</v>
      </c>
      <c r="J1870">
        <v>1472847873</v>
      </c>
      <c r="K1870">
        <v>1468959873</v>
      </c>
      <c r="L1870" t="b">
        <v>0</v>
      </c>
      <c r="M1870">
        <v>1</v>
      </c>
      <c r="N1870" t="b">
        <v>0</v>
      </c>
      <c r="O1870" t="s">
        <v>8269</v>
      </c>
      <c r="P1870" t="s">
        <v>8322</v>
      </c>
      <c r="Q1870" t="s">
        <v>8325</v>
      </c>
      <c r="R1870">
        <f t="shared" si="203"/>
        <v>50</v>
      </c>
      <c r="S1870" s="9">
        <f t="shared" si="204"/>
        <v>1</v>
      </c>
      <c r="T1870" s="8">
        <f t="shared" si="205"/>
        <v>42570.850381944445</v>
      </c>
      <c r="U1870" s="8">
        <f t="shared" si="206"/>
        <v>42615.850381944445</v>
      </c>
      <c r="V1870" s="14">
        <f t="shared" si="207"/>
        <v>45</v>
      </c>
      <c r="W1870" s="10">
        <f t="shared" si="208"/>
        <v>-0.98888888888888893</v>
      </c>
      <c r="X1870" s="21">
        <f t="shared" si="209"/>
        <v>2016</v>
      </c>
    </row>
    <row r="1871" spans="1:24" ht="45" x14ac:dyDescent="0.25">
      <c r="A1871">
        <v>541</v>
      </c>
      <c r="B1871" s="1" t="s">
        <v>542</v>
      </c>
      <c r="C1871" s="1" t="s">
        <v>4651</v>
      </c>
      <c r="D1871" s="3">
        <v>4500</v>
      </c>
      <c r="E1871" s="4">
        <v>25</v>
      </c>
      <c r="F1871" t="s">
        <v>8220</v>
      </c>
      <c r="G1871" t="s">
        <v>8223</v>
      </c>
      <c r="H1871" t="s">
        <v>8404</v>
      </c>
      <c r="I1871" t="s">
        <v>8245</v>
      </c>
      <c r="J1871">
        <v>1446080834</v>
      </c>
      <c r="K1871">
        <v>1443488834</v>
      </c>
      <c r="L1871" t="b">
        <v>0</v>
      </c>
      <c r="M1871">
        <v>1</v>
      </c>
      <c r="N1871" t="b">
        <v>0</v>
      </c>
      <c r="O1871" t="s">
        <v>8270</v>
      </c>
      <c r="P1871" t="s">
        <v>8307</v>
      </c>
      <c r="Q1871" t="s">
        <v>8341</v>
      </c>
      <c r="R1871">
        <f t="shared" si="203"/>
        <v>25</v>
      </c>
      <c r="S1871" s="9">
        <f t="shared" si="204"/>
        <v>1</v>
      </c>
      <c r="T1871" s="8">
        <f t="shared" si="205"/>
        <v>42276.046689814815</v>
      </c>
      <c r="U1871" s="8">
        <f t="shared" si="206"/>
        <v>42306.046689814815</v>
      </c>
      <c r="V1871" s="14">
        <f t="shared" si="207"/>
        <v>30</v>
      </c>
      <c r="W1871" s="10">
        <f t="shared" si="208"/>
        <v>-0.99444444444444446</v>
      </c>
      <c r="X1871" s="21">
        <f t="shared" si="209"/>
        <v>2015</v>
      </c>
    </row>
    <row r="1872" spans="1:24" ht="45" x14ac:dyDescent="0.25">
      <c r="A1872">
        <v>1734</v>
      </c>
      <c r="B1872" s="1" t="s">
        <v>1735</v>
      </c>
      <c r="C1872" s="1" t="s">
        <v>5844</v>
      </c>
      <c r="D1872" s="3">
        <v>4500</v>
      </c>
      <c r="E1872" s="4">
        <v>1</v>
      </c>
      <c r="F1872" t="s">
        <v>8220</v>
      </c>
      <c r="G1872" t="s">
        <v>8223</v>
      </c>
      <c r="H1872" t="s">
        <v>8404</v>
      </c>
      <c r="I1872" t="s">
        <v>8245</v>
      </c>
      <c r="J1872">
        <v>1431046356</v>
      </c>
      <c r="K1872">
        <v>1428454356</v>
      </c>
      <c r="L1872" t="b">
        <v>0</v>
      </c>
      <c r="M1872">
        <v>1</v>
      </c>
      <c r="N1872" t="b">
        <v>0</v>
      </c>
      <c r="O1872" t="s">
        <v>8291</v>
      </c>
      <c r="P1872" t="s">
        <v>8326</v>
      </c>
      <c r="Q1872" t="s">
        <v>8329</v>
      </c>
      <c r="R1872">
        <f t="shared" si="203"/>
        <v>1</v>
      </c>
      <c r="S1872" s="9">
        <f t="shared" si="204"/>
        <v>0</v>
      </c>
      <c r="T1872" s="8">
        <f t="shared" si="205"/>
        <v>42102.036527777775</v>
      </c>
      <c r="U1872" s="8">
        <f t="shared" si="206"/>
        <v>42132.036527777775</v>
      </c>
      <c r="V1872" s="14">
        <f t="shared" si="207"/>
        <v>30</v>
      </c>
      <c r="W1872" s="10">
        <f t="shared" si="208"/>
        <v>-0.99977777777777777</v>
      </c>
      <c r="X1872" s="21">
        <f t="shared" si="209"/>
        <v>2015</v>
      </c>
    </row>
    <row r="1873" spans="1:24" ht="60" x14ac:dyDescent="0.25">
      <c r="A1873">
        <v>2851</v>
      </c>
      <c r="B1873" s="1" t="s">
        <v>2851</v>
      </c>
      <c r="C1873" s="1" t="s">
        <v>6961</v>
      </c>
      <c r="D1873" s="3">
        <v>4500</v>
      </c>
      <c r="E1873" s="4">
        <v>0</v>
      </c>
      <c r="F1873" t="s">
        <v>8220</v>
      </c>
      <c r="G1873" t="s">
        <v>8240</v>
      </c>
      <c r="H1873" t="s">
        <v>8414</v>
      </c>
      <c r="I1873" t="s">
        <v>8248</v>
      </c>
      <c r="J1873">
        <v>1454109420</v>
      </c>
      <c r="K1873">
        <v>1453334629</v>
      </c>
      <c r="L1873" t="b">
        <v>0</v>
      </c>
      <c r="M1873">
        <v>0</v>
      </c>
      <c r="N1873" t="b">
        <v>0</v>
      </c>
      <c r="O1873" t="s">
        <v>8269</v>
      </c>
      <c r="P1873" t="s">
        <v>8322</v>
      </c>
      <c r="Q1873" t="s">
        <v>8325</v>
      </c>
      <c r="R1873">
        <f t="shared" si="203"/>
        <v>0</v>
      </c>
      <c r="S1873" s="9">
        <f t="shared" si="204"/>
        <v>0</v>
      </c>
      <c r="T1873" s="8">
        <f t="shared" si="205"/>
        <v>42390.002650462964</v>
      </c>
      <c r="U1873" s="8">
        <f t="shared" si="206"/>
        <v>42398.970138888893</v>
      </c>
      <c r="V1873" s="14">
        <f t="shared" si="207"/>
        <v>8.9674884259293322</v>
      </c>
      <c r="W1873" s="10">
        <f t="shared" si="208"/>
        <v>-1</v>
      </c>
      <c r="X1873" s="21">
        <f t="shared" si="209"/>
        <v>2016</v>
      </c>
    </row>
    <row r="1874" spans="1:24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t="s">
        <v>8223</v>
      </c>
      <c r="H1874" t="s">
        <v>8404</v>
      </c>
      <c r="I1874" t="s">
        <v>8245</v>
      </c>
      <c r="J1874">
        <v>1344636000</v>
      </c>
      <c r="K1874">
        <v>1341800110</v>
      </c>
      <c r="L1874" t="b">
        <v>0</v>
      </c>
      <c r="M1874">
        <v>105</v>
      </c>
      <c r="N1874" t="b">
        <v>1</v>
      </c>
      <c r="O1874" t="s">
        <v>8277</v>
      </c>
      <c r="P1874" t="s">
        <v>8326</v>
      </c>
      <c r="Q1874" t="s">
        <v>8327</v>
      </c>
      <c r="R1874">
        <f t="shared" si="203"/>
        <v>50.69</v>
      </c>
      <c r="S1874" s="9">
        <f t="shared" si="204"/>
        <v>116</v>
      </c>
      <c r="T1874" s="8">
        <f t="shared" si="205"/>
        <v>41099.093865740739</v>
      </c>
      <c r="U1874" s="8">
        <f t="shared" si="206"/>
        <v>41131.916666666664</v>
      </c>
      <c r="V1874" s="14">
        <f t="shared" si="207"/>
        <v>32.822800925925549</v>
      </c>
      <c r="W1874" s="10">
        <f t="shared" si="208"/>
        <v>0.16327868852459015</v>
      </c>
      <c r="X1874" s="21">
        <f t="shared" si="209"/>
        <v>2012</v>
      </c>
    </row>
    <row r="1875" spans="1:24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t="s">
        <v>8223</v>
      </c>
      <c r="H1875" t="s">
        <v>8404</v>
      </c>
      <c r="I1875" t="s">
        <v>8245</v>
      </c>
      <c r="J1875">
        <v>1388936289</v>
      </c>
      <c r="K1875">
        <v>1386344289</v>
      </c>
      <c r="L1875" t="b">
        <v>0</v>
      </c>
      <c r="M1875">
        <v>75</v>
      </c>
      <c r="N1875" t="b">
        <v>1</v>
      </c>
      <c r="O1875" t="s">
        <v>8295</v>
      </c>
      <c r="P1875" t="s">
        <v>8315</v>
      </c>
      <c r="Q1875" t="s">
        <v>8316</v>
      </c>
      <c r="R1875">
        <f t="shared" si="203"/>
        <v>64.75</v>
      </c>
      <c r="S1875" s="9">
        <f t="shared" si="204"/>
        <v>106</v>
      </c>
      <c r="T1875" s="8">
        <f t="shared" si="205"/>
        <v>41614.651493055557</v>
      </c>
      <c r="U1875" s="8">
        <f t="shared" si="206"/>
        <v>41644.651493055557</v>
      </c>
      <c r="V1875" s="14">
        <f t="shared" si="207"/>
        <v>30</v>
      </c>
      <c r="W1875" s="10">
        <f t="shared" si="208"/>
        <v>5.8182610590542604E-2</v>
      </c>
      <c r="X1875" s="21">
        <f t="shared" si="209"/>
        <v>2013</v>
      </c>
    </row>
    <row r="1876" spans="1:24" ht="30" x14ac:dyDescent="0.25">
      <c r="A1876">
        <v>2195</v>
      </c>
      <c r="B1876" s="1" t="s">
        <v>2196</v>
      </c>
      <c r="C1876" s="1" t="s">
        <v>6305</v>
      </c>
      <c r="D1876" s="3">
        <v>4600</v>
      </c>
      <c r="E1876" s="4">
        <v>5535</v>
      </c>
      <c r="F1876" t="s">
        <v>8218</v>
      </c>
      <c r="G1876" t="s">
        <v>8223</v>
      </c>
      <c r="H1876" t="s">
        <v>8404</v>
      </c>
      <c r="I1876" t="s">
        <v>8245</v>
      </c>
      <c r="J1876">
        <v>1439317900</v>
      </c>
      <c r="K1876">
        <v>1436725900</v>
      </c>
      <c r="L1876" t="b">
        <v>0</v>
      </c>
      <c r="M1876">
        <v>115</v>
      </c>
      <c r="N1876" t="b">
        <v>1</v>
      </c>
      <c r="O1876" t="s">
        <v>8295</v>
      </c>
      <c r="P1876" t="s">
        <v>8315</v>
      </c>
      <c r="Q1876" t="s">
        <v>8316</v>
      </c>
      <c r="R1876">
        <f t="shared" si="203"/>
        <v>48.13</v>
      </c>
      <c r="S1876" s="9">
        <f t="shared" si="204"/>
        <v>120</v>
      </c>
      <c r="T1876" s="8">
        <f t="shared" si="205"/>
        <v>42197.771990740745</v>
      </c>
      <c r="U1876" s="8">
        <f t="shared" si="206"/>
        <v>42227.771990740745</v>
      </c>
      <c r="V1876" s="14">
        <f t="shared" si="207"/>
        <v>30</v>
      </c>
      <c r="W1876" s="10">
        <f t="shared" si="208"/>
        <v>0.20326086956521738</v>
      </c>
      <c r="X1876" s="21">
        <f t="shared" si="209"/>
        <v>2015</v>
      </c>
    </row>
    <row r="1877" spans="1:24" ht="60" x14ac:dyDescent="0.25">
      <c r="A1877">
        <v>1035</v>
      </c>
      <c r="B1877" s="1" t="s">
        <v>1036</v>
      </c>
      <c r="C1877" s="1" t="s">
        <v>5145</v>
      </c>
      <c r="D1877" s="3">
        <v>4600</v>
      </c>
      <c r="E1877" s="4">
        <v>4952</v>
      </c>
      <c r="F1877" t="s">
        <v>8218</v>
      </c>
      <c r="G1877" t="s">
        <v>8223</v>
      </c>
      <c r="H1877" t="s">
        <v>8404</v>
      </c>
      <c r="I1877" t="s">
        <v>8245</v>
      </c>
      <c r="J1877">
        <v>1423668220</v>
      </c>
      <c r="K1877">
        <v>1421076220</v>
      </c>
      <c r="L1877" t="b">
        <v>0</v>
      </c>
      <c r="M1877">
        <v>76</v>
      </c>
      <c r="N1877" t="b">
        <v>1</v>
      </c>
      <c r="O1877" t="s">
        <v>8278</v>
      </c>
      <c r="P1877" t="s">
        <v>8326</v>
      </c>
      <c r="Q1877" t="s">
        <v>8328</v>
      </c>
      <c r="R1877">
        <f t="shared" si="203"/>
        <v>65.16</v>
      </c>
      <c r="S1877" s="9">
        <f t="shared" si="204"/>
        <v>108</v>
      </c>
      <c r="T1877" s="8">
        <f t="shared" si="205"/>
        <v>42016.641435185185</v>
      </c>
      <c r="U1877" s="8">
        <f t="shared" si="206"/>
        <v>42046.641435185185</v>
      </c>
      <c r="V1877" s="14">
        <f t="shared" si="207"/>
        <v>30</v>
      </c>
      <c r="W1877" s="10">
        <f t="shared" si="208"/>
        <v>7.6521739130434779E-2</v>
      </c>
      <c r="X1877" s="21">
        <f t="shared" si="209"/>
        <v>2015</v>
      </c>
    </row>
    <row r="1878" spans="1:24" ht="45" x14ac:dyDescent="0.25">
      <c r="A1878">
        <v>1312</v>
      </c>
      <c r="B1878" s="1" t="s">
        <v>1313</v>
      </c>
      <c r="C1878" s="1" t="s">
        <v>5422</v>
      </c>
      <c r="D1878" s="3">
        <v>4600</v>
      </c>
      <c r="E1878" s="4">
        <v>28</v>
      </c>
      <c r="F1878" t="s">
        <v>8219</v>
      </c>
      <c r="G1878" t="s">
        <v>8223</v>
      </c>
      <c r="H1878" t="s">
        <v>8404</v>
      </c>
      <c r="I1878" t="s">
        <v>8245</v>
      </c>
      <c r="J1878">
        <v>1429375922</v>
      </c>
      <c r="K1878">
        <v>1426783922</v>
      </c>
      <c r="L1878" t="b">
        <v>0</v>
      </c>
      <c r="M1878">
        <v>1</v>
      </c>
      <c r="N1878" t="b">
        <v>0</v>
      </c>
      <c r="O1878" t="s">
        <v>8271</v>
      </c>
      <c r="P1878" t="s">
        <v>8307</v>
      </c>
      <c r="Q1878" t="s">
        <v>8309</v>
      </c>
      <c r="R1878">
        <f t="shared" si="203"/>
        <v>28</v>
      </c>
      <c r="S1878" s="9">
        <f t="shared" si="204"/>
        <v>1</v>
      </c>
      <c r="T1878" s="8">
        <f t="shared" si="205"/>
        <v>42082.702800925923</v>
      </c>
      <c r="U1878" s="8">
        <f t="shared" si="206"/>
        <v>42112.702800925923</v>
      </c>
      <c r="V1878" s="14">
        <f t="shared" si="207"/>
        <v>30</v>
      </c>
      <c r="W1878" s="10">
        <f t="shared" si="208"/>
        <v>-0.99391304347826082</v>
      </c>
      <c r="X1878" s="21">
        <f t="shared" si="209"/>
        <v>2015</v>
      </c>
    </row>
    <row r="1879" spans="1:24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t="s">
        <v>8226</v>
      </c>
      <c r="H1879" t="s">
        <v>8406</v>
      </c>
      <c r="I1879" t="s">
        <v>8248</v>
      </c>
      <c r="J1879">
        <v>1460918282</v>
      </c>
      <c r="K1879">
        <v>1455737882</v>
      </c>
      <c r="L1879" t="b">
        <v>0</v>
      </c>
      <c r="M1879">
        <v>50</v>
      </c>
      <c r="N1879" t="b">
        <v>1</v>
      </c>
      <c r="O1879" t="s">
        <v>8267</v>
      </c>
      <c r="P1879" t="s">
        <v>8320</v>
      </c>
      <c r="Q1879" t="s">
        <v>8321</v>
      </c>
      <c r="R1879">
        <f t="shared" si="203"/>
        <v>105.18</v>
      </c>
      <c r="S1879" s="9">
        <f t="shared" si="204"/>
        <v>112</v>
      </c>
      <c r="T1879" s="8">
        <f t="shared" si="205"/>
        <v>42417.818078703705</v>
      </c>
      <c r="U1879" s="8">
        <f t="shared" si="206"/>
        <v>42477.776412037041</v>
      </c>
      <c r="V1879" s="14">
        <f t="shared" si="207"/>
        <v>59.958333333335759</v>
      </c>
      <c r="W1879" s="10">
        <f t="shared" si="208"/>
        <v>0.11893617021276595</v>
      </c>
      <c r="X1879" s="21">
        <f t="shared" si="209"/>
        <v>2016</v>
      </c>
    </row>
    <row r="1880" spans="1:24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t="s">
        <v>8223</v>
      </c>
      <c r="H1880" t="s">
        <v>8404</v>
      </c>
      <c r="I1880" t="s">
        <v>8245</v>
      </c>
      <c r="J1880">
        <v>1429183656</v>
      </c>
      <c r="K1880">
        <v>1427369256</v>
      </c>
      <c r="L1880" t="b">
        <v>0</v>
      </c>
      <c r="M1880">
        <v>103</v>
      </c>
      <c r="N1880" t="b">
        <v>1</v>
      </c>
      <c r="O1880" t="s">
        <v>8283</v>
      </c>
      <c r="P1880" t="s">
        <v>8312</v>
      </c>
      <c r="Q1880" t="s">
        <v>8313</v>
      </c>
      <c r="R1880">
        <f t="shared" si="203"/>
        <v>58.53</v>
      </c>
      <c r="S1880" s="9">
        <f t="shared" si="204"/>
        <v>126</v>
      </c>
      <c r="T1880" s="8">
        <f t="shared" si="205"/>
        <v>42089.477500000001</v>
      </c>
      <c r="U1880" s="8">
        <f t="shared" si="206"/>
        <v>42110.477500000001</v>
      </c>
      <c r="V1880" s="14">
        <f t="shared" si="207"/>
        <v>21</v>
      </c>
      <c r="W1880" s="10">
        <f t="shared" si="208"/>
        <v>0.25604166666666667</v>
      </c>
      <c r="X1880" s="21">
        <f t="shared" si="209"/>
        <v>2015</v>
      </c>
    </row>
    <row r="1881" spans="1:24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t="s">
        <v>8232</v>
      </c>
      <c r="H1881" t="s">
        <v>8415</v>
      </c>
      <c r="I1881" t="s">
        <v>8248</v>
      </c>
      <c r="J1881">
        <v>1424421253</v>
      </c>
      <c r="K1881">
        <v>1421829253</v>
      </c>
      <c r="L1881" t="b">
        <v>1</v>
      </c>
      <c r="M1881">
        <v>10</v>
      </c>
      <c r="N1881" t="b">
        <v>0</v>
      </c>
      <c r="O1881" t="s">
        <v>8283</v>
      </c>
      <c r="P1881" t="s">
        <v>8312</v>
      </c>
      <c r="Q1881" t="s">
        <v>8313</v>
      </c>
      <c r="R1881">
        <f t="shared" si="203"/>
        <v>65.099999999999994</v>
      </c>
      <c r="S1881" s="9">
        <f t="shared" si="204"/>
        <v>14</v>
      </c>
      <c r="T1881" s="8">
        <f t="shared" si="205"/>
        <v>42025.357094907406</v>
      </c>
      <c r="U1881" s="8">
        <f t="shared" si="206"/>
        <v>42055.357094907406</v>
      </c>
      <c r="V1881" s="14">
        <f t="shared" si="207"/>
        <v>30</v>
      </c>
      <c r="W1881" s="10">
        <f t="shared" si="208"/>
        <v>-0.864375</v>
      </c>
      <c r="X1881" s="21">
        <f t="shared" si="209"/>
        <v>2015</v>
      </c>
    </row>
    <row r="1882" spans="1:24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t="s">
        <v>8223</v>
      </c>
      <c r="H1882" t="s">
        <v>8404</v>
      </c>
      <c r="I1882" t="s">
        <v>8245</v>
      </c>
      <c r="J1882">
        <v>1324232504</v>
      </c>
      <c r="K1882">
        <v>1320776504</v>
      </c>
      <c r="L1882" t="b">
        <v>0</v>
      </c>
      <c r="M1882">
        <v>14</v>
      </c>
      <c r="N1882" t="b">
        <v>0</v>
      </c>
      <c r="O1882" t="s">
        <v>8302</v>
      </c>
      <c r="P1882" t="s">
        <v>8310</v>
      </c>
      <c r="Q1882" t="s">
        <v>8355</v>
      </c>
      <c r="R1882">
        <f t="shared" si="203"/>
        <v>39.29</v>
      </c>
      <c r="S1882" s="9">
        <f t="shared" si="204"/>
        <v>11</v>
      </c>
      <c r="T1882" s="8">
        <f t="shared" si="205"/>
        <v>40855.765092592592</v>
      </c>
      <c r="U1882" s="8">
        <f t="shared" si="206"/>
        <v>40895.765092592592</v>
      </c>
      <c r="V1882" s="14">
        <f t="shared" si="207"/>
        <v>40</v>
      </c>
      <c r="W1882" s="10">
        <f t="shared" si="208"/>
        <v>-0.88541666666666663</v>
      </c>
      <c r="X1882" s="21">
        <f t="shared" si="209"/>
        <v>2011</v>
      </c>
    </row>
    <row r="1883" spans="1:24" ht="60" x14ac:dyDescent="0.25">
      <c r="A1883">
        <v>2045</v>
      </c>
      <c r="B1883" s="1" t="s">
        <v>2046</v>
      </c>
      <c r="C1883" s="1" t="s">
        <v>6155</v>
      </c>
      <c r="D1883" s="3">
        <v>4900</v>
      </c>
      <c r="E1883" s="4">
        <v>40140.01</v>
      </c>
      <c r="F1883" t="s">
        <v>8218</v>
      </c>
      <c r="G1883" t="s">
        <v>8223</v>
      </c>
      <c r="H1883" t="s">
        <v>8404</v>
      </c>
      <c r="I1883" t="s">
        <v>8245</v>
      </c>
      <c r="J1883">
        <v>1341799647</v>
      </c>
      <c r="K1883">
        <v>1339207647</v>
      </c>
      <c r="L1883" t="b">
        <v>0</v>
      </c>
      <c r="M1883">
        <v>263</v>
      </c>
      <c r="N1883" t="b">
        <v>1</v>
      </c>
      <c r="O1883" t="s">
        <v>8293</v>
      </c>
      <c r="P1883" t="s">
        <v>8307</v>
      </c>
      <c r="Q1883" t="s">
        <v>8308</v>
      </c>
      <c r="R1883">
        <f t="shared" si="203"/>
        <v>152.62</v>
      </c>
      <c r="S1883" s="9">
        <f t="shared" si="204"/>
        <v>819</v>
      </c>
      <c r="T1883" s="8">
        <f t="shared" si="205"/>
        <v>41069.088506944441</v>
      </c>
      <c r="U1883" s="8">
        <f t="shared" si="206"/>
        <v>41099.088506944441</v>
      </c>
      <c r="V1883" s="14">
        <f t="shared" si="207"/>
        <v>30</v>
      </c>
      <c r="W1883" s="10">
        <f t="shared" si="208"/>
        <v>7.1918387755102042</v>
      </c>
      <c r="X1883" s="21">
        <f t="shared" si="209"/>
        <v>2012</v>
      </c>
    </row>
    <row r="1884" spans="1:24" ht="45" x14ac:dyDescent="0.25">
      <c r="A1884">
        <v>1346</v>
      </c>
      <c r="B1884" s="1" t="s">
        <v>1347</v>
      </c>
      <c r="C1884" s="1" t="s">
        <v>5456</v>
      </c>
      <c r="D1884" s="3">
        <v>4900</v>
      </c>
      <c r="E1884" s="4">
        <v>7219</v>
      </c>
      <c r="F1884" t="s">
        <v>8218</v>
      </c>
      <c r="G1884" t="s">
        <v>8223</v>
      </c>
      <c r="H1884" t="s">
        <v>8404</v>
      </c>
      <c r="I1884" t="s">
        <v>8245</v>
      </c>
      <c r="J1884">
        <v>1372297751</v>
      </c>
      <c r="K1884">
        <v>1369705751</v>
      </c>
      <c r="L1884" t="b">
        <v>0</v>
      </c>
      <c r="M1884">
        <v>149</v>
      </c>
      <c r="N1884" t="b">
        <v>1</v>
      </c>
      <c r="O1884" t="s">
        <v>8272</v>
      </c>
      <c r="P1884" t="s">
        <v>8310</v>
      </c>
      <c r="Q1884" t="s">
        <v>8332</v>
      </c>
      <c r="R1884">
        <f t="shared" si="203"/>
        <v>48.45</v>
      </c>
      <c r="S1884" s="9">
        <f t="shared" si="204"/>
        <v>147</v>
      </c>
      <c r="T1884" s="8">
        <f t="shared" si="205"/>
        <v>41422.075821759259</v>
      </c>
      <c r="U1884" s="8">
        <f t="shared" si="206"/>
        <v>41452.075821759259</v>
      </c>
      <c r="V1884" s="14">
        <f t="shared" si="207"/>
        <v>30</v>
      </c>
      <c r="W1884" s="10">
        <f t="shared" si="208"/>
        <v>0.47326530612244899</v>
      </c>
      <c r="X1884" s="21">
        <f t="shared" si="209"/>
        <v>2013</v>
      </c>
    </row>
    <row r="1885" spans="1:24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t="s">
        <v>8223</v>
      </c>
      <c r="H1885" t="s">
        <v>8404</v>
      </c>
      <c r="I1885" t="s">
        <v>8245</v>
      </c>
      <c r="J1885">
        <v>1426883220</v>
      </c>
      <c r="K1885">
        <v>1425067296</v>
      </c>
      <c r="L1885" t="b">
        <v>0</v>
      </c>
      <c r="M1885">
        <v>33</v>
      </c>
      <c r="N1885" t="b">
        <v>1</v>
      </c>
      <c r="O1885" t="s">
        <v>8269</v>
      </c>
      <c r="P1885" t="s">
        <v>8322</v>
      </c>
      <c r="Q1885" t="s">
        <v>8325</v>
      </c>
      <c r="R1885">
        <f t="shared" si="203"/>
        <v>148.47999999999999</v>
      </c>
      <c r="S1885" s="9">
        <f t="shared" si="204"/>
        <v>100</v>
      </c>
      <c r="T1885" s="8">
        <f t="shared" si="205"/>
        <v>42062.834444444445</v>
      </c>
      <c r="U1885" s="8">
        <f t="shared" si="206"/>
        <v>42083.852083333331</v>
      </c>
      <c r="V1885" s="14">
        <f t="shared" si="207"/>
        <v>21.017638888886722</v>
      </c>
      <c r="W1885" s="10">
        <f t="shared" si="208"/>
        <v>0</v>
      </c>
      <c r="X1885" s="21">
        <f t="shared" si="209"/>
        <v>2015</v>
      </c>
    </row>
    <row r="1886" spans="1:24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t="s">
        <v>8235</v>
      </c>
      <c r="H1886" t="s">
        <v>8413</v>
      </c>
      <c r="I1886" t="s">
        <v>8248</v>
      </c>
      <c r="J1886">
        <v>1442091462</v>
      </c>
      <c r="K1886">
        <v>1436907462</v>
      </c>
      <c r="L1886" t="b">
        <v>0</v>
      </c>
      <c r="M1886">
        <v>0</v>
      </c>
      <c r="N1886" t="b">
        <v>0</v>
      </c>
      <c r="O1886" t="s">
        <v>8285</v>
      </c>
      <c r="P1886" t="s">
        <v>8310</v>
      </c>
      <c r="Q1886" t="s">
        <v>8347</v>
      </c>
      <c r="R1886">
        <f t="shared" si="203"/>
        <v>0</v>
      </c>
      <c r="S1886" s="9">
        <f t="shared" si="204"/>
        <v>0</v>
      </c>
      <c r="T1886" s="8">
        <f t="shared" si="205"/>
        <v>42199.873402777783</v>
      </c>
      <c r="U1886" s="8">
        <f t="shared" si="206"/>
        <v>42259.873402777783</v>
      </c>
      <c r="V1886" s="14">
        <f t="shared" si="207"/>
        <v>60</v>
      </c>
      <c r="W1886" s="10">
        <f t="shared" si="208"/>
        <v>-1</v>
      </c>
      <c r="X1886" s="21">
        <f t="shared" si="209"/>
        <v>2015</v>
      </c>
    </row>
    <row r="1887" spans="1:24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t="s">
        <v>8223</v>
      </c>
      <c r="H1887" t="s">
        <v>8404</v>
      </c>
      <c r="I1887" t="s">
        <v>8245</v>
      </c>
      <c r="J1887">
        <v>1488258000</v>
      </c>
      <c r="K1887">
        <v>1485556626</v>
      </c>
      <c r="L1887" t="b">
        <v>0</v>
      </c>
      <c r="M1887">
        <v>81</v>
      </c>
      <c r="N1887" t="b">
        <v>1</v>
      </c>
      <c r="O1887" t="s">
        <v>8269</v>
      </c>
      <c r="P1887" t="s">
        <v>8322</v>
      </c>
      <c r="Q1887" t="s">
        <v>8325</v>
      </c>
      <c r="R1887">
        <f t="shared" si="203"/>
        <v>69.19</v>
      </c>
      <c r="S1887" s="9">
        <f t="shared" si="204"/>
        <v>112</v>
      </c>
      <c r="T1887" s="8">
        <f t="shared" si="205"/>
        <v>42762.942430555559</v>
      </c>
      <c r="U1887" s="8">
        <f t="shared" si="206"/>
        <v>42794.208333333328</v>
      </c>
      <c r="V1887" s="14">
        <f t="shared" si="207"/>
        <v>31.265902777769952</v>
      </c>
      <c r="W1887" s="10">
        <f t="shared" si="208"/>
        <v>0.12102420484096819</v>
      </c>
      <c r="X1887" s="21">
        <f t="shared" si="209"/>
        <v>2017</v>
      </c>
    </row>
    <row r="1888" spans="1:24" ht="60" x14ac:dyDescent="0.25">
      <c r="A1888">
        <v>1012</v>
      </c>
      <c r="B1888" s="1" t="s">
        <v>1013</v>
      </c>
      <c r="C1888" s="1" t="s">
        <v>5122</v>
      </c>
      <c r="D1888" s="3">
        <v>5000</v>
      </c>
      <c r="E1888" s="4">
        <v>1076751.05</v>
      </c>
      <c r="F1888" t="s">
        <v>8219</v>
      </c>
      <c r="G1888" t="s">
        <v>8223</v>
      </c>
      <c r="H1888" t="s">
        <v>8404</v>
      </c>
      <c r="I1888" t="s">
        <v>8245</v>
      </c>
      <c r="J1888">
        <v>1485254052</v>
      </c>
      <c r="K1888">
        <v>1481366052</v>
      </c>
      <c r="L1888" t="b">
        <v>0</v>
      </c>
      <c r="M1888">
        <v>775</v>
      </c>
      <c r="N1888" t="b">
        <v>0</v>
      </c>
      <c r="O1888" t="s">
        <v>8271</v>
      </c>
      <c r="P1888" t="s">
        <v>8307</v>
      </c>
      <c r="Q1888" t="s">
        <v>8309</v>
      </c>
      <c r="R1888">
        <f t="shared" si="203"/>
        <v>1389.36</v>
      </c>
      <c r="S1888" s="9">
        <f t="shared" si="204"/>
        <v>21535</v>
      </c>
      <c r="T1888" s="8">
        <f t="shared" si="205"/>
        <v>42714.440416666665</v>
      </c>
      <c r="U1888" s="8">
        <f t="shared" si="206"/>
        <v>42759.440416666665</v>
      </c>
      <c r="V1888" s="14">
        <f t="shared" si="207"/>
        <v>45</v>
      </c>
      <c r="W1888" s="10">
        <f t="shared" si="208"/>
        <v>214.35021</v>
      </c>
      <c r="X1888" s="21">
        <f t="shared" si="209"/>
        <v>2016</v>
      </c>
    </row>
    <row r="1889" spans="1:24" ht="60" x14ac:dyDescent="0.25">
      <c r="A1889">
        <v>2185</v>
      </c>
      <c r="B1889" s="1" t="s">
        <v>2186</v>
      </c>
      <c r="C1889" s="1" t="s">
        <v>6295</v>
      </c>
      <c r="D1889" s="3">
        <v>5000</v>
      </c>
      <c r="E1889" s="4">
        <v>92848.5</v>
      </c>
      <c r="F1889" t="s">
        <v>8218</v>
      </c>
      <c r="G1889" t="s">
        <v>8224</v>
      </c>
      <c r="H1889" t="s">
        <v>8408</v>
      </c>
      <c r="I1889" t="s">
        <v>8246</v>
      </c>
      <c r="J1889">
        <v>1364286239</v>
      </c>
      <c r="K1889">
        <v>1360830239</v>
      </c>
      <c r="L1889" t="b">
        <v>0</v>
      </c>
      <c r="M1889">
        <v>623</v>
      </c>
      <c r="N1889" t="b">
        <v>1</v>
      </c>
      <c r="O1889" t="s">
        <v>8295</v>
      </c>
      <c r="P1889" t="s">
        <v>8315</v>
      </c>
      <c r="Q1889" t="s">
        <v>8316</v>
      </c>
      <c r="R1889">
        <f t="shared" si="203"/>
        <v>149.03</v>
      </c>
      <c r="S1889" s="9">
        <f t="shared" si="204"/>
        <v>1857</v>
      </c>
      <c r="T1889" s="8">
        <f t="shared" si="205"/>
        <v>41319.349988425929</v>
      </c>
      <c r="U1889" s="8">
        <f t="shared" si="206"/>
        <v>41359.349988425929</v>
      </c>
      <c r="V1889" s="14">
        <f t="shared" si="207"/>
        <v>40</v>
      </c>
      <c r="W1889" s="10">
        <f t="shared" si="208"/>
        <v>17.569700000000001</v>
      </c>
      <c r="X1889" s="21">
        <f t="shared" si="209"/>
        <v>2013</v>
      </c>
    </row>
    <row r="1890" spans="1:24" ht="45" x14ac:dyDescent="0.25">
      <c r="A1890">
        <v>1970</v>
      </c>
      <c r="B1890" s="1" t="s">
        <v>1971</v>
      </c>
      <c r="C1890" s="1" t="s">
        <v>6080</v>
      </c>
      <c r="D1890" s="3">
        <v>5000</v>
      </c>
      <c r="E1890" s="4">
        <v>56590</v>
      </c>
      <c r="F1890" t="s">
        <v>8218</v>
      </c>
      <c r="G1890" t="s">
        <v>8223</v>
      </c>
      <c r="H1890" t="s">
        <v>8404</v>
      </c>
      <c r="I1890" t="s">
        <v>8245</v>
      </c>
      <c r="J1890">
        <v>1366429101</v>
      </c>
      <c r="K1890">
        <v>1361248701</v>
      </c>
      <c r="L1890" t="b">
        <v>1</v>
      </c>
      <c r="M1890">
        <v>701</v>
      </c>
      <c r="N1890" t="b">
        <v>1</v>
      </c>
      <c r="O1890" t="s">
        <v>8293</v>
      </c>
      <c r="P1890" t="s">
        <v>8307</v>
      </c>
      <c r="Q1890" t="s">
        <v>8308</v>
      </c>
      <c r="R1890">
        <f t="shared" si="203"/>
        <v>80.73</v>
      </c>
      <c r="S1890" s="9">
        <f t="shared" si="204"/>
        <v>1132</v>
      </c>
      <c r="T1890" s="8">
        <f t="shared" si="205"/>
        <v>41324.193298611113</v>
      </c>
      <c r="U1890" s="8">
        <f t="shared" si="206"/>
        <v>41384.151631944449</v>
      </c>
      <c r="V1890" s="14">
        <f t="shared" si="207"/>
        <v>59.958333333335759</v>
      </c>
      <c r="W1890" s="10">
        <f t="shared" si="208"/>
        <v>10.318</v>
      </c>
      <c r="X1890" s="21">
        <f t="shared" si="209"/>
        <v>2013</v>
      </c>
    </row>
    <row r="1891" spans="1:24" ht="60" x14ac:dyDescent="0.25">
      <c r="A1891">
        <v>1215</v>
      </c>
      <c r="B1891" s="1" t="s">
        <v>1216</v>
      </c>
      <c r="C1891" s="1" t="s">
        <v>5325</v>
      </c>
      <c r="D1891" s="3">
        <v>5000</v>
      </c>
      <c r="E1891" s="4">
        <v>39304.01</v>
      </c>
      <c r="F1891" t="s">
        <v>8218</v>
      </c>
      <c r="G1891" t="s">
        <v>8223</v>
      </c>
      <c r="H1891" t="s">
        <v>8404</v>
      </c>
      <c r="I1891" t="s">
        <v>8245</v>
      </c>
      <c r="J1891">
        <v>1401487756</v>
      </c>
      <c r="K1891">
        <v>1398895756</v>
      </c>
      <c r="L1891" t="b">
        <v>0</v>
      </c>
      <c r="M1891">
        <v>549</v>
      </c>
      <c r="N1891" t="b">
        <v>1</v>
      </c>
      <c r="O1891" t="s">
        <v>8283</v>
      </c>
      <c r="P1891" t="s">
        <v>8312</v>
      </c>
      <c r="Q1891" t="s">
        <v>8313</v>
      </c>
      <c r="R1891">
        <f t="shared" si="203"/>
        <v>71.59</v>
      </c>
      <c r="S1891" s="9">
        <f t="shared" si="204"/>
        <v>786</v>
      </c>
      <c r="T1891" s="8">
        <f t="shared" si="205"/>
        <v>41759.923101851848</v>
      </c>
      <c r="U1891" s="8">
        <f t="shared" si="206"/>
        <v>41789.923101851848</v>
      </c>
      <c r="V1891" s="14">
        <f t="shared" si="207"/>
        <v>30</v>
      </c>
      <c r="W1891" s="10">
        <f t="shared" si="208"/>
        <v>6.8608020000000005</v>
      </c>
      <c r="X1891" s="21">
        <f t="shared" si="209"/>
        <v>2014</v>
      </c>
    </row>
    <row r="1892" spans="1:24" ht="45" x14ac:dyDescent="0.25">
      <c r="A1892">
        <v>2232</v>
      </c>
      <c r="B1892" s="1" t="s">
        <v>2233</v>
      </c>
      <c r="C1892" s="1" t="s">
        <v>6342</v>
      </c>
      <c r="D1892" s="3">
        <v>5000</v>
      </c>
      <c r="E1892" s="4">
        <v>24790</v>
      </c>
      <c r="F1892" t="s">
        <v>8218</v>
      </c>
      <c r="G1892" t="s">
        <v>8223</v>
      </c>
      <c r="H1892" t="s">
        <v>8404</v>
      </c>
      <c r="I1892" t="s">
        <v>8245</v>
      </c>
      <c r="J1892">
        <v>1405738800</v>
      </c>
      <c r="K1892">
        <v>1402945408</v>
      </c>
      <c r="L1892" t="b">
        <v>0</v>
      </c>
      <c r="M1892">
        <v>988</v>
      </c>
      <c r="N1892" t="b">
        <v>1</v>
      </c>
      <c r="O1892" t="s">
        <v>8295</v>
      </c>
      <c r="P1892" t="s">
        <v>8315</v>
      </c>
      <c r="Q1892" t="s">
        <v>8316</v>
      </c>
      <c r="R1892">
        <f t="shared" si="203"/>
        <v>25.09</v>
      </c>
      <c r="S1892" s="9">
        <f t="shared" si="204"/>
        <v>496</v>
      </c>
      <c r="T1892" s="8">
        <f t="shared" si="205"/>
        <v>41806.794074074074</v>
      </c>
      <c r="U1892" s="8">
        <f t="shared" si="206"/>
        <v>41839.125</v>
      </c>
      <c r="V1892" s="14">
        <f t="shared" si="207"/>
        <v>32.33092592592584</v>
      </c>
      <c r="W1892" s="10">
        <f t="shared" si="208"/>
        <v>3.9580000000000002</v>
      </c>
      <c r="X1892" s="21">
        <f t="shared" si="209"/>
        <v>2014</v>
      </c>
    </row>
    <row r="1893" spans="1:24" ht="60" x14ac:dyDescent="0.25">
      <c r="A1893">
        <v>1532</v>
      </c>
      <c r="B1893" s="1" t="s">
        <v>1533</v>
      </c>
      <c r="C1893" s="1" t="s">
        <v>5642</v>
      </c>
      <c r="D1893" s="3">
        <v>5000</v>
      </c>
      <c r="E1893" s="4">
        <v>24201</v>
      </c>
      <c r="F1893" t="s">
        <v>8218</v>
      </c>
      <c r="G1893" t="s">
        <v>8225</v>
      </c>
      <c r="H1893" t="s">
        <v>8405</v>
      </c>
      <c r="I1893" t="s">
        <v>8247</v>
      </c>
      <c r="J1893">
        <v>1455548400</v>
      </c>
      <c r="K1893">
        <v>1453461865</v>
      </c>
      <c r="L1893" t="b">
        <v>1</v>
      </c>
      <c r="M1893">
        <v>294</v>
      </c>
      <c r="N1893" t="b">
        <v>1</v>
      </c>
      <c r="O1893" t="s">
        <v>8283</v>
      </c>
      <c r="P1893" t="s">
        <v>8312</v>
      </c>
      <c r="Q1893" t="s">
        <v>8313</v>
      </c>
      <c r="R1893">
        <f t="shared" si="203"/>
        <v>82.32</v>
      </c>
      <c r="S1893" s="9">
        <f t="shared" si="204"/>
        <v>484</v>
      </c>
      <c r="T1893" s="8">
        <f t="shared" si="205"/>
        <v>42391.475289351853</v>
      </c>
      <c r="U1893" s="8">
        <f t="shared" si="206"/>
        <v>42415.625</v>
      </c>
      <c r="V1893" s="14">
        <f t="shared" si="207"/>
        <v>24.149710648147448</v>
      </c>
      <c r="W1893" s="10">
        <f t="shared" si="208"/>
        <v>3.8401999999999998</v>
      </c>
      <c r="X1893" s="21">
        <f t="shared" si="209"/>
        <v>2016</v>
      </c>
    </row>
    <row r="1894" spans="1:24" ht="45" x14ac:dyDescent="0.25">
      <c r="A1894">
        <v>2244</v>
      </c>
      <c r="B1894" s="1" t="s">
        <v>2245</v>
      </c>
      <c r="C1894" s="1" t="s">
        <v>6354</v>
      </c>
      <c r="D1894" s="3">
        <v>5000</v>
      </c>
      <c r="E1894" s="4">
        <v>18851</v>
      </c>
      <c r="F1894" t="s">
        <v>8218</v>
      </c>
      <c r="G1894" t="s">
        <v>8223</v>
      </c>
      <c r="H1894" t="s">
        <v>8404</v>
      </c>
      <c r="I1894" t="s">
        <v>8245</v>
      </c>
      <c r="J1894">
        <v>1476649800</v>
      </c>
      <c r="K1894">
        <v>1475609946</v>
      </c>
      <c r="L1894" t="b">
        <v>0</v>
      </c>
      <c r="M1894">
        <v>290</v>
      </c>
      <c r="N1894" t="b">
        <v>1</v>
      </c>
      <c r="O1894" t="s">
        <v>8295</v>
      </c>
      <c r="P1894" t="s">
        <v>8315</v>
      </c>
      <c r="Q1894" t="s">
        <v>8316</v>
      </c>
      <c r="R1894">
        <f t="shared" si="203"/>
        <v>65</v>
      </c>
      <c r="S1894" s="9">
        <f t="shared" si="204"/>
        <v>377</v>
      </c>
      <c r="T1894" s="8">
        <f t="shared" si="205"/>
        <v>42647.818819444445</v>
      </c>
      <c r="U1894" s="8">
        <f t="shared" si="206"/>
        <v>42659.854166666672</v>
      </c>
      <c r="V1894" s="14">
        <f t="shared" si="207"/>
        <v>12.035347222226846</v>
      </c>
      <c r="W1894" s="10">
        <f t="shared" si="208"/>
        <v>2.7702</v>
      </c>
      <c r="X1894" s="21">
        <f t="shared" si="209"/>
        <v>2016</v>
      </c>
    </row>
    <row r="1895" spans="1:24" ht="60" x14ac:dyDescent="0.25">
      <c r="A1895">
        <v>2633</v>
      </c>
      <c r="B1895" s="1" t="s">
        <v>2633</v>
      </c>
      <c r="C1895" s="1" t="s">
        <v>6743</v>
      </c>
      <c r="D1895" s="3">
        <v>5000</v>
      </c>
      <c r="E1895" s="4">
        <v>17731</v>
      </c>
      <c r="F1895" t="s">
        <v>8218</v>
      </c>
      <c r="G1895" t="s">
        <v>8223</v>
      </c>
      <c r="H1895" t="s">
        <v>8404</v>
      </c>
      <c r="I1895" t="s">
        <v>8245</v>
      </c>
      <c r="J1895">
        <v>1393542000</v>
      </c>
      <c r="K1895">
        <v>1390938332</v>
      </c>
      <c r="L1895" t="b">
        <v>0</v>
      </c>
      <c r="M1895">
        <v>199</v>
      </c>
      <c r="N1895" t="b">
        <v>1</v>
      </c>
      <c r="O1895" t="s">
        <v>8299</v>
      </c>
      <c r="P1895" t="s">
        <v>8307</v>
      </c>
      <c r="Q1895" t="s">
        <v>8314</v>
      </c>
      <c r="R1895">
        <f t="shared" si="203"/>
        <v>89.1</v>
      </c>
      <c r="S1895" s="9">
        <f t="shared" si="204"/>
        <v>355</v>
      </c>
      <c r="T1895" s="8">
        <f t="shared" si="205"/>
        <v>41667.823287037041</v>
      </c>
      <c r="U1895" s="8">
        <f t="shared" si="206"/>
        <v>41697.958333333336</v>
      </c>
      <c r="V1895" s="14">
        <f t="shared" si="207"/>
        <v>30.135046296294604</v>
      </c>
      <c r="W1895" s="10">
        <f t="shared" si="208"/>
        <v>2.5461999999999998</v>
      </c>
      <c r="X1895" s="21">
        <f t="shared" si="209"/>
        <v>2014</v>
      </c>
    </row>
    <row r="1896" spans="1:24" ht="45" x14ac:dyDescent="0.25">
      <c r="A1896">
        <v>246</v>
      </c>
      <c r="B1896" s="1" t="s">
        <v>247</v>
      </c>
      <c r="C1896" s="1" t="s">
        <v>4356</v>
      </c>
      <c r="D1896" s="3">
        <v>5000</v>
      </c>
      <c r="E1896" s="4">
        <v>15273</v>
      </c>
      <c r="F1896" t="s">
        <v>8218</v>
      </c>
      <c r="G1896" t="s">
        <v>8223</v>
      </c>
      <c r="H1896" t="s">
        <v>8404</v>
      </c>
      <c r="I1896" t="s">
        <v>8245</v>
      </c>
      <c r="J1896">
        <v>1292665405</v>
      </c>
      <c r="K1896">
        <v>1288341805</v>
      </c>
      <c r="L1896" t="b">
        <v>1</v>
      </c>
      <c r="M1896">
        <v>223</v>
      </c>
      <c r="N1896" t="b">
        <v>1</v>
      </c>
      <c r="O1896" t="s">
        <v>8267</v>
      </c>
      <c r="P1896" t="s">
        <v>8320</v>
      </c>
      <c r="Q1896" t="s">
        <v>8321</v>
      </c>
      <c r="R1896">
        <f t="shared" si="203"/>
        <v>68.489999999999995</v>
      </c>
      <c r="S1896" s="9">
        <f t="shared" si="204"/>
        <v>305</v>
      </c>
      <c r="T1896" s="8">
        <f t="shared" si="205"/>
        <v>40480.363483796296</v>
      </c>
      <c r="U1896" s="8">
        <f t="shared" si="206"/>
        <v>40530.405150462961</v>
      </c>
      <c r="V1896" s="14">
        <f t="shared" si="207"/>
        <v>50.041666666664241</v>
      </c>
      <c r="W1896" s="10">
        <f t="shared" si="208"/>
        <v>2.0546000000000002</v>
      </c>
      <c r="X1896" s="21">
        <f t="shared" si="209"/>
        <v>2010</v>
      </c>
    </row>
    <row r="1897" spans="1:24" ht="60" x14ac:dyDescent="0.25">
      <c r="A1897">
        <v>538</v>
      </c>
      <c r="B1897" s="1" t="s">
        <v>539</v>
      </c>
      <c r="C1897" s="1" t="s">
        <v>4648</v>
      </c>
      <c r="D1897" s="3">
        <v>5000</v>
      </c>
      <c r="E1897" s="4">
        <v>15121</v>
      </c>
      <c r="F1897" t="s">
        <v>8218</v>
      </c>
      <c r="G1897" t="s">
        <v>8223</v>
      </c>
      <c r="H1897" t="s">
        <v>8404</v>
      </c>
      <c r="I1897" t="s">
        <v>8245</v>
      </c>
      <c r="J1897">
        <v>1463166263</v>
      </c>
      <c r="K1897">
        <v>1460574263</v>
      </c>
      <c r="L1897" t="b">
        <v>0</v>
      </c>
      <c r="M1897">
        <v>60</v>
      </c>
      <c r="N1897" t="b">
        <v>1</v>
      </c>
      <c r="O1897" t="s">
        <v>8269</v>
      </c>
      <c r="P1897" t="s">
        <v>8322</v>
      </c>
      <c r="Q1897" t="s">
        <v>8325</v>
      </c>
      <c r="R1897">
        <f t="shared" si="203"/>
        <v>252.02</v>
      </c>
      <c r="S1897" s="9">
        <f t="shared" si="204"/>
        <v>302</v>
      </c>
      <c r="T1897" s="8">
        <f t="shared" si="205"/>
        <v>42473.794710648144</v>
      </c>
      <c r="U1897" s="8">
        <f t="shared" si="206"/>
        <v>42503.794710648144</v>
      </c>
      <c r="V1897" s="14">
        <f t="shared" si="207"/>
        <v>30</v>
      </c>
      <c r="W1897" s="10">
        <f t="shared" si="208"/>
        <v>2.0242</v>
      </c>
      <c r="X1897" s="21">
        <f t="shared" si="209"/>
        <v>2016</v>
      </c>
    </row>
    <row r="1898" spans="1:24" ht="45" x14ac:dyDescent="0.25">
      <c r="A1898">
        <v>318</v>
      </c>
      <c r="B1898" s="1" t="s">
        <v>319</v>
      </c>
      <c r="C1898" s="1" t="s">
        <v>4428</v>
      </c>
      <c r="D1898" s="3">
        <v>5000</v>
      </c>
      <c r="E1898" s="4">
        <v>14166</v>
      </c>
      <c r="F1898" t="s">
        <v>8218</v>
      </c>
      <c r="G1898" t="s">
        <v>8223</v>
      </c>
      <c r="H1898" t="s">
        <v>8404</v>
      </c>
      <c r="I1898" t="s">
        <v>8245</v>
      </c>
      <c r="J1898">
        <v>1364342151</v>
      </c>
      <c r="K1898">
        <v>1361753751</v>
      </c>
      <c r="L1898" t="b">
        <v>1</v>
      </c>
      <c r="M1898">
        <v>284</v>
      </c>
      <c r="N1898" t="b">
        <v>1</v>
      </c>
      <c r="O1898" t="s">
        <v>8267</v>
      </c>
      <c r="P1898" t="s">
        <v>8320</v>
      </c>
      <c r="Q1898" t="s">
        <v>8321</v>
      </c>
      <c r="R1898">
        <f t="shared" si="203"/>
        <v>49.88</v>
      </c>
      <c r="S1898" s="9">
        <f t="shared" si="204"/>
        <v>283</v>
      </c>
      <c r="T1898" s="8">
        <f t="shared" si="205"/>
        <v>41330.038784722223</v>
      </c>
      <c r="U1898" s="8">
        <f t="shared" si="206"/>
        <v>41359.997118055559</v>
      </c>
      <c r="V1898" s="14">
        <f t="shared" si="207"/>
        <v>29.958333333335759</v>
      </c>
      <c r="W1898" s="10">
        <f t="shared" si="208"/>
        <v>1.8331999999999999</v>
      </c>
      <c r="X1898" s="21">
        <f t="shared" si="209"/>
        <v>2013</v>
      </c>
    </row>
    <row r="1899" spans="1:24" ht="60" x14ac:dyDescent="0.25">
      <c r="A1899">
        <v>2021</v>
      </c>
      <c r="B1899" s="1" t="s">
        <v>2022</v>
      </c>
      <c r="C1899" s="1" t="s">
        <v>6131</v>
      </c>
      <c r="D1899" s="3">
        <v>5000</v>
      </c>
      <c r="E1899" s="4">
        <v>14055</v>
      </c>
      <c r="F1899" t="s">
        <v>8218</v>
      </c>
      <c r="G1899" t="s">
        <v>8223</v>
      </c>
      <c r="H1899" t="s">
        <v>8404</v>
      </c>
      <c r="I1899" t="s">
        <v>8245</v>
      </c>
      <c r="J1899">
        <v>1411522897</v>
      </c>
      <c r="K1899">
        <v>1407634897</v>
      </c>
      <c r="L1899" t="b">
        <v>1</v>
      </c>
      <c r="M1899">
        <v>95</v>
      </c>
      <c r="N1899" t="b">
        <v>1</v>
      </c>
      <c r="O1899" t="s">
        <v>8293</v>
      </c>
      <c r="P1899" t="s">
        <v>8307</v>
      </c>
      <c r="Q1899" t="s">
        <v>8308</v>
      </c>
      <c r="R1899">
        <f t="shared" si="203"/>
        <v>147.94999999999999</v>
      </c>
      <c r="S1899" s="9">
        <f t="shared" si="204"/>
        <v>281</v>
      </c>
      <c r="T1899" s="8">
        <f t="shared" si="205"/>
        <v>41861.070567129631</v>
      </c>
      <c r="U1899" s="8">
        <f t="shared" si="206"/>
        <v>41906.070567129631</v>
      </c>
      <c r="V1899" s="14">
        <f t="shared" si="207"/>
        <v>45</v>
      </c>
      <c r="W1899" s="10">
        <f t="shared" si="208"/>
        <v>1.8109999999999999</v>
      </c>
      <c r="X1899" s="21">
        <f t="shared" si="209"/>
        <v>2014</v>
      </c>
    </row>
    <row r="1900" spans="1:24" ht="45" x14ac:dyDescent="0.25">
      <c r="A1900">
        <v>2240</v>
      </c>
      <c r="B1900" s="1" t="s">
        <v>2241</v>
      </c>
      <c r="C1900" s="1" t="s">
        <v>6350</v>
      </c>
      <c r="D1900" s="3">
        <v>5000</v>
      </c>
      <c r="E1900" s="4">
        <v>13534</v>
      </c>
      <c r="F1900" t="s">
        <v>8218</v>
      </c>
      <c r="G1900" t="s">
        <v>8223</v>
      </c>
      <c r="H1900" t="s">
        <v>8404</v>
      </c>
      <c r="I1900" t="s">
        <v>8245</v>
      </c>
      <c r="J1900">
        <v>1461354544</v>
      </c>
      <c r="K1900">
        <v>1458762544</v>
      </c>
      <c r="L1900" t="b">
        <v>0</v>
      </c>
      <c r="M1900">
        <v>96</v>
      </c>
      <c r="N1900" t="b">
        <v>1</v>
      </c>
      <c r="O1900" t="s">
        <v>8295</v>
      </c>
      <c r="P1900" t="s">
        <v>8315</v>
      </c>
      <c r="Q1900" t="s">
        <v>8316</v>
      </c>
      <c r="R1900">
        <f t="shared" si="203"/>
        <v>140.97999999999999</v>
      </c>
      <c r="S1900" s="9">
        <f t="shared" si="204"/>
        <v>271</v>
      </c>
      <c r="T1900" s="8">
        <f t="shared" si="205"/>
        <v>42452.825740740736</v>
      </c>
      <c r="U1900" s="8">
        <f t="shared" si="206"/>
        <v>42482.825740740736</v>
      </c>
      <c r="V1900" s="14">
        <f t="shared" si="207"/>
        <v>30</v>
      </c>
      <c r="W1900" s="10">
        <f t="shared" si="208"/>
        <v>1.7068000000000001</v>
      </c>
      <c r="X1900" s="21">
        <f t="shared" si="209"/>
        <v>2016</v>
      </c>
    </row>
    <row r="1901" spans="1:24" ht="45" x14ac:dyDescent="0.25">
      <c r="A1901">
        <v>1965</v>
      </c>
      <c r="B1901" s="1" t="s">
        <v>1966</v>
      </c>
      <c r="C1901" s="1" t="s">
        <v>6075</v>
      </c>
      <c r="D1901" s="3">
        <v>5000</v>
      </c>
      <c r="E1901" s="4">
        <v>13114</v>
      </c>
      <c r="F1901" t="s">
        <v>8218</v>
      </c>
      <c r="G1901" t="s">
        <v>8223</v>
      </c>
      <c r="H1901" t="s">
        <v>8404</v>
      </c>
      <c r="I1901" t="s">
        <v>8245</v>
      </c>
      <c r="J1901">
        <v>1326330000</v>
      </c>
      <c r="K1901">
        <v>1324433310</v>
      </c>
      <c r="L1901" t="b">
        <v>1</v>
      </c>
      <c r="M1901">
        <v>103</v>
      </c>
      <c r="N1901" t="b">
        <v>1</v>
      </c>
      <c r="O1901" t="s">
        <v>8293</v>
      </c>
      <c r="P1901" t="s">
        <v>8307</v>
      </c>
      <c r="Q1901" t="s">
        <v>8308</v>
      </c>
      <c r="R1901">
        <f t="shared" si="203"/>
        <v>127.32</v>
      </c>
      <c r="S1901" s="9">
        <f t="shared" si="204"/>
        <v>262</v>
      </c>
      <c r="T1901" s="8">
        <f t="shared" si="205"/>
        <v>40898.089236111111</v>
      </c>
      <c r="U1901" s="8">
        <f t="shared" si="206"/>
        <v>40920.041666666664</v>
      </c>
      <c r="V1901" s="14">
        <f t="shared" si="207"/>
        <v>21.952430555553292</v>
      </c>
      <c r="W1901" s="10">
        <f t="shared" si="208"/>
        <v>1.6228</v>
      </c>
      <c r="X1901" s="21">
        <f t="shared" si="209"/>
        <v>2011</v>
      </c>
    </row>
    <row r="1902" spans="1:24" ht="60" x14ac:dyDescent="0.25">
      <c r="A1902">
        <v>2722</v>
      </c>
      <c r="B1902" s="1" t="s">
        <v>2722</v>
      </c>
      <c r="C1902" s="1" t="s">
        <v>6832</v>
      </c>
      <c r="D1902" s="3">
        <v>5000</v>
      </c>
      <c r="E1902" s="4">
        <v>12627</v>
      </c>
      <c r="F1902" t="s">
        <v>8218</v>
      </c>
      <c r="G1902" t="s">
        <v>8223</v>
      </c>
      <c r="H1902" t="s">
        <v>8404</v>
      </c>
      <c r="I1902" t="s">
        <v>8245</v>
      </c>
      <c r="J1902">
        <v>1485722053</v>
      </c>
      <c r="K1902">
        <v>1480538053</v>
      </c>
      <c r="L1902" t="b">
        <v>0</v>
      </c>
      <c r="M1902">
        <v>185</v>
      </c>
      <c r="N1902" t="b">
        <v>1</v>
      </c>
      <c r="O1902" t="s">
        <v>8293</v>
      </c>
      <c r="P1902" t="s">
        <v>8307</v>
      </c>
      <c r="Q1902" t="s">
        <v>8308</v>
      </c>
      <c r="R1902">
        <f t="shared" si="203"/>
        <v>68.25</v>
      </c>
      <c r="S1902" s="9">
        <f t="shared" si="204"/>
        <v>253</v>
      </c>
      <c r="T1902" s="8">
        <f t="shared" si="205"/>
        <v>42704.857094907406</v>
      </c>
      <c r="U1902" s="8">
        <f t="shared" si="206"/>
        <v>42764.857094907406</v>
      </c>
      <c r="V1902" s="14">
        <f t="shared" si="207"/>
        <v>60</v>
      </c>
      <c r="W1902" s="10">
        <f t="shared" si="208"/>
        <v>1.5254000000000001</v>
      </c>
      <c r="X1902" s="21">
        <f t="shared" si="209"/>
        <v>2016</v>
      </c>
    </row>
    <row r="1903" spans="1:24" ht="60" x14ac:dyDescent="0.25">
      <c r="A1903">
        <v>3024</v>
      </c>
      <c r="B1903" s="1" t="s">
        <v>3024</v>
      </c>
      <c r="C1903" s="1" t="s">
        <v>7134</v>
      </c>
      <c r="D1903" s="3">
        <v>5000</v>
      </c>
      <c r="E1903" s="4">
        <v>12321</v>
      </c>
      <c r="F1903" t="s">
        <v>8218</v>
      </c>
      <c r="G1903" t="s">
        <v>8223</v>
      </c>
      <c r="H1903" t="s">
        <v>8404</v>
      </c>
      <c r="I1903" t="s">
        <v>8245</v>
      </c>
      <c r="J1903">
        <v>1349567475</v>
      </c>
      <c r="K1903">
        <v>1346975475</v>
      </c>
      <c r="L1903" t="b">
        <v>0</v>
      </c>
      <c r="M1903">
        <v>182</v>
      </c>
      <c r="N1903" t="b">
        <v>1</v>
      </c>
      <c r="O1903" t="s">
        <v>8301</v>
      </c>
      <c r="P1903" t="s">
        <v>8322</v>
      </c>
      <c r="Q1903" t="s">
        <v>8323</v>
      </c>
      <c r="R1903">
        <f t="shared" si="203"/>
        <v>67.7</v>
      </c>
      <c r="S1903" s="9">
        <f t="shared" si="204"/>
        <v>246</v>
      </c>
      <c r="T1903" s="8">
        <f t="shared" si="205"/>
        <v>41158.993923611109</v>
      </c>
      <c r="U1903" s="8">
        <f t="shared" si="206"/>
        <v>41188.993923611109</v>
      </c>
      <c r="V1903" s="14">
        <f t="shared" si="207"/>
        <v>30</v>
      </c>
      <c r="W1903" s="10">
        <f t="shared" si="208"/>
        <v>1.4641999999999999</v>
      </c>
      <c r="X1903" s="21">
        <f t="shared" si="209"/>
        <v>2012</v>
      </c>
    </row>
    <row r="1904" spans="1:24" ht="45" x14ac:dyDescent="0.25">
      <c r="A1904">
        <v>2012</v>
      </c>
      <c r="B1904" s="1" t="s">
        <v>2013</v>
      </c>
      <c r="C1904" s="1" t="s">
        <v>6122</v>
      </c>
      <c r="D1904" s="3">
        <v>5000</v>
      </c>
      <c r="E1904" s="4">
        <v>11745</v>
      </c>
      <c r="F1904" t="s">
        <v>8218</v>
      </c>
      <c r="G1904" t="s">
        <v>8223</v>
      </c>
      <c r="H1904" t="s">
        <v>8404</v>
      </c>
      <c r="I1904" t="s">
        <v>8245</v>
      </c>
      <c r="J1904">
        <v>1423165441</v>
      </c>
      <c r="K1904">
        <v>1420573441</v>
      </c>
      <c r="L1904" t="b">
        <v>1</v>
      </c>
      <c r="M1904">
        <v>183</v>
      </c>
      <c r="N1904" t="b">
        <v>1</v>
      </c>
      <c r="O1904" t="s">
        <v>8293</v>
      </c>
      <c r="P1904" t="s">
        <v>8307</v>
      </c>
      <c r="Q1904" t="s">
        <v>8308</v>
      </c>
      <c r="R1904">
        <f t="shared" si="203"/>
        <v>64.180000000000007</v>
      </c>
      <c r="S1904" s="9">
        <f t="shared" si="204"/>
        <v>235</v>
      </c>
      <c r="T1904" s="8">
        <f t="shared" si="205"/>
        <v>42010.822233796294</v>
      </c>
      <c r="U1904" s="8">
        <f t="shared" si="206"/>
        <v>42040.822233796294</v>
      </c>
      <c r="V1904" s="14">
        <f t="shared" si="207"/>
        <v>30</v>
      </c>
      <c r="W1904" s="10">
        <f t="shared" si="208"/>
        <v>1.349</v>
      </c>
      <c r="X1904" s="21">
        <f t="shared" si="209"/>
        <v>2015</v>
      </c>
    </row>
    <row r="1905" spans="1:24" ht="60" x14ac:dyDescent="0.25">
      <c r="A1905">
        <v>656</v>
      </c>
      <c r="B1905" s="1" t="s">
        <v>657</v>
      </c>
      <c r="C1905" s="1" t="s">
        <v>4766</v>
      </c>
      <c r="D1905" s="3">
        <v>5000</v>
      </c>
      <c r="E1905" s="4">
        <v>10678</v>
      </c>
      <c r="F1905" t="s">
        <v>8218</v>
      </c>
      <c r="G1905" t="s">
        <v>8223</v>
      </c>
      <c r="H1905" t="s">
        <v>8404</v>
      </c>
      <c r="I1905" t="s">
        <v>8245</v>
      </c>
      <c r="J1905">
        <v>1460917119</v>
      </c>
      <c r="K1905">
        <v>1455736719</v>
      </c>
      <c r="L1905" t="b">
        <v>0</v>
      </c>
      <c r="M1905">
        <v>87</v>
      </c>
      <c r="N1905" t="b">
        <v>1</v>
      </c>
      <c r="O1905" t="s">
        <v>8271</v>
      </c>
      <c r="P1905" t="s">
        <v>8307</v>
      </c>
      <c r="Q1905" t="s">
        <v>8309</v>
      </c>
      <c r="R1905">
        <f t="shared" si="203"/>
        <v>122.74</v>
      </c>
      <c r="S1905" s="9">
        <f t="shared" si="204"/>
        <v>214</v>
      </c>
      <c r="T1905" s="8">
        <f t="shared" si="205"/>
        <v>42417.804618055554</v>
      </c>
      <c r="U1905" s="8">
        <f t="shared" si="206"/>
        <v>42477.762951388882</v>
      </c>
      <c r="V1905" s="14">
        <f t="shared" si="207"/>
        <v>59.958333333328483</v>
      </c>
      <c r="W1905" s="10">
        <f t="shared" si="208"/>
        <v>1.1355999999999999</v>
      </c>
      <c r="X1905" s="21">
        <f t="shared" si="209"/>
        <v>2016</v>
      </c>
    </row>
    <row r="1906" spans="1:24" ht="60" x14ac:dyDescent="0.25">
      <c r="A1906">
        <v>1349</v>
      </c>
      <c r="B1906" s="1" t="s">
        <v>1350</v>
      </c>
      <c r="C1906" s="1" t="s">
        <v>5459</v>
      </c>
      <c r="D1906" s="3">
        <v>5000</v>
      </c>
      <c r="E1906" s="4">
        <v>10210</v>
      </c>
      <c r="F1906" t="s">
        <v>8218</v>
      </c>
      <c r="G1906" t="s">
        <v>8228</v>
      </c>
      <c r="H1906" t="s">
        <v>8409</v>
      </c>
      <c r="I1906" t="s">
        <v>8250</v>
      </c>
      <c r="J1906">
        <v>1450249140</v>
      </c>
      <c r="K1906">
        <v>1447055935</v>
      </c>
      <c r="L1906" t="b">
        <v>0</v>
      </c>
      <c r="M1906">
        <v>172</v>
      </c>
      <c r="N1906" t="b">
        <v>1</v>
      </c>
      <c r="O1906" t="s">
        <v>8272</v>
      </c>
      <c r="P1906" t="s">
        <v>8310</v>
      </c>
      <c r="Q1906" t="s">
        <v>8332</v>
      </c>
      <c r="R1906">
        <f t="shared" si="203"/>
        <v>59.36</v>
      </c>
      <c r="S1906" s="9">
        <f t="shared" si="204"/>
        <v>204</v>
      </c>
      <c r="T1906" s="8">
        <f t="shared" si="205"/>
        <v>42317.33258101852</v>
      </c>
      <c r="U1906" s="8">
        <f t="shared" si="206"/>
        <v>42354.290972222225</v>
      </c>
      <c r="V1906" s="14">
        <f t="shared" si="207"/>
        <v>36.958391203705105</v>
      </c>
      <c r="W1906" s="10">
        <f t="shared" si="208"/>
        <v>1.042</v>
      </c>
      <c r="X1906" s="21">
        <f t="shared" si="209"/>
        <v>2015</v>
      </c>
    </row>
    <row r="1907" spans="1:24" ht="60" x14ac:dyDescent="0.25">
      <c r="A1907">
        <v>1674</v>
      </c>
      <c r="B1907" s="1" t="s">
        <v>1675</v>
      </c>
      <c r="C1907" s="1" t="s">
        <v>5784</v>
      </c>
      <c r="D1907" s="3">
        <v>5000</v>
      </c>
      <c r="E1907" s="4">
        <v>10085</v>
      </c>
      <c r="F1907" t="s">
        <v>8218</v>
      </c>
      <c r="G1907" t="s">
        <v>8223</v>
      </c>
      <c r="H1907" t="s">
        <v>8404</v>
      </c>
      <c r="I1907" t="s">
        <v>8245</v>
      </c>
      <c r="J1907">
        <v>1471503540</v>
      </c>
      <c r="K1907">
        <v>1468852306</v>
      </c>
      <c r="L1907" t="b">
        <v>0</v>
      </c>
      <c r="M1907">
        <v>113</v>
      </c>
      <c r="N1907" t="b">
        <v>1</v>
      </c>
      <c r="O1907" t="s">
        <v>8290</v>
      </c>
      <c r="P1907" t="s">
        <v>8326</v>
      </c>
      <c r="Q1907" t="s">
        <v>8337</v>
      </c>
      <c r="R1907">
        <f t="shared" si="203"/>
        <v>89.25</v>
      </c>
      <c r="S1907" s="9">
        <f t="shared" si="204"/>
        <v>202</v>
      </c>
      <c r="T1907" s="8">
        <f t="shared" si="205"/>
        <v>42569.605393518519</v>
      </c>
      <c r="U1907" s="8">
        <f t="shared" si="206"/>
        <v>42600.290972222225</v>
      </c>
      <c r="V1907" s="14">
        <f t="shared" si="207"/>
        <v>30.685578703705687</v>
      </c>
      <c r="W1907" s="10">
        <f t="shared" si="208"/>
        <v>1.0169999999999999</v>
      </c>
      <c r="X1907" s="21">
        <f t="shared" si="209"/>
        <v>2016</v>
      </c>
    </row>
    <row r="1908" spans="1:24" ht="60" x14ac:dyDescent="0.25">
      <c r="A1908">
        <v>1750</v>
      </c>
      <c r="B1908" s="1" t="s">
        <v>1751</v>
      </c>
      <c r="C1908" s="1" t="s">
        <v>5860</v>
      </c>
      <c r="D1908" s="3">
        <v>5000</v>
      </c>
      <c r="E1908" s="4">
        <v>10081</v>
      </c>
      <c r="F1908" t="s">
        <v>8218</v>
      </c>
      <c r="G1908" t="s">
        <v>8223</v>
      </c>
      <c r="H1908" t="s">
        <v>8404</v>
      </c>
      <c r="I1908" t="s">
        <v>8245</v>
      </c>
      <c r="J1908">
        <v>1461096304</v>
      </c>
      <c r="K1908">
        <v>1458936304</v>
      </c>
      <c r="L1908" t="b">
        <v>0</v>
      </c>
      <c r="M1908">
        <v>125</v>
      </c>
      <c r="N1908" t="b">
        <v>1</v>
      </c>
      <c r="O1908" t="s">
        <v>8283</v>
      </c>
      <c r="P1908" t="s">
        <v>8312</v>
      </c>
      <c r="Q1908" t="s">
        <v>8313</v>
      </c>
      <c r="R1908">
        <f t="shared" si="203"/>
        <v>80.650000000000006</v>
      </c>
      <c r="S1908" s="9">
        <f t="shared" si="204"/>
        <v>202</v>
      </c>
      <c r="T1908" s="8">
        <f t="shared" si="205"/>
        <v>42454.836851851855</v>
      </c>
      <c r="U1908" s="8">
        <f t="shared" si="206"/>
        <v>42479.836851851855</v>
      </c>
      <c r="V1908" s="14">
        <f t="shared" si="207"/>
        <v>25</v>
      </c>
      <c r="W1908" s="10">
        <f t="shared" si="208"/>
        <v>1.0162</v>
      </c>
      <c r="X1908" s="21">
        <f t="shared" si="209"/>
        <v>2016</v>
      </c>
    </row>
    <row r="1909" spans="1:24" ht="30" x14ac:dyDescent="0.25">
      <c r="A1909">
        <v>1836</v>
      </c>
      <c r="B1909" s="1" t="s">
        <v>1837</v>
      </c>
      <c r="C1909" s="1" t="s">
        <v>5946</v>
      </c>
      <c r="D1909" s="3">
        <v>5000</v>
      </c>
      <c r="E1909" s="4">
        <v>10017</v>
      </c>
      <c r="F1909" t="s">
        <v>8218</v>
      </c>
      <c r="G1909" t="s">
        <v>8223</v>
      </c>
      <c r="H1909" t="s">
        <v>8404</v>
      </c>
      <c r="I1909" t="s">
        <v>8245</v>
      </c>
      <c r="J1909">
        <v>1361129129</v>
      </c>
      <c r="K1909">
        <v>1359660329</v>
      </c>
      <c r="L1909" t="b">
        <v>0</v>
      </c>
      <c r="M1909">
        <v>55</v>
      </c>
      <c r="N1909" t="b">
        <v>1</v>
      </c>
      <c r="O1909" t="s">
        <v>8274</v>
      </c>
      <c r="P1909" t="s">
        <v>8326</v>
      </c>
      <c r="Q1909" t="s">
        <v>8330</v>
      </c>
      <c r="R1909">
        <f t="shared" si="203"/>
        <v>182.13</v>
      </c>
      <c r="S1909" s="9">
        <f t="shared" si="204"/>
        <v>200</v>
      </c>
      <c r="T1909" s="8">
        <f t="shared" si="205"/>
        <v>41305.809363425928</v>
      </c>
      <c r="U1909" s="8">
        <f t="shared" si="206"/>
        <v>41322.809363425928</v>
      </c>
      <c r="V1909" s="14">
        <f t="shared" si="207"/>
        <v>17</v>
      </c>
      <c r="W1909" s="10">
        <f t="shared" si="208"/>
        <v>1.0034000000000001</v>
      </c>
      <c r="X1909" s="21">
        <f t="shared" si="209"/>
        <v>2013</v>
      </c>
    </row>
    <row r="1910" spans="1:24" ht="45" x14ac:dyDescent="0.25">
      <c r="A1910">
        <v>3155</v>
      </c>
      <c r="B1910" s="1" t="s">
        <v>3155</v>
      </c>
      <c r="C1910" s="1" t="s">
        <v>7265</v>
      </c>
      <c r="D1910" s="3">
        <v>5000</v>
      </c>
      <c r="E1910" s="4">
        <v>9425.23</v>
      </c>
      <c r="F1910" t="s">
        <v>8218</v>
      </c>
      <c r="G1910" t="s">
        <v>8224</v>
      </c>
      <c r="H1910" t="s">
        <v>8408</v>
      </c>
      <c r="I1910" t="s">
        <v>8246</v>
      </c>
      <c r="J1910">
        <v>1356004725</v>
      </c>
      <c r="K1910">
        <v>1353412725</v>
      </c>
      <c r="L1910" t="b">
        <v>1</v>
      </c>
      <c r="M1910">
        <v>302</v>
      </c>
      <c r="N1910" t="b">
        <v>1</v>
      </c>
      <c r="O1910" t="s">
        <v>8269</v>
      </c>
      <c r="P1910" t="s">
        <v>8322</v>
      </c>
      <c r="Q1910" t="s">
        <v>8325</v>
      </c>
      <c r="R1910">
        <f t="shared" si="203"/>
        <v>31.21</v>
      </c>
      <c r="S1910" s="9">
        <f t="shared" si="204"/>
        <v>189</v>
      </c>
      <c r="T1910" s="8">
        <f t="shared" si="205"/>
        <v>41233.499131944445</v>
      </c>
      <c r="U1910" s="8">
        <f t="shared" si="206"/>
        <v>41263.499131944445</v>
      </c>
      <c r="V1910" s="14">
        <f t="shared" si="207"/>
        <v>30</v>
      </c>
      <c r="W1910" s="10">
        <f t="shared" si="208"/>
        <v>0.88504599999999989</v>
      </c>
      <c r="X1910" s="21">
        <f t="shared" si="209"/>
        <v>2012</v>
      </c>
    </row>
    <row r="1911" spans="1:24" ht="45" x14ac:dyDescent="0.25">
      <c r="A1911">
        <v>252</v>
      </c>
      <c r="B1911" s="1" t="s">
        <v>253</v>
      </c>
      <c r="C1911" s="1" t="s">
        <v>4362</v>
      </c>
      <c r="D1911" s="3">
        <v>5000</v>
      </c>
      <c r="E1911" s="4">
        <v>9228</v>
      </c>
      <c r="F1911" t="s">
        <v>8218</v>
      </c>
      <c r="G1911" t="s">
        <v>8223</v>
      </c>
      <c r="H1911" t="s">
        <v>8404</v>
      </c>
      <c r="I1911" t="s">
        <v>8245</v>
      </c>
      <c r="J1911">
        <v>1275364740</v>
      </c>
      <c r="K1911">
        <v>1269878058</v>
      </c>
      <c r="L1911" t="b">
        <v>1</v>
      </c>
      <c r="M1911">
        <v>108</v>
      </c>
      <c r="N1911" t="b">
        <v>1</v>
      </c>
      <c r="O1911" t="s">
        <v>8267</v>
      </c>
      <c r="P1911" t="s">
        <v>8320</v>
      </c>
      <c r="Q1911" t="s">
        <v>8321</v>
      </c>
      <c r="R1911">
        <f t="shared" si="203"/>
        <v>85.44</v>
      </c>
      <c r="S1911" s="9">
        <f t="shared" si="204"/>
        <v>185</v>
      </c>
      <c r="T1911" s="8">
        <f t="shared" si="205"/>
        <v>40266.662708333337</v>
      </c>
      <c r="U1911" s="8">
        <f t="shared" si="206"/>
        <v>40330.165972222225</v>
      </c>
      <c r="V1911" s="14">
        <f t="shared" si="207"/>
        <v>63.503263888887886</v>
      </c>
      <c r="W1911" s="10">
        <f t="shared" si="208"/>
        <v>0.84560000000000002</v>
      </c>
      <c r="X1911" s="21">
        <f t="shared" si="209"/>
        <v>2010</v>
      </c>
    </row>
    <row r="1912" spans="1:24" ht="30" x14ac:dyDescent="0.25">
      <c r="A1912">
        <v>2313</v>
      </c>
      <c r="B1912" s="1" t="s">
        <v>2314</v>
      </c>
      <c r="C1912" s="1" t="s">
        <v>6423</v>
      </c>
      <c r="D1912" s="3">
        <v>5000</v>
      </c>
      <c r="E1912" s="4">
        <v>8792.02</v>
      </c>
      <c r="F1912" t="s">
        <v>8218</v>
      </c>
      <c r="G1912" t="s">
        <v>8223</v>
      </c>
      <c r="H1912" t="s">
        <v>8404</v>
      </c>
      <c r="I1912" t="s">
        <v>8245</v>
      </c>
      <c r="J1912">
        <v>1336086026</v>
      </c>
      <c r="K1912">
        <v>1333494026</v>
      </c>
      <c r="L1912" t="b">
        <v>1</v>
      </c>
      <c r="M1912">
        <v>157</v>
      </c>
      <c r="N1912" t="b">
        <v>1</v>
      </c>
      <c r="O1912" t="s">
        <v>8277</v>
      </c>
      <c r="P1912" t="s">
        <v>8326</v>
      </c>
      <c r="Q1912" t="s">
        <v>8327</v>
      </c>
      <c r="R1912">
        <f t="shared" si="203"/>
        <v>56</v>
      </c>
      <c r="S1912" s="9">
        <f t="shared" si="204"/>
        <v>176</v>
      </c>
      <c r="T1912" s="8">
        <f t="shared" si="205"/>
        <v>41002.958634259259</v>
      </c>
      <c r="U1912" s="8">
        <f t="shared" si="206"/>
        <v>41032.958634259259</v>
      </c>
      <c r="V1912" s="14">
        <f t="shared" si="207"/>
        <v>30</v>
      </c>
      <c r="W1912" s="10">
        <f t="shared" si="208"/>
        <v>0.75840400000000008</v>
      </c>
      <c r="X1912" s="21">
        <f t="shared" si="209"/>
        <v>2012</v>
      </c>
    </row>
    <row r="1913" spans="1:24" ht="60" x14ac:dyDescent="0.25">
      <c r="A1913">
        <v>2973</v>
      </c>
      <c r="B1913" s="1" t="s">
        <v>2973</v>
      </c>
      <c r="C1913" s="1" t="s">
        <v>7083</v>
      </c>
      <c r="D1913" s="3">
        <v>5000</v>
      </c>
      <c r="E1913" s="4">
        <v>8740</v>
      </c>
      <c r="F1913" t="s">
        <v>8218</v>
      </c>
      <c r="G1913" t="s">
        <v>8223</v>
      </c>
      <c r="H1913" t="s">
        <v>8404</v>
      </c>
      <c r="I1913" t="s">
        <v>8245</v>
      </c>
      <c r="J1913">
        <v>1451620800</v>
      </c>
      <c r="K1913">
        <v>1449171508</v>
      </c>
      <c r="L1913" t="b">
        <v>0</v>
      </c>
      <c r="M1913">
        <v>33</v>
      </c>
      <c r="N1913" t="b">
        <v>1</v>
      </c>
      <c r="O1913" t="s">
        <v>8269</v>
      </c>
      <c r="P1913" t="s">
        <v>8322</v>
      </c>
      <c r="Q1913" t="s">
        <v>8325</v>
      </c>
      <c r="R1913">
        <f t="shared" si="203"/>
        <v>264.85000000000002</v>
      </c>
      <c r="S1913" s="9">
        <f t="shared" si="204"/>
        <v>175</v>
      </c>
      <c r="T1913" s="8">
        <f t="shared" si="205"/>
        <v>42341.818379629629</v>
      </c>
      <c r="U1913" s="8">
        <f t="shared" si="206"/>
        <v>42370.166666666672</v>
      </c>
      <c r="V1913" s="14">
        <f t="shared" si="207"/>
        <v>28.34828703704261</v>
      </c>
      <c r="W1913" s="10">
        <f t="shared" si="208"/>
        <v>0.748</v>
      </c>
      <c r="X1913" s="21">
        <f t="shared" si="209"/>
        <v>2015</v>
      </c>
    </row>
    <row r="1914" spans="1:24" ht="45" x14ac:dyDescent="0.25">
      <c r="A1914">
        <v>1653</v>
      </c>
      <c r="B1914" s="1" t="s">
        <v>1654</v>
      </c>
      <c r="C1914" s="1" t="s">
        <v>5763</v>
      </c>
      <c r="D1914" s="3">
        <v>5000</v>
      </c>
      <c r="E1914" s="4">
        <v>8711.52</v>
      </c>
      <c r="F1914" t="s">
        <v>8218</v>
      </c>
      <c r="G1914" t="s">
        <v>8223</v>
      </c>
      <c r="H1914" t="s">
        <v>8404</v>
      </c>
      <c r="I1914" t="s">
        <v>8245</v>
      </c>
      <c r="J1914">
        <v>1303675296</v>
      </c>
      <c r="K1914">
        <v>1300996896</v>
      </c>
      <c r="L1914" t="b">
        <v>0</v>
      </c>
      <c r="M1914">
        <v>168</v>
      </c>
      <c r="N1914" t="b">
        <v>1</v>
      </c>
      <c r="O1914" t="s">
        <v>8290</v>
      </c>
      <c r="P1914" t="s">
        <v>8326</v>
      </c>
      <c r="Q1914" t="s">
        <v>8337</v>
      </c>
      <c r="R1914">
        <f t="shared" si="203"/>
        <v>51.85</v>
      </c>
      <c r="S1914" s="9">
        <f t="shared" si="204"/>
        <v>174</v>
      </c>
      <c r="T1914" s="8">
        <f t="shared" si="205"/>
        <v>40626.834444444445</v>
      </c>
      <c r="U1914" s="8">
        <f t="shared" si="206"/>
        <v>40657.834444444445</v>
      </c>
      <c r="V1914" s="14">
        <f t="shared" si="207"/>
        <v>31</v>
      </c>
      <c r="W1914" s="10">
        <f t="shared" si="208"/>
        <v>0.74230400000000007</v>
      </c>
      <c r="X1914" s="21">
        <f t="shared" si="209"/>
        <v>2011</v>
      </c>
    </row>
    <row r="1915" spans="1:24" ht="60" x14ac:dyDescent="0.25">
      <c r="A1915">
        <v>2445</v>
      </c>
      <c r="B1915" s="1" t="s">
        <v>2446</v>
      </c>
      <c r="C1915" s="1" t="s">
        <v>6555</v>
      </c>
      <c r="D1915" s="3">
        <v>5000</v>
      </c>
      <c r="E1915" s="4">
        <v>8640</v>
      </c>
      <c r="F1915" t="s">
        <v>8218</v>
      </c>
      <c r="G1915" t="s">
        <v>8223</v>
      </c>
      <c r="H1915" t="s">
        <v>8404</v>
      </c>
      <c r="I1915" t="s">
        <v>8245</v>
      </c>
      <c r="J1915">
        <v>1443242021</v>
      </c>
      <c r="K1915">
        <v>1440650021</v>
      </c>
      <c r="L1915" t="b">
        <v>0</v>
      </c>
      <c r="M1915">
        <v>115</v>
      </c>
      <c r="N1915" t="b">
        <v>1</v>
      </c>
      <c r="O1915" t="s">
        <v>8296</v>
      </c>
      <c r="P1915" t="s">
        <v>8318</v>
      </c>
      <c r="Q1915" t="s">
        <v>8319</v>
      </c>
      <c r="R1915">
        <f t="shared" si="203"/>
        <v>75.13</v>
      </c>
      <c r="S1915" s="9">
        <f t="shared" si="204"/>
        <v>173</v>
      </c>
      <c r="T1915" s="8">
        <f t="shared" si="205"/>
        <v>42243.190057870372</v>
      </c>
      <c r="U1915" s="8">
        <f t="shared" si="206"/>
        <v>42273.190057870372</v>
      </c>
      <c r="V1915" s="14">
        <f t="shared" si="207"/>
        <v>30</v>
      </c>
      <c r="W1915" s="10">
        <f t="shared" si="208"/>
        <v>0.72799999999999998</v>
      </c>
      <c r="X1915" s="21">
        <f t="shared" si="209"/>
        <v>2015</v>
      </c>
    </row>
    <row r="1916" spans="1:24" ht="30" x14ac:dyDescent="0.25">
      <c r="A1916">
        <v>3028</v>
      </c>
      <c r="B1916" s="1" t="s">
        <v>3028</v>
      </c>
      <c r="C1916" s="1" t="s">
        <v>7138</v>
      </c>
      <c r="D1916" s="3">
        <v>5000</v>
      </c>
      <c r="E1916" s="4">
        <v>8401</v>
      </c>
      <c r="F1916" t="s">
        <v>8218</v>
      </c>
      <c r="G1916" t="s">
        <v>8223</v>
      </c>
      <c r="H1916" t="s">
        <v>8404</v>
      </c>
      <c r="I1916" t="s">
        <v>8245</v>
      </c>
      <c r="J1916">
        <v>1471242025</v>
      </c>
      <c r="K1916">
        <v>1468650025</v>
      </c>
      <c r="L1916" t="b">
        <v>0</v>
      </c>
      <c r="M1916">
        <v>99</v>
      </c>
      <c r="N1916" t="b">
        <v>1</v>
      </c>
      <c r="O1916" t="s">
        <v>8301</v>
      </c>
      <c r="P1916" t="s">
        <v>8322</v>
      </c>
      <c r="Q1916" t="s">
        <v>8323</v>
      </c>
      <c r="R1916">
        <f t="shared" si="203"/>
        <v>84.86</v>
      </c>
      <c r="S1916" s="9">
        <f t="shared" si="204"/>
        <v>168</v>
      </c>
      <c r="T1916" s="8">
        <f t="shared" si="205"/>
        <v>42567.264178240745</v>
      </c>
      <c r="U1916" s="8">
        <f t="shared" si="206"/>
        <v>42597.264178240745</v>
      </c>
      <c r="V1916" s="14">
        <f t="shared" si="207"/>
        <v>30</v>
      </c>
      <c r="W1916" s="10">
        <f t="shared" si="208"/>
        <v>0.68020000000000003</v>
      </c>
      <c r="X1916" s="21">
        <f t="shared" si="209"/>
        <v>2016</v>
      </c>
    </row>
    <row r="1917" spans="1:24" ht="60" x14ac:dyDescent="0.25">
      <c r="A1917">
        <v>2446</v>
      </c>
      <c r="B1917" s="1" t="s">
        <v>2447</v>
      </c>
      <c r="C1917" s="1" t="s">
        <v>6556</v>
      </c>
      <c r="D1917" s="3">
        <v>5000</v>
      </c>
      <c r="E1917" s="4">
        <v>8399</v>
      </c>
      <c r="F1917" t="s">
        <v>8218</v>
      </c>
      <c r="G1917" t="s">
        <v>8223</v>
      </c>
      <c r="H1917" t="s">
        <v>8404</v>
      </c>
      <c r="I1917" t="s">
        <v>8245</v>
      </c>
      <c r="J1917">
        <v>1480174071</v>
      </c>
      <c r="K1917">
        <v>1477578471</v>
      </c>
      <c r="L1917" t="b">
        <v>0</v>
      </c>
      <c r="M1917">
        <v>111</v>
      </c>
      <c r="N1917" t="b">
        <v>1</v>
      </c>
      <c r="O1917" t="s">
        <v>8296</v>
      </c>
      <c r="P1917" t="s">
        <v>8318</v>
      </c>
      <c r="Q1917" t="s">
        <v>8319</v>
      </c>
      <c r="R1917">
        <f t="shared" si="203"/>
        <v>75.67</v>
      </c>
      <c r="S1917" s="9">
        <f t="shared" si="204"/>
        <v>168</v>
      </c>
      <c r="T1917" s="8">
        <f t="shared" si="205"/>
        <v>42670.602673611109</v>
      </c>
      <c r="U1917" s="8">
        <f t="shared" si="206"/>
        <v>42700.64434027778</v>
      </c>
      <c r="V1917" s="14">
        <f t="shared" si="207"/>
        <v>30.041666666671517</v>
      </c>
      <c r="W1917" s="10">
        <f t="shared" si="208"/>
        <v>0.67979999999999996</v>
      </c>
      <c r="X1917" s="21">
        <f t="shared" si="209"/>
        <v>2016</v>
      </c>
    </row>
    <row r="1918" spans="1:24" ht="60" x14ac:dyDescent="0.25">
      <c r="A1918">
        <v>3048</v>
      </c>
      <c r="B1918" s="1" t="s">
        <v>3048</v>
      </c>
      <c r="C1918" s="1" t="s">
        <v>7158</v>
      </c>
      <c r="D1918" s="3">
        <v>5000</v>
      </c>
      <c r="E1918" s="4">
        <v>8320</v>
      </c>
      <c r="F1918" t="s">
        <v>8218</v>
      </c>
      <c r="G1918" t="s">
        <v>8223</v>
      </c>
      <c r="H1918" t="s">
        <v>8404</v>
      </c>
      <c r="I1918" t="s">
        <v>8245</v>
      </c>
      <c r="J1918">
        <v>1420060920</v>
      </c>
      <c r="K1918">
        <v>1417556262</v>
      </c>
      <c r="L1918" t="b">
        <v>0</v>
      </c>
      <c r="M1918">
        <v>47</v>
      </c>
      <c r="N1918" t="b">
        <v>1</v>
      </c>
      <c r="O1918" t="s">
        <v>8301</v>
      </c>
      <c r="P1918" t="s">
        <v>8322</v>
      </c>
      <c r="Q1918" t="s">
        <v>8323</v>
      </c>
      <c r="R1918">
        <f t="shared" si="203"/>
        <v>177.02</v>
      </c>
      <c r="S1918" s="9">
        <f t="shared" si="204"/>
        <v>166</v>
      </c>
      <c r="T1918" s="8">
        <f t="shared" si="205"/>
        <v>41975.901180555549</v>
      </c>
      <c r="U1918" s="8">
        <f t="shared" si="206"/>
        <v>42004.890277777777</v>
      </c>
      <c r="V1918" s="14">
        <f t="shared" si="207"/>
        <v>28.989097222227429</v>
      </c>
      <c r="W1918" s="10">
        <f t="shared" si="208"/>
        <v>0.66400000000000003</v>
      </c>
      <c r="X1918" s="21">
        <f t="shared" si="209"/>
        <v>2014</v>
      </c>
    </row>
    <row r="1919" spans="1:24" ht="60" x14ac:dyDescent="0.25">
      <c r="A1919">
        <v>1760</v>
      </c>
      <c r="B1919" s="1" t="s">
        <v>1761</v>
      </c>
      <c r="C1919" s="1" t="s">
        <v>5870</v>
      </c>
      <c r="D1919" s="3">
        <v>5000</v>
      </c>
      <c r="E1919" s="4">
        <v>8272</v>
      </c>
      <c r="F1919" t="s">
        <v>8218</v>
      </c>
      <c r="G1919" t="s">
        <v>8223</v>
      </c>
      <c r="H1919" t="s">
        <v>8404</v>
      </c>
      <c r="I1919" t="s">
        <v>8245</v>
      </c>
      <c r="J1919">
        <v>1456416513</v>
      </c>
      <c r="K1919">
        <v>1454688513</v>
      </c>
      <c r="L1919" t="b">
        <v>0</v>
      </c>
      <c r="M1919">
        <v>102</v>
      </c>
      <c r="N1919" t="b">
        <v>1</v>
      </c>
      <c r="O1919" t="s">
        <v>8283</v>
      </c>
      <c r="P1919" t="s">
        <v>8312</v>
      </c>
      <c r="Q1919" t="s">
        <v>8313</v>
      </c>
      <c r="R1919">
        <f t="shared" si="203"/>
        <v>81.099999999999994</v>
      </c>
      <c r="S1919" s="9">
        <f t="shared" si="204"/>
        <v>165</v>
      </c>
      <c r="T1919" s="8">
        <f t="shared" si="205"/>
        <v>42405.67260416667</v>
      </c>
      <c r="U1919" s="8">
        <f t="shared" si="206"/>
        <v>42425.67260416667</v>
      </c>
      <c r="V1919" s="14">
        <f t="shared" si="207"/>
        <v>20</v>
      </c>
      <c r="W1919" s="10">
        <f t="shared" si="208"/>
        <v>0.65439999999999998</v>
      </c>
      <c r="X1919" s="21">
        <f t="shared" si="209"/>
        <v>2016</v>
      </c>
    </row>
    <row r="1920" spans="1:24" x14ac:dyDescent="0.25">
      <c r="A1920">
        <v>1464</v>
      </c>
      <c r="B1920" s="1" t="s">
        <v>1465</v>
      </c>
      <c r="C1920" s="1" t="s">
        <v>5574</v>
      </c>
      <c r="D1920" s="3">
        <v>5000</v>
      </c>
      <c r="E1920" s="4">
        <v>8160</v>
      </c>
      <c r="F1920" t="s">
        <v>8218</v>
      </c>
      <c r="G1920" t="s">
        <v>8223</v>
      </c>
      <c r="H1920" t="s">
        <v>8404</v>
      </c>
      <c r="I1920" t="s">
        <v>8245</v>
      </c>
      <c r="J1920">
        <v>1361029958</v>
      </c>
      <c r="K1920">
        <v>1358437958</v>
      </c>
      <c r="L1920" t="b">
        <v>1</v>
      </c>
      <c r="M1920">
        <v>234</v>
      </c>
      <c r="N1920" t="b">
        <v>1</v>
      </c>
      <c r="O1920" t="s">
        <v>8286</v>
      </c>
      <c r="P1920" t="s">
        <v>8310</v>
      </c>
      <c r="Q1920" t="s">
        <v>8311</v>
      </c>
      <c r="R1920">
        <f t="shared" si="203"/>
        <v>34.869999999999997</v>
      </c>
      <c r="S1920" s="9">
        <f t="shared" si="204"/>
        <v>163</v>
      </c>
      <c r="T1920" s="8">
        <f t="shared" si="205"/>
        <v>41291.661550925928</v>
      </c>
      <c r="U1920" s="8">
        <f t="shared" si="206"/>
        <v>41321.661550925928</v>
      </c>
      <c r="V1920" s="14">
        <f t="shared" si="207"/>
        <v>30</v>
      </c>
      <c r="W1920" s="10">
        <f t="shared" si="208"/>
        <v>0.63200000000000001</v>
      </c>
      <c r="X1920" s="21">
        <f t="shared" si="209"/>
        <v>2013</v>
      </c>
    </row>
    <row r="1921" spans="1:24" ht="45" x14ac:dyDescent="0.25">
      <c r="A1921">
        <v>3534</v>
      </c>
      <c r="B1921" s="1" t="s">
        <v>3533</v>
      </c>
      <c r="C1921" s="1" t="s">
        <v>7644</v>
      </c>
      <c r="D1921" s="3">
        <v>5000</v>
      </c>
      <c r="E1921" s="4">
        <v>7810</v>
      </c>
      <c r="F1921" t="s">
        <v>8218</v>
      </c>
      <c r="G1921" t="s">
        <v>8223</v>
      </c>
      <c r="H1921" t="s">
        <v>8404</v>
      </c>
      <c r="I1921" t="s">
        <v>8245</v>
      </c>
      <c r="J1921">
        <v>1443711623</v>
      </c>
      <c r="K1921">
        <v>1440687623</v>
      </c>
      <c r="L1921" t="b">
        <v>0</v>
      </c>
      <c r="M1921">
        <v>204</v>
      </c>
      <c r="N1921" t="b">
        <v>1</v>
      </c>
      <c r="O1921" t="s">
        <v>8269</v>
      </c>
      <c r="P1921" t="s">
        <v>8322</v>
      </c>
      <c r="Q1921" t="s">
        <v>8325</v>
      </c>
      <c r="R1921">
        <f t="shared" si="203"/>
        <v>38.28</v>
      </c>
      <c r="S1921" s="9">
        <f t="shared" si="204"/>
        <v>156</v>
      </c>
      <c r="T1921" s="8">
        <f t="shared" si="205"/>
        <v>42243.6252662037</v>
      </c>
      <c r="U1921" s="8">
        <f t="shared" si="206"/>
        <v>42278.6252662037</v>
      </c>
      <c r="V1921" s="14">
        <f t="shared" si="207"/>
        <v>35</v>
      </c>
      <c r="W1921" s="10">
        <f t="shared" si="208"/>
        <v>0.56200000000000006</v>
      </c>
      <c r="X1921" s="21">
        <f t="shared" si="209"/>
        <v>2015</v>
      </c>
    </row>
    <row r="1922" spans="1:24" ht="60" x14ac:dyDescent="0.25">
      <c r="A1922">
        <v>61</v>
      </c>
      <c r="B1922" s="1" t="s">
        <v>63</v>
      </c>
      <c r="C1922" s="1" t="s">
        <v>4172</v>
      </c>
      <c r="D1922" s="3">
        <v>5000</v>
      </c>
      <c r="E1922" s="4">
        <v>7415</v>
      </c>
      <c r="F1922" t="s">
        <v>8218</v>
      </c>
      <c r="G1922" t="s">
        <v>8223</v>
      </c>
      <c r="H1922" t="s">
        <v>8404</v>
      </c>
      <c r="I1922" t="s">
        <v>8245</v>
      </c>
      <c r="J1922">
        <v>1370547157</v>
      </c>
      <c r="K1922">
        <v>1368646357</v>
      </c>
      <c r="L1922" t="b">
        <v>0</v>
      </c>
      <c r="M1922">
        <v>23</v>
      </c>
      <c r="N1922" t="b">
        <v>1</v>
      </c>
      <c r="O1922" t="s">
        <v>8264</v>
      </c>
      <c r="P1922" t="s">
        <v>8320</v>
      </c>
      <c r="Q1922" t="s">
        <v>8342</v>
      </c>
      <c r="R1922">
        <f t="shared" ref="R1922:R1985" si="210">IFERROR(ROUND(E1922/M1922,2),0)</f>
        <v>322.39</v>
      </c>
      <c r="S1922" s="9">
        <f t="shared" ref="S1922:S1985" si="211">ROUND((E1922/D1922)*100,0)</f>
        <v>148</v>
      </c>
      <c r="T1922" s="8">
        <f t="shared" ref="T1922:T1985" si="212">+(((K1922/60)/60)/24)+DATE(1970,1,1)</f>
        <v>41409.814317129632</v>
      </c>
      <c r="U1922" s="8">
        <f t="shared" ref="U1922:U1985" si="213">+(((J1922/60)/60/24)+DATE(1970,1,1))</f>
        <v>41431.814317129632</v>
      </c>
      <c r="V1922" s="14">
        <f t="shared" ref="V1922:V1985" si="214">+U1922-T1922</f>
        <v>22</v>
      </c>
      <c r="W1922" s="10">
        <f t="shared" ref="W1922:W1985" si="215">+(E1922-D1922)/D1922</f>
        <v>0.48299999999999998</v>
      </c>
      <c r="X1922" s="21">
        <f t="shared" ref="X1922:X1985" si="216">YEAR(T1922)</f>
        <v>2013</v>
      </c>
    </row>
    <row r="1923" spans="1:24" ht="45" x14ac:dyDescent="0.25">
      <c r="A1923">
        <v>2738</v>
      </c>
      <c r="B1923" s="1" t="s">
        <v>2738</v>
      </c>
      <c r="C1923" s="1" t="s">
        <v>6848</v>
      </c>
      <c r="D1923" s="3">
        <v>5000</v>
      </c>
      <c r="E1923" s="4">
        <v>7397</v>
      </c>
      <c r="F1923" t="s">
        <v>8218</v>
      </c>
      <c r="G1923" t="s">
        <v>8223</v>
      </c>
      <c r="H1923" t="s">
        <v>8404</v>
      </c>
      <c r="I1923" t="s">
        <v>8245</v>
      </c>
      <c r="J1923">
        <v>1478402804</v>
      </c>
      <c r="K1923">
        <v>1473218804</v>
      </c>
      <c r="L1923" t="b">
        <v>0</v>
      </c>
      <c r="M1923">
        <v>15</v>
      </c>
      <c r="N1923" t="b">
        <v>1</v>
      </c>
      <c r="O1923" t="s">
        <v>8293</v>
      </c>
      <c r="P1923" t="s">
        <v>8307</v>
      </c>
      <c r="Q1923" t="s">
        <v>8308</v>
      </c>
      <c r="R1923">
        <f t="shared" si="210"/>
        <v>493.13</v>
      </c>
      <c r="S1923" s="9">
        <f t="shared" si="211"/>
        <v>148</v>
      </c>
      <c r="T1923" s="8">
        <f t="shared" si="212"/>
        <v>42620.143564814818</v>
      </c>
      <c r="U1923" s="8">
        <f t="shared" si="213"/>
        <v>42680.143564814818</v>
      </c>
      <c r="V1923" s="14">
        <f t="shared" si="214"/>
        <v>60</v>
      </c>
      <c r="W1923" s="10">
        <f t="shared" si="215"/>
        <v>0.47939999999999999</v>
      </c>
      <c r="X1923" s="21">
        <f t="shared" si="216"/>
        <v>2016</v>
      </c>
    </row>
    <row r="1924" spans="1:24" ht="60" x14ac:dyDescent="0.25">
      <c r="A1924">
        <v>2294</v>
      </c>
      <c r="B1924" s="1" t="s">
        <v>2295</v>
      </c>
      <c r="C1924" s="1" t="s">
        <v>6404</v>
      </c>
      <c r="D1924" s="3">
        <v>5000</v>
      </c>
      <c r="E1924" s="4">
        <v>7304.04</v>
      </c>
      <c r="F1924" t="s">
        <v>8218</v>
      </c>
      <c r="G1924" t="s">
        <v>8223</v>
      </c>
      <c r="H1924" t="s">
        <v>8404</v>
      </c>
      <c r="I1924" t="s">
        <v>8245</v>
      </c>
      <c r="J1924">
        <v>1358702480</v>
      </c>
      <c r="K1924">
        <v>1356110480</v>
      </c>
      <c r="L1924" t="b">
        <v>0</v>
      </c>
      <c r="M1924">
        <v>112</v>
      </c>
      <c r="N1924" t="b">
        <v>1</v>
      </c>
      <c r="O1924" t="s">
        <v>8274</v>
      </c>
      <c r="P1924" t="s">
        <v>8326</v>
      </c>
      <c r="Q1924" t="s">
        <v>8330</v>
      </c>
      <c r="R1924">
        <f t="shared" si="210"/>
        <v>65.209999999999994</v>
      </c>
      <c r="S1924" s="9">
        <f t="shared" si="211"/>
        <v>146</v>
      </c>
      <c r="T1924" s="8">
        <f t="shared" si="212"/>
        <v>41264.72314814815</v>
      </c>
      <c r="U1924" s="8">
        <f t="shared" si="213"/>
        <v>41294.72314814815</v>
      </c>
      <c r="V1924" s="14">
        <f t="shared" si="214"/>
        <v>30</v>
      </c>
      <c r="W1924" s="10">
        <f t="shared" si="215"/>
        <v>0.460808</v>
      </c>
      <c r="X1924" s="21">
        <f t="shared" si="216"/>
        <v>2012</v>
      </c>
    </row>
    <row r="1925" spans="1:24" ht="45" x14ac:dyDescent="0.25">
      <c r="A1925">
        <v>3612</v>
      </c>
      <c r="B1925" s="1" t="s">
        <v>3611</v>
      </c>
      <c r="C1925" s="1" t="s">
        <v>7722</v>
      </c>
      <c r="D1925" s="3">
        <v>5000</v>
      </c>
      <c r="E1925" s="4">
        <v>7220</v>
      </c>
      <c r="F1925" t="s">
        <v>8218</v>
      </c>
      <c r="G1925" t="s">
        <v>8228</v>
      </c>
      <c r="H1925" t="s">
        <v>8409</v>
      </c>
      <c r="I1925" t="s">
        <v>8250</v>
      </c>
      <c r="J1925">
        <v>1402334811</v>
      </c>
      <c r="K1925">
        <v>1401470811</v>
      </c>
      <c r="L1925" t="b">
        <v>0</v>
      </c>
      <c r="M1925">
        <v>57</v>
      </c>
      <c r="N1925" t="b">
        <v>1</v>
      </c>
      <c r="O1925" t="s">
        <v>8269</v>
      </c>
      <c r="P1925" t="s">
        <v>8322</v>
      </c>
      <c r="Q1925" t="s">
        <v>8325</v>
      </c>
      <c r="R1925">
        <f t="shared" si="210"/>
        <v>126.67</v>
      </c>
      <c r="S1925" s="9">
        <f t="shared" si="211"/>
        <v>144</v>
      </c>
      <c r="T1925" s="8">
        <f t="shared" si="212"/>
        <v>41789.726979166669</v>
      </c>
      <c r="U1925" s="8">
        <f t="shared" si="213"/>
        <v>41799.726979166669</v>
      </c>
      <c r="V1925" s="14">
        <f t="shared" si="214"/>
        <v>10</v>
      </c>
      <c r="W1925" s="10">
        <f t="shared" si="215"/>
        <v>0.44400000000000001</v>
      </c>
      <c r="X1925" s="21">
        <f t="shared" si="216"/>
        <v>2014</v>
      </c>
    </row>
    <row r="1926" spans="1:24" ht="45" x14ac:dyDescent="0.25">
      <c r="A1926">
        <v>786</v>
      </c>
      <c r="B1926" s="1" t="s">
        <v>787</v>
      </c>
      <c r="C1926" s="1" t="s">
        <v>4896</v>
      </c>
      <c r="D1926" s="3">
        <v>5000</v>
      </c>
      <c r="E1926" s="4">
        <v>7140</v>
      </c>
      <c r="F1926" t="s">
        <v>8218</v>
      </c>
      <c r="G1926" t="s">
        <v>8223</v>
      </c>
      <c r="H1926" t="s">
        <v>8404</v>
      </c>
      <c r="I1926" t="s">
        <v>8245</v>
      </c>
      <c r="J1926">
        <v>1336751220</v>
      </c>
      <c r="K1926">
        <v>1331774434</v>
      </c>
      <c r="L1926" t="b">
        <v>0</v>
      </c>
      <c r="M1926">
        <v>44</v>
      </c>
      <c r="N1926" t="b">
        <v>1</v>
      </c>
      <c r="O1926" t="s">
        <v>8274</v>
      </c>
      <c r="P1926" t="s">
        <v>8326</v>
      </c>
      <c r="Q1926" t="s">
        <v>8330</v>
      </c>
      <c r="R1926">
        <f t="shared" si="210"/>
        <v>162.27000000000001</v>
      </c>
      <c r="S1926" s="9">
        <f t="shared" si="211"/>
        <v>143</v>
      </c>
      <c r="T1926" s="8">
        <f t="shared" si="212"/>
        <v>40983.055949074071</v>
      </c>
      <c r="U1926" s="8">
        <f t="shared" si="213"/>
        <v>41040.657638888886</v>
      </c>
      <c r="V1926" s="14">
        <f t="shared" si="214"/>
        <v>57.601689814815472</v>
      </c>
      <c r="W1926" s="10">
        <f t="shared" si="215"/>
        <v>0.42799999999999999</v>
      </c>
      <c r="X1926" s="21">
        <f t="shared" si="216"/>
        <v>2012</v>
      </c>
    </row>
    <row r="1927" spans="1:24" ht="30" x14ac:dyDescent="0.25">
      <c r="A1927">
        <v>113</v>
      </c>
      <c r="B1927" s="1" t="s">
        <v>115</v>
      </c>
      <c r="C1927" s="1" t="s">
        <v>4224</v>
      </c>
      <c r="D1927" s="3">
        <v>5000</v>
      </c>
      <c r="E1927" s="4">
        <v>7050</v>
      </c>
      <c r="F1927" t="s">
        <v>8218</v>
      </c>
      <c r="G1927" t="s">
        <v>8223</v>
      </c>
      <c r="H1927" t="s">
        <v>8404</v>
      </c>
      <c r="I1927" t="s">
        <v>8245</v>
      </c>
      <c r="J1927">
        <v>1312642800</v>
      </c>
      <c r="K1927">
        <v>1311963128</v>
      </c>
      <c r="L1927" t="b">
        <v>0</v>
      </c>
      <c r="M1927">
        <v>78</v>
      </c>
      <c r="N1927" t="b">
        <v>1</v>
      </c>
      <c r="O1927" t="s">
        <v>8264</v>
      </c>
      <c r="P1927" t="s">
        <v>8320</v>
      </c>
      <c r="Q1927" t="s">
        <v>8342</v>
      </c>
      <c r="R1927">
        <f t="shared" si="210"/>
        <v>90.38</v>
      </c>
      <c r="S1927" s="9">
        <f t="shared" si="211"/>
        <v>141</v>
      </c>
      <c r="T1927" s="8">
        <f t="shared" si="212"/>
        <v>40753.758425925924</v>
      </c>
      <c r="U1927" s="8">
        <f t="shared" si="213"/>
        <v>40761.625</v>
      </c>
      <c r="V1927" s="14">
        <f t="shared" si="214"/>
        <v>7.8665740740761976</v>
      </c>
      <c r="W1927" s="10">
        <f t="shared" si="215"/>
        <v>0.41</v>
      </c>
      <c r="X1927" s="21">
        <f t="shared" si="216"/>
        <v>2011</v>
      </c>
    </row>
    <row r="1928" spans="1:24" ht="60" x14ac:dyDescent="0.25">
      <c r="A1928">
        <v>1388</v>
      </c>
      <c r="B1928" s="1" t="s">
        <v>1389</v>
      </c>
      <c r="C1928" s="1" t="s">
        <v>5498</v>
      </c>
      <c r="D1928" s="3">
        <v>5000</v>
      </c>
      <c r="E1928" s="4">
        <v>6740.37</v>
      </c>
      <c r="F1928" t="s">
        <v>8218</v>
      </c>
      <c r="G1928" t="s">
        <v>8223</v>
      </c>
      <c r="H1928" t="s">
        <v>8404</v>
      </c>
      <c r="I1928" t="s">
        <v>8245</v>
      </c>
      <c r="J1928">
        <v>1476720840</v>
      </c>
      <c r="K1928">
        <v>1474469117</v>
      </c>
      <c r="L1928" t="b">
        <v>0</v>
      </c>
      <c r="M1928">
        <v>112</v>
      </c>
      <c r="N1928" t="b">
        <v>1</v>
      </c>
      <c r="O1928" t="s">
        <v>8274</v>
      </c>
      <c r="P1928" t="s">
        <v>8326</v>
      </c>
      <c r="Q1928" t="s">
        <v>8330</v>
      </c>
      <c r="R1928">
        <f t="shared" si="210"/>
        <v>60.18</v>
      </c>
      <c r="S1928" s="9">
        <f t="shared" si="211"/>
        <v>135</v>
      </c>
      <c r="T1928" s="8">
        <f t="shared" si="212"/>
        <v>42634.614780092597</v>
      </c>
      <c r="U1928" s="8">
        <f t="shared" si="213"/>
        <v>42660.676388888889</v>
      </c>
      <c r="V1928" s="14">
        <f t="shared" si="214"/>
        <v>26.061608796291694</v>
      </c>
      <c r="W1928" s="10">
        <f t="shared" si="215"/>
        <v>0.34807399999999999</v>
      </c>
      <c r="X1928" s="21">
        <f t="shared" si="216"/>
        <v>2016</v>
      </c>
    </row>
    <row r="1929" spans="1:24" ht="60" x14ac:dyDescent="0.25">
      <c r="A1929">
        <v>247</v>
      </c>
      <c r="B1929" s="1" t="s">
        <v>248</v>
      </c>
      <c r="C1929" s="1" t="s">
        <v>4357</v>
      </c>
      <c r="D1929" s="3">
        <v>5000</v>
      </c>
      <c r="E1929" s="4">
        <v>6705</v>
      </c>
      <c r="F1929" t="s">
        <v>8218</v>
      </c>
      <c r="G1929" t="s">
        <v>8223</v>
      </c>
      <c r="H1929" t="s">
        <v>8404</v>
      </c>
      <c r="I1929" t="s">
        <v>8245</v>
      </c>
      <c r="J1929">
        <v>1287200340</v>
      </c>
      <c r="K1929">
        <v>1284042614</v>
      </c>
      <c r="L1929" t="b">
        <v>1</v>
      </c>
      <c r="M1929">
        <v>62</v>
      </c>
      <c r="N1929" t="b">
        <v>1</v>
      </c>
      <c r="O1929" t="s">
        <v>8267</v>
      </c>
      <c r="P1929" t="s">
        <v>8320</v>
      </c>
      <c r="Q1929" t="s">
        <v>8321</v>
      </c>
      <c r="R1929">
        <f t="shared" si="210"/>
        <v>108.15</v>
      </c>
      <c r="S1929" s="9">
        <f t="shared" si="211"/>
        <v>134</v>
      </c>
      <c r="T1929" s="8">
        <f t="shared" si="212"/>
        <v>40430.604328703703</v>
      </c>
      <c r="U1929" s="8">
        <f t="shared" si="213"/>
        <v>40467.152083333334</v>
      </c>
      <c r="V1929" s="14">
        <f t="shared" si="214"/>
        <v>36.547754629631527</v>
      </c>
      <c r="W1929" s="10">
        <f t="shared" si="215"/>
        <v>0.34100000000000003</v>
      </c>
      <c r="X1929" s="21">
        <f t="shared" si="216"/>
        <v>2010</v>
      </c>
    </row>
    <row r="1930" spans="1:24" ht="30" x14ac:dyDescent="0.25">
      <c r="A1930">
        <v>2301</v>
      </c>
      <c r="B1930" s="1" t="s">
        <v>2302</v>
      </c>
      <c r="C1930" s="1" t="s">
        <v>6411</v>
      </c>
      <c r="D1930" s="3">
        <v>5000</v>
      </c>
      <c r="E1930" s="4">
        <v>6680.22</v>
      </c>
      <c r="F1930" t="s">
        <v>8218</v>
      </c>
      <c r="G1930" t="s">
        <v>8223</v>
      </c>
      <c r="H1930" t="s">
        <v>8404</v>
      </c>
      <c r="I1930" t="s">
        <v>8245</v>
      </c>
      <c r="J1930">
        <v>1371785496</v>
      </c>
      <c r="K1930">
        <v>1369193496</v>
      </c>
      <c r="L1930" t="b">
        <v>1</v>
      </c>
      <c r="M1930">
        <v>211</v>
      </c>
      <c r="N1930" t="b">
        <v>1</v>
      </c>
      <c r="O1930" t="s">
        <v>8277</v>
      </c>
      <c r="P1930" t="s">
        <v>8326</v>
      </c>
      <c r="Q1930" t="s">
        <v>8327</v>
      </c>
      <c r="R1930">
        <f t="shared" si="210"/>
        <v>31.66</v>
      </c>
      <c r="S1930" s="9">
        <f t="shared" si="211"/>
        <v>134</v>
      </c>
      <c r="T1930" s="8">
        <f t="shared" si="212"/>
        <v>41416.146944444445</v>
      </c>
      <c r="U1930" s="8">
        <f t="shared" si="213"/>
        <v>41446.146944444445</v>
      </c>
      <c r="V1930" s="14">
        <f t="shared" si="214"/>
        <v>30</v>
      </c>
      <c r="W1930" s="10">
        <f t="shared" si="215"/>
        <v>0.33604400000000006</v>
      </c>
      <c r="X1930" s="21">
        <f t="shared" si="216"/>
        <v>2013</v>
      </c>
    </row>
    <row r="1931" spans="1:24" ht="45" x14ac:dyDescent="0.25">
      <c r="A1931">
        <v>1034</v>
      </c>
      <c r="B1931" s="1" t="s">
        <v>1035</v>
      </c>
      <c r="C1931" s="1" t="s">
        <v>5144</v>
      </c>
      <c r="D1931" s="3">
        <v>5000</v>
      </c>
      <c r="E1931" s="4">
        <v>6500.09</v>
      </c>
      <c r="F1931" t="s">
        <v>8218</v>
      </c>
      <c r="G1931" t="s">
        <v>8223</v>
      </c>
      <c r="H1931" t="s">
        <v>8404</v>
      </c>
      <c r="I1931" t="s">
        <v>8245</v>
      </c>
      <c r="J1931">
        <v>1470369540</v>
      </c>
      <c r="K1931">
        <v>1467604804</v>
      </c>
      <c r="L1931" t="b">
        <v>0</v>
      </c>
      <c r="M1931">
        <v>166</v>
      </c>
      <c r="N1931" t="b">
        <v>1</v>
      </c>
      <c r="O1931" t="s">
        <v>8278</v>
      </c>
      <c r="P1931" t="s">
        <v>8326</v>
      </c>
      <c r="Q1931" t="s">
        <v>8328</v>
      </c>
      <c r="R1931">
        <f t="shared" si="210"/>
        <v>39.159999999999997</v>
      </c>
      <c r="S1931" s="9">
        <f t="shared" si="211"/>
        <v>130</v>
      </c>
      <c r="T1931" s="8">
        <f t="shared" si="212"/>
        <v>42555.166712962964</v>
      </c>
      <c r="U1931" s="8">
        <f t="shared" si="213"/>
        <v>42587.165972222225</v>
      </c>
      <c r="V1931" s="14">
        <f t="shared" si="214"/>
        <v>31.999259259260725</v>
      </c>
      <c r="W1931" s="10">
        <f t="shared" si="215"/>
        <v>0.30001800000000001</v>
      </c>
      <c r="X1931" s="21">
        <f t="shared" si="216"/>
        <v>2016</v>
      </c>
    </row>
    <row r="1932" spans="1:24" ht="45" x14ac:dyDescent="0.25">
      <c r="A1932">
        <v>2629</v>
      </c>
      <c r="B1932" s="1" t="s">
        <v>2629</v>
      </c>
      <c r="C1932" s="1" t="s">
        <v>6739</v>
      </c>
      <c r="D1932" s="3">
        <v>5000</v>
      </c>
      <c r="E1932" s="4">
        <v>6387</v>
      </c>
      <c r="F1932" t="s">
        <v>8218</v>
      </c>
      <c r="G1932" t="s">
        <v>8224</v>
      </c>
      <c r="H1932" t="s">
        <v>8408</v>
      </c>
      <c r="I1932" t="s">
        <v>8246</v>
      </c>
      <c r="J1932">
        <v>1431608122</v>
      </c>
      <c r="K1932">
        <v>1429016122</v>
      </c>
      <c r="L1932" t="b">
        <v>0</v>
      </c>
      <c r="M1932">
        <v>100</v>
      </c>
      <c r="N1932" t="b">
        <v>1</v>
      </c>
      <c r="O1932" t="s">
        <v>8299</v>
      </c>
      <c r="P1932" t="s">
        <v>8307</v>
      </c>
      <c r="Q1932" t="s">
        <v>8314</v>
      </c>
      <c r="R1932">
        <f t="shared" si="210"/>
        <v>63.87</v>
      </c>
      <c r="S1932" s="9">
        <f t="shared" si="211"/>
        <v>128</v>
      </c>
      <c r="T1932" s="8">
        <f t="shared" si="212"/>
        <v>42108.538449074069</v>
      </c>
      <c r="U1932" s="8">
        <f t="shared" si="213"/>
        <v>42138.538449074069</v>
      </c>
      <c r="V1932" s="14">
        <f t="shared" si="214"/>
        <v>30</v>
      </c>
      <c r="W1932" s="10">
        <f t="shared" si="215"/>
        <v>0.27739999999999998</v>
      </c>
      <c r="X1932" s="21">
        <f t="shared" si="216"/>
        <v>2015</v>
      </c>
    </row>
    <row r="1933" spans="1:24" ht="45" x14ac:dyDescent="0.25">
      <c r="A1933">
        <v>388</v>
      </c>
      <c r="B1933" s="1" t="s">
        <v>389</v>
      </c>
      <c r="C1933" s="1" t="s">
        <v>4498</v>
      </c>
      <c r="D1933" s="3">
        <v>5000</v>
      </c>
      <c r="E1933" s="4">
        <v>6308</v>
      </c>
      <c r="F1933" t="s">
        <v>8218</v>
      </c>
      <c r="G1933" t="s">
        <v>8223</v>
      </c>
      <c r="H1933" t="s">
        <v>8404</v>
      </c>
      <c r="I1933" t="s">
        <v>8245</v>
      </c>
      <c r="J1933">
        <v>1469670580</v>
      </c>
      <c r="K1933">
        <v>1467078580</v>
      </c>
      <c r="L1933" t="b">
        <v>0</v>
      </c>
      <c r="M1933">
        <v>71</v>
      </c>
      <c r="N1933" t="b">
        <v>1</v>
      </c>
      <c r="O1933" t="s">
        <v>8267</v>
      </c>
      <c r="P1933" t="s">
        <v>8320</v>
      </c>
      <c r="Q1933" t="s">
        <v>8321</v>
      </c>
      <c r="R1933">
        <f t="shared" si="210"/>
        <v>88.85</v>
      </c>
      <c r="S1933" s="9">
        <f t="shared" si="211"/>
        <v>126</v>
      </c>
      <c r="T1933" s="8">
        <f t="shared" si="212"/>
        <v>42549.076157407413</v>
      </c>
      <c r="U1933" s="8">
        <f t="shared" si="213"/>
        <v>42579.076157407413</v>
      </c>
      <c r="V1933" s="14">
        <f t="shared" si="214"/>
        <v>30</v>
      </c>
      <c r="W1933" s="10">
        <f t="shared" si="215"/>
        <v>0.2616</v>
      </c>
      <c r="X1933" s="21">
        <f t="shared" si="216"/>
        <v>2016</v>
      </c>
    </row>
    <row r="1934" spans="1:24" ht="45" x14ac:dyDescent="0.25">
      <c r="A1934">
        <v>2176</v>
      </c>
      <c r="B1934" s="1" t="s">
        <v>2177</v>
      </c>
      <c r="C1934" s="1" t="s">
        <v>6286</v>
      </c>
      <c r="D1934" s="3">
        <v>5000</v>
      </c>
      <c r="E1934" s="4">
        <v>6301</v>
      </c>
      <c r="F1934" t="s">
        <v>8218</v>
      </c>
      <c r="G1934" t="s">
        <v>8223</v>
      </c>
      <c r="H1934" t="s">
        <v>8404</v>
      </c>
      <c r="I1934" t="s">
        <v>8245</v>
      </c>
      <c r="J1934">
        <v>1430579509</v>
      </c>
      <c r="K1934">
        <v>1427987509</v>
      </c>
      <c r="L1934" t="b">
        <v>0</v>
      </c>
      <c r="M1934">
        <v>71</v>
      </c>
      <c r="N1934" t="b">
        <v>1</v>
      </c>
      <c r="O1934" t="s">
        <v>8274</v>
      </c>
      <c r="P1934" t="s">
        <v>8326</v>
      </c>
      <c r="Q1934" t="s">
        <v>8330</v>
      </c>
      <c r="R1934">
        <f t="shared" si="210"/>
        <v>88.75</v>
      </c>
      <c r="S1934" s="9">
        <f t="shared" si="211"/>
        <v>126</v>
      </c>
      <c r="T1934" s="8">
        <f t="shared" si="212"/>
        <v>42096.633206018523</v>
      </c>
      <c r="U1934" s="8">
        <f t="shared" si="213"/>
        <v>42126.633206018523</v>
      </c>
      <c r="V1934" s="14">
        <f t="shared" si="214"/>
        <v>30</v>
      </c>
      <c r="W1934" s="10">
        <f t="shared" si="215"/>
        <v>0.26019999999999999</v>
      </c>
      <c r="X1934" s="21">
        <f t="shared" si="216"/>
        <v>2015</v>
      </c>
    </row>
    <row r="1935" spans="1:24" ht="45" x14ac:dyDescent="0.25">
      <c r="A1935">
        <v>731</v>
      </c>
      <c r="B1935" s="1" t="s">
        <v>732</v>
      </c>
      <c r="C1935" s="1" t="s">
        <v>4841</v>
      </c>
      <c r="D1935" s="3">
        <v>5000</v>
      </c>
      <c r="E1935" s="4">
        <v>6300</v>
      </c>
      <c r="F1935" t="s">
        <v>8218</v>
      </c>
      <c r="G1935" t="s">
        <v>8223</v>
      </c>
      <c r="H1935" t="s">
        <v>8404</v>
      </c>
      <c r="I1935" t="s">
        <v>8245</v>
      </c>
      <c r="J1935">
        <v>1327212000</v>
      </c>
      <c r="K1935">
        <v>1322852747</v>
      </c>
      <c r="L1935" t="b">
        <v>0</v>
      </c>
      <c r="M1935">
        <v>71</v>
      </c>
      <c r="N1935" t="b">
        <v>1</v>
      </c>
      <c r="O1935" t="s">
        <v>8272</v>
      </c>
      <c r="P1935" t="s">
        <v>8310</v>
      </c>
      <c r="Q1935" t="s">
        <v>8332</v>
      </c>
      <c r="R1935">
        <f t="shared" si="210"/>
        <v>88.73</v>
      </c>
      <c r="S1935" s="9">
        <f t="shared" si="211"/>
        <v>126</v>
      </c>
      <c r="T1935" s="8">
        <f t="shared" si="212"/>
        <v>40879.795682870368</v>
      </c>
      <c r="U1935" s="8">
        <f t="shared" si="213"/>
        <v>40930.25</v>
      </c>
      <c r="V1935" s="14">
        <f t="shared" si="214"/>
        <v>50.454317129631818</v>
      </c>
      <c r="W1935" s="10">
        <f t="shared" si="215"/>
        <v>0.26</v>
      </c>
      <c r="X1935" s="21">
        <f t="shared" si="216"/>
        <v>2011</v>
      </c>
    </row>
    <row r="1936" spans="1:24" ht="30" x14ac:dyDescent="0.25">
      <c r="A1936">
        <v>2807</v>
      </c>
      <c r="B1936" s="1" t="s">
        <v>2807</v>
      </c>
      <c r="C1936" s="1" t="s">
        <v>6917</v>
      </c>
      <c r="D1936" s="3">
        <v>5000</v>
      </c>
      <c r="E1936" s="4">
        <v>6300</v>
      </c>
      <c r="F1936" t="s">
        <v>8218</v>
      </c>
      <c r="G1936" t="s">
        <v>8223</v>
      </c>
      <c r="H1936" t="s">
        <v>8404</v>
      </c>
      <c r="I1936" t="s">
        <v>8245</v>
      </c>
      <c r="J1936">
        <v>1435611438</v>
      </c>
      <c r="K1936">
        <v>1433019438</v>
      </c>
      <c r="L1936" t="b">
        <v>0</v>
      </c>
      <c r="M1936">
        <v>93</v>
      </c>
      <c r="N1936" t="b">
        <v>1</v>
      </c>
      <c r="O1936" t="s">
        <v>8269</v>
      </c>
      <c r="P1936" t="s">
        <v>8322</v>
      </c>
      <c r="Q1936" t="s">
        <v>8325</v>
      </c>
      <c r="R1936">
        <f t="shared" si="210"/>
        <v>67.739999999999995</v>
      </c>
      <c r="S1936" s="9">
        <f t="shared" si="211"/>
        <v>126</v>
      </c>
      <c r="T1936" s="8">
        <f t="shared" si="212"/>
        <v>42154.873124999998</v>
      </c>
      <c r="U1936" s="8">
        <f t="shared" si="213"/>
        <v>42184.873124999998</v>
      </c>
      <c r="V1936" s="14">
        <f t="shared" si="214"/>
        <v>30</v>
      </c>
      <c r="W1936" s="10">
        <f t="shared" si="215"/>
        <v>0.26</v>
      </c>
      <c r="X1936" s="21">
        <f t="shared" si="216"/>
        <v>2015</v>
      </c>
    </row>
    <row r="1937" spans="1:24" ht="30" x14ac:dyDescent="0.25">
      <c r="A1937">
        <v>1643</v>
      </c>
      <c r="B1937" s="1" t="s">
        <v>1644</v>
      </c>
      <c r="C1937" s="1" t="s">
        <v>5753</v>
      </c>
      <c r="D1937" s="3">
        <v>5000</v>
      </c>
      <c r="E1937" s="4">
        <v>6235</v>
      </c>
      <c r="F1937" t="s">
        <v>8218</v>
      </c>
      <c r="G1937" t="s">
        <v>8223</v>
      </c>
      <c r="H1937" t="s">
        <v>8404</v>
      </c>
      <c r="I1937" t="s">
        <v>8245</v>
      </c>
      <c r="J1937">
        <v>1348516012</v>
      </c>
      <c r="K1937">
        <v>1345924012</v>
      </c>
      <c r="L1937" t="b">
        <v>0</v>
      </c>
      <c r="M1937">
        <v>37</v>
      </c>
      <c r="N1937" t="b">
        <v>1</v>
      </c>
      <c r="O1937" t="s">
        <v>8290</v>
      </c>
      <c r="P1937" t="s">
        <v>8326</v>
      </c>
      <c r="Q1937" t="s">
        <v>8337</v>
      </c>
      <c r="R1937">
        <f t="shared" si="210"/>
        <v>168.51</v>
      </c>
      <c r="S1937" s="9">
        <f t="shared" si="211"/>
        <v>125</v>
      </c>
      <c r="T1937" s="8">
        <f t="shared" si="212"/>
        <v>41146.824212962965</v>
      </c>
      <c r="U1937" s="8">
        <f t="shared" si="213"/>
        <v>41176.824212962965</v>
      </c>
      <c r="V1937" s="14">
        <f t="shared" si="214"/>
        <v>30</v>
      </c>
      <c r="W1937" s="10">
        <f t="shared" si="215"/>
        <v>0.247</v>
      </c>
      <c r="X1937" s="21">
        <f t="shared" si="216"/>
        <v>2012</v>
      </c>
    </row>
    <row r="1938" spans="1:24" ht="60" x14ac:dyDescent="0.25">
      <c r="A1938">
        <v>1934</v>
      </c>
      <c r="B1938" s="1" t="s">
        <v>1935</v>
      </c>
      <c r="C1938" s="1" t="s">
        <v>6044</v>
      </c>
      <c r="D1938" s="3">
        <v>5000</v>
      </c>
      <c r="E1938" s="4">
        <v>6181</v>
      </c>
      <c r="F1938" t="s">
        <v>8218</v>
      </c>
      <c r="G1938" t="s">
        <v>8223</v>
      </c>
      <c r="H1938" t="s">
        <v>8404</v>
      </c>
      <c r="I1938" t="s">
        <v>8245</v>
      </c>
      <c r="J1938">
        <v>1324789200</v>
      </c>
      <c r="K1938">
        <v>1321649321</v>
      </c>
      <c r="L1938" t="b">
        <v>0</v>
      </c>
      <c r="M1938">
        <v>77</v>
      </c>
      <c r="N1938" t="b">
        <v>1</v>
      </c>
      <c r="O1938" t="s">
        <v>8277</v>
      </c>
      <c r="P1938" t="s">
        <v>8326</v>
      </c>
      <c r="Q1938" t="s">
        <v>8327</v>
      </c>
      <c r="R1938">
        <f t="shared" si="210"/>
        <v>80.27</v>
      </c>
      <c r="S1938" s="9">
        <f t="shared" si="211"/>
        <v>124</v>
      </c>
      <c r="T1938" s="8">
        <f t="shared" si="212"/>
        <v>40865.867141203707</v>
      </c>
      <c r="U1938" s="8">
        <f t="shared" si="213"/>
        <v>40902.208333333336</v>
      </c>
      <c r="V1938" s="14">
        <f t="shared" si="214"/>
        <v>36.341192129628325</v>
      </c>
      <c r="W1938" s="10">
        <f t="shared" si="215"/>
        <v>0.23619999999999999</v>
      </c>
      <c r="X1938" s="21">
        <f t="shared" si="216"/>
        <v>2011</v>
      </c>
    </row>
    <row r="1939" spans="1:24" ht="60" x14ac:dyDescent="0.25">
      <c r="A1939">
        <v>737</v>
      </c>
      <c r="B1939" s="1" t="s">
        <v>738</v>
      </c>
      <c r="C1939" s="1" t="s">
        <v>4847</v>
      </c>
      <c r="D1939" s="3">
        <v>5000</v>
      </c>
      <c r="E1939" s="4">
        <v>6120</v>
      </c>
      <c r="F1939" t="s">
        <v>8218</v>
      </c>
      <c r="G1939" t="s">
        <v>8223</v>
      </c>
      <c r="H1939" t="s">
        <v>8404</v>
      </c>
      <c r="I1939" t="s">
        <v>8245</v>
      </c>
      <c r="J1939">
        <v>1392408000</v>
      </c>
      <c r="K1939">
        <v>1390890987</v>
      </c>
      <c r="L1939" t="b">
        <v>0</v>
      </c>
      <c r="M1939">
        <v>108</v>
      </c>
      <c r="N1939" t="b">
        <v>1</v>
      </c>
      <c r="O1939" t="s">
        <v>8272</v>
      </c>
      <c r="P1939" t="s">
        <v>8310</v>
      </c>
      <c r="Q1939" t="s">
        <v>8332</v>
      </c>
      <c r="R1939">
        <f t="shared" si="210"/>
        <v>56.67</v>
      </c>
      <c r="S1939" s="9">
        <f t="shared" si="211"/>
        <v>122</v>
      </c>
      <c r="T1939" s="8">
        <f t="shared" si="212"/>
        <v>41667.275312500002</v>
      </c>
      <c r="U1939" s="8">
        <f t="shared" si="213"/>
        <v>41684.833333333336</v>
      </c>
      <c r="V1939" s="14">
        <f t="shared" si="214"/>
        <v>17.558020833334012</v>
      </c>
      <c r="W1939" s="10">
        <f t="shared" si="215"/>
        <v>0.224</v>
      </c>
      <c r="X1939" s="21">
        <f t="shared" si="216"/>
        <v>2014</v>
      </c>
    </row>
    <row r="1940" spans="1:24" ht="45" x14ac:dyDescent="0.25">
      <c r="A1940">
        <v>3281</v>
      </c>
      <c r="B1940" s="1" t="s">
        <v>3281</v>
      </c>
      <c r="C1940" s="1" t="s">
        <v>7391</v>
      </c>
      <c r="D1940" s="3">
        <v>5000</v>
      </c>
      <c r="E1940" s="4">
        <v>6080</v>
      </c>
      <c r="F1940" t="s">
        <v>8218</v>
      </c>
      <c r="G1940" t="s">
        <v>8223</v>
      </c>
      <c r="H1940" t="s">
        <v>8404</v>
      </c>
      <c r="I1940" t="s">
        <v>8245</v>
      </c>
      <c r="J1940">
        <v>1441153705</v>
      </c>
      <c r="K1940">
        <v>1438561705</v>
      </c>
      <c r="L1940" t="b">
        <v>0</v>
      </c>
      <c r="M1940">
        <v>47</v>
      </c>
      <c r="N1940" t="b">
        <v>1</v>
      </c>
      <c r="O1940" t="s">
        <v>8269</v>
      </c>
      <c r="P1940" t="s">
        <v>8322</v>
      </c>
      <c r="Q1940" t="s">
        <v>8325</v>
      </c>
      <c r="R1940">
        <f t="shared" si="210"/>
        <v>129.36000000000001</v>
      </c>
      <c r="S1940" s="9">
        <f t="shared" si="211"/>
        <v>122</v>
      </c>
      <c r="T1940" s="8">
        <f t="shared" si="212"/>
        <v>42219.019733796296</v>
      </c>
      <c r="U1940" s="8">
        <f t="shared" si="213"/>
        <v>42249.019733796296</v>
      </c>
      <c r="V1940" s="14">
        <f t="shared" si="214"/>
        <v>30</v>
      </c>
      <c r="W1940" s="10">
        <f t="shared" si="215"/>
        <v>0.216</v>
      </c>
      <c r="X1940" s="21">
        <f t="shared" si="216"/>
        <v>2015</v>
      </c>
    </row>
    <row r="1941" spans="1:24" ht="45" x14ac:dyDescent="0.25">
      <c r="A1941">
        <v>1621</v>
      </c>
      <c r="B1941" s="1" t="s">
        <v>1622</v>
      </c>
      <c r="C1941" s="1" t="s">
        <v>5731</v>
      </c>
      <c r="D1941" s="3">
        <v>5000</v>
      </c>
      <c r="E1941" s="4">
        <v>6060</v>
      </c>
      <c r="F1941" t="s">
        <v>8218</v>
      </c>
      <c r="G1941" t="s">
        <v>8223</v>
      </c>
      <c r="H1941" t="s">
        <v>8404</v>
      </c>
      <c r="I1941" t="s">
        <v>8245</v>
      </c>
      <c r="J1941">
        <v>1338177540</v>
      </c>
      <c r="K1941">
        <v>1333550015</v>
      </c>
      <c r="L1941" t="b">
        <v>0</v>
      </c>
      <c r="M1941">
        <v>37</v>
      </c>
      <c r="N1941" t="b">
        <v>1</v>
      </c>
      <c r="O1941" t="s">
        <v>8274</v>
      </c>
      <c r="P1941" t="s">
        <v>8326</v>
      </c>
      <c r="Q1941" t="s">
        <v>8330</v>
      </c>
      <c r="R1941">
        <f t="shared" si="210"/>
        <v>163.78</v>
      </c>
      <c r="S1941" s="9">
        <f t="shared" si="211"/>
        <v>121</v>
      </c>
      <c r="T1941" s="8">
        <f t="shared" si="212"/>
        <v>41003.60665509259</v>
      </c>
      <c r="U1941" s="8">
        <f t="shared" si="213"/>
        <v>41057.165972222225</v>
      </c>
      <c r="V1941" s="14">
        <f t="shared" si="214"/>
        <v>53.559317129635019</v>
      </c>
      <c r="W1941" s="10">
        <f t="shared" si="215"/>
        <v>0.21199999999999999</v>
      </c>
      <c r="X1941" s="21">
        <f t="shared" si="216"/>
        <v>2012</v>
      </c>
    </row>
    <row r="1942" spans="1:24" ht="60" x14ac:dyDescent="0.25">
      <c r="A1942">
        <v>2318</v>
      </c>
      <c r="B1942" s="1" t="s">
        <v>2319</v>
      </c>
      <c r="C1942" s="1" t="s">
        <v>6428</v>
      </c>
      <c r="D1942" s="3">
        <v>5000</v>
      </c>
      <c r="E1942" s="4">
        <v>6053</v>
      </c>
      <c r="F1942" t="s">
        <v>8218</v>
      </c>
      <c r="G1942" t="s">
        <v>8223</v>
      </c>
      <c r="H1942" t="s">
        <v>8404</v>
      </c>
      <c r="I1942" t="s">
        <v>8245</v>
      </c>
      <c r="J1942">
        <v>1253937540</v>
      </c>
      <c r="K1942">
        <v>1251214014</v>
      </c>
      <c r="L1942" t="b">
        <v>1</v>
      </c>
      <c r="M1942">
        <v>163</v>
      </c>
      <c r="N1942" t="b">
        <v>1</v>
      </c>
      <c r="O1942" t="s">
        <v>8277</v>
      </c>
      <c r="P1942" t="s">
        <v>8326</v>
      </c>
      <c r="Q1942" t="s">
        <v>8327</v>
      </c>
      <c r="R1942">
        <f t="shared" si="210"/>
        <v>37.130000000000003</v>
      </c>
      <c r="S1942" s="9">
        <f t="shared" si="211"/>
        <v>121</v>
      </c>
      <c r="T1942" s="8">
        <f t="shared" si="212"/>
        <v>40050.643680555557</v>
      </c>
      <c r="U1942" s="8">
        <f t="shared" si="213"/>
        <v>40082.165972222225</v>
      </c>
      <c r="V1942" s="14">
        <f t="shared" si="214"/>
        <v>31.522291666668025</v>
      </c>
      <c r="W1942" s="10">
        <f t="shared" si="215"/>
        <v>0.21060000000000001</v>
      </c>
      <c r="X1942" s="21">
        <f t="shared" si="216"/>
        <v>2009</v>
      </c>
    </row>
    <row r="1943" spans="1:24" ht="60" x14ac:dyDescent="0.25">
      <c r="A1943">
        <v>523</v>
      </c>
      <c r="B1943" s="1" t="s">
        <v>524</v>
      </c>
      <c r="C1943" s="1" t="s">
        <v>4633</v>
      </c>
      <c r="D1943" s="3">
        <v>5000</v>
      </c>
      <c r="E1943" s="4">
        <v>6030</v>
      </c>
      <c r="F1943" t="s">
        <v>8218</v>
      </c>
      <c r="G1943" t="s">
        <v>8223</v>
      </c>
      <c r="H1943" t="s">
        <v>8404</v>
      </c>
      <c r="I1943" t="s">
        <v>8245</v>
      </c>
      <c r="J1943">
        <v>1442805076</v>
      </c>
      <c r="K1943">
        <v>1440213076</v>
      </c>
      <c r="L1943" t="b">
        <v>0</v>
      </c>
      <c r="M1943">
        <v>84</v>
      </c>
      <c r="N1943" t="b">
        <v>1</v>
      </c>
      <c r="O1943" t="s">
        <v>8269</v>
      </c>
      <c r="P1943" t="s">
        <v>8322</v>
      </c>
      <c r="Q1943" t="s">
        <v>8325</v>
      </c>
      <c r="R1943">
        <f t="shared" si="210"/>
        <v>71.790000000000006</v>
      </c>
      <c r="S1943" s="9">
        <f t="shared" si="211"/>
        <v>121</v>
      </c>
      <c r="T1943" s="8">
        <f t="shared" si="212"/>
        <v>42238.13282407407</v>
      </c>
      <c r="U1943" s="8">
        <f t="shared" si="213"/>
        <v>42268.13282407407</v>
      </c>
      <c r="V1943" s="14">
        <f t="shared" si="214"/>
        <v>30</v>
      </c>
      <c r="W1943" s="10">
        <f t="shared" si="215"/>
        <v>0.20599999999999999</v>
      </c>
      <c r="X1943" s="21">
        <f t="shared" si="216"/>
        <v>2015</v>
      </c>
    </row>
    <row r="1944" spans="1:24" ht="60" x14ac:dyDescent="0.25">
      <c r="A1944">
        <v>11</v>
      </c>
      <c r="B1944" s="1" t="s">
        <v>13</v>
      </c>
      <c r="C1944" s="1" t="s">
        <v>4122</v>
      </c>
      <c r="D1944" s="3">
        <v>5000</v>
      </c>
      <c r="E1944" s="4">
        <v>6025</v>
      </c>
      <c r="F1944" t="s">
        <v>8218</v>
      </c>
      <c r="G1944" t="s">
        <v>8223</v>
      </c>
      <c r="H1944" t="s">
        <v>8404</v>
      </c>
      <c r="I1944" t="s">
        <v>8245</v>
      </c>
      <c r="J1944">
        <v>1471834800</v>
      </c>
      <c r="K1944">
        <v>1469126462</v>
      </c>
      <c r="L1944" t="b">
        <v>0</v>
      </c>
      <c r="M1944">
        <v>75</v>
      </c>
      <c r="N1944" t="b">
        <v>1</v>
      </c>
      <c r="O1944" t="s">
        <v>8263</v>
      </c>
      <c r="P1944" t="s">
        <v>8320</v>
      </c>
      <c r="Q1944" t="s">
        <v>8331</v>
      </c>
      <c r="R1944">
        <f t="shared" si="210"/>
        <v>80.33</v>
      </c>
      <c r="S1944" s="9">
        <f t="shared" si="211"/>
        <v>121</v>
      </c>
      <c r="T1944" s="8">
        <f t="shared" si="212"/>
        <v>42572.778495370367</v>
      </c>
      <c r="U1944" s="8">
        <f t="shared" si="213"/>
        <v>42604.125</v>
      </c>
      <c r="V1944" s="14">
        <f t="shared" si="214"/>
        <v>31.346504629633273</v>
      </c>
      <c r="W1944" s="10">
        <f t="shared" si="215"/>
        <v>0.20499999999999999</v>
      </c>
      <c r="X1944" s="21">
        <f t="shared" si="216"/>
        <v>2016</v>
      </c>
    </row>
    <row r="1945" spans="1:24" ht="45" x14ac:dyDescent="0.25">
      <c r="A1945">
        <v>845</v>
      </c>
      <c r="B1945" s="1" t="s">
        <v>846</v>
      </c>
      <c r="C1945" s="1" t="s">
        <v>4955</v>
      </c>
      <c r="D1945" s="3">
        <v>5000</v>
      </c>
      <c r="E1945" s="4">
        <v>6019.01</v>
      </c>
      <c r="F1945" t="s">
        <v>8218</v>
      </c>
      <c r="G1945" t="s">
        <v>8223</v>
      </c>
      <c r="H1945" t="s">
        <v>8404</v>
      </c>
      <c r="I1945" t="s">
        <v>8245</v>
      </c>
      <c r="J1945">
        <v>1473047940</v>
      </c>
      <c r="K1945">
        <v>1469595396</v>
      </c>
      <c r="L1945" t="b">
        <v>0</v>
      </c>
      <c r="M1945">
        <v>177</v>
      </c>
      <c r="N1945" t="b">
        <v>1</v>
      </c>
      <c r="O1945" t="s">
        <v>8275</v>
      </c>
      <c r="P1945" t="s">
        <v>8326</v>
      </c>
      <c r="Q1945" t="s">
        <v>8335</v>
      </c>
      <c r="R1945">
        <f t="shared" si="210"/>
        <v>34.01</v>
      </c>
      <c r="S1945" s="9">
        <f t="shared" si="211"/>
        <v>120</v>
      </c>
      <c r="T1945" s="8">
        <f t="shared" si="212"/>
        <v>42578.205972222218</v>
      </c>
      <c r="U1945" s="8">
        <f t="shared" si="213"/>
        <v>42618.165972222225</v>
      </c>
      <c r="V1945" s="14">
        <f t="shared" si="214"/>
        <v>39.960000000006403</v>
      </c>
      <c r="W1945" s="10">
        <f t="shared" si="215"/>
        <v>0.20380200000000004</v>
      </c>
      <c r="X1945" s="21">
        <f t="shared" si="216"/>
        <v>2016</v>
      </c>
    </row>
    <row r="1946" spans="1:24" ht="45" x14ac:dyDescent="0.25">
      <c r="A1946">
        <v>291</v>
      </c>
      <c r="B1946" s="1" t="s">
        <v>292</v>
      </c>
      <c r="C1946" s="1" t="s">
        <v>4401</v>
      </c>
      <c r="D1946" s="3">
        <v>5000</v>
      </c>
      <c r="E1946" s="4">
        <v>6001</v>
      </c>
      <c r="F1946" t="s">
        <v>8218</v>
      </c>
      <c r="G1946" t="s">
        <v>8223</v>
      </c>
      <c r="H1946" t="s">
        <v>8404</v>
      </c>
      <c r="I1946" t="s">
        <v>8245</v>
      </c>
      <c r="J1946">
        <v>1367366460</v>
      </c>
      <c r="K1946">
        <v>1365791246</v>
      </c>
      <c r="L1946" t="b">
        <v>1</v>
      </c>
      <c r="M1946">
        <v>128</v>
      </c>
      <c r="N1946" t="b">
        <v>1</v>
      </c>
      <c r="O1946" t="s">
        <v>8267</v>
      </c>
      <c r="P1946" t="s">
        <v>8320</v>
      </c>
      <c r="Q1946" t="s">
        <v>8321</v>
      </c>
      <c r="R1946">
        <f t="shared" si="210"/>
        <v>46.88</v>
      </c>
      <c r="S1946" s="9">
        <f t="shared" si="211"/>
        <v>120</v>
      </c>
      <c r="T1946" s="8">
        <f t="shared" si="212"/>
        <v>41376.769050925926</v>
      </c>
      <c r="U1946" s="8">
        <f t="shared" si="213"/>
        <v>41395.000694444447</v>
      </c>
      <c r="V1946" s="14">
        <f t="shared" si="214"/>
        <v>18.231643518520286</v>
      </c>
      <c r="W1946" s="10">
        <f t="shared" si="215"/>
        <v>0.20019999999999999</v>
      </c>
      <c r="X1946" s="21">
        <f t="shared" si="216"/>
        <v>2013</v>
      </c>
    </row>
    <row r="1947" spans="1:24" ht="45" x14ac:dyDescent="0.25">
      <c r="A1947">
        <v>45</v>
      </c>
      <c r="B1947" s="1" t="s">
        <v>47</v>
      </c>
      <c r="C1947" s="1" t="s">
        <v>4156</v>
      </c>
      <c r="D1947" s="3">
        <v>5000</v>
      </c>
      <c r="E1947" s="4">
        <v>6000</v>
      </c>
      <c r="F1947" t="s">
        <v>8218</v>
      </c>
      <c r="G1947" t="s">
        <v>8223</v>
      </c>
      <c r="H1947" t="s">
        <v>8404</v>
      </c>
      <c r="I1947" t="s">
        <v>8245</v>
      </c>
      <c r="J1947">
        <v>1461769107</v>
      </c>
      <c r="K1947">
        <v>1459177107</v>
      </c>
      <c r="L1947" t="b">
        <v>0</v>
      </c>
      <c r="M1947">
        <v>61</v>
      </c>
      <c r="N1947" t="b">
        <v>1</v>
      </c>
      <c r="O1947" t="s">
        <v>8263</v>
      </c>
      <c r="P1947" t="s">
        <v>8320</v>
      </c>
      <c r="Q1947" t="s">
        <v>8331</v>
      </c>
      <c r="R1947">
        <f t="shared" si="210"/>
        <v>98.36</v>
      </c>
      <c r="S1947" s="9">
        <f t="shared" si="211"/>
        <v>120</v>
      </c>
      <c r="T1947" s="8">
        <f t="shared" si="212"/>
        <v>42457.623923611114</v>
      </c>
      <c r="U1947" s="8">
        <f t="shared" si="213"/>
        <v>42487.623923611114</v>
      </c>
      <c r="V1947" s="14">
        <f t="shared" si="214"/>
        <v>30</v>
      </c>
      <c r="W1947" s="10">
        <f t="shared" si="215"/>
        <v>0.2</v>
      </c>
      <c r="X1947" s="21">
        <f t="shared" si="216"/>
        <v>2016</v>
      </c>
    </row>
    <row r="1948" spans="1:24" ht="45" x14ac:dyDescent="0.25">
      <c r="A1948">
        <v>3233</v>
      </c>
      <c r="B1948" s="1" t="s">
        <v>3233</v>
      </c>
      <c r="C1948" s="1" t="s">
        <v>7343</v>
      </c>
      <c r="D1948" s="3">
        <v>5000</v>
      </c>
      <c r="E1948" s="4">
        <v>5940</v>
      </c>
      <c r="F1948" t="s">
        <v>8218</v>
      </c>
      <c r="G1948" t="s">
        <v>8223</v>
      </c>
      <c r="H1948" t="s">
        <v>8404</v>
      </c>
      <c r="I1948" t="s">
        <v>8245</v>
      </c>
      <c r="J1948">
        <v>1488482355</v>
      </c>
      <c r="K1948">
        <v>1485890355</v>
      </c>
      <c r="L1948" t="b">
        <v>0</v>
      </c>
      <c r="M1948">
        <v>61</v>
      </c>
      <c r="N1948" t="b">
        <v>1</v>
      </c>
      <c r="O1948" t="s">
        <v>8269</v>
      </c>
      <c r="P1948" t="s">
        <v>8322</v>
      </c>
      <c r="Q1948" t="s">
        <v>8325</v>
      </c>
      <c r="R1948">
        <f t="shared" si="210"/>
        <v>97.38</v>
      </c>
      <c r="S1948" s="9">
        <f t="shared" si="211"/>
        <v>119</v>
      </c>
      <c r="T1948" s="8">
        <f t="shared" si="212"/>
        <v>42766.805034722223</v>
      </c>
      <c r="U1948" s="8">
        <f t="shared" si="213"/>
        <v>42796.805034722223</v>
      </c>
      <c r="V1948" s="14">
        <f t="shared" si="214"/>
        <v>30</v>
      </c>
      <c r="W1948" s="10">
        <f t="shared" si="215"/>
        <v>0.188</v>
      </c>
      <c r="X1948" s="21">
        <f t="shared" si="216"/>
        <v>2017</v>
      </c>
    </row>
    <row r="1949" spans="1:24" ht="60" x14ac:dyDescent="0.25">
      <c r="A1949">
        <v>264</v>
      </c>
      <c r="B1949" s="1" t="s">
        <v>265</v>
      </c>
      <c r="C1949" s="1" t="s">
        <v>4374</v>
      </c>
      <c r="D1949" s="3">
        <v>5000</v>
      </c>
      <c r="E1949" s="4">
        <v>5910</v>
      </c>
      <c r="F1949" t="s">
        <v>8218</v>
      </c>
      <c r="G1949" t="s">
        <v>8223</v>
      </c>
      <c r="H1949" t="s">
        <v>8404</v>
      </c>
      <c r="I1949" t="s">
        <v>8245</v>
      </c>
      <c r="J1949">
        <v>1336747995</v>
      </c>
      <c r="K1949">
        <v>1334155995</v>
      </c>
      <c r="L1949" t="b">
        <v>1</v>
      </c>
      <c r="M1949">
        <v>91</v>
      </c>
      <c r="N1949" t="b">
        <v>1</v>
      </c>
      <c r="O1949" t="s">
        <v>8267</v>
      </c>
      <c r="P1949" t="s">
        <v>8320</v>
      </c>
      <c r="Q1949" t="s">
        <v>8321</v>
      </c>
      <c r="R1949">
        <f t="shared" si="210"/>
        <v>64.95</v>
      </c>
      <c r="S1949" s="9">
        <f t="shared" si="211"/>
        <v>118</v>
      </c>
      <c r="T1949" s="8">
        <f t="shared" si="212"/>
        <v>41010.620312500003</v>
      </c>
      <c r="U1949" s="8">
        <f t="shared" si="213"/>
        <v>41040.620312500003</v>
      </c>
      <c r="V1949" s="14">
        <f t="shared" si="214"/>
        <v>30</v>
      </c>
      <c r="W1949" s="10">
        <f t="shared" si="215"/>
        <v>0.182</v>
      </c>
      <c r="X1949" s="21">
        <f t="shared" si="216"/>
        <v>2012</v>
      </c>
    </row>
    <row r="1950" spans="1:24" ht="60" x14ac:dyDescent="0.25">
      <c r="A1950">
        <v>2799</v>
      </c>
      <c r="B1950" s="1" t="s">
        <v>2799</v>
      </c>
      <c r="C1950" s="1" t="s">
        <v>6909</v>
      </c>
      <c r="D1950" s="3">
        <v>5000</v>
      </c>
      <c r="E1950" s="4">
        <v>5831.74</v>
      </c>
      <c r="F1950" t="s">
        <v>8218</v>
      </c>
      <c r="G1950" t="s">
        <v>8224</v>
      </c>
      <c r="H1950" t="s">
        <v>8408</v>
      </c>
      <c r="I1950" t="s">
        <v>8246</v>
      </c>
      <c r="J1950">
        <v>1466179200</v>
      </c>
      <c r="K1950">
        <v>1463466070</v>
      </c>
      <c r="L1950" t="b">
        <v>0</v>
      </c>
      <c r="M1950">
        <v>130</v>
      </c>
      <c r="N1950" t="b">
        <v>1</v>
      </c>
      <c r="O1950" t="s">
        <v>8269</v>
      </c>
      <c r="P1950" t="s">
        <v>8322</v>
      </c>
      <c r="Q1950" t="s">
        <v>8325</v>
      </c>
      <c r="R1950">
        <f t="shared" si="210"/>
        <v>44.86</v>
      </c>
      <c r="S1950" s="9">
        <f t="shared" si="211"/>
        <v>117</v>
      </c>
      <c r="T1950" s="8">
        <f t="shared" si="212"/>
        <v>42507.264699074076</v>
      </c>
      <c r="U1950" s="8">
        <f t="shared" si="213"/>
        <v>42538.666666666672</v>
      </c>
      <c r="V1950" s="14">
        <f t="shared" si="214"/>
        <v>31.401967592595611</v>
      </c>
      <c r="W1950" s="10">
        <f t="shared" si="215"/>
        <v>0.16634799999999997</v>
      </c>
      <c r="X1950" s="21">
        <f t="shared" si="216"/>
        <v>2016</v>
      </c>
    </row>
    <row r="1951" spans="1:24" ht="45" x14ac:dyDescent="0.25">
      <c r="A1951">
        <v>839</v>
      </c>
      <c r="B1951" s="1" t="s">
        <v>840</v>
      </c>
      <c r="C1951" s="1" t="s">
        <v>4949</v>
      </c>
      <c r="D1951" s="3">
        <v>5000</v>
      </c>
      <c r="E1951" s="4">
        <v>5830.83</v>
      </c>
      <c r="F1951" t="s">
        <v>8218</v>
      </c>
      <c r="G1951" t="s">
        <v>8223</v>
      </c>
      <c r="H1951" t="s">
        <v>8404</v>
      </c>
      <c r="I1951" t="s">
        <v>8245</v>
      </c>
      <c r="J1951">
        <v>1348337956</v>
      </c>
      <c r="K1951">
        <v>1345745956</v>
      </c>
      <c r="L1951" t="b">
        <v>0</v>
      </c>
      <c r="M1951">
        <v>96</v>
      </c>
      <c r="N1951" t="b">
        <v>1</v>
      </c>
      <c r="O1951" t="s">
        <v>8274</v>
      </c>
      <c r="P1951" t="s">
        <v>8326</v>
      </c>
      <c r="Q1951" t="s">
        <v>8330</v>
      </c>
      <c r="R1951">
        <f t="shared" si="210"/>
        <v>60.74</v>
      </c>
      <c r="S1951" s="9">
        <f t="shared" si="211"/>
        <v>117</v>
      </c>
      <c r="T1951" s="8">
        <f t="shared" si="212"/>
        <v>41144.763379629629</v>
      </c>
      <c r="U1951" s="8">
        <f t="shared" si="213"/>
        <v>41174.763379629629</v>
      </c>
      <c r="V1951" s="14">
        <f t="shared" si="214"/>
        <v>30</v>
      </c>
      <c r="W1951" s="10">
        <f t="shared" si="215"/>
        <v>0.16616599999999998</v>
      </c>
      <c r="X1951" s="21">
        <f t="shared" si="216"/>
        <v>2012</v>
      </c>
    </row>
    <row r="1952" spans="1:24" ht="60" x14ac:dyDescent="0.25">
      <c r="A1952">
        <v>3655</v>
      </c>
      <c r="B1952" s="1" t="s">
        <v>3652</v>
      </c>
      <c r="C1952" s="1" t="s">
        <v>7765</v>
      </c>
      <c r="D1952" s="3">
        <v>5000</v>
      </c>
      <c r="E1952" s="4">
        <v>5813</v>
      </c>
      <c r="F1952" t="s">
        <v>8218</v>
      </c>
      <c r="G1952" t="s">
        <v>8223</v>
      </c>
      <c r="H1952" t="s">
        <v>8404</v>
      </c>
      <c r="I1952" t="s">
        <v>8245</v>
      </c>
      <c r="J1952">
        <v>1437202740</v>
      </c>
      <c r="K1952">
        <v>1434654998</v>
      </c>
      <c r="L1952" t="b">
        <v>0</v>
      </c>
      <c r="M1952">
        <v>79</v>
      </c>
      <c r="N1952" t="b">
        <v>1</v>
      </c>
      <c r="O1952" t="s">
        <v>8269</v>
      </c>
      <c r="P1952" t="s">
        <v>8322</v>
      </c>
      <c r="Q1952" t="s">
        <v>8325</v>
      </c>
      <c r="R1952">
        <f t="shared" si="210"/>
        <v>73.58</v>
      </c>
      <c r="S1952" s="9">
        <f t="shared" si="211"/>
        <v>116</v>
      </c>
      <c r="T1952" s="8">
        <f t="shared" si="212"/>
        <v>42173.803217592591</v>
      </c>
      <c r="U1952" s="8">
        <f t="shared" si="213"/>
        <v>42203.290972222225</v>
      </c>
      <c r="V1952" s="14">
        <f t="shared" si="214"/>
        <v>29.487754629633855</v>
      </c>
      <c r="W1952" s="10">
        <f t="shared" si="215"/>
        <v>0.16259999999999999</v>
      </c>
      <c r="X1952" s="21">
        <f t="shared" si="216"/>
        <v>2015</v>
      </c>
    </row>
    <row r="1953" spans="1:24" ht="45" x14ac:dyDescent="0.25">
      <c r="A1953">
        <v>1757</v>
      </c>
      <c r="B1953" s="1" t="s">
        <v>1758</v>
      </c>
      <c r="C1953" s="1" t="s">
        <v>5867</v>
      </c>
      <c r="D1953" s="3">
        <v>5000</v>
      </c>
      <c r="E1953" s="4">
        <v>5800</v>
      </c>
      <c r="F1953" t="s">
        <v>8218</v>
      </c>
      <c r="G1953" t="s">
        <v>8223</v>
      </c>
      <c r="H1953" t="s">
        <v>8404</v>
      </c>
      <c r="I1953" t="s">
        <v>8245</v>
      </c>
      <c r="J1953">
        <v>1485631740</v>
      </c>
      <c r="K1953">
        <v>1483041083</v>
      </c>
      <c r="L1953" t="b">
        <v>0</v>
      </c>
      <c r="M1953">
        <v>14</v>
      </c>
      <c r="N1953" t="b">
        <v>1</v>
      </c>
      <c r="O1953" t="s">
        <v>8283</v>
      </c>
      <c r="P1953" t="s">
        <v>8312</v>
      </c>
      <c r="Q1953" t="s">
        <v>8313</v>
      </c>
      <c r="R1953">
        <f t="shared" si="210"/>
        <v>414.29</v>
      </c>
      <c r="S1953" s="9">
        <f t="shared" si="211"/>
        <v>116</v>
      </c>
      <c r="T1953" s="8">
        <f t="shared" si="212"/>
        <v>42733.827349537038</v>
      </c>
      <c r="U1953" s="8">
        <f t="shared" si="213"/>
        <v>42763.811805555553</v>
      </c>
      <c r="V1953" s="14">
        <f t="shared" si="214"/>
        <v>29.98445601851563</v>
      </c>
      <c r="W1953" s="10">
        <f t="shared" si="215"/>
        <v>0.16</v>
      </c>
      <c r="X1953" s="21">
        <f t="shared" si="216"/>
        <v>2016</v>
      </c>
    </row>
    <row r="1954" spans="1:24" ht="45" x14ac:dyDescent="0.25">
      <c r="A1954">
        <v>1367</v>
      </c>
      <c r="B1954" s="1" t="s">
        <v>1368</v>
      </c>
      <c r="C1954" s="1" t="s">
        <v>5477</v>
      </c>
      <c r="D1954" s="3">
        <v>5000</v>
      </c>
      <c r="E1954" s="4">
        <v>5713</v>
      </c>
      <c r="F1954" t="s">
        <v>8218</v>
      </c>
      <c r="G1954" t="s">
        <v>8223</v>
      </c>
      <c r="H1954" t="s">
        <v>8404</v>
      </c>
      <c r="I1954" t="s">
        <v>8245</v>
      </c>
      <c r="J1954">
        <v>1447463050</v>
      </c>
      <c r="K1954">
        <v>1444867450</v>
      </c>
      <c r="L1954" t="b">
        <v>0</v>
      </c>
      <c r="M1954">
        <v>90</v>
      </c>
      <c r="N1954" t="b">
        <v>1</v>
      </c>
      <c r="O1954" t="s">
        <v>8274</v>
      </c>
      <c r="P1954" t="s">
        <v>8326</v>
      </c>
      <c r="Q1954" t="s">
        <v>8330</v>
      </c>
      <c r="R1954">
        <f t="shared" si="210"/>
        <v>63.48</v>
      </c>
      <c r="S1954" s="9">
        <f t="shared" si="211"/>
        <v>114</v>
      </c>
      <c r="T1954" s="8">
        <f t="shared" si="212"/>
        <v>42292.002893518518</v>
      </c>
      <c r="U1954" s="8">
        <f t="shared" si="213"/>
        <v>42322.044560185182</v>
      </c>
      <c r="V1954" s="14">
        <f t="shared" si="214"/>
        <v>30.041666666664241</v>
      </c>
      <c r="W1954" s="10">
        <f t="shared" si="215"/>
        <v>0.1426</v>
      </c>
      <c r="X1954" s="21">
        <f t="shared" si="216"/>
        <v>2015</v>
      </c>
    </row>
    <row r="1955" spans="1:24" ht="30" x14ac:dyDescent="0.25">
      <c r="A1955">
        <v>3158</v>
      </c>
      <c r="B1955" s="1" t="s">
        <v>3158</v>
      </c>
      <c r="C1955" s="1" t="s">
        <v>7268</v>
      </c>
      <c r="D1955" s="3">
        <v>5000</v>
      </c>
      <c r="E1955" s="4">
        <v>5700</v>
      </c>
      <c r="F1955" t="s">
        <v>8218</v>
      </c>
      <c r="G1955" t="s">
        <v>8223</v>
      </c>
      <c r="H1955" t="s">
        <v>8404</v>
      </c>
      <c r="I1955" t="s">
        <v>8245</v>
      </c>
      <c r="J1955">
        <v>1374523752</v>
      </c>
      <c r="K1955">
        <v>1371931752</v>
      </c>
      <c r="L1955" t="b">
        <v>1</v>
      </c>
      <c r="M1955">
        <v>69</v>
      </c>
      <c r="N1955" t="b">
        <v>1</v>
      </c>
      <c r="O1955" t="s">
        <v>8269</v>
      </c>
      <c r="P1955" t="s">
        <v>8322</v>
      </c>
      <c r="Q1955" t="s">
        <v>8325</v>
      </c>
      <c r="R1955">
        <f t="shared" si="210"/>
        <v>82.61</v>
      </c>
      <c r="S1955" s="9">
        <f t="shared" si="211"/>
        <v>114</v>
      </c>
      <c r="T1955" s="8">
        <f t="shared" si="212"/>
        <v>41447.839722222219</v>
      </c>
      <c r="U1955" s="8">
        <f t="shared" si="213"/>
        <v>41477.839722222219</v>
      </c>
      <c r="V1955" s="14">
        <f t="shared" si="214"/>
        <v>30</v>
      </c>
      <c r="W1955" s="10">
        <f t="shared" si="215"/>
        <v>0.14000000000000001</v>
      </c>
      <c r="X1955" s="21">
        <f t="shared" si="216"/>
        <v>2013</v>
      </c>
    </row>
    <row r="1956" spans="1:24" ht="45" x14ac:dyDescent="0.25">
      <c r="A1956">
        <v>2967</v>
      </c>
      <c r="B1956" s="1" t="s">
        <v>2967</v>
      </c>
      <c r="C1956" s="1" t="s">
        <v>7077</v>
      </c>
      <c r="D1956" s="3">
        <v>5000</v>
      </c>
      <c r="E1956" s="4">
        <v>5696</v>
      </c>
      <c r="F1956" t="s">
        <v>8218</v>
      </c>
      <c r="G1956" t="s">
        <v>8223</v>
      </c>
      <c r="H1956" t="s">
        <v>8404</v>
      </c>
      <c r="I1956" t="s">
        <v>8245</v>
      </c>
      <c r="J1956">
        <v>1425872692</v>
      </c>
      <c r="K1956">
        <v>1423284292</v>
      </c>
      <c r="L1956" t="b">
        <v>0</v>
      </c>
      <c r="M1956">
        <v>71</v>
      </c>
      <c r="N1956" t="b">
        <v>1</v>
      </c>
      <c r="O1956" t="s">
        <v>8269</v>
      </c>
      <c r="P1956" t="s">
        <v>8322</v>
      </c>
      <c r="Q1956" t="s">
        <v>8325</v>
      </c>
      <c r="R1956">
        <f t="shared" si="210"/>
        <v>80.23</v>
      </c>
      <c r="S1956" s="9">
        <f t="shared" si="211"/>
        <v>114</v>
      </c>
      <c r="T1956" s="8">
        <f t="shared" si="212"/>
        <v>42042.197824074072</v>
      </c>
      <c r="U1956" s="8">
        <f t="shared" si="213"/>
        <v>42072.156157407408</v>
      </c>
      <c r="V1956" s="14">
        <f t="shared" si="214"/>
        <v>29.958333333335759</v>
      </c>
      <c r="W1956" s="10">
        <f t="shared" si="215"/>
        <v>0.13919999999999999</v>
      </c>
      <c r="X1956" s="21">
        <f t="shared" si="216"/>
        <v>2015</v>
      </c>
    </row>
    <row r="1957" spans="1:24" ht="60" x14ac:dyDescent="0.25">
      <c r="A1957">
        <v>3361</v>
      </c>
      <c r="B1957" s="1" t="s">
        <v>3360</v>
      </c>
      <c r="C1957" s="1" t="s">
        <v>7471</v>
      </c>
      <c r="D1957" s="3">
        <v>5000</v>
      </c>
      <c r="E1957" s="4">
        <v>5673</v>
      </c>
      <c r="F1957" t="s">
        <v>8218</v>
      </c>
      <c r="G1957" t="s">
        <v>8223</v>
      </c>
      <c r="H1957" t="s">
        <v>8404</v>
      </c>
      <c r="I1957" t="s">
        <v>8245</v>
      </c>
      <c r="J1957">
        <v>1409587140</v>
      </c>
      <c r="K1957">
        <v>1408062990</v>
      </c>
      <c r="L1957" t="b">
        <v>0</v>
      </c>
      <c r="M1957">
        <v>68</v>
      </c>
      <c r="N1957" t="b">
        <v>1</v>
      </c>
      <c r="O1957" t="s">
        <v>8269</v>
      </c>
      <c r="P1957" t="s">
        <v>8322</v>
      </c>
      <c r="Q1957" t="s">
        <v>8325</v>
      </c>
      <c r="R1957">
        <f t="shared" si="210"/>
        <v>83.43</v>
      </c>
      <c r="S1957" s="9">
        <f t="shared" si="211"/>
        <v>113</v>
      </c>
      <c r="T1957" s="8">
        <f t="shared" si="212"/>
        <v>41866.025347222225</v>
      </c>
      <c r="U1957" s="8">
        <f t="shared" si="213"/>
        <v>41883.665972222225</v>
      </c>
      <c r="V1957" s="14">
        <f t="shared" si="214"/>
        <v>17.640625</v>
      </c>
      <c r="W1957" s="10">
        <f t="shared" si="215"/>
        <v>0.1346</v>
      </c>
      <c r="X1957" s="21">
        <f t="shared" si="216"/>
        <v>2014</v>
      </c>
    </row>
    <row r="1958" spans="1:24" ht="45" x14ac:dyDescent="0.25">
      <c r="A1958">
        <v>3554</v>
      </c>
      <c r="B1958" s="1" t="s">
        <v>3553</v>
      </c>
      <c r="C1958" s="1" t="s">
        <v>7664</v>
      </c>
      <c r="D1958" s="3">
        <v>5000</v>
      </c>
      <c r="E1958" s="4">
        <v>5671.11</v>
      </c>
      <c r="F1958" t="s">
        <v>8218</v>
      </c>
      <c r="G1958" t="s">
        <v>8223</v>
      </c>
      <c r="H1958" t="s">
        <v>8404</v>
      </c>
      <c r="I1958" t="s">
        <v>8245</v>
      </c>
      <c r="J1958">
        <v>1423674000</v>
      </c>
      <c r="K1958">
        <v>1421025159</v>
      </c>
      <c r="L1958" t="b">
        <v>0</v>
      </c>
      <c r="M1958">
        <v>53</v>
      </c>
      <c r="N1958" t="b">
        <v>1</v>
      </c>
      <c r="O1958" t="s">
        <v>8269</v>
      </c>
      <c r="P1958" t="s">
        <v>8322</v>
      </c>
      <c r="Q1958" t="s">
        <v>8325</v>
      </c>
      <c r="R1958">
        <f t="shared" si="210"/>
        <v>107</v>
      </c>
      <c r="S1958" s="9">
        <f t="shared" si="211"/>
        <v>113</v>
      </c>
      <c r="T1958" s="8">
        <f t="shared" si="212"/>
        <v>42016.050451388888</v>
      </c>
      <c r="U1958" s="8">
        <f t="shared" si="213"/>
        <v>42046.708333333328</v>
      </c>
      <c r="V1958" s="14">
        <f t="shared" si="214"/>
        <v>30.657881944440305</v>
      </c>
      <c r="W1958" s="10">
        <f t="shared" si="215"/>
        <v>0.13422199999999992</v>
      </c>
      <c r="X1958" s="21">
        <f t="shared" si="216"/>
        <v>2015</v>
      </c>
    </row>
    <row r="1959" spans="1:24" ht="45" x14ac:dyDescent="0.25">
      <c r="A1959">
        <v>2812</v>
      </c>
      <c r="B1959" s="1" t="s">
        <v>2812</v>
      </c>
      <c r="C1959" s="1" t="s">
        <v>6922</v>
      </c>
      <c r="D1959" s="3">
        <v>5000</v>
      </c>
      <c r="E1959" s="4">
        <v>5665</v>
      </c>
      <c r="F1959" t="s">
        <v>8218</v>
      </c>
      <c r="G1959" t="s">
        <v>8228</v>
      </c>
      <c r="H1959" t="s">
        <v>8409</v>
      </c>
      <c r="I1959" t="s">
        <v>8250</v>
      </c>
      <c r="J1959">
        <v>1428292800</v>
      </c>
      <c r="K1959">
        <v>1424368298</v>
      </c>
      <c r="L1959" t="b">
        <v>0</v>
      </c>
      <c r="M1959">
        <v>83</v>
      </c>
      <c r="N1959" t="b">
        <v>1</v>
      </c>
      <c r="O1959" t="s">
        <v>8269</v>
      </c>
      <c r="P1959" t="s">
        <v>8322</v>
      </c>
      <c r="Q1959" t="s">
        <v>8325</v>
      </c>
      <c r="R1959">
        <f t="shared" si="210"/>
        <v>68.25</v>
      </c>
      <c r="S1959" s="9">
        <f t="shared" si="211"/>
        <v>113</v>
      </c>
      <c r="T1959" s="8">
        <f t="shared" si="212"/>
        <v>42054.74418981481</v>
      </c>
      <c r="U1959" s="8">
        <f t="shared" si="213"/>
        <v>42100.166666666672</v>
      </c>
      <c r="V1959" s="14">
        <f t="shared" si="214"/>
        <v>45.422476851861575</v>
      </c>
      <c r="W1959" s="10">
        <f t="shared" si="215"/>
        <v>0.13300000000000001</v>
      </c>
      <c r="X1959" s="21">
        <f t="shared" si="216"/>
        <v>2015</v>
      </c>
    </row>
    <row r="1960" spans="1:24" ht="45" x14ac:dyDescent="0.25">
      <c r="A1960">
        <v>118</v>
      </c>
      <c r="B1960" s="1" t="s">
        <v>120</v>
      </c>
      <c r="C1960" s="1" t="s">
        <v>4229</v>
      </c>
      <c r="D1960" s="3">
        <v>5000</v>
      </c>
      <c r="E1960" s="4">
        <v>5651.58</v>
      </c>
      <c r="F1960" t="s">
        <v>8218</v>
      </c>
      <c r="G1960" t="s">
        <v>8223</v>
      </c>
      <c r="H1960" t="s">
        <v>8404</v>
      </c>
      <c r="I1960" t="s">
        <v>8245</v>
      </c>
      <c r="J1960">
        <v>1311902236</v>
      </c>
      <c r="K1960">
        <v>1309310236</v>
      </c>
      <c r="L1960" t="b">
        <v>0</v>
      </c>
      <c r="M1960">
        <v>39</v>
      </c>
      <c r="N1960" t="b">
        <v>1</v>
      </c>
      <c r="O1960" t="s">
        <v>8264</v>
      </c>
      <c r="P1960" t="s">
        <v>8320</v>
      </c>
      <c r="Q1960" t="s">
        <v>8342</v>
      </c>
      <c r="R1960">
        <f t="shared" si="210"/>
        <v>144.91</v>
      </c>
      <c r="S1960" s="9">
        <f t="shared" si="211"/>
        <v>113</v>
      </c>
      <c r="T1960" s="8">
        <f t="shared" si="212"/>
        <v>40723.053657407407</v>
      </c>
      <c r="U1960" s="8">
        <f t="shared" si="213"/>
        <v>40753.053657407407</v>
      </c>
      <c r="V1960" s="14">
        <f t="shared" si="214"/>
        <v>30</v>
      </c>
      <c r="W1960" s="10">
        <f t="shared" si="215"/>
        <v>0.13031599999999999</v>
      </c>
      <c r="X1960" s="21">
        <f t="shared" si="216"/>
        <v>2011</v>
      </c>
    </row>
    <row r="1961" spans="1:24" ht="60" x14ac:dyDescent="0.25">
      <c r="A1961">
        <v>3489</v>
      </c>
      <c r="B1961" s="1" t="s">
        <v>3488</v>
      </c>
      <c r="C1961" s="1" t="s">
        <v>7599</v>
      </c>
      <c r="D1961" s="3">
        <v>5000</v>
      </c>
      <c r="E1961" s="4">
        <v>5635</v>
      </c>
      <c r="F1961" t="s">
        <v>8218</v>
      </c>
      <c r="G1961" t="s">
        <v>8224</v>
      </c>
      <c r="H1961" t="s">
        <v>8408</v>
      </c>
      <c r="I1961" t="s">
        <v>8246</v>
      </c>
      <c r="J1961">
        <v>1400965200</v>
      </c>
      <c r="K1961">
        <v>1398352531</v>
      </c>
      <c r="L1961" t="b">
        <v>0</v>
      </c>
      <c r="M1961">
        <v>72</v>
      </c>
      <c r="N1961" t="b">
        <v>1</v>
      </c>
      <c r="O1961" t="s">
        <v>8269</v>
      </c>
      <c r="P1961" t="s">
        <v>8322</v>
      </c>
      <c r="Q1961" t="s">
        <v>8325</v>
      </c>
      <c r="R1961">
        <f t="shared" si="210"/>
        <v>78.260000000000005</v>
      </c>
      <c r="S1961" s="9">
        <f t="shared" si="211"/>
        <v>113</v>
      </c>
      <c r="T1961" s="8">
        <f t="shared" si="212"/>
        <v>41753.635775462964</v>
      </c>
      <c r="U1961" s="8">
        <f t="shared" si="213"/>
        <v>41783.875</v>
      </c>
      <c r="V1961" s="14">
        <f t="shared" si="214"/>
        <v>30.239224537035625</v>
      </c>
      <c r="W1961" s="10">
        <f t="shared" si="215"/>
        <v>0.127</v>
      </c>
      <c r="X1961" s="21">
        <f t="shared" si="216"/>
        <v>2014</v>
      </c>
    </row>
    <row r="1962" spans="1:24" ht="60" x14ac:dyDescent="0.2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8404</v>
      </c>
      <c r="I1962" t="s">
        <v>8245</v>
      </c>
      <c r="J1962">
        <v>1265097540</v>
      </c>
      <c r="K1962">
        <v>1257538029</v>
      </c>
      <c r="L1962" t="b">
        <v>1</v>
      </c>
      <c r="M1962">
        <v>51</v>
      </c>
      <c r="N1962" t="b">
        <v>1</v>
      </c>
      <c r="O1962" t="s">
        <v>8267</v>
      </c>
      <c r="P1962" t="s">
        <v>8320</v>
      </c>
      <c r="Q1962" t="s">
        <v>8321</v>
      </c>
      <c r="R1962">
        <f t="shared" si="210"/>
        <v>110.47</v>
      </c>
      <c r="S1962" s="9">
        <f t="shared" si="211"/>
        <v>113</v>
      </c>
      <c r="T1962" s="8">
        <f t="shared" si="212"/>
        <v>40123.83829861111</v>
      </c>
      <c r="U1962" s="8">
        <f t="shared" si="213"/>
        <v>40211.332638888889</v>
      </c>
      <c r="V1962" s="14">
        <f t="shared" si="214"/>
        <v>87.494340277778974</v>
      </c>
      <c r="W1962" s="10">
        <f t="shared" si="215"/>
        <v>0.1268</v>
      </c>
      <c r="X1962" s="21">
        <f t="shared" si="216"/>
        <v>2009</v>
      </c>
    </row>
    <row r="1963" spans="1:24" ht="60" x14ac:dyDescent="0.25">
      <c r="A1963">
        <v>752</v>
      </c>
      <c r="B1963" s="1" t="s">
        <v>753</v>
      </c>
      <c r="C1963" s="1" t="s">
        <v>4862</v>
      </c>
      <c r="D1963" s="3">
        <v>5000</v>
      </c>
      <c r="E1963" s="4">
        <v>5585</v>
      </c>
      <c r="F1963" t="s">
        <v>8218</v>
      </c>
      <c r="G1963" t="s">
        <v>8225</v>
      </c>
      <c r="H1963" t="s">
        <v>8405</v>
      </c>
      <c r="I1963" t="s">
        <v>8247</v>
      </c>
      <c r="J1963">
        <v>1476615600</v>
      </c>
      <c r="K1963">
        <v>1474884417</v>
      </c>
      <c r="L1963" t="b">
        <v>0</v>
      </c>
      <c r="M1963">
        <v>105</v>
      </c>
      <c r="N1963" t="b">
        <v>1</v>
      </c>
      <c r="O1963" t="s">
        <v>8272</v>
      </c>
      <c r="P1963" t="s">
        <v>8310</v>
      </c>
      <c r="Q1963" t="s">
        <v>8332</v>
      </c>
      <c r="R1963">
        <f t="shared" si="210"/>
        <v>53.19</v>
      </c>
      <c r="S1963" s="9">
        <f t="shared" si="211"/>
        <v>112</v>
      </c>
      <c r="T1963" s="8">
        <f t="shared" si="212"/>
        <v>42639.421493055561</v>
      </c>
      <c r="U1963" s="8">
        <f t="shared" si="213"/>
        <v>42659.458333333328</v>
      </c>
      <c r="V1963" s="14">
        <f t="shared" si="214"/>
        <v>20.036840277767624</v>
      </c>
      <c r="W1963" s="10">
        <f t="shared" si="215"/>
        <v>0.11700000000000001</v>
      </c>
      <c r="X1963" s="21">
        <f t="shared" si="216"/>
        <v>2016</v>
      </c>
    </row>
    <row r="1964" spans="1:24" ht="60" x14ac:dyDescent="0.25">
      <c r="A1964">
        <v>268</v>
      </c>
      <c r="B1964" s="1" t="s">
        <v>269</v>
      </c>
      <c r="C1964" s="1" t="s">
        <v>4378</v>
      </c>
      <c r="D1964" s="3">
        <v>5000</v>
      </c>
      <c r="E1964" s="4">
        <v>5570</v>
      </c>
      <c r="F1964" t="s">
        <v>8218</v>
      </c>
      <c r="G1964" t="s">
        <v>8223</v>
      </c>
      <c r="H1964" t="s">
        <v>8404</v>
      </c>
      <c r="I1964" t="s">
        <v>8245</v>
      </c>
      <c r="J1964">
        <v>1320640778</v>
      </c>
      <c r="K1964">
        <v>1316749178</v>
      </c>
      <c r="L1964" t="b">
        <v>1</v>
      </c>
      <c r="M1964">
        <v>111</v>
      </c>
      <c r="N1964" t="b">
        <v>1</v>
      </c>
      <c r="O1964" t="s">
        <v>8267</v>
      </c>
      <c r="P1964" t="s">
        <v>8320</v>
      </c>
      <c r="Q1964" t="s">
        <v>8321</v>
      </c>
      <c r="R1964">
        <f t="shared" si="210"/>
        <v>50.18</v>
      </c>
      <c r="S1964" s="9">
        <f t="shared" si="211"/>
        <v>111</v>
      </c>
      <c r="T1964" s="8">
        <f t="shared" si="212"/>
        <v>40809.15252314815</v>
      </c>
      <c r="U1964" s="8">
        <f t="shared" si="213"/>
        <v>40854.194189814814</v>
      </c>
      <c r="V1964" s="14">
        <f t="shared" si="214"/>
        <v>45.041666666664241</v>
      </c>
      <c r="W1964" s="10">
        <f t="shared" si="215"/>
        <v>0.114</v>
      </c>
      <c r="X1964" s="21">
        <f t="shared" si="216"/>
        <v>2011</v>
      </c>
    </row>
    <row r="1965" spans="1:24" ht="60" x14ac:dyDescent="0.25">
      <c r="A1965">
        <v>265</v>
      </c>
      <c r="B1965" s="1" t="s">
        <v>266</v>
      </c>
      <c r="C1965" s="1" t="s">
        <v>4375</v>
      </c>
      <c r="D1965" s="3">
        <v>5000</v>
      </c>
      <c r="E1965" s="4">
        <v>5555</v>
      </c>
      <c r="F1965" t="s">
        <v>8218</v>
      </c>
      <c r="G1965" t="s">
        <v>8223</v>
      </c>
      <c r="H1965" t="s">
        <v>8404</v>
      </c>
      <c r="I1965" t="s">
        <v>8245</v>
      </c>
      <c r="J1965">
        <v>1273522560</v>
      </c>
      <c r="K1965">
        <v>1269928430</v>
      </c>
      <c r="L1965" t="b">
        <v>1</v>
      </c>
      <c r="M1965">
        <v>58</v>
      </c>
      <c r="N1965" t="b">
        <v>1</v>
      </c>
      <c r="O1965" t="s">
        <v>8267</v>
      </c>
      <c r="P1965" t="s">
        <v>8320</v>
      </c>
      <c r="Q1965" t="s">
        <v>8321</v>
      </c>
      <c r="R1965">
        <f t="shared" si="210"/>
        <v>95.78</v>
      </c>
      <c r="S1965" s="9">
        <f t="shared" si="211"/>
        <v>111</v>
      </c>
      <c r="T1965" s="8">
        <f t="shared" si="212"/>
        <v>40267.245717592588</v>
      </c>
      <c r="U1965" s="8">
        <f t="shared" si="213"/>
        <v>40308.844444444447</v>
      </c>
      <c r="V1965" s="14">
        <f t="shared" si="214"/>
        <v>41.598726851858373</v>
      </c>
      <c r="W1965" s="10">
        <f t="shared" si="215"/>
        <v>0.111</v>
      </c>
      <c r="X1965" s="21">
        <f t="shared" si="216"/>
        <v>2010</v>
      </c>
    </row>
    <row r="1966" spans="1:24" ht="45" x14ac:dyDescent="0.25">
      <c r="A1966">
        <v>1645</v>
      </c>
      <c r="B1966" s="1" t="s">
        <v>1646</v>
      </c>
      <c r="C1966" s="1" t="s">
        <v>5755</v>
      </c>
      <c r="D1966" s="3">
        <v>5000</v>
      </c>
      <c r="E1966" s="4">
        <v>5540</v>
      </c>
      <c r="F1966" t="s">
        <v>8218</v>
      </c>
      <c r="G1966" t="s">
        <v>8223</v>
      </c>
      <c r="H1966" t="s">
        <v>8404</v>
      </c>
      <c r="I1966" t="s">
        <v>8245</v>
      </c>
      <c r="J1966">
        <v>1379515740</v>
      </c>
      <c r="K1966">
        <v>1378306140</v>
      </c>
      <c r="L1966" t="b">
        <v>0</v>
      </c>
      <c r="M1966">
        <v>10</v>
      </c>
      <c r="N1966" t="b">
        <v>1</v>
      </c>
      <c r="O1966" t="s">
        <v>8290</v>
      </c>
      <c r="P1966" t="s">
        <v>8326</v>
      </c>
      <c r="Q1966" t="s">
        <v>8337</v>
      </c>
      <c r="R1966">
        <f t="shared" si="210"/>
        <v>554</v>
      </c>
      <c r="S1966" s="9">
        <f t="shared" si="211"/>
        <v>111</v>
      </c>
      <c r="T1966" s="8">
        <f t="shared" si="212"/>
        <v>41521.617361111108</v>
      </c>
      <c r="U1966" s="8">
        <f t="shared" si="213"/>
        <v>41535.617361111108</v>
      </c>
      <c r="V1966" s="14">
        <f t="shared" si="214"/>
        <v>14</v>
      </c>
      <c r="W1966" s="10">
        <f t="shared" si="215"/>
        <v>0.108</v>
      </c>
      <c r="X1966" s="21">
        <f t="shared" si="216"/>
        <v>2013</v>
      </c>
    </row>
    <row r="1967" spans="1:24" ht="45" x14ac:dyDescent="0.25">
      <c r="A1967">
        <v>1368</v>
      </c>
      <c r="B1967" s="1" t="s">
        <v>1369</v>
      </c>
      <c r="C1967" s="1" t="s">
        <v>5478</v>
      </c>
      <c r="D1967" s="3">
        <v>5000</v>
      </c>
      <c r="E1967" s="4">
        <v>5535</v>
      </c>
      <c r="F1967" t="s">
        <v>8218</v>
      </c>
      <c r="G1967" t="s">
        <v>8223</v>
      </c>
      <c r="H1967" t="s">
        <v>8404</v>
      </c>
      <c r="I1967" t="s">
        <v>8245</v>
      </c>
      <c r="J1967">
        <v>1434342894</v>
      </c>
      <c r="K1967">
        <v>1432269294</v>
      </c>
      <c r="L1967" t="b">
        <v>0</v>
      </c>
      <c r="M1967">
        <v>87</v>
      </c>
      <c r="N1967" t="b">
        <v>1</v>
      </c>
      <c r="O1967" t="s">
        <v>8274</v>
      </c>
      <c r="P1967" t="s">
        <v>8326</v>
      </c>
      <c r="Q1967" t="s">
        <v>8330</v>
      </c>
      <c r="R1967">
        <f t="shared" si="210"/>
        <v>63.62</v>
      </c>
      <c r="S1967" s="9">
        <f t="shared" si="211"/>
        <v>111</v>
      </c>
      <c r="T1967" s="8">
        <f t="shared" si="212"/>
        <v>42146.190902777773</v>
      </c>
      <c r="U1967" s="8">
        <f t="shared" si="213"/>
        <v>42170.190902777773</v>
      </c>
      <c r="V1967" s="14">
        <f t="shared" si="214"/>
        <v>24</v>
      </c>
      <c r="W1967" s="10">
        <f t="shared" si="215"/>
        <v>0.107</v>
      </c>
      <c r="X1967" s="21">
        <f t="shared" si="216"/>
        <v>2015</v>
      </c>
    </row>
    <row r="1968" spans="1:24" ht="45" x14ac:dyDescent="0.25">
      <c r="A1968">
        <v>3698</v>
      </c>
      <c r="B1968" s="1" t="s">
        <v>3695</v>
      </c>
      <c r="C1968" s="1" t="s">
        <v>7808</v>
      </c>
      <c r="D1968" s="3">
        <v>5000</v>
      </c>
      <c r="E1968" s="4">
        <v>5526</v>
      </c>
      <c r="F1968" t="s">
        <v>8218</v>
      </c>
      <c r="G1968" t="s">
        <v>8223</v>
      </c>
      <c r="H1968" t="s">
        <v>8404</v>
      </c>
      <c r="I1968" t="s">
        <v>8245</v>
      </c>
      <c r="J1968">
        <v>1456946487</v>
      </c>
      <c r="K1968">
        <v>1454354487</v>
      </c>
      <c r="L1968" t="b">
        <v>0</v>
      </c>
      <c r="M1968">
        <v>136</v>
      </c>
      <c r="N1968" t="b">
        <v>1</v>
      </c>
      <c r="O1968" t="s">
        <v>8269</v>
      </c>
      <c r="P1968" t="s">
        <v>8322</v>
      </c>
      <c r="Q1968" t="s">
        <v>8325</v>
      </c>
      <c r="R1968">
        <f t="shared" si="210"/>
        <v>40.630000000000003</v>
      </c>
      <c r="S1968" s="9">
        <f t="shared" si="211"/>
        <v>111</v>
      </c>
      <c r="T1968" s="8">
        <f t="shared" si="212"/>
        <v>42401.806562500002</v>
      </c>
      <c r="U1968" s="8">
        <f t="shared" si="213"/>
        <v>42431.806562500002</v>
      </c>
      <c r="V1968" s="14">
        <f t="shared" si="214"/>
        <v>30</v>
      </c>
      <c r="W1968" s="10">
        <f t="shared" si="215"/>
        <v>0.1052</v>
      </c>
      <c r="X1968" s="21">
        <f t="shared" si="216"/>
        <v>2016</v>
      </c>
    </row>
    <row r="1969" spans="1:24" ht="45" x14ac:dyDescent="0.25">
      <c r="A1969">
        <v>3772</v>
      </c>
      <c r="B1969" s="1" t="s">
        <v>3769</v>
      </c>
      <c r="C1969" s="1" t="s">
        <v>7882</v>
      </c>
      <c r="D1969" s="3">
        <v>5000</v>
      </c>
      <c r="E1969" s="4">
        <v>5510</v>
      </c>
      <c r="F1969" t="s">
        <v>8218</v>
      </c>
      <c r="G1969" t="s">
        <v>8223</v>
      </c>
      <c r="H1969" t="s">
        <v>8404</v>
      </c>
      <c r="I1969" t="s">
        <v>8245</v>
      </c>
      <c r="J1969">
        <v>1480399200</v>
      </c>
      <c r="K1969">
        <v>1478616506</v>
      </c>
      <c r="L1969" t="b">
        <v>0</v>
      </c>
      <c r="M1969">
        <v>33</v>
      </c>
      <c r="N1969" t="b">
        <v>1</v>
      </c>
      <c r="O1969" t="s">
        <v>8303</v>
      </c>
      <c r="P1969" t="s">
        <v>8322</v>
      </c>
      <c r="Q1969" t="s">
        <v>8334</v>
      </c>
      <c r="R1969">
        <f t="shared" si="210"/>
        <v>166.97</v>
      </c>
      <c r="S1969" s="9">
        <f t="shared" si="211"/>
        <v>110</v>
      </c>
      <c r="T1969" s="8">
        <f t="shared" si="212"/>
        <v>42682.616967592592</v>
      </c>
      <c r="U1969" s="8">
        <f t="shared" si="213"/>
        <v>42703.25</v>
      </c>
      <c r="V1969" s="14">
        <f t="shared" si="214"/>
        <v>20.633032407407882</v>
      </c>
      <c r="W1969" s="10">
        <f t="shared" si="215"/>
        <v>0.10199999999999999</v>
      </c>
      <c r="X1969" s="21">
        <f t="shared" si="216"/>
        <v>2016</v>
      </c>
    </row>
    <row r="1970" spans="1:24" ht="60" x14ac:dyDescent="0.25">
      <c r="A1970">
        <v>2458</v>
      </c>
      <c r="B1970" s="1" t="s">
        <v>2459</v>
      </c>
      <c r="C1970" s="1" t="s">
        <v>6568</v>
      </c>
      <c r="D1970" s="3">
        <v>5000</v>
      </c>
      <c r="E1970" s="4">
        <v>5509</v>
      </c>
      <c r="F1970" t="s">
        <v>8218</v>
      </c>
      <c r="G1970" t="s">
        <v>8223</v>
      </c>
      <c r="H1970" t="s">
        <v>8404</v>
      </c>
      <c r="I1970" t="s">
        <v>8245</v>
      </c>
      <c r="J1970">
        <v>1465498800</v>
      </c>
      <c r="K1970">
        <v>1462481718</v>
      </c>
      <c r="L1970" t="b">
        <v>0</v>
      </c>
      <c r="M1970">
        <v>80</v>
      </c>
      <c r="N1970" t="b">
        <v>1</v>
      </c>
      <c r="O1970" t="s">
        <v>8296</v>
      </c>
      <c r="P1970" t="s">
        <v>8318</v>
      </c>
      <c r="Q1970" t="s">
        <v>8319</v>
      </c>
      <c r="R1970">
        <f t="shared" si="210"/>
        <v>68.86</v>
      </c>
      <c r="S1970" s="9">
        <f t="shared" si="211"/>
        <v>110</v>
      </c>
      <c r="T1970" s="8">
        <f t="shared" si="212"/>
        <v>42495.871736111112</v>
      </c>
      <c r="U1970" s="8">
        <f t="shared" si="213"/>
        <v>42530.791666666672</v>
      </c>
      <c r="V1970" s="14">
        <f t="shared" si="214"/>
        <v>34.919930555559404</v>
      </c>
      <c r="W1970" s="10">
        <f t="shared" si="215"/>
        <v>0.1018</v>
      </c>
      <c r="X1970" s="21">
        <f t="shared" si="216"/>
        <v>2016</v>
      </c>
    </row>
    <row r="1971" spans="1:24" ht="60" x14ac:dyDescent="0.25">
      <c r="A1971">
        <v>3822</v>
      </c>
      <c r="B1971" s="1" t="s">
        <v>3819</v>
      </c>
      <c r="C1971" s="1" t="s">
        <v>7931</v>
      </c>
      <c r="D1971" s="3">
        <v>5000</v>
      </c>
      <c r="E1971" s="4">
        <v>5501</v>
      </c>
      <c r="F1971" t="s">
        <v>8218</v>
      </c>
      <c r="G1971" t="s">
        <v>8235</v>
      </c>
      <c r="H1971" t="s">
        <v>8413</v>
      </c>
      <c r="I1971" t="s">
        <v>8248</v>
      </c>
      <c r="J1971">
        <v>1453244340</v>
      </c>
      <c r="K1971">
        <v>1448136417</v>
      </c>
      <c r="L1971" t="b">
        <v>0</v>
      </c>
      <c r="M1971">
        <v>76</v>
      </c>
      <c r="N1971" t="b">
        <v>1</v>
      </c>
      <c r="O1971" t="s">
        <v>8269</v>
      </c>
      <c r="P1971" t="s">
        <v>8322</v>
      </c>
      <c r="Q1971" t="s">
        <v>8325</v>
      </c>
      <c r="R1971">
        <f t="shared" si="210"/>
        <v>72.38</v>
      </c>
      <c r="S1971" s="9">
        <f t="shared" si="211"/>
        <v>110</v>
      </c>
      <c r="T1971" s="8">
        <f t="shared" si="212"/>
        <v>42329.838159722218</v>
      </c>
      <c r="U1971" s="8">
        <f t="shared" si="213"/>
        <v>42388.957638888889</v>
      </c>
      <c r="V1971" s="14">
        <f t="shared" si="214"/>
        <v>59.119479166671226</v>
      </c>
      <c r="W1971" s="10">
        <f t="shared" si="215"/>
        <v>0.1002</v>
      </c>
      <c r="X1971" s="21">
        <f t="shared" si="216"/>
        <v>2015</v>
      </c>
    </row>
    <row r="1972" spans="1:24" ht="60" x14ac:dyDescent="0.25">
      <c r="A1972">
        <v>2961</v>
      </c>
      <c r="B1972" s="1" t="s">
        <v>2961</v>
      </c>
      <c r="C1972" s="1" t="s">
        <v>7071</v>
      </c>
      <c r="D1972" s="3">
        <v>5000</v>
      </c>
      <c r="E1972" s="4">
        <v>5481</v>
      </c>
      <c r="F1972" t="s">
        <v>8218</v>
      </c>
      <c r="G1972" t="s">
        <v>8223</v>
      </c>
      <c r="H1972" t="s">
        <v>8404</v>
      </c>
      <c r="I1972" t="s">
        <v>8245</v>
      </c>
      <c r="J1972">
        <v>1427342400</v>
      </c>
      <c r="K1972">
        <v>1424927159</v>
      </c>
      <c r="L1972" t="b">
        <v>0</v>
      </c>
      <c r="M1972">
        <v>108</v>
      </c>
      <c r="N1972" t="b">
        <v>1</v>
      </c>
      <c r="O1972" t="s">
        <v>8269</v>
      </c>
      <c r="P1972" t="s">
        <v>8322</v>
      </c>
      <c r="Q1972" t="s">
        <v>8325</v>
      </c>
      <c r="R1972">
        <f t="shared" si="210"/>
        <v>50.75</v>
      </c>
      <c r="S1972" s="9">
        <f t="shared" si="211"/>
        <v>110</v>
      </c>
      <c r="T1972" s="8">
        <f t="shared" si="212"/>
        <v>42061.212488425925</v>
      </c>
      <c r="U1972" s="8">
        <f t="shared" si="213"/>
        <v>42089.166666666672</v>
      </c>
      <c r="V1972" s="14">
        <f t="shared" si="214"/>
        <v>27.954178240746842</v>
      </c>
      <c r="W1972" s="10">
        <f t="shared" si="215"/>
        <v>9.6199999999999994E-2</v>
      </c>
      <c r="X1972" s="21">
        <f t="shared" si="216"/>
        <v>2015</v>
      </c>
    </row>
    <row r="1973" spans="1:24" ht="60" x14ac:dyDescent="0.25">
      <c r="A1973">
        <v>3175</v>
      </c>
      <c r="B1973" s="1" t="s">
        <v>3175</v>
      </c>
      <c r="C1973" s="1" t="s">
        <v>7285</v>
      </c>
      <c r="D1973" s="3">
        <v>5000</v>
      </c>
      <c r="E1973" s="4">
        <v>5478</v>
      </c>
      <c r="F1973" t="s">
        <v>8218</v>
      </c>
      <c r="G1973" t="s">
        <v>8223</v>
      </c>
      <c r="H1973" t="s">
        <v>8404</v>
      </c>
      <c r="I1973" t="s">
        <v>8245</v>
      </c>
      <c r="J1973">
        <v>1297977427</v>
      </c>
      <c r="K1973">
        <v>1292793427</v>
      </c>
      <c r="L1973" t="b">
        <v>1</v>
      </c>
      <c r="M1973">
        <v>60</v>
      </c>
      <c r="N1973" t="b">
        <v>1</v>
      </c>
      <c r="O1973" t="s">
        <v>8269</v>
      </c>
      <c r="P1973" t="s">
        <v>8322</v>
      </c>
      <c r="Q1973" t="s">
        <v>8325</v>
      </c>
      <c r="R1973">
        <f t="shared" si="210"/>
        <v>91.3</v>
      </c>
      <c r="S1973" s="9">
        <f t="shared" si="211"/>
        <v>110</v>
      </c>
      <c r="T1973" s="8">
        <f t="shared" si="212"/>
        <v>40531.886886574073</v>
      </c>
      <c r="U1973" s="8">
        <f t="shared" si="213"/>
        <v>40591.886886574073</v>
      </c>
      <c r="V1973" s="14">
        <f t="shared" si="214"/>
        <v>60</v>
      </c>
      <c r="W1973" s="10">
        <f t="shared" si="215"/>
        <v>9.5600000000000004E-2</v>
      </c>
      <c r="X1973" s="21">
        <f t="shared" si="216"/>
        <v>2010</v>
      </c>
    </row>
    <row r="1974" spans="1:24" ht="45" x14ac:dyDescent="0.25">
      <c r="A1974">
        <v>723</v>
      </c>
      <c r="B1974" s="1" t="s">
        <v>724</v>
      </c>
      <c r="C1974" s="1" t="s">
        <v>4833</v>
      </c>
      <c r="D1974" s="3">
        <v>5000</v>
      </c>
      <c r="E1974" s="4">
        <v>5469</v>
      </c>
      <c r="F1974" t="s">
        <v>8218</v>
      </c>
      <c r="G1974" t="s">
        <v>8223</v>
      </c>
      <c r="H1974" t="s">
        <v>8404</v>
      </c>
      <c r="I1974" t="s">
        <v>8245</v>
      </c>
      <c r="J1974">
        <v>1438228740</v>
      </c>
      <c r="K1974">
        <v>1435606549</v>
      </c>
      <c r="L1974" t="b">
        <v>0</v>
      </c>
      <c r="M1974">
        <v>100</v>
      </c>
      <c r="N1974" t="b">
        <v>1</v>
      </c>
      <c r="O1974" t="s">
        <v>8272</v>
      </c>
      <c r="P1974" t="s">
        <v>8310</v>
      </c>
      <c r="Q1974" t="s">
        <v>8332</v>
      </c>
      <c r="R1974">
        <f t="shared" si="210"/>
        <v>54.69</v>
      </c>
      <c r="S1974" s="9">
        <f t="shared" si="211"/>
        <v>109</v>
      </c>
      <c r="T1974" s="8">
        <f t="shared" si="212"/>
        <v>42184.816539351858</v>
      </c>
      <c r="U1974" s="8">
        <f t="shared" si="213"/>
        <v>42215.165972222225</v>
      </c>
      <c r="V1974" s="14">
        <f t="shared" si="214"/>
        <v>30.349432870367309</v>
      </c>
      <c r="W1974" s="10">
        <f t="shared" si="215"/>
        <v>9.3799999999999994E-2</v>
      </c>
      <c r="X1974" s="21">
        <f t="shared" si="216"/>
        <v>2015</v>
      </c>
    </row>
    <row r="1975" spans="1:24" ht="45" x14ac:dyDescent="0.25">
      <c r="A1975">
        <v>3260</v>
      </c>
      <c r="B1975" s="1" t="s">
        <v>3260</v>
      </c>
      <c r="C1975" s="1" t="s">
        <v>7370</v>
      </c>
      <c r="D1975" s="3">
        <v>5000</v>
      </c>
      <c r="E1975" s="4">
        <v>5462</v>
      </c>
      <c r="F1975" t="s">
        <v>8218</v>
      </c>
      <c r="G1975" t="s">
        <v>8223</v>
      </c>
      <c r="H1975" t="s">
        <v>8404</v>
      </c>
      <c r="I1975" t="s">
        <v>8245</v>
      </c>
      <c r="J1975">
        <v>1448903318</v>
      </c>
      <c r="K1975">
        <v>1445875718</v>
      </c>
      <c r="L1975" t="b">
        <v>1</v>
      </c>
      <c r="M1975">
        <v>73</v>
      </c>
      <c r="N1975" t="b">
        <v>1</v>
      </c>
      <c r="O1975" t="s">
        <v>8269</v>
      </c>
      <c r="P1975" t="s">
        <v>8322</v>
      </c>
      <c r="Q1975" t="s">
        <v>8325</v>
      </c>
      <c r="R1975">
        <f t="shared" si="210"/>
        <v>74.819999999999993</v>
      </c>
      <c r="S1975" s="9">
        <f t="shared" si="211"/>
        <v>109</v>
      </c>
      <c r="T1975" s="8">
        <f t="shared" si="212"/>
        <v>42303.672662037032</v>
      </c>
      <c r="U1975" s="8">
        <f t="shared" si="213"/>
        <v>42338.714328703703</v>
      </c>
      <c r="V1975" s="14">
        <f t="shared" si="214"/>
        <v>35.041666666671517</v>
      </c>
      <c r="W1975" s="10">
        <f t="shared" si="215"/>
        <v>9.2399999999999996E-2</v>
      </c>
      <c r="X1975" s="21">
        <f t="shared" si="216"/>
        <v>2015</v>
      </c>
    </row>
    <row r="1976" spans="1:24" ht="60" x14ac:dyDescent="0.25">
      <c r="A1976">
        <v>2320</v>
      </c>
      <c r="B1976" s="1" t="s">
        <v>2321</v>
      </c>
      <c r="C1976" s="1" t="s">
        <v>6430</v>
      </c>
      <c r="D1976" s="3">
        <v>5000</v>
      </c>
      <c r="E1976" s="4">
        <v>5433</v>
      </c>
      <c r="F1976" t="s">
        <v>8218</v>
      </c>
      <c r="G1976" t="s">
        <v>8223</v>
      </c>
      <c r="H1976" t="s">
        <v>8404</v>
      </c>
      <c r="I1976" t="s">
        <v>8245</v>
      </c>
      <c r="J1976">
        <v>1396463800</v>
      </c>
      <c r="K1976">
        <v>1393443400</v>
      </c>
      <c r="L1976" t="b">
        <v>1</v>
      </c>
      <c r="M1976">
        <v>89</v>
      </c>
      <c r="N1976" t="b">
        <v>1</v>
      </c>
      <c r="O1976" t="s">
        <v>8277</v>
      </c>
      <c r="P1976" t="s">
        <v>8326</v>
      </c>
      <c r="Q1976" t="s">
        <v>8327</v>
      </c>
      <c r="R1976">
        <f t="shared" si="210"/>
        <v>61.04</v>
      </c>
      <c r="S1976" s="9">
        <f t="shared" si="211"/>
        <v>109</v>
      </c>
      <c r="T1976" s="8">
        <f t="shared" si="212"/>
        <v>41696.817129629628</v>
      </c>
      <c r="U1976" s="8">
        <f t="shared" si="213"/>
        <v>41731.775462962964</v>
      </c>
      <c r="V1976" s="14">
        <f t="shared" si="214"/>
        <v>34.958333333335759</v>
      </c>
      <c r="W1976" s="10">
        <f t="shared" si="215"/>
        <v>8.6599999999999996E-2</v>
      </c>
      <c r="X1976" s="21">
        <f t="shared" si="216"/>
        <v>2014</v>
      </c>
    </row>
    <row r="1977" spans="1:24" ht="60" x14ac:dyDescent="0.25">
      <c r="A1977">
        <v>3277</v>
      </c>
      <c r="B1977" s="1" t="s">
        <v>3277</v>
      </c>
      <c r="C1977" s="1" t="s">
        <v>7387</v>
      </c>
      <c r="D1977" s="3">
        <v>5000</v>
      </c>
      <c r="E1977" s="4">
        <v>5430</v>
      </c>
      <c r="F1977" t="s">
        <v>8218</v>
      </c>
      <c r="G1977" t="s">
        <v>8224</v>
      </c>
      <c r="H1977" t="s">
        <v>8408</v>
      </c>
      <c r="I1977" t="s">
        <v>8246</v>
      </c>
      <c r="J1977">
        <v>1416331406</v>
      </c>
      <c r="K1977">
        <v>1413735806</v>
      </c>
      <c r="L1977" t="b">
        <v>1</v>
      </c>
      <c r="M1977">
        <v>100</v>
      </c>
      <c r="N1977" t="b">
        <v>1</v>
      </c>
      <c r="O1977" t="s">
        <v>8269</v>
      </c>
      <c r="P1977" t="s">
        <v>8322</v>
      </c>
      <c r="Q1977" t="s">
        <v>8325</v>
      </c>
      <c r="R1977">
        <f t="shared" si="210"/>
        <v>54.3</v>
      </c>
      <c r="S1977" s="9">
        <f t="shared" si="211"/>
        <v>109</v>
      </c>
      <c r="T1977" s="8">
        <f t="shared" si="212"/>
        <v>41931.682939814818</v>
      </c>
      <c r="U1977" s="8">
        <f t="shared" si="213"/>
        <v>41961.724606481483</v>
      </c>
      <c r="V1977" s="14">
        <f t="shared" si="214"/>
        <v>30.041666666664241</v>
      </c>
      <c r="W1977" s="10">
        <f t="shared" si="215"/>
        <v>8.5999999999999993E-2</v>
      </c>
      <c r="X1977" s="21">
        <f t="shared" si="216"/>
        <v>2014</v>
      </c>
    </row>
    <row r="1978" spans="1:24" ht="30" x14ac:dyDescent="0.25">
      <c r="A1978">
        <v>3773</v>
      </c>
      <c r="B1978" s="1" t="s">
        <v>3770</v>
      </c>
      <c r="C1978" s="1" t="s">
        <v>7883</v>
      </c>
      <c r="D1978" s="3">
        <v>5000</v>
      </c>
      <c r="E1978" s="4">
        <v>5410</v>
      </c>
      <c r="F1978" t="s">
        <v>8218</v>
      </c>
      <c r="G1978" t="s">
        <v>8223</v>
      </c>
      <c r="H1978" t="s">
        <v>8404</v>
      </c>
      <c r="I1978" t="s">
        <v>8245</v>
      </c>
      <c r="J1978">
        <v>1479175680</v>
      </c>
      <c r="K1978">
        <v>1476317247</v>
      </c>
      <c r="L1978" t="b">
        <v>0</v>
      </c>
      <c r="M1978">
        <v>57</v>
      </c>
      <c r="N1978" t="b">
        <v>1</v>
      </c>
      <c r="O1978" t="s">
        <v>8303</v>
      </c>
      <c r="P1978" t="s">
        <v>8322</v>
      </c>
      <c r="Q1978" t="s">
        <v>8334</v>
      </c>
      <c r="R1978">
        <f t="shared" si="210"/>
        <v>94.91</v>
      </c>
      <c r="S1978" s="9">
        <f t="shared" si="211"/>
        <v>108</v>
      </c>
      <c r="T1978" s="8">
        <f t="shared" si="212"/>
        <v>42656.005173611105</v>
      </c>
      <c r="U1978" s="8">
        <f t="shared" si="213"/>
        <v>42689.088888888888</v>
      </c>
      <c r="V1978" s="14">
        <f t="shared" si="214"/>
        <v>33.083715277782176</v>
      </c>
      <c r="W1978" s="10">
        <f t="shared" si="215"/>
        <v>8.2000000000000003E-2</v>
      </c>
      <c r="X1978" s="21">
        <f t="shared" si="216"/>
        <v>2016</v>
      </c>
    </row>
    <row r="1979" spans="1:24" ht="60" x14ac:dyDescent="0.25">
      <c r="A1979">
        <v>2061</v>
      </c>
      <c r="B1979" s="1" t="s">
        <v>2062</v>
      </c>
      <c r="C1979" s="1" t="s">
        <v>6171</v>
      </c>
      <c r="D1979" s="3">
        <v>5000</v>
      </c>
      <c r="E1979" s="4">
        <v>5396</v>
      </c>
      <c r="F1979" t="s">
        <v>8218</v>
      </c>
      <c r="G1979" t="s">
        <v>8223</v>
      </c>
      <c r="H1979" t="s">
        <v>8404</v>
      </c>
      <c r="I1979" t="s">
        <v>8245</v>
      </c>
      <c r="J1979">
        <v>1483208454</v>
      </c>
      <c r="K1979">
        <v>1480616454</v>
      </c>
      <c r="L1979" t="b">
        <v>0</v>
      </c>
      <c r="M1979">
        <v>35</v>
      </c>
      <c r="N1979" t="b">
        <v>1</v>
      </c>
      <c r="O1979" t="s">
        <v>8293</v>
      </c>
      <c r="P1979" t="s">
        <v>8307</v>
      </c>
      <c r="Q1979" t="s">
        <v>8308</v>
      </c>
      <c r="R1979">
        <f t="shared" si="210"/>
        <v>154.16999999999999</v>
      </c>
      <c r="S1979" s="9">
        <f t="shared" si="211"/>
        <v>108</v>
      </c>
      <c r="T1979" s="8">
        <f t="shared" si="212"/>
        <v>42705.764513888891</v>
      </c>
      <c r="U1979" s="8">
        <f t="shared" si="213"/>
        <v>42735.764513888891</v>
      </c>
      <c r="V1979" s="14">
        <f t="shared" si="214"/>
        <v>30</v>
      </c>
      <c r="W1979" s="10">
        <f t="shared" si="215"/>
        <v>7.9200000000000007E-2</v>
      </c>
      <c r="X1979" s="21">
        <f t="shared" si="216"/>
        <v>2016</v>
      </c>
    </row>
    <row r="1980" spans="1:24" ht="60" x14ac:dyDescent="0.25">
      <c r="A1980">
        <v>273</v>
      </c>
      <c r="B1980" s="1" t="s">
        <v>274</v>
      </c>
      <c r="C1980" s="1" t="s">
        <v>4383</v>
      </c>
      <c r="D1980" s="3">
        <v>5000</v>
      </c>
      <c r="E1980" s="4">
        <v>5388.79</v>
      </c>
      <c r="F1980" t="s">
        <v>8218</v>
      </c>
      <c r="G1980" t="s">
        <v>8223</v>
      </c>
      <c r="H1980" t="s">
        <v>8404</v>
      </c>
      <c r="I1980" t="s">
        <v>8245</v>
      </c>
      <c r="J1980">
        <v>1309694266</v>
      </c>
      <c r="K1980">
        <v>1307102266</v>
      </c>
      <c r="L1980" t="b">
        <v>1</v>
      </c>
      <c r="M1980">
        <v>118</v>
      </c>
      <c r="N1980" t="b">
        <v>1</v>
      </c>
      <c r="O1980" t="s">
        <v>8267</v>
      </c>
      <c r="P1980" t="s">
        <v>8320</v>
      </c>
      <c r="Q1980" t="s">
        <v>8321</v>
      </c>
      <c r="R1980">
        <f t="shared" si="210"/>
        <v>45.67</v>
      </c>
      <c r="S1980" s="9">
        <f t="shared" si="211"/>
        <v>108</v>
      </c>
      <c r="T1980" s="8">
        <f t="shared" si="212"/>
        <v>40697.498449074075</v>
      </c>
      <c r="U1980" s="8">
        <f t="shared" si="213"/>
        <v>40727.498449074075</v>
      </c>
      <c r="V1980" s="14">
        <f t="shared" si="214"/>
        <v>30</v>
      </c>
      <c r="W1980" s="10">
        <f t="shared" si="215"/>
        <v>7.7757999999999994E-2</v>
      </c>
      <c r="X1980" s="21">
        <f t="shared" si="216"/>
        <v>2011</v>
      </c>
    </row>
    <row r="1981" spans="1:24" ht="60" x14ac:dyDescent="0.25">
      <c r="A1981">
        <v>47</v>
      </c>
      <c r="B1981" s="1" t="s">
        <v>49</v>
      </c>
      <c r="C1981" s="1" t="s">
        <v>4158</v>
      </c>
      <c r="D1981" s="3">
        <v>5000</v>
      </c>
      <c r="E1981" s="4">
        <v>5380.55</v>
      </c>
      <c r="F1981" t="s">
        <v>8218</v>
      </c>
      <c r="G1981" t="s">
        <v>8223</v>
      </c>
      <c r="H1981" t="s">
        <v>8404</v>
      </c>
      <c r="I1981" t="s">
        <v>8245</v>
      </c>
      <c r="J1981">
        <v>1419021607</v>
      </c>
      <c r="K1981">
        <v>1413834007</v>
      </c>
      <c r="L1981" t="b">
        <v>0</v>
      </c>
      <c r="M1981">
        <v>70</v>
      </c>
      <c r="N1981" t="b">
        <v>1</v>
      </c>
      <c r="O1981" t="s">
        <v>8263</v>
      </c>
      <c r="P1981" t="s">
        <v>8320</v>
      </c>
      <c r="Q1981" t="s">
        <v>8331</v>
      </c>
      <c r="R1981">
        <f t="shared" si="210"/>
        <v>76.87</v>
      </c>
      <c r="S1981" s="9">
        <f t="shared" si="211"/>
        <v>108</v>
      </c>
      <c r="T1981" s="8">
        <f t="shared" si="212"/>
        <v>41932.819525462961</v>
      </c>
      <c r="U1981" s="8">
        <f t="shared" si="213"/>
        <v>41992.861192129625</v>
      </c>
      <c r="V1981" s="14">
        <f t="shared" si="214"/>
        <v>60.041666666664241</v>
      </c>
      <c r="W1981" s="10">
        <f t="shared" si="215"/>
        <v>7.6110000000000039E-2</v>
      </c>
      <c r="X1981" s="21">
        <f t="shared" si="216"/>
        <v>2014</v>
      </c>
    </row>
    <row r="1982" spans="1:24" ht="60" x14ac:dyDescent="0.25">
      <c r="A1982">
        <v>3352</v>
      </c>
      <c r="B1982" s="1" t="s">
        <v>3351</v>
      </c>
      <c r="C1982" s="1" t="s">
        <v>7462</v>
      </c>
      <c r="D1982" s="3">
        <v>5000</v>
      </c>
      <c r="E1982" s="4">
        <v>5376</v>
      </c>
      <c r="F1982" t="s">
        <v>8218</v>
      </c>
      <c r="G1982" t="s">
        <v>8224</v>
      </c>
      <c r="H1982" t="s">
        <v>8408</v>
      </c>
      <c r="I1982" t="s">
        <v>8246</v>
      </c>
      <c r="J1982">
        <v>1467414000</v>
      </c>
      <c r="K1982">
        <v>1462492178</v>
      </c>
      <c r="L1982" t="b">
        <v>0</v>
      </c>
      <c r="M1982">
        <v>70</v>
      </c>
      <c r="N1982" t="b">
        <v>1</v>
      </c>
      <c r="O1982" t="s">
        <v>8269</v>
      </c>
      <c r="P1982" t="s">
        <v>8322</v>
      </c>
      <c r="Q1982" t="s">
        <v>8325</v>
      </c>
      <c r="R1982">
        <f t="shared" si="210"/>
        <v>76.8</v>
      </c>
      <c r="S1982" s="9">
        <f t="shared" si="211"/>
        <v>108</v>
      </c>
      <c r="T1982" s="8">
        <f t="shared" si="212"/>
        <v>42495.992800925931</v>
      </c>
      <c r="U1982" s="8">
        <f t="shared" si="213"/>
        <v>42552.958333333328</v>
      </c>
      <c r="V1982" s="14">
        <f t="shared" si="214"/>
        <v>56.965532407397404</v>
      </c>
      <c r="W1982" s="10">
        <f t="shared" si="215"/>
        <v>7.5200000000000003E-2</v>
      </c>
      <c r="X1982" s="21">
        <f t="shared" si="216"/>
        <v>2016</v>
      </c>
    </row>
    <row r="1983" spans="1:24" ht="45" x14ac:dyDescent="0.25">
      <c r="A1983">
        <v>2180</v>
      </c>
      <c r="B1983" s="1" t="s">
        <v>2181</v>
      </c>
      <c r="C1983" s="1" t="s">
        <v>6290</v>
      </c>
      <c r="D1983" s="3">
        <v>5000</v>
      </c>
      <c r="E1983" s="4">
        <v>5359.21</v>
      </c>
      <c r="F1983" t="s">
        <v>8218</v>
      </c>
      <c r="G1983" t="s">
        <v>8223</v>
      </c>
      <c r="H1983" t="s">
        <v>8404</v>
      </c>
      <c r="I1983" t="s">
        <v>8245</v>
      </c>
      <c r="J1983">
        <v>1447434268</v>
      </c>
      <c r="K1983">
        <v>1443801868</v>
      </c>
      <c r="L1983" t="b">
        <v>0</v>
      </c>
      <c r="M1983">
        <v>78</v>
      </c>
      <c r="N1983" t="b">
        <v>1</v>
      </c>
      <c r="O1983" t="s">
        <v>8274</v>
      </c>
      <c r="P1983" t="s">
        <v>8326</v>
      </c>
      <c r="Q1983" t="s">
        <v>8330</v>
      </c>
      <c r="R1983">
        <f t="shared" si="210"/>
        <v>68.709999999999994</v>
      </c>
      <c r="S1983" s="9">
        <f t="shared" si="211"/>
        <v>107</v>
      </c>
      <c r="T1983" s="8">
        <f t="shared" si="212"/>
        <v>42279.669768518521</v>
      </c>
      <c r="U1983" s="8">
        <f t="shared" si="213"/>
        <v>42321.711435185185</v>
      </c>
      <c r="V1983" s="14">
        <f t="shared" si="214"/>
        <v>42.041666666664241</v>
      </c>
      <c r="W1983" s="10">
        <f t="shared" si="215"/>
        <v>7.1842000000000003E-2</v>
      </c>
      <c r="X1983" s="21">
        <f t="shared" si="216"/>
        <v>2015</v>
      </c>
    </row>
    <row r="1984" spans="1:24" ht="60" x14ac:dyDescent="0.25">
      <c r="A1984">
        <v>1381</v>
      </c>
      <c r="B1984" s="1" t="s">
        <v>1382</v>
      </c>
      <c r="C1984" s="1" t="s">
        <v>5491</v>
      </c>
      <c r="D1984" s="3">
        <v>5000</v>
      </c>
      <c r="E1984" s="4">
        <v>5355</v>
      </c>
      <c r="F1984" t="s">
        <v>8218</v>
      </c>
      <c r="G1984" t="s">
        <v>8223</v>
      </c>
      <c r="H1984" t="s">
        <v>8404</v>
      </c>
      <c r="I1984" t="s">
        <v>8245</v>
      </c>
      <c r="J1984">
        <v>1482988125</v>
      </c>
      <c r="K1984">
        <v>1480396125</v>
      </c>
      <c r="L1984" t="b">
        <v>0</v>
      </c>
      <c r="M1984">
        <v>73</v>
      </c>
      <c r="N1984" t="b">
        <v>1</v>
      </c>
      <c r="O1984" t="s">
        <v>8274</v>
      </c>
      <c r="P1984" t="s">
        <v>8326</v>
      </c>
      <c r="Q1984" t="s">
        <v>8330</v>
      </c>
      <c r="R1984">
        <f t="shared" si="210"/>
        <v>73.36</v>
      </c>
      <c r="S1984" s="9">
        <f t="shared" si="211"/>
        <v>107</v>
      </c>
      <c r="T1984" s="8">
        <f t="shared" si="212"/>
        <v>42703.214409722219</v>
      </c>
      <c r="U1984" s="8">
        <f t="shared" si="213"/>
        <v>42733.214409722219</v>
      </c>
      <c r="V1984" s="14">
        <f t="shared" si="214"/>
        <v>30</v>
      </c>
      <c r="W1984" s="10">
        <f t="shared" si="215"/>
        <v>7.0999999999999994E-2</v>
      </c>
      <c r="X1984" s="21">
        <f t="shared" si="216"/>
        <v>2016</v>
      </c>
    </row>
    <row r="1985" spans="1:24" ht="60" x14ac:dyDescent="0.25">
      <c r="A1985">
        <v>3495</v>
      </c>
      <c r="B1985" s="1" t="s">
        <v>3494</v>
      </c>
      <c r="C1985" s="1" t="s">
        <v>7605</v>
      </c>
      <c r="D1985" s="3">
        <v>5000</v>
      </c>
      <c r="E1985" s="4">
        <v>5343</v>
      </c>
      <c r="F1985" t="s">
        <v>8218</v>
      </c>
      <c r="G1985" t="s">
        <v>8228</v>
      </c>
      <c r="H1985" t="s">
        <v>8409</v>
      </c>
      <c r="I1985" t="s">
        <v>8250</v>
      </c>
      <c r="J1985">
        <v>1414862280</v>
      </c>
      <c r="K1985">
        <v>1412360309</v>
      </c>
      <c r="L1985" t="b">
        <v>0</v>
      </c>
      <c r="M1985">
        <v>72</v>
      </c>
      <c r="N1985" t="b">
        <v>1</v>
      </c>
      <c r="O1985" t="s">
        <v>8269</v>
      </c>
      <c r="P1985" t="s">
        <v>8322</v>
      </c>
      <c r="Q1985" t="s">
        <v>8325</v>
      </c>
      <c r="R1985">
        <f t="shared" si="210"/>
        <v>74.209999999999994</v>
      </c>
      <c r="S1985" s="9">
        <f t="shared" si="211"/>
        <v>107</v>
      </c>
      <c r="T1985" s="8">
        <f t="shared" si="212"/>
        <v>41915.762835648151</v>
      </c>
      <c r="U1985" s="8">
        <f t="shared" si="213"/>
        <v>41944.720833333333</v>
      </c>
      <c r="V1985" s="14">
        <f t="shared" si="214"/>
        <v>28.957997685181908</v>
      </c>
      <c r="W1985" s="10">
        <f t="shared" si="215"/>
        <v>6.8599999999999994E-2</v>
      </c>
      <c r="X1985" s="21">
        <f t="shared" si="216"/>
        <v>2014</v>
      </c>
    </row>
    <row r="1986" spans="1:24" ht="30" x14ac:dyDescent="0.25">
      <c r="A1986">
        <v>1759</v>
      </c>
      <c r="B1986" s="1" t="s">
        <v>1760</v>
      </c>
      <c r="C1986" s="1" t="s">
        <v>5869</v>
      </c>
      <c r="D1986" s="3">
        <v>5000</v>
      </c>
      <c r="E1986" s="4">
        <v>5330</v>
      </c>
      <c r="F1986" t="s">
        <v>8218</v>
      </c>
      <c r="G1986" t="s">
        <v>8223</v>
      </c>
      <c r="H1986" t="s">
        <v>8404</v>
      </c>
      <c r="I1986" t="s">
        <v>8245</v>
      </c>
      <c r="J1986">
        <v>1427309629</v>
      </c>
      <c r="K1986">
        <v>1425585229</v>
      </c>
      <c r="L1986" t="b">
        <v>0</v>
      </c>
      <c r="M1986">
        <v>49</v>
      </c>
      <c r="N1986" t="b">
        <v>1</v>
      </c>
      <c r="O1986" t="s">
        <v>8283</v>
      </c>
      <c r="P1986" t="s">
        <v>8312</v>
      </c>
      <c r="Q1986" t="s">
        <v>8313</v>
      </c>
      <c r="R1986">
        <f t="shared" ref="R1986:R2049" si="217">IFERROR(ROUND(E1986/M1986,2),0)</f>
        <v>108.78</v>
      </c>
      <c r="S1986" s="9">
        <f t="shared" ref="S1986:S2049" si="218">ROUND((E1986/D1986)*100,0)</f>
        <v>107</v>
      </c>
      <c r="T1986" s="8">
        <f t="shared" ref="T1986:T2049" si="219">+(((K1986/60)/60)/24)+DATE(1970,1,1)</f>
        <v>42068.829039351855</v>
      </c>
      <c r="U1986" s="8">
        <f t="shared" ref="U1986:U2049" si="220">+(((J1986/60)/60/24)+DATE(1970,1,1))</f>
        <v>42088.787372685183</v>
      </c>
      <c r="V1986" s="14">
        <f t="shared" ref="V1986:V2049" si="221">+U1986-T1986</f>
        <v>19.958333333328483</v>
      </c>
      <c r="W1986" s="10">
        <f t="shared" ref="W1986:W2049" si="222">+(E1986-D1986)/D1986</f>
        <v>6.6000000000000003E-2</v>
      </c>
      <c r="X1986" s="21">
        <f t="shared" ref="X1986:X2049" si="223">YEAR(T1986)</f>
        <v>2015</v>
      </c>
    </row>
    <row r="1987" spans="1:24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t="s">
        <v>8223</v>
      </c>
      <c r="H1987" t="s">
        <v>8404</v>
      </c>
      <c r="I1987" t="s">
        <v>8245</v>
      </c>
      <c r="J1987">
        <v>1276574400</v>
      </c>
      <c r="K1987">
        <v>1270576379</v>
      </c>
      <c r="L1987" t="b">
        <v>1</v>
      </c>
      <c r="M1987">
        <v>28</v>
      </c>
      <c r="N1987" t="b">
        <v>1</v>
      </c>
      <c r="O1987" t="s">
        <v>8274</v>
      </c>
      <c r="P1987" t="s">
        <v>8326</v>
      </c>
      <c r="Q1987" t="s">
        <v>8330</v>
      </c>
      <c r="R1987">
        <f t="shared" si="217"/>
        <v>189.29</v>
      </c>
      <c r="S1987" s="9">
        <f t="shared" si="218"/>
        <v>106</v>
      </c>
      <c r="T1987" s="8">
        <f t="shared" si="219"/>
        <v>40274.745127314818</v>
      </c>
      <c r="U1987" s="8">
        <f t="shared" si="220"/>
        <v>40344.166666666664</v>
      </c>
      <c r="V1987" s="14">
        <f t="shared" si="221"/>
        <v>69.42153935184615</v>
      </c>
      <c r="W1987" s="10">
        <f t="shared" si="222"/>
        <v>0.06</v>
      </c>
      <c r="X1987" s="21">
        <f t="shared" si="223"/>
        <v>2010</v>
      </c>
    </row>
    <row r="1988" spans="1:24" ht="60" x14ac:dyDescent="0.25">
      <c r="A1988">
        <v>3436</v>
      </c>
      <c r="B1988" s="1" t="s">
        <v>3435</v>
      </c>
      <c r="C1988" s="1" t="s">
        <v>7546</v>
      </c>
      <c r="D1988" s="3">
        <v>5000</v>
      </c>
      <c r="E1988" s="4">
        <v>5295</v>
      </c>
      <c r="F1988" t="s">
        <v>8218</v>
      </c>
      <c r="G1988" t="s">
        <v>8223</v>
      </c>
      <c r="H1988" t="s">
        <v>8404</v>
      </c>
      <c r="I1988" t="s">
        <v>8245</v>
      </c>
      <c r="J1988">
        <v>1408638480</v>
      </c>
      <c r="K1988">
        <v>1406811593</v>
      </c>
      <c r="L1988" t="b">
        <v>0</v>
      </c>
      <c r="M1988">
        <v>37</v>
      </c>
      <c r="N1988" t="b">
        <v>1</v>
      </c>
      <c r="O1988" t="s">
        <v>8269</v>
      </c>
      <c r="P1988" t="s">
        <v>8322</v>
      </c>
      <c r="Q1988" t="s">
        <v>8325</v>
      </c>
      <c r="R1988">
        <f t="shared" si="217"/>
        <v>143.11000000000001</v>
      </c>
      <c r="S1988" s="9">
        <f t="shared" si="218"/>
        <v>106</v>
      </c>
      <c r="T1988" s="8">
        <f t="shared" si="219"/>
        <v>41851.541585648149</v>
      </c>
      <c r="U1988" s="8">
        <f t="shared" si="220"/>
        <v>41872.686111111114</v>
      </c>
      <c r="V1988" s="14">
        <f t="shared" si="221"/>
        <v>21.144525462965248</v>
      </c>
      <c r="W1988" s="10">
        <f t="shared" si="222"/>
        <v>5.8999999999999997E-2</v>
      </c>
      <c r="X1988" s="21">
        <f t="shared" si="223"/>
        <v>2014</v>
      </c>
    </row>
    <row r="1989" spans="1:24" ht="60" x14ac:dyDescent="0.25">
      <c r="A1989">
        <v>3656</v>
      </c>
      <c r="B1989" s="1" t="s">
        <v>3653</v>
      </c>
      <c r="C1989" s="1" t="s">
        <v>7766</v>
      </c>
      <c r="D1989" s="3">
        <v>5000</v>
      </c>
      <c r="E1989" s="4">
        <v>5291</v>
      </c>
      <c r="F1989" t="s">
        <v>8218</v>
      </c>
      <c r="G1989" t="s">
        <v>8239</v>
      </c>
      <c r="H1989" t="s">
        <v>8422</v>
      </c>
      <c r="I1989" t="s">
        <v>8256</v>
      </c>
      <c r="J1989">
        <v>1485989940</v>
      </c>
      <c r="K1989">
        <v>1483393836</v>
      </c>
      <c r="L1989" t="b">
        <v>0</v>
      </c>
      <c r="M1989">
        <v>46</v>
      </c>
      <c r="N1989" t="b">
        <v>1</v>
      </c>
      <c r="O1989" t="s">
        <v>8269</v>
      </c>
      <c r="P1989" t="s">
        <v>8322</v>
      </c>
      <c r="Q1989" t="s">
        <v>8325</v>
      </c>
      <c r="R1989">
        <f t="shared" si="217"/>
        <v>115.02</v>
      </c>
      <c r="S1989" s="9">
        <f t="shared" si="218"/>
        <v>106</v>
      </c>
      <c r="T1989" s="8">
        <f t="shared" si="219"/>
        <v>42737.910138888896</v>
      </c>
      <c r="U1989" s="8">
        <f t="shared" si="220"/>
        <v>42767.957638888889</v>
      </c>
      <c r="V1989" s="14">
        <f t="shared" si="221"/>
        <v>30.047499999993306</v>
      </c>
      <c r="W1989" s="10">
        <f t="shared" si="222"/>
        <v>5.8200000000000002E-2</v>
      </c>
      <c r="X1989" s="21">
        <f t="shared" si="223"/>
        <v>2017</v>
      </c>
    </row>
    <row r="1990" spans="1:24" ht="45" x14ac:dyDescent="0.25">
      <c r="A1990">
        <v>3685</v>
      </c>
      <c r="B1990" s="1" t="s">
        <v>3682</v>
      </c>
      <c r="C1990" s="1" t="s">
        <v>7795</v>
      </c>
      <c r="D1990" s="3">
        <v>5000</v>
      </c>
      <c r="E1990" s="4">
        <v>5285</v>
      </c>
      <c r="F1990" t="s">
        <v>8218</v>
      </c>
      <c r="G1990" t="s">
        <v>8223</v>
      </c>
      <c r="H1990" t="s">
        <v>8404</v>
      </c>
      <c r="I1990" t="s">
        <v>8245</v>
      </c>
      <c r="J1990">
        <v>1400533200</v>
      </c>
      <c r="K1990">
        <v>1398348859</v>
      </c>
      <c r="L1990" t="b">
        <v>0</v>
      </c>
      <c r="M1990">
        <v>126</v>
      </c>
      <c r="N1990" t="b">
        <v>1</v>
      </c>
      <c r="O1990" t="s">
        <v>8269</v>
      </c>
      <c r="P1990" t="s">
        <v>8322</v>
      </c>
      <c r="Q1990" t="s">
        <v>8325</v>
      </c>
      <c r="R1990">
        <f t="shared" si="217"/>
        <v>41.94</v>
      </c>
      <c r="S1990" s="9">
        <f t="shared" si="218"/>
        <v>106</v>
      </c>
      <c r="T1990" s="8">
        <f t="shared" si="219"/>
        <v>41753.593275462961</v>
      </c>
      <c r="U1990" s="8">
        <f t="shared" si="220"/>
        <v>41778.875</v>
      </c>
      <c r="V1990" s="14">
        <f t="shared" si="221"/>
        <v>25.281724537038826</v>
      </c>
      <c r="W1990" s="10">
        <f t="shared" si="222"/>
        <v>5.7000000000000002E-2</v>
      </c>
      <c r="X1990" s="21">
        <f t="shared" si="223"/>
        <v>2014</v>
      </c>
    </row>
    <row r="1991" spans="1:24" ht="60" x14ac:dyDescent="0.25">
      <c r="A1991">
        <v>3825</v>
      </c>
      <c r="B1991" s="1" t="s">
        <v>3822</v>
      </c>
      <c r="C1991" s="1" t="s">
        <v>7934</v>
      </c>
      <c r="D1991" s="3">
        <v>5000</v>
      </c>
      <c r="E1991" s="4">
        <v>5271</v>
      </c>
      <c r="F1991" t="s">
        <v>8218</v>
      </c>
      <c r="G1991" t="s">
        <v>8223</v>
      </c>
      <c r="H1991" t="s">
        <v>8404</v>
      </c>
      <c r="I1991" t="s">
        <v>8245</v>
      </c>
      <c r="J1991">
        <v>1434505214</v>
      </c>
      <c r="K1991">
        <v>1432690814</v>
      </c>
      <c r="L1991" t="b">
        <v>0</v>
      </c>
      <c r="M1991">
        <v>49</v>
      </c>
      <c r="N1991" t="b">
        <v>1</v>
      </c>
      <c r="O1991" t="s">
        <v>8269</v>
      </c>
      <c r="P1991" t="s">
        <v>8322</v>
      </c>
      <c r="Q1991" t="s">
        <v>8325</v>
      </c>
      <c r="R1991">
        <f t="shared" si="217"/>
        <v>107.57</v>
      </c>
      <c r="S1991" s="9">
        <f t="shared" si="218"/>
        <v>105</v>
      </c>
      <c r="T1991" s="8">
        <f t="shared" si="219"/>
        <v>42151.069606481484</v>
      </c>
      <c r="U1991" s="8">
        <f t="shared" si="220"/>
        <v>42172.069606481484</v>
      </c>
      <c r="V1991" s="14">
        <f t="shared" si="221"/>
        <v>21</v>
      </c>
      <c r="W1991" s="10">
        <f t="shared" si="222"/>
        <v>5.4199999999999998E-2</v>
      </c>
      <c r="X1991" s="21">
        <f t="shared" si="223"/>
        <v>2015</v>
      </c>
    </row>
    <row r="1992" spans="1:24" ht="45" x14ac:dyDescent="0.25">
      <c r="A1992">
        <v>403</v>
      </c>
      <c r="B1992" s="1" t="s">
        <v>404</v>
      </c>
      <c r="C1992" s="1" t="s">
        <v>4513</v>
      </c>
      <c r="D1992" s="3">
        <v>5000</v>
      </c>
      <c r="E1992" s="4">
        <v>5263</v>
      </c>
      <c r="F1992" t="s">
        <v>8218</v>
      </c>
      <c r="G1992" t="s">
        <v>8223</v>
      </c>
      <c r="H1992" t="s">
        <v>8404</v>
      </c>
      <c r="I1992" t="s">
        <v>8245</v>
      </c>
      <c r="J1992">
        <v>1312960080</v>
      </c>
      <c r="K1992">
        <v>1308900441</v>
      </c>
      <c r="L1992" t="b">
        <v>0</v>
      </c>
      <c r="M1992">
        <v>70</v>
      </c>
      <c r="N1992" t="b">
        <v>1</v>
      </c>
      <c r="O1992" t="s">
        <v>8267</v>
      </c>
      <c r="P1992" t="s">
        <v>8320</v>
      </c>
      <c r="Q1992" t="s">
        <v>8321</v>
      </c>
      <c r="R1992">
        <f t="shared" si="217"/>
        <v>75.19</v>
      </c>
      <c r="S1992" s="9">
        <f t="shared" si="218"/>
        <v>105</v>
      </c>
      <c r="T1992" s="8">
        <f t="shared" si="219"/>
        <v>40718.310659722221</v>
      </c>
      <c r="U1992" s="8">
        <f t="shared" si="220"/>
        <v>40765.297222222223</v>
      </c>
      <c r="V1992" s="14">
        <f t="shared" si="221"/>
        <v>46.986562500002037</v>
      </c>
      <c r="W1992" s="10">
        <f t="shared" si="222"/>
        <v>5.2600000000000001E-2</v>
      </c>
      <c r="X1992" s="21">
        <f t="shared" si="223"/>
        <v>2011</v>
      </c>
    </row>
    <row r="1993" spans="1:24" ht="60" x14ac:dyDescent="0.25">
      <c r="A1993">
        <v>3440</v>
      </c>
      <c r="B1993" s="1" t="s">
        <v>3439</v>
      </c>
      <c r="C1993" s="1" t="s">
        <v>7550</v>
      </c>
      <c r="D1993" s="3">
        <v>5000</v>
      </c>
      <c r="E1993" s="4">
        <v>5260.92</v>
      </c>
      <c r="F1993" t="s">
        <v>8218</v>
      </c>
      <c r="G1993" t="s">
        <v>8223</v>
      </c>
      <c r="H1993" t="s">
        <v>8404</v>
      </c>
      <c r="I1993" t="s">
        <v>8245</v>
      </c>
      <c r="J1993">
        <v>1405095300</v>
      </c>
      <c r="K1993">
        <v>1403146628</v>
      </c>
      <c r="L1993" t="b">
        <v>0</v>
      </c>
      <c r="M1993">
        <v>82</v>
      </c>
      <c r="N1993" t="b">
        <v>1</v>
      </c>
      <c r="O1993" t="s">
        <v>8269</v>
      </c>
      <c r="P1993" t="s">
        <v>8322</v>
      </c>
      <c r="Q1993" t="s">
        <v>8325</v>
      </c>
      <c r="R1993">
        <f t="shared" si="217"/>
        <v>64.16</v>
      </c>
      <c r="S1993" s="9">
        <f t="shared" si="218"/>
        <v>105</v>
      </c>
      <c r="T1993" s="8">
        <f t="shared" si="219"/>
        <v>41809.12300925926</v>
      </c>
      <c r="U1993" s="8">
        <f t="shared" si="220"/>
        <v>41831.677083333336</v>
      </c>
      <c r="V1993" s="14">
        <f t="shared" si="221"/>
        <v>22.554074074076198</v>
      </c>
      <c r="W1993" s="10">
        <f t="shared" si="222"/>
        <v>5.2184000000000015E-2</v>
      </c>
      <c r="X1993" s="21">
        <f t="shared" si="223"/>
        <v>2014</v>
      </c>
    </row>
    <row r="1994" spans="1:24" ht="60" x14ac:dyDescent="0.25">
      <c r="A1994">
        <v>92</v>
      </c>
      <c r="B1994" s="1" t="s">
        <v>94</v>
      </c>
      <c r="C1994" s="1" t="s">
        <v>4203</v>
      </c>
      <c r="D1994" s="3">
        <v>5000</v>
      </c>
      <c r="E1994" s="4">
        <v>5260</v>
      </c>
      <c r="F1994" t="s">
        <v>8218</v>
      </c>
      <c r="G1994" t="s">
        <v>8228</v>
      </c>
      <c r="H1994" t="s">
        <v>8409</v>
      </c>
      <c r="I1994" t="s">
        <v>8250</v>
      </c>
      <c r="J1994">
        <v>1485936000</v>
      </c>
      <c r="K1994">
        <v>1481949983</v>
      </c>
      <c r="L1994" t="b">
        <v>0</v>
      </c>
      <c r="M1994">
        <v>43</v>
      </c>
      <c r="N1994" t="b">
        <v>1</v>
      </c>
      <c r="O1994" t="s">
        <v>8264</v>
      </c>
      <c r="P1994" t="s">
        <v>8320</v>
      </c>
      <c r="Q1994" t="s">
        <v>8342</v>
      </c>
      <c r="R1994">
        <f t="shared" si="217"/>
        <v>122.33</v>
      </c>
      <c r="S1994" s="9">
        <f t="shared" si="218"/>
        <v>105</v>
      </c>
      <c r="T1994" s="8">
        <f t="shared" si="219"/>
        <v>42721.198877314819</v>
      </c>
      <c r="U1994" s="8">
        <f t="shared" si="220"/>
        <v>42767.333333333328</v>
      </c>
      <c r="V1994" s="14">
        <f t="shared" si="221"/>
        <v>46.134456018509809</v>
      </c>
      <c r="W1994" s="10">
        <f t="shared" si="222"/>
        <v>5.1999999999999998E-2</v>
      </c>
      <c r="X1994" s="21">
        <f t="shared" si="223"/>
        <v>2016</v>
      </c>
    </row>
    <row r="1995" spans="1:24" ht="60" x14ac:dyDescent="0.25">
      <c r="A1995">
        <v>2819</v>
      </c>
      <c r="B1995" s="1" t="s">
        <v>2819</v>
      </c>
      <c r="C1995" s="1" t="s">
        <v>6929</v>
      </c>
      <c r="D1995" s="3">
        <v>5000</v>
      </c>
      <c r="E1995" s="4">
        <v>5240</v>
      </c>
      <c r="F1995" t="s">
        <v>8218</v>
      </c>
      <c r="G1995" t="s">
        <v>8224</v>
      </c>
      <c r="H1995" t="s">
        <v>8408</v>
      </c>
      <c r="I1995" t="s">
        <v>8246</v>
      </c>
      <c r="J1995">
        <v>1434285409</v>
      </c>
      <c r="K1995">
        <v>1431693409</v>
      </c>
      <c r="L1995" t="b">
        <v>0</v>
      </c>
      <c r="M1995">
        <v>104</v>
      </c>
      <c r="N1995" t="b">
        <v>1</v>
      </c>
      <c r="O1995" t="s">
        <v>8269</v>
      </c>
      <c r="P1995" t="s">
        <v>8322</v>
      </c>
      <c r="Q1995" t="s">
        <v>8325</v>
      </c>
      <c r="R1995">
        <f t="shared" si="217"/>
        <v>50.38</v>
      </c>
      <c r="S1995" s="9">
        <f t="shared" si="218"/>
        <v>105</v>
      </c>
      <c r="T1995" s="8">
        <f t="shared" si="219"/>
        <v>42139.525567129633</v>
      </c>
      <c r="U1995" s="8">
        <f t="shared" si="220"/>
        <v>42169.525567129633</v>
      </c>
      <c r="V1995" s="14">
        <f t="shared" si="221"/>
        <v>30</v>
      </c>
      <c r="W1995" s="10">
        <f t="shared" si="222"/>
        <v>4.8000000000000001E-2</v>
      </c>
      <c r="X1995" s="21">
        <f t="shared" si="223"/>
        <v>2015</v>
      </c>
    </row>
    <row r="1996" spans="1:24" ht="45" x14ac:dyDescent="0.25">
      <c r="A1996">
        <v>1647</v>
      </c>
      <c r="B1996" s="1" t="s">
        <v>1648</v>
      </c>
      <c r="C1996" s="1" t="s">
        <v>5757</v>
      </c>
      <c r="D1996" s="3">
        <v>5000</v>
      </c>
      <c r="E1996" s="4">
        <v>5236</v>
      </c>
      <c r="F1996" t="s">
        <v>8218</v>
      </c>
      <c r="G1996" t="s">
        <v>8223</v>
      </c>
      <c r="H1996" t="s">
        <v>8404</v>
      </c>
      <c r="I1996" t="s">
        <v>8245</v>
      </c>
      <c r="J1996">
        <v>1339235377</v>
      </c>
      <c r="K1996">
        <v>1336643377</v>
      </c>
      <c r="L1996" t="b">
        <v>0</v>
      </c>
      <c r="M1996">
        <v>46</v>
      </c>
      <c r="N1996" t="b">
        <v>1</v>
      </c>
      <c r="O1996" t="s">
        <v>8290</v>
      </c>
      <c r="P1996" t="s">
        <v>8326</v>
      </c>
      <c r="Q1996" t="s">
        <v>8337</v>
      </c>
      <c r="R1996">
        <f t="shared" si="217"/>
        <v>113.83</v>
      </c>
      <c r="S1996" s="9">
        <f t="shared" si="218"/>
        <v>105</v>
      </c>
      <c r="T1996" s="8">
        <f t="shared" si="219"/>
        <v>41039.409456018519</v>
      </c>
      <c r="U1996" s="8">
        <f t="shared" si="220"/>
        <v>41069.409456018519</v>
      </c>
      <c r="V1996" s="14">
        <f t="shared" si="221"/>
        <v>30</v>
      </c>
      <c r="W1996" s="10">
        <f t="shared" si="222"/>
        <v>4.7199999999999999E-2</v>
      </c>
      <c r="X1996" s="21">
        <f t="shared" si="223"/>
        <v>2012</v>
      </c>
    </row>
    <row r="1997" spans="1:24" ht="60" x14ac:dyDescent="0.25">
      <c r="A1997">
        <v>2114</v>
      </c>
      <c r="B1997" s="1" t="s">
        <v>2115</v>
      </c>
      <c r="C1997" s="1" t="s">
        <v>6224</v>
      </c>
      <c r="D1997" s="3">
        <v>5000</v>
      </c>
      <c r="E1997" s="4">
        <v>5235</v>
      </c>
      <c r="F1997" t="s">
        <v>8218</v>
      </c>
      <c r="G1997" t="s">
        <v>8223</v>
      </c>
      <c r="H1997" t="s">
        <v>8404</v>
      </c>
      <c r="I1997" t="s">
        <v>8245</v>
      </c>
      <c r="J1997">
        <v>1291870740</v>
      </c>
      <c r="K1997">
        <v>1286480070</v>
      </c>
      <c r="L1997" t="b">
        <v>0</v>
      </c>
      <c r="M1997">
        <v>147</v>
      </c>
      <c r="N1997" t="b">
        <v>1</v>
      </c>
      <c r="O1997" t="s">
        <v>8277</v>
      </c>
      <c r="P1997" t="s">
        <v>8326</v>
      </c>
      <c r="Q1997" t="s">
        <v>8327</v>
      </c>
      <c r="R1997">
        <f t="shared" si="217"/>
        <v>35.61</v>
      </c>
      <c r="S1997" s="9">
        <f t="shared" si="218"/>
        <v>105</v>
      </c>
      <c r="T1997" s="8">
        <f t="shared" si="219"/>
        <v>40458.815625000003</v>
      </c>
      <c r="U1997" s="8">
        <f t="shared" si="220"/>
        <v>40521.207638888889</v>
      </c>
      <c r="V1997" s="14">
        <f t="shared" si="221"/>
        <v>62.39201388888614</v>
      </c>
      <c r="W1997" s="10">
        <f t="shared" si="222"/>
        <v>4.7E-2</v>
      </c>
      <c r="X1997" s="21">
        <f t="shared" si="223"/>
        <v>2010</v>
      </c>
    </row>
    <row r="1998" spans="1:24" ht="45" x14ac:dyDescent="0.25">
      <c r="A1998">
        <v>2785</v>
      </c>
      <c r="B1998" s="1" t="s">
        <v>2785</v>
      </c>
      <c r="C1998" s="1" t="s">
        <v>6895</v>
      </c>
      <c r="D1998" s="3">
        <v>5000</v>
      </c>
      <c r="E1998" s="4">
        <v>5234</v>
      </c>
      <c r="F1998" t="s">
        <v>8218</v>
      </c>
      <c r="G1998" t="s">
        <v>8223</v>
      </c>
      <c r="H1998" t="s">
        <v>8404</v>
      </c>
      <c r="I1998" t="s">
        <v>8245</v>
      </c>
      <c r="J1998">
        <v>1470430800</v>
      </c>
      <c r="K1998">
        <v>1467865967</v>
      </c>
      <c r="L1998" t="b">
        <v>0</v>
      </c>
      <c r="M1998">
        <v>142</v>
      </c>
      <c r="N1998" t="b">
        <v>1</v>
      </c>
      <c r="O1998" t="s">
        <v>8269</v>
      </c>
      <c r="P1998" t="s">
        <v>8322</v>
      </c>
      <c r="Q1998" t="s">
        <v>8325</v>
      </c>
      <c r="R1998">
        <f t="shared" si="217"/>
        <v>36.86</v>
      </c>
      <c r="S1998" s="9">
        <f t="shared" si="218"/>
        <v>105</v>
      </c>
      <c r="T1998" s="8">
        <f t="shared" si="219"/>
        <v>42558.189432870371</v>
      </c>
      <c r="U1998" s="8">
        <f t="shared" si="220"/>
        <v>42587.875</v>
      </c>
      <c r="V1998" s="14">
        <f t="shared" si="221"/>
        <v>29.685567129628907</v>
      </c>
      <c r="W1998" s="10">
        <f t="shared" si="222"/>
        <v>4.6800000000000001E-2</v>
      </c>
      <c r="X1998" s="21">
        <f t="shared" si="223"/>
        <v>2016</v>
      </c>
    </row>
    <row r="1999" spans="1:24" ht="60" x14ac:dyDescent="0.25">
      <c r="A1999">
        <v>521</v>
      </c>
      <c r="B1999" s="1" t="s">
        <v>522</v>
      </c>
      <c r="C1999" s="1" t="s">
        <v>4631</v>
      </c>
      <c r="D1999" s="3">
        <v>5000</v>
      </c>
      <c r="E1999" s="4">
        <v>5232</v>
      </c>
      <c r="F1999" t="s">
        <v>8218</v>
      </c>
      <c r="G1999" t="s">
        <v>8223</v>
      </c>
      <c r="H1999" t="s">
        <v>8404</v>
      </c>
      <c r="I1999" t="s">
        <v>8245</v>
      </c>
      <c r="J1999">
        <v>1477976340</v>
      </c>
      <c r="K1999">
        <v>1475460819</v>
      </c>
      <c r="L1999" t="b">
        <v>0</v>
      </c>
      <c r="M1999">
        <v>56</v>
      </c>
      <c r="N1999" t="b">
        <v>1</v>
      </c>
      <c r="O1999" t="s">
        <v>8269</v>
      </c>
      <c r="P1999" t="s">
        <v>8322</v>
      </c>
      <c r="Q1999" t="s">
        <v>8325</v>
      </c>
      <c r="R1999">
        <f t="shared" si="217"/>
        <v>93.43</v>
      </c>
      <c r="S1999" s="9">
        <f t="shared" si="218"/>
        <v>105</v>
      </c>
      <c r="T1999" s="8">
        <f t="shared" si="219"/>
        <v>42646.092812499999</v>
      </c>
      <c r="U1999" s="8">
        <f t="shared" si="220"/>
        <v>42675.207638888889</v>
      </c>
      <c r="V1999" s="14">
        <f t="shared" si="221"/>
        <v>29.114826388889924</v>
      </c>
      <c r="W1999" s="10">
        <f t="shared" si="222"/>
        <v>4.6399999999999997E-2</v>
      </c>
      <c r="X1999" s="21">
        <f t="shared" si="223"/>
        <v>2016</v>
      </c>
    </row>
    <row r="2000" spans="1:24" ht="60" x14ac:dyDescent="0.25">
      <c r="A2000">
        <v>3331</v>
      </c>
      <c r="B2000" s="1" t="s">
        <v>3331</v>
      </c>
      <c r="C2000" s="1" t="s">
        <v>7441</v>
      </c>
      <c r="D2000" s="3">
        <v>5000</v>
      </c>
      <c r="E2000" s="4">
        <v>5226</v>
      </c>
      <c r="F2000" t="s">
        <v>8218</v>
      </c>
      <c r="G2000" t="s">
        <v>8223</v>
      </c>
      <c r="H2000" t="s">
        <v>8404</v>
      </c>
      <c r="I2000" t="s">
        <v>8245</v>
      </c>
      <c r="J2000">
        <v>1444149886</v>
      </c>
      <c r="K2000">
        <v>1441125886</v>
      </c>
      <c r="L2000" t="b">
        <v>0</v>
      </c>
      <c r="M2000">
        <v>65</v>
      </c>
      <c r="N2000" t="b">
        <v>1</v>
      </c>
      <c r="O2000" t="s">
        <v>8269</v>
      </c>
      <c r="P2000" t="s">
        <v>8322</v>
      </c>
      <c r="Q2000" t="s">
        <v>8325</v>
      </c>
      <c r="R2000">
        <f t="shared" si="217"/>
        <v>80.400000000000006</v>
      </c>
      <c r="S2000" s="9">
        <f t="shared" si="218"/>
        <v>105</v>
      </c>
      <c r="T2000" s="8">
        <f t="shared" si="219"/>
        <v>42248.697754629626</v>
      </c>
      <c r="U2000" s="8">
        <f t="shared" si="220"/>
        <v>42283.697754629626</v>
      </c>
      <c r="V2000" s="14">
        <f t="shared" si="221"/>
        <v>35</v>
      </c>
      <c r="W2000" s="10">
        <f t="shared" si="222"/>
        <v>4.5199999999999997E-2</v>
      </c>
      <c r="X2000" s="21">
        <f t="shared" si="223"/>
        <v>2015</v>
      </c>
    </row>
    <row r="2001" spans="1:24" ht="45" x14ac:dyDescent="0.25">
      <c r="A2001">
        <v>1249</v>
      </c>
      <c r="B2001" s="1" t="s">
        <v>1250</v>
      </c>
      <c r="C2001" s="1" t="s">
        <v>5359</v>
      </c>
      <c r="D2001" s="3">
        <v>5000</v>
      </c>
      <c r="E2001" s="4">
        <v>5222</v>
      </c>
      <c r="F2001" t="s">
        <v>8218</v>
      </c>
      <c r="G2001" t="s">
        <v>8223</v>
      </c>
      <c r="H2001" t="s">
        <v>8404</v>
      </c>
      <c r="I2001" t="s">
        <v>8245</v>
      </c>
      <c r="J2001">
        <v>1341683211</v>
      </c>
      <c r="K2001">
        <v>1339091211</v>
      </c>
      <c r="L2001" t="b">
        <v>1</v>
      </c>
      <c r="M2001">
        <v>81</v>
      </c>
      <c r="N2001" t="b">
        <v>1</v>
      </c>
      <c r="O2001" t="s">
        <v>8274</v>
      </c>
      <c r="P2001" t="s">
        <v>8326</v>
      </c>
      <c r="Q2001" t="s">
        <v>8330</v>
      </c>
      <c r="R2001">
        <f t="shared" si="217"/>
        <v>64.47</v>
      </c>
      <c r="S2001" s="9">
        <f t="shared" si="218"/>
        <v>104</v>
      </c>
      <c r="T2001" s="8">
        <f t="shared" si="219"/>
        <v>41067.74086805556</v>
      </c>
      <c r="U2001" s="8">
        <f t="shared" si="220"/>
        <v>41097.74086805556</v>
      </c>
      <c r="V2001" s="14">
        <f t="shared" si="221"/>
        <v>30</v>
      </c>
      <c r="W2001" s="10">
        <f t="shared" si="222"/>
        <v>4.4400000000000002E-2</v>
      </c>
      <c r="X2001" s="21">
        <f t="shared" si="223"/>
        <v>2012</v>
      </c>
    </row>
    <row r="2002" spans="1:24" ht="60" x14ac:dyDescent="0.25">
      <c r="A2002">
        <v>1350</v>
      </c>
      <c r="B2002" s="1" t="s">
        <v>1351</v>
      </c>
      <c r="C2002" s="1" t="s">
        <v>5460</v>
      </c>
      <c r="D2002" s="3">
        <v>5000</v>
      </c>
      <c r="E2002" s="4">
        <v>5202.5</v>
      </c>
      <c r="F2002" t="s">
        <v>8218</v>
      </c>
      <c r="G2002" t="s">
        <v>8223</v>
      </c>
      <c r="H2002" t="s">
        <v>8404</v>
      </c>
      <c r="I2002" t="s">
        <v>8245</v>
      </c>
      <c r="J2002">
        <v>1451089134</v>
      </c>
      <c r="K2002">
        <v>1448497134</v>
      </c>
      <c r="L2002" t="b">
        <v>0</v>
      </c>
      <c r="M2002">
        <v>78</v>
      </c>
      <c r="N2002" t="b">
        <v>1</v>
      </c>
      <c r="O2002" t="s">
        <v>8272</v>
      </c>
      <c r="P2002" t="s">
        <v>8310</v>
      </c>
      <c r="Q2002" t="s">
        <v>8332</v>
      </c>
      <c r="R2002">
        <f t="shared" si="217"/>
        <v>66.7</v>
      </c>
      <c r="S2002" s="9">
        <f t="shared" si="218"/>
        <v>104</v>
      </c>
      <c r="T2002" s="8">
        <f t="shared" si="219"/>
        <v>42334.013124999998</v>
      </c>
      <c r="U2002" s="8">
        <f t="shared" si="220"/>
        <v>42364.013124999998</v>
      </c>
      <c r="V2002" s="14">
        <f t="shared" si="221"/>
        <v>30</v>
      </c>
      <c r="W2002" s="10">
        <f t="shared" si="222"/>
        <v>4.0500000000000001E-2</v>
      </c>
      <c r="X2002" s="21">
        <f t="shared" si="223"/>
        <v>2015</v>
      </c>
    </row>
    <row r="2003" spans="1:24" ht="60" x14ac:dyDescent="0.25">
      <c r="A2003">
        <v>112</v>
      </c>
      <c r="B2003" s="1" t="s">
        <v>114</v>
      </c>
      <c r="C2003" s="1" t="s">
        <v>4223</v>
      </c>
      <c r="D2003" s="3">
        <v>5000</v>
      </c>
      <c r="E2003" s="4">
        <v>5200</v>
      </c>
      <c r="F2003" t="s">
        <v>8218</v>
      </c>
      <c r="G2003" t="s">
        <v>8223</v>
      </c>
      <c r="H2003" t="s">
        <v>8404</v>
      </c>
      <c r="I2003" t="s">
        <v>8245</v>
      </c>
      <c r="J2003">
        <v>1397354400</v>
      </c>
      <c r="K2003">
        <v>1395277318</v>
      </c>
      <c r="L2003" t="b">
        <v>0</v>
      </c>
      <c r="M2003">
        <v>81</v>
      </c>
      <c r="N2003" t="b">
        <v>1</v>
      </c>
      <c r="O2003" t="s">
        <v>8264</v>
      </c>
      <c r="P2003" t="s">
        <v>8320</v>
      </c>
      <c r="Q2003" t="s">
        <v>8342</v>
      </c>
      <c r="R2003">
        <f t="shared" si="217"/>
        <v>64.2</v>
      </c>
      <c r="S2003" s="9">
        <f t="shared" si="218"/>
        <v>104</v>
      </c>
      <c r="T2003" s="8">
        <f t="shared" si="219"/>
        <v>41718.043032407404</v>
      </c>
      <c r="U2003" s="8">
        <f t="shared" si="220"/>
        <v>41742.083333333336</v>
      </c>
      <c r="V2003" s="14">
        <f t="shared" si="221"/>
        <v>24.04030092593166</v>
      </c>
      <c r="W2003" s="10">
        <f t="shared" si="222"/>
        <v>0.04</v>
      </c>
      <c r="X2003" s="21">
        <f t="shared" si="223"/>
        <v>2014</v>
      </c>
    </row>
    <row r="2004" spans="1:24" ht="60" x14ac:dyDescent="0.25">
      <c r="A2004">
        <v>1001</v>
      </c>
      <c r="B2004" s="1" t="s">
        <v>1002</v>
      </c>
      <c r="C2004" s="1" t="s">
        <v>5111</v>
      </c>
      <c r="D2004" s="3">
        <v>5000</v>
      </c>
      <c r="E2004" s="4">
        <v>5200</v>
      </c>
      <c r="F2004" t="s">
        <v>8219</v>
      </c>
      <c r="G2004" t="s">
        <v>8224</v>
      </c>
      <c r="H2004" t="s">
        <v>8408</v>
      </c>
      <c r="I2004" t="s">
        <v>8246</v>
      </c>
      <c r="J2004">
        <v>1485796613</v>
      </c>
      <c r="K2004">
        <v>1481908613</v>
      </c>
      <c r="L2004" t="b">
        <v>0</v>
      </c>
      <c r="M2004">
        <v>4</v>
      </c>
      <c r="N2004" t="b">
        <v>0</v>
      </c>
      <c r="O2004" t="s">
        <v>8271</v>
      </c>
      <c r="P2004" t="s">
        <v>8307</v>
      </c>
      <c r="Q2004" t="s">
        <v>8309</v>
      </c>
      <c r="R2004">
        <f t="shared" si="217"/>
        <v>1300</v>
      </c>
      <c r="S2004" s="9">
        <f t="shared" si="218"/>
        <v>104</v>
      </c>
      <c r="T2004" s="8">
        <f t="shared" si="219"/>
        <v>42720.720057870371</v>
      </c>
      <c r="U2004" s="8">
        <f t="shared" si="220"/>
        <v>42765.720057870371</v>
      </c>
      <c r="V2004" s="14">
        <f t="shared" si="221"/>
        <v>45</v>
      </c>
      <c r="W2004" s="10">
        <f t="shared" si="222"/>
        <v>0.04</v>
      </c>
      <c r="X2004" s="21">
        <f t="shared" si="223"/>
        <v>2016</v>
      </c>
    </row>
    <row r="2005" spans="1:24" ht="45" x14ac:dyDescent="0.25">
      <c r="A2005">
        <v>3369</v>
      </c>
      <c r="B2005" s="1" t="s">
        <v>3368</v>
      </c>
      <c r="C2005" s="1" t="s">
        <v>7479</v>
      </c>
      <c r="D2005" s="3">
        <v>5000</v>
      </c>
      <c r="E2005" s="4">
        <v>5195</v>
      </c>
      <c r="F2005" t="s">
        <v>8218</v>
      </c>
      <c r="G2005" t="s">
        <v>8240</v>
      </c>
      <c r="H2005" t="s">
        <v>8414</v>
      </c>
      <c r="I2005" t="s">
        <v>8248</v>
      </c>
      <c r="J2005">
        <v>1484441980</v>
      </c>
      <c r="K2005">
        <v>1479257980</v>
      </c>
      <c r="L2005" t="b">
        <v>0</v>
      </c>
      <c r="M2005">
        <v>54</v>
      </c>
      <c r="N2005" t="b">
        <v>1</v>
      </c>
      <c r="O2005" t="s">
        <v>8269</v>
      </c>
      <c r="P2005" t="s">
        <v>8322</v>
      </c>
      <c r="Q2005" t="s">
        <v>8325</v>
      </c>
      <c r="R2005">
        <f t="shared" si="217"/>
        <v>96.2</v>
      </c>
      <c r="S2005" s="9">
        <f t="shared" si="218"/>
        <v>104</v>
      </c>
      <c r="T2005" s="8">
        <f t="shared" si="219"/>
        <v>42690.041435185187</v>
      </c>
      <c r="U2005" s="8">
        <f t="shared" si="220"/>
        <v>42750.041435185187</v>
      </c>
      <c r="V2005" s="14">
        <f t="shared" si="221"/>
        <v>60</v>
      </c>
      <c r="W2005" s="10">
        <f t="shared" si="222"/>
        <v>3.9E-2</v>
      </c>
      <c r="X2005" s="21">
        <f t="shared" si="223"/>
        <v>2016</v>
      </c>
    </row>
    <row r="2006" spans="1:24" ht="60" x14ac:dyDescent="0.25">
      <c r="A2006">
        <v>245</v>
      </c>
      <c r="B2006" s="1" t="s">
        <v>246</v>
      </c>
      <c r="C2006" s="1" t="s">
        <v>4355</v>
      </c>
      <c r="D2006" s="3">
        <v>5000</v>
      </c>
      <c r="E2006" s="4">
        <v>5186</v>
      </c>
      <c r="F2006" t="s">
        <v>8218</v>
      </c>
      <c r="G2006" t="s">
        <v>8223</v>
      </c>
      <c r="H2006" t="s">
        <v>8404</v>
      </c>
      <c r="I2006" t="s">
        <v>8245</v>
      </c>
      <c r="J2006">
        <v>1345079785</v>
      </c>
      <c r="K2006">
        <v>1342487785</v>
      </c>
      <c r="L2006" t="b">
        <v>1</v>
      </c>
      <c r="M2006">
        <v>96</v>
      </c>
      <c r="N2006" t="b">
        <v>1</v>
      </c>
      <c r="O2006" t="s">
        <v>8267</v>
      </c>
      <c r="P2006" t="s">
        <v>8320</v>
      </c>
      <c r="Q2006" t="s">
        <v>8321</v>
      </c>
      <c r="R2006">
        <f t="shared" si="217"/>
        <v>54.02</v>
      </c>
      <c r="S2006" s="9">
        <f t="shared" si="218"/>
        <v>104</v>
      </c>
      <c r="T2006" s="8">
        <f t="shared" si="219"/>
        <v>41107.053067129629</v>
      </c>
      <c r="U2006" s="8">
        <f t="shared" si="220"/>
        <v>41137.053067129629</v>
      </c>
      <c r="V2006" s="14">
        <f t="shared" si="221"/>
        <v>30</v>
      </c>
      <c r="W2006" s="10">
        <f t="shared" si="222"/>
        <v>3.7199999999999997E-2</v>
      </c>
      <c r="X2006" s="21">
        <f t="shared" si="223"/>
        <v>2012</v>
      </c>
    </row>
    <row r="2007" spans="1:24" ht="60" x14ac:dyDescent="0.25">
      <c r="A2007">
        <v>3748</v>
      </c>
      <c r="B2007" s="1" t="s">
        <v>3745</v>
      </c>
      <c r="C2007" s="1" t="s">
        <v>7858</v>
      </c>
      <c r="D2007" s="3">
        <v>5000</v>
      </c>
      <c r="E2007" s="4">
        <v>5176</v>
      </c>
      <c r="F2007" t="s">
        <v>8218</v>
      </c>
      <c r="G2007" t="s">
        <v>8223</v>
      </c>
      <c r="H2007" t="s">
        <v>8404</v>
      </c>
      <c r="I2007" t="s">
        <v>8245</v>
      </c>
      <c r="J2007">
        <v>1455602340</v>
      </c>
      <c r="K2007">
        <v>1453827436</v>
      </c>
      <c r="L2007" t="b">
        <v>0</v>
      </c>
      <c r="M2007">
        <v>52</v>
      </c>
      <c r="N2007" t="b">
        <v>1</v>
      </c>
      <c r="O2007" t="s">
        <v>8303</v>
      </c>
      <c r="P2007" t="s">
        <v>8322</v>
      </c>
      <c r="Q2007" t="s">
        <v>8334</v>
      </c>
      <c r="R2007">
        <f t="shared" si="217"/>
        <v>99.54</v>
      </c>
      <c r="S2007" s="9">
        <f t="shared" si="218"/>
        <v>104</v>
      </c>
      <c r="T2007" s="8">
        <f t="shared" si="219"/>
        <v>42395.706435185188</v>
      </c>
      <c r="U2007" s="8">
        <f t="shared" si="220"/>
        <v>42416.249305555553</v>
      </c>
      <c r="V2007" s="14">
        <f t="shared" si="221"/>
        <v>20.542870370365563</v>
      </c>
      <c r="W2007" s="10">
        <f t="shared" si="222"/>
        <v>3.5200000000000002E-2</v>
      </c>
      <c r="X2007" s="21">
        <f t="shared" si="223"/>
        <v>2016</v>
      </c>
    </row>
    <row r="2008" spans="1:24" ht="45" x14ac:dyDescent="0.25">
      <c r="A2008">
        <v>3208</v>
      </c>
      <c r="B2008" s="1" t="s">
        <v>3208</v>
      </c>
      <c r="C2008" s="1" t="s">
        <v>7318</v>
      </c>
      <c r="D2008" s="3">
        <v>5000</v>
      </c>
      <c r="E2008" s="4">
        <v>5175</v>
      </c>
      <c r="F2008" t="s">
        <v>8218</v>
      </c>
      <c r="G2008" t="s">
        <v>8223</v>
      </c>
      <c r="H2008" t="s">
        <v>8404</v>
      </c>
      <c r="I2008" t="s">
        <v>8245</v>
      </c>
      <c r="J2008">
        <v>1406557877</v>
      </c>
      <c r="K2008">
        <v>1404743477</v>
      </c>
      <c r="L2008" t="b">
        <v>1</v>
      </c>
      <c r="M2008">
        <v>82</v>
      </c>
      <c r="N2008" t="b">
        <v>1</v>
      </c>
      <c r="O2008" t="s">
        <v>8269</v>
      </c>
      <c r="P2008" t="s">
        <v>8322</v>
      </c>
      <c r="Q2008" t="s">
        <v>8325</v>
      </c>
      <c r="R2008">
        <f t="shared" si="217"/>
        <v>63.11</v>
      </c>
      <c r="S2008" s="9">
        <f t="shared" si="218"/>
        <v>104</v>
      </c>
      <c r="T2008" s="8">
        <f t="shared" si="219"/>
        <v>41827.605057870373</v>
      </c>
      <c r="U2008" s="8">
        <f t="shared" si="220"/>
        <v>41848.605057870373</v>
      </c>
      <c r="V2008" s="14">
        <f t="shared" si="221"/>
        <v>21</v>
      </c>
      <c r="W2008" s="10">
        <f t="shared" si="222"/>
        <v>3.5000000000000003E-2</v>
      </c>
      <c r="X2008" s="21">
        <f t="shared" si="223"/>
        <v>2014</v>
      </c>
    </row>
    <row r="2009" spans="1:24" ht="60" x14ac:dyDescent="0.25">
      <c r="A2009">
        <v>3753</v>
      </c>
      <c r="B2009" s="1" t="s">
        <v>3750</v>
      </c>
      <c r="C2009" s="1" t="s">
        <v>7863</v>
      </c>
      <c r="D2009" s="3">
        <v>5000</v>
      </c>
      <c r="E2009" s="4">
        <v>5167</v>
      </c>
      <c r="F2009" t="s">
        <v>8218</v>
      </c>
      <c r="G2009" t="s">
        <v>8223</v>
      </c>
      <c r="H2009" t="s">
        <v>8404</v>
      </c>
      <c r="I2009" t="s">
        <v>8245</v>
      </c>
      <c r="J2009">
        <v>1433289600</v>
      </c>
      <c r="K2009">
        <v>1430768800</v>
      </c>
      <c r="L2009" t="b">
        <v>0</v>
      </c>
      <c r="M2009">
        <v>30</v>
      </c>
      <c r="N2009" t="b">
        <v>1</v>
      </c>
      <c r="O2009" t="s">
        <v>8303</v>
      </c>
      <c r="P2009" t="s">
        <v>8322</v>
      </c>
      <c r="Q2009" t="s">
        <v>8334</v>
      </c>
      <c r="R2009">
        <f t="shared" si="217"/>
        <v>172.23</v>
      </c>
      <c r="S2009" s="9">
        <f t="shared" si="218"/>
        <v>103</v>
      </c>
      <c r="T2009" s="8">
        <f t="shared" si="219"/>
        <v>42128.824074074073</v>
      </c>
      <c r="U2009" s="8">
        <f t="shared" si="220"/>
        <v>42158</v>
      </c>
      <c r="V2009" s="14">
        <f t="shared" si="221"/>
        <v>29.175925925927004</v>
      </c>
      <c r="W2009" s="10">
        <f t="shared" si="222"/>
        <v>3.3399999999999999E-2</v>
      </c>
      <c r="X2009" s="21">
        <f t="shared" si="223"/>
        <v>2015</v>
      </c>
    </row>
    <row r="2010" spans="1:24" ht="45" x14ac:dyDescent="0.25">
      <c r="A2010">
        <v>2661</v>
      </c>
      <c r="B2010" s="1" t="s">
        <v>2661</v>
      </c>
      <c r="C2010" s="1" t="s">
        <v>6771</v>
      </c>
      <c r="D2010" s="3">
        <v>5000</v>
      </c>
      <c r="E2010" s="4">
        <v>5145</v>
      </c>
      <c r="F2010" t="s">
        <v>8218</v>
      </c>
      <c r="G2010" t="s">
        <v>8223</v>
      </c>
      <c r="H2010" t="s">
        <v>8404</v>
      </c>
      <c r="I2010" t="s">
        <v>8245</v>
      </c>
      <c r="J2010">
        <v>1382742010</v>
      </c>
      <c r="K2010">
        <v>1380150010</v>
      </c>
      <c r="L2010" t="b">
        <v>0</v>
      </c>
      <c r="M2010">
        <v>60</v>
      </c>
      <c r="N2010" t="b">
        <v>1</v>
      </c>
      <c r="O2010" t="s">
        <v>8300</v>
      </c>
      <c r="P2010" t="s">
        <v>8307</v>
      </c>
      <c r="Q2010" t="s">
        <v>8339</v>
      </c>
      <c r="R2010">
        <f t="shared" si="217"/>
        <v>85.75</v>
      </c>
      <c r="S2010" s="9">
        <f t="shared" si="218"/>
        <v>103</v>
      </c>
      <c r="T2010" s="8">
        <f t="shared" si="219"/>
        <v>41542.958449074074</v>
      </c>
      <c r="U2010" s="8">
        <f t="shared" si="220"/>
        <v>41572.958449074074</v>
      </c>
      <c r="V2010" s="14">
        <f t="shared" si="221"/>
        <v>30</v>
      </c>
      <c r="W2010" s="10">
        <f t="shared" si="222"/>
        <v>2.9000000000000001E-2</v>
      </c>
      <c r="X2010" s="21">
        <f t="shared" si="223"/>
        <v>2013</v>
      </c>
    </row>
    <row r="2011" spans="1:24" ht="60" x14ac:dyDescent="0.25">
      <c r="A2011">
        <v>1614</v>
      </c>
      <c r="B2011" s="1" t="s">
        <v>1615</v>
      </c>
      <c r="C2011" s="1" t="s">
        <v>5724</v>
      </c>
      <c r="D2011" s="3">
        <v>5000</v>
      </c>
      <c r="E2011" s="4">
        <v>5135</v>
      </c>
      <c r="F2011" t="s">
        <v>8218</v>
      </c>
      <c r="G2011" t="s">
        <v>8223</v>
      </c>
      <c r="H2011" t="s">
        <v>8404</v>
      </c>
      <c r="I2011" t="s">
        <v>8245</v>
      </c>
      <c r="J2011">
        <v>1407085200</v>
      </c>
      <c r="K2011">
        <v>1401924769</v>
      </c>
      <c r="L2011" t="b">
        <v>0</v>
      </c>
      <c r="M2011">
        <v>77</v>
      </c>
      <c r="N2011" t="b">
        <v>1</v>
      </c>
      <c r="O2011" t="s">
        <v>8274</v>
      </c>
      <c r="P2011" t="s">
        <v>8326</v>
      </c>
      <c r="Q2011" t="s">
        <v>8330</v>
      </c>
      <c r="R2011">
        <f t="shared" si="217"/>
        <v>66.69</v>
      </c>
      <c r="S2011" s="9">
        <f t="shared" si="218"/>
        <v>103</v>
      </c>
      <c r="T2011" s="8">
        <f t="shared" si="219"/>
        <v>41794.981122685182</v>
      </c>
      <c r="U2011" s="8">
        <f t="shared" si="220"/>
        <v>41854.708333333336</v>
      </c>
      <c r="V2011" s="14">
        <f t="shared" si="221"/>
        <v>59.727210648154141</v>
      </c>
      <c r="W2011" s="10">
        <f t="shared" si="222"/>
        <v>2.7E-2</v>
      </c>
      <c r="X2011" s="21">
        <f t="shared" si="223"/>
        <v>2014</v>
      </c>
    </row>
    <row r="2012" spans="1:24" ht="60" x14ac:dyDescent="0.25">
      <c r="A2012">
        <v>3464</v>
      </c>
      <c r="B2012" s="1" t="s">
        <v>3463</v>
      </c>
      <c r="C2012" s="1" t="s">
        <v>7574</v>
      </c>
      <c r="D2012" s="3">
        <v>5000</v>
      </c>
      <c r="E2012" s="4">
        <v>5116.18</v>
      </c>
      <c r="F2012" t="s">
        <v>8218</v>
      </c>
      <c r="G2012" t="s">
        <v>8223</v>
      </c>
      <c r="H2012" t="s">
        <v>8404</v>
      </c>
      <c r="I2012" t="s">
        <v>8245</v>
      </c>
      <c r="J2012">
        <v>1471921637</v>
      </c>
      <c r="K2012">
        <v>1469329637</v>
      </c>
      <c r="L2012" t="b">
        <v>0</v>
      </c>
      <c r="M2012">
        <v>93</v>
      </c>
      <c r="N2012" t="b">
        <v>1</v>
      </c>
      <c r="O2012" t="s">
        <v>8269</v>
      </c>
      <c r="P2012" t="s">
        <v>8322</v>
      </c>
      <c r="Q2012" t="s">
        <v>8325</v>
      </c>
      <c r="R2012">
        <f t="shared" si="217"/>
        <v>55.01</v>
      </c>
      <c r="S2012" s="9">
        <f t="shared" si="218"/>
        <v>102</v>
      </c>
      <c r="T2012" s="8">
        <f t="shared" si="219"/>
        <v>42575.130057870367</v>
      </c>
      <c r="U2012" s="8">
        <f t="shared" si="220"/>
        <v>42605.130057870367</v>
      </c>
      <c r="V2012" s="14">
        <f t="shared" si="221"/>
        <v>30</v>
      </c>
      <c r="W2012" s="10">
        <f t="shared" si="222"/>
        <v>2.3236000000000059E-2</v>
      </c>
      <c r="X2012" s="21">
        <f t="shared" si="223"/>
        <v>2016</v>
      </c>
    </row>
    <row r="2013" spans="1:24" ht="45" x14ac:dyDescent="0.25">
      <c r="A2013">
        <v>744</v>
      </c>
      <c r="B2013" s="1" t="s">
        <v>745</v>
      </c>
      <c r="C2013" s="1" t="s">
        <v>4854</v>
      </c>
      <c r="D2013" s="3">
        <v>5000</v>
      </c>
      <c r="E2013" s="4">
        <v>5116</v>
      </c>
      <c r="F2013" t="s">
        <v>8218</v>
      </c>
      <c r="G2013" t="s">
        <v>8223</v>
      </c>
      <c r="H2013" t="s">
        <v>8404</v>
      </c>
      <c r="I2013" t="s">
        <v>8245</v>
      </c>
      <c r="J2013">
        <v>1355439503</v>
      </c>
      <c r="K2013">
        <v>1352847503</v>
      </c>
      <c r="L2013" t="b">
        <v>0</v>
      </c>
      <c r="M2013">
        <v>62</v>
      </c>
      <c r="N2013" t="b">
        <v>1</v>
      </c>
      <c r="O2013" t="s">
        <v>8272</v>
      </c>
      <c r="P2013" t="s">
        <v>8310</v>
      </c>
      <c r="Q2013" t="s">
        <v>8332</v>
      </c>
      <c r="R2013">
        <f t="shared" si="217"/>
        <v>82.52</v>
      </c>
      <c r="S2013" s="9">
        <f t="shared" si="218"/>
        <v>102</v>
      </c>
      <c r="T2013" s="8">
        <f t="shared" si="219"/>
        <v>41226.95721064815</v>
      </c>
      <c r="U2013" s="8">
        <f t="shared" si="220"/>
        <v>41256.95721064815</v>
      </c>
      <c r="V2013" s="14">
        <f t="shared" si="221"/>
        <v>30</v>
      </c>
      <c r="W2013" s="10">
        <f t="shared" si="222"/>
        <v>2.3199999999999998E-2</v>
      </c>
      <c r="X2013" s="21">
        <f t="shared" si="223"/>
        <v>2012</v>
      </c>
    </row>
    <row r="2014" spans="1:24" ht="60" x14ac:dyDescent="0.25">
      <c r="A2014">
        <v>520</v>
      </c>
      <c r="B2014" s="1" t="s">
        <v>521</v>
      </c>
      <c r="C2014" s="1" t="s">
        <v>4630</v>
      </c>
      <c r="D2014" s="3">
        <v>5000</v>
      </c>
      <c r="E2014" s="4">
        <v>5105</v>
      </c>
      <c r="F2014" t="s">
        <v>8218</v>
      </c>
      <c r="G2014" t="s">
        <v>8224</v>
      </c>
      <c r="H2014" t="s">
        <v>8408</v>
      </c>
      <c r="I2014" t="s">
        <v>8246</v>
      </c>
      <c r="J2014">
        <v>1449766261</v>
      </c>
      <c r="K2014">
        <v>1447174261</v>
      </c>
      <c r="L2014" t="b">
        <v>0</v>
      </c>
      <c r="M2014">
        <v>34</v>
      </c>
      <c r="N2014" t="b">
        <v>1</v>
      </c>
      <c r="O2014" t="s">
        <v>8269</v>
      </c>
      <c r="P2014" t="s">
        <v>8322</v>
      </c>
      <c r="Q2014" t="s">
        <v>8325</v>
      </c>
      <c r="R2014">
        <f t="shared" si="217"/>
        <v>150.15</v>
      </c>
      <c r="S2014" s="9">
        <f t="shared" si="218"/>
        <v>102</v>
      </c>
      <c r="T2014" s="8">
        <f t="shared" si="219"/>
        <v>42318.702094907407</v>
      </c>
      <c r="U2014" s="8">
        <f t="shared" si="220"/>
        <v>42348.702094907407</v>
      </c>
      <c r="V2014" s="14">
        <f t="shared" si="221"/>
        <v>30</v>
      </c>
      <c r="W2014" s="10">
        <f t="shared" si="222"/>
        <v>2.1000000000000001E-2</v>
      </c>
      <c r="X2014" s="21">
        <f t="shared" si="223"/>
        <v>2015</v>
      </c>
    </row>
    <row r="2015" spans="1:24" ht="45" x14ac:dyDescent="0.25">
      <c r="A2015">
        <v>2982</v>
      </c>
      <c r="B2015" s="1" t="s">
        <v>2982</v>
      </c>
      <c r="C2015" s="1" t="s">
        <v>7092</v>
      </c>
      <c r="D2015" s="3">
        <v>5000</v>
      </c>
      <c r="E2015" s="4">
        <v>5103</v>
      </c>
      <c r="F2015" t="s">
        <v>8218</v>
      </c>
      <c r="G2015" t="s">
        <v>8224</v>
      </c>
      <c r="H2015" t="s">
        <v>8408</v>
      </c>
      <c r="I2015" t="s">
        <v>8246</v>
      </c>
      <c r="J2015">
        <v>1455208143</v>
      </c>
      <c r="K2015">
        <v>1452616143</v>
      </c>
      <c r="L2015" t="b">
        <v>1</v>
      </c>
      <c r="M2015">
        <v>59</v>
      </c>
      <c r="N2015" t="b">
        <v>1</v>
      </c>
      <c r="O2015" t="s">
        <v>8301</v>
      </c>
      <c r="P2015" t="s">
        <v>8322</v>
      </c>
      <c r="Q2015" t="s">
        <v>8323</v>
      </c>
      <c r="R2015">
        <f t="shared" si="217"/>
        <v>86.49</v>
      </c>
      <c r="S2015" s="9">
        <f t="shared" si="218"/>
        <v>102</v>
      </c>
      <c r="T2015" s="8">
        <f t="shared" si="219"/>
        <v>42381.686840277776</v>
      </c>
      <c r="U2015" s="8">
        <f t="shared" si="220"/>
        <v>42411.686840277776</v>
      </c>
      <c r="V2015" s="14">
        <f t="shared" si="221"/>
        <v>30</v>
      </c>
      <c r="W2015" s="10">
        <f t="shared" si="222"/>
        <v>2.06E-2</v>
      </c>
      <c r="X2015" s="21">
        <f t="shared" si="223"/>
        <v>2016</v>
      </c>
    </row>
    <row r="2016" spans="1:24" ht="60" x14ac:dyDescent="0.25">
      <c r="A2016">
        <v>2974</v>
      </c>
      <c r="B2016" s="1" t="s">
        <v>2974</v>
      </c>
      <c r="C2016" s="1" t="s">
        <v>7084</v>
      </c>
      <c r="D2016" s="3">
        <v>5000</v>
      </c>
      <c r="E2016" s="4">
        <v>5100</v>
      </c>
      <c r="F2016" t="s">
        <v>8218</v>
      </c>
      <c r="G2016" t="s">
        <v>8223</v>
      </c>
      <c r="H2016" t="s">
        <v>8404</v>
      </c>
      <c r="I2016" t="s">
        <v>8245</v>
      </c>
      <c r="J2016">
        <v>1411695300</v>
      </c>
      <c r="K2016">
        <v>1409275671</v>
      </c>
      <c r="L2016" t="b">
        <v>0</v>
      </c>
      <c r="M2016">
        <v>87</v>
      </c>
      <c r="N2016" t="b">
        <v>1</v>
      </c>
      <c r="O2016" t="s">
        <v>8269</v>
      </c>
      <c r="P2016" t="s">
        <v>8322</v>
      </c>
      <c r="Q2016" t="s">
        <v>8325</v>
      </c>
      <c r="R2016">
        <f t="shared" si="217"/>
        <v>58.62</v>
      </c>
      <c r="S2016" s="9">
        <f t="shared" si="218"/>
        <v>102</v>
      </c>
      <c r="T2016" s="8">
        <f t="shared" si="219"/>
        <v>41880.061006944445</v>
      </c>
      <c r="U2016" s="8">
        <f t="shared" si="220"/>
        <v>41908.065972222219</v>
      </c>
      <c r="V2016" s="14">
        <f t="shared" si="221"/>
        <v>28.004965277774318</v>
      </c>
      <c r="W2016" s="10">
        <f t="shared" si="222"/>
        <v>0.02</v>
      </c>
      <c r="X2016" s="21">
        <f t="shared" si="223"/>
        <v>2014</v>
      </c>
    </row>
    <row r="2017" spans="1:24" ht="45" x14ac:dyDescent="0.25">
      <c r="A2017">
        <v>759</v>
      </c>
      <c r="B2017" s="1" t="s">
        <v>760</v>
      </c>
      <c r="C2017" s="1" t="s">
        <v>4869</v>
      </c>
      <c r="D2017" s="3">
        <v>5000</v>
      </c>
      <c r="E2017" s="4">
        <v>5096</v>
      </c>
      <c r="F2017" t="s">
        <v>8218</v>
      </c>
      <c r="G2017" t="s">
        <v>8224</v>
      </c>
      <c r="H2017" t="s">
        <v>8408</v>
      </c>
      <c r="I2017" t="s">
        <v>8246</v>
      </c>
      <c r="J2017">
        <v>1404892539</v>
      </c>
      <c r="K2017">
        <v>1401436539</v>
      </c>
      <c r="L2017" t="b">
        <v>0</v>
      </c>
      <c r="M2017">
        <v>99</v>
      </c>
      <c r="N2017" t="b">
        <v>1</v>
      </c>
      <c r="O2017" t="s">
        <v>8272</v>
      </c>
      <c r="P2017" t="s">
        <v>8310</v>
      </c>
      <c r="Q2017" t="s">
        <v>8332</v>
      </c>
      <c r="R2017">
        <f t="shared" si="217"/>
        <v>51.47</v>
      </c>
      <c r="S2017" s="9">
        <f t="shared" si="218"/>
        <v>102</v>
      </c>
      <c r="T2017" s="8">
        <f t="shared" si="219"/>
        <v>41789.330312500002</v>
      </c>
      <c r="U2017" s="8">
        <f t="shared" si="220"/>
        <v>41829.330312500002</v>
      </c>
      <c r="V2017" s="14">
        <f t="shared" si="221"/>
        <v>40</v>
      </c>
      <c r="W2017" s="10">
        <f t="shared" si="222"/>
        <v>1.9199999999999998E-2</v>
      </c>
      <c r="X2017" s="21">
        <f t="shared" si="223"/>
        <v>2014</v>
      </c>
    </row>
    <row r="2018" spans="1:24" ht="60" x14ac:dyDescent="0.25">
      <c r="A2018">
        <v>2798</v>
      </c>
      <c r="B2018" s="1" t="s">
        <v>2798</v>
      </c>
      <c r="C2018" s="1" t="s">
        <v>6908</v>
      </c>
      <c r="D2018" s="3">
        <v>5000</v>
      </c>
      <c r="E2018" s="4">
        <v>5070</v>
      </c>
      <c r="F2018" t="s">
        <v>8218</v>
      </c>
      <c r="G2018" t="s">
        <v>8224</v>
      </c>
      <c r="H2018" t="s">
        <v>8408</v>
      </c>
      <c r="I2018" t="s">
        <v>8246</v>
      </c>
      <c r="J2018">
        <v>1438358400</v>
      </c>
      <c r="K2018">
        <v>1437063121</v>
      </c>
      <c r="L2018" t="b">
        <v>0</v>
      </c>
      <c r="M2018">
        <v>139</v>
      </c>
      <c r="N2018" t="b">
        <v>1</v>
      </c>
      <c r="O2018" t="s">
        <v>8269</v>
      </c>
      <c r="P2018" t="s">
        <v>8322</v>
      </c>
      <c r="Q2018" t="s">
        <v>8325</v>
      </c>
      <c r="R2018">
        <f t="shared" si="217"/>
        <v>36.47</v>
      </c>
      <c r="S2018" s="9">
        <f t="shared" si="218"/>
        <v>101</v>
      </c>
      <c r="T2018" s="8">
        <f t="shared" si="219"/>
        <v>42201.675011574072</v>
      </c>
      <c r="U2018" s="8">
        <f t="shared" si="220"/>
        <v>42216.666666666672</v>
      </c>
      <c r="V2018" s="14">
        <f t="shared" si="221"/>
        <v>14.991655092599103</v>
      </c>
      <c r="W2018" s="10">
        <f t="shared" si="222"/>
        <v>1.4E-2</v>
      </c>
      <c r="X2018" s="21">
        <f t="shared" si="223"/>
        <v>2015</v>
      </c>
    </row>
    <row r="2019" spans="1:24" ht="60" x14ac:dyDescent="0.25">
      <c r="A2019">
        <v>2979</v>
      </c>
      <c r="B2019" s="1" t="s">
        <v>2979</v>
      </c>
      <c r="C2019" s="1" t="s">
        <v>7089</v>
      </c>
      <c r="D2019" s="3">
        <v>5000</v>
      </c>
      <c r="E2019" s="4">
        <v>5070</v>
      </c>
      <c r="F2019" t="s">
        <v>8218</v>
      </c>
      <c r="G2019" t="s">
        <v>8223</v>
      </c>
      <c r="H2019" t="s">
        <v>8404</v>
      </c>
      <c r="I2019" t="s">
        <v>8245</v>
      </c>
      <c r="J2019">
        <v>1420524000</v>
      </c>
      <c r="K2019">
        <v>1419104823</v>
      </c>
      <c r="L2019" t="b">
        <v>0</v>
      </c>
      <c r="M2019">
        <v>46</v>
      </c>
      <c r="N2019" t="b">
        <v>1</v>
      </c>
      <c r="O2019" t="s">
        <v>8269</v>
      </c>
      <c r="P2019" t="s">
        <v>8322</v>
      </c>
      <c r="Q2019" t="s">
        <v>8325</v>
      </c>
      <c r="R2019">
        <f t="shared" si="217"/>
        <v>110.22</v>
      </c>
      <c r="S2019" s="9">
        <f t="shared" si="218"/>
        <v>101</v>
      </c>
      <c r="T2019" s="8">
        <f t="shared" si="219"/>
        <v>41993.824340277773</v>
      </c>
      <c r="U2019" s="8">
        <f t="shared" si="220"/>
        <v>42010.25</v>
      </c>
      <c r="V2019" s="14">
        <f t="shared" si="221"/>
        <v>16.425659722226555</v>
      </c>
      <c r="W2019" s="10">
        <f t="shared" si="222"/>
        <v>1.4E-2</v>
      </c>
      <c r="X2019" s="21">
        <f t="shared" si="223"/>
        <v>2014</v>
      </c>
    </row>
    <row r="2020" spans="1:24" ht="60" x14ac:dyDescent="0.25">
      <c r="A2020">
        <v>841</v>
      </c>
      <c r="B2020" s="1" t="s">
        <v>842</v>
      </c>
      <c r="C2020" s="1" t="s">
        <v>4951</v>
      </c>
      <c r="D2020" s="3">
        <v>5000</v>
      </c>
      <c r="E2020" s="4">
        <v>5066</v>
      </c>
      <c r="F2020" t="s">
        <v>8218</v>
      </c>
      <c r="G2020" t="s">
        <v>8223</v>
      </c>
      <c r="H2020" t="s">
        <v>8404</v>
      </c>
      <c r="I2020" t="s">
        <v>8245</v>
      </c>
      <c r="J2020">
        <v>1415653663</v>
      </c>
      <c r="K2020">
        <v>1413058063</v>
      </c>
      <c r="L2020" t="b">
        <v>1</v>
      </c>
      <c r="M2020">
        <v>94</v>
      </c>
      <c r="N2020" t="b">
        <v>1</v>
      </c>
      <c r="O2020" t="s">
        <v>8275</v>
      </c>
      <c r="P2020" t="s">
        <v>8326</v>
      </c>
      <c r="Q2020" t="s">
        <v>8335</v>
      </c>
      <c r="R2020">
        <f t="shared" si="217"/>
        <v>53.89</v>
      </c>
      <c r="S2020" s="9">
        <f t="shared" si="218"/>
        <v>101</v>
      </c>
      <c r="T2020" s="8">
        <f t="shared" si="219"/>
        <v>41923.838692129626</v>
      </c>
      <c r="U2020" s="8">
        <f t="shared" si="220"/>
        <v>41953.88035879629</v>
      </c>
      <c r="V2020" s="14">
        <f t="shared" si="221"/>
        <v>30.041666666664241</v>
      </c>
      <c r="W2020" s="10">
        <f t="shared" si="222"/>
        <v>1.32E-2</v>
      </c>
      <c r="X2020" s="21">
        <f t="shared" si="223"/>
        <v>2014</v>
      </c>
    </row>
    <row r="2021" spans="1:24" ht="60" x14ac:dyDescent="0.25">
      <c r="A2021">
        <v>3351</v>
      </c>
      <c r="B2021" s="1" t="s">
        <v>3350</v>
      </c>
      <c r="C2021" s="1" t="s">
        <v>7461</v>
      </c>
      <c r="D2021" s="3">
        <v>5000</v>
      </c>
      <c r="E2021" s="4">
        <v>5055</v>
      </c>
      <c r="F2021" t="s">
        <v>8218</v>
      </c>
      <c r="G2021" t="s">
        <v>8224</v>
      </c>
      <c r="H2021" t="s">
        <v>8408</v>
      </c>
      <c r="I2021" t="s">
        <v>8246</v>
      </c>
      <c r="J2021">
        <v>1406113200</v>
      </c>
      <c r="K2021">
        <v>1402910965</v>
      </c>
      <c r="L2021" t="b">
        <v>0</v>
      </c>
      <c r="M2021">
        <v>54</v>
      </c>
      <c r="N2021" t="b">
        <v>1</v>
      </c>
      <c r="O2021" t="s">
        <v>8269</v>
      </c>
      <c r="P2021" t="s">
        <v>8322</v>
      </c>
      <c r="Q2021" t="s">
        <v>8325</v>
      </c>
      <c r="R2021">
        <f t="shared" si="217"/>
        <v>93.61</v>
      </c>
      <c r="S2021" s="9">
        <f t="shared" si="218"/>
        <v>101</v>
      </c>
      <c r="T2021" s="8">
        <f t="shared" si="219"/>
        <v>41806.395428240743</v>
      </c>
      <c r="U2021" s="8">
        <f t="shared" si="220"/>
        <v>41843.458333333336</v>
      </c>
      <c r="V2021" s="14">
        <f t="shared" si="221"/>
        <v>37.0629050925927</v>
      </c>
      <c r="W2021" s="10">
        <f t="shared" si="222"/>
        <v>1.0999999999999999E-2</v>
      </c>
      <c r="X2021" s="21">
        <f t="shared" si="223"/>
        <v>2014</v>
      </c>
    </row>
    <row r="2022" spans="1:24" ht="60" x14ac:dyDescent="0.25">
      <c r="A2022">
        <v>2053</v>
      </c>
      <c r="B2022" s="1" t="s">
        <v>2054</v>
      </c>
      <c r="C2022" s="1" t="s">
        <v>6163</v>
      </c>
      <c r="D2022" s="3">
        <v>5000</v>
      </c>
      <c r="E2022" s="4">
        <v>5051</v>
      </c>
      <c r="F2022" t="s">
        <v>8218</v>
      </c>
      <c r="G2022" t="s">
        <v>8223</v>
      </c>
      <c r="H2022" t="s">
        <v>8404</v>
      </c>
      <c r="I2022" t="s">
        <v>8245</v>
      </c>
      <c r="J2022">
        <v>1448466551</v>
      </c>
      <c r="K2022">
        <v>1445870951</v>
      </c>
      <c r="L2022" t="b">
        <v>0</v>
      </c>
      <c r="M2022">
        <v>121</v>
      </c>
      <c r="N2022" t="b">
        <v>1</v>
      </c>
      <c r="O2022" t="s">
        <v>8293</v>
      </c>
      <c r="P2022" t="s">
        <v>8307</v>
      </c>
      <c r="Q2022" t="s">
        <v>8308</v>
      </c>
      <c r="R2022">
        <f t="shared" si="217"/>
        <v>41.74</v>
      </c>
      <c r="S2022" s="9">
        <f t="shared" si="218"/>
        <v>101</v>
      </c>
      <c r="T2022" s="8">
        <f t="shared" si="219"/>
        <v>42303.617488425924</v>
      </c>
      <c r="U2022" s="8">
        <f t="shared" si="220"/>
        <v>42333.659155092595</v>
      </c>
      <c r="V2022" s="14">
        <f t="shared" si="221"/>
        <v>30.041666666671517</v>
      </c>
      <c r="W2022" s="10">
        <f t="shared" si="222"/>
        <v>1.0200000000000001E-2</v>
      </c>
      <c r="X2022" s="21">
        <f t="shared" si="223"/>
        <v>2015</v>
      </c>
    </row>
    <row r="2023" spans="1:24" ht="60" x14ac:dyDescent="0.25">
      <c r="A2023">
        <v>3760</v>
      </c>
      <c r="B2023" s="1" t="s">
        <v>3757</v>
      </c>
      <c r="C2023" s="1" t="s">
        <v>7870</v>
      </c>
      <c r="D2023" s="3">
        <v>5000</v>
      </c>
      <c r="E2023" s="4">
        <v>5050.7700000000004</v>
      </c>
      <c r="F2023" t="s">
        <v>8218</v>
      </c>
      <c r="G2023" t="s">
        <v>8223</v>
      </c>
      <c r="H2023" t="s">
        <v>8404</v>
      </c>
      <c r="I2023" t="s">
        <v>8245</v>
      </c>
      <c r="J2023">
        <v>1399293386</v>
      </c>
      <c r="K2023">
        <v>1397133386</v>
      </c>
      <c r="L2023" t="b">
        <v>0</v>
      </c>
      <c r="M2023">
        <v>91</v>
      </c>
      <c r="N2023" t="b">
        <v>1</v>
      </c>
      <c r="O2023" t="s">
        <v>8303</v>
      </c>
      <c r="P2023" t="s">
        <v>8322</v>
      </c>
      <c r="Q2023" t="s">
        <v>8334</v>
      </c>
      <c r="R2023">
        <f t="shared" si="217"/>
        <v>55.5</v>
      </c>
      <c r="S2023" s="9">
        <f t="shared" si="218"/>
        <v>101</v>
      </c>
      <c r="T2023" s="8">
        <f t="shared" si="219"/>
        <v>41739.525300925925</v>
      </c>
      <c r="U2023" s="8">
        <f t="shared" si="220"/>
        <v>41764.525300925925</v>
      </c>
      <c r="V2023" s="14">
        <f t="shared" si="221"/>
        <v>25</v>
      </c>
      <c r="W2023" s="10">
        <f t="shared" si="222"/>
        <v>1.0154000000000087E-2</v>
      </c>
      <c r="X2023" s="21">
        <f t="shared" si="223"/>
        <v>2014</v>
      </c>
    </row>
    <row r="2024" spans="1:24" x14ac:dyDescent="0.25">
      <c r="A2024">
        <v>836</v>
      </c>
      <c r="B2024" s="1" t="s">
        <v>837</v>
      </c>
      <c r="C2024" s="1" t="s">
        <v>4946</v>
      </c>
      <c r="D2024" s="3">
        <v>5000</v>
      </c>
      <c r="E2024" s="4">
        <v>5046.5200000000004</v>
      </c>
      <c r="F2024" t="s">
        <v>8218</v>
      </c>
      <c r="G2024" t="s">
        <v>8223</v>
      </c>
      <c r="H2024" t="s">
        <v>8404</v>
      </c>
      <c r="I2024" t="s">
        <v>8245</v>
      </c>
      <c r="J2024">
        <v>1381108918</v>
      </c>
      <c r="K2024">
        <v>1378516918</v>
      </c>
      <c r="L2024" t="b">
        <v>0</v>
      </c>
      <c r="M2024">
        <v>46</v>
      </c>
      <c r="N2024" t="b">
        <v>1</v>
      </c>
      <c r="O2024" t="s">
        <v>8274</v>
      </c>
      <c r="P2024" t="s">
        <v>8326</v>
      </c>
      <c r="Q2024" t="s">
        <v>8330</v>
      </c>
      <c r="R2024">
        <f t="shared" si="217"/>
        <v>109.71</v>
      </c>
      <c r="S2024" s="9">
        <f t="shared" si="218"/>
        <v>101</v>
      </c>
      <c r="T2024" s="8">
        <f t="shared" si="219"/>
        <v>41524.056921296295</v>
      </c>
      <c r="U2024" s="8">
        <f t="shared" si="220"/>
        <v>41554.056921296295</v>
      </c>
      <c r="V2024" s="14">
        <f t="shared" si="221"/>
        <v>30</v>
      </c>
      <c r="W2024" s="10">
        <f t="shared" si="222"/>
        <v>9.3040000000000865E-3</v>
      </c>
      <c r="X2024" s="21">
        <f t="shared" si="223"/>
        <v>2013</v>
      </c>
    </row>
    <row r="2025" spans="1:24" ht="45" x14ac:dyDescent="0.25">
      <c r="A2025">
        <v>2544</v>
      </c>
      <c r="B2025" s="1" t="s">
        <v>2544</v>
      </c>
      <c r="C2025" s="1" t="s">
        <v>6654</v>
      </c>
      <c r="D2025" s="3">
        <v>5000</v>
      </c>
      <c r="E2025" s="4">
        <v>5041</v>
      </c>
      <c r="F2025" t="s">
        <v>8218</v>
      </c>
      <c r="G2025" t="s">
        <v>8223</v>
      </c>
      <c r="H2025" t="s">
        <v>8404</v>
      </c>
      <c r="I2025" t="s">
        <v>8245</v>
      </c>
      <c r="J2025">
        <v>1341750569</v>
      </c>
      <c r="K2025">
        <v>1339158569</v>
      </c>
      <c r="L2025" t="b">
        <v>0</v>
      </c>
      <c r="M2025">
        <v>57</v>
      </c>
      <c r="N2025" t="b">
        <v>1</v>
      </c>
      <c r="O2025" t="s">
        <v>8298</v>
      </c>
      <c r="P2025" t="s">
        <v>8326</v>
      </c>
      <c r="Q2025" t="s">
        <v>8340</v>
      </c>
      <c r="R2025">
        <f t="shared" si="217"/>
        <v>88.44</v>
      </c>
      <c r="S2025" s="9">
        <f t="shared" si="218"/>
        <v>101</v>
      </c>
      <c r="T2025" s="8">
        <f t="shared" si="219"/>
        <v>41068.520474537036</v>
      </c>
      <c r="U2025" s="8">
        <f t="shared" si="220"/>
        <v>41098.520474537036</v>
      </c>
      <c r="V2025" s="14">
        <f t="shared" si="221"/>
        <v>30</v>
      </c>
      <c r="W2025" s="10">
        <f t="shared" si="222"/>
        <v>8.2000000000000007E-3</v>
      </c>
      <c r="X2025" s="21">
        <f t="shared" si="223"/>
        <v>2012</v>
      </c>
    </row>
    <row r="2026" spans="1:24" ht="60" x14ac:dyDescent="0.25">
      <c r="A2026">
        <v>3721</v>
      </c>
      <c r="B2026" s="1" t="s">
        <v>3718</v>
      </c>
      <c r="C2026" s="1" t="s">
        <v>7831</v>
      </c>
      <c r="D2026" s="3">
        <v>5000</v>
      </c>
      <c r="E2026" s="4">
        <v>5040</v>
      </c>
      <c r="F2026" t="s">
        <v>8218</v>
      </c>
      <c r="G2026" t="s">
        <v>8223</v>
      </c>
      <c r="H2026" t="s">
        <v>8404</v>
      </c>
      <c r="I2026" t="s">
        <v>8245</v>
      </c>
      <c r="J2026">
        <v>1415230084</v>
      </c>
      <c r="K2026">
        <v>1413412084</v>
      </c>
      <c r="L2026" t="b">
        <v>0</v>
      </c>
      <c r="M2026">
        <v>44</v>
      </c>
      <c r="N2026" t="b">
        <v>1</v>
      </c>
      <c r="O2026" t="s">
        <v>8269</v>
      </c>
      <c r="P2026" t="s">
        <v>8322</v>
      </c>
      <c r="Q2026" t="s">
        <v>8325</v>
      </c>
      <c r="R2026">
        <f t="shared" si="217"/>
        <v>114.55</v>
      </c>
      <c r="S2026" s="9">
        <f t="shared" si="218"/>
        <v>101</v>
      </c>
      <c r="T2026" s="8">
        <f t="shared" si="219"/>
        <v>41927.936157407406</v>
      </c>
      <c r="U2026" s="8">
        <f t="shared" si="220"/>
        <v>41948.977824074071</v>
      </c>
      <c r="V2026" s="14">
        <f t="shared" si="221"/>
        <v>21.041666666664241</v>
      </c>
      <c r="W2026" s="10">
        <f t="shared" si="222"/>
        <v>8.0000000000000002E-3</v>
      </c>
      <c r="X2026" s="21">
        <f t="shared" si="223"/>
        <v>2014</v>
      </c>
    </row>
    <row r="2027" spans="1:24" ht="60" x14ac:dyDescent="0.25">
      <c r="A2027">
        <v>2964</v>
      </c>
      <c r="B2027" s="1" t="s">
        <v>2964</v>
      </c>
      <c r="C2027" s="1" t="s">
        <v>7074</v>
      </c>
      <c r="D2027" s="3">
        <v>5000</v>
      </c>
      <c r="E2027" s="4">
        <v>5035.6899999999996</v>
      </c>
      <c r="F2027" t="s">
        <v>8218</v>
      </c>
      <c r="G2027" t="s">
        <v>8223</v>
      </c>
      <c r="H2027" t="s">
        <v>8404</v>
      </c>
      <c r="I2027" t="s">
        <v>8245</v>
      </c>
      <c r="J2027">
        <v>1407360720</v>
      </c>
      <c r="K2027">
        <v>1404769819</v>
      </c>
      <c r="L2027" t="b">
        <v>0</v>
      </c>
      <c r="M2027">
        <v>196</v>
      </c>
      <c r="N2027" t="b">
        <v>1</v>
      </c>
      <c r="O2027" t="s">
        <v>8269</v>
      </c>
      <c r="P2027" t="s">
        <v>8322</v>
      </c>
      <c r="Q2027" t="s">
        <v>8325</v>
      </c>
      <c r="R2027">
        <f t="shared" si="217"/>
        <v>25.69</v>
      </c>
      <c r="S2027" s="9">
        <f t="shared" si="218"/>
        <v>101</v>
      </c>
      <c r="T2027" s="8">
        <f t="shared" si="219"/>
        <v>41827.909942129627</v>
      </c>
      <c r="U2027" s="8">
        <f t="shared" si="220"/>
        <v>41857.897222222222</v>
      </c>
      <c r="V2027" s="14">
        <f t="shared" si="221"/>
        <v>29.987280092595029</v>
      </c>
      <c r="W2027" s="10">
        <f t="shared" si="222"/>
        <v>7.1379999999999196E-3</v>
      </c>
      <c r="X2027" s="21">
        <f t="shared" si="223"/>
        <v>2014</v>
      </c>
    </row>
    <row r="2028" spans="1:24" x14ac:dyDescent="0.25">
      <c r="A2028">
        <v>106</v>
      </c>
      <c r="B2028" s="1" t="s">
        <v>108</v>
      </c>
      <c r="C2028" s="1" t="s">
        <v>4217</v>
      </c>
      <c r="D2028" s="3">
        <v>5000</v>
      </c>
      <c r="E2028" s="4">
        <v>5025</v>
      </c>
      <c r="F2028" t="s">
        <v>8218</v>
      </c>
      <c r="G2028" t="s">
        <v>8223</v>
      </c>
      <c r="H2028" t="s">
        <v>8404</v>
      </c>
      <c r="I2028" t="s">
        <v>8245</v>
      </c>
      <c r="J2028">
        <v>1333391901</v>
      </c>
      <c r="K2028">
        <v>1332182301</v>
      </c>
      <c r="L2028" t="b">
        <v>0</v>
      </c>
      <c r="M2028">
        <v>27</v>
      </c>
      <c r="N2028" t="b">
        <v>1</v>
      </c>
      <c r="O2028" t="s">
        <v>8264</v>
      </c>
      <c r="P2028" t="s">
        <v>8320</v>
      </c>
      <c r="Q2028" t="s">
        <v>8342</v>
      </c>
      <c r="R2028">
        <f t="shared" si="217"/>
        <v>186.11</v>
      </c>
      <c r="S2028" s="9">
        <f t="shared" si="218"/>
        <v>101</v>
      </c>
      <c r="T2028" s="8">
        <f t="shared" si="219"/>
        <v>40987.776631944449</v>
      </c>
      <c r="U2028" s="8">
        <f t="shared" si="220"/>
        <v>41001.776631944449</v>
      </c>
      <c r="V2028" s="14">
        <f t="shared" si="221"/>
        <v>14</v>
      </c>
      <c r="W2028" s="10">
        <f t="shared" si="222"/>
        <v>5.0000000000000001E-3</v>
      </c>
      <c r="X2028" s="21">
        <f t="shared" si="223"/>
        <v>2012</v>
      </c>
    </row>
    <row r="2029" spans="1:24" ht="45" x14ac:dyDescent="0.25">
      <c r="A2029">
        <v>3569</v>
      </c>
      <c r="B2029" s="1" t="s">
        <v>3568</v>
      </c>
      <c r="C2029" s="1" t="s">
        <v>7679</v>
      </c>
      <c r="D2029" s="3">
        <v>5000</v>
      </c>
      <c r="E2029" s="4">
        <v>5024</v>
      </c>
      <c r="F2029" t="s">
        <v>8218</v>
      </c>
      <c r="G2029" t="s">
        <v>8223</v>
      </c>
      <c r="H2029" t="s">
        <v>8404</v>
      </c>
      <c r="I2029" t="s">
        <v>8245</v>
      </c>
      <c r="J2029">
        <v>1420734696</v>
      </c>
      <c r="K2029">
        <v>1418142696</v>
      </c>
      <c r="L2029" t="b">
        <v>0</v>
      </c>
      <c r="M2029">
        <v>41</v>
      </c>
      <c r="N2029" t="b">
        <v>1</v>
      </c>
      <c r="O2029" t="s">
        <v>8269</v>
      </c>
      <c r="P2029" t="s">
        <v>8322</v>
      </c>
      <c r="Q2029" t="s">
        <v>8325</v>
      </c>
      <c r="R2029">
        <f t="shared" si="217"/>
        <v>122.54</v>
      </c>
      <c r="S2029" s="9">
        <f t="shared" si="218"/>
        <v>100</v>
      </c>
      <c r="T2029" s="8">
        <f t="shared" si="219"/>
        <v>41982.688611111109</v>
      </c>
      <c r="U2029" s="8">
        <f t="shared" si="220"/>
        <v>42012.688611111109</v>
      </c>
      <c r="V2029" s="14">
        <f t="shared" si="221"/>
        <v>30</v>
      </c>
      <c r="W2029" s="10">
        <f t="shared" si="222"/>
        <v>4.7999999999999996E-3</v>
      </c>
      <c r="X2029" s="21">
        <f t="shared" si="223"/>
        <v>2014</v>
      </c>
    </row>
    <row r="2030" spans="1:24" ht="60" x14ac:dyDescent="0.25">
      <c r="A2030">
        <v>3335</v>
      </c>
      <c r="B2030" s="1" t="s">
        <v>3335</v>
      </c>
      <c r="C2030" s="1" t="s">
        <v>7445</v>
      </c>
      <c r="D2030" s="3">
        <v>5000</v>
      </c>
      <c r="E2030" s="4">
        <v>5016</v>
      </c>
      <c r="F2030" t="s">
        <v>8218</v>
      </c>
      <c r="G2030" t="s">
        <v>8224</v>
      </c>
      <c r="H2030" t="s">
        <v>8408</v>
      </c>
      <c r="I2030" t="s">
        <v>8246</v>
      </c>
      <c r="J2030">
        <v>1407106800</v>
      </c>
      <c r="K2030">
        <v>1404749446</v>
      </c>
      <c r="L2030" t="b">
        <v>0</v>
      </c>
      <c r="M2030">
        <v>63</v>
      </c>
      <c r="N2030" t="b">
        <v>1</v>
      </c>
      <c r="O2030" t="s">
        <v>8269</v>
      </c>
      <c r="P2030" t="s">
        <v>8322</v>
      </c>
      <c r="Q2030" t="s">
        <v>8325</v>
      </c>
      <c r="R2030">
        <f t="shared" si="217"/>
        <v>79.62</v>
      </c>
      <c r="S2030" s="9">
        <f t="shared" si="218"/>
        <v>100</v>
      </c>
      <c r="T2030" s="8">
        <f t="shared" si="219"/>
        <v>41827.674143518518</v>
      </c>
      <c r="U2030" s="8">
        <f t="shared" si="220"/>
        <v>41854.958333333336</v>
      </c>
      <c r="V2030" s="14">
        <f t="shared" si="221"/>
        <v>27.284189814818092</v>
      </c>
      <c r="W2030" s="10">
        <f t="shared" si="222"/>
        <v>3.2000000000000002E-3</v>
      </c>
      <c r="X2030" s="21">
        <f t="shared" si="223"/>
        <v>2014</v>
      </c>
    </row>
    <row r="2031" spans="1:24" ht="60" x14ac:dyDescent="0.25">
      <c r="A2031">
        <v>3687</v>
      </c>
      <c r="B2031" s="1" t="s">
        <v>3684</v>
      </c>
      <c r="C2031" s="1" t="s">
        <v>7797</v>
      </c>
      <c r="D2031" s="3">
        <v>5000</v>
      </c>
      <c r="E2031" s="4">
        <v>5012.25</v>
      </c>
      <c r="F2031" t="s">
        <v>8218</v>
      </c>
      <c r="G2031" t="s">
        <v>8223</v>
      </c>
      <c r="H2031" t="s">
        <v>8404</v>
      </c>
      <c r="I2031" t="s">
        <v>8245</v>
      </c>
      <c r="J2031">
        <v>1403846055</v>
      </c>
      <c r="K2031">
        <v>1401254055</v>
      </c>
      <c r="L2031" t="b">
        <v>0</v>
      </c>
      <c r="M2031">
        <v>25</v>
      </c>
      <c r="N2031" t="b">
        <v>1</v>
      </c>
      <c r="O2031" t="s">
        <v>8269</v>
      </c>
      <c r="P2031" t="s">
        <v>8322</v>
      </c>
      <c r="Q2031" t="s">
        <v>8325</v>
      </c>
      <c r="R2031">
        <f t="shared" si="217"/>
        <v>200.49</v>
      </c>
      <c r="S2031" s="9">
        <f t="shared" si="218"/>
        <v>100</v>
      </c>
      <c r="T2031" s="8">
        <f t="shared" si="219"/>
        <v>41787.218229166669</v>
      </c>
      <c r="U2031" s="8">
        <f t="shared" si="220"/>
        <v>41817.218229166669</v>
      </c>
      <c r="V2031" s="14">
        <f t="shared" si="221"/>
        <v>30</v>
      </c>
      <c r="W2031" s="10">
        <f t="shared" si="222"/>
        <v>2.4499999999999999E-3</v>
      </c>
      <c r="X2031" s="21">
        <f t="shared" si="223"/>
        <v>2014</v>
      </c>
    </row>
    <row r="2032" spans="1:24" ht="60" x14ac:dyDescent="0.25">
      <c r="A2032">
        <v>3590</v>
      </c>
      <c r="B2032" s="1" t="s">
        <v>3589</v>
      </c>
      <c r="C2032" s="1" t="s">
        <v>7700</v>
      </c>
      <c r="D2032" s="3">
        <v>5000</v>
      </c>
      <c r="E2032" s="4">
        <v>5003</v>
      </c>
      <c r="F2032" t="s">
        <v>8218</v>
      </c>
      <c r="G2032" t="s">
        <v>8224</v>
      </c>
      <c r="H2032" t="s">
        <v>8408</v>
      </c>
      <c r="I2032" t="s">
        <v>8246</v>
      </c>
      <c r="J2032">
        <v>1413792034</v>
      </c>
      <c r="K2032">
        <v>1411200034</v>
      </c>
      <c r="L2032" t="b">
        <v>0</v>
      </c>
      <c r="M2032">
        <v>73</v>
      </c>
      <c r="N2032" t="b">
        <v>1</v>
      </c>
      <c r="O2032" t="s">
        <v>8269</v>
      </c>
      <c r="P2032" t="s">
        <v>8322</v>
      </c>
      <c r="Q2032" t="s">
        <v>8325</v>
      </c>
      <c r="R2032">
        <f t="shared" si="217"/>
        <v>68.53</v>
      </c>
      <c r="S2032" s="9">
        <f t="shared" si="218"/>
        <v>100</v>
      </c>
      <c r="T2032" s="8">
        <f t="shared" si="219"/>
        <v>41902.333726851852</v>
      </c>
      <c r="U2032" s="8">
        <f t="shared" si="220"/>
        <v>41932.333726851852</v>
      </c>
      <c r="V2032" s="14">
        <f t="shared" si="221"/>
        <v>30</v>
      </c>
      <c r="W2032" s="10">
        <f t="shared" si="222"/>
        <v>5.9999999999999995E-4</v>
      </c>
      <c r="X2032" s="21">
        <f t="shared" si="223"/>
        <v>2014</v>
      </c>
    </row>
    <row r="2033" spans="1:24" ht="60" x14ac:dyDescent="0.25">
      <c r="A2033">
        <v>799</v>
      </c>
      <c r="B2033" s="1" t="s">
        <v>800</v>
      </c>
      <c r="C2033" s="1" t="s">
        <v>4909</v>
      </c>
      <c r="D2033" s="3">
        <v>5000</v>
      </c>
      <c r="E2033" s="4">
        <v>5001</v>
      </c>
      <c r="F2033" t="s">
        <v>8218</v>
      </c>
      <c r="G2033" t="s">
        <v>8223</v>
      </c>
      <c r="H2033" t="s">
        <v>8404</v>
      </c>
      <c r="I2033" t="s">
        <v>8245</v>
      </c>
      <c r="J2033">
        <v>1335542446</v>
      </c>
      <c r="K2033">
        <v>1332950446</v>
      </c>
      <c r="L2033" t="b">
        <v>0</v>
      </c>
      <c r="M2033">
        <v>28</v>
      </c>
      <c r="N2033" t="b">
        <v>1</v>
      </c>
      <c r="O2033" t="s">
        <v>8274</v>
      </c>
      <c r="P2033" t="s">
        <v>8326</v>
      </c>
      <c r="Q2033" t="s">
        <v>8330</v>
      </c>
      <c r="R2033">
        <f t="shared" si="217"/>
        <v>178.61</v>
      </c>
      <c r="S2033" s="9">
        <f t="shared" si="218"/>
        <v>100</v>
      </c>
      <c r="T2033" s="8">
        <f t="shared" si="219"/>
        <v>40996.667199074072</v>
      </c>
      <c r="U2033" s="8">
        <f t="shared" si="220"/>
        <v>41026.667199074072</v>
      </c>
      <c r="V2033" s="14">
        <f t="shared" si="221"/>
        <v>30</v>
      </c>
      <c r="W2033" s="10">
        <f t="shared" si="222"/>
        <v>2.0000000000000001E-4</v>
      </c>
      <c r="X2033" s="21">
        <f t="shared" si="223"/>
        <v>2012</v>
      </c>
    </row>
    <row r="2034" spans="1:24" ht="60" x14ac:dyDescent="0.25">
      <c r="A2034">
        <v>2474</v>
      </c>
      <c r="B2034" s="1" t="s">
        <v>2475</v>
      </c>
      <c r="C2034" s="1" t="s">
        <v>6584</v>
      </c>
      <c r="D2034" s="3">
        <v>5000</v>
      </c>
      <c r="E2034" s="4">
        <v>5000.18</v>
      </c>
      <c r="F2034" t="s">
        <v>8218</v>
      </c>
      <c r="G2034" t="s">
        <v>8223</v>
      </c>
      <c r="H2034" t="s">
        <v>8404</v>
      </c>
      <c r="I2034" t="s">
        <v>8245</v>
      </c>
      <c r="J2034">
        <v>1286756176</v>
      </c>
      <c r="K2034">
        <v>1282868176</v>
      </c>
      <c r="L2034" t="b">
        <v>0</v>
      </c>
      <c r="M2034">
        <v>38</v>
      </c>
      <c r="N2034" t="b">
        <v>1</v>
      </c>
      <c r="O2034" t="s">
        <v>8277</v>
      </c>
      <c r="P2034" t="s">
        <v>8326</v>
      </c>
      <c r="Q2034" t="s">
        <v>8327</v>
      </c>
      <c r="R2034">
        <f t="shared" si="217"/>
        <v>131.58000000000001</v>
      </c>
      <c r="S2034" s="9">
        <f t="shared" si="218"/>
        <v>100</v>
      </c>
      <c r="T2034" s="8">
        <f t="shared" si="219"/>
        <v>40417.011296296296</v>
      </c>
      <c r="U2034" s="8">
        <f t="shared" si="220"/>
        <v>40462.011296296296</v>
      </c>
      <c r="V2034" s="14">
        <f t="shared" si="221"/>
        <v>45</v>
      </c>
      <c r="W2034" s="10">
        <f t="shared" si="222"/>
        <v>3.6000000000058209E-5</v>
      </c>
      <c r="X2034" s="21">
        <f t="shared" si="223"/>
        <v>2010</v>
      </c>
    </row>
    <row r="2035" spans="1:24" ht="60" x14ac:dyDescent="0.25">
      <c r="A2035">
        <v>100</v>
      </c>
      <c r="B2035" s="1" t="s">
        <v>102</v>
      </c>
      <c r="C2035" s="1" t="s">
        <v>4211</v>
      </c>
      <c r="D2035" s="3">
        <v>5000</v>
      </c>
      <c r="E2035" s="4">
        <v>5000</v>
      </c>
      <c r="F2035" t="s">
        <v>8218</v>
      </c>
      <c r="G2035" t="s">
        <v>8223</v>
      </c>
      <c r="H2035" t="s">
        <v>8404</v>
      </c>
      <c r="I2035" t="s">
        <v>8245</v>
      </c>
      <c r="J2035">
        <v>1352055886</v>
      </c>
      <c r="K2035">
        <v>1350324286</v>
      </c>
      <c r="L2035" t="b">
        <v>0</v>
      </c>
      <c r="M2035">
        <v>26</v>
      </c>
      <c r="N2035" t="b">
        <v>1</v>
      </c>
      <c r="O2035" t="s">
        <v>8264</v>
      </c>
      <c r="P2035" t="s">
        <v>8320</v>
      </c>
      <c r="Q2035" t="s">
        <v>8342</v>
      </c>
      <c r="R2035">
        <f t="shared" si="217"/>
        <v>192.31</v>
      </c>
      <c r="S2035" s="9">
        <f t="shared" si="218"/>
        <v>100</v>
      </c>
      <c r="T2035" s="8">
        <f t="shared" si="219"/>
        <v>41197.753310185188</v>
      </c>
      <c r="U2035" s="8">
        <f t="shared" si="220"/>
        <v>41217.794976851852</v>
      </c>
      <c r="V2035" s="14">
        <f t="shared" si="221"/>
        <v>20.041666666664241</v>
      </c>
      <c r="W2035" s="10">
        <f t="shared" si="222"/>
        <v>0</v>
      </c>
      <c r="X2035" s="21">
        <f t="shared" si="223"/>
        <v>2012</v>
      </c>
    </row>
    <row r="2036" spans="1:24" ht="90" x14ac:dyDescent="0.25">
      <c r="A2036">
        <v>294</v>
      </c>
      <c r="B2036" s="1" t="s">
        <v>295</v>
      </c>
      <c r="C2036" s="1" t="s">
        <v>4404</v>
      </c>
      <c r="D2036" s="3">
        <v>5000</v>
      </c>
      <c r="E2036" s="4">
        <v>5000</v>
      </c>
      <c r="F2036" t="s">
        <v>8218</v>
      </c>
      <c r="G2036" t="s">
        <v>8223</v>
      </c>
      <c r="H2036" t="s">
        <v>8404</v>
      </c>
      <c r="I2036" t="s">
        <v>8245</v>
      </c>
      <c r="J2036">
        <v>1279555200</v>
      </c>
      <c r="K2036">
        <v>1276480894</v>
      </c>
      <c r="L2036" t="b">
        <v>1</v>
      </c>
      <c r="M2036">
        <v>50</v>
      </c>
      <c r="N2036" t="b">
        <v>1</v>
      </c>
      <c r="O2036" t="s">
        <v>8267</v>
      </c>
      <c r="P2036" t="s">
        <v>8320</v>
      </c>
      <c r="Q2036" t="s">
        <v>8321</v>
      </c>
      <c r="R2036">
        <f t="shared" si="217"/>
        <v>100</v>
      </c>
      <c r="S2036" s="9">
        <f t="shared" si="218"/>
        <v>100</v>
      </c>
      <c r="T2036" s="8">
        <f t="shared" si="219"/>
        <v>40343.084421296298</v>
      </c>
      <c r="U2036" s="8">
        <f t="shared" si="220"/>
        <v>40378.666666666664</v>
      </c>
      <c r="V2036" s="14">
        <f t="shared" si="221"/>
        <v>35.582245370365854</v>
      </c>
      <c r="W2036" s="10">
        <f t="shared" si="222"/>
        <v>0</v>
      </c>
      <c r="X2036" s="21">
        <f t="shared" si="223"/>
        <v>2010</v>
      </c>
    </row>
    <row r="2037" spans="1:24" ht="60" x14ac:dyDescent="0.25">
      <c r="A2037">
        <v>2522</v>
      </c>
      <c r="B2037" s="1" t="s">
        <v>2522</v>
      </c>
      <c r="C2037" s="1" t="s">
        <v>6632</v>
      </c>
      <c r="D2037" s="3">
        <v>5000</v>
      </c>
      <c r="E2037" s="4">
        <v>5000</v>
      </c>
      <c r="F2037" t="s">
        <v>8218</v>
      </c>
      <c r="G2037" t="s">
        <v>8223</v>
      </c>
      <c r="H2037" t="s">
        <v>8404</v>
      </c>
      <c r="I2037" t="s">
        <v>8245</v>
      </c>
      <c r="J2037">
        <v>1461336720</v>
      </c>
      <c r="K2037">
        <v>1459431960</v>
      </c>
      <c r="L2037" t="b">
        <v>0</v>
      </c>
      <c r="M2037">
        <v>27</v>
      </c>
      <c r="N2037" t="b">
        <v>1</v>
      </c>
      <c r="O2037" t="s">
        <v>8298</v>
      </c>
      <c r="P2037" t="s">
        <v>8326</v>
      </c>
      <c r="Q2037" t="s">
        <v>8340</v>
      </c>
      <c r="R2037">
        <f t="shared" si="217"/>
        <v>185.19</v>
      </c>
      <c r="S2037" s="9">
        <f t="shared" si="218"/>
        <v>100</v>
      </c>
      <c r="T2037" s="8">
        <f t="shared" si="219"/>
        <v>42460.573611111111</v>
      </c>
      <c r="U2037" s="8">
        <f t="shared" si="220"/>
        <v>42482.619444444441</v>
      </c>
      <c r="V2037" s="14">
        <f t="shared" si="221"/>
        <v>22.045833333329938</v>
      </c>
      <c r="W2037" s="10">
        <f t="shared" si="222"/>
        <v>0</v>
      </c>
      <c r="X2037" s="21">
        <f t="shared" si="223"/>
        <v>2016</v>
      </c>
    </row>
    <row r="2038" spans="1:24" ht="30" x14ac:dyDescent="0.25">
      <c r="A2038">
        <v>3763</v>
      </c>
      <c r="B2038" s="1" t="s">
        <v>3760</v>
      </c>
      <c r="C2038" s="1" t="s">
        <v>7873</v>
      </c>
      <c r="D2038" s="3">
        <v>5000</v>
      </c>
      <c r="E2038" s="4">
        <v>5000</v>
      </c>
      <c r="F2038" t="s">
        <v>8218</v>
      </c>
      <c r="G2038" t="s">
        <v>8223</v>
      </c>
      <c r="H2038" t="s">
        <v>8404</v>
      </c>
      <c r="I2038" t="s">
        <v>8245</v>
      </c>
      <c r="J2038">
        <v>1427907626</v>
      </c>
      <c r="K2038">
        <v>1425319226</v>
      </c>
      <c r="L2038" t="b">
        <v>0</v>
      </c>
      <c r="M2038">
        <v>77</v>
      </c>
      <c r="N2038" t="b">
        <v>1</v>
      </c>
      <c r="O2038" t="s">
        <v>8303</v>
      </c>
      <c r="P2038" t="s">
        <v>8322</v>
      </c>
      <c r="Q2038" t="s">
        <v>8334</v>
      </c>
      <c r="R2038">
        <f t="shared" si="217"/>
        <v>64.94</v>
      </c>
      <c r="S2038" s="9">
        <f t="shared" si="218"/>
        <v>100</v>
      </c>
      <c r="T2038" s="8">
        <f t="shared" si="219"/>
        <v>42065.750300925924</v>
      </c>
      <c r="U2038" s="8">
        <f t="shared" si="220"/>
        <v>42095.708634259259</v>
      </c>
      <c r="V2038" s="14">
        <f t="shared" si="221"/>
        <v>29.958333333335759</v>
      </c>
      <c r="W2038" s="10">
        <f t="shared" si="222"/>
        <v>0</v>
      </c>
      <c r="X2038" s="21">
        <f t="shared" si="223"/>
        <v>2015</v>
      </c>
    </row>
    <row r="2039" spans="1:24" ht="60" x14ac:dyDescent="0.25">
      <c r="A2039">
        <v>3828</v>
      </c>
      <c r="B2039" s="1" t="s">
        <v>3825</v>
      </c>
      <c r="C2039" s="1" t="s">
        <v>7937</v>
      </c>
      <c r="D2039" s="3">
        <v>5000</v>
      </c>
      <c r="E2039" s="4">
        <v>5000</v>
      </c>
      <c r="F2039" t="s">
        <v>8218</v>
      </c>
      <c r="G2039" t="s">
        <v>8223</v>
      </c>
      <c r="H2039" t="s">
        <v>8404</v>
      </c>
      <c r="I2039" t="s">
        <v>8245</v>
      </c>
      <c r="J2039">
        <v>1420033187</v>
      </c>
      <c r="K2039">
        <v>1414845587</v>
      </c>
      <c r="L2039" t="b">
        <v>0</v>
      </c>
      <c r="M2039">
        <v>28</v>
      </c>
      <c r="N2039" t="b">
        <v>1</v>
      </c>
      <c r="O2039" t="s">
        <v>8269</v>
      </c>
      <c r="P2039" t="s">
        <v>8322</v>
      </c>
      <c r="Q2039" t="s">
        <v>8325</v>
      </c>
      <c r="R2039">
        <f t="shared" si="217"/>
        <v>178.57</v>
      </c>
      <c r="S2039" s="9">
        <f t="shared" si="218"/>
        <v>100</v>
      </c>
      <c r="T2039" s="8">
        <f t="shared" si="219"/>
        <v>41944.527627314819</v>
      </c>
      <c r="U2039" s="8">
        <f t="shared" si="220"/>
        <v>42004.569293981483</v>
      </c>
      <c r="V2039" s="14">
        <f t="shared" si="221"/>
        <v>60.041666666664241</v>
      </c>
      <c r="W2039" s="10">
        <f t="shared" si="222"/>
        <v>0</v>
      </c>
      <c r="X2039" s="21">
        <f t="shared" si="223"/>
        <v>2014</v>
      </c>
    </row>
    <row r="2040" spans="1:24" ht="60" x14ac:dyDescent="0.25">
      <c r="A2040">
        <v>3973</v>
      </c>
      <c r="B2040" s="1" t="s">
        <v>3970</v>
      </c>
      <c r="C2040" s="1" t="s">
        <v>8080</v>
      </c>
      <c r="D2040" s="3">
        <v>5000</v>
      </c>
      <c r="E2040" s="4">
        <v>3905</v>
      </c>
      <c r="F2040" t="s">
        <v>8220</v>
      </c>
      <c r="G2040" t="s">
        <v>8223</v>
      </c>
      <c r="H2040" t="s">
        <v>8404</v>
      </c>
      <c r="I2040" t="s">
        <v>8245</v>
      </c>
      <c r="J2040">
        <v>1462766400</v>
      </c>
      <c r="K2040">
        <v>1460219110</v>
      </c>
      <c r="L2040" t="b">
        <v>0</v>
      </c>
      <c r="M2040">
        <v>37</v>
      </c>
      <c r="N2040" t="b">
        <v>0</v>
      </c>
      <c r="O2040" t="s">
        <v>8269</v>
      </c>
      <c r="P2040" t="s">
        <v>8322</v>
      </c>
      <c r="Q2040" t="s">
        <v>8325</v>
      </c>
      <c r="R2040">
        <f t="shared" si="217"/>
        <v>105.54</v>
      </c>
      <c r="S2040" s="9">
        <f t="shared" si="218"/>
        <v>78</v>
      </c>
      <c r="T2040" s="8">
        <f t="shared" si="219"/>
        <v>42469.68414351852</v>
      </c>
      <c r="U2040" s="8">
        <f t="shared" si="220"/>
        <v>42499.166666666672</v>
      </c>
      <c r="V2040" s="14">
        <f t="shared" si="221"/>
        <v>29.482523148151813</v>
      </c>
      <c r="W2040" s="10">
        <f t="shared" si="222"/>
        <v>-0.219</v>
      </c>
      <c r="X2040" s="21">
        <f t="shared" si="223"/>
        <v>2016</v>
      </c>
    </row>
    <row r="2041" spans="1:24" ht="60" x14ac:dyDescent="0.25">
      <c r="A2041">
        <v>4106</v>
      </c>
      <c r="B2041" s="1" t="s">
        <v>4102</v>
      </c>
      <c r="C2041" s="1" t="s">
        <v>8209</v>
      </c>
      <c r="D2041" s="3">
        <v>5000</v>
      </c>
      <c r="E2041" s="4">
        <v>3530</v>
      </c>
      <c r="F2041" t="s">
        <v>8220</v>
      </c>
      <c r="G2041" t="s">
        <v>8223</v>
      </c>
      <c r="H2041" t="s">
        <v>8404</v>
      </c>
      <c r="I2041" t="s">
        <v>8245</v>
      </c>
      <c r="J2041">
        <v>1427936400</v>
      </c>
      <c r="K2041">
        <v>1424221866</v>
      </c>
      <c r="L2041" t="b">
        <v>0</v>
      </c>
      <c r="M2041">
        <v>33</v>
      </c>
      <c r="N2041" t="b">
        <v>0</v>
      </c>
      <c r="O2041" t="s">
        <v>8269</v>
      </c>
      <c r="P2041" t="s">
        <v>8322</v>
      </c>
      <c r="Q2041" t="s">
        <v>8325</v>
      </c>
      <c r="R2041">
        <f t="shared" si="217"/>
        <v>106.97</v>
      </c>
      <c r="S2041" s="9">
        <f t="shared" si="218"/>
        <v>71</v>
      </c>
      <c r="T2041" s="8">
        <f t="shared" si="219"/>
        <v>42053.049375000002</v>
      </c>
      <c r="U2041" s="8">
        <f t="shared" si="220"/>
        <v>42096.041666666672</v>
      </c>
      <c r="V2041" s="14">
        <f t="shared" si="221"/>
        <v>42.992291666669189</v>
      </c>
      <c r="W2041" s="10">
        <f t="shared" si="222"/>
        <v>-0.29399999999999998</v>
      </c>
      <c r="X2041" s="21">
        <f t="shared" si="223"/>
        <v>2015</v>
      </c>
    </row>
    <row r="2042" spans="1:24" ht="60" x14ac:dyDescent="0.25">
      <c r="A2042">
        <v>4067</v>
      </c>
      <c r="B2042" s="1" t="s">
        <v>4063</v>
      </c>
      <c r="C2042" s="1" t="s">
        <v>7998</v>
      </c>
      <c r="D2042" s="3">
        <v>5000</v>
      </c>
      <c r="E2042" s="4">
        <v>3045</v>
      </c>
      <c r="F2042" t="s">
        <v>8220</v>
      </c>
      <c r="G2042" t="s">
        <v>8223</v>
      </c>
      <c r="H2042" t="s">
        <v>8404</v>
      </c>
      <c r="I2042" t="s">
        <v>8245</v>
      </c>
      <c r="J2042">
        <v>1443408550</v>
      </c>
      <c r="K2042">
        <v>1439952550</v>
      </c>
      <c r="L2042" t="b">
        <v>0</v>
      </c>
      <c r="M2042">
        <v>17</v>
      </c>
      <c r="N2042" t="b">
        <v>0</v>
      </c>
      <c r="O2042" t="s">
        <v>8269</v>
      </c>
      <c r="P2042" t="s">
        <v>8322</v>
      </c>
      <c r="Q2042" t="s">
        <v>8325</v>
      </c>
      <c r="R2042">
        <f t="shared" si="217"/>
        <v>179.12</v>
      </c>
      <c r="S2042" s="9">
        <f t="shared" si="218"/>
        <v>61</v>
      </c>
      <c r="T2042" s="8">
        <f t="shared" si="219"/>
        <v>42235.117476851854</v>
      </c>
      <c r="U2042" s="8">
        <f t="shared" si="220"/>
        <v>42275.117476851854</v>
      </c>
      <c r="V2042" s="14">
        <f t="shared" si="221"/>
        <v>40</v>
      </c>
      <c r="W2042" s="10">
        <f t="shared" si="222"/>
        <v>-0.39100000000000001</v>
      </c>
      <c r="X2042" s="21">
        <f t="shared" si="223"/>
        <v>2015</v>
      </c>
    </row>
    <row r="2043" spans="1:24" ht="45" x14ac:dyDescent="0.25">
      <c r="A2043">
        <v>166</v>
      </c>
      <c r="B2043" s="1" t="s">
        <v>168</v>
      </c>
      <c r="C2043" s="1" t="s">
        <v>4276</v>
      </c>
      <c r="D2043" s="3">
        <v>5000</v>
      </c>
      <c r="E2043" s="4">
        <v>3000</v>
      </c>
      <c r="F2043" t="s">
        <v>8220</v>
      </c>
      <c r="G2043" t="s">
        <v>8223</v>
      </c>
      <c r="H2043" t="s">
        <v>8404</v>
      </c>
      <c r="I2043" t="s">
        <v>8245</v>
      </c>
      <c r="J2043">
        <v>1484531362</v>
      </c>
      <c r="K2043">
        <v>1481939362</v>
      </c>
      <c r="L2043" t="b">
        <v>0</v>
      </c>
      <c r="M2043">
        <v>1</v>
      </c>
      <c r="N2043" t="b">
        <v>0</v>
      </c>
      <c r="O2043" t="s">
        <v>8266</v>
      </c>
      <c r="P2043" t="s">
        <v>8320</v>
      </c>
      <c r="Q2043" t="s">
        <v>8324</v>
      </c>
      <c r="R2043">
        <f t="shared" si="217"/>
        <v>3000</v>
      </c>
      <c r="S2043" s="9">
        <f t="shared" si="218"/>
        <v>60</v>
      </c>
      <c r="T2043" s="8">
        <f t="shared" si="219"/>
        <v>42721.075949074075</v>
      </c>
      <c r="U2043" s="8">
        <f t="shared" si="220"/>
        <v>42751.075949074075</v>
      </c>
      <c r="V2043" s="14">
        <f t="shared" si="221"/>
        <v>30</v>
      </c>
      <c r="W2043" s="10">
        <f t="shared" si="222"/>
        <v>-0.4</v>
      </c>
      <c r="X2043" s="21">
        <f t="shared" si="223"/>
        <v>2016</v>
      </c>
    </row>
    <row r="2044" spans="1:24" ht="45" x14ac:dyDescent="0.25">
      <c r="A2044">
        <v>1912</v>
      </c>
      <c r="B2044" s="1" t="s">
        <v>1913</v>
      </c>
      <c r="C2044" s="1" t="s">
        <v>6022</v>
      </c>
      <c r="D2044" s="3">
        <v>5000</v>
      </c>
      <c r="E2044" s="4">
        <v>2965</v>
      </c>
      <c r="F2044" t="s">
        <v>8220</v>
      </c>
      <c r="G2044" t="s">
        <v>8223</v>
      </c>
      <c r="H2044" t="s">
        <v>8404</v>
      </c>
      <c r="I2044" t="s">
        <v>8245</v>
      </c>
      <c r="J2044">
        <v>1433395560</v>
      </c>
      <c r="K2044">
        <v>1430803560</v>
      </c>
      <c r="L2044" t="b">
        <v>0</v>
      </c>
      <c r="M2044">
        <v>42</v>
      </c>
      <c r="N2044" t="b">
        <v>0</v>
      </c>
      <c r="O2044" t="s">
        <v>8292</v>
      </c>
      <c r="P2044" t="s">
        <v>8307</v>
      </c>
      <c r="Q2044" t="s">
        <v>8317</v>
      </c>
      <c r="R2044">
        <f t="shared" si="217"/>
        <v>70.599999999999994</v>
      </c>
      <c r="S2044" s="9">
        <f t="shared" si="218"/>
        <v>59</v>
      </c>
      <c r="T2044" s="8">
        <f t="shared" si="219"/>
        <v>42129.226388888885</v>
      </c>
      <c r="U2044" s="8">
        <f t="shared" si="220"/>
        <v>42159.226388888885</v>
      </c>
      <c r="V2044" s="14">
        <f t="shared" si="221"/>
        <v>30</v>
      </c>
      <c r="W2044" s="10">
        <f t="shared" si="222"/>
        <v>-0.40699999999999997</v>
      </c>
      <c r="X2044" s="21">
        <f t="shared" si="223"/>
        <v>2015</v>
      </c>
    </row>
    <row r="2045" spans="1:24" ht="45" x14ac:dyDescent="0.25">
      <c r="A2045">
        <v>3202</v>
      </c>
      <c r="B2045" s="1" t="s">
        <v>3202</v>
      </c>
      <c r="C2045" s="1" t="s">
        <v>7312</v>
      </c>
      <c r="D2045" s="3">
        <v>5000</v>
      </c>
      <c r="E2045" s="4">
        <v>2726</v>
      </c>
      <c r="F2045" t="s">
        <v>8220</v>
      </c>
      <c r="G2045" t="s">
        <v>8223</v>
      </c>
      <c r="H2045" t="s">
        <v>8404</v>
      </c>
      <c r="I2045" t="s">
        <v>8245</v>
      </c>
      <c r="J2045">
        <v>1450072740</v>
      </c>
      <c r="K2045">
        <v>1445027346</v>
      </c>
      <c r="L2045" t="b">
        <v>0</v>
      </c>
      <c r="M2045">
        <v>25</v>
      </c>
      <c r="N2045" t="b">
        <v>0</v>
      </c>
      <c r="O2045" t="s">
        <v>8303</v>
      </c>
      <c r="P2045" t="s">
        <v>8322</v>
      </c>
      <c r="Q2045" t="s">
        <v>8334</v>
      </c>
      <c r="R2045">
        <f t="shared" si="217"/>
        <v>109.04</v>
      </c>
      <c r="S2045" s="9">
        <f t="shared" si="218"/>
        <v>55</v>
      </c>
      <c r="T2045" s="8">
        <f t="shared" si="219"/>
        <v>42293.853541666671</v>
      </c>
      <c r="U2045" s="8">
        <f t="shared" si="220"/>
        <v>42352.249305555553</v>
      </c>
      <c r="V2045" s="14">
        <f t="shared" si="221"/>
        <v>58.395763888882357</v>
      </c>
      <c r="W2045" s="10">
        <f t="shared" si="222"/>
        <v>-0.45479999999999998</v>
      </c>
      <c r="X2045" s="21">
        <f t="shared" si="223"/>
        <v>2015</v>
      </c>
    </row>
    <row r="2046" spans="1:24" ht="45" x14ac:dyDescent="0.25">
      <c r="A2046">
        <v>3199</v>
      </c>
      <c r="B2046" s="1" t="s">
        <v>3199</v>
      </c>
      <c r="C2046" s="1" t="s">
        <v>7309</v>
      </c>
      <c r="D2046" s="3">
        <v>5000</v>
      </c>
      <c r="E2046" s="4">
        <v>2608</v>
      </c>
      <c r="F2046" t="s">
        <v>8220</v>
      </c>
      <c r="G2046" t="s">
        <v>8223</v>
      </c>
      <c r="H2046" t="s">
        <v>8404</v>
      </c>
      <c r="I2046" t="s">
        <v>8245</v>
      </c>
      <c r="J2046">
        <v>1410037200</v>
      </c>
      <c r="K2046">
        <v>1407435418</v>
      </c>
      <c r="L2046" t="b">
        <v>0</v>
      </c>
      <c r="M2046">
        <v>53</v>
      </c>
      <c r="N2046" t="b">
        <v>0</v>
      </c>
      <c r="O2046" t="s">
        <v>8303</v>
      </c>
      <c r="P2046" t="s">
        <v>8322</v>
      </c>
      <c r="Q2046" t="s">
        <v>8334</v>
      </c>
      <c r="R2046">
        <f t="shared" si="217"/>
        <v>49.21</v>
      </c>
      <c r="S2046" s="9">
        <f t="shared" si="218"/>
        <v>52</v>
      </c>
      <c r="T2046" s="8">
        <f t="shared" si="219"/>
        <v>41858.761782407404</v>
      </c>
      <c r="U2046" s="8">
        <f t="shared" si="220"/>
        <v>41888.875</v>
      </c>
      <c r="V2046" s="14">
        <f t="shared" si="221"/>
        <v>30.113217592595902</v>
      </c>
      <c r="W2046" s="10">
        <f t="shared" si="222"/>
        <v>-0.47839999999999999</v>
      </c>
      <c r="X2046" s="21">
        <f t="shared" si="223"/>
        <v>2014</v>
      </c>
    </row>
    <row r="2047" spans="1:24" ht="60" x14ac:dyDescent="0.25">
      <c r="A2047">
        <v>1241</v>
      </c>
      <c r="B2047" s="1" t="s">
        <v>1242</v>
      </c>
      <c r="C2047" s="1" t="s">
        <v>5351</v>
      </c>
      <c r="D2047" s="3">
        <v>5000</v>
      </c>
      <c r="E2047" s="4">
        <v>2537</v>
      </c>
      <c r="F2047" t="s">
        <v>8219</v>
      </c>
      <c r="G2047" t="s">
        <v>8223</v>
      </c>
      <c r="H2047" t="s">
        <v>8404</v>
      </c>
      <c r="I2047" t="s">
        <v>8245</v>
      </c>
      <c r="J2047">
        <v>1414994340</v>
      </c>
      <c r="K2047">
        <v>1413057980</v>
      </c>
      <c r="L2047" t="b">
        <v>0</v>
      </c>
      <c r="M2047">
        <v>34</v>
      </c>
      <c r="N2047" t="b">
        <v>0</v>
      </c>
      <c r="O2047" t="s">
        <v>8284</v>
      </c>
      <c r="P2047" t="s">
        <v>8326</v>
      </c>
      <c r="Q2047" t="s">
        <v>8353</v>
      </c>
      <c r="R2047">
        <f t="shared" si="217"/>
        <v>74.62</v>
      </c>
      <c r="S2047" s="9">
        <f t="shared" si="218"/>
        <v>51</v>
      </c>
      <c r="T2047" s="8">
        <f t="shared" si="219"/>
        <v>41923.837731481479</v>
      </c>
      <c r="U2047" s="8">
        <f t="shared" si="220"/>
        <v>41946.249305555553</v>
      </c>
      <c r="V2047" s="14">
        <f t="shared" si="221"/>
        <v>22.411574074074451</v>
      </c>
      <c r="W2047" s="10">
        <f t="shared" si="222"/>
        <v>-0.49259999999999998</v>
      </c>
      <c r="X2047" s="21">
        <f t="shared" si="223"/>
        <v>2014</v>
      </c>
    </row>
    <row r="2048" spans="1:24" ht="45" x14ac:dyDescent="0.25">
      <c r="A2048">
        <v>1692</v>
      </c>
      <c r="B2048" s="1" t="s">
        <v>1693</v>
      </c>
      <c r="C2048" s="1" t="s">
        <v>5802</v>
      </c>
      <c r="D2048" s="3">
        <v>5000</v>
      </c>
      <c r="E2048" s="4">
        <v>2390</v>
      </c>
      <c r="F2048" t="s">
        <v>8221</v>
      </c>
      <c r="G2048" t="s">
        <v>8223</v>
      </c>
      <c r="H2048" t="s">
        <v>8404</v>
      </c>
      <c r="I2048" t="s">
        <v>8245</v>
      </c>
      <c r="J2048">
        <v>1490572740</v>
      </c>
      <c r="K2048">
        <v>1487734667</v>
      </c>
      <c r="L2048" t="b">
        <v>0</v>
      </c>
      <c r="M2048">
        <v>15</v>
      </c>
      <c r="N2048" t="b">
        <v>0</v>
      </c>
      <c r="O2048" t="s">
        <v>8291</v>
      </c>
      <c r="P2048" t="s">
        <v>8326</v>
      </c>
      <c r="Q2048" t="s">
        <v>8329</v>
      </c>
      <c r="R2048">
        <f t="shared" si="217"/>
        <v>159.33000000000001</v>
      </c>
      <c r="S2048" s="9">
        <f t="shared" si="218"/>
        <v>48</v>
      </c>
      <c r="T2048" s="8">
        <f t="shared" si="219"/>
        <v>42788.151238425926</v>
      </c>
      <c r="U2048" s="8">
        <f t="shared" si="220"/>
        <v>42820.999305555553</v>
      </c>
      <c r="V2048" s="14">
        <f t="shared" si="221"/>
        <v>32.848067129627452</v>
      </c>
      <c r="W2048" s="10">
        <f t="shared" si="222"/>
        <v>-0.52200000000000002</v>
      </c>
      <c r="X2048" s="21">
        <f t="shared" si="223"/>
        <v>2017</v>
      </c>
    </row>
    <row r="2049" spans="1:24" ht="60" x14ac:dyDescent="0.25">
      <c r="A2049">
        <v>697</v>
      </c>
      <c r="B2049" s="1" t="s">
        <v>698</v>
      </c>
      <c r="C2049" s="1" t="s">
        <v>4807</v>
      </c>
      <c r="D2049" s="3">
        <v>5000</v>
      </c>
      <c r="E2049" s="4">
        <v>2319</v>
      </c>
      <c r="F2049" t="s">
        <v>8220</v>
      </c>
      <c r="G2049" t="s">
        <v>8235</v>
      </c>
      <c r="H2049" t="s">
        <v>8413</v>
      </c>
      <c r="I2049" t="s">
        <v>8248</v>
      </c>
      <c r="J2049">
        <v>1454502789</v>
      </c>
      <c r="K2049">
        <v>1453206789</v>
      </c>
      <c r="L2049" t="b">
        <v>0</v>
      </c>
      <c r="M2049">
        <v>114</v>
      </c>
      <c r="N2049" t="b">
        <v>0</v>
      </c>
      <c r="O2049" t="s">
        <v>8271</v>
      </c>
      <c r="P2049" t="s">
        <v>8307</v>
      </c>
      <c r="Q2049" t="s">
        <v>8309</v>
      </c>
      <c r="R2049">
        <f t="shared" si="217"/>
        <v>20.34</v>
      </c>
      <c r="S2049" s="9">
        <f t="shared" si="218"/>
        <v>46</v>
      </c>
      <c r="T2049" s="8">
        <f t="shared" si="219"/>
        <v>42388.523020833338</v>
      </c>
      <c r="U2049" s="8">
        <f t="shared" si="220"/>
        <v>42403.523020833338</v>
      </c>
      <c r="V2049" s="14">
        <f t="shared" si="221"/>
        <v>15</v>
      </c>
      <c r="W2049" s="10">
        <f t="shared" si="222"/>
        <v>-0.53620000000000001</v>
      </c>
      <c r="X2049" s="21">
        <f t="shared" si="223"/>
        <v>2016</v>
      </c>
    </row>
    <row r="2050" spans="1:24" ht="60" x14ac:dyDescent="0.25">
      <c r="A2050">
        <v>970</v>
      </c>
      <c r="B2050" s="1" t="s">
        <v>971</v>
      </c>
      <c r="C2050" s="1" t="s">
        <v>5080</v>
      </c>
      <c r="D2050" s="3">
        <v>5000</v>
      </c>
      <c r="E2050" s="4">
        <v>2296</v>
      </c>
      <c r="F2050" t="s">
        <v>8220</v>
      </c>
      <c r="G2050" t="s">
        <v>8228</v>
      </c>
      <c r="H2050" t="s">
        <v>8409</v>
      </c>
      <c r="I2050" t="s">
        <v>8250</v>
      </c>
      <c r="J2050">
        <v>1485147540</v>
      </c>
      <c r="K2050">
        <v>1481951853</v>
      </c>
      <c r="L2050" t="b">
        <v>0</v>
      </c>
      <c r="M2050">
        <v>14</v>
      </c>
      <c r="N2050" t="b">
        <v>0</v>
      </c>
      <c r="O2050" t="s">
        <v>8271</v>
      </c>
      <c r="P2050" t="s">
        <v>8307</v>
      </c>
      <c r="Q2050" t="s">
        <v>8309</v>
      </c>
      <c r="R2050">
        <f t="shared" ref="R2050:R2113" si="224">IFERROR(ROUND(E2050/M2050,2),0)</f>
        <v>164</v>
      </c>
      <c r="S2050" s="9">
        <f t="shared" ref="S2050:S2113" si="225">ROUND((E2050/D2050)*100,0)</f>
        <v>46</v>
      </c>
      <c r="T2050" s="8">
        <f t="shared" ref="T2050:T2113" si="226">+(((K2050/60)/60)/24)+DATE(1970,1,1)</f>
        <v>42721.220520833333</v>
      </c>
      <c r="U2050" s="8">
        <f t="shared" ref="U2050:U2113" si="227">+(((J2050/60)/60/24)+DATE(1970,1,1))</f>
        <v>42758.207638888889</v>
      </c>
      <c r="V2050" s="14">
        <f t="shared" ref="V2050:V2113" si="228">+U2050-T2050</f>
        <v>36.987118055556493</v>
      </c>
      <c r="W2050" s="10">
        <f t="shared" ref="W2050:W2113" si="229">+(E2050-D2050)/D2050</f>
        <v>-0.54079999999999995</v>
      </c>
      <c r="X2050" s="21">
        <f t="shared" ref="X2050:X2113" si="230">YEAR(T2050)</f>
        <v>2016</v>
      </c>
    </row>
    <row r="2051" spans="1:24" ht="45" x14ac:dyDescent="0.25">
      <c r="A2051">
        <v>1767</v>
      </c>
      <c r="B2051" s="1" t="s">
        <v>1768</v>
      </c>
      <c r="C2051" s="1" t="s">
        <v>5877</v>
      </c>
      <c r="D2051" s="3">
        <v>5000</v>
      </c>
      <c r="E2051" s="4">
        <v>2286</v>
      </c>
      <c r="F2051" t="s">
        <v>8220</v>
      </c>
      <c r="G2051" t="s">
        <v>8223</v>
      </c>
      <c r="H2051" t="s">
        <v>8404</v>
      </c>
      <c r="I2051" t="s">
        <v>8245</v>
      </c>
      <c r="J2051">
        <v>1407080884</v>
      </c>
      <c r="K2051">
        <v>1404488884</v>
      </c>
      <c r="L2051" t="b">
        <v>1</v>
      </c>
      <c r="M2051">
        <v>39</v>
      </c>
      <c r="N2051" t="b">
        <v>0</v>
      </c>
      <c r="O2051" t="s">
        <v>8283</v>
      </c>
      <c r="P2051" t="s">
        <v>8312</v>
      </c>
      <c r="Q2051" t="s">
        <v>8313</v>
      </c>
      <c r="R2051">
        <f t="shared" si="224"/>
        <v>58.62</v>
      </c>
      <c r="S2051" s="9">
        <f t="shared" si="225"/>
        <v>46</v>
      </c>
      <c r="T2051" s="8">
        <f t="shared" si="226"/>
        <v>41824.658379629633</v>
      </c>
      <c r="U2051" s="8">
        <f t="shared" si="227"/>
        <v>41854.658379629633</v>
      </c>
      <c r="V2051" s="14">
        <f t="shared" si="228"/>
        <v>30</v>
      </c>
      <c r="W2051" s="10">
        <f t="shared" si="229"/>
        <v>-0.54279999999999995</v>
      </c>
      <c r="X2051" s="21">
        <f t="shared" si="230"/>
        <v>2014</v>
      </c>
    </row>
    <row r="2052" spans="1:24" ht="60" x14ac:dyDescent="0.25">
      <c r="A2052">
        <v>211</v>
      </c>
      <c r="B2052" s="1" t="s">
        <v>213</v>
      </c>
      <c r="C2052" s="1" t="s">
        <v>4321</v>
      </c>
      <c r="D2052" s="3">
        <v>5000</v>
      </c>
      <c r="E2052" s="4">
        <v>2230</v>
      </c>
      <c r="F2052" t="s">
        <v>8220</v>
      </c>
      <c r="G2052" t="s">
        <v>8223</v>
      </c>
      <c r="H2052" t="s">
        <v>8404</v>
      </c>
      <c r="I2052" t="s">
        <v>8245</v>
      </c>
      <c r="J2052">
        <v>1442634617</v>
      </c>
      <c r="K2052">
        <v>1440042617</v>
      </c>
      <c r="L2052" t="b">
        <v>0</v>
      </c>
      <c r="M2052">
        <v>12</v>
      </c>
      <c r="N2052" t="b">
        <v>0</v>
      </c>
      <c r="O2052" t="s">
        <v>8266</v>
      </c>
      <c r="P2052" t="s">
        <v>8320</v>
      </c>
      <c r="Q2052" t="s">
        <v>8324</v>
      </c>
      <c r="R2052">
        <f t="shared" si="224"/>
        <v>185.83</v>
      </c>
      <c r="S2052" s="9">
        <f t="shared" si="225"/>
        <v>45</v>
      </c>
      <c r="T2052" s="8">
        <f t="shared" si="226"/>
        <v>42236.159918981488</v>
      </c>
      <c r="U2052" s="8">
        <f t="shared" si="227"/>
        <v>42266.159918981488</v>
      </c>
      <c r="V2052" s="14">
        <f t="shared" si="228"/>
        <v>30</v>
      </c>
      <c r="W2052" s="10">
        <f t="shared" si="229"/>
        <v>-0.55400000000000005</v>
      </c>
      <c r="X2052" s="21">
        <f t="shared" si="230"/>
        <v>2015</v>
      </c>
    </row>
    <row r="2053" spans="1:24" ht="60" x14ac:dyDescent="0.25">
      <c r="A2053">
        <v>883</v>
      </c>
      <c r="B2053" s="1" t="s">
        <v>884</v>
      </c>
      <c r="C2053" s="1" t="s">
        <v>4993</v>
      </c>
      <c r="D2053" s="3">
        <v>5000</v>
      </c>
      <c r="E2053" s="4">
        <v>2001</v>
      </c>
      <c r="F2053" t="s">
        <v>8220</v>
      </c>
      <c r="G2053" t="s">
        <v>8223</v>
      </c>
      <c r="H2053" t="s">
        <v>8404</v>
      </c>
      <c r="I2053" t="s">
        <v>8245</v>
      </c>
      <c r="J2053">
        <v>1456957635</v>
      </c>
      <c r="K2053">
        <v>1451773635</v>
      </c>
      <c r="L2053" t="b">
        <v>0</v>
      </c>
      <c r="M2053">
        <v>24</v>
      </c>
      <c r="N2053" t="b">
        <v>0</v>
      </c>
      <c r="O2053" t="s">
        <v>8277</v>
      </c>
      <c r="P2053" t="s">
        <v>8326</v>
      </c>
      <c r="Q2053" t="s">
        <v>8327</v>
      </c>
      <c r="R2053">
        <f t="shared" si="224"/>
        <v>83.38</v>
      </c>
      <c r="S2053" s="9">
        <f t="shared" si="225"/>
        <v>40</v>
      </c>
      <c r="T2053" s="8">
        <f t="shared" si="226"/>
        <v>42371.935590277775</v>
      </c>
      <c r="U2053" s="8">
        <f t="shared" si="227"/>
        <v>42431.935590277775</v>
      </c>
      <c r="V2053" s="14">
        <f t="shared" si="228"/>
        <v>60</v>
      </c>
      <c r="W2053" s="10">
        <f t="shared" si="229"/>
        <v>-0.5998</v>
      </c>
      <c r="X2053" s="21">
        <f t="shared" si="230"/>
        <v>2016</v>
      </c>
    </row>
    <row r="2054" spans="1:24" ht="60" x14ac:dyDescent="0.25">
      <c r="A2054">
        <v>1784</v>
      </c>
      <c r="B2054" s="1" t="s">
        <v>1785</v>
      </c>
      <c r="C2054" s="1" t="s">
        <v>5894</v>
      </c>
      <c r="D2054" s="3">
        <v>5000</v>
      </c>
      <c r="E2054" s="4">
        <v>1988</v>
      </c>
      <c r="F2054" t="s">
        <v>8220</v>
      </c>
      <c r="G2054" t="s">
        <v>8223</v>
      </c>
      <c r="H2054" t="s">
        <v>8404</v>
      </c>
      <c r="I2054" t="s">
        <v>8245</v>
      </c>
      <c r="J2054">
        <v>1422674700</v>
      </c>
      <c r="K2054">
        <v>1419954240</v>
      </c>
      <c r="L2054" t="b">
        <v>1</v>
      </c>
      <c r="M2054">
        <v>33</v>
      </c>
      <c r="N2054" t="b">
        <v>0</v>
      </c>
      <c r="O2054" t="s">
        <v>8283</v>
      </c>
      <c r="P2054" t="s">
        <v>8312</v>
      </c>
      <c r="Q2054" t="s">
        <v>8313</v>
      </c>
      <c r="R2054">
        <f t="shared" si="224"/>
        <v>60.24</v>
      </c>
      <c r="S2054" s="9">
        <f t="shared" si="225"/>
        <v>40</v>
      </c>
      <c r="T2054" s="8">
        <f t="shared" si="226"/>
        <v>42003.655555555553</v>
      </c>
      <c r="U2054" s="8">
        <f t="shared" si="227"/>
        <v>42035.142361111109</v>
      </c>
      <c r="V2054" s="14">
        <f t="shared" si="228"/>
        <v>31.486805555556202</v>
      </c>
      <c r="W2054" s="10">
        <f t="shared" si="229"/>
        <v>-0.60240000000000005</v>
      </c>
      <c r="X2054" s="21">
        <f t="shared" si="230"/>
        <v>2014</v>
      </c>
    </row>
    <row r="2055" spans="1:24" ht="45" x14ac:dyDescent="0.25">
      <c r="A2055">
        <v>3943</v>
      </c>
      <c r="B2055" s="1" t="s">
        <v>3940</v>
      </c>
      <c r="C2055" s="1" t="s">
        <v>8051</v>
      </c>
      <c r="D2055" s="3">
        <v>5000</v>
      </c>
      <c r="E2055" s="4">
        <v>1782</v>
      </c>
      <c r="F2055" t="s">
        <v>8220</v>
      </c>
      <c r="G2055" t="s">
        <v>8223</v>
      </c>
      <c r="H2055" t="s">
        <v>8404</v>
      </c>
      <c r="I2055" t="s">
        <v>8245</v>
      </c>
      <c r="J2055">
        <v>1446483000</v>
      </c>
      <c r="K2055">
        <v>1443811268</v>
      </c>
      <c r="L2055" t="b">
        <v>0</v>
      </c>
      <c r="M2055">
        <v>13</v>
      </c>
      <c r="N2055" t="b">
        <v>0</v>
      </c>
      <c r="O2055" t="s">
        <v>8269</v>
      </c>
      <c r="P2055" t="s">
        <v>8322</v>
      </c>
      <c r="Q2055" t="s">
        <v>8325</v>
      </c>
      <c r="R2055">
        <f t="shared" si="224"/>
        <v>137.08000000000001</v>
      </c>
      <c r="S2055" s="9">
        <f t="shared" si="225"/>
        <v>36</v>
      </c>
      <c r="T2055" s="8">
        <f t="shared" si="226"/>
        <v>42279.778564814813</v>
      </c>
      <c r="U2055" s="8">
        <f t="shared" si="227"/>
        <v>42310.701388888891</v>
      </c>
      <c r="V2055" s="14">
        <f t="shared" si="228"/>
        <v>30.922824074077653</v>
      </c>
      <c r="W2055" s="10">
        <f t="shared" si="229"/>
        <v>-0.64359999999999995</v>
      </c>
      <c r="X2055" s="21">
        <f t="shared" si="230"/>
        <v>2015</v>
      </c>
    </row>
    <row r="2056" spans="1:24" ht="45" x14ac:dyDescent="0.25">
      <c r="A2056">
        <v>3633</v>
      </c>
      <c r="B2056" s="1" t="s">
        <v>3631</v>
      </c>
      <c r="C2056" s="1" t="s">
        <v>7743</v>
      </c>
      <c r="D2056" s="3">
        <v>5000</v>
      </c>
      <c r="E2056" s="4">
        <v>1762</v>
      </c>
      <c r="F2056" t="s">
        <v>8220</v>
      </c>
      <c r="G2056" t="s">
        <v>8223</v>
      </c>
      <c r="H2056" t="s">
        <v>8404</v>
      </c>
      <c r="I2056" t="s">
        <v>8245</v>
      </c>
      <c r="J2056">
        <v>1479517200</v>
      </c>
      <c r="K2056">
        <v>1475765867</v>
      </c>
      <c r="L2056" t="b">
        <v>0</v>
      </c>
      <c r="M2056">
        <v>31</v>
      </c>
      <c r="N2056" t="b">
        <v>0</v>
      </c>
      <c r="O2056" t="s">
        <v>8303</v>
      </c>
      <c r="P2056" t="s">
        <v>8322</v>
      </c>
      <c r="Q2056" t="s">
        <v>8334</v>
      </c>
      <c r="R2056">
        <f t="shared" si="224"/>
        <v>56.84</v>
      </c>
      <c r="S2056" s="9">
        <f t="shared" si="225"/>
        <v>35</v>
      </c>
      <c r="T2056" s="8">
        <f t="shared" si="226"/>
        <v>42649.623460648145</v>
      </c>
      <c r="U2056" s="8">
        <f t="shared" si="227"/>
        <v>42693.041666666672</v>
      </c>
      <c r="V2056" s="14">
        <f t="shared" si="228"/>
        <v>43.418206018526689</v>
      </c>
      <c r="W2056" s="10">
        <f t="shared" si="229"/>
        <v>-0.64759999999999995</v>
      </c>
      <c r="X2056" s="21">
        <f t="shared" si="230"/>
        <v>2016</v>
      </c>
    </row>
    <row r="2057" spans="1:24" ht="60" x14ac:dyDescent="0.25">
      <c r="A2057">
        <v>934</v>
      </c>
      <c r="B2057" s="1" t="s">
        <v>935</v>
      </c>
      <c r="C2057" s="1" t="s">
        <v>5044</v>
      </c>
      <c r="D2057" s="3">
        <v>5000</v>
      </c>
      <c r="E2057" s="4">
        <v>1520</v>
      </c>
      <c r="F2057" t="s">
        <v>8220</v>
      </c>
      <c r="G2057" t="s">
        <v>8228</v>
      </c>
      <c r="H2057" t="s">
        <v>8409</v>
      </c>
      <c r="I2057" t="s">
        <v>8250</v>
      </c>
      <c r="J2057">
        <v>1399183200</v>
      </c>
      <c r="K2057">
        <v>1396633284</v>
      </c>
      <c r="L2057" t="b">
        <v>0</v>
      </c>
      <c r="M2057">
        <v>30</v>
      </c>
      <c r="N2057" t="b">
        <v>0</v>
      </c>
      <c r="O2057" t="s">
        <v>8276</v>
      </c>
      <c r="P2057" t="s">
        <v>8326</v>
      </c>
      <c r="Q2057" t="s">
        <v>8349</v>
      </c>
      <c r="R2057">
        <f t="shared" si="224"/>
        <v>50.67</v>
      </c>
      <c r="S2057" s="9">
        <f t="shared" si="225"/>
        <v>30</v>
      </c>
      <c r="T2057" s="8">
        <f t="shared" si="226"/>
        <v>41733.737083333333</v>
      </c>
      <c r="U2057" s="8">
        <f t="shared" si="227"/>
        <v>41763.25</v>
      </c>
      <c r="V2057" s="14">
        <f t="shared" si="228"/>
        <v>29.51291666666657</v>
      </c>
      <c r="W2057" s="10">
        <f t="shared" si="229"/>
        <v>-0.69599999999999995</v>
      </c>
      <c r="X2057" s="21">
        <f t="shared" si="230"/>
        <v>2014</v>
      </c>
    </row>
    <row r="2058" spans="1:24" ht="45" x14ac:dyDescent="0.25">
      <c r="A2058">
        <v>1228</v>
      </c>
      <c r="B2058" s="1" t="s">
        <v>1229</v>
      </c>
      <c r="C2058" s="1" t="s">
        <v>5338</v>
      </c>
      <c r="D2058" s="3">
        <v>5000</v>
      </c>
      <c r="E2058" s="4">
        <v>1465</v>
      </c>
      <c r="F2058" t="s">
        <v>8219</v>
      </c>
      <c r="G2058" t="s">
        <v>8223</v>
      </c>
      <c r="H2058" t="s">
        <v>8404</v>
      </c>
      <c r="I2058" t="s">
        <v>8245</v>
      </c>
      <c r="J2058">
        <v>1317231008</v>
      </c>
      <c r="K2058">
        <v>1312047008</v>
      </c>
      <c r="L2058" t="b">
        <v>0</v>
      </c>
      <c r="M2058">
        <v>24</v>
      </c>
      <c r="N2058" t="b">
        <v>0</v>
      </c>
      <c r="O2058" t="s">
        <v>8284</v>
      </c>
      <c r="P2058" t="s">
        <v>8326</v>
      </c>
      <c r="Q2058" t="s">
        <v>8353</v>
      </c>
      <c r="R2058">
        <f t="shared" si="224"/>
        <v>61.04</v>
      </c>
      <c r="S2058" s="9">
        <f t="shared" si="225"/>
        <v>29</v>
      </c>
      <c r="T2058" s="8">
        <f t="shared" si="226"/>
        <v>40754.729259259257</v>
      </c>
      <c r="U2058" s="8">
        <f t="shared" si="227"/>
        <v>40814.729259259257</v>
      </c>
      <c r="V2058" s="14">
        <f t="shared" si="228"/>
        <v>60</v>
      </c>
      <c r="W2058" s="10">
        <f t="shared" si="229"/>
        <v>-0.70699999999999996</v>
      </c>
      <c r="X2058" s="21">
        <f t="shared" si="230"/>
        <v>2011</v>
      </c>
    </row>
    <row r="2059" spans="1:24" ht="45" x14ac:dyDescent="0.25">
      <c r="A2059">
        <v>950</v>
      </c>
      <c r="B2059" s="1" t="s">
        <v>951</v>
      </c>
      <c r="C2059" s="1" t="s">
        <v>5060</v>
      </c>
      <c r="D2059" s="3">
        <v>5000</v>
      </c>
      <c r="E2059" s="4">
        <v>1402</v>
      </c>
      <c r="F2059" t="s">
        <v>8220</v>
      </c>
      <c r="G2059" t="s">
        <v>8228</v>
      </c>
      <c r="H2059" t="s">
        <v>8409</v>
      </c>
      <c r="I2059" t="s">
        <v>8250</v>
      </c>
      <c r="J2059">
        <v>1453053661</v>
      </c>
      <c r="K2059">
        <v>1450461661</v>
      </c>
      <c r="L2059" t="b">
        <v>0</v>
      </c>
      <c r="M2059">
        <v>24</v>
      </c>
      <c r="N2059" t="b">
        <v>0</v>
      </c>
      <c r="O2059" t="s">
        <v>8271</v>
      </c>
      <c r="P2059" t="s">
        <v>8307</v>
      </c>
      <c r="Q2059" t="s">
        <v>8309</v>
      </c>
      <c r="R2059">
        <f t="shared" si="224"/>
        <v>58.42</v>
      </c>
      <c r="S2059" s="9">
        <f t="shared" si="225"/>
        <v>28</v>
      </c>
      <c r="T2059" s="8">
        <f t="shared" si="226"/>
        <v>42356.750706018516</v>
      </c>
      <c r="U2059" s="8">
        <f t="shared" si="227"/>
        <v>42386.750706018516</v>
      </c>
      <c r="V2059" s="14">
        <f t="shared" si="228"/>
        <v>30</v>
      </c>
      <c r="W2059" s="10">
        <f t="shared" si="229"/>
        <v>-0.71960000000000002</v>
      </c>
      <c r="X2059" s="21">
        <f t="shared" si="230"/>
        <v>2015</v>
      </c>
    </row>
    <row r="2060" spans="1:24" ht="45" x14ac:dyDescent="0.25">
      <c r="A2060">
        <v>2918</v>
      </c>
      <c r="B2060" s="1" t="s">
        <v>2918</v>
      </c>
      <c r="C2060" s="1" t="s">
        <v>7028</v>
      </c>
      <c r="D2060" s="3">
        <v>5000</v>
      </c>
      <c r="E2060" s="4">
        <v>1362</v>
      </c>
      <c r="F2060" t="s">
        <v>8220</v>
      </c>
      <c r="G2060" t="s">
        <v>8223</v>
      </c>
      <c r="H2060" t="s">
        <v>8404</v>
      </c>
      <c r="I2060" t="s">
        <v>8245</v>
      </c>
      <c r="J2060">
        <v>1446131207</v>
      </c>
      <c r="K2060">
        <v>1443712007</v>
      </c>
      <c r="L2060" t="b">
        <v>0</v>
      </c>
      <c r="M2060">
        <v>20</v>
      </c>
      <c r="N2060" t="b">
        <v>0</v>
      </c>
      <c r="O2060" t="s">
        <v>8269</v>
      </c>
      <c r="P2060" t="s">
        <v>8322</v>
      </c>
      <c r="Q2060" t="s">
        <v>8325</v>
      </c>
      <c r="R2060">
        <f t="shared" si="224"/>
        <v>68.099999999999994</v>
      </c>
      <c r="S2060" s="9">
        <f t="shared" si="225"/>
        <v>27</v>
      </c>
      <c r="T2060" s="8">
        <f t="shared" si="226"/>
        <v>42278.629710648151</v>
      </c>
      <c r="U2060" s="8">
        <f t="shared" si="227"/>
        <v>42306.629710648151</v>
      </c>
      <c r="V2060" s="14">
        <f t="shared" si="228"/>
        <v>28</v>
      </c>
      <c r="W2060" s="10">
        <f t="shared" si="229"/>
        <v>-0.72760000000000002</v>
      </c>
      <c r="X2060" s="21">
        <f t="shared" si="230"/>
        <v>2015</v>
      </c>
    </row>
    <row r="2061" spans="1:24" ht="60" x14ac:dyDescent="0.25">
      <c r="A2061">
        <v>867</v>
      </c>
      <c r="B2061" s="1" t="s">
        <v>868</v>
      </c>
      <c r="C2061" s="1" t="s">
        <v>4977</v>
      </c>
      <c r="D2061" s="3">
        <v>5000</v>
      </c>
      <c r="E2061" s="4">
        <v>1201</v>
      </c>
      <c r="F2061" t="s">
        <v>8220</v>
      </c>
      <c r="G2061" t="s">
        <v>8223</v>
      </c>
      <c r="H2061" t="s">
        <v>8404</v>
      </c>
      <c r="I2061" t="s">
        <v>8245</v>
      </c>
      <c r="J2061">
        <v>1259643540</v>
      </c>
      <c r="K2061">
        <v>1254450706</v>
      </c>
      <c r="L2061" t="b">
        <v>0</v>
      </c>
      <c r="M2061">
        <v>11</v>
      </c>
      <c r="N2061" t="b">
        <v>0</v>
      </c>
      <c r="O2061" t="s">
        <v>8276</v>
      </c>
      <c r="P2061" t="s">
        <v>8326</v>
      </c>
      <c r="Q2061" t="s">
        <v>8349</v>
      </c>
      <c r="R2061">
        <f t="shared" si="224"/>
        <v>109.18</v>
      </c>
      <c r="S2061" s="9">
        <f t="shared" si="225"/>
        <v>24</v>
      </c>
      <c r="T2061" s="8">
        <f t="shared" si="226"/>
        <v>40088.105393518519</v>
      </c>
      <c r="U2061" s="8">
        <f t="shared" si="227"/>
        <v>40148.207638888889</v>
      </c>
      <c r="V2061" s="14">
        <f t="shared" si="228"/>
        <v>60.102245370369928</v>
      </c>
      <c r="W2061" s="10">
        <f t="shared" si="229"/>
        <v>-0.75980000000000003</v>
      </c>
      <c r="X2061" s="21">
        <f t="shared" si="230"/>
        <v>2009</v>
      </c>
    </row>
    <row r="2062" spans="1:24" ht="45" x14ac:dyDescent="0.25">
      <c r="A2062">
        <v>2405</v>
      </c>
      <c r="B2062" s="1" t="s">
        <v>2406</v>
      </c>
      <c r="C2062" s="1" t="s">
        <v>6515</v>
      </c>
      <c r="D2062" s="3">
        <v>5000</v>
      </c>
      <c r="E2062" s="4">
        <v>1126</v>
      </c>
      <c r="F2062" t="s">
        <v>8220</v>
      </c>
      <c r="G2062" t="s">
        <v>8223</v>
      </c>
      <c r="H2062" t="s">
        <v>8404</v>
      </c>
      <c r="I2062" t="s">
        <v>8245</v>
      </c>
      <c r="J2062">
        <v>1472911375</v>
      </c>
      <c r="K2062">
        <v>1471096975</v>
      </c>
      <c r="L2062" t="b">
        <v>0</v>
      </c>
      <c r="M2062">
        <v>20</v>
      </c>
      <c r="N2062" t="b">
        <v>0</v>
      </c>
      <c r="O2062" t="s">
        <v>8282</v>
      </c>
      <c r="P2062" t="s">
        <v>8318</v>
      </c>
      <c r="Q2062" t="s">
        <v>8344</v>
      </c>
      <c r="R2062">
        <f t="shared" si="224"/>
        <v>56.3</v>
      </c>
      <c r="S2062" s="9">
        <f t="shared" si="225"/>
        <v>23</v>
      </c>
      <c r="T2062" s="8">
        <f t="shared" si="226"/>
        <v>42595.585358796292</v>
      </c>
      <c r="U2062" s="8">
        <f t="shared" si="227"/>
        <v>42616.585358796292</v>
      </c>
      <c r="V2062" s="14">
        <f t="shared" si="228"/>
        <v>21</v>
      </c>
      <c r="W2062" s="10">
        <f t="shared" si="229"/>
        <v>-0.77480000000000004</v>
      </c>
      <c r="X2062" s="21">
        <f t="shared" si="230"/>
        <v>2016</v>
      </c>
    </row>
    <row r="2063" spans="1:24" ht="60" x14ac:dyDescent="0.25">
      <c r="A2063">
        <v>3842</v>
      </c>
      <c r="B2063" s="1" t="s">
        <v>3839</v>
      </c>
      <c r="C2063" s="1" t="s">
        <v>7951</v>
      </c>
      <c r="D2063" s="3">
        <v>5000</v>
      </c>
      <c r="E2063" s="4">
        <v>1097</v>
      </c>
      <c r="F2063" t="s">
        <v>8220</v>
      </c>
      <c r="G2063" t="s">
        <v>8224</v>
      </c>
      <c r="H2063" t="s">
        <v>8408</v>
      </c>
      <c r="I2063" t="s">
        <v>8246</v>
      </c>
      <c r="J2063">
        <v>1399809052</v>
      </c>
      <c r="K2063">
        <v>1397217052</v>
      </c>
      <c r="L2063" t="b">
        <v>1</v>
      </c>
      <c r="M2063">
        <v>23</v>
      </c>
      <c r="N2063" t="b">
        <v>0</v>
      </c>
      <c r="O2063" t="s">
        <v>8269</v>
      </c>
      <c r="P2063" t="s">
        <v>8322</v>
      </c>
      <c r="Q2063" t="s">
        <v>8325</v>
      </c>
      <c r="R2063">
        <f t="shared" si="224"/>
        <v>47.7</v>
      </c>
      <c r="S2063" s="9">
        <f t="shared" si="225"/>
        <v>22</v>
      </c>
      <c r="T2063" s="8">
        <f t="shared" si="226"/>
        <v>41740.493657407409</v>
      </c>
      <c r="U2063" s="8">
        <f t="shared" si="227"/>
        <v>41770.493657407409</v>
      </c>
      <c r="V2063" s="14">
        <f t="shared" si="228"/>
        <v>30</v>
      </c>
      <c r="W2063" s="10">
        <f t="shared" si="229"/>
        <v>-0.78059999999999996</v>
      </c>
      <c r="X2063" s="21">
        <f t="shared" si="230"/>
        <v>2014</v>
      </c>
    </row>
    <row r="2064" spans="1:24" ht="60" x14ac:dyDescent="0.25">
      <c r="A2064">
        <v>3843</v>
      </c>
      <c r="B2064" s="1" t="s">
        <v>3840</v>
      </c>
      <c r="C2064" s="1" t="s">
        <v>7952</v>
      </c>
      <c r="D2064" s="3">
        <v>5000</v>
      </c>
      <c r="E2064" s="4">
        <v>1065</v>
      </c>
      <c r="F2064" t="s">
        <v>8220</v>
      </c>
      <c r="G2064" t="s">
        <v>8223</v>
      </c>
      <c r="H2064" t="s">
        <v>8404</v>
      </c>
      <c r="I2064" t="s">
        <v>8245</v>
      </c>
      <c r="J2064">
        <v>1401587064</v>
      </c>
      <c r="K2064">
        <v>1399427064</v>
      </c>
      <c r="L2064" t="b">
        <v>1</v>
      </c>
      <c r="M2064">
        <v>19</v>
      </c>
      <c r="N2064" t="b">
        <v>0</v>
      </c>
      <c r="O2064" t="s">
        <v>8269</v>
      </c>
      <c r="P2064" t="s">
        <v>8322</v>
      </c>
      <c r="Q2064" t="s">
        <v>8325</v>
      </c>
      <c r="R2064">
        <f t="shared" si="224"/>
        <v>56.05</v>
      </c>
      <c r="S2064" s="9">
        <f t="shared" si="225"/>
        <v>21</v>
      </c>
      <c r="T2064" s="8">
        <f t="shared" si="226"/>
        <v>41766.072500000002</v>
      </c>
      <c r="U2064" s="8">
        <f t="shared" si="227"/>
        <v>41791.072500000002</v>
      </c>
      <c r="V2064" s="14">
        <f t="shared" si="228"/>
        <v>25</v>
      </c>
      <c r="W2064" s="10">
        <f t="shared" si="229"/>
        <v>-0.78700000000000003</v>
      </c>
      <c r="X2064" s="21">
        <f t="shared" si="230"/>
        <v>2014</v>
      </c>
    </row>
    <row r="2065" spans="1:24" ht="30" x14ac:dyDescent="0.25">
      <c r="A2065">
        <v>1880</v>
      </c>
      <c r="B2065" s="1" t="s">
        <v>1881</v>
      </c>
      <c r="C2065" s="1" t="s">
        <v>5990</v>
      </c>
      <c r="D2065" s="3">
        <v>5000</v>
      </c>
      <c r="E2065" s="4">
        <v>1004</v>
      </c>
      <c r="F2065" t="s">
        <v>8220</v>
      </c>
      <c r="G2065" t="s">
        <v>8224</v>
      </c>
      <c r="H2065" t="s">
        <v>8408</v>
      </c>
      <c r="I2065" t="s">
        <v>8246</v>
      </c>
      <c r="J2065">
        <v>1459341380</v>
      </c>
      <c r="K2065">
        <v>1456839380</v>
      </c>
      <c r="L2065" t="b">
        <v>0</v>
      </c>
      <c r="M2065">
        <v>24</v>
      </c>
      <c r="N2065" t="b">
        <v>0</v>
      </c>
      <c r="O2065" t="s">
        <v>8281</v>
      </c>
      <c r="P2065" t="s">
        <v>8315</v>
      </c>
      <c r="Q2065" t="s">
        <v>8343</v>
      </c>
      <c r="R2065">
        <f t="shared" si="224"/>
        <v>41.83</v>
      </c>
      <c r="S2065" s="9">
        <f t="shared" si="225"/>
        <v>20</v>
      </c>
      <c r="T2065" s="8">
        <f t="shared" si="226"/>
        <v>42430.566898148143</v>
      </c>
      <c r="U2065" s="8">
        <f t="shared" si="227"/>
        <v>42459.525231481486</v>
      </c>
      <c r="V2065" s="14">
        <f t="shared" si="228"/>
        <v>28.958333333343035</v>
      </c>
      <c r="W2065" s="10">
        <f t="shared" si="229"/>
        <v>-0.79920000000000002</v>
      </c>
      <c r="X2065" s="21">
        <f t="shared" si="230"/>
        <v>2016</v>
      </c>
    </row>
    <row r="2066" spans="1:24" ht="60" x14ac:dyDescent="0.25">
      <c r="A2066">
        <v>2515</v>
      </c>
      <c r="B2066" s="1" t="s">
        <v>2515</v>
      </c>
      <c r="C2066" s="1" t="s">
        <v>6625</v>
      </c>
      <c r="D2066" s="3">
        <v>5000</v>
      </c>
      <c r="E2066" s="4">
        <v>930</v>
      </c>
      <c r="F2066" t="s">
        <v>8220</v>
      </c>
      <c r="G2066" t="s">
        <v>8223</v>
      </c>
      <c r="H2066" t="s">
        <v>8404</v>
      </c>
      <c r="I2066" t="s">
        <v>8245</v>
      </c>
      <c r="J2066">
        <v>1424635753</v>
      </c>
      <c r="K2066">
        <v>1422043753</v>
      </c>
      <c r="L2066" t="b">
        <v>0</v>
      </c>
      <c r="M2066">
        <v>12</v>
      </c>
      <c r="N2066" t="b">
        <v>0</v>
      </c>
      <c r="O2066" t="s">
        <v>8297</v>
      </c>
      <c r="P2066" t="s">
        <v>8318</v>
      </c>
      <c r="Q2066" t="s">
        <v>8356</v>
      </c>
      <c r="R2066">
        <f t="shared" si="224"/>
        <v>77.5</v>
      </c>
      <c r="S2066" s="9">
        <f t="shared" si="225"/>
        <v>19</v>
      </c>
      <c r="T2066" s="8">
        <f t="shared" si="226"/>
        <v>42027.839733796296</v>
      </c>
      <c r="U2066" s="8">
        <f t="shared" si="227"/>
        <v>42057.839733796296</v>
      </c>
      <c r="V2066" s="14">
        <f t="shared" si="228"/>
        <v>30</v>
      </c>
      <c r="W2066" s="10">
        <f t="shared" si="229"/>
        <v>-0.81399999999999995</v>
      </c>
      <c r="X2066" s="21">
        <f t="shared" si="230"/>
        <v>2015</v>
      </c>
    </row>
    <row r="2067" spans="1:24" ht="60" x14ac:dyDescent="0.25">
      <c r="A2067">
        <v>4055</v>
      </c>
      <c r="B2067" s="1" t="s">
        <v>4051</v>
      </c>
      <c r="C2067" s="1" t="s">
        <v>8159</v>
      </c>
      <c r="D2067" s="3">
        <v>5000</v>
      </c>
      <c r="E2067" s="4">
        <v>881</v>
      </c>
      <c r="F2067" t="s">
        <v>8220</v>
      </c>
      <c r="G2067" t="s">
        <v>8224</v>
      </c>
      <c r="H2067" t="s">
        <v>8408</v>
      </c>
      <c r="I2067" t="s">
        <v>8246</v>
      </c>
      <c r="J2067">
        <v>1403192031</v>
      </c>
      <c r="K2067">
        <v>1400600031</v>
      </c>
      <c r="L2067" t="b">
        <v>0</v>
      </c>
      <c r="M2067">
        <v>21</v>
      </c>
      <c r="N2067" t="b">
        <v>0</v>
      </c>
      <c r="O2067" t="s">
        <v>8269</v>
      </c>
      <c r="P2067" t="s">
        <v>8322</v>
      </c>
      <c r="Q2067" t="s">
        <v>8325</v>
      </c>
      <c r="R2067">
        <f t="shared" si="224"/>
        <v>41.95</v>
      </c>
      <c r="S2067" s="9">
        <f t="shared" si="225"/>
        <v>18</v>
      </c>
      <c r="T2067" s="8">
        <f t="shared" si="226"/>
        <v>41779.648506944446</v>
      </c>
      <c r="U2067" s="8">
        <f t="shared" si="227"/>
        <v>41809.648506944446</v>
      </c>
      <c r="V2067" s="14">
        <f t="shared" si="228"/>
        <v>30</v>
      </c>
      <c r="W2067" s="10">
        <f t="shared" si="229"/>
        <v>-0.82379999999999998</v>
      </c>
      <c r="X2067" s="21">
        <f t="shared" si="230"/>
        <v>2014</v>
      </c>
    </row>
    <row r="2068" spans="1:24" ht="45" x14ac:dyDescent="0.25">
      <c r="A2068">
        <v>3644</v>
      </c>
      <c r="B2068" s="1" t="s">
        <v>3642</v>
      </c>
      <c r="C2068" s="1" t="s">
        <v>7754</v>
      </c>
      <c r="D2068" s="3">
        <v>5000</v>
      </c>
      <c r="E2068" s="4">
        <v>821</v>
      </c>
      <c r="F2068" t="s">
        <v>8220</v>
      </c>
      <c r="G2068" t="s">
        <v>8223</v>
      </c>
      <c r="H2068" t="s">
        <v>8404</v>
      </c>
      <c r="I2068" t="s">
        <v>8245</v>
      </c>
      <c r="J2068">
        <v>1457413140</v>
      </c>
      <c r="K2068">
        <v>1454996887</v>
      </c>
      <c r="L2068" t="b">
        <v>0</v>
      </c>
      <c r="M2068">
        <v>12</v>
      </c>
      <c r="N2068" t="b">
        <v>0</v>
      </c>
      <c r="O2068" t="s">
        <v>8303</v>
      </c>
      <c r="P2068" t="s">
        <v>8322</v>
      </c>
      <c r="Q2068" t="s">
        <v>8334</v>
      </c>
      <c r="R2068">
        <f t="shared" si="224"/>
        <v>68.42</v>
      </c>
      <c r="S2068" s="9">
        <f t="shared" si="225"/>
        <v>16</v>
      </c>
      <c r="T2068" s="8">
        <f t="shared" si="226"/>
        <v>42409.241747685184</v>
      </c>
      <c r="U2068" s="8">
        <f t="shared" si="227"/>
        <v>42437.207638888889</v>
      </c>
      <c r="V2068" s="14">
        <f t="shared" si="228"/>
        <v>27.965891203704814</v>
      </c>
      <c r="W2068" s="10">
        <f t="shared" si="229"/>
        <v>-0.83579999999999999</v>
      </c>
      <c r="X2068" s="21">
        <f t="shared" si="230"/>
        <v>2016</v>
      </c>
    </row>
    <row r="2069" spans="1:24" ht="45" x14ac:dyDescent="0.25">
      <c r="A2069">
        <v>187</v>
      </c>
      <c r="B2069" s="1" t="s">
        <v>189</v>
      </c>
      <c r="C2069" s="1" t="s">
        <v>4297</v>
      </c>
      <c r="D2069" s="3">
        <v>5000</v>
      </c>
      <c r="E2069" s="4">
        <v>800</v>
      </c>
      <c r="F2069" t="s">
        <v>8220</v>
      </c>
      <c r="G2069" t="s">
        <v>8223</v>
      </c>
      <c r="H2069" t="s">
        <v>8404</v>
      </c>
      <c r="I2069" t="s">
        <v>8245</v>
      </c>
      <c r="J2069">
        <v>1437461940</v>
      </c>
      <c r="K2069">
        <v>1435383457</v>
      </c>
      <c r="L2069" t="b">
        <v>0</v>
      </c>
      <c r="M2069">
        <v>5</v>
      </c>
      <c r="N2069" t="b">
        <v>0</v>
      </c>
      <c r="O2069" t="s">
        <v>8266</v>
      </c>
      <c r="P2069" t="s">
        <v>8320</v>
      </c>
      <c r="Q2069" t="s">
        <v>8324</v>
      </c>
      <c r="R2069">
        <f t="shared" si="224"/>
        <v>160</v>
      </c>
      <c r="S2069" s="9">
        <f t="shared" si="225"/>
        <v>16</v>
      </c>
      <c r="T2069" s="8">
        <f t="shared" si="226"/>
        <v>42182.234456018516</v>
      </c>
      <c r="U2069" s="8">
        <f t="shared" si="227"/>
        <v>42206.290972222225</v>
      </c>
      <c r="V2069" s="14">
        <f t="shared" si="228"/>
        <v>24.05651620370918</v>
      </c>
      <c r="W2069" s="10">
        <f t="shared" si="229"/>
        <v>-0.84</v>
      </c>
      <c r="X2069" s="21">
        <f t="shared" si="230"/>
        <v>2015</v>
      </c>
    </row>
    <row r="2070" spans="1:24" ht="60" x14ac:dyDescent="0.25">
      <c r="A2070">
        <v>3091</v>
      </c>
      <c r="B2070" s="1" t="s">
        <v>3091</v>
      </c>
      <c r="C2070" s="1" t="s">
        <v>7201</v>
      </c>
      <c r="D2070" s="3">
        <v>5000</v>
      </c>
      <c r="E2070" s="4">
        <v>796</v>
      </c>
      <c r="F2070" t="s">
        <v>8220</v>
      </c>
      <c r="G2070" t="s">
        <v>8223</v>
      </c>
      <c r="H2070" t="s">
        <v>8404</v>
      </c>
      <c r="I2070" t="s">
        <v>8245</v>
      </c>
      <c r="J2070">
        <v>1471214743</v>
      </c>
      <c r="K2070">
        <v>1468622743</v>
      </c>
      <c r="L2070" t="b">
        <v>0</v>
      </c>
      <c r="M2070">
        <v>9</v>
      </c>
      <c r="N2070" t="b">
        <v>0</v>
      </c>
      <c r="O2070" t="s">
        <v>8301</v>
      </c>
      <c r="P2070" t="s">
        <v>8322</v>
      </c>
      <c r="Q2070" t="s">
        <v>8323</v>
      </c>
      <c r="R2070">
        <f t="shared" si="224"/>
        <v>88.44</v>
      </c>
      <c r="S2070" s="9">
        <f t="shared" si="225"/>
        <v>16</v>
      </c>
      <c r="T2070" s="8">
        <f t="shared" si="226"/>
        <v>42566.948414351849</v>
      </c>
      <c r="U2070" s="8">
        <f t="shared" si="227"/>
        <v>42596.948414351849</v>
      </c>
      <c r="V2070" s="14">
        <f t="shared" si="228"/>
        <v>30</v>
      </c>
      <c r="W2070" s="10">
        <f t="shared" si="229"/>
        <v>-0.84079999999999999</v>
      </c>
      <c r="X2070" s="21">
        <f t="shared" si="230"/>
        <v>2016</v>
      </c>
    </row>
    <row r="2071" spans="1:24" ht="60" x14ac:dyDescent="0.25">
      <c r="A2071">
        <v>2870</v>
      </c>
      <c r="B2071" s="1" t="s">
        <v>2870</v>
      </c>
      <c r="C2071" s="1" t="s">
        <v>6980</v>
      </c>
      <c r="D2071" s="3">
        <v>5000</v>
      </c>
      <c r="E2071" s="4">
        <v>750</v>
      </c>
      <c r="F2071" t="s">
        <v>8220</v>
      </c>
      <c r="G2071" t="s">
        <v>8223</v>
      </c>
      <c r="H2071" t="s">
        <v>8404</v>
      </c>
      <c r="I2071" t="s">
        <v>8245</v>
      </c>
      <c r="J2071">
        <v>1400301165</v>
      </c>
      <c r="K2071">
        <v>1397709165</v>
      </c>
      <c r="L2071" t="b">
        <v>0</v>
      </c>
      <c r="M2071">
        <v>9</v>
      </c>
      <c r="N2071" t="b">
        <v>0</v>
      </c>
      <c r="O2071" t="s">
        <v>8269</v>
      </c>
      <c r="P2071" t="s">
        <v>8322</v>
      </c>
      <c r="Q2071" t="s">
        <v>8325</v>
      </c>
      <c r="R2071">
        <f t="shared" si="224"/>
        <v>83.33</v>
      </c>
      <c r="S2071" s="9">
        <f t="shared" si="225"/>
        <v>15</v>
      </c>
      <c r="T2071" s="8">
        <f t="shared" si="226"/>
        <v>41746.189409722225</v>
      </c>
      <c r="U2071" s="8">
        <f t="shared" si="227"/>
        <v>41776.189409722225</v>
      </c>
      <c r="V2071" s="14">
        <f t="shared" si="228"/>
        <v>30</v>
      </c>
      <c r="W2071" s="10">
        <f t="shared" si="229"/>
        <v>-0.85</v>
      </c>
      <c r="X2071" s="21">
        <f t="shared" si="230"/>
        <v>2014</v>
      </c>
    </row>
    <row r="2072" spans="1:24" ht="60" x14ac:dyDescent="0.25">
      <c r="A2072">
        <v>3928</v>
      </c>
      <c r="B2072" s="1" t="s">
        <v>3925</v>
      </c>
      <c r="C2072" s="1" t="s">
        <v>8036</v>
      </c>
      <c r="D2072" s="3">
        <v>5000</v>
      </c>
      <c r="E2072" s="4">
        <v>651</v>
      </c>
      <c r="F2072" t="s">
        <v>8220</v>
      </c>
      <c r="G2072" t="s">
        <v>8223</v>
      </c>
      <c r="H2072" t="s">
        <v>8404</v>
      </c>
      <c r="I2072" t="s">
        <v>8245</v>
      </c>
      <c r="J2072">
        <v>1444971540</v>
      </c>
      <c r="K2072">
        <v>1442593427</v>
      </c>
      <c r="L2072" t="b">
        <v>0</v>
      </c>
      <c r="M2072">
        <v>7</v>
      </c>
      <c r="N2072" t="b">
        <v>0</v>
      </c>
      <c r="O2072" t="s">
        <v>8269</v>
      </c>
      <c r="P2072" t="s">
        <v>8322</v>
      </c>
      <c r="Q2072" t="s">
        <v>8325</v>
      </c>
      <c r="R2072">
        <f t="shared" si="224"/>
        <v>93</v>
      </c>
      <c r="S2072" s="9">
        <f t="shared" si="225"/>
        <v>13</v>
      </c>
      <c r="T2072" s="8">
        <f t="shared" si="226"/>
        <v>42265.683182870373</v>
      </c>
      <c r="U2072" s="8">
        <f t="shared" si="227"/>
        <v>42293.207638888889</v>
      </c>
      <c r="V2072" s="14">
        <f t="shared" si="228"/>
        <v>27.524456018516503</v>
      </c>
      <c r="W2072" s="10">
        <f t="shared" si="229"/>
        <v>-0.86980000000000002</v>
      </c>
      <c r="X2072" s="21">
        <f t="shared" si="230"/>
        <v>2015</v>
      </c>
    </row>
    <row r="2073" spans="1:24" ht="45" x14ac:dyDescent="0.25">
      <c r="A2073">
        <v>1576</v>
      </c>
      <c r="B2073" s="1" t="s">
        <v>1577</v>
      </c>
      <c r="C2073" s="1" t="s">
        <v>5686</v>
      </c>
      <c r="D2073" s="3">
        <v>5000</v>
      </c>
      <c r="E2073" s="4">
        <v>650</v>
      </c>
      <c r="F2073" t="s">
        <v>8219</v>
      </c>
      <c r="G2073" t="s">
        <v>8223</v>
      </c>
      <c r="H2073" t="s">
        <v>8404</v>
      </c>
      <c r="I2073" t="s">
        <v>8245</v>
      </c>
      <c r="J2073">
        <v>1435698368</v>
      </c>
      <c r="K2073">
        <v>1431810368</v>
      </c>
      <c r="L2073" t="b">
        <v>0</v>
      </c>
      <c r="M2073">
        <v>10</v>
      </c>
      <c r="N2073" t="b">
        <v>0</v>
      </c>
      <c r="O2073" t="s">
        <v>8288</v>
      </c>
      <c r="P2073" t="s">
        <v>8310</v>
      </c>
      <c r="Q2073" t="s">
        <v>8348</v>
      </c>
      <c r="R2073">
        <f t="shared" si="224"/>
        <v>65</v>
      </c>
      <c r="S2073" s="9">
        <f t="shared" si="225"/>
        <v>13</v>
      </c>
      <c r="T2073" s="8">
        <f t="shared" si="226"/>
        <v>42140.879259259258</v>
      </c>
      <c r="U2073" s="8">
        <f t="shared" si="227"/>
        <v>42185.879259259258</v>
      </c>
      <c r="V2073" s="14">
        <f t="shared" si="228"/>
        <v>45</v>
      </c>
      <c r="W2073" s="10">
        <f t="shared" si="229"/>
        <v>-0.87</v>
      </c>
      <c r="X2073" s="21">
        <f t="shared" si="230"/>
        <v>2015</v>
      </c>
    </row>
    <row r="2074" spans="1:24" ht="60" x14ac:dyDescent="0.25">
      <c r="A2074">
        <v>2000</v>
      </c>
      <c r="B2074" s="1" t="s">
        <v>2001</v>
      </c>
      <c r="C2074" s="1" t="s">
        <v>6110</v>
      </c>
      <c r="D2074" s="3">
        <v>5000</v>
      </c>
      <c r="E2074" s="4">
        <v>625</v>
      </c>
      <c r="F2074" t="s">
        <v>8220</v>
      </c>
      <c r="G2074" t="s">
        <v>8228</v>
      </c>
      <c r="H2074" t="s">
        <v>8409</v>
      </c>
      <c r="I2074" t="s">
        <v>8250</v>
      </c>
      <c r="J2074">
        <v>1452120613</v>
      </c>
      <c r="K2074">
        <v>1449528613</v>
      </c>
      <c r="L2074" t="b">
        <v>0</v>
      </c>
      <c r="M2074">
        <v>25</v>
      </c>
      <c r="N2074" t="b">
        <v>0</v>
      </c>
      <c r="O2074" t="s">
        <v>8294</v>
      </c>
      <c r="P2074" t="s">
        <v>8312</v>
      </c>
      <c r="Q2074" t="s">
        <v>8352</v>
      </c>
      <c r="R2074">
        <f t="shared" si="224"/>
        <v>25</v>
      </c>
      <c r="S2074" s="9">
        <f t="shared" si="225"/>
        <v>13</v>
      </c>
      <c r="T2074" s="8">
        <f t="shared" si="226"/>
        <v>42345.951539351852</v>
      </c>
      <c r="U2074" s="8">
        <f t="shared" si="227"/>
        <v>42375.951539351852</v>
      </c>
      <c r="V2074" s="14">
        <f t="shared" si="228"/>
        <v>30</v>
      </c>
      <c r="W2074" s="10">
        <f t="shared" si="229"/>
        <v>-0.875</v>
      </c>
      <c r="X2074" s="21">
        <f t="shared" si="230"/>
        <v>2015</v>
      </c>
    </row>
    <row r="2075" spans="1:24" ht="45" x14ac:dyDescent="0.25">
      <c r="A2075">
        <v>3193</v>
      </c>
      <c r="B2075" s="1" t="s">
        <v>3193</v>
      </c>
      <c r="C2075" s="1" t="s">
        <v>7303</v>
      </c>
      <c r="D2075" s="3">
        <v>5000</v>
      </c>
      <c r="E2075" s="4">
        <v>587</v>
      </c>
      <c r="F2075" t="s">
        <v>8220</v>
      </c>
      <c r="G2075" t="s">
        <v>8224</v>
      </c>
      <c r="H2075" t="s">
        <v>8408</v>
      </c>
      <c r="I2075" t="s">
        <v>8246</v>
      </c>
      <c r="J2075">
        <v>1424474056</v>
      </c>
      <c r="K2075">
        <v>1420586056</v>
      </c>
      <c r="L2075" t="b">
        <v>0</v>
      </c>
      <c r="M2075">
        <v>24</v>
      </c>
      <c r="N2075" t="b">
        <v>0</v>
      </c>
      <c r="O2075" t="s">
        <v>8303</v>
      </c>
      <c r="P2075" t="s">
        <v>8322</v>
      </c>
      <c r="Q2075" t="s">
        <v>8334</v>
      </c>
      <c r="R2075">
        <f t="shared" si="224"/>
        <v>24.46</v>
      </c>
      <c r="S2075" s="9">
        <f t="shared" si="225"/>
        <v>12</v>
      </c>
      <c r="T2075" s="8">
        <f t="shared" si="226"/>
        <v>42010.968240740738</v>
      </c>
      <c r="U2075" s="8">
        <f t="shared" si="227"/>
        <v>42055.968240740738</v>
      </c>
      <c r="V2075" s="14">
        <f t="shared" si="228"/>
        <v>45</v>
      </c>
      <c r="W2075" s="10">
        <f t="shared" si="229"/>
        <v>-0.88260000000000005</v>
      </c>
      <c r="X2075" s="21">
        <f t="shared" si="230"/>
        <v>2015</v>
      </c>
    </row>
    <row r="2076" spans="1:24" ht="30" x14ac:dyDescent="0.25">
      <c r="A2076">
        <v>1807</v>
      </c>
      <c r="B2076" s="1" t="s">
        <v>1808</v>
      </c>
      <c r="C2076" s="1" t="s">
        <v>5917</v>
      </c>
      <c r="D2076" s="3">
        <v>5000</v>
      </c>
      <c r="E2076" s="4">
        <v>553</v>
      </c>
      <c r="F2076" t="s">
        <v>8220</v>
      </c>
      <c r="G2076" t="s">
        <v>8223</v>
      </c>
      <c r="H2076" t="s">
        <v>8404</v>
      </c>
      <c r="I2076" t="s">
        <v>8245</v>
      </c>
      <c r="J2076">
        <v>1411868313</v>
      </c>
      <c r="K2076">
        <v>1409276313</v>
      </c>
      <c r="L2076" t="b">
        <v>1</v>
      </c>
      <c r="M2076">
        <v>8</v>
      </c>
      <c r="N2076" t="b">
        <v>0</v>
      </c>
      <c r="O2076" t="s">
        <v>8283</v>
      </c>
      <c r="P2076" t="s">
        <v>8312</v>
      </c>
      <c r="Q2076" t="s">
        <v>8313</v>
      </c>
      <c r="R2076">
        <f t="shared" si="224"/>
        <v>69.13</v>
      </c>
      <c r="S2076" s="9">
        <f t="shared" si="225"/>
        <v>11</v>
      </c>
      <c r="T2076" s="8">
        <f t="shared" si="226"/>
        <v>41880.068437499998</v>
      </c>
      <c r="U2076" s="8">
        <f t="shared" si="227"/>
        <v>41910.068437499998</v>
      </c>
      <c r="V2076" s="14">
        <f t="shared" si="228"/>
        <v>30</v>
      </c>
      <c r="W2076" s="10">
        <f t="shared" si="229"/>
        <v>-0.88939999999999997</v>
      </c>
      <c r="X2076" s="21">
        <f t="shared" si="230"/>
        <v>2014</v>
      </c>
    </row>
    <row r="2077" spans="1:24" ht="45" x14ac:dyDescent="0.25">
      <c r="A2077">
        <v>3934</v>
      </c>
      <c r="B2077" s="1" t="s">
        <v>3931</v>
      </c>
      <c r="C2077" s="1" t="s">
        <v>8042</v>
      </c>
      <c r="D2077" s="3">
        <v>5000</v>
      </c>
      <c r="E2077" s="4">
        <v>550</v>
      </c>
      <c r="F2077" t="s">
        <v>8220</v>
      </c>
      <c r="G2077" t="s">
        <v>8223</v>
      </c>
      <c r="H2077" t="s">
        <v>8404</v>
      </c>
      <c r="I2077" t="s">
        <v>8245</v>
      </c>
      <c r="J2077">
        <v>1443704400</v>
      </c>
      <c r="K2077">
        <v>1439827639</v>
      </c>
      <c r="L2077" t="b">
        <v>0</v>
      </c>
      <c r="M2077">
        <v>12</v>
      </c>
      <c r="N2077" t="b">
        <v>0</v>
      </c>
      <c r="O2077" t="s">
        <v>8269</v>
      </c>
      <c r="P2077" t="s">
        <v>8322</v>
      </c>
      <c r="Q2077" t="s">
        <v>8325</v>
      </c>
      <c r="R2077">
        <f t="shared" si="224"/>
        <v>45.83</v>
      </c>
      <c r="S2077" s="9">
        <f t="shared" si="225"/>
        <v>11</v>
      </c>
      <c r="T2077" s="8">
        <f t="shared" si="226"/>
        <v>42233.671747685185</v>
      </c>
      <c r="U2077" s="8">
        <f t="shared" si="227"/>
        <v>42278.541666666672</v>
      </c>
      <c r="V2077" s="14">
        <f t="shared" si="228"/>
        <v>44.86991898148699</v>
      </c>
      <c r="W2077" s="10">
        <f t="shared" si="229"/>
        <v>-0.89</v>
      </c>
      <c r="X2077" s="21">
        <f t="shared" si="230"/>
        <v>2015</v>
      </c>
    </row>
    <row r="2078" spans="1:24" ht="45" x14ac:dyDescent="0.25">
      <c r="A2078">
        <v>2581</v>
      </c>
      <c r="B2078" s="1" t="s">
        <v>2581</v>
      </c>
      <c r="C2078" s="1" t="s">
        <v>6691</v>
      </c>
      <c r="D2078" s="3">
        <v>5000</v>
      </c>
      <c r="E2078" s="4">
        <v>530</v>
      </c>
      <c r="F2078" t="s">
        <v>8220</v>
      </c>
      <c r="G2078" t="s">
        <v>8223</v>
      </c>
      <c r="H2078" t="s">
        <v>8404</v>
      </c>
      <c r="I2078" t="s">
        <v>8245</v>
      </c>
      <c r="J2078">
        <v>1447689898</v>
      </c>
      <c r="K2078">
        <v>1445094298</v>
      </c>
      <c r="L2078" t="b">
        <v>0</v>
      </c>
      <c r="M2078">
        <v>11</v>
      </c>
      <c r="N2078" t="b">
        <v>0</v>
      </c>
      <c r="O2078" t="s">
        <v>8282</v>
      </c>
      <c r="P2078" t="s">
        <v>8318</v>
      </c>
      <c r="Q2078" t="s">
        <v>8344</v>
      </c>
      <c r="R2078">
        <f t="shared" si="224"/>
        <v>48.18</v>
      </c>
      <c r="S2078" s="9">
        <f t="shared" si="225"/>
        <v>11</v>
      </c>
      <c r="T2078" s="8">
        <f t="shared" si="226"/>
        <v>42294.628449074073</v>
      </c>
      <c r="U2078" s="8">
        <f t="shared" si="227"/>
        <v>42324.670115740737</v>
      </c>
      <c r="V2078" s="14">
        <f t="shared" si="228"/>
        <v>30.041666666664241</v>
      </c>
      <c r="W2078" s="10">
        <f t="shared" si="229"/>
        <v>-0.89400000000000002</v>
      </c>
      <c r="X2078" s="21">
        <f t="shared" si="230"/>
        <v>2015</v>
      </c>
    </row>
    <row r="2079" spans="1:24" ht="45" x14ac:dyDescent="0.25">
      <c r="A2079">
        <v>3968</v>
      </c>
      <c r="B2079" s="1" t="s">
        <v>3965</v>
      </c>
      <c r="C2079" s="1" t="s">
        <v>8075</v>
      </c>
      <c r="D2079" s="3">
        <v>5000</v>
      </c>
      <c r="E2079" s="4">
        <v>527</v>
      </c>
      <c r="F2079" t="s">
        <v>8220</v>
      </c>
      <c r="G2079" t="s">
        <v>8223</v>
      </c>
      <c r="H2079" t="s">
        <v>8404</v>
      </c>
      <c r="I2079" t="s">
        <v>8245</v>
      </c>
      <c r="J2079">
        <v>1463945673</v>
      </c>
      <c r="K2079">
        <v>1458761673</v>
      </c>
      <c r="L2079" t="b">
        <v>0</v>
      </c>
      <c r="M2079">
        <v>11</v>
      </c>
      <c r="N2079" t="b">
        <v>0</v>
      </c>
      <c r="O2079" t="s">
        <v>8269</v>
      </c>
      <c r="P2079" t="s">
        <v>8322</v>
      </c>
      <c r="Q2079" t="s">
        <v>8325</v>
      </c>
      <c r="R2079">
        <f t="shared" si="224"/>
        <v>47.91</v>
      </c>
      <c r="S2079" s="9">
        <f t="shared" si="225"/>
        <v>11</v>
      </c>
      <c r="T2079" s="8">
        <f t="shared" si="226"/>
        <v>42452.815659722226</v>
      </c>
      <c r="U2079" s="8">
        <f t="shared" si="227"/>
        <v>42512.815659722226</v>
      </c>
      <c r="V2079" s="14">
        <f t="shared" si="228"/>
        <v>60</v>
      </c>
      <c r="W2079" s="10">
        <f t="shared" si="229"/>
        <v>-0.89459999999999995</v>
      </c>
      <c r="X2079" s="21">
        <f t="shared" si="230"/>
        <v>2016</v>
      </c>
    </row>
    <row r="2080" spans="1:24" ht="60" x14ac:dyDescent="0.25">
      <c r="A2080">
        <v>3986</v>
      </c>
      <c r="B2080" s="1" t="s">
        <v>3982</v>
      </c>
      <c r="C2080" s="1" t="s">
        <v>8092</v>
      </c>
      <c r="D2080" s="3">
        <v>5000</v>
      </c>
      <c r="E2080" s="4">
        <v>488</v>
      </c>
      <c r="F2080" t="s">
        <v>8220</v>
      </c>
      <c r="G2080" t="s">
        <v>8224</v>
      </c>
      <c r="H2080" t="s">
        <v>8408</v>
      </c>
      <c r="I2080" t="s">
        <v>8246</v>
      </c>
      <c r="J2080">
        <v>1462539840</v>
      </c>
      <c r="K2080">
        <v>1460034594</v>
      </c>
      <c r="L2080" t="b">
        <v>0</v>
      </c>
      <c r="M2080">
        <v>13</v>
      </c>
      <c r="N2080" t="b">
        <v>0</v>
      </c>
      <c r="O2080" t="s">
        <v>8269</v>
      </c>
      <c r="P2080" t="s">
        <v>8322</v>
      </c>
      <c r="Q2080" t="s">
        <v>8325</v>
      </c>
      <c r="R2080">
        <f t="shared" si="224"/>
        <v>37.54</v>
      </c>
      <c r="S2080" s="9">
        <f t="shared" si="225"/>
        <v>10</v>
      </c>
      <c r="T2080" s="8">
        <f t="shared" si="226"/>
        <v>42467.548541666663</v>
      </c>
      <c r="U2080" s="8">
        <f t="shared" si="227"/>
        <v>42496.544444444444</v>
      </c>
      <c r="V2080" s="14">
        <f t="shared" si="228"/>
        <v>28.995902777780429</v>
      </c>
      <c r="W2080" s="10">
        <f t="shared" si="229"/>
        <v>-0.90239999999999998</v>
      </c>
      <c r="X2080" s="21">
        <f t="shared" si="230"/>
        <v>2016</v>
      </c>
    </row>
    <row r="2081" spans="1:24" ht="60" x14ac:dyDescent="0.25">
      <c r="A2081">
        <v>1707</v>
      </c>
      <c r="B2081" s="1" t="s">
        <v>1708</v>
      </c>
      <c r="C2081" s="1" t="s">
        <v>5817</v>
      </c>
      <c r="D2081" s="3">
        <v>5000</v>
      </c>
      <c r="E2081" s="4">
        <v>487</v>
      </c>
      <c r="F2081" t="s">
        <v>8220</v>
      </c>
      <c r="G2081" t="s">
        <v>8223</v>
      </c>
      <c r="H2081" t="s">
        <v>8404</v>
      </c>
      <c r="I2081" t="s">
        <v>8245</v>
      </c>
      <c r="J2081">
        <v>1459181895</v>
      </c>
      <c r="K2081">
        <v>1456593495</v>
      </c>
      <c r="L2081" t="b">
        <v>0</v>
      </c>
      <c r="M2081">
        <v>9</v>
      </c>
      <c r="N2081" t="b">
        <v>0</v>
      </c>
      <c r="O2081" t="s">
        <v>8291</v>
      </c>
      <c r="P2081" t="s">
        <v>8326</v>
      </c>
      <c r="Q2081" t="s">
        <v>8329</v>
      </c>
      <c r="R2081">
        <f t="shared" si="224"/>
        <v>54.11</v>
      </c>
      <c r="S2081" s="9">
        <f t="shared" si="225"/>
        <v>10</v>
      </c>
      <c r="T2081" s="8">
        <f t="shared" si="226"/>
        <v>42427.721006944441</v>
      </c>
      <c r="U2081" s="8">
        <f t="shared" si="227"/>
        <v>42457.679340277777</v>
      </c>
      <c r="V2081" s="14">
        <f t="shared" si="228"/>
        <v>29.958333333335759</v>
      </c>
      <c r="W2081" s="10">
        <f t="shared" si="229"/>
        <v>-0.90259999999999996</v>
      </c>
      <c r="X2081" s="21">
        <f t="shared" si="230"/>
        <v>2016</v>
      </c>
    </row>
    <row r="2082" spans="1:24" ht="60" x14ac:dyDescent="0.25">
      <c r="A2082">
        <v>2135</v>
      </c>
      <c r="B2082" s="1" t="s">
        <v>2136</v>
      </c>
      <c r="C2082" s="1" t="s">
        <v>6245</v>
      </c>
      <c r="D2082" s="3">
        <v>5000</v>
      </c>
      <c r="E2082" s="4">
        <v>478</v>
      </c>
      <c r="F2082" t="s">
        <v>8220</v>
      </c>
      <c r="G2082" t="s">
        <v>8223</v>
      </c>
      <c r="H2082" t="s">
        <v>8404</v>
      </c>
      <c r="I2082" t="s">
        <v>8245</v>
      </c>
      <c r="J2082">
        <v>1349392033</v>
      </c>
      <c r="K2082">
        <v>1346800033</v>
      </c>
      <c r="L2082" t="b">
        <v>0</v>
      </c>
      <c r="M2082">
        <v>22</v>
      </c>
      <c r="N2082" t="b">
        <v>0</v>
      </c>
      <c r="O2082" t="s">
        <v>8280</v>
      </c>
      <c r="P2082" t="s">
        <v>8315</v>
      </c>
      <c r="Q2082" t="s">
        <v>8333</v>
      </c>
      <c r="R2082">
        <f t="shared" si="224"/>
        <v>21.73</v>
      </c>
      <c r="S2082" s="9">
        <f t="shared" si="225"/>
        <v>10</v>
      </c>
      <c r="T2082" s="8">
        <f t="shared" si="226"/>
        <v>41156.963344907403</v>
      </c>
      <c r="U2082" s="8">
        <f t="shared" si="227"/>
        <v>41186.963344907403</v>
      </c>
      <c r="V2082" s="14">
        <f t="shared" si="228"/>
        <v>30</v>
      </c>
      <c r="W2082" s="10">
        <f t="shared" si="229"/>
        <v>-0.90439999999999998</v>
      </c>
      <c r="X2082" s="21">
        <f t="shared" si="230"/>
        <v>2012</v>
      </c>
    </row>
    <row r="2083" spans="1:24" ht="60" x14ac:dyDescent="0.25">
      <c r="A2083">
        <v>1494</v>
      </c>
      <c r="B2083" s="1" t="s">
        <v>1495</v>
      </c>
      <c r="C2083" s="1" t="s">
        <v>5604</v>
      </c>
      <c r="D2083" s="3">
        <v>5000</v>
      </c>
      <c r="E2083" s="4">
        <v>445</v>
      </c>
      <c r="F2083" t="s">
        <v>8220</v>
      </c>
      <c r="G2083" t="s">
        <v>8223</v>
      </c>
      <c r="H2083" t="s">
        <v>8404</v>
      </c>
      <c r="I2083" t="s">
        <v>8245</v>
      </c>
      <c r="J2083">
        <v>1428075480</v>
      </c>
      <c r="K2083">
        <v>1425489613</v>
      </c>
      <c r="L2083" t="b">
        <v>0</v>
      </c>
      <c r="M2083">
        <v>11</v>
      </c>
      <c r="N2083" t="b">
        <v>0</v>
      </c>
      <c r="O2083" t="s">
        <v>8273</v>
      </c>
      <c r="P2083" t="s">
        <v>8310</v>
      </c>
      <c r="Q2083" t="s">
        <v>8351</v>
      </c>
      <c r="R2083">
        <f t="shared" si="224"/>
        <v>40.450000000000003</v>
      </c>
      <c r="S2083" s="9">
        <f t="shared" si="225"/>
        <v>9</v>
      </c>
      <c r="T2083" s="8">
        <f t="shared" si="226"/>
        <v>42067.722372685181</v>
      </c>
      <c r="U2083" s="8">
        <f t="shared" si="227"/>
        <v>42097.651388888888</v>
      </c>
      <c r="V2083" s="14">
        <f t="shared" si="228"/>
        <v>29.929016203706851</v>
      </c>
      <c r="W2083" s="10">
        <f t="shared" si="229"/>
        <v>-0.91100000000000003</v>
      </c>
      <c r="X2083" s="21">
        <f t="shared" si="230"/>
        <v>2015</v>
      </c>
    </row>
    <row r="2084" spans="1:24" ht="45" x14ac:dyDescent="0.25">
      <c r="A2084">
        <v>3801</v>
      </c>
      <c r="B2084" s="1" t="s">
        <v>3798</v>
      </c>
      <c r="C2084" s="1" t="s">
        <v>7911</v>
      </c>
      <c r="D2084" s="3">
        <v>5000</v>
      </c>
      <c r="E2084" s="4">
        <v>426</v>
      </c>
      <c r="F2084" t="s">
        <v>8220</v>
      </c>
      <c r="G2084" t="s">
        <v>8223</v>
      </c>
      <c r="H2084" t="s">
        <v>8404</v>
      </c>
      <c r="I2084" t="s">
        <v>8245</v>
      </c>
      <c r="J2084">
        <v>1420215216</v>
      </c>
      <c r="K2084">
        <v>1417536816</v>
      </c>
      <c r="L2084" t="b">
        <v>0</v>
      </c>
      <c r="M2084">
        <v>9</v>
      </c>
      <c r="N2084" t="b">
        <v>0</v>
      </c>
      <c r="O2084" t="s">
        <v>8303</v>
      </c>
      <c r="P2084" t="s">
        <v>8322</v>
      </c>
      <c r="Q2084" t="s">
        <v>8334</v>
      </c>
      <c r="R2084">
        <f t="shared" si="224"/>
        <v>47.33</v>
      </c>
      <c r="S2084" s="9">
        <f t="shared" si="225"/>
        <v>9</v>
      </c>
      <c r="T2084" s="8">
        <f t="shared" si="226"/>
        <v>41975.676111111112</v>
      </c>
      <c r="U2084" s="8">
        <f t="shared" si="227"/>
        <v>42006.676111111112</v>
      </c>
      <c r="V2084" s="14">
        <f t="shared" si="228"/>
        <v>31</v>
      </c>
      <c r="W2084" s="10">
        <f t="shared" si="229"/>
        <v>-0.91479999999999995</v>
      </c>
      <c r="X2084" s="21">
        <f t="shared" si="230"/>
        <v>2014</v>
      </c>
    </row>
    <row r="2085" spans="1:24" ht="60" x14ac:dyDescent="0.25">
      <c r="A2085">
        <v>1427</v>
      </c>
      <c r="B2085" s="1" t="s">
        <v>1428</v>
      </c>
      <c r="C2085" s="1" t="s">
        <v>5537</v>
      </c>
      <c r="D2085" s="3">
        <v>5000</v>
      </c>
      <c r="E2085" s="4">
        <v>419</v>
      </c>
      <c r="F2085" t="s">
        <v>8220</v>
      </c>
      <c r="G2085" t="s">
        <v>8235</v>
      </c>
      <c r="H2085" t="s">
        <v>8413</v>
      </c>
      <c r="I2085" t="s">
        <v>8248</v>
      </c>
      <c r="J2085">
        <v>1474230385</v>
      </c>
      <c r="K2085">
        <v>1471638385</v>
      </c>
      <c r="L2085" t="b">
        <v>0</v>
      </c>
      <c r="M2085">
        <v>4</v>
      </c>
      <c r="N2085" t="b">
        <v>0</v>
      </c>
      <c r="O2085" t="s">
        <v>8285</v>
      </c>
      <c r="P2085" t="s">
        <v>8310</v>
      </c>
      <c r="Q2085" t="s">
        <v>8347</v>
      </c>
      <c r="R2085">
        <f t="shared" si="224"/>
        <v>104.75</v>
      </c>
      <c r="S2085" s="9">
        <f t="shared" si="225"/>
        <v>8</v>
      </c>
      <c r="T2085" s="8">
        <f t="shared" si="226"/>
        <v>42601.851678240739</v>
      </c>
      <c r="U2085" s="8">
        <f t="shared" si="227"/>
        <v>42631.851678240739</v>
      </c>
      <c r="V2085" s="14">
        <f t="shared" si="228"/>
        <v>30</v>
      </c>
      <c r="W2085" s="10">
        <f t="shared" si="229"/>
        <v>-0.91620000000000001</v>
      </c>
      <c r="X2085" s="21">
        <f t="shared" si="230"/>
        <v>2016</v>
      </c>
    </row>
    <row r="2086" spans="1:24" ht="45" x14ac:dyDescent="0.25">
      <c r="A2086">
        <v>1430</v>
      </c>
      <c r="B2086" s="1" t="s">
        <v>1431</v>
      </c>
      <c r="C2086" s="1" t="s">
        <v>5540</v>
      </c>
      <c r="D2086" s="3">
        <v>5000</v>
      </c>
      <c r="E2086" s="4">
        <v>403</v>
      </c>
      <c r="F2086" t="s">
        <v>8220</v>
      </c>
      <c r="G2086" t="s">
        <v>8223</v>
      </c>
      <c r="H2086" t="s">
        <v>8404</v>
      </c>
      <c r="I2086" t="s">
        <v>8245</v>
      </c>
      <c r="J2086">
        <v>1419017488</v>
      </c>
      <c r="K2086">
        <v>1416339088</v>
      </c>
      <c r="L2086" t="b">
        <v>0</v>
      </c>
      <c r="M2086">
        <v>5</v>
      </c>
      <c r="N2086" t="b">
        <v>0</v>
      </c>
      <c r="O2086" t="s">
        <v>8285</v>
      </c>
      <c r="P2086" t="s">
        <v>8310</v>
      </c>
      <c r="Q2086" t="s">
        <v>8347</v>
      </c>
      <c r="R2086">
        <f t="shared" si="224"/>
        <v>80.599999999999994</v>
      </c>
      <c r="S2086" s="9">
        <f t="shared" si="225"/>
        <v>8</v>
      </c>
      <c r="T2086" s="8">
        <f t="shared" si="226"/>
        <v>41961.813518518517</v>
      </c>
      <c r="U2086" s="8">
        <f t="shared" si="227"/>
        <v>41992.813518518517</v>
      </c>
      <c r="V2086" s="14">
        <f t="shared" si="228"/>
        <v>31</v>
      </c>
      <c r="W2086" s="10">
        <f t="shared" si="229"/>
        <v>-0.9194</v>
      </c>
      <c r="X2086" s="21">
        <f t="shared" si="230"/>
        <v>2014</v>
      </c>
    </row>
    <row r="2087" spans="1:24" ht="60" x14ac:dyDescent="0.25">
      <c r="A2087">
        <v>1600</v>
      </c>
      <c r="B2087" s="1" t="s">
        <v>1601</v>
      </c>
      <c r="C2087" s="1" t="s">
        <v>5710</v>
      </c>
      <c r="D2087" s="3">
        <v>5000</v>
      </c>
      <c r="E2087" s="4">
        <v>367</v>
      </c>
      <c r="F2087" t="s">
        <v>8220</v>
      </c>
      <c r="G2087" t="s">
        <v>8223</v>
      </c>
      <c r="H2087" t="s">
        <v>8404</v>
      </c>
      <c r="I2087" t="s">
        <v>8245</v>
      </c>
      <c r="J2087">
        <v>1405401060</v>
      </c>
      <c r="K2087">
        <v>1401585752</v>
      </c>
      <c r="L2087" t="b">
        <v>0</v>
      </c>
      <c r="M2087">
        <v>9</v>
      </c>
      <c r="N2087" t="b">
        <v>0</v>
      </c>
      <c r="O2087" t="s">
        <v>8289</v>
      </c>
      <c r="P2087" t="s">
        <v>8312</v>
      </c>
      <c r="Q2087" t="s">
        <v>8350</v>
      </c>
      <c r="R2087">
        <f t="shared" si="224"/>
        <v>40.78</v>
      </c>
      <c r="S2087" s="9">
        <f t="shared" si="225"/>
        <v>7</v>
      </c>
      <c r="T2087" s="8">
        <f t="shared" si="226"/>
        <v>41791.057314814818</v>
      </c>
      <c r="U2087" s="8">
        <f t="shared" si="227"/>
        <v>41835.21597222222</v>
      </c>
      <c r="V2087" s="14">
        <f t="shared" si="228"/>
        <v>44.158657407402643</v>
      </c>
      <c r="W2087" s="10">
        <f t="shared" si="229"/>
        <v>-0.92659999999999998</v>
      </c>
      <c r="X2087" s="21">
        <f t="shared" si="230"/>
        <v>2014</v>
      </c>
    </row>
    <row r="2088" spans="1:24" ht="60" x14ac:dyDescent="0.25">
      <c r="A2088">
        <v>3729</v>
      </c>
      <c r="B2088" s="1" t="s">
        <v>3726</v>
      </c>
      <c r="C2088" s="1" t="s">
        <v>7839</v>
      </c>
      <c r="D2088" s="3">
        <v>5000</v>
      </c>
      <c r="E2088" s="4">
        <v>362</v>
      </c>
      <c r="F2088" t="s">
        <v>8220</v>
      </c>
      <c r="G2088" t="s">
        <v>8223</v>
      </c>
      <c r="H2088" t="s">
        <v>8404</v>
      </c>
      <c r="I2088" t="s">
        <v>8245</v>
      </c>
      <c r="J2088">
        <v>1427082912</v>
      </c>
      <c r="K2088">
        <v>1423198512</v>
      </c>
      <c r="L2088" t="b">
        <v>0</v>
      </c>
      <c r="M2088">
        <v>5</v>
      </c>
      <c r="N2088" t="b">
        <v>0</v>
      </c>
      <c r="O2088" t="s">
        <v>8269</v>
      </c>
      <c r="P2088" t="s">
        <v>8322</v>
      </c>
      <c r="Q2088" t="s">
        <v>8325</v>
      </c>
      <c r="R2088">
        <f t="shared" si="224"/>
        <v>72.400000000000006</v>
      </c>
      <c r="S2088" s="9">
        <f t="shared" si="225"/>
        <v>7</v>
      </c>
      <c r="T2088" s="8">
        <f t="shared" si="226"/>
        <v>42041.205000000002</v>
      </c>
      <c r="U2088" s="8">
        <f t="shared" si="227"/>
        <v>42086.16333333333</v>
      </c>
      <c r="V2088" s="14">
        <f t="shared" si="228"/>
        <v>44.958333333328483</v>
      </c>
      <c r="W2088" s="10">
        <f t="shared" si="229"/>
        <v>-0.92759999999999998</v>
      </c>
      <c r="X2088" s="21">
        <f t="shared" si="230"/>
        <v>2015</v>
      </c>
    </row>
    <row r="2089" spans="1:24" ht="45" x14ac:dyDescent="0.25">
      <c r="A2089">
        <v>1776</v>
      </c>
      <c r="B2089" s="1" t="s">
        <v>1777</v>
      </c>
      <c r="C2089" s="1" t="s">
        <v>5886</v>
      </c>
      <c r="D2089" s="3">
        <v>5000</v>
      </c>
      <c r="E2089" s="4">
        <v>335</v>
      </c>
      <c r="F2089" t="s">
        <v>8220</v>
      </c>
      <c r="G2089" t="s">
        <v>8224</v>
      </c>
      <c r="H2089" t="s">
        <v>8408</v>
      </c>
      <c r="I2089" t="s">
        <v>8246</v>
      </c>
      <c r="J2089">
        <v>1414623471</v>
      </c>
      <c r="K2089">
        <v>1411513071</v>
      </c>
      <c r="L2089" t="b">
        <v>1</v>
      </c>
      <c r="M2089">
        <v>4</v>
      </c>
      <c r="N2089" t="b">
        <v>0</v>
      </c>
      <c r="O2089" t="s">
        <v>8283</v>
      </c>
      <c r="P2089" t="s">
        <v>8312</v>
      </c>
      <c r="Q2089" t="s">
        <v>8313</v>
      </c>
      <c r="R2089">
        <f t="shared" si="224"/>
        <v>83.75</v>
      </c>
      <c r="S2089" s="9">
        <f t="shared" si="225"/>
        <v>7</v>
      </c>
      <c r="T2089" s="8">
        <f t="shared" si="226"/>
        <v>41905.95684027778</v>
      </c>
      <c r="U2089" s="8">
        <f t="shared" si="227"/>
        <v>41941.95684027778</v>
      </c>
      <c r="V2089" s="14">
        <f t="shared" si="228"/>
        <v>36</v>
      </c>
      <c r="W2089" s="10">
        <f t="shared" si="229"/>
        <v>-0.93300000000000005</v>
      </c>
      <c r="X2089" s="21">
        <f t="shared" si="230"/>
        <v>2014</v>
      </c>
    </row>
    <row r="2090" spans="1:24" ht="45" x14ac:dyDescent="0.25">
      <c r="A2090">
        <v>1154</v>
      </c>
      <c r="B2090" s="1" t="s">
        <v>1155</v>
      </c>
      <c r="C2090" s="1" t="s">
        <v>5264</v>
      </c>
      <c r="D2090" s="3">
        <v>5000</v>
      </c>
      <c r="E2090" s="4">
        <v>325</v>
      </c>
      <c r="F2090" t="s">
        <v>8220</v>
      </c>
      <c r="G2090" t="s">
        <v>8223</v>
      </c>
      <c r="H2090" t="s">
        <v>8404</v>
      </c>
      <c r="I2090" t="s">
        <v>8245</v>
      </c>
      <c r="J2090">
        <v>1441507006</v>
      </c>
      <c r="K2090">
        <v>1438915006</v>
      </c>
      <c r="L2090" t="b">
        <v>0</v>
      </c>
      <c r="M2090">
        <v>3</v>
      </c>
      <c r="N2090" t="b">
        <v>0</v>
      </c>
      <c r="O2090" t="s">
        <v>8282</v>
      </c>
      <c r="P2090" t="s">
        <v>8318</v>
      </c>
      <c r="Q2090" t="s">
        <v>8344</v>
      </c>
      <c r="R2090">
        <f t="shared" si="224"/>
        <v>108.33</v>
      </c>
      <c r="S2090" s="9">
        <f t="shared" si="225"/>
        <v>7</v>
      </c>
      <c r="T2090" s="8">
        <f t="shared" si="226"/>
        <v>42223.108865740738</v>
      </c>
      <c r="U2090" s="8">
        <f t="shared" si="227"/>
        <v>42253.108865740738</v>
      </c>
      <c r="V2090" s="14">
        <f t="shared" si="228"/>
        <v>30</v>
      </c>
      <c r="W2090" s="10">
        <f t="shared" si="229"/>
        <v>-0.93500000000000005</v>
      </c>
      <c r="X2090" s="21">
        <f t="shared" si="230"/>
        <v>2015</v>
      </c>
    </row>
    <row r="2091" spans="1:24" ht="60" x14ac:dyDescent="0.25">
      <c r="A2091">
        <v>2874</v>
      </c>
      <c r="B2091" s="1" t="s">
        <v>2874</v>
      </c>
      <c r="C2091" s="1" t="s">
        <v>6984</v>
      </c>
      <c r="D2091" s="3">
        <v>5000</v>
      </c>
      <c r="E2091" s="4">
        <v>271</v>
      </c>
      <c r="F2091" t="s">
        <v>8220</v>
      </c>
      <c r="G2091" t="s">
        <v>8223</v>
      </c>
      <c r="H2091" t="s">
        <v>8404</v>
      </c>
      <c r="I2091" t="s">
        <v>8245</v>
      </c>
      <c r="J2091">
        <v>1484684186</v>
      </c>
      <c r="K2091">
        <v>1482092186</v>
      </c>
      <c r="L2091" t="b">
        <v>0</v>
      </c>
      <c r="M2091">
        <v>3</v>
      </c>
      <c r="N2091" t="b">
        <v>0</v>
      </c>
      <c r="O2091" t="s">
        <v>8269</v>
      </c>
      <c r="P2091" t="s">
        <v>8322</v>
      </c>
      <c r="Q2091" t="s">
        <v>8325</v>
      </c>
      <c r="R2091">
        <f t="shared" si="224"/>
        <v>90.33</v>
      </c>
      <c r="S2091" s="9">
        <f t="shared" si="225"/>
        <v>5</v>
      </c>
      <c r="T2091" s="8">
        <f t="shared" si="226"/>
        <v>42722.84474537037</v>
      </c>
      <c r="U2091" s="8">
        <f t="shared" si="227"/>
        <v>42752.84474537037</v>
      </c>
      <c r="V2091" s="14">
        <f t="shared" si="228"/>
        <v>30</v>
      </c>
      <c r="W2091" s="10">
        <f t="shared" si="229"/>
        <v>-0.94579999999999997</v>
      </c>
      <c r="X2091" s="21">
        <f t="shared" si="230"/>
        <v>2016</v>
      </c>
    </row>
    <row r="2092" spans="1:24" ht="60" x14ac:dyDescent="0.25">
      <c r="A2092">
        <v>3857</v>
      </c>
      <c r="B2092" s="1" t="s">
        <v>3854</v>
      </c>
      <c r="C2092" s="1" t="s">
        <v>7966</v>
      </c>
      <c r="D2092" s="3">
        <v>5000</v>
      </c>
      <c r="E2092" s="4">
        <v>260</v>
      </c>
      <c r="F2092" t="s">
        <v>8220</v>
      </c>
      <c r="G2092" t="s">
        <v>8223</v>
      </c>
      <c r="H2092" t="s">
        <v>8404</v>
      </c>
      <c r="I2092" t="s">
        <v>8245</v>
      </c>
      <c r="J2092">
        <v>1406913120</v>
      </c>
      <c r="K2092">
        <v>1404927690</v>
      </c>
      <c r="L2092" t="b">
        <v>0</v>
      </c>
      <c r="M2092">
        <v>4</v>
      </c>
      <c r="N2092" t="b">
        <v>0</v>
      </c>
      <c r="O2092" t="s">
        <v>8269</v>
      </c>
      <c r="P2092" t="s">
        <v>8322</v>
      </c>
      <c r="Q2092" t="s">
        <v>8325</v>
      </c>
      <c r="R2092">
        <f t="shared" si="224"/>
        <v>65</v>
      </c>
      <c r="S2092" s="9">
        <f t="shared" si="225"/>
        <v>5</v>
      </c>
      <c r="T2092" s="8">
        <f t="shared" si="226"/>
        <v>41829.73715277778</v>
      </c>
      <c r="U2092" s="8">
        <f t="shared" si="227"/>
        <v>41852.716666666667</v>
      </c>
      <c r="V2092" s="14">
        <f t="shared" si="228"/>
        <v>22.979513888887595</v>
      </c>
      <c r="W2092" s="10">
        <f t="shared" si="229"/>
        <v>-0.94799999999999995</v>
      </c>
      <c r="X2092" s="21">
        <f t="shared" si="230"/>
        <v>2014</v>
      </c>
    </row>
    <row r="2093" spans="1:24" ht="45" x14ac:dyDescent="0.25">
      <c r="A2093">
        <v>191</v>
      </c>
      <c r="B2093" s="1" t="s">
        <v>193</v>
      </c>
      <c r="C2093" s="1" t="s">
        <v>4301</v>
      </c>
      <c r="D2093" s="3">
        <v>5000</v>
      </c>
      <c r="E2093" s="4">
        <v>250</v>
      </c>
      <c r="F2093" t="s">
        <v>8220</v>
      </c>
      <c r="G2093" t="s">
        <v>8225</v>
      </c>
      <c r="H2093" t="s">
        <v>8405</v>
      </c>
      <c r="I2093" t="s">
        <v>8247</v>
      </c>
      <c r="J2093">
        <v>1443782138</v>
      </c>
      <c r="K2093">
        <v>1440326138</v>
      </c>
      <c r="L2093" t="b">
        <v>0</v>
      </c>
      <c r="M2093">
        <v>3</v>
      </c>
      <c r="N2093" t="b">
        <v>0</v>
      </c>
      <c r="O2093" t="s">
        <v>8266</v>
      </c>
      <c r="P2093" t="s">
        <v>8320</v>
      </c>
      <c r="Q2093" t="s">
        <v>8324</v>
      </c>
      <c r="R2093">
        <f t="shared" si="224"/>
        <v>83.33</v>
      </c>
      <c r="S2093" s="9">
        <f t="shared" si="225"/>
        <v>5</v>
      </c>
      <c r="T2093" s="8">
        <f t="shared" si="226"/>
        <v>42239.441412037035</v>
      </c>
      <c r="U2093" s="8">
        <f t="shared" si="227"/>
        <v>42279.441412037035</v>
      </c>
      <c r="V2093" s="14">
        <f t="shared" si="228"/>
        <v>40</v>
      </c>
      <c r="W2093" s="10">
        <f t="shared" si="229"/>
        <v>-0.95</v>
      </c>
      <c r="X2093" s="21">
        <f t="shared" si="230"/>
        <v>2015</v>
      </c>
    </row>
    <row r="2094" spans="1:24" ht="60" x14ac:dyDescent="0.25">
      <c r="A2094">
        <v>4025</v>
      </c>
      <c r="B2094" s="1" t="s">
        <v>4021</v>
      </c>
      <c r="C2094" s="1" t="s">
        <v>8130</v>
      </c>
      <c r="D2094" s="3">
        <v>5000</v>
      </c>
      <c r="E2094" s="4">
        <v>250</v>
      </c>
      <c r="F2094" t="s">
        <v>8220</v>
      </c>
      <c r="G2094" t="s">
        <v>8229</v>
      </c>
      <c r="H2094" t="s">
        <v>8410</v>
      </c>
      <c r="I2094" t="s">
        <v>8248</v>
      </c>
      <c r="J2094">
        <v>1437889336</v>
      </c>
      <c r="K2094">
        <v>1432705336</v>
      </c>
      <c r="L2094" t="b">
        <v>0</v>
      </c>
      <c r="M2094">
        <v>4</v>
      </c>
      <c r="N2094" t="b">
        <v>0</v>
      </c>
      <c r="O2094" t="s">
        <v>8269</v>
      </c>
      <c r="P2094" t="s">
        <v>8322</v>
      </c>
      <c r="Q2094" t="s">
        <v>8325</v>
      </c>
      <c r="R2094">
        <f t="shared" si="224"/>
        <v>62.5</v>
      </c>
      <c r="S2094" s="9">
        <f t="shared" si="225"/>
        <v>5</v>
      </c>
      <c r="T2094" s="8">
        <f t="shared" si="226"/>
        <v>42151.237685185188</v>
      </c>
      <c r="U2094" s="8">
        <f t="shared" si="227"/>
        <v>42211.237685185188</v>
      </c>
      <c r="V2094" s="14">
        <f t="shared" si="228"/>
        <v>60</v>
      </c>
      <c r="W2094" s="10">
        <f t="shared" si="229"/>
        <v>-0.95</v>
      </c>
      <c r="X2094" s="21">
        <f t="shared" si="230"/>
        <v>2015</v>
      </c>
    </row>
    <row r="2095" spans="1:24" ht="60" x14ac:dyDescent="0.25">
      <c r="A2095">
        <v>4089</v>
      </c>
      <c r="B2095" s="1" t="s">
        <v>4085</v>
      </c>
      <c r="C2095" s="1" t="s">
        <v>8192</v>
      </c>
      <c r="D2095" s="3">
        <v>5000</v>
      </c>
      <c r="E2095" s="4">
        <v>240</v>
      </c>
      <c r="F2095" t="s">
        <v>8220</v>
      </c>
      <c r="G2095" t="s">
        <v>8223</v>
      </c>
      <c r="H2095" t="s">
        <v>8404</v>
      </c>
      <c r="I2095" t="s">
        <v>8245</v>
      </c>
      <c r="J2095">
        <v>1433093700</v>
      </c>
      <c r="K2095">
        <v>1430242488</v>
      </c>
      <c r="L2095" t="b">
        <v>0</v>
      </c>
      <c r="M2095">
        <v>8</v>
      </c>
      <c r="N2095" t="b">
        <v>0</v>
      </c>
      <c r="O2095" t="s">
        <v>8269</v>
      </c>
      <c r="P2095" t="s">
        <v>8322</v>
      </c>
      <c r="Q2095" t="s">
        <v>8325</v>
      </c>
      <c r="R2095">
        <f t="shared" si="224"/>
        <v>30</v>
      </c>
      <c r="S2095" s="9">
        <f t="shared" si="225"/>
        <v>5</v>
      </c>
      <c r="T2095" s="8">
        <f t="shared" si="226"/>
        <v>42122.732499999998</v>
      </c>
      <c r="U2095" s="8">
        <f t="shared" si="227"/>
        <v>42155.732638888891</v>
      </c>
      <c r="V2095" s="14">
        <f t="shared" si="228"/>
        <v>33.000138888892252</v>
      </c>
      <c r="W2095" s="10">
        <f t="shared" si="229"/>
        <v>-0.95199999999999996</v>
      </c>
      <c r="X2095" s="21">
        <f t="shared" si="230"/>
        <v>2015</v>
      </c>
    </row>
    <row r="2096" spans="1:24" ht="45" x14ac:dyDescent="0.25">
      <c r="A2096">
        <v>761</v>
      </c>
      <c r="B2096" s="1" t="s">
        <v>762</v>
      </c>
      <c r="C2096" s="1" t="s">
        <v>4871</v>
      </c>
      <c r="D2096" s="3">
        <v>5000</v>
      </c>
      <c r="E2096" s="4">
        <v>235</v>
      </c>
      <c r="F2096" t="s">
        <v>8220</v>
      </c>
      <c r="G2096" t="s">
        <v>8223</v>
      </c>
      <c r="H2096" t="s">
        <v>8404</v>
      </c>
      <c r="I2096" t="s">
        <v>8245</v>
      </c>
      <c r="J2096">
        <v>1391364126</v>
      </c>
      <c r="K2096">
        <v>1388772126</v>
      </c>
      <c r="L2096" t="b">
        <v>0</v>
      </c>
      <c r="M2096">
        <v>6</v>
      </c>
      <c r="N2096" t="b">
        <v>0</v>
      </c>
      <c r="O2096" t="s">
        <v>8273</v>
      </c>
      <c r="P2096" t="s">
        <v>8310</v>
      </c>
      <c r="Q2096" t="s">
        <v>8351</v>
      </c>
      <c r="R2096">
        <f t="shared" si="224"/>
        <v>39.17</v>
      </c>
      <c r="S2096" s="9">
        <f t="shared" si="225"/>
        <v>5</v>
      </c>
      <c r="T2096" s="8">
        <f t="shared" si="226"/>
        <v>41642.751458333332</v>
      </c>
      <c r="U2096" s="8">
        <f t="shared" si="227"/>
        <v>41672.751458333332</v>
      </c>
      <c r="V2096" s="14">
        <f t="shared" si="228"/>
        <v>30</v>
      </c>
      <c r="W2096" s="10">
        <f t="shared" si="229"/>
        <v>-0.95299999999999996</v>
      </c>
      <c r="X2096" s="21">
        <f t="shared" si="230"/>
        <v>2014</v>
      </c>
    </row>
    <row r="2097" spans="1:24" ht="60" x14ac:dyDescent="0.25">
      <c r="A2097">
        <v>590</v>
      </c>
      <c r="B2097" s="1" t="s">
        <v>591</v>
      </c>
      <c r="C2097" s="1" t="s">
        <v>4700</v>
      </c>
      <c r="D2097" s="3">
        <v>5000</v>
      </c>
      <c r="E2097" s="4">
        <v>223</v>
      </c>
      <c r="F2097" t="s">
        <v>8220</v>
      </c>
      <c r="G2097" t="s">
        <v>8224</v>
      </c>
      <c r="H2097" t="s">
        <v>8408</v>
      </c>
      <c r="I2097" t="s">
        <v>8246</v>
      </c>
      <c r="J2097">
        <v>1454936460</v>
      </c>
      <c r="K2097">
        <v>1452259131</v>
      </c>
      <c r="L2097" t="b">
        <v>0</v>
      </c>
      <c r="M2097">
        <v>9</v>
      </c>
      <c r="N2097" t="b">
        <v>0</v>
      </c>
      <c r="O2097" t="s">
        <v>8270</v>
      </c>
      <c r="P2097" t="s">
        <v>8307</v>
      </c>
      <c r="Q2097" t="s">
        <v>8341</v>
      </c>
      <c r="R2097">
        <f t="shared" si="224"/>
        <v>24.78</v>
      </c>
      <c r="S2097" s="9">
        <f t="shared" si="225"/>
        <v>4</v>
      </c>
      <c r="T2097" s="8">
        <f t="shared" si="226"/>
        <v>42377.554756944446</v>
      </c>
      <c r="U2097" s="8">
        <f t="shared" si="227"/>
        <v>42408.542361111111</v>
      </c>
      <c r="V2097" s="14">
        <f t="shared" si="228"/>
        <v>30.987604166664823</v>
      </c>
      <c r="W2097" s="10">
        <f t="shared" si="229"/>
        <v>-0.95540000000000003</v>
      </c>
      <c r="X2097" s="21">
        <f t="shared" si="230"/>
        <v>2016</v>
      </c>
    </row>
    <row r="2098" spans="1:24" ht="75" x14ac:dyDescent="0.25">
      <c r="A2098">
        <v>991</v>
      </c>
      <c r="B2098" s="1" t="s">
        <v>992</v>
      </c>
      <c r="C2098" s="1" t="s">
        <v>5101</v>
      </c>
      <c r="D2098" s="3">
        <v>5000</v>
      </c>
      <c r="E2098" s="4">
        <v>212</v>
      </c>
      <c r="F2098" t="s">
        <v>8220</v>
      </c>
      <c r="G2098" t="s">
        <v>8224</v>
      </c>
      <c r="H2098" t="s">
        <v>8408</v>
      </c>
      <c r="I2098" t="s">
        <v>8246</v>
      </c>
      <c r="J2098">
        <v>1468349460</v>
      </c>
      <c r="K2098">
        <v>1466186988</v>
      </c>
      <c r="L2098" t="b">
        <v>0</v>
      </c>
      <c r="M2098">
        <v>7</v>
      </c>
      <c r="N2098" t="b">
        <v>0</v>
      </c>
      <c r="O2098" t="s">
        <v>8271</v>
      </c>
      <c r="P2098" t="s">
        <v>8307</v>
      </c>
      <c r="Q2098" t="s">
        <v>8309</v>
      </c>
      <c r="R2098">
        <f t="shared" si="224"/>
        <v>30.29</v>
      </c>
      <c r="S2098" s="9">
        <f t="shared" si="225"/>
        <v>4</v>
      </c>
      <c r="T2098" s="8">
        <f t="shared" si="226"/>
        <v>42538.75680555556</v>
      </c>
      <c r="U2098" s="8">
        <f t="shared" si="227"/>
        <v>42563.785416666666</v>
      </c>
      <c r="V2098" s="14">
        <f t="shared" si="228"/>
        <v>25.02861111110542</v>
      </c>
      <c r="W2098" s="10">
        <f t="shared" si="229"/>
        <v>-0.95760000000000001</v>
      </c>
      <c r="X2098" s="21">
        <f t="shared" si="230"/>
        <v>2016</v>
      </c>
    </row>
    <row r="2099" spans="1:24" ht="45" x14ac:dyDescent="0.25">
      <c r="A2099">
        <v>1768</v>
      </c>
      <c r="B2099" s="1" t="s">
        <v>1769</v>
      </c>
      <c r="C2099" s="1" t="s">
        <v>5878</v>
      </c>
      <c r="D2099" s="3">
        <v>5000</v>
      </c>
      <c r="E2099" s="4">
        <v>187</v>
      </c>
      <c r="F2099" t="s">
        <v>8220</v>
      </c>
      <c r="G2099" t="s">
        <v>8223</v>
      </c>
      <c r="H2099" t="s">
        <v>8404</v>
      </c>
      <c r="I2099" t="s">
        <v>8245</v>
      </c>
      <c r="J2099">
        <v>1411824444</v>
      </c>
      <c r="K2099">
        <v>1406640444</v>
      </c>
      <c r="L2099" t="b">
        <v>1</v>
      </c>
      <c r="M2099">
        <v>15</v>
      </c>
      <c r="N2099" t="b">
        <v>0</v>
      </c>
      <c r="O2099" t="s">
        <v>8283</v>
      </c>
      <c r="P2099" t="s">
        <v>8312</v>
      </c>
      <c r="Q2099" t="s">
        <v>8313</v>
      </c>
      <c r="R2099">
        <f t="shared" si="224"/>
        <v>12.47</v>
      </c>
      <c r="S2099" s="9">
        <f t="shared" si="225"/>
        <v>4</v>
      </c>
      <c r="T2099" s="8">
        <f t="shared" si="226"/>
        <v>41849.560694444444</v>
      </c>
      <c r="U2099" s="8">
        <f t="shared" si="227"/>
        <v>41909.560694444444</v>
      </c>
      <c r="V2099" s="14">
        <f t="shared" si="228"/>
        <v>60</v>
      </c>
      <c r="W2099" s="10">
        <f t="shared" si="229"/>
        <v>-0.96260000000000001</v>
      </c>
      <c r="X2099" s="21">
        <f t="shared" si="230"/>
        <v>2014</v>
      </c>
    </row>
    <row r="2100" spans="1:24" ht="75" x14ac:dyDescent="0.25">
      <c r="A2100">
        <v>767</v>
      </c>
      <c r="B2100" s="1" t="s">
        <v>768</v>
      </c>
      <c r="C2100" s="1" t="s">
        <v>4877</v>
      </c>
      <c r="D2100" s="3">
        <v>5000</v>
      </c>
      <c r="E2100" s="4">
        <v>177</v>
      </c>
      <c r="F2100" t="s">
        <v>8220</v>
      </c>
      <c r="G2100" t="s">
        <v>8223</v>
      </c>
      <c r="H2100" t="s">
        <v>8404</v>
      </c>
      <c r="I2100" t="s">
        <v>8245</v>
      </c>
      <c r="J2100">
        <v>1432178810</v>
      </c>
      <c r="K2100">
        <v>1429586810</v>
      </c>
      <c r="L2100" t="b">
        <v>0</v>
      </c>
      <c r="M2100">
        <v>3</v>
      </c>
      <c r="N2100" t="b">
        <v>0</v>
      </c>
      <c r="O2100" t="s">
        <v>8273</v>
      </c>
      <c r="P2100" t="s">
        <v>8310</v>
      </c>
      <c r="Q2100" t="s">
        <v>8351</v>
      </c>
      <c r="R2100">
        <f t="shared" si="224"/>
        <v>59</v>
      </c>
      <c r="S2100" s="9">
        <f t="shared" si="225"/>
        <v>4</v>
      </c>
      <c r="T2100" s="8">
        <f t="shared" si="226"/>
        <v>42115.143634259264</v>
      </c>
      <c r="U2100" s="8">
        <f t="shared" si="227"/>
        <v>42145.143634259264</v>
      </c>
      <c r="V2100" s="14">
        <f t="shared" si="228"/>
        <v>30</v>
      </c>
      <c r="W2100" s="10">
        <f t="shared" si="229"/>
        <v>-0.96460000000000001</v>
      </c>
      <c r="X2100" s="21">
        <f t="shared" si="230"/>
        <v>2015</v>
      </c>
    </row>
    <row r="2101" spans="1:24" ht="45" x14ac:dyDescent="0.25">
      <c r="A2101">
        <v>903</v>
      </c>
      <c r="B2101" s="1" t="s">
        <v>904</v>
      </c>
      <c r="C2101" s="1" t="s">
        <v>5013</v>
      </c>
      <c r="D2101" s="3">
        <v>5000</v>
      </c>
      <c r="E2101" s="4">
        <v>160</v>
      </c>
      <c r="F2101" t="s">
        <v>8220</v>
      </c>
      <c r="G2101" t="s">
        <v>8223</v>
      </c>
      <c r="H2101" t="s">
        <v>8404</v>
      </c>
      <c r="I2101" t="s">
        <v>8245</v>
      </c>
      <c r="J2101">
        <v>1348367100</v>
      </c>
      <c r="K2101">
        <v>1346180780</v>
      </c>
      <c r="L2101" t="b">
        <v>0</v>
      </c>
      <c r="M2101">
        <v>4</v>
      </c>
      <c r="N2101" t="b">
        <v>0</v>
      </c>
      <c r="O2101" t="s">
        <v>8276</v>
      </c>
      <c r="P2101" t="s">
        <v>8326</v>
      </c>
      <c r="Q2101" t="s">
        <v>8349</v>
      </c>
      <c r="R2101">
        <f t="shared" si="224"/>
        <v>40</v>
      </c>
      <c r="S2101" s="9">
        <f t="shared" si="225"/>
        <v>3</v>
      </c>
      <c r="T2101" s="8">
        <f t="shared" si="226"/>
        <v>41149.796064814815</v>
      </c>
      <c r="U2101" s="8">
        <f t="shared" si="227"/>
        <v>41175.100694444445</v>
      </c>
      <c r="V2101" s="14">
        <f t="shared" si="228"/>
        <v>25.304629629630654</v>
      </c>
      <c r="W2101" s="10">
        <f t="shared" si="229"/>
        <v>-0.96799999999999997</v>
      </c>
      <c r="X2101" s="21">
        <f t="shared" si="230"/>
        <v>2012</v>
      </c>
    </row>
    <row r="2102" spans="1:24" ht="45" x14ac:dyDescent="0.25">
      <c r="A2102">
        <v>511</v>
      </c>
      <c r="B2102" s="1" t="s">
        <v>512</v>
      </c>
      <c r="C2102" s="1" t="s">
        <v>4621</v>
      </c>
      <c r="D2102" s="3">
        <v>5000</v>
      </c>
      <c r="E2102" s="4">
        <v>150</v>
      </c>
      <c r="F2102" t="s">
        <v>8220</v>
      </c>
      <c r="G2102" t="s">
        <v>8223</v>
      </c>
      <c r="H2102" t="s">
        <v>8404</v>
      </c>
      <c r="I2102" t="s">
        <v>8245</v>
      </c>
      <c r="J2102">
        <v>1365228982</v>
      </c>
      <c r="K2102">
        <v>1362640582</v>
      </c>
      <c r="L2102" t="b">
        <v>0</v>
      </c>
      <c r="M2102">
        <v>5</v>
      </c>
      <c r="N2102" t="b">
        <v>0</v>
      </c>
      <c r="O2102" t="s">
        <v>8268</v>
      </c>
      <c r="P2102" t="s">
        <v>8320</v>
      </c>
      <c r="Q2102" t="s">
        <v>8338</v>
      </c>
      <c r="R2102">
        <f t="shared" si="224"/>
        <v>30</v>
      </c>
      <c r="S2102" s="9">
        <f t="shared" si="225"/>
        <v>3</v>
      </c>
      <c r="T2102" s="8">
        <f t="shared" si="226"/>
        <v>41340.303032407406</v>
      </c>
      <c r="U2102" s="8">
        <f t="shared" si="227"/>
        <v>41370.261365740742</v>
      </c>
      <c r="V2102" s="14">
        <f t="shared" si="228"/>
        <v>29.958333333335759</v>
      </c>
      <c r="W2102" s="10">
        <f t="shared" si="229"/>
        <v>-0.97</v>
      </c>
      <c r="X2102" s="21">
        <f t="shared" si="230"/>
        <v>2013</v>
      </c>
    </row>
    <row r="2103" spans="1:24" ht="45" x14ac:dyDescent="0.25">
      <c r="A2103">
        <v>2775</v>
      </c>
      <c r="B2103" s="1" t="s">
        <v>2775</v>
      </c>
      <c r="C2103" s="1" t="s">
        <v>6885</v>
      </c>
      <c r="D2103" s="3">
        <v>5000</v>
      </c>
      <c r="E2103" s="4">
        <v>150</v>
      </c>
      <c r="F2103" t="s">
        <v>8220</v>
      </c>
      <c r="G2103" t="s">
        <v>8223</v>
      </c>
      <c r="H2103" t="s">
        <v>8404</v>
      </c>
      <c r="I2103" t="s">
        <v>8245</v>
      </c>
      <c r="J2103">
        <v>1323994754</v>
      </c>
      <c r="K2103">
        <v>1321402754</v>
      </c>
      <c r="L2103" t="b">
        <v>0</v>
      </c>
      <c r="M2103">
        <v>2</v>
      </c>
      <c r="N2103" t="b">
        <v>0</v>
      </c>
      <c r="O2103" t="s">
        <v>8302</v>
      </c>
      <c r="P2103" t="s">
        <v>8310</v>
      </c>
      <c r="Q2103" t="s">
        <v>8355</v>
      </c>
      <c r="R2103">
        <f t="shared" si="224"/>
        <v>75</v>
      </c>
      <c r="S2103" s="9">
        <f t="shared" si="225"/>
        <v>3</v>
      </c>
      <c r="T2103" s="8">
        <f t="shared" si="226"/>
        <v>40863.013356481482</v>
      </c>
      <c r="U2103" s="8">
        <f t="shared" si="227"/>
        <v>40893.013356481482</v>
      </c>
      <c r="V2103" s="14">
        <f t="shared" si="228"/>
        <v>30</v>
      </c>
      <c r="W2103" s="10">
        <f t="shared" si="229"/>
        <v>-0.97</v>
      </c>
      <c r="X2103" s="21">
        <f t="shared" si="230"/>
        <v>2011</v>
      </c>
    </row>
    <row r="2104" spans="1:24" ht="30" x14ac:dyDescent="0.25">
      <c r="A2104">
        <v>1456</v>
      </c>
      <c r="B2104" s="1" t="s">
        <v>1457</v>
      </c>
      <c r="C2104" s="1" t="s">
        <v>5566</v>
      </c>
      <c r="D2104" s="3">
        <v>5000</v>
      </c>
      <c r="E2104" s="4">
        <v>145</v>
      </c>
      <c r="F2104" t="s">
        <v>8219</v>
      </c>
      <c r="G2104" t="s">
        <v>8236</v>
      </c>
      <c r="H2104" t="s">
        <v>8411</v>
      </c>
      <c r="I2104" t="s">
        <v>8248</v>
      </c>
      <c r="J2104">
        <v>1483459365</v>
      </c>
      <c r="K2104">
        <v>1480867365</v>
      </c>
      <c r="L2104" t="b">
        <v>0</v>
      </c>
      <c r="M2104">
        <v>3</v>
      </c>
      <c r="N2104" t="b">
        <v>0</v>
      </c>
      <c r="O2104" t="s">
        <v>8285</v>
      </c>
      <c r="P2104" t="s">
        <v>8310</v>
      </c>
      <c r="Q2104" t="s">
        <v>8347</v>
      </c>
      <c r="R2104">
        <f t="shared" si="224"/>
        <v>48.33</v>
      </c>
      <c r="S2104" s="9">
        <f t="shared" si="225"/>
        <v>3</v>
      </c>
      <c r="T2104" s="8">
        <f t="shared" si="226"/>
        <v>42708.668576388889</v>
      </c>
      <c r="U2104" s="8">
        <f t="shared" si="227"/>
        <v>42738.668576388889</v>
      </c>
      <c r="V2104" s="14">
        <f t="shared" si="228"/>
        <v>30</v>
      </c>
      <c r="W2104" s="10">
        <f t="shared" si="229"/>
        <v>-0.97099999999999997</v>
      </c>
      <c r="X2104" s="21">
        <f t="shared" si="230"/>
        <v>2016</v>
      </c>
    </row>
    <row r="2105" spans="1:24" ht="30" x14ac:dyDescent="0.25">
      <c r="A2105">
        <v>605</v>
      </c>
      <c r="B2105" s="1" t="s">
        <v>606</v>
      </c>
      <c r="C2105" s="1" t="s">
        <v>4715</v>
      </c>
      <c r="D2105" s="3">
        <v>5000</v>
      </c>
      <c r="E2105" s="4">
        <v>131</v>
      </c>
      <c r="F2105" t="s">
        <v>8219</v>
      </c>
      <c r="G2105" t="s">
        <v>8223</v>
      </c>
      <c r="H2105" t="s">
        <v>8404</v>
      </c>
      <c r="I2105" t="s">
        <v>8245</v>
      </c>
      <c r="J2105">
        <v>1440318908</v>
      </c>
      <c r="K2105">
        <v>1436430908</v>
      </c>
      <c r="L2105" t="b">
        <v>0</v>
      </c>
      <c r="M2105">
        <v>8</v>
      </c>
      <c r="N2105" t="b">
        <v>0</v>
      </c>
      <c r="O2105" t="s">
        <v>8270</v>
      </c>
      <c r="P2105" t="s">
        <v>8307</v>
      </c>
      <c r="Q2105" t="s">
        <v>8341</v>
      </c>
      <c r="R2105">
        <f t="shared" si="224"/>
        <v>16.38</v>
      </c>
      <c r="S2105" s="9">
        <f t="shared" si="225"/>
        <v>3</v>
      </c>
      <c r="T2105" s="8">
        <f t="shared" si="226"/>
        <v>42194.357731481476</v>
      </c>
      <c r="U2105" s="8">
        <f t="shared" si="227"/>
        <v>42239.357731481476</v>
      </c>
      <c r="V2105" s="14">
        <f t="shared" si="228"/>
        <v>45</v>
      </c>
      <c r="W2105" s="10">
        <f t="shared" si="229"/>
        <v>-0.9738</v>
      </c>
      <c r="X2105" s="21">
        <f t="shared" si="230"/>
        <v>2015</v>
      </c>
    </row>
    <row r="2106" spans="1:24" ht="45" x14ac:dyDescent="0.25">
      <c r="A2106">
        <v>2155</v>
      </c>
      <c r="B2106" s="1" t="s">
        <v>2156</v>
      </c>
      <c r="C2106" s="1" t="s">
        <v>6265</v>
      </c>
      <c r="D2106" s="3">
        <v>5000</v>
      </c>
      <c r="E2106" s="4">
        <v>115</v>
      </c>
      <c r="F2106" t="s">
        <v>8220</v>
      </c>
      <c r="G2106" t="s">
        <v>8224</v>
      </c>
      <c r="H2106" t="s">
        <v>8408</v>
      </c>
      <c r="I2106" t="s">
        <v>8246</v>
      </c>
      <c r="J2106">
        <v>1459443385</v>
      </c>
      <c r="K2106">
        <v>1456854985</v>
      </c>
      <c r="L2106" t="b">
        <v>0</v>
      </c>
      <c r="M2106">
        <v>5</v>
      </c>
      <c r="N2106" t="b">
        <v>0</v>
      </c>
      <c r="O2106" t="s">
        <v>8280</v>
      </c>
      <c r="P2106" t="s">
        <v>8315</v>
      </c>
      <c r="Q2106" t="s">
        <v>8333</v>
      </c>
      <c r="R2106">
        <f t="shared" si="224"/>
        <v>23</v>
      </c>
      <c r="S2106" s="9">
        <f t="shared" si="225"/>
        <v>2</v>
      </c>
      <c r="T2106" s="8">
        <f t="shared" si="226"/>
        <v>42430.747511574074</v>
      </c>
      <c r="U2106" s="8">
        <f t="shared" si="227"/>
        <v>42460.70584490741</v>
      </c>
      <c r="V2106" s="14">
        <f t="shared" si="228"/>
        <v>29.958333333335759</v>
      </c>
      <c r="W2106" s="10">
        <f t="shared" si="229"/>
        <v>-0.97699999999999998</v>
      </c>
      <c r="X2106" s="21">
        <f t="shared" si="230"/>
        <v>2016</v>
      </c>
    </row>
    <row r="2107" spans="1:24" ht="45" x14ac:dyDescent="0.25">
      <c r="A2107">
        <v>4047</v>
      </c>
      <c r="B2107" s="1" t="s">
        <v>4043</v>
      </c>
      <c r="C2107" s="1" t="s">
        <v>8151</v>
      </c>
      <c r="D2107" s="3">
        <v>5000</v>
      </c>
      <c r="E2107" s="4">
        <v>110</v>
      </c>
      <c r="F2107" t="s">
        <v>8220</v>
      </c>
      <c r="G2107" t="s">
        <v>8223</v>
      </c>
      <c r="H2107" t="s">
        <v>8404</v>
      </c>
      <c r="I2107" t="s">
        <v>8245</v>
      </c>
      <c r="J2107">
        <v>1420938000</v>
      </c>
      <c r="K2107">
        <v>1418862743</v>
      </c>
      <c r="L2107" t="b">
        <v>0</v>
      </c>
      <c r="M2107">
        <v>4</v>
      </c>
      <c r="N2107" t="b">
        <v>0</v>
      </c>
      <c r="O2107" t="s">
        <v>8269</v>
      </c>
      <c r="P2107" t="s">
        <v>8322</v>
      </c>
      <c r="Q2107" t="s">
        <v>8325</v>
      </c>
      <c r="R2107">
        <f t="shared" si="224"/>
        <v>27.5</v>
      </c>
      <c r="S2107" s="9">
        <f t="shared" si="225"/>
        <v>2</v>
      </c>
      <c r="T2107" s="8">
        <f t="shared" si="226"/>
        <v>41991.022488425922</v>
      </c>
      <c r="U2107" s="8">
        <f t="shared" si="227"/>
        <v>42015.041666666672</v>
      </c>
      <c r="V2107" s="14">
        <f t="shared" si="228"/>
        <v>24.01917824074917</v>
      </c>
      <c r="W2107" s="10">
        <f t="shared" si="229"/>
        <v>-0.97799999999999998</v>
      </c>
      <c r="X2107" s="21">
        <f t="shared" si="230"/>
        <v>2014</v>
      </c>
    </row>
    <row r="2108" spans="1:24" ht="60" x14ac:dyDescent="0.25">
      <c r="A2108">
        <v>1481</v>
      </c>
      <c r="B2108" s="1" t="s">
        <v>1482</v>
      </c>
      <c r="C2108" s="1" t="s">
        <v>5591</v>
      </c>
      <c r="D2108" s="3">
        <v>5000</v>
      </c>
      <c r="E2108" s="4">
        <v>105</v>
      </c>
      <c r="F2108" t="s">
        <v>8220</v>
      </c>
      <c r="G2108" t="s">
        <v>8228</v>
      </c>
      <c r="H2108" t="s">
        <v>8409</v>
      </c>
      <c r="I2108" t="s">
        <v>8250</v>
      </c>
      <c r="J2108">
        <v>1383430145</v>
      </c>
      <c r="K2108">
        <v>1380838145</v>
      </c>
      <c r="L2108" t="b">
        <v>0</v>
      </c>
      <c r="M2108">
        <v>6</v>
      </c>
      <c r="N2108" t="b">
        <v>0</v>
      </c>
      <c r="O2108" t="s">
        <v>8273</v>
      </c>
      <c r="P2108" t="s">
        <v>8310</v>
      </c>
      <c r="Q2108" t="s">
        <v>8351</v>
      </c>
      <c r="R2108">
        <f t="shared" si="224"/>
        <v>17.5</v>
      </c>
      <c r="S2108" s="9">
        <f t="shared" si="225"/>
        <v>2</v>
      </c>
      <c r="T2108" s="8">
        <f t="shared" si="226"/>
        <v>41550.922974537039</v>
      </c>
      <c r="U2108" s="8">
        <f t="shared" si="227"/>
        <v>41580.922974537039</v>
      </c>
      <c r="V2108" s="14">
        <f t="shared" si="228"/>
        <v>30</v>
      </c>
      <c r="W2108" s="10">
        <f t="shared" si="229"/>
        <v>-0.97899999999999998</v>
      </c>
      <c r="X2108" s="21">
        <f t="shared" si="230"/>
        <v>2013</v>
      </c>
    </row>
    <row r="2109" spans="1:24" ht="60" x14ac:dyDescent="0.25">
      <c r="A2109">
        <v>218</v>
      </c>
      <c r="B2109" s="1" t="s">
        <v>220</v>
      </c>
      <c r="C2109" s="1" t="s">
        <v>4328</v>
      </c>
      <c r="D2109" s="3">
        <v>5000</v>
      </c>
      <c r="E2109" s="4">
        <v>100</v>
      </c>
      <c r="F2109" t="s">
        <v>8220</v>
      </c>
      <c r="G2109" t="s">
        <v>8223</v>
      </c>
      <c r="H2109" t="s">
        <v>8404</v>
      </c>
      <c r="I2109" t="s">
        <v>8245</v>
      </c>
      <c r="J2109">
        <v>1431702289</v>
      </c>
      <c r="K2109">
        <v>1426518289</v>
      </c>
      <c r="L2109" t="b">
        <v>0</v>
      </c>
      <c r="M2109">
        <v>1</v>
      </c>
      <c r="N2109" t="b">
        <v>0</v>
      </c>
      <c r="O2109" t="s">
        <v>8266</v>
      </c>
      <c r="P2109" t="s">
        <v>8320</v>
      </c>
      <c r="Q2109" t="s">
        <v>8324</v>
      </c>
      <c r="R2109">
        <f t="shared" si="224"/>
        <v>100</v>
      </c>
      <c r="S2109" s="9">
        <f t="shared" si="225"/>
        <v>2</v>
      </c>
      <c r="T2109" s="8">
        <f t="shared" si="226"/>
        <v>42079.628344907411</v>
      </c>
      <c r="U2109" s="8">
        <f t="shared" si="227"/>
        <v>42139.628344907411</v>
      </c>
      <c r="V2109" s="14">
        <f t="shared" si="228"/>
        <v>60</v>
      </c>
      <c r="W2109" s="10">
        <f t="shared" si="229"/>
        <v>-0.98</v>
      </c>
      <c r="X2109" s="21">
        <f t="shared" si="230"/>
        <v>2015</v>
      </c>
    </row>
    <row r="2110" spans="1:24" ht="30" x14ac:dyDescent="0.25">
      <c r="A2110">
        <v>600</v>
      </c>
      <c r="B2110" s="1" t="s">
        <v>601</v>
      </c>
      <c r="C2110" s="1" t="s">
        <v>4710</v>
      </c>
      <c r="D2110" s="3">
        <v>5000</v>
      </c>
      <c r="E2110" s="4">
        <v>100</v>
      </c>
      <c r="F2110" t="s">
        <v>8219</v>
      </c>
      <c r="G2110" t="s">
        <v>8223</v>
      </c>
      <c r="H2110" t="s">
        <v>8404</v>
      </c>
      <c r="I2110" t="s">
        <v>8245</v>
      </c>
      <c r="J2110">
        <v>1431198562</v>
      </c>
      <c r="K2110">
        <v>1426014562</v>
      </c>
      <c r="L2110" t="b">
        <v>0</v>
      </c>
      <c r="M2110">
        <v>1</v>
      </c>
      <c r="N2110" t="b">
        <v>0</v>
      </c>
      <c r="O2110" t="s">
        <v>8270</v>
      </c>
      <c r="P2110" t="s">
        <v>8307</v>
      </c>
      <c r="Q2110" t="s">
        <v>8341</v>
      </c>
      <c r="R2110">
        <f t="shared" si="224"/>
        <v>100</v>
      </c>
      <c r="S2110" s="9">
        <f t="shared" si="225"/>
        <v>2</v>
      </c>
      <c r="T2110" s="8">
        <f t="shared" si="226"/>
        <v>42073.798171296294</v>
      </c>
      <c r="U2110" s="8">
        <f t="shared" si="227"/>
        <v>42133.798171296294</v>
      </c>
      <c r="V2110" s="14">
        <f t="shared" si="228"/>
        <v>60</v>
      </c>
      <c r="W2110" s="10">
        <f t="shared" si="229"/>
        <v>-0.98</v>
      </c>
      <c r="X2110" s="21">
        <f t="shared" si="230"/>
        <v>2015</v>
      </c>
    </row>
    <row r="2111" spans="1:24" ht="60" x14ac:dyDescent="0.25">
      <c r="A2111">
        <v>2766</v>
      </c>
      <c r="B2111" s="1" t="s">
        <v>2766</v>
      </c>
      <c r="C2111" s="1" t="s">
        <v>6876</v>
      </c>
      <c r="D2111" s="3">
        <v>5000</v>
      </c>
      <c r="E2111" s="4">
        <v>100</v>
      </c>
      <c r="F2111" t="s">
        <v>8220</v>
      </c>
      <c r="G2111" t="s">
        <v>8223</v>
      </c>
      <c r="H2111" t="s">
        <v>8404</v>
      </c>
      <c r="I2111" t="s">
        <v>8245</v>
      </c>
      <c r="J2111">
        <v>1313078518</v>
      </c>
      <c r="K2111">
        <v>1310486518</v>
      </c>
      <c r="L2111" t="b">
        <v>0</v>
      </c>
      <c r="M2111">
        <v>4</v>
      </c>
      <c r="N2111" t="b">
        <v>0</v>
      </c>
      <c r="O2111" t="s">
        <v>8302</v>
      </c>
      <c r="P2111" t="s">
        <v>8310</v>
      </c>
      <c r="Q2111" t="s">
        <v>8355</v>
      </c>
      <c r="R2111">
        <f t="shared" si="224"/>
        <v>25</v>
      </c>
      <c r="S2111" s="9">
        <f t="shared" si="225"/>
        <v>2</v>
      </c>
      <c r="T2111" s="8">
        <f t="shared" si="226"/>
        <v>40736.668032407404</v>
      </c>
      <c r="U2111" s="8">
        <f t="shared" si="227"/>
        <v>40766.668032407404</v>
      </c>
      <c r="V2111" s="14">
        <f t="shared" si="228"/>
        <v>30</v>
      </c>
      <c r="W2111" s="10">
        <f t="shared" si="229"/>
        <v>-0.98</v>
      </c>
      <c r="X2111" s="21">
        <f t="shared" si="230"/>
        <v>2011</v>
      </c>
    </row>
    <row r="2112" spans="1:24" ht="60" x14ac:dyDescent="0.25">
      <c r="A2112">
        <v>3742</v>
      </c>
      <c r="B2112" s="1" t="s">
        <v>3739</v>
      </c>
      <c r="C2112" s="1" t="s">
        <v>7852</v>
      </c>
      <c r="D2112" s="3">
        <v>5000</v>
      </c>
      <c r="E2112" s="4">
        <v>100</v>
      </c>
      <c r="F2112" t="s">
        <v>8220</v>
      </c>
      <c r="G2112" t="s">
        <v>8223</v>
      </c>
      <c r="H2112" t="s">
        <v>8404</v>
      </c>
      <c r="I2112" t="s">
        <v>8245</v>
      </c>
      <c r="J2112">
        <v>1409980144</v>
      </c>
      <c r="K2112">
        <v>1407388144</v>
      </c>
      <c r="L2112" t="b">
        <v>0</v>
      </c>
      <c r="M2112">
        <v>4</v>
      </c>
      <c r="N2112" t="b">
        <v>0</v>
      </c>
      <c r="O2112" t="s">
        <v>8269</v>
      </c>
      <c r="P2112" t="s">
        <v>8322</v>
      </c>
      <c r="Q2112" t="s">
        <v>8325</v>
      </c>
      <c r="R2112">
        <f t="shared" si="224"/>
        <v>25</v>
      </c>
      <c r="S2112" s="9">
        <f t="shared" si="225"/>
        <v>2</v>
      </c>
      <c r="T2112" s="8">
        <f t="shared" si="226"/>
        <v>41858.214629629627</v>
      </c>
      <c r="U2112" s="8">
        <f t="shared" si="227"/>
        <v>41888.214629629627</v>
      </c>
      <c r="V2112" s="14">
        <f t="shared" si="228"/>
        <v>30</v>
      </c>
      <c r="W2112" s="10">
        <f t="shared" si="229"/>
        <v>-0.98</v>
      </c>
      <c r="X2112" s="21">
        <f t="shared" si="230"/>
        <v>2014</v>
      </c>
    </row>
    <row r="2113" spans="1:24" ht="45" x14ac:dyDescent="0.25">
      <c r="A2113">
        <v>2852</v>
      </c>
      <c r="B2113" s="1" t="s">
        <v>2852</v>
      </c>
      <c r="C2113" s="1" t="s">
        <v>6962</v>
      </c>
      <c r="D2113" s="3">
        <v>5000</v>
      </c>
      <c r="E2113" s="4">
        <v>95</v>
      </c>
      <c r="F2113" t="s">
        <v>8220</v>
      </c>
      <c r="G2113" t="s">
        <v>8223</v>
      </c>
      <c r="H2113" t="s">
        <v>8404</v>
      </c>
      <c r="I2113" t="s">
        <v>8245</v>
      </c>
      <c r="J2113">
        <v>1403312703</v>
      </c>
      <c r="K2113">
        <v>1400720703</v>
      </c>
      <c r="L2113" t="b">
        <v>0</v>
      </c>
      <c r="M2113">
        <v>6</v>
      </c>
      <c r="N2113" t="b">
        <v>0</v>
      </c>
      <c r="O2113" t="s">
        <v>8269</v>
      </c>
      <c r="P2113" t="s">
        <v>8322</v>
      </c>
      <c r="Q2113" t="s">
        <v>8325</v>
      </c>
      <c r="R2113">
        <f t="shared" si="224"/>
        <v>15.83</v>
      </c>
      <c r="S2113" s="9">
        <f t="shared" si="225"/>
        <v>2</v>
      </c>
      <c r="T2113" s="8">
        <f t="shared" si="226"/>
        <v>41781.045173611114</v>
      </c>
      <c r="U2113" s="8">
        <f t="shared" si="227"/>
        <v>41811.045173611114</v>
      </c>
      <c r="V2113" s="14">
        <f t="shared" si="228"/>
        <v>30</v>
      </c>
      <c r="W2113" s="10">
        <f t="shared" si="229"/>
        <v>-0.98099999999999998</v>
      </c>
      <c r="X2113" s="21">
        <f t="shared" si="230"/>
        <v>2014</v>
      </c>
    </row>
    <row r="2114" spans="1:24" ht="45" x14ac:dyDescent="0.25">
      <c r="A2114">
        <v>3919</v>
      </c>
      <c r="B2114" s="1" t="s">
        <v>3916</v>
      </c>
      <c r="C2114" s="1" t="s">
        <v>8027</v>
      </c>
      <c r="D2114" s="3">
        <v>5000</v>
      </c>
      <c r="E2114" s="4">
        <v>90</v>
      </c>
      <c r="F2114" t="s">
        <v>8220</v>
      </c>
      <c r="G2114" t="s">
        <v>8224</v>
      </c>
      <c r="H2114" t="s">
        <v>8408</v>
      </c>
      <c r="I2114" t="s">
        <v>8246</v>
      </c>
      <c r="J2114">
        <v>1453075200</v>
      </c>
      <c r="K2114">
        <v>1450628773</v>
      </c>
      <c r="L2114" t="b">
        <v>0</v>
      </c>
      <c r="M2114">
        <v>3</v>
      </c>
      <c r="N2114" t="b">
        <v>0</v>
      </c>
      <c r="O2114" t="s">
        <v>8269</v>
      </c>
      <c r="P2114" t="s">
        <v>8322</v>
      </c>
      <c r="Q2114" t="s">
        <v>8325</v>
      </c>
      <c r="R2114">
        <f t="shared" ref="R2114:R2177" si="231">IFERROR(ROUND(E2114/M2114,2),0)</f>
        <v>30</v>
      </c>
      <c r="S2114" s="9">
        <f t="shared" ref="S2114:S2177" si="232">ROUND((E2114/D2114)*100,0)</f>
        <v>2</v>
      </c>
      <c r="T2114" s="8">
        <f t="shared" ref="T2114:T2177" si="233">+(((K2114/60)/60)/24)+DATE(1970,1,1)</f>
        <v>42358.684872685189</v>
      </c>
      <c r="U2114" s="8">
        <f t="shared" ref="U2114:U2177" si="234">+(((J2114/60)/60/24)+DATE(1970,1,1))</f>
        <v>42387</v>
      </c>
      <c r="V2114" s="14">
        <f t="shared" ref="V2114:V2177" si="235">+U2114-T2114</f>
        <v>28.315127314810525</v>
      </c>
      <c r="W2114" s="10">
        <f t="shared" ref="W2114:W2177" si="236">+(E2114-D2114)/D2114</f>
        <v>-0.98199999999999998</v>
      </c>
      <c r="X2114" s="21">
        <f t="shared" ref="X2114:X2177" si="237">YEAR(T2114)</f>
        <v>2015</v>
      </c>
    </row>
    <row r="2115" spans="1:24" ht="60" x14ac:dyDescent="0.25">
      <c r="A2115">
        <v>878</v>
      </c>
      <c r="B2115" s="1" t="s">
        <v>879</v>
      </c>
      <c r="C2115" s="1" t="s">
        <v>4988</v>
      </c>
      <c r="D2115" s="3">
        <v>5000</v>
      </c>
      <c r="E2115" s="4">
        <v>65</v>
      </c>
      <c r="F2115" t="s">
        <v>8220</v>
      </c>
      <c r="G2115" t="s">
        <v>8223</v>
      </c>
      <c r="H2115" t="s">
        <v>8404</v>
      </c>
      <c r="I2115" t="s">
        <v>8245</v>
      </c>
      <c r="J2115">
        <v>1293082524</v>
      </c>
      <c r="K2115">
        <v>1290490524</v>
      </c>
      <c r="L2115" t="b">
        <v>0</v>
      </c>
      <c r="M2115">
        <v>2</v>
      </c>
      <c r="N2115" t="b">
        <v>0</v>
      </c>
      <c r="O2115" t="s">
        <v>8276</v>
      </c>
      <c r="P2115" t="s">
        <v>8326</v>
      </c>
      <c r="Q2115" t="s">
        <v>8349</v>
      </c>
      <c r="R2115">
        <f t="shared" si="231"/>
        <v>32.5</v>
      </c>
      <c r="S2115" s="9">
        <f t="shared" si="232"/>
        <v>1</v>
      </c>
      <c r="T2115" s="8">
        <f t="shared" si="233"/>
        <v>40505.232916666668</v>
      </c>
      <c r="U2115" s="8">
        <f t="shared" si="234"/>
        <v>40535.232916666668</v>
      </c>
      <c r="V2115" s="14">
        <f t="shared" si="235"/>
        <v>30</v>
      </c>
      <c r="W2115" s="10">
        <f t="shared" si="236"/>
        <v>-0.98699999999999999</v>
      </c>
      <c r="X2115" s="21">
        <f t="shared" si="237"/>
        <v>2010</v>
      </c>
    </row>
    <row r="2116" spans="1:24" ht="30" x14ac:dyDescent="0.25">
      <c r="A2116">
        <v>997</v>
      </c>
      <c r="B2116" s="1" t="s">
        <v>998</v>
      </c>
      <c r="C2116" s="1" t="s">
        <v>5107</v>
      </c>
      <c r="D2116" s="3">
        <v>5000</v>
      </c>
      <c r="E2116" s="4">
        <v>65</v>
      </c>
      <c r="F2116" t="s">
        <v>8220</v>
      </c>
      <c r="G2116" t="s">
        <v>8223</v>
      </c>
      <c r="H2116" t="s">
        <v>8404</v>
      </c>
      <c r="I2116" t="s">
        <v>8245</v>
      </c>
      <c r="J2116">
        <v>1417145297</v>
      </c>
      <c r="K2116">
        <v>1414549697</v>
      </c>
      <c r="L2116" t="b">
        <v>0</v>
      </c>
      <c r="M2116">
        <v>8</v>
      </c>
      <c r="N2116" t="b">
        <v>0</v>
      </c>
      <c r="O2116" t="s">
        <v>8271</v>
      </c>
      <c r="P2116" t="s">
        <v>8307</v>
      </c>
      <c r="Q2116" t="s">
        <v>8309</v>
      </c>
      <c r="R2116">
        <f t="shared" si="231"/>
        <v>8.1300000000000008</v>
      </c>
      <c r="S2116" s="9">
        <f t="shared" si="232"/>
        <v>1</v>
      </c>
      <c r="T2116" s="8">
        <f t="shared" si="233"/>
        <v>41941.10297453704</v>
      </c>
      <c r="U2116" s="8">
        <f t="shared" si="234"/>
        <v>41971.144641203704</v>
      </c>
      <c r="V2116" s="14">
        <f t="shared" si="235"/>
        <v>30.041666666664241</v>
      </c>
      <c r="W2116" s="10">
        <f t="shared" si="236"/>
        <v>-0.98699999999999999</v>
      </c>
      <c r="X2116" s="21">
        <f t="shared" si="237"/>
        <v>2014</v>
      </c>
    </row>
    <row r="2117" spans="1:24" ht="60" x14ac:dyDescent="0.25">
      <c r="A2117">
        <v>3864</v>
      </c>
      <c r="B2117" s="1" t="s">
        <v>3861</v>
      </c>
      <c r="C2117" s="1" t="s">
        <v>7973</v>
      </c>
      <c r="D2117" s="3">
        <v>5000</v>
      </c>
      <c r="E2117" s="4">
        <v>60</v>
      </c>
      <c r="F2117" t="s">
        <v>8220</v>
      </c>
      <c r="G2117" t="s">
        <v>8223</v>
      </c>
      <c r="H2117" t="s">
        <v>8404</v>
      </c>
      <c r="I2117" t="s">
        <v>8245</v>
      </c>
      <c r="J2117">
        <v>1447799054</v>
      </c>
      <c r="K2117">
        <v>1445203454</v>
      </c>
      <c r="L2117" t="b">
        <v>0</v>
      </c>
      <c r="M2117">
        <v>3</v>
      </c>
      <c r="N2117" t="b">
        <v>0</v>
      </c>
      <c r="O2117" t="s">
        <v>8269</v>
      </c>
      <c r="P2117" t="s">
        <v>8322</v>
      </c>
      <c r="Q2117" t="s">
        <v>8325</v>
      </c>
      <c r="R2117">
        <f t="shared" si="231"/>
        <v>20</v>
      </c>
      <c r="S2117" s="9">
        <f t="shared" si="232"/>
        <v>1</v>
      </c>
      <c r="T2117" s="8">
        <f t="shared" si="233"/>
        <v>42295.891828703709</v>
      </c>
      <c r="U2117" s="8">
        <f t="shared" si="234"/>
        <v>42325.933495370366</v>
      </c>
      <c r="V2117" s="14">
        <f t="shared" si="235"/>
        <v>30.041666666656965</v>
      </c>
      <c r="W2117" s="10">
        <f t="shared" si="236"/>
        <v>-0.98799999999999999</v>
      </c>
      <c r="X2117" s="21">
        <f t="shared" si="237"/>
        <v>2015</v>
      </c>
    </row>
    <row r="2118" spans="1:24" ht="45" x14ac:dyDescent="0.25">
      <c r="A2118">
        <v>2748</v>
      </c>
      <c r="B2118" s="1" t="s">
        <v>2748</v>
      </c>
      <c r="C2118" s="1" t="s">
        <v>6858</v>
      </c>
      <c r="D2118" s="3">
        <v>5000</v>
      </c>
      <c r="E2118" s="4">
        <v>53</v>
      </c>
      <c r="F2118" t="s">
        <v>8220</v>
      </c>
      <c r="G2118" t="s">
        <v>8223</v>
      </c>
      <c r="H2118" t="s">
        <v>8404</v>
      </c>
      <c r="I2118" t="s">
        <v>8245</v>
      </c>
      <c r="J2118">
        <v>1472835802</v>
      </c>
      <c r="K2118">
        <v>1470243802</v>
      </c>
      <c r="L2118" t="b">
        <v>0</v>
      </c>
      <c r="M2118">
        <v>4</v>
      </c>
      <c r="N2118" t="b">
        <v>0</v>
      </c>
      <c r="O2118" t="s">
        <v>8302</v>
      </c>
      <c r="P2118" t="s">
        <v>8310</v>
      </c>
      <c r="Q2118" t="s">
        <v>8355</v>
      </c>
      <c r="R2118">
        <f t="shared" si="231"/>
        <v>13.25</v>
      </c>
      <c r="S2118" s="9">
        <f t="shared" si="232"/>
        <v>1</v>
      </c>
      <c r="T2118" s="8">
        <f t="shared" si="233"/>
        <v>42585.7106712963</v>
      </c>
      <c r="U2118" s="8">
        <f t="shared" si="234"/>
        <v>42615.7106712963</v>
      </c>
      <c r="V2118" s="14">
        <f t="shared" si="235"/>
        <v>30</v>
      </c>
      <c r="W2118" s="10">
        <f t="shared" si="236"/>
        <v>-0.98939999999999995</v>
      </c>
      <c r="X2118" s="21">
        <f t="shared" si="237"/>
        <v>2016</v>
      </c>
    </row>
    <row r="2119" spans="1:24" ht="60" x14ac:dyDescent="0.25">
      <c r="A2119">
        <v>470</v>
      </c>
      <c r="B2119" s="1" t="s">
        <v>471</v>
      </c>
      <c r="C2119" s="1" t="s">
        <v>4580</v>
      </c>
      <c r="D2119" s="3">
        <v>5000</v>
      </c>
      <c r="E2119" s="4">
        <v>51</v>
      </c>
      <c r="F2119" t="s">
        <v>8220</v>
      </c>
      <c r="G2119" t="s">
        <v>8223</v>
      </c>
      <c r="H2119" t="s">
        <v>8404</v>
      </c>
      <c r="I2119" t="s">
        <v>8245</v>
      </c>
      <c r="J2119">
        <v>1389844800</v>
      </c>
      <c r="K2119">
        <v>1385524889</v>
      </c>
      <c r="L2119" t="b">
        <v>0</v>
      </c>
      <c r="M2119">
        <v>2</v>
      </c>
      <c r="N2119" t="b">
        <v>0</v>
      </c>
      <c r="O2119" t="s">
        <v>8268</v>
      </c>
      <c r="P2119" t="s">
        <v>8320</v>
      </c>
      <c r="Q2119" t="s">
        <v>8338</v>
      </c>
      <c r="R2119">
        <f t="shared" si="231"/>
        <v>25.5</v>
      </c>
      <c r="S2119" s="9">
        <f t="shared" si="232"/>
        <v>1</v>
      </c>
      <c r="T2119" s="8">
        <f t="shared" si="233"/>
        <v>41605.167696759258</v>
      </c>
      <c r="U2119" s="8">
        <f t="shared" si="234"/>
        <v>41655.166666666664</v>
      </c>
      <c r="V2119" s="14">
        <f t="shared" si="235"/>
        <v>49.998969907406718</v>
      </c>
      <c r="W2119" s="10">
        <f t="shared" si="236"/>
        <v>-0.98980000000000001</v>
      </c>
      <c r="X2119" s="21">
        <f t="shared" si="237"/>
        <v>2013</v>
      </c>
    </row>
    <row r="2120" spans="1:24" ht="60" x14ac:dyDescent="0.25">
      <c r="A2120">
        <v>1703</v>
      </c>
      <c r="B2120" s="1" t="s">
        <v>1704</v>
      </c>
      <c r="C2120" s="1" t="s">
        <v>5813</v>
      </c>
      <c r="D2120" s="3">
        <v>5000</v>
      </c>
      <c r="E2120" s="4">
        <v>51</v>
      </c>
      <c r="F2120" t="s">
        <v>8220</v>
      </c>
      <c r="G2120" t="s">
        <v>8223</v>
      </c>
      <c r="H2120" t="s">
        <v>8404</v>
      </c>
      <c r="I2120" t="s">
        <v>8245</v>
      </c>
      <c r="J2120">
        <v>1441003537</v>
      </c>
      <c r="K2120">
        <v>1435819537</v>
      </c>
      <c r="L2120" t="b">
        <v>0</v>
      </c>
      <c r="M2120">
        <v>2</v>
      </c>
      <c r="N2120" t="b">
        <v>0</v>
      </c>
      <c r="O2120" t="s">
        <v>8291</v>
      </c>
      <c r="P2120" t="s">
        <v>8326</v>
      </c>
      <c r="Q2120" t="s">
        <v>8329</v>
      </c>
      <c r="R2120">
        <f t="shared" si="231"/>
        <v>25.5</v>
      </c>
      <c r="S2120" s="9">
        <f t="shared" si="232"/>
        <v>1</v>
      </c>
      <c r="T2120" s="8">
        <f t="shared" si="233"/>
        <v>42187.281678240746</v>
      </c>
      <c r="U2120" s="8">
        <f t="shared" si="234"/>
        <v>42247.281678240746</v>
      </c>
      <c r="V2120" s="14">
        <f t="shared" si="235"/>
        <v>60</v>
      </c>
      <c r="W2120" s="10">
        <f t="shared" si="236"/>
        <v>-0.98980000000000001</v>
      </c>
      <c r="X2120" s="21">
        <f t="shared" si="237"/>
        <v>2015</v>
      </c>
    </row>
    <row r="2121" spans="1:24" ht="60" x14ac:dyDescent="0.25">
      <c r="A2121">
        <v>1060</v>
      </c>
      <c r="B2121" s="1" t="s">
        <v>1061</v>
      </c>
      <c r="C2121" s="1" t="s">
        <v>5170</v>
      </c>
      <c r="D2121" s="3">
        <v>5000</v>
      </c>
      <c r="E2121" s="4">
        <v>50</v>
      </c>
      <c r="F2121" t="s">
        <v>8219</v>
      </c>
      <c r="G2121" t="s">
        <v>8223</v>
      </c>
      <c r="H2121" t="s">
        <v>8404</v>
      </c>
      <c r="I2121" t="s">
        <v>8245</v>
      </c>
      <c r="J2121">
        <v>1429134893</v>
      </c>
      <c r="K2121">
        <v>1426542893</v>
      </c>
      <c r="L2121" t="b">
        <v>0</v>
      </c>
      <c r="M2121">
        <v>1</v>
      </c>
      <c r="N2121" t="b">
        <v>0</v>
      </c>
      <c r="O2121" t="s">
        <v>8279</v>
      </c>
      <c r="P2121" t="s">
        <v>8345</v>
      </c>
      <c r="Q2121" t="s">
        <v>8346</v>
      </c>
      <c r="R2121">
        <f t="shared" si="231"/>
        <v>50</v>
      </c>
      <c r="S2121" s="9">
        <f t="shared" si="232"/>
        <v>1</v>
      </c>
      <c r="T2121" s="8">
        <f t="shared" si="233"/>
        <v>42079.913113425922</v>
      </c>
      <c r="U2121" s="8">
        <f t="shared" si="234"/>
        <v>42109.913113425922</v>
      </c>
      <c r="V2121" s="14">
        <f t="shared" si="235"/>
        <v>30</v>
      </c>
      <c r="W2121" s="10">
        <f t="shared" si="236"/>
        <v>-0.99</v>
      </c>
      <c r="X2121" s="21">
        <f t="shared" si="237"/>
        <v>2015</v>
      </c>
    </row>
    <row r="2122" spans="1:24" ht="45" x14ac:dyDescent="0.25">
      <c r="A2122">
        <v>1989</v>
      </c>
      <c r="B2122" s="1" t="s">
        <v>1990</v>
      </c>
      <c r="C2122" s="1" t="s">
        <v>6099</v>
      </c>
      <c r="D2122" s="3">
        <v>5000</v>
      </c>
      <c r="E2122" s="4">
        <v>50</v>
      </c>
      <c r="F2122" t="s">
        <v>8220</v>
      </c>
      <c r="G2122" t="s">
        <v>8223</v>
      </c>
      <c r="H2122" t="s">
        <v>8404</v>
      </c>
      <c r="I2122" t="s">
        <v>8245</v>
      </c>
      <c r="J2122">
        <v>1481473208</v>
      </c>
      <c r="K2122">
        <v>1478881208</v>
      </c>
      <c r="L2122" t="b">
        <v>0</v>
      </c>
      <c r="M2122">
        <v>1</v>
      </c>
      <c r="N2122" t="b">
        <v>0</v>
      </c>
      <c r="O2122" t="s">
        <v>8294</v>
      </c>
      <c r="P2122" t="s">
        <v>8312</v>
      </c>
      <c r="Q2122" t="s">
        <v>8352</v>
      </c>
      <c r="R2122">
        <f t="shared" si="231"/>
        <v>50</v>
      </c>
      <c r="S2122" s="9">
        <f t="shared" si="232"/>
        <v>1</v>
      </c>
      <c r="T2122" s="8">
        <f t="shared" si="233"/>
        <v>42685.680648148147</v>
      </c>
      <c r="U2122" s="8">
        <f t="shared" si="234"/>
        <v>42715.680648148147</v>
      </c>
      <c r="V2122" s="14">
        <f t="shared" si="235"/>
        <v>30</v>
      </c>
      <c r="W2122" s="10">
        <f t="shared" si="236"/>
        <v>-0.99</v>
      </c>
      <c r="X2122" s="21">
        <f t="shared" si="237"/>
        <v>2016</v>
      </c>
    </row>
    <row r="2123" spans="1:24" ht="60" x14ac:dyDescent="0.25">
      <c r="A2123">
        <v>3794</v>
      </c>
      <c r="B2123" s="1" t="s">
        <v>3791</v>
      </c>
      <c r="C2123" s="1" t="s">
        <v>7904</v>
      </c>
      <c r="D2123" s="3">
        <v>5000</v>
      </c>
      <c r="E2123" s="4">
        <v>50</v>
      </c>
      <c r="F2123" t="s">
        <v>8220</v>
      </c>
      <c r="G2123" t="s">
        <v>8224</v>
      </c>
      <c r="H2123" t="s">
        <v>8408</v>
      </c>
      <c r="I2123" t="s">
        <v>8246</v>
      </c>
      <c r="J2123">
        <v>1433685354</v>
      </c>
      <c r="K2123">
        <v>1431093354</v>
      </c>
      <c r="L2123" t="b">
        <v>0</v>
      </c>
      <c r="M2123">
        <v>1</v>
      </c>
      <c r="N2123" t="b">
        <v>0</v>
      </c>
      <c r="O2123" t="s">
        <v>8303</v>
      </c>
      <c r="P2123" t="s">
        <v>8322</v>
      </c>
      <c r="Q2123" t="s">
        <v>8334</v>
      </c>
      <c r="R2123">
        <f t="shared" si="231"/>
        <v>50</v>
      </c>
      <c r="S2123" s="9">
        <f t="shared" si="232"/>
        <v>1</v>
      </c>
      <c r="T2123" s="8">
        <f t="shared" si="233"/>
        <v>42132.58048611111</v>
      </c>
      <c r="U2123" s="8">
        <f t="shared" si="234"/>
        <v>42162.58048611111</v>
      </c>
      <c r="V2123" s="14">
        <f t="shared" si="235"/>
        <v>30</v>
      </c>
      <c r="W2123" s="10">
        <f t="shared" si="236"/>
        <v>-0.99</v>
      </c>
      <c r="X2123" s="21">
        <f t="shared" si="237"/>
        <v>2015</v>
      </c>
    </row>
    <row r="2124" spans="1:24" ht="45" x14ac:dyDescent="0.25">
      <c r="A2124">
        <v>2866</v>
      </c>
      <c r="B2124" s="1" t="s">
        <v>2866</v>
      </c>
      <c r="C2124" s="1" t="s">
        <v>6976</v>
      </c>
      <c r="D2124" s="3">
        <v>5000</v>
      </c>
      <c r="E2124" s="4">
        <v>45</v>
      </c>
      <c r="F2124" t="s">
        <v>8220</v>
      </c>
      <c r="G2124" t="s">
        <v>8223</v>
      </c>
      <c r="H2124" t="s">
        <v>8404</v>
      </c>
      <c r="I2124" t="s">
        <v>8245</v>
      </c>
      <c r="J2124">
        <v>1476482400</v>
      </c>
      <c r="K2124">
        <v>1473893721</v>
      </c>
      <c r="L2124" t="b">
        <v>0</v>
      </c>
      <c r="M2124">
        <v>2</v>
      </c>
      <c r="N2124" t="b">
        <v>0</v>
      </c>
      <c r="O2124" t="s">
        <v>8269</v>
      </c>
      <c r="P2124" t="s">
        <v>8322</v>
      </c>
      <c r="Q2124" t="s">
        <v>8325</v>
      </c>
      <c r="R2124">
        <f t="shared" si="231"/>
        <v>22.5</v>
      </c>
      <c r="S2124" s="9">
        <f t="shared" si="232"/>
        <v>1</v>
      </c>
      <c r="T2124" s="8">
        <f t="shared" si="233"/>
        <v>42627.955104166671</v>
      </c>
      <c r="U2124" s="8">
        <f t="shared" si="234"/>
        <v>42657.916666666672</v>
      </c>
      <c r="V2124" s="14">
        <f t="shared" si="235"/>
        <v>29.961562500000582</v>
      </c>
      <c r="W2124" s="10">
        <f t="shared" si="236"/>
        <v>-0.99099999999999999</v>
      </c>
      <c r="X2124" s="21">
        <f t="shared" si="237"/>
        <v>2016</v>
      </c>
    </row>
    <row r="2125" spans="1:24" ht="60" x14ac:dyDescent="0.25">
      <c r="A2125">
        <v>1232</v>
      </c>
      <c r="B2125" s="1" t="s">
        <v>1233</v>
      </c>
      <c r="C2125" s="1" t="s">
        <v>5342</v>
      </c>
      <c r="D2125" s="3">
        <v>5000</v>
      </c>
      <c r="E2125" s="4">
        <v>40</v>
      </c>
      <c r="F2125" t="s">
        <v>8219</v>
      </c>
      <c r="G2125" t="s">
        <v>8223</v>
      </c>
      <c r="H2125" t="s">
        <v>8404</v>
      </c>
      <c r="I2125" t="s">
        <v>8245</v>
      </c>
      <c r="J2125">
        <v>1381090870</v>
      </c>
      <c r="K2125">
        <v>1377030070</v>
      </c>
      <c r="L2125" t="b">
        <v>0</v>
      </c>
      <c r="M2125">
        <v>1</v>
      </c>
      <c r="N2125" t="b">
        <v>0</v>
      </c>
      <c r="O2125" t="s">
        <v>8284</v>
      </c>
      <c r="P2125" t="s">
        <v>8326</v>
      </c>
      <c r="Q2125" t="s">
        <v>8353</v>
      </c>
      <c r="R2125">
        <f t="shared" si="231"/>
        <v>40</v>
      </c>
      <c r="S2125" s="9">
        <f t="shared" si="232"/>
        <v>1</v>
      </c>
      <c r="T2125" s="8">
        <f t="shared" si="233"/>
        <v>41506.848032407412</v>
      </c>
      <c r="U2125" s="8">
        <f t="shared" si="234"/>
        <v>41553.848032407412</v>
      </c>
      <c r="V2125" s="14">
        <f t="shared" si="235"/>
        <v>47</v>
      </c>
      <c r="W2125" s="10">
        <f t="shared" si="236"/>
        <v>-0.99199999999999999</v>
      </c>
      <c r="X2125" s="21">
        <f t="shared" si="237"/>
        <v>2013</v>
      </c>
    </row>
    <row r="2126" spans="1:24" ht="60" x14ac:dyDescent="0.25">
      <c r="A2126">
        <v>2693</v>
      </c>
      <c r="B2126" s="1" t="s">
        <v>2693</v>
      </c>
      <c r="C2126" s="1" t="s">
        <v>6803</v>
      </c>
      <c r="D2126" s="3">
        <v>5000</v>
      </c>
      <c r="E2126" s="4">
        <v>40</v>
      </c>
      <c r="F2126" t="s">
        <v>8220</v>
      </c>
      <c r="G2126" t="s">
        <v>8223</v>
      </c>
      <c r="H2126" t="s">
        <v>8404</v>
      </c>
      <c r="I2126" t="s">
        <v>8245</v>
      </c>
      <c r="J2126">
        <v>1407899966</v>
      </c>
      <c r="K2126">
        <v>1405307966</v>
      </c>
      <c r="L2126" t="b">
        <v>0</v>
      </c>
      <c r="M2126">
        <v>3</v>
      </c>
      <c r="N2126" t="b">
        <v>0</v>
      </c>
      <c r="O2126" t="s">
        <v>8282</v>
      </c>
      <c r="P2126" t="s">
        <v>8318</v>
      </c>
      <c r="Q2126" t="s">
        <v>8344</v>
      </c>
      <c r="R2126">
        <f t="shared" si="231"/>
        <v>13.33</v>
      </c>
      <c r="S2126" s="9">
        <f t="shared" si="232"/>
        <v>1</v>
      </c>
      <c r="T2126" s="8">
        <f t="shared" si="233"/>
        <v>41834.138495370367</v>
      </c>
      <c r="U2126" s="8">
        <f t="shared" si="234"/>
        <v>41864.138495370367</v>
      </c>
      <c r="V2126" s="14">
        <f t="shared" si="235"/>
        <v>30</v>
      </c>
      <c r="W2126" s="10">
        <f t="shared" si="236"/>
        <v>-0.99199999999999999</v>
      </c>
      <c r="X2126" s="21">
        <f t="shared" si="237"/>
        <v>2014</v>
      </c>
    </row>
    <row r="2127" spans="1:24" ht="60" x14ac:dyDescent="0.25">
      <c r="A2127">
        <v>2903</v>
      </c>
      <c r="B2127" s="1" t="s">
        <v>2903</v>
      </c>
      <c r="C2127" s="1" t="s">
        <v>7013</v>
      </c>
      <c r="D2127" s="3">
        <v>5000</v>
      </c>
      <c r="E2127" s="4">
        <v>39</v>
      </c>
      <c r="F2127" t="s">
        <v>8220</v>
      </c>
      <c r="G2127" t="s">
        <v>8223</v>
      </c>
      <c r="H2127" t="s">
        <v>8404</v>
      </c>
      <c r="I2127" t="s">
        <v>8245</v>
      </c>
      <c r="J2127">
        <v>1441771218</v>
      </c>
      <c r="K2127">
        <v>1436587218</v>
      </c>
      <c r="L2127" t="b">
        <v>0</v>
      </c>
      <c r="M2127">
        <v>4</v>
      </c>
      <c r="N2127" t="b">
        <v>0</v>
      </c>
      <c r="O2127" t="s">
        <v>8269</v>
      </c>
      <c r="P2127" t="s">
        <v>8322</v>
      </c>
      <c r="Q2127" t="s">
        <v>8325</v>
      </c>
      <c r="R2127">
        <f t="shared" si="231"/>
        <v>9.75</v>
      </c>
      <c r="S2127" s="9">
        <f t="shared" si="232"/>
        <v>1</v>
      </c>
      <c r="T2127" s="8">
        <f t="shared" si="233"/>
        <v>42196.166874999995</v>
      </c>
      <c r="U2127" s="8">
        <f t="shared" si="234"/>
        <v>42256.166874999995</v>
      </c>
      <c r="V2127" s="14">
        <f t="shared" si="235"/>
        <v>60</v>
      </c>
      <c r="W2127" s="10">
        <f t="shared" si="236"/>
        <v>-0.99219999999999997</v>
      </c>
      <c r="X2127" s="21">
        <f t="shared" si="237"/>
        <v>2015</v>
      </c>
    </row>
    <row r="2128" spans="1:24" ht="30" x14ac:dyDescent="0.25">
      <c r="A2128">
        <v>2761</v>
      </c>
      <c r="B2128" s="1" t="s">
        <v>2761</v>
      </c>
      <c r="C2128" s="1" t="s">
        <v>6871</v>
      </c>
      <c r="D2128" s="3">
        <v>5000</v>
      </c>
      <c r="E2128" s="4">
        <v>36</v>
      </c>
      <c r="F2128" t="s">
        <v>8220</v>
      </c>
      <c r="G2128" t="s">
        <v>8223</v>
      </c>
      <c r="H2128" t="s">
        <v>8404</v>
      </c>
      <c r="I2128" t="s">
        <v>8245</v>
      </c>
      <c r="J2128">
        <v>1357176693</v>
      </c>
      <c r="K2128">
        <v>1354584693</v>
      </c>
      <c r="L2128" t="b">
        <v>0</v>
      </c>
      <c r="M2128">
        <v>4</v>
      </c>
      <c r="N2128" t="b">
        <v>0</v>
      </c>
      <c r="O2128" t="s">
        <v>8302</v>
      </c>
      <c r="P2128" t="s">
        <v>8310</v>
      </c>
      <c r="Q2128" t="s">
        <v>8355</v>
      </c>
      <c r="R2128">
        <f t="shared" si="231"/>
        <v>9</v>
      </c>
      <c r="S2128" s="9">
        <f t="shared" si="232"/>
        <v>1</v>
      </c>
      <c r="T2128" s="8">
        <f t="shared" si="233"/>
        <v>41247.063576388886</v>
      </c>
      <c r="U2128" s="8">
        <f t="shared" si="234"/>
        <v>41277.063576388886</v>
      </c>
      <c r="V2128" s="14">
        <f t="shared" si="235"/>
        <v>30</v>
      </c>
      <c r="W2128" s="10">
        <f t="shared" si="236"/>
        <v>-0.99280000000000002</v>
      </c>
      <c r="X2128" s="21">
        <f t="shared" si="237"/>
        <v>2012</v>
      </c>
    </row>
    <row r="2129" spans="1:24" ht="60" x14ac:dyDescent="0.25">
      <c r="A2129">
        <v>550</v>
      </c>
      <c r="B2129" s="1" t="s">
        <v>551</v>
      </c>
      <c r="C2129" s="1" t="s">
        <v>4660</v>
      </c>
      <c r="D2129" s="3">
        <v>5000</v>
      </c>
      <c r="E2129" s="4">
        <v>35</v>
      </c>
      <c r="F2129" t="s">
        <v>8220</v>
      </c>
      <c r="G2129" t="s">
        <v>8228</v>
      </c>
      <c r="H2129" t="s">
        <v>8409</v>
      </c>
      <c r="I2129" t="s">
        <v>8250</v>
      </c>
      <c r="J2129">
        <v>1485838800</v>
      </c>
      <c r="K2129">
        <v>1484756245</v>
      </c>
      <c r="L2129" t="b">
        <v>0</v>
      </c>
      <c r="M2129">
        <v>4</v>
      </c>
      <c r="N2129" t="b">
        <v>0</v>
      </c>
      <c r="O2129" t="s">
        <v>8270</v>
      </c>
      <c r="P2129" t="s">
        <v>8307</v>
      </c>
      <c r="Q2129" t="s">
        <v>8341</v>
      </c>
      <c r="R2129">
        <f t="shared" si="231"/>
        <v>8.75</v>
      </c>
      <c r="S2129" s="9">
        <f t="shared" si="232"/>
        <v>1</v>
      </c>
      <c r="T2129" s="8">
        <f t="shared" si="233"/>
        <v>42753.678761574076</v>
      </c>
      <c r="U2129" s="8">
        <f t="shared" si="234"/>
        <v>42766.208333333328</v>
      </c>
      <c r="V2129" s="14">
        <f t="shared" si="235"/>
        <v>12.529571759252576</v>
      </c>
      <c r="W2129" s="10">
        <f t="shared" si="236"/>
        <v>-0.99299999999999999</v>
      </c>
      <c r="X2129" s="21">
        <f t="shared" si="237"/>
        <v>2017</v>
      </c>
    </row>
    <row r="2130" spans="1:24" ht="30" x14ac:dyDescent="0.25">
      <c r="A2130">
        <v>1710</v>
      </c>
      <c r="B2130" s="1" t="s">
        <v>1711</v>
      </c>
      <c r="C2130" s="1" t="s">
        <v>5820</v>
      </c>
      <c r="D2130" s="3">
        <v>5000</v>
      </c>
      <c r="E2130" s="4">
        <v>34</v>
      </c>
      <c r="F2130" t="s">
        <v>8220</v>
      </c>
      <c r="G2130" t="s">
        <v>8235</v>
      </c>
      <c r="H2130" t="s">
        <v>8413</v>
      </c>
      <c r="I2130" t="s">
        <v>8248</v>
      </c>
      <c r="J2130">
        <v>1453122000</v>
      </c>
      <c r="K2130">
        <v>1449151888</v>
      </c>
      <c r="L2130" t="b">
        <v>0</v>
      </c>
      <c r="M2130">
        <v>1</v>
      </c>
      <c r="N2130" t="b">
        <v>0</v>
      </c>
      <c r="O2130" t="s">
        <v>8291</v>
      </c>
      <c r="P2130" t="s">
        <v>8326</v>
      </c>
      <c r="Q2130" t="s">
        <v>8329</v>
      </c>
      <c r="R2130">
        <f t="shared" si="231"/>
        <v>34</v>
      </c>
      <c r="S2130" s="9">
        <f t="shared" si="232"/>
        <v>1</v>
      </c>
      <c r="T2130" s="8">
        <f t="shared" si="233"/>
        <v>42341.59129629629</v>
      </c>
      <c r="U2130" s="8">
        <f t="shared" si="234"/>
        <v>42387.541666666672</v>
      </c>
      <c r="V2130" s="14">
        <f t="shared" si="235"/>
        <v>45.950370370381279</v>
      </c>
      <c r="W2130" s="10">
        <f t="shared" si="236"/>
        <v>-0.99319999999999997</v>
      </c>
      <c r="X2130" s="21">
        <f t="shared" si="237"/>
        <v>2015</v>
      </c>
    </row>
    <row r="2131" spans="1:24" ht="60" x14ac:dyDescent="0.25">
      <c r="A2131">
        <v>917</v>
      </c>
      <c r="B2131" s="1" t="s">
        <v>918</v>
      </c>
      <c r="C2131" s="1" t="s">
        <v>5027</v>
      </c>
      <c r="D2131" s="3">
        <v>5000</v>
      </c>
      <c r="E2131" s="4">
        <v>30</v>
      </c>
      <c r="F2131" t="s">
        <v>8220</v>
      </c>
      <c r="G2131" t="s">
        <v>8223</v>
      </c>
      <c r="H2131" t="s">
        <v>8404</v>
      </c>
      <c r="I2131" t="s">
        <v>8245</v>
      </c>
      <c r="J2131">
        <v>1405305000</v>
      </c>
      <c r="K2131">
        <v>1402612730</v>
      </c>
      <c r="L2131" t="b">
        <v>0</v>
      </c>
      <c r="M2131">
        <v>1</v>
      </c>
      <c r="N2131" t="b">
        <v>0</v>
      </c>
      <c r="O2131" t="s">
        <v>8276</v>
      </c>
      <c r="P2131" t="s">
        <v>8326</v>
      </c>
      <c r="Q2131" t="s">
        <v>8349</v>
      </c>
      <c r="R2131">
        <f t="shared" si="231"/>
        <v>30</v>
      </c>
      <c r="S2131" s="9">
        <f t="shared" si="232"/>
        <v>1</v>
      </c>
      <c r="T2131" s="8">
        <f t="shared" si="233"/>
        <v>41802.94363425926</v>
      </c>
      <c r="U2131" s="8">
        <f t="shared" si="234"/>
        <v>41834.104166666664</v>
      </c>
      <c r="V2131" s="14">
        <f t="shared" si="235"/>
        <v>31.160532407404389</v>
      </c>
      <c r="W2131" s="10">
        <f t="shared" si="236"/>
        <v>-0.99399999999999999</v>
      </c>
      <c r="X2131" s="21">
        <f t="shared" si="237"/>
        <v>2014</v>
      </c>
    </row>
    <row r="2132" spans="1:24" ht="60" x14ac:dyDescent="0.25">
      <c r="A2132">
        <v>2506</v>
      </c>
      <c r="B2132" s="1" t="s">
        <v>2506</v>
      </c>
      <c r="C2132" s="1" t="s">
        <v>6616</v>
      </c>
      <c r="D2132" s="3">
        <v>5000</v>
      </c>
      <c r="E2132" s="4">
        <v>30</v>
      </c>
      <c r="F2132" t="s">
        <v>8220</v>
      </c>
      <c r="G2132" t="s">
        <v>8224</v>
      </c>
      <c r="H2132" t="s">
        <v>8408</v>
      </c>
      <c r="I2132" t="s">
        <v>8246</v>
      </c>
      <c r="J2132">
        <v>1443906000</v>
      </c>
      <c r="K2132">
        <v>1441955269</v>
      </c>
      <c r="L2132" t="b">
        <v>0</v>
      </c>
      <c r="M2132">
        <v>2</v>
      </c>
      <c r="N2132" t="b">
        <v>0</v>
      </c>
      <c r="O2132" t="s">
        <v>8297</v>
      </c>
      <c r="P2132" t="s">
        <v>8318</v>
      </c>
      <c r="Q2132" t="s">
        <v>8356</v>
      </c>
      <c r="R2132">
        <f t="shared" si="231"/>
        <v>15</v>
      </c>
      <c r="S2132" s="9">
        <f t="shared" si="232"/>
        <v>1</v>
      </c>
      <c r="T2132" s="8">
        <f t="shared" si="233"/>
        <v>42258.297094907408</v>
      </c>
      <c r="U2132" s="8">
        <f t="shared" si="234"/>
        <v>42280.875</v>
      </c>
      <c r="V2132" s="14">
        <f t="shared" si="235"/>
        <v>22.577905092592118</v>
      </c>
      <c r="W2132" s="10">
        <f t="shared" si="236"/>
        <v>-0.99399999999999999</v>
      </c>
      <c r="X2132" s="21">
        <f t="shared" si="237"/>
        <v>2015</v>
      </c>
    </row>
    <row r="2133" spans="1:24" ht="60" x14ac:dyDescent="0.25">
      <c r="A2133">
        <v>1099</v>
      </c>
      <c r="B2133" s="1" t="s">
        <v>1100</v>
      </c>
      <c r="C2133" s="1" t="s">
        <v>5209</v>
      </c>
      <c r="D2133" s="3">
        <v>5000</v>
      </c>
      <c r="E2133" s="4">
        <v>25</v>
      </c>
      <c r="F2133" t="s">
        <v>8220</v>
      </c>
      <c r="G2133" t="s">
        <v>8224</v>
      </c>
      <c r="H2133" t="s">
        <v>8408</v>
      </c>
      <c r="I2133" t="s">
        <v>8246</v>
      </c>
      <c r="J2133">
        <v>1431547468</v>
      </c>
      <c r="K2133">
        <v>1428955468</v>
      </c>
      <c r="L2133" t="b">
        <v>0</v>
      </c>
      <c r="M2133">
        <v>1</v>
      </c>
      <c r="N2133" t="b">
        <v>0</v>
      </c>
      <c r="O2133" t="s">
        <v>8280</v>
      </c>
      <c r="P2133" t="s">
        <v>8315</v>
      </c>
      <c r="Q2133" t="s">
        <v>8333</v>
      </c>
      <c r="R2133">
        <f t="shared" si="231"/>
        <v>25</v>
      </c>
      <c r="S2133" s="9">
        <f t="shared" si="232"/>
        <v>1</v>
      </c>
      <c r="T2133" s="8">
        <f t="shared" si="233"/>
        <v>42107.836435185185</v>
      </c>
      <c r="U2133" s="8">
        <f t="shared" si="234"/>
        <v>42137.836435185185</v>
      </c>
      <c r="V2133" s="14">
        <f t="shared" si="235"/>
        <v>30</v>
      </c>
      <c r="W2133" s="10">
        <f t="shared" si="236"/>
        <v>-0.995</v>
      </c>
      <c r="X2133" s="21">
        <f t="shared" si="237"/>
        <v>2015</v>
      </c>
    </row>
    <row r="2134" spans="1:24" ht="30" x14ac:dyDescent="0.25">
      <c r="A2134">
        <v>2893</v>
      </c>
      <c r="B2134" s="1" t="s">
        <v>2893</v>
      </c>
      <c r="C2134" s="1" t="s">
        <v>7003</v>
      </c>
      <c r="D2134" s="3">
        <v>5000</v>
      </c>
      <c r="E2134" s="4">
        <v>25</v>
      </c>
      <c r="F2134" t="s">
        <v>8220</v>
      </c>
      <c r="G2134" t="s">
        <v>8223</v>
      </c>
      <c r="H2134" t="s">
        <v>8404</v>
      </c>
      <c r="I2134" t="s">
        <v>8245</v>
      </c>
      <c r="J2134">
        <v>1420768800</v>
      </c>
      <c r="K2134">
        <v>1415644395</v>
      </c>
      <c r="L2134" t="b">
        <v>0</v>
      </c>
      <c r="M2134">
        <v>2</v>
      </c>
      <c r="N2134" t="b">
        <v>0</v>
      </c>
      <c r="O2134" t="s">
        <v>8269</v>
      </c>
      <c r="P2134" t="s">
        <v>8322</v>
      </c>
      <c r="Q2134" t="s">
        <v>8325</v>
      </c>
      <c r="R2134">
        <f t="shared" si="231"/>
        <v>12.5</v>
      </c>
      <c r="S2134" s="9">
        <f t="shared" si="232"/>
        <v>1</v>
      </c>
      <c r="T2134" s="8">
        <f t="shared" si="233"/>
        <v>41953.773090277777</v>
      </c>
      <c r="U2134" s="8">
        <f t="shared" si="234"/>
        <v>42013.083333333328</v>
      </c>
      <c r="V2134" s="14">
        <f t="shared" si="235"/>
        <v>59.310243055551837</v>
      </c>
      <c r="W2134" s="10">
        <f t="shared" si="236"/>
        <v>-0.995</v>
      </c>
      <c r="X2134" s="21">
        <f t="shared" si="237"/>
        <v>2014</v>
      </c>
    </row>
    <row r="2135" spans="1:24" ht="45" x14ac:dyDescent="0.25">
      <c r="A2135">
        <v>900</v>
      </c>
      <c r="B2135" s="1" t="s">
        <v>901</v>
      </c>
      <c r="C2135" s="1" t="s">
        <v>5010</v>
      </c>
      <c r="D2135" s="3">
        <v>5000</v>
      </c>
      <c r="E2135" s="4">
        <v>21</v>
      </c>
      <c r="F2135" t="s">
        <v>8220</v>
      </c>
      <c r="G2135" t="s">
        <v>8223</v>
      </c>
      <c r="H2135" t="s">
        <v>8404</v>
      </c>
      <c r="I2135" t="s">
        <v>8245</v>
      </c>
      <c r="J2135">
        <v>1459365802</v>
      </c>
      <c r="K2135">
        <v>1456777402</v>
      </c>
      <c r="L2135" t="b">
        <v>0</v>
      </c>
      <c r="M2135">
        <v>2</v>
      </c>
      <c r="N2135" t="b">
        <v>0</v>
      </c>
      <c r="O2135" t="s">
        <v>8276</v>
      </c>
      <c r="P2135" t="s">
        <v>8326</v>
      </c>
      <c r="Q2135" t="s">
        <v>8349</v>
      </c>
      <c r="R2135">
        <f t="shared" si="231"/>
        <v>10.5</v>
      </c>
      <c r="S2135" s="9">
        <f t="shared" si="232"/>
        <v>0</v>
      </c>
      <c r="T2135" s="8">
        <f t="shared" si="233"/>
        <v>42429.84956018519</v>
      </c>
      <c r="U2135" s="8">
        <f t="shared" si="234"/>
        <v>42459.807893518519</v>
      </c>
      <c r="V2135" s="14">
        <f t="shared" si="235"/>
        <v>29.958333333328483</v>
      </c>
      <c r="W2135" s="10">
        <f t="shared" si="236"/>
        <v>-0.99580000000000002</v>
      </c>
      <c r="X2135" s="21">
        <f t="shared" si="237"/>
        <v>2016</v>
      </c>
    </row>
    <row r="2136" spans="1:24" ht="60" x14ac:dyDescent="0.25">
      <c r="A2136">
        <v>3961</v>
      </c>
      <c r="B2136" s="1" t="s">
        <v>3958</v>
      </c>
      <c r="C2136" s="1" t="s">
        <v>8068</v>
      </c>
      <c r="D2136" s="3">
        <v>5000</v>
      </c>
      <c r="E2136" s="4">
        <v>21</v>
      </c>
      <c r="F2136" t="s">
        <v>8220</v>
      </c>
      <c r="G2136" t="s">
        <v>8224</v>
      </c>
      <c r="H2136" t="s">
        <v>8408</v>
      </c>
      <c r="I2136" t="s">
        <v>8246</v>
      </c>
      <c r="J2136">
        <v>1399584210</v>
      </c>
      <c r="K2136">
        <v>1397683410</v>
      </c>
      <c r="L2136" t="b">
        <v>0</v>
      </c>
      <c r="M2136">
        <v>2</v>
      </c>
      <c r="N2136" t="b">
        <v>0</v>
      </c>
      <c r="O2136" t="s">
        <v>8269</v>
      </c>
      <c r="P2136" t="s">
        <v>8322</v>
      </c>
      <c r="Q2136" t="s">
        <v>8325</v>
      </c>
      <c r="R2136">
        <f t="shared" si="231"/>
        <v>10.5</v>
      </c>
      <c r="S2136" s="9">
        <f t="shared" si="232"/>
        <v>0</v>
      </c>
      <c r="T2136" s="8">
        <f t="shared" si="233"/>
        <v>41745.891319444447</v>
      </c>
      <c r="U2136" s="8">
        <f t="shared" si="234"/>
        <v>41767.891319444447</v>
      </c>
      <c r="V2136" s="14">
        <f t="shared" si="235"/>
        <v>22</v>
      </c>
      <c r="W2136" s="10">
        <f t="shared" si="236"/>
        <v>-0.99580000000000002</v>
      </c>
      <c r="X2136" s="21">
        <f t="shared" si="237"/>
        <v>2014</v>
      </c>
    </row>
    <row r="2137" spans="1:24" ht="45" x14ac:dyDescent="0.25">
      <c r="A2137">
        <v>4041</v>
      </c>
      <c r="B2137" s="1" t="s">
        <v>4037</v>
      </c>
      <c r="C2137" s="1" t="s">
        <v>8145</v>
      </c>
      <c r="D2137" s="3">
        <v>5000</v>
      </c>
      <c r="E2137" s="4">
        <v>21</v>
      </c>
      <c r="F2137" t="s">
        <v>8220</v>
      </c>
      <c r="G2137" t="s">
        <v>8224</v>
      </c>
      <c r="H2137" t="s">
        <v>8408</v>
      </c>
      <c r="I2137" t="s">
        <v>8246</v>
      </c>
      <c r="J2137">
        <v>1473160954</v>
      </c>
      <c r="K2137">
        <v>1467976954</v>
      </c>
      <c r="L2137" t="b">
        <v>0</v>
      </c>
      <c r="M2137">
        <v>2</v>
      </c>
      <c r="N2137" t="b">
        <v>0</v>
      </c>
      <c r="O2137" t="s">
        <v>8269</v>
      </c>
      <c r="P2137" t="s">
        <v>8322</v>
      </c>
      <c r="Q2137" t="s">
        <v>8325</v>
      </c>
      <c r="R2137">
        <f t="shared" si="231"/>
        <v>10.5</v>
      </c>
      <c r="S2137" s="9">
        <f t="shared" si="232"/>
        <v>0</v>
      </c>
      <c r="T2137" s="8">
        <f t="shared" si="233"/>
        <v>42559.474004629628</v>
      </c>
      <c r="U2137" s="8">
        <f t="shared" si="234"/>
        <v>42619.474004629628</v>
      </c>
      <c r="V2137" s="14">
        <f t="shared" si="235"/>
        <v>60</v>
      </c>
      <c r="W2137" s="10">
        <f t="shared" si="236"/>
        <v>-0.99580000000000002</v>
      </c>
      <c r="X2137" s="21">
        <f t="shared" si="237"/>
        <v>2016</v>
      </c>
    </row>
    <row r="2138" spans="1:24" ht="45" x14ac:dyDescent="0.25">
      <c r="A2138">
        <v>1738</v>
      </c>
      <c r="B2138" s="1" t="s">
        <v>1739</v>
      </c>
      <c r="C2138" s="1" t="s">
        <v>5848</v>
      </c>
      <c r="D2138" s="3">
        <v>5000</v>
      </c>
      <c r="E2138" s="4">
        <v>20</v>
      </c>
      <c r="F2138" t="s">
        <v>8220</v>
      </c>
      <c r="G2138" t="s">
        <v>8223</v>
      </c>
      <c r="H2138" t="s">
        <v>8404</v>
      </c>
      <c r="I2138" t="s">
        <v>8245</v>
      </c>
      <c r="J2138">
        <v>1412283542</v>
      </c>
      <c r="K2138">
        <v>1409691542</v>
      </c>
      <c r="L2138" t="b">
        <v>0</v>
      </c>
      <c r="M2138">
        <v>1</v>
      </c>
      <c r="N2138" t="b">
        <v>0</v>
      </c>
      <c r="O2138" t="s">
        <v>8291</v>
      </c>
      <c r="P2138" t="s">
        <v>8326</v>
      </c>
      <c r="Q2138" t="s">
        <v>8329</v>
      </c>
      <c r="R2138">
        <f t="shared" si="231"/>
        <v>20</v>
      </c>
      <c r="S2138" s="9">
        <f t="shared" si="232"/>
        <v>0</v>
      </c>
      <c r="T2138" s="8">
        <f t="shared" si="233"/>
        <v>41884.874328703707</v>
      </c>
      <c r="U2138" s="8">
        <f t="shared" si="234"/>
        <v>41914.874328703707</v>
      </c>
      <c r="V2138" s="14">
        <f t="shared" si="235"/>
        <v>30</v>
      </c>
      <c r="W2138" s="10">
        <f t="shared" si="236"/>
        <v>-0.996</v>
      </c>
      <c r="X2138" s="21">
        <f t="shared" si="237"/>
        <v>2014</v>
      </c>
    </row>
    <row r="2139" spans="1:24" ht="60" x14ac:dyDescent="0.25">
      <c r="A2139">
        <v>1686</v>
      </c>
      <c r="B2139" s="1" t="s">
        <v>1687</v>
      </c>
      <c r="C2139" s="1" t="s">
        <v>5796</v>
      </c>
      <c r="D2139" s="3">
        <v>5000</v>
      </c>
      <c r="E2139" s="4">
        <v>18</v>
      </c>
      <c r="F2139" t="s">
        <v>8221</v>
      </c>
      <c r="G2139" t="s">
        <v>8228</v>
      </c>
      <c r="H2139" t="s">
        <v>8409</v>
      </c>
      <c r="I2139" t="s">
        <v>8250</v>
      </c>
      <c r="J2139">
        <v>1493320519</v>
      </c>
      <c r="K2139">
        <v>1488140119</v>
      </c>
      <c r="L2139" t="b">
        <v>0</v>
      </c>
      <c r="M2139">
        <v>1</v>
      </c>
      <c r="N2139" t="b">
        <v>0</v>
      </c>
      <c r="O2139" t="s">
        <v>8291</v>
      </c>
      <c r="P2139" t="s">
        <v>8326</v>
      </c>
      <c r="Q2139" t="s">
        <v>8329</v>
      </c>
      <c r="R2139">
        <f t="shared" si="231"/>
        <v>18</v>
      </c>
      <c r="S2139" s="9">
        <f t="shared" si="232"/>
        <v>0</v>
      </c>
      <c r="T2139" s="8">
        <f t="shared" si="233"/>
        <v>42792.843969907408</v>
      </c>
      <c r="U2139" s="8">
        <f t="shared" si="234"/>
        <v>42852.802303240736</v>
      </c>
      <c r="V2139" s="14">
        <f t="shared" si="235"/>
        <v>59.958333333328483</v>
      </c>
      <c r="W2139" s="10">
        <f t="shared" si="236"/>
        <v>-0.99639999999999995</v>
      </c>
      <c r="X2139" s="21">
        <f t="shared" si="237"/>
        <v>2017</v>
      </c>
    </row>
    <row r="2140" spans="1:24" ht="45" x14ac:dyDescent="0.25">
      <c r="A2140">
        <v>3926</v>
      </c>
      <c r="B2140" s="1" t="s">
        <v>3923</v>
      </c>
      <c r="C2140" s="1" t="s">
        <v>8034</v>
      </c>
      <c r="D2140" s="3">
        <v>5000</v>
      </c>
      <c r="E2140" s="4">
        <v>15</v>
      </c>
      <c r="F2140" t="s">
        <v>8220</v>
      </c>
      <c r="G2140" t="s">
        <v>8225</v>
      </c>
      <c r="H2140" t="s">
        <v>8405</v>
      </c>
      <c r="I2140" t="s">
        <v>8247</v>
      </c>
      <c r="J2140">
        <v>1419645748</v>
      </c>
      <c r="K2140">
        <v>1417053748</v>
      </c>
      <c r="L2140" t="b">
        <v>0</v>
      </c>
      <c r="M2140">
        <v>1</v>
      </c>
      <c r="N2140" t="b">
        <v>0</v>
      </c>
      <c r="O2140" t="s">
        <v>8269</v>
      </c>
      <c r="P2140" t="s">
        <v>8322</v>
      </c>
      <c r="Q2140" t="s">
        <v>8325</v>
      </c>
      <c r="R2140">
        <f t="shared" si="231"/>
        <v>15</v>
      </c>
      <c r="S2140" s="9">
        <f t="shared" si="232"/>
        <v>0</v>
      </c>
      <c r="T2140" s="8">
        <f t="shared" si="233"/>
        <v>41970.085046296299</v>
      </c>
      <c r="U2140" s="8">
        <f t="shared" si="234"/>
        <v>42000.085046296299</v>
      </c>
      <c r="V2140" s="14">
        <f t="shared" si="235"/>
        <v>30</v>
      </c>
      <c r="W2140" s="10">
        <f t="shared" si="236"/>
        <v>-0.997</v>
      </c>
      <c r="X2140" s="21">
        <f t="shared" si="237"/>
        <v>2014</v>
      </c>
    </row>
    <row r="2141" spans="1:24" ht="60" x14ac:dyDescent="0.25">
      <c r="A2141">
        <v>1123</v>
      </c>
      <c r="B2141" s="1" t="s">
        <v>1124</v>
      </c>
      <c r="C2141" s="1" t="s">
        <v>5233</v>
      </c>
      <c r="D2141" s="3">
        <v>5000</v>
      </c>
      <c r="E2141" s="4">
        <v>11</v>
      </c>
      <c r="F2141" t="s">
        <v>8220</v>
      </c>
      <c r="G2141" t="s">
        <v>8223</v>
      </c>
      <c r="H2141" t="s">
        <v>8404</v>
      </c>
      <c r="I2141" t="s">
        <v>8245</v>
      </c>
      <c r="J2141">
        <v>1397910848</v>
      </c>
      <c r="K2141">
        <v>1395318848</v>
      </c>
      <c r="L2141" t="b">
        <v>0</v>
      </c>
      <c r="M2141">
        <v>3</v>
      </c>
      <c r="N2141" t="b">
        <v>0</v>
      </c>
      <c r="O2141" t="s">
        <v>8280</v>
      </c>
      <c r="P2141" t="s">
        <v>8315</v>
      </c>
      <c r="Q2141" t="s">
        <v>8333</v>
      </c>
      <c r="R2141">
        <f t="shared" si="231"/>
        <v>3.67</v>
      </c>
      <c r="S2141" s="9">
        <f t="shared" si="232"/>
        <v>0</v>
      </c>
      <c r="T2141" s="8">
        <f t="shared" si="233"/>
        <v>41718.5237037037</v>
      </c>
      <c r="U2141" s="8">
        <f t="shared" si="234"/>
        <v>41748.5237037037</v>
      </c>
      <c r="V2141" s="14">
        <f t="shared" si="235"/>
        <v>30</v>
      </c>
      <c r="W2141" s="10">
        <f t="shared" si="236"/>
        <v>-0.99780000000000002</v>
      </c>
      <c r="X2141" s="21">
        <f t="shared" si="237"/>
        <v>2014</v>
      </c>
    </row>
    <row r="2142" spans="1:24" ht="60" x14ac:dyDescent="0.25">
      <c r="A2142">
        <v>1130</v>
      </c>
      <c r="B2142" s="1" t="s">
        <v>1131</v>
      </c>
      <c r="C2142" s="1" t="s">
        <v>5240</v>
      </c>
      <c r="D2142" s="3">
        <v>5000</v>
      </c>
      <c r="E2142" s="4">
        <v>11</v>
      </c>
      <c r="F2142" t="s">
        <v>8220</v>
      </c>
      <c r="G2142" t="s">
        <v>8223</v>
      </c>
      <c r="H2142" t="s">
        <v>8404</v>
      </c>
      <c r="I2142" t="s">
        <v>8245</v>
      </c>
      <c r="J2142">
        <v>1416963300</v>
      </c>
      <c r="K2142">
        <v>1411775700</v>
      </c>
      <c r="L2142" t="b">
        <v>0</v>
      </c>
      <c r="M2142">
        <v>3</v>
      </c>
      <c r="N2142" t="b">
        <v>0</v>
      </c>
      <c r="O2142" t="s">
        <v>8281</v>
      </c>
      <c r="P2142" t="s">
        <v>8315</v>
      </c>
      <c r="Q2142" t="s">
        <v>8343</v>
      </c>
      <c r="R2142">
        <f t="shared" si="231"/>
        <v>3.67</v>
      </c>
      <c r="S2142" s="9">
        <f t="shared" si="232"/>
        <v>0</v>
      </c>
      <c r="T2142" s="8">
        <f t="shared" si="233"/>
        <v>41908.996527777781</v>
      </c>
      <c r="U2142" s="8">
        <f t="shared" si="234"/>
        <v>41969.038194444445</v>
      </c>
      <c r="V2142" s="14">
        <f t="shared" si="235"/>
        <v>60.041666666664241</v>
      </c>
      <c r="W2142" s="10">
        <f t="shared" si="236"/>
        <v>-0.99780000000000002</v>
      </c>
      <c r="X2142" s="21">
        <f t="shared" si="237"/>
        <v>2014</v>
      </c>
    </row>
    <row r="2143" spans="1:24" ht="45" x14ac:dyDescent="0.25">
      <c r="A2143">
        <v>1715</v>
      </c>
      <c r="B2143" s="1" t="s">
        <v>1716</v>
      </c>
      <c r="C2143" s="1" t="s">
        <v>5825</v>
      </c>
      <c r="D2143" s="3">
        <v>5000</v>
      </c>
      <c r="E2143" s="4">
        <v>11</v>
      </c>
      <c r="F2143" t="s">
        <v>8220</v>
      </c>
      <c r="G2143" t="s">
        <v>8223</v>
      </c>
      <c r="H2143" t="s">
        <v>8404</v>
      </c>
      <c r="I2143" t="s">
        <v>8245</v>
      </c>
      <c r="J2143">
        <v>1427772120</v>
      </c>
      <c r="K2143">
        <v>1425186785</v>
      </c>
      <c r="L2143" t="b">
        <v>0</v>
      </c>
      <c r="M2143">
        <v>2</v>
      </c>
      <c r="N2143" t="b">
        <v>0</v>
      </c>
      <c r="O2143" t="s">
        <v>8291</v>
      </c>
      <c r="P2143" t="s">
        <v>8326</v>
      </c>
      <c r="Q2143" t="s">
        <v>8329</v>
      </c>
      <c r="R2143">
        <f t="shared" si="231"/>
        <v>5.5</v>
      </c>
      <c r="S2143" s="9">
        <f t="shared" si="232"/>
        <v>0</v>
      </c>
      <c r="T2143" s="8">
        <f t="shared" si="233"/>
        <v>42064.217418981483</v>
      </c>
      <c r="U2143" s="8">
        <f t="shared" si="234"/>
        <v>42094.140277777777</v>
      </c>
      <c r="V2143" s="14">
        <f t="shared" si="235"/>
        <v>29.92285879629344</v>
      </c>
      <c r="W2143" s="10">
        <f t="shared" si="236"/>
        <v>-0.99780000000000002</v>
      </c>
      <c r="X2143" s="21">
        <f t="shared" si="237"/>
        <v>2015</v>
      </c>
    </row>
    <row r="2144" spans="1:24" ht="60" x14ac:dyDescent="0.25">
      <c r="A2144">
        <v>3940</v>
      </c>
      <c r="B2144" s="1" t="s">
        <v>3937</v>
      </c>
      <c r="C2144" s="1" t="s">
        <v>8048</v>
      </c>
      <c r="D2144" s="3">
        <v>5000</v>
      </c>
      <c r="E2144" s="4">
        <v>11</v>
      </c>
      <c r="F2144" t="s">
        <v>8220</v>
      </c>
      <c r="G2144" t="s">
        <v>8223</v>
      </c>
      <c r="H2144" t="s">
        <v>8404</v>
      </c>
      <c r="I2144" t="s">
        <v>8245</v>
      </c>
      <c r="J2144">
        <v>1420199351</v>
      </c>
      <c r="K2144">
        <v>1416311351</v>
      </c>
      <c r="L2144" t="b">
        <v>0</v>
      </c>
      <c r="M2144">
        <v>2</v>
      </c>
      <c r="N2144" t="b">
        <v>0</v>
      </c>
      <c r="O2144" t="s">
        <v>8269</v>
      </c>
      <c r="P2144" t="s">
        <v>8322</v>
      </c>
      <c r="Q2144" t="s">
        <v>8325</v>
      </c>
      <c r="R2144">
        <f t="shared" si="231"/>
        <v>5.5</v>
      </c>
      <c r="S2144" s="9">
        <f t="shared" si="232"/>
        <v>0</v>
      </c>
      <c r="T2144" s="8">
        <f t="shared" si="233"/>
        <v>41961.492488425924</v>
      </c>
      <c r="U2144" s="8">
        <f t="shared" si="234"/>
        <v>42006.492488425924</v>
      </c>
      <c r="V2144" s="14">
        <f t="shared" si="235"/>
        <v>45</v>
      </c>
      <c r="W2144" s="10">
        <f t="shared" si="236"/>
        <v>-0.99780000000000002</v>
      </c>
      <c r="X2144" s="21">
        <f t="shared" si="237"/>
        <v>2014</v>
      </c>
    </row>
    <row r="2145" spans="1:24" ht="45" x14ac:dyDescent="0.25">
      <c r="A2145">
        <v>509</v>
      </c>
      <c r="B2145" s="1" t="s">
        <v>510</v>
      </c>
      <c r="C2145" s="1" t="s">
        <v>4619</v>
      </c>
      <c r="D2145" s="3">
        <v>5000</v>
      </c>
      <c r="E2145" s="4">
        <v>10</v>
      </c>
      <c r="F2145" t="s">
        <v>8220</v>
      </c>
      <c r="G2145" t="s">
        <v>8224</v>
      </c>
      <c r="H2145" t="s">
        <v>8408</v>
      </c>
      <c r="I2145" t="s">
        <v>8246</v>
      </c>
      <c r="J2145">
        <v>1435504170</v>
      </c>
      <c r="K2145">
        <v>1432912170</v>
      </c>
      <c r="L2145" t="b">
        <v>0</v>
      </c>
      <c r="M2145">
        <v>1</v>
      </c>
      <c r="N2145" t="b">
        <v>0</v>
      </c>
      <c r="O2145" t="s">
        <v>8268</v>
      </c>
      <c r="P2145" t="s">
        <v>8320</v>
      </c>
      <c r="Q2145" t="s">
        <v>8338</v>
      </c>
      <c r="R2145">
        <f t="shared" si="231"/>
        <v>10</v>
      </c>
      <c r="S2145" s="9">
        <f t="shared" si="232"/>
        <v>0</v>
      </c>
      <c r="T2145" s="8">
        <f t="shared" si="233"/>
        <v>42153.631597222222</v>
      </c>
      <c r="U2145" s="8">
        <f t="shared" si="234"/>
        <v>42183.631597222222</v>
      </c>
      <c r="V2145" s="14">
        <f t="shared" si="235"/>
        <v>30</v>
      </c>
      <c r="W2145" s="10">
        <f t="shared" si="236"/>
        <v>-0.998</v>
      </c>
      <c r="X2145" s="21">
        <f t="shared" si="237"/>
        <v>2015</v>
      </c>
    </row>
    <row r="2146" spans="1:24" ht="60" x14ac:dyDescent="0.25">
      <c r="A2146">
        <v>577</v>
      </c>
      <c r="B2146" s="1" t="s">
        <v>578</v>
      </c>
      <c r="C2146" s="1" t="s">
        <v>4687</v>
      </c>
      <c r="D2146" s="3">
        <v>5000</v>
      </c>
      <c r="E2146" s="4">
        <v>10</v>
      </c>
      <c r="F2146" t="s">
        <v>8220</v>
      </c>
      <c r="G2146" t="s">
        <v>8223</v>
      </c>
      <c r="H2146" t="s">
        <v>8404</v>
      </c>
      <c r="I2146" t="s">
        <v>8245</v>
      </c>
      <c r="J2146">
        <v>1463753302</v>
      </c>
      <c r="K2146">
        <v>1458569302</v>
      </c>
      <c r="L2146" t="b">
        <v>0</v>
      </c>
      <c r="M2146">
        <v>1</v>
      </c>
      <c r="N2146" t="b">
        <v>0</v>
      </c>
      <c r="O2146" t="s">
        <v>8270</v>
      </c>
      <c r="P2146" t="s">
        <v>8307</v>
      </c>
      <c r="Q2146" t="s">
        <v>8341</v>
      </c>
      <c r="R2146">
        <f t="shared" si="231"/>
        <v>10</v>
      </c>
      <c r="S2146" s="9">
        <f t="shared" si="232"/>
        <v>0</v>
      </c>
      <c r="T2146" s="8">
        <f t="shared" si="233"/>
        <v>42450.589143518519</v>
      </c>
      <c r="U2146" s="8">
        <f t="shared" si="234"/>
        <v>42510.589143518519</v>
      </c>
      <c r="V2146" s="14">
        <f t="shared" si="235"/>
        <v>60</v>
      </c>
      <c r="W2146" s="10">
        <f t="shared" si="236"/>
        <v>-0.998</v>
      </c>
      <c r="X2146" s="21">
        <f t="shared" si="237"/>
        <v>2016</v>
      </c>
    </row>
    <row r="2147" spans="1:24" ht="60" x14ac:dyDescent="0.25">
      <c r="A2147">
        <v>606</v>
      </c>
      <c r="B2147" s="1" t="s">
        <v>607</v>
      </c>
      <c r="C2147" s="1" t="s">
        <v>4716</v>
      </c>
      <c r="D2147" s="3">
        <v>5000</v>
      </c>
      <c r="E2147" s="4">
        <v>10</v>
      </c>
      <c r="F2147" t="s">
        <v>8219</v>
      </c>
      <c r="G2147" t="s">
        <v>8232</v>
      </c>
      <c r="H2147" t="s">
        <v>8415</v>
      </c>
      <c r="I2147" t="s">
        <v>8248</v>
      </c>
      <c r="J2147">
        <v>1432479600</v>
      </c>
      <c r="K2147">
        <v>1428507409</v>
      </c>
      <c r="L2147" t="b">
        <v>0</v>
      </c>
      <c r="M2147">
        <v>1</v>
      </c>
      <c r="N2147" t="b">
        <v>0</v>
      </c>
      <c r="O2147" t="s">
        <v>8270</v>
      </c>
      <c r="P2147" t="s">
        <v>8307</v>
      </c>
      <c r="Q2147" t="s">
        <v>8341</v>
      </c>
      <c r="R2147">
        <f t="shared" si="231"/>
        <v>10</v>
      </c>
      <c r="S2147" s="9">
        <f t="shared" si="232"/>
        <v>0</v>
      </c>
      <c r="T2147" s="8">
        <f t="shared" si="233"/>
        <v>42102.650567129633</v>
      </c>
      <c r="U2147" s="8">
        <f t="shared" si="234"/>
        <v>42148.625</v>
      </c>
      <c r="V2147" s="14">
        <f t="shared" si="235"/>
        <v>45.974432870367309</v>
      </c>
      <c r="W2147" s="10">
        <f t="shared" si="236"/>
        <v>-0.998</v>
      </c>
      <c r="X2147" s="21">
        <f t="shared" si="237"/>
        <v>2015</v>
      </c>
    </row>
    <row r="2148" spans="1:24" ht="45" x14ac:dyDescent="0.25">
      <c r="A2148">
        <v>2396</v>
      </c>
      <c r="B2148" s="1" t="s">
        <v>2397</v>
      </c>
      <c r="C2148" s="1" t="s">
        <v>6506</v>
      </c>
      <c r="D2148" s="3">
        <v>5000</v>
      </c>
      <c r="E2148" s="4">
        <v>10</v>
      </c>
      <c r="F2148" t="s">
        <v>8219</v>
      </c>
      <c r="G2148" t="s">
        <v>8239</v>
      </c>
      <c r="H2148" t="s">
        <v>8422</v>
      </c>
      <c r="I2148" t="s">
        <v>8256</v>
      </c>
      <c r="J2148">
        <v>1444940558</v>
      </c>
      <c r="K2148">
        <v>1442348558</v>
      </c>
      <c r="L2148" t="b">
        <v>0</v>
      </c>
      <c r="M2148">
        <v>1</v>
      </c>
      <c r="N2148" t="b">
        <v>0</v>
      </c>
      <c r="O2148" t="s">
        <v>8270</v>
      </c>
      <c r="P2148" t="s">
        <v>8307</v>
      </c>
      <c r="Q2148" t="s">
        <v>8341</v>
      </c>
      <c r="R2148">
        <f t="shared" si="231"/>
        <v>10</v>
      </c>
      <c r="S2148" s="9">
        <f t="shared" si="232"/>
        <v>0</v>
      </c>
      <c r="T2148" s="8">
        <f t="shared" si="233"/>
        <v>42262.849050925928</v>
      </c>
      <c r="U2148" s="8">
        <f t="shared" si="234"/>
        <v>42292.849050925928</v>
      </c>
      <c r="V2148" s="14">
        <f t="shared" si="235"/>
        <v>30</v>
      </c>
      <c r="W2148" s="10">
        <f t="shared" si="236"/>
        <v>-0.998</v>
      </c>
      <c r="X2148" s="21">
        <f t="shared" si="237"/>
        <v>2015</v>
      </c>
    </row>
    <row r="2149" spans="1:24" ht="30" x14ac:dyDescent="0.25">
      <c r="A2149">
        <v>2440</v>
      </c>
      <c r="B2149" s="1" t="s">
        <v>2441</v>
      </c>
      <c r="C2149" s="1" t="s">
        <v>6550</v>
      </c>
      <c r="D2149" s="3">
        <v>5000</v>
      </c>
      <c r="E2149" s="4">
        <v>10</v>
      </c>
      <c r="F2149" t="s">
        <v>8220</v>
      </c>
      <c r="G2149" t="s">
        <v>8241</v>
      </c>
      <c r="H2149" t="s">
        <v>8421</v>
      </c>
      <c r="I2149" t="s">
        <v>8248</v>
      </c>
      <c r="J2149">
        <v>1455399313</v>
      </c>
      <c r="K2149">
        <v>1452807313</v>
      </c>
      <c r="L2149" t="b">
        <v>0</v>
      </c>
      <c r="M2149">
        <v>2</v>
      </c>
      <c r="N2149" t="b">
        <v>0</v>
      </c>
      <c r="O2149" t="s">
        <v>8282</v>
      </c>
      <c r="P2149" t="s">
        <v>8318</v>
      </c>
      <c r="Q2149" t="s">
        <v>8344</v>
      </c>
      <c r="R2149">
        <f t="shared" si="231"/>
        <v>5</v>
      </c>
      <c r="S2149" s="9">
        <f t="shared" si="232"/>
        <v>0</v>
      </c>
      <c r="T2149" s="8">
        <f t="shared" si="233"/>
        <v>42383.899456018517</v>
      </c>
      <c r="U2149" s="8">
        <f t="shared" si="234"/>
        <v>42413.899456018517</v>
      </c>
      <c r="V2149" s="14">
        <f t="shared" si="235"/>
        <v>30</v>
      </c>
      <c r="W2149" s="10">
        <f t="shared" si="236"/>
        <v>-0.998</v>
      </c>
      <c r="X2149" s="21">
        <f t="shared" si="237"/>
        <v>2016</v>
      </c>
    </row>
    <row r="2150" spans="1:24" ht="30" x14ac:dyDescent="0.25">
      <c r="A2150">
        <v>3868</v>
      </c>
      <c r="B2150" s="1" t="s">
        <v>3865</v>
      </c>
      <c r="C2150" s="1" t="s">
        <v>7977</v>
      </c>
      <c r="D2150" s="3">
        <v>5000</v>
      </c>
      <c r="E2150" s="4">
        <v>10</v>
      </c>
      <c r="F2150" t="s">
        <v>8219</v>
      </c>
      <c r="G2150" t="s">
        <v>8224</v>
      </c>
      <c r="H2150" t="s">
        <v>8408</v>
      </c>
      <c r="I2150" t="s">
        <v>8246</v>
      </c>
      <c r="J2150">
        <v>1410191405</v>
      </c>
      <c r="K2150">
        <v>1408031405</v>
      </c>
      <c r="L2150" t="b">
        <v>0</v>
      </c>
      <c r="M2150">
        <v>1</v>
      </c>
      <c r="N2150" t="b">
        <v>0</v>
      </c>
      <c r="O2150" t="s">
        <v>8303</v>
      </c>
      <c r="P2150" t="s">
        <v>8322</v>
      </c>
      <c r="Q2150" t="s">
        <v>8334</v>
      </c>
      <c r="R2150">
        <f t="shared" si="231"/>
        <v>10</v>
      </c>
      <c r="S2150" s="9">
        <f t="shared" si="232"/>
        <v>0</v>
      </c>
      <c r="T2150" s="8">
        <f t="shared" si="233"/>
        <v>41865.659780092588</v>
      </c>
      <c r="U2150" s="8">
        <f t="shared" si="234"/>
        <v>41890.659780092588</v>
      </c>
      <c r="V2150" s="14">
        <f t="shared" si="235"/>
        <v>25</v>
      </c>
      <c r="W2150" s="10">
        <f t="shared" si="236"/>
        <v>-0.998</v>
      </c>
      <c r="X2150" s="21">
        <f t="shared" si="237"/>
        <v>2014</v>
      </c>
    </row>
    <row r="2151" spans="1:24" ht="60" x14ac:dyDescent="0.25">
      <c r="A2151">
        <v>1879</v>
      </c>
      <c r="B2151" s="1" t="s">
        <v>1880</v>
      </c>
      <c r="C2151" s="1" t="s">
        <v>5989</v>
      </c>
      <c r="D2151" s="3">
        <v>5000</v>
      </c>
      <c r="E2151" s="4">
        <v>6</v>
      </c>
      <c r="F2151" t="s">
        <v>8220</v>
      </c>
      <c r="G2151" t="s">
        <v>8226</v>
      </c>
      <c r="H2151" t="s">
        <v>8406</v>
      </c>
      <c r="I2151" t="s">
        <v>8248</v>
      </c>
      <c r="J2151">
        <v>1457966129</v>
      </c>
      <c r="K2151">
        <v>1455377729</v>
      </c>
      <c r="L2151" t="b">
        <v>0</v>
      </c>
      <c r="M2151">
        <v>2</v>
      </c>
      <c r="N2151" t="b">
        <v>0</v>
      </c>
      <c r="O2151" t="s">
        <v>8281</v>
      </c>
      <c r="P2151" t="s">
        <v>8315</v>
      </c>
      <c r="Q2151" t="s">
        <v>8343</v>
      </c>
      <c r="R2151">
        <f t="shared" si="231"/>
        <v>3</v>
      </c>
      <c r="S2151" s="9">
        <f t="shared" si="232"/>
        <v>0</v>
      </c>
      <c r="T2151" s="8">
        <f t="shared" si="233"/>
        <v>42413.649641203709</v>
      </c>
      <c r="U2151" s="8">
        <f t="shared" si="234"/>
        <v>42443.607974537037</v>
      </c>
      <c r="V2151" s="14">
        <f t="shared" si="235"/>
        <v>29.958333333328483</v>
      </c>
      <c r="W2151" s="10">
        <f t="shared" si="236"/>
        <v>-0.99880000000000002</v>
      </c>
      <c r="X2151" s="21">
        <f t="shared" si="237"/>
        <v>2016</v>
      </c>
    </row>
    <row r="2152" spans="1:24" ht="45" x14ac:dyDescent="0.25">
      <c r="A2152">
        <v>440</v>
      </c>
      <c r="B2152" s="1" t="s">
        <v>441</v>
      </c>
      <c r="C2152" s="1" t="s">
        <v>4550</v>
      </c>
      <c r="D2152" s="3">
        <v>5000</v>
      </c>
      <c r="E2152" s="4">
        <v>5</v>
      </c>
      <c r="F2152" t="s">
        <v>8220</v>
      </c>
      <c r="G2152" t="s">
        <v>8223</v>
      </c>
      <c r="H2152" t="s">
        <v>8404</v>
      </c>
      <c r="I2152" t="s">
        <v>8245</v>
      </c>
      <c r="J2152">
        <v>1458859153</v>
      </c>
      <c r="K2152">
        <v>1456270753</v>
      </c>
      <c r="L2152" t="b">
        <v>0</v>
      </c>
      <c r="M2152">
        <v>1</v>
      </c>
      <c r="N2152" t="b">
        <v>0</v>
      </c>
      <c r="O2152" t="s">
        <v>8268</v>
      </c>
      <c r="P2152" t="s">
        <v>8320</v>
      </c>
      <c r="Q2152" t="s">
        <v>8338</v>
      </c>
      <c r="R2152">
        <f t="shared" si="231"/>
        <v>5</v>
      </c>
      <c r="S2152" s="9">
        <f t="shared" si="232"/>
        <v>0</v>
      </c>
      <c r="T2152" s="8">
        <f t="shared" si="233"/>
        <v>42423.985567129625</v>
      </c>
      <c r="U2152" s="8">
        <f t="shared" si="234"/>
        <v>42453.943900462968</v>
      </c>
      <c r="V2152" s="14">
        <f t="shared" si="235"/>
        <v>29.958333333343035</v>
      </c>
      <c r="W2152" s="10">
        <f t="shared" si="236"/>
        <v>-0.999</v>
      </c>
      <c r="X2152" s="21">
        <f t="shared" si="237"/>
        <v>2016</v>
      </c>
    </row>
    <row r="2153" spans="1:24" ht="45" x14ac:dyDescent="0.25">
      <c r="A2153">
        <v>1482</v>
      </c>
      <c r="B2153" s="1" t="s">
        <v>1483</v>
      </c>
      <c r="C2153" s="1" t="s">
        <v>5592</v>
      </c>
      <c r="D2153" s="3">
        <v>5000</v>
      </c>
      <c r="E2153" s="4">
        <v>5</v>
      </c>
      <c r="F2153" t="s">
        <v>8220</v>
      </c>
      <c r="G2153" t="s">
        <v>8223</v>
      </c>
      <c r="H2153" t="s">
        <v>8404</v>
      </c>
      <c r="I2153" t="s">
        <v>8245</v>
      </c>
      <c r="J2153">
        <v>1347004260</v>
      </c>
      <c r="K2153">
        <v>1345062936</v>
      </c>
      <c r="L2153" t="b">
        <v>0</v>
      </c>
      <c r="M2153">
        <v>1</v>
      </c>
      <c r="N2153" t="b">
        <v>0</v>
      </c>
      <c r="O2153" t="s">
        <v>8273</v>
      </c>
      <c r="P2153" t="s">
        <v>8310</v>
      </c>
      <c r="Q2153" t="s">
        <v>8351</v>
      </c>
      <c r="R2153">
        <f t="shared" si="231"/>
        <v>5</v>
      </c>
      <c r="S2153" s="9">
        <f t="shared" si="232"/>
        <v>0</v>
      </c>
      <c r="T2153" s="8">
        <f t="shared" si="233"/>
        <v>41136.85805555556</v>
      </c>
      <c r="U2153" s="8">
        <f t="shared" si="234"/>
        <v>41159.32708333333</v>
      </c>
      <c r="V2153" s="14">
        <f t="shared" si="235"/>
        <v>22.469027777769952</v>
      </c>
      <c r="W2153" s="10">
        <f t="shared" si="236"/>
        <v>-0.999</v>
      </c>
      <c r="X2153" s="21">
        <f t="shared" si="237"/>
        <v>2012</v>
      </c>
    </row>
    <row r="2154" spans="1:24" ht="60" x14ac:dyDescent="0.25">
      <c r="A2154">
        <v>3939</v>
      </c>
      <c r="B2154" s="1" t="s">
        <v>3936</v>
      </c>
      <c r="C2154" s="1" t="s">
        <v>8047</v>
      </c>
      <c r="D2154" s="3">
        <v>5000</v>
      </c>
      <c r="E2154" s="4">
        <v>5</v>
      </c>
      <c r="F2154" t="s">
        <v>8220</v>
      </c>
      <c r="G2154" t="s">
        <v>8225</v>
      </c>
      <c r="H2154" t="s">
        <v>8405</v>
      </c>
      <c r="I2154" t="s">
        <v>8247</v>
      </c>
      <c r="J2154">
        <v>1412656200</v>
      </c>
      <c r="K2154">
        <v>1412328979</v>
      </c>
      <c r="L2154" t="b">
        <v>0</v>
      </c>
      <c r="M2154">
        <v>1</v>
      </c>
      <c r="N2154" t="b">
        <v>0</v>
      </c>
      <c r="O2154" t="s">
        <v>8269</v>
      </c>
      <c r="P2154" t="s">
        <v>8322</v>
      </c>
      <c r="Q2154" t="s">
        <v>8325</v>
      </c>
      <c r="R2154">
        <f t="shared" si="231"/>
        <v>5</v>
      </c>
      <c r="S2154" s="9">
        <f t="shared" si="232"/>
        <v>0</v>
      </c>
      <c r="T2154" s="8">
        <f t="shared" si="233"/>
        <v>41915.400219907409</v>
      </c>
      <c r="U2154" s="8">
        <f t="shared" si="234"/>
        <v>41919.1875</v>
      </c>
      <c r="V2154" s="14">
        <f t="shared" si="235"/>
        <v>3.7872800925906631</v>
      </c>
      <c r="W2154" s="10">
        <f t="shared" si="236"/>
        <v>-0.999</v>
      </c>
      <c r="X2154" s="21">
        <f t="shared" si="237"/>
        <v>2014</v>
      </c>
    </row>
    <row r="2155" spans="1:24" ht="60" x14ac:dyDescent="0.25">
      <c r="A2155">
        <v>2394</v>
      </c>
      <c r="B2155" s="1" t="s">
        <v>2395</v>
      </c>
      <c r="C2155" s="1" t="s">
        <v>6504</v>
      </c>
      <c r="D2155" s="3">
        <v>5000</v>
      </c>
      <c r="E2155" s="4">
        <v>3</v>
      </c>
      <c r="F2155" t="s">
        <v>8219</v>
      </c>
      <c r="G2155" t="s">
        <v>8240</v>
      </c>
      <c r="H2155" t="s">
        <v>8414</v>
      </c>
      <c r="I2155" t="s">
        <v>8248</v>
      </c>
      <c r="J2155">
        <v>1424940093</v>
      </c>
      <c r="K2155">
        <v>1422348093</v>
      </c>
      <c r="L2155" t="b">
        <v>0</v>
      </c>
      <c r="M2155">
        <v>2</v>
      </c>
      <c r="N2155" t="b">
        <v>0</v>
      </c>
      <c r="O2155" t="s">
        <v>8270</v>
      </c>
      <c r="P2155" t="s">
        <v>8307</v>
      </c>
      <c r="Q2155" t="s">
        <v>8341</v>
      </c>
      <c r="R2155">
        <f t="shared" si="231"/>
        <v>1.5</v>
      </c>
      <c r="S2155" s="9">
        <f t="shared" si="232"/>
        <v>0</v>
      </c>
      <c r="T2155" s="8">
        <f t="shared" si="233"/>
        <v>42031.362187499995</v>
      </c>
      <c r="U2155" s="8">
        <f t="shared" si="234"/>
        <v>42061.362187499995</v>
      </c>
      <c r="V2155" s="14">
        <f t="shared" si="235"/>
        <v>30</v>
      </c>
      <c r="W2155" s="10">
        <f t="shared" si="236"/>
        <v>-0.99939999999999996</v>
      </c>
      <c r="X2155" s="21">
        <f t="shared" si="237"/>
        <v>2015</v>
      </c>
    </row>
    <row r="2156" spans="1:24" ht="45" x14ac:dyDescent="0.25">
      <c r="A2156">
        <v>2360</v>
      </c>
      <c r="B2156" s="1" t="s">
        <v>2361</v>
      </c>
      <c r="C2156" s="1" t="s">
        <v>6470</v>
      </c>
      <c r="D2156" s="3">
        <v>5000</v>
      </c>
      <c r="E2156" s="4">
        <v>2</v>
      </c>
      <c r="F2156" t="s">
        <v>8219</v>
      </c>
      <c r="G2156" t="s">
        <v>8228</v>
      </c>
      <c r="H2156" t="s">
        <v>8409</v>
      </c>
      <c r="I2156" t="s">
        <v>8250</v>
      </c>
      <c r="J2156">
        <v>1454864280</v>
      </c>
      <c r="K2156">
        <v>1452272280</v>
      </c>
      <c r="L2156" t="b">
        <v>0</v>
      </c>
      <c r="M2156">
        <v>1</v>
      </c>
      <c r="N2156" t="b">
        <v>0</v>
      </c>
      <c r="O2156" t="s">
        <v>8270</v>
      </c>
      <c r="P2156" t="s">
        <v>8307</v>
      </c>
      <c r="Q2156" t="s">
        <v>8341</v>
      </c>
      <c r="R2156">
        <f t="shared" si="231"/>
        <v>2</v>
      </c>
      <c r="S2156" s="9">
        <f t="shared" si="232"/>
        <v>0</v>
      </c>
      <c r="T2156" s="8">
        <f t="shared" si="233"/>
        <v>42377.70694444445</v>
      </c>
      <c r="U2156" s="8">
        <f t="shared" si="234"/>
        <v>42407.70694444445</v>
      </c>
      <c r="V2156" s="14">
        <f t="shared" si="235"/>
        <v>30</v>
      </c>
      <c r="W2156" s="10">
        <f t="shared" si="236"/>
        <v>-0.99960000000000004</v>
      </c>
      <c r="X2156" s="21">
        <f t="shared" si="237"/>
        <v>2016</v>
      </c>
    </row>
    <row r="2157" spans="1:24" ht="60" x14ac:dyDescent="0.25">
      <c r="A2157">
        <v>566</v>
      </c>
      <c r="B2157" s="1" t="s">
        <v>567</v>
      </c>
      <c r="C2157" s="1" t="s">
        <v>4676</v>
      </c>
      <c r="D2157" s="3">
        <v>5000</v>
      </c>
      <c r="E2157" s="4">
        <v>1</v>
      </c>
      <c r="F2157" t="s">
        <v>8220</v>
      </c>
      <c r="G2157" t="s">
        <v>8223</v>
      </c>
      <c r="H2157" t="s">
        <v>8404</v>
      </c>
      <c r="I2157" t="s">
        <v>8245</v>
      </c>
      <c r="J2157">
        <v>1468513533</v>
      </c>
      <c r="K2157">
        <v>1465921533</v>
      </c>
      <c r="L2157" t="b">
        <v>0</v>
      </c>
      <c r="M2157">
        <v>1</v>
      </c>
      <c r="N2157" t="b">
        <v>0</v>
      </c>
      <c r="O2157" t="s">
        <v>8270</v>
      </c>
      <c r="P2157" t="s">
        <v>8307</v>
      </c>
      <c r="Q2157" t="s">
        <v>8341</v>
      </c>
      <c r="R2157">
        <f t="shared" si="231"/>
        <v>1</v>
      </c>
      <c r="S2157" s="9">
        <f t="shared" si="232"/>
        <v>0</v>
      </c>
      <c r="T2157" s="8">
        <f t="shared" si="233"/>
        <v>42535.68440972222</v>
      </c>
      <c r="U2157" s="8">
        <f t="shared" si="234"/>
        <v>42565.68440972222</v>
      </c>
      <c r="V2157" s="14">
        <f t="shared" si="235"/>
        <v>30</v>
      </c>
      <c r="W2157" s="10">
        <f t="shared" si="236"/>
        <v>-0.99980000000000002</v>
      </c>
      <c r="X2157" s="21">
        <f t="shared" si="237"/>
        <v>2016</v>
      </c>
    </row>
    <row r="2158" spans="1:24" ht="45" x14ac:dyDescent="0.25">
      <c r="A2158">
        <v>634</v>
      </c>
      <c r="B2158" s="1" t="s">
        <v>635</v>
      </c>
      <c r="C2158" s="1" t="s">
        <v>4744</v>
      </c>
      <c r="D2158" s="3">
        <v>5000</v>
      </c>
      <c r="E2158" s="4">
        <v>1</v>
      </c>
      <c r="F2158" t="s">
        <v>8219</v>
      </c>
      <c r="G2158" t="s">
        <v>8223</v>
      </c>
      <c r="H2158" t="s">
        <v>8404</v>
      </c>
      <c r="I2158" t="s">
        <v>8245</v>
      </c>
      <c r="J2158">
        <v>1424989029</v>
      </c>
      <c r="K2158">
        <v>1422397029</v>
      </c>
      <c r="L2158" t="b">
        <v>0</v>
      </c>
      <c r="M2158">
        <v>1</v>
      </c>
      <c r="N2158" t="b">
        <v>0</v>
      </c>
      <c r="O2158" t="s">
        <v>8270</v>
      </c>
      <c r="P2158" t="s">
        <v>8307</v>
      </c>
      <c r="Q2158" t="s">
        <v>8341</v>
      </c>
      <c r="R2158">
        <f t="shared" si="231"/>
        <v>1</v>
      </c>
      <c r="S2158" s="9">
        <f t="shared" si="232"/>
        <v>0</v>
      </c>
      <c r="T2158" s="8">
        <f t="shared" si="233"/>
        <v>42031.928576388891</v>
      </c>
      <c r="U2158" s="8">
        <f t="shared" si="234"/>
        <v>42061.928576388891</v>
      </c>
      <c r="V2158" s="14">
        <f t="shared" si="235"/>
        <v>30</v>
      </c>
      <c r="W2158" s="10">
        <f t="shared" si="236"/>
        <v>-0.99980000000000002</v>
      </c>
      <c r="X2158" s="21">
        <f t="shared" si="237"/>
        <v>2015</v>
      </c>
    </row>
    <row r="2159" spans="1:24" ht="60" x14ac:dyDescent="0.25">
      <c r="A2159">
        <v>2146</v>
      </c>
      <c r="B2159" s="1" t="s">
        <v>2147</v>
      </c>
      <c r="C2159" s="1" t="s">
        <v>6256</v>
      </c>
      <c r="D2159" s="3">
        <v>5000</v>
      </c>
      <c r="E2159" s="4">
        <v>1</v>
      </c>
      <c r="F2159" t="s">
        <v>8220</v>
      </c>
      <c r="G2159" t="s">
        <v>8223</v>
      </c>
      <c r="H2159" t="s">
        <v>8404</v>
      </c>
      <c r="I2159" t="s">
        <v>8245</v>
      </c>
      <c r="J2159">
        <v>1455207510</v>
      </c>
      <c r="K2159">
        <v>1453997910</v>
      </c>
      <c r="L2159" t="b">
        <v>0</v>
      </c>
      <c r="M2159">
        <v>1</v>
      </c>
      <c r="N2159" t="b">
        <v>0</v>
      </c>
      <c r="O2159" t="s">
        <v>8280</v>
      </c>
      <c r="P2159" t="s">
        <v>8315</v>
      </c>
      <c r="Q2159" t="s">
        <v>8333</v>
      </c>
      <c r="R2159">
        <f t="shared" si="231"/>
        <v>1</v>
      </c>
      <c r="S2159" s="9">
        <f t="shared" si="232"/>
        <v>0</v>
      </c>
      <c r="T2159" s="8">
        <f t="shared" si="233"/>
        <v>42397.679513888885</v>
      </c>
      <c r="U2159" s="8">
        <f t="shared" si="234"/>
        <v>42411.679513888885</v>
      </c>
      <c r="V2159" s="14">
        <f t="shared" si="235"/>
        <v>14</v>
      </c>
      <c r="W2159" s="10">
        <f t="shared" si="236"/>
        <v>-0.99980000000000002</v>
      </c>
      <c r="X2159" s="21">
        <f t="shared" si="237"/>
        <v>2016</v>
      </c>
    </row>
    <row r="2160" spans="1:24" ht="60" x14ac:dyDescent="0.25">
      <c r="A2160">
        <v>3856</v>
      </c>
      <c r="B2160" s="1" t="s">
        <v>3853</v>
      </c>
      <c r="C2160" s="1" t="s">
        <v>7965</v>
      </c>
      <c r="D2160" s="3">
        <v>5000</v>
      </c>
      <c r="E2160" s="4">
        <v>1</v>
      </c>
      <c r="F2160" t="s">
        <v>8220</v>
      </c>
      <c r="G2160" t="s">
        <v>8223</v>
      </c>
      <c r="H2160" t="s">
        <v>8404</v>
      </c>
      <c r="I2160" t="s">
        <v>8245</v>
      </c>
      <c r="J2160">
        <v>1425833403</v>
      </c>
      <c r="K2160">
        <v>1423245003</v>
      </c>
      <c r="L2160" t="b">
        <v>0</v>
      </c>
      <c r="M2160">
        <v>1</v>
      </c>
      <c r="N2160" t="b">
        <v>0</v>
      </c>
      <c r="O2160" t="s">
        <v>8269</v>
      </c>
      <c r="P2160" t="s">
        <v>8322</v>
      </c>
      <c r="Q2160" t="s">
        <v>8325</v>
      </c>
      <c r="R2160">
        <f t="shared" si="231"/>
        <v>1</v>
      </c>
      <c r="S2160" s="9">
        <f t="shared" si="232"/>
        <v>0</v>
      </c>
      <c r="T2160" s="8">
        <f t="shared" si="233"/>
        <v>42041.743090277778</v>
      </c>
      <c r="U2160" s="8">
        <f t="shared" si="234"/>
        <v>42071.701423611114</v>
      </c>
      <c r="V2160" s="14">
        <f t="shared" si="235"/>
        <v>29.958333333335759</v>
      </c>
      <c r="W2160" s="10">
        <f t="shared" si="236"/>
        <v>-0.99980000000000002</v>
      </c>
      <c r="X2160" s="21">
        <f t="shared" si="237"/>
        <v>2015</v>
      </c>
    </row>
    <row r="2161" spans="1:24" ht="60" x14ac:dyDescent="0.25">
      <c r="A2161">
        <v>4045</v>
      </c>
      <c r="B2161" s="1" t="s">
        <v>4041</v>
      </c>
      <c r="C2161" s="1" t="s">
        <v>8149</v>
      </c>
      <c r="D2161" s="3">
        <v>5000</v>
      </c>
      <c r="E2161" s="4">
        <v>1</v>
      </c>
      <c r="F2161" t="s">
        <v>8220</v>
      </c>
      <c r="G2161" t="s">
        <v>8225</v>
      </c>
      <c r="H2161" t="s">
        <v>8405</v>
      </c>
      <c r="I2161" t="s">
        <v>8247</v>
      </c>
      <c r="J2161">
        <v>1408596589</v>
      </c>
      <c r="K2161">
        <v>1406004589</v>
      </c>
      <c r="L2161" t="b">
        <v>0</v>
      </c>
      <c r="M2161">
        <v>1</v>
      </c>
      <c r="N2161" t="b">
        <v>0</v>
      </c>
      <c r="O2161" t="s">
        <v>8269</v>
      </c>
      <c r="P2161" t="s">
        <v>8322</v>
      </c>
      <c r="Q2161" t="s">
        <v>8325</v>
      </c>
      <c r="R2161">
        <f t="shared" si="231"/>
        <v>1</v>
      </c>
      <c r="S2161" s="9">
        <f t="shared" si="232"/>
        <v>0</v>
      </c>
      <c r="T2161" s="8">
        <f t="shared" si="233"/>
        <v>41842.201261574075</v>
      </c>
      <c r="U2161" s="8">
        <f t="shared" si="234"/>
        <v>41872.201261574075</v>
      </c>
      <c r="V2161" s="14">
        <f t="shared" si="235"/>
        <v>30</v>
      </c>
      <c r="W2161" s="10">
        <f t="shared" si="236"/>
        <v>-0.99980000000000002</v>
      </c>
      <c r="X2161" s="21">
        <f t="shared" si="237"/>
        <v>2014</v>
      </c>
    </row>
    <row r="2162" spans="1:24" ht="30" x14ac:dyDescent="0.25">
      <c r="A2162">
        <v>134</v>
      </c>
      <c r="B2162" s="1" t="s">
        <v>136</v>
      </c>
      <c r="C2162" s="1" t="s">
        <v>4245</v>
      </c>
      <c r="D2162" s="3">
        <v>5000</v>
      </c>
      <c r="E2162" s="4">
        <v>0</v>
      </c>
      <c r="F2162" t="s">
        <v>8219</v>
      </c>
      <c r="G2162" t="s">
        <v>8223</v>
      </c>
      <c r="H2162" t="s">
        <v>8404</v>
      </c>
      <c r="I2162" t="s">
        <v>8245</v>
      </c>
      <c r="J2162">
        <v>1441386000</v>
      </c>
      <c r="K2162">
        <v>1438811418</v>
      </c>
      <c r="L2162" t="b">
        <v>0</v>
      </c>
      <c r="M2162">
        <v>0</v>
      </c>
      <c r="N2162" t="b">
        <v>0</v>
      </c>
      <c r="O2162" t="s">
        <v>8265</v>
      </c>
      <c r="P2162" t="s">
        <v>8320</v>
      </c>
      <c r="Q2162" t="s">
        <v>8336</v>
      </c>
      <c r="R2162">
        <f t="shared" si="231"/>
        <v>0</v>
      </c>
      <c r="S2162" s="9">
        <f t="shared" si="232"/>
        <v>0</v>
      </c>
      <c r="T2162" s="8">
        <f t="shared" si="233"/>
        <v>42221.909930555557</v>
      </c>
      <c r="U2162" s="8">
        <f t="shared" si="234"/>
        <v>42251.708333333328</v>
      </c>
      <c r="V2162" s="14">
        <f t="shared" si="235"/>
        <v>29.798402777771116</v>
      </c>
      <c r="W2162" s="10">
        <f t="shared" si="236"/>
        <v>-1</v>
      </c>
      <c r="X2162" s="21">
        <f t="shared" si="237"/>
        <v>2015</v>
      </c>
    </row>
    <row r="2163" spans="1:24" ht="60" x14ac:dyDescent="0.25">
      <c r="A2163">
        <v>158</v>
      </c>
      <c r="B2163" s="1" t="s">
        <v>160</v>
      </c>
      <c r="C2163" s="1" t="s">
        <v>4268</v>
      </c>
      <c r="D2163" s="3">
        <v>5000</v>
      </c>
      <c r="E2163" s="4">
        <v>0</v>
      </c>
      <c r="F2163" t="s">
        <v>8219</v>
      </c>
      <c r="G2163" t="s">
        <v>8223</v>
      </c>
      <c r="H2163" t="s">
        <v>8404</v>
      </c>
      <c r="I2163" t="s">
        <v>8245</v>
      </c>
      <c r="J2163">
        <v>1413942628</v>
      </c>
      <c r="K2163">
        <v>1411350628</v>
      </c>
      <c r="L2163" t="b">
        <v>0</v>
      </c>
      <c r="M2163">
        <v>0</v>
      </c>
      <c r="N2163" t="b">
        <v>0</v>
      </c>
      <c r="O2163" t="s">
        <v>8265</v>
      </c>
      <c r="P2163" t="s">
        <v>8320</v>
      </c>
      <c r="Q2163" t="s">
        <v>8336</v>
      </c>
      <c r="R2163">
        <f t="shared" si="231"/>
        <v>0</v>
      </c>
      <c r="S2163" s="9">
        <f t="shared" si="232"/>
        <v>0</v>
      </c>
      <c r="T2163" s="8">
        <f t="shared" si="233"/>
        <v>41904.07671296296</v>
      </c>
      <c r="U2163" s="8">
        <f t="shared" si="234"/>
        <v>41934.07671296296</v>
      </c>
      <c r="V2163" s="14">
        <f t="shared" si="235"/>
        <v>30</v>
      </c>
      <c r="W2163" s="10">
        <f t="shared" si="236"/>
        <v>-1</v>
      </c>
      <c r="X2163" s="21">
        <f t="shared" si="237"/>
        <v>2014</v>
      </c>
    </row>
    <row r="2164" spans="1:24" ht="60" x14ac:dyDescent="0.25">
      <c r="A2164">
        <v>160</v>
      </c>
      <c r="B2164" s="1" t="s">
        <v>162</v>
      </c>
      <c r="C2164" s="1" t="s">
        <v>4270</v>
      </c>
      <c r="D2164" s="3">
        <v>5000</v>
      </c>
      <c r="E2164" s="4">
        <v>0</v>
      </c>
      <c r="F2164" t="s">
        <v>8220</v>
      </c>
      <c r="G2164" t="s">
        <v>8223</v>
      </c>
      <c r="H2164" t="s">
        <v>8404</v>
      </c>
      <c r="I2164" t="s">
        <v>8245</v>
      </c>
      <c r="J2164">
        <v>1439675691</v>
      </c>
      <c r="K2164">
        <v>1434491691</v>
      </c>
      <c r="L2164" t="b">
        <v>0</v>
      </c>
      <c r="M2164">
        <v>0</v>
      </c>
      <c r="N2164" t="b">
        <v>0</v>
      </c>
      <c r="O2164" t="s">
        <v>8266</v>
      </c>
      <c r="P2164" t="s">
        <v>8320</v>
      </c>
      <c r="Q2164" t="s">
        <v>8324</v>
      </c>
      <c r="R2164">
        <f t="shared" si="231"/>
        <v>0</v>
      </c>
      <c r="S2164" s="9">
        <f t="shared" si="232"/>
        <v>0</v>
      </c>
      <c r="T2164" s="8">
        <f t="shared" si="233"/>
        <v>42171.913090277783</v>
      </c>
      <c r="U2164" s="8">
        <f t="shared" si="234"/>
        <v>42231.913090277783</v>
      </c>
      <c r="V2164" s="14">
        <f t="shared" si="235"/>
        <v>60</v>
      </c>
      <c r="W2164" s="10">
        <f t="shared" si="236"/>
        <v>-1</v>
      </c>
      <c r="X2164" s="21">
        <f t="shared" si="237"/>
        <v>2015</v>
      </c>
    </row>
    <row r="2165" spans="1:24" ht="60" x14ac:dyDescent="0.25">
      <c r="A2165">
        <v>186</v>
      </c>
      <c r="B2165" s="1" t="s">
        <v>188</v>
      </c>
      <c r="C2165" s="1" t="s">
        <v>4296</v>
      </c>
      <c r="D2165" s="3">
        <v>5000</v>
      </c>
      <c r="E2165" s="4">
        <v>0</v>
      </c>
      <c r="F2165" t="s">
        <v>8220</v>
      </c>
      <c r="G2165" t="s">
        <v>8223</v>
      </c>
      <c r="H2165" t="s">
        <v>8404</v>
      </c>
      <c r="I2165" t="s">
        <v>8245</v>
      </c>
      <c r="J2165">
        <v>1488571200</v>
      </c>
      <c r="K2165">
        <v>1485977434</v>
      </c>
      <c r="L2165" t="b">
        <v>0</v>
      </c>
      <c r="M2165">
        <v>0</v>
      </c>
      <c r="N2165" t="b">
        <v>0</v>
      </c>
      <c r="O2165" t="s">
        <v>8266</v>
      </c>
      <c r="P2165" t="s">
        <v>8320</v>
      </c>
      <c r="Q2165" t="s">
        <v>8324</v>
      </c>
      <c r="R2165">
        <f t="shared" si="231"/>
        <v>0</v>
      </c>
      <c r="S2165" s="9">
        <f t="shared" si="232"/>
        <v>0</v>
      </c>
      <c r="T2165" s="8">
        <f t="shared" si="233"/>
        <v>42767.812893518523</v>
      </c>
      <c r="U2165" s="8">
        <f t="shared" si="234"/>
        <v>42797.833333333328</v>
      </c>
      <c r="V2165" s="14">
        <f t="shared" si="235"/>
        <v>30.020439814805286</v>
      </c>
      <c r="W2165" s="10">
        <f t="shared" si="236"/>
        <v>-1</v>
      </c>
      <c r="X2165" s="21">
        <f t="shared" si="237"/>
        <v>2017</v>
      </c>
    </row>
    <row r="2166" spans="1:24" ht="60" x14ac:dyDescent="0.25">
      <c r="A2166">
        <v>429</v>
      </c>
      <c r="B2166" s="1" t="s">
        <v>430</v>
      </c>
      <c r="C2166" s="1" t="s">
        <v>4539</v>
      </c>
      <c r="D2166" s="3">
        <v>5000</v>
      </c>
      <c r="E2166" s="4">
        <v>0</v>
      </c>
      <c r="F2166" t="s">
        <v>8220</v>
      </c>
      <c r="G2166" t="s">
        <v>8223</v>
      </c>
      <c r="H2166" t="s">
        <v>8404</v>
      </c>
      <c r="I2166" t="s">
        <v>8245</v>
      </c>
      <c r="J2166">
        <v>1259297940</v>
      </c>
      <c r="K2166">
        <v>1252964282</v>
      </c>
      <c r="L2166" t="b">
        <v>0</v>
      </c>
      <c r="M2166">
        <v>0</v>
      </c>
      <c r="N2166" t="b">
        <v>0</v>
      </c>
      <c r="O2166" t="s">
        <v>8268</v>
      </c>
      <c r="P2166" t="s">
        <v>8320</v>
      </c>
      <c r="Q2166" t="s">
        <v>8338</v>
      </c>
      <c r="R2166">
        <f t="shared" si="231"/>
        <v>0</v>
      </c>
      <c r="S2166" s="9">
        <f t="shared" si="232"/>
        <v>0</v>
      </c>
      <c r="T2166" s="8">
        <f t="shared" si="233"/>
        <v>40070.901412037041</v>
      </c>
      <c r="U2166" s="8">
        <f t="shared" si="234"/>
        <v>40144.207638888889</v>
      </c>
      <c r="V2166" s="14">
        <f t="shared" si="235"/>
        <v>73.306226851847896</v>
      </c>
      <c r="W2166" s="10">
        <f t="shared" si="236"/>
        <v>-1</v>
      </c>
      <c r="X2166" s="21">
        <f t="shared" si="237"/>
        <v>2009</v>
      </c>
    </row>
    <row r="2167" spans="1:24" ht="30" x14ac:dyDescent="0.25">
      <c r="A2167">
        <v>516</v>
      </c>
      <c r="B2167" s="1" t="s">
        <v>517</v>
      </c>
      <c r="C2167" s="1" t="s">
        <v>4626</v>
      </c>
      <c r="D2167" s="3">
        <v>5000</v>
      </c>
      <c r="E2167" s="4">
        <v>0</v>
      </c>
      <c r="F2167" t="s">
        <v>8220</v>
      </c>
      <c r="G2167" t="s">
        <v>8224</v>
      </c>
      <c r="H2167" t="s">
        <v>8408</v>
      </c>
      <c r="I2167" t="s">
        <v>8246</v>
      </c>
      <c r="J2167">
        <v>1432752080</v>
      </c>
      <c r="K2167">
        <v>1427568080</v>
      </c>
      <c r="L2167" t="b">
        <v>0</v>
      </c>
      <c r="M2167">
        <v>0</v>
      </c>
      <c r="N2167" t="b">
        <v>0</v>
      </c>
      <c r="O2167" t="s">
        <v>8268</v>
      </c>
      <c r="P2167" t="s">
        <v>8320</v>
      </c>
      <c r="Q2167" t="s">
        <v>8338</v>
      </c>
      <c r="R2167">
        <f t="shared" si="231"/>
        <v>0</v>
      </c>
      <c r="S2167" s="9">
        <f t="shared" si="232"/>
        <v>0</v>
      </c>
      <c r="T2167" s="8">
        <f t="shared" si="233"/>
        <v>42091.778703703705</v>
      </c>
      <c r="U2167" s="8">
        <f t="shared" si="234"/>
        <v>42151.778703703705</v>
      </c>
      <c r="V2167" s="14">
        <f t="shared" si="235"/>
        <v>60</v>
      </c>
      <c r="W2167" s="10">
        <f t="shared" si="236"/>
        <v>-1</v>
      </c>
      <c r="X2167" s="21">
        <f t="shared" si="237"/>
        <v>2015</v>
      </c>
    </row>
    <row r="2168" spans="1:24" ht="60" x14ac:dyDescent="0.25">
      <c r="A2168">
        <v>616</v>
      </c>
      <c r="B2168" s="1" t="s">
        <v>617</v>
      </c>
      <c r="C2168" s="1" t="s">
        <v>4726</v>
      </c>
      <c r="D2168" s="3">
        <v>5000</v>
      </c>
      <c r="E2168" s="4">
        <v>0</v>
      </c>
      <c r="F2168" t="s">
        <v>8219</v>
      </c>
      <c r="G2168" t="s">
        <v>8229</v>
      </c>
      <c r="H2168" t="s">
        <v>8410</v>
      </c>
      <c r="I2168" t="s">
        <v>8248</v>
      </c>
      <c r="J2168">
        <v>1488013307</v>
      </c>
      <c r="K2168">
        <v>1485421307</v>
      </c>
      <c r="L2168" t="b">
        <v>0</v>
      </c>
      <c r="M2168">
        <v>0</v>
      </c>
      <c r="N2168" t="b">
        <v>0</v>
      </c>
      <c r="O2168" t="s">
        <v>8270</v>
      </c>
      <c r="P2168" t="s">
        <v>8307</v>
      </c>
      <c r="Q2168" t="s">
        <v>8341</v>
      </c>
      <c r="R2168">
        <f t="shared" si="231"/>
        <v>0</v>
      </c>
      <c r="S2168" s="9">
        <f t="shared" si="232"/>
        <v>0</v>
      </c>
      <c r="T2168" s="8">
        <f t="shared" si="233"/>
        <v>42761.376238425932</v>
      </c>
      <c r="U2168" s="8">
        <f t="shared" si="234"/>
        <v>42791.376238425932</v>
      </c>
      <c r="V2168" s="14">
        <f t="shared" si="235"/>
        <v>30</v>
      </c>
      <c r="W2168" s="10">
        <f t="shared" si="236"/>
        <v>-1</v>
      </c>
      <c r="X2168" s="21">
        <f t="shared" si="237"/>
        <v>2017</v>
      </c>
    </row>
    <row r="2169" spans="1:24" ht="45" x14ac:dyDescent="0.25">
      <c r="A2169">
        <v>624</v>
      </c>
      <c r="B2169" s="1" t="s">
        <v>625</v>
      </c>
      <c r="C2169" s="1" t="s">
        <v>4734</v>
      </c>
      <c r="D2169" s="3">
        <v>5000</v>
      </c>
      <c r="E2169" s="4">
        <v>0</v>
      </c>
      <c r="F2169" t="s">
        <v>8219</v>
      </c>
      <c r="G2169" t="s">
        <v>8223</v>
      </c>
      <c r="H2169" t="s">
        <v>8404</v>
      </c>
      <c r="I2169" t="s">
        <v>8245</v>
      </c>
      <c r="J2169">
        <v>1431647041</v>
      </c>
      <c r="K2169">
        <v>1429055041</v>
      </c>
      <c r="L2169" t="b">
        <v>0</v>
      </c>
      <c r="M2169">
        <v>0</v>
      </c>
      <c r="N2169" t="b">
        <v>0</v>
      </c>
      <c r="O2169" t="s">
        <v>8270</v>
      </c>
      <c r="P2169" t="s">
        <v>8307</v>
      </c>
      <c r="Q2169" t="s">
        <v>8341</v>
      </c>
      <c r="R2169">
        <f t="shared" si="231"/>
        <v>0</v>
      </c>
      <c r="S2169" s="9">
        <f t="shared" si="232"/>
        <v>0</v>
      </c>
      <c r="T2169" s="8">
        <f t="shared" si="233"/>
        <v>42108.988900462966</v>
      </c>
      <c r="U2169" s="8">
        <f t="shared" si="234"/>
        <v>42138.988900462966</v>
      </c>
      <c r="V2169" s="14">
        <f t="shared" si="235"/>
        <v>30</v>
      </c>
      <c r="W2169" s="10">
        <f t="shared" si="236"/>
        <v>-1</v>
      </c>
      <c r="X2169" s="21">
        <f t="shared" si="237"/>
        <v>2015</v>
      </c>
    </row>
    <row r="2170" spans="1:24" ht="45" x14ac:dyDescent="0.25">
      <c r="A2170">
        <v>628</v>
      </c>
      <c r="B2170" s="1" t="s">
        <v>629</v>
      </c>
      <c r="C2170" s="1" t="s">
        <v>4738</v>
      </c>
      <c r="D2170" s="3">
        <v>5000</v>
      </c>
      <c r="E2170" s="4">
        <v>0</v>
      </c>
      <c r="F2170" t="s">
        <v>8219</v>
      </c>
      <c r="G2170" t="s">
        <v>8223</v>
      </c>
      <c r="H2170" t="s">
        <v>8404</v>
      </c>
      <c r="I2170" t="s">
        <v>8245</v>
      </c>
      <c r="J2170">
        <v>1405269457</v>
      </c>
      <c r="K2170">
        <v>1402677457</v>
      </c>
      <c r="L2170" t="b">
        <v>0</v>
      </c>
      <c r="M2170">
        <v>0</v>
      </c>
      <c r="N2170" t="b">
        <v>0</v>
      </c>
      <c r="O2170" t="s">
        <v>8270</v>
      </c>
      <c r="P2170" t="s">
        <v>8307</v>
      </c>
      <c r="Q2170" t="s">
        <v>8341</v>
      </c>
      <c r="R2170">
        <f t="shared" si="231"/>
        <v>0</v>
      </c>
      <c r="S2170" s="9">
        <f t="shared" si="232"/>
        <v>0</v>
      </c>
      <c r="T2170" s="8">
        <f t="shared" si="233"/>
        <v>41803.692789351851</v>
      </c>
      <c r="U2170" s="8">
        <f t="shared" si="234"/>
        <v>41833.692789351851</v>
      </c>
      <c r="V2170" s="14">
        <f t="shared" si="235"/>
        <v>30</v>
      </c>
      <c r="W2170" s="10">
        <f t="shared" si="236"/>
        <v>-1</v>
      </c>
      <c r="X2170" s="21">
        <f t="shared" si="237"/>
        <v>2014</v>
      </c>
    </row>
    <row r="2171" spans="1:24" ht="45" x14ac:dyDescent="0.25">
      <c r="A2171">
        <v>764</v>
      </c>
      <c r="B2171" s="1" t="s">
        <v>765</v>
      </c>
      <c r="C2171" s="1" t="s">
        <v>4874</v>
      </c>
      <c r="D2171" s="3">
        <v>5000</v>
      </c>
      <c r="E2171" s="4">
        <v>0</v>
      </c>
      <c r="F2171" t="s">
        <v>8220</v>
      </c>
      <c r="G2171" t="s">
        <v>8223</v>
      </c>
      <c r="H2171" t="s">
        <v>8404</v>
      </c>
      <c r="I2171" t="s">
        <v>8245</v>
      </c>
      <c r="J2171">
        <v>1441858161</v>
      </c>
      <c r="K2171">
        <v>1439266161</v>
      </c>
      <c r="L2171" t="b">
        <v>0</v>
      </c>
      <c r="M2171">
        <v>0</v>
      </c>
      <c r="N2171" t="b">
        <v>0</v>
      </c>
      <c r="O2171" t="s">
        <v>8273</v>
      </c>
      <c r="P2171" t="s">
        <v>8310</v>
      </c>
      <c r="Q2171" t="s">
        <v>8351</v>
      </c>
      <c r="R2171">
        <f t="shared" si="231"/>
        <v>0</v>
      </c>
      <c r="S2171" s="9">
        <f t="shared" si="232"/>
        <v>0</v>
      </c>
      <c r="T2171" s="8">
        <f t="shared" si="233"/>
        <v>42227.173159722224</v>
      </c>
      <c r="U2171" s="8">
        <f t="shared" si="234"/>
        <v>42257.173159722224</v>
      </c>
      <c r="V2171" s="14">
        <f t="shared" si="235"/>
        <v>30</v>
      </c>
      <c r="W2171" s="10">
        <f t="shared" si="236"/>
        <v>-1</v>
      </c>
      <c r="X2171" s="21">
        <f t="shared" si="237"/>
        <v>2015</v>
      </c>
    </row>
    <row r="2172" spans="1:24" ht="60" x14ac:dyDescent="0.25">
      <c r="A2172">
        <v>875</v>
      </c>
      <c r="B2172" s="1" t="s">
        <v>876</v>
      </c>
      <c r="C2172" s="1" t="s">
        <v>4985</v>
      </c>
      <c r="D2172" s="3">
        <v>5000</v>
      </c>
      <c r="E2172" s="4">
        <v>0</v>
      </c>
      <c r="F2172" t="s">
        <v>8220</v>
      </c>
      <c r="G2172" t="s">
        <v>8223</v>
      </c>
      <c r="H2172" t="s">
        <v>8404</v>
      </c>
      <c r="I2172" t="s">
        <v>8245</v>
      </c>
      <c r="J2172">
        <v>1442856131</v>
      </c>
      <c r="K2172">
        <v>1441128131</v>
      </c>
      <c r="L2172" t="b">
        <v>0</v>
      </c>
      <c r="M2172">
        <v>0</v>
      </c>
      <c r="N2172" t="b">
        <v>0</v>
      </c>
      <c r="O2172" t="s">
        <v>8276</v>
      </c>
      <c r="P2172" t="s">
        <v>8326</v>
      </c>
      <c r="Q2172" t="s">
        <v>8349</v>
      </c>
      <c r="R2172">
        <f t="shared" si="231"/>
        <v>0</v>
      </c>
      <c r="S2172" s="9">
        <f t="shared" si="232"/>
        <v>0</v>
      </c>
      <c r="T2172" s="8">
        <f t="shared" si="233"/>
        <v>42248.723738425921</v>
      </c>
      <c r="U2172" s="8">
        <f t="shared" si="234"/>
        <v>42268.723738425921</v>
      </c>
      <c r="V2172" s="14">
        <f t="shared" si="235"/>
        <v>20</v>
      </c>
      <c r="W2172" s="10">
        <f t="shared" si="236"/>
        <v>-1</v>
      </c>
      <c r="X2172" s="21">
        <f t="shared" si="237"/>
        <v>2015</v>
      </c>
    </row>
    <row r="2173" spans="1:24" ht="60" x14ac:dyDescent="0.25">
      <c r="A2173">
        <v>988</v>
      </c>
      <c r="B2173" s="1" t="s">
        <v>989</v>
      </c>
      <c r="C2173" s="1" t="s">
        <v>5098</v>
      </c>
      <c r="D2173" s="3">
        <v>5000</v>
      </c>
      <c r="E2173" s="4">
        <v>0</v>
      </c>
      <c r="F2173" t="s">
        <v>8220</v>
      </c>
      <c r="G2173" t="s">
        <v>8236</v>
      </c>
      <c r="H2173" t="s">
        <v>8411</v>
      </c>
      <c r="I2173" t="s">
        <v>8248</v>
      </c>
      <c r="J2173">
        <v>1475310825</v>
      </c>
      <c r="K2173">
        <v>1472718825</v>
      </c>
      <c r="L2173" t="b">
        <v>0</v>
      </c>
      <c r="M2173">
        <v>0</v>
      </c>
      <c r="N2173" t="b">
        <v>0</v>
      </c>
      <c r="O2173" t="s">
        <v>8271</v>
      </c>
      <c r="P2173" t="s">
        <v>8307</v>
      </c>
      <c r="Q2173" t="s">
        <v>8309</v>
      </c>
      <c r="R2173">
        <f t="shared" si="231"/>
        <v>0</v>
      </c>
      <c r="S2173" s="9">
        <f t="shared" si="232"/>
        <v>0</v>
      </c>
      <c r="T2173" s="8">
        <f t="shared" si="233"/>
        <v>42614.356770833328</v>
      </c>
      <c r="U2173" s="8">
        <f t="shared" si="234"/>
        <v>42644.356770833328</v>
      </c>
      <c r="V2173" s="14">
        <f t="shared" si="235"/>
        <v>30</v>
      </c>
      <c r="W2173" s="10">
        <f t="shared" si="236"/>
        <v>-1</v>
      </c>
      <c r="X2173" s="21">
        <f t="shared" si="237"/>
        <v>2016</v>
      </c>
    </row>
    <row r="2174" spans="1:24" ht="45" x14ac:dyDescent="0.25">
      <c r="A2174">
        <v>1140</v>
      </c>
      <c r="B2174" s="1" t="s">
        <v>1141</v>
      </c>
      <c r="C2174" s="1" t="s">
        <v>5250</v>
      </c>
      <c r="D2174" s="3">
        <v>5000</v>
      </c>
      <c r="E2174" s="4">
        <v>0</v>
      </c>
      <c r="F2174" t="s">
        <v>8220</v>
      </c>
      <c r="G2174" t="s">
        <v>8224</v>
      </c>
      <c r="H2174" t="s">
        <v>8408</v>
      </c>
      <c r="I2174" t="s">
        <v>8246</v>
      </c>
      <c r="J2174">
        <v>1438859121</v>
      </c>
      <c r="K2174">
        <v>1436267121</v>
      </c>
      <c r="L2174" t="b">
        <v>0</v>
      </c>
      <c r="M2174">
        <v>0</v>
      </c>
      <c r="N2174" t="b">
        <v>0</v>
      </c>
      <c r="O2174" t="s">
        <v>8281</v>
      </c>
      <c r="P2174" t="s">
        <v>8315</v>
      </c>
      <c r="Q2174" t="s">
        <v>8343</v>
      </c>
      <c r="R2174">
        <f t="shared" si="231"/>
        <v>0</v>
      </c>
      <c r="S2174" s="9">
        <f t="shared" si="232"/>
        <v>0</v>
      </c>
      <c r="T2174" s="8">
        <f t="shared" si="233"/>
        <v>42192.462048611109</v>
      </c>
      <c r="U2174" s="8">
        <f t="shared" si="234"/>
        <v>42222.462048611109</v>
      </c>
      <c r="V2174" s="14">
        <f t="shared" si="235"/>
        <v>30</v>
      </c>
      <c r="W2174" s="10">
        <f t="shared" si="236"/>
        <v>-1</v>
      </c>
      <c r="X2174" s="21">
        <f t="shared" si="237"/>
        <v>2015</v>
      </c>
    </row>
    <row r="2175" spans="1:24" ht="45" x14ac:dyDescent="0.25">
      <c r="A2175">
        <v>1231</v>
      </c>
      <c r="B2175" s="1" t="s">
        <v>1232</v>
      </c>
      <c r="C2175" s="1" t="s">
        <v>5341</v>
      </c>
      <c r="D2175" s="3">
        <v>5000</v>
      </c>
      <c r="E2175" s="4">
        <v>0</v>
      </c>
      <c r="F2175" t="s">
        <v>8219</v>
      </c>
      <c r="G2175" t="s">
        <v>8223</v>
      </c>
      <c r="H2175" t="s">
        <v>8404</v>
      </c>
      <c r="I2175" t="s">
        <v>8245</v>
      </c>
      <c r="J2175">
        <v>1440723600</v>
      </c>
      <c r="K2175">
        <v>1436394968</v>
      </c>
      <c r="L2175" t="b">
        <v>0</v>
      </c>
      <c r="M2175">
        <v>0</v>
      </c>
      <c r="N2175" t="b">
        <v>0</v>
      </c>
      <c r="O2175" t="s">
        <v>8284</v>
      </c>
      <c r="P2175" t="s">
        <v>8326</v>
      </c>
      <c r="Q2175" t="s">
        <v>8353</v>
      </c>
      <c r="R2175">
        <f t="shared" si="231"/>
        <v>0</v>
      </c>
      <c r="S2175" s="9">
        <f t="shared" si="232"/>
        <v>0</v>
      </c>
      <c r="T2175" s="8">
        <f t="shared" si="233"/>
        <v>42193.941759259258</v>
      </c>
      <c r="U2175" s="8">
        <f t="shared" si="234"/>
        <v>42244.041666666672</v>
      </c>
      <c r="V2175" s="14">
        <f t="shared" si="235"/>
        <v>50.099907407413411</v>
      </c>
      <c r="W2175" s="10">
        <f t="shared" si="236"/>
        <v>-1</v>
      </c>
      <c r="X2175" s="21">
        <f t="shared" si="237"/>
        <v>2015</v>
      </c>
    </row>
    <row r="2176" spans="1:24" ht="60" x14ac:dyDescent="0.25">
      <c r="A2176">
        <v>1458</v>
      </c>
      <c r="B2176" s="1" t="s">
        <v>1459</v>
      </c>
      <c r="C2176" s="1" t="s">
        <v>5568</v>
      </c>
      <c r="D2176" s="3">
        <v>5000</v>
      </c>
      <c r="E2176" s="4">
        <v>0</v>
      </c>
      <c r="F2176" t="s">
        <v>8219</v>
      </c>
      <c r="G2176" t="s">
        <v>8223</v>
      </c>
      <c r="H2176" t="s">
        <v>8404</v>
      </c>
      <c r="I2176" t="s">
        <v>8245</v>
      </c>
      <c r="J2176">
        <v>1407729600</v>
      </c>
      <c r="K2176">
        <v>1405097760</v>
      </c>
      <c r="L2176" t="b">
        <v>0</v>
      </c>
      <c r="M2176">
        <v>0</v>
      </c>
      <c r="N2176" t="b">
        <v>0</v>
      </c>
      <c r="O2176" t="s">
        <v>8285</v>
      </c>
      <c r="P2176" t="s">
        <v>8310</v>
      </c>
      <c r="Q2176" t="s">
        <v>8347</v>
      </c>
      <c r="R2176">
        <f t="shared" si="231"/>
        <v>0</v>
      </c>
      <c r="S2176" s="9">
        <f t="shared" si="232"/>
        <v>0</v>
      </c>
      <c r="T2176" s="8">
        <f t="shared" si="233"/>
        <v>41831.705555555556</v>
      </c>
      <c r="U2176" s="8">
        <f t="shared" si="234"/>
        <v>41862.166666666664</v>
      </c>
      <c r="V2176" s="14">
        <f t="shared" si="235"/>
        <v>30.461111111108039</v>
      </c>
      <c r="W2176" s="10">
        <f t="shared" si="236"/>
        <v>-1</v>
      </c>
      <c r="X2176" s="21">
        <f t="shared" si="237"/>
        <v>2014</v>
      </c>
    </row>
    <row r="2177" spans="1:24" ht="45" x14ac:dyDescent="0.25">
      <c r="A2177">
        <v>1489</v>
      </c>
      <c r="B2177" s="1" t="s">
        <v>1490</v>
      </c>
      <c r="C2177" s="1" t="s">
        <v>5599</v>
      </c>
      <c r="D2177" s="3">
        <v>5000</v>
      </c>
      <c r="E2177" s="4">
        <v>0</v>
      </c>
      <c r="F2177" t="s">
        <v>8220</v>
      </c>
      <c r="G2177" t="s">
        <v>8223</v>
      </c>
      <c r="H2177" t="s">
        <v>8404</v>
      </c>
      <c r="I2177" t="s">
        <v>8245</v>
      </c>
      <c r="J2177">
        <v>1352994052</v>
      </c>
      <c r="K2177">
        <v>1350398452</v>
      </c>
      <c r="L2177" t="b">
        <v>0</v>
      </c>
      <c r="M2177">
        <v>0</v>
      </c>
      <c r="N2177" t="b">
        <v>0</v>
      </c>
      <c r="O2177" t="s">
        <v>8273</v>
      </c>
      <c r="P2177" t="s">
        <v>8310</v>
      </c>
      <c r="Q2177" t="s">
        <v>8351</v>
      </c>
      <c r="R2177">
        <f t="shared" si="231"/>
        <v>0</v>
      </c>
      <c r="S2177" s="9">
        <f t="shared" si="232"/>
        <v>0</v>
      </c>
      <c r="T2177" s="8">
        <f t="shared" si="233"/>
        <v>41198.611712962964</v>
      </c>
      <c r="U2177" s="8">
        <f t="shared" si="234"/>
        <v>41228.653379629628</v>
      </c>
      <c r="V2177" s="14">
        <f t="shared" si="235"/>
        <v>30.041666666664241</v>
      </c>
      <c r="W2177" s="10">
        <f t="shared" si="236"/>
        <v>-1</v>
      </c>
      <c r="X2177" s="21">
        <f t="shared" si="237"/>
        <v>2012</v>
      </c>
    </row>
    <row r="2178" spans="1:24" ht="60" x14ac:dyDescent="0.25">
      <c r="A2178">
        <v>1712</v>
      </c>
      <c r="B2178" s="1" t="s">
        <v>1713</v>
      </c>
      <c r="C2178" s="1" t="s">
        <v>5822</v>
      </c>
      <c r="D2178" s="3">
        <v>5000</v>
      </c>
      <c r="E2178" s="4">
        <v>0</v>
      </c>
      <c r="F2178" t="s">
        <v>8220</v>
      </c>
      <c r="G2178" t="s">
        <v>8223</v>
      </c>
      <c r="H2178" t="s">
        <v>8404</v>
      </c>
      <c r="I2178" t="s">
        <v>8245</v>
      </c>
      <c r="J2178">
        <v>1435701353</v>
      </c>
      <c r="K2178">
        <v>1430517353</v>
      </c>
      <c r="L2178" t="b">
        <v>0</v>
      </c>
      <c r="M2178">
        <v>0</v>
      </c>
      <c r="N2178" t="b">
        <v>0</v>
      </c>
      <c r="O2178" t="s">
        <v>8291</v>
      </c>
      <c r="P2178" t="s">
        <v>8326</v>
      </c>
      <c r="Q2178" t="s">
        <v>8329</v>
      </c>
      <c r="R2178">
        <f t="shared" ref="R2178:R2241" si="238">IFERROR(ROUND(E2178/M2178,2),0)</f>
        <v>0</v>
      </c>
      <c r="S2178" s="9">
        <f t="shared" ref="S2178:S2241" si="239">ROUND((E2178/D2178)*100,0)</f>
        <v>0</v>
      </c>
      <c r="T2178" s="8">
        <f t="shared" ref="T2178:T2241" si="240">+(((K2178/60)/60)/24)+DATE(1970,1,1)</f>
        <v>42125.913807870369</v>
      </c>
      <c r="U2178" s="8">
        <f t="shared" ref="U2178:U2241" si="241">+(((J2178/60)/60/24)+DATE(1970,1,1))</f>
        <v>42185.913807870369</v>
      </c>
      <c r="V2178" s="14">
        <f t="shared" ref="V2178:V2241" si="242">+U2178-T2178</f>
        <v>60</v>
      </c>
      <c r="W2178" s="10">
        <f t="shared" ref="W2178:W2241" si="243">+(E2178-D2178)/D2178</f>
        <v>-1</v>
      </c>
      <c r="X2178" s="21">
        <f t="shared" ref="X2178:X2241" si="244">YEAR(T2178)</f>
        <v>2015</v>
      </c>
    </row>
    <row r="2179" spans="1:24" ht="45" x14ac:dyDescent="0.25">
      <c r="A2179">
        <v>1721</v>
      </c>
      <c r="B2179" s="1" t="s">
        <v>1722</v>
      </c>
      <c r="C2179" s="1" t="s">
        <v>5831</v>
      </c>
      <c r="D2179" s="3">
        <v>5000</v>
      </c>
      <c r="E2179" s="4">
        <v>0</v>
      </c>
      <c r="F2179" t="s">
        <v>8220</v>
      </c>
      <c r="G2179" t="s">
        <v>8223</v>
      </c>
      <c r="H2179" t="s">
        <v>8404</v>
      </c>
      <c r="I2179" t="s">
        <v>8245</v>
      </c>
      <c r="J2179">
        <v>1449831863</v>
      </c>
      <c r="K2179">
        <v>1447239863</v>
      </c>
      <c r="L2179" t="b">
        <v>0</v>
      </c>
      <c r="M2179">
        <v>0</v>
      </c>
      <c r="N2179" t="b">
        <v>0</v>
      </c>
      <c r="O2179" t="s">
        <v>8291</v>
      </c>
      <c r="P2179" t="s">
        <v>8326</v>
      </c>
      <c r="Q2179" t="s">
        <v>8329</v>
      </c>
      <c r="R2179">
        <f t="shared" si="238"/>
        <v>0</v>
      </c>
      <c r="S2179" s="9">
        <f t="shared" si="239"/>
        <v>0</v>
      </c>
      <c r="T2179" s="8">
        <f t="shared" si="240"/>
        <v>42319.461377314816</v>
      </c>
      <c r="U2179" s="8">
        <f t="shared" si="241"/>
        <v>42349.461377314816</v>
      </c>
      <c r="V2179" s="14">
        <f t="shared" si="242"/>
        <v>30</v>
      </c>
      <c r="W2179" s="10">
        <f t="shared" si="243"/>
        <v>-1</v>
      </c>
      <c r="X2179" s="21">
        <f t="shared" si="244"/>
        <v>2015</v>
      </c>
    </row>
    <row r="2180" spans="1:24" ht="45" x14ac:dyDescent="0.25">
      <c r="A2180">
        <v>2341</v>
      </c>
      <c r="B2180" s="1" t="s">
        <v>2342</v>
      </c>
      <c r="C2180" s="1" t="s">
        <v>6451</v>
      </c>
      <c r="D2180" s="3">
        <v>5000</v>
      </c>
      <c r="E2180" s="4">
        <v>0</v>
      </c>
      <c r="F2180" t="s">
        <v>8219</v>
      </c>
      <c r="G2180" t="s">
        <v>8223</v>
      </c>
      <c r="H2180" t="s">
        <v>8404</v>
      </c>
      <c r="I2180" t="s">
        <v>8245</v>
      </c>
      <c r="J2180">
        <v>1436729504</v>
      </c>
      <c r="K2180">
        <v>1434137504</v>
      </c>
      <c r="L2180" t="b">
        <v>0</v>
      </c>
      <c r="M2180">
        <v>0</v>
      </c>
      <c r="N2180" t="b">
        <v>0</v>
      </c>
      <c r="O2180" t="s">
        <v>8270</v>
      </c>
      <c r="P2180" t="s">
        <v>8307</v>
      </c>
      <c r="Q2180" t="s">
        <v>8341</v>
      </c>
      <c r="R2180">
        <f t="shared" si="238"/>
        <v>0</v>
      </c>
      <c r="S2180" s="9">
        <f t="shared" si="239"/>
        <v>0</v>
      </c>
      <c r="T2180" s="8">
        <f t="shared" si="240"/>
        <v>42167.813703703709</v>
      </c>
      <c r="U2180" s="8">
        <f t="shared" si="241"/>
        <v>42197.813703703709</v>
      </c>
      <c r="V2180" s="14">
        <f t="shared" si="242"/>
        <v>30</v>
      </c>
      <c r="W2180" s="10">
        <f t="shared" si="243"/>
        <v>-1</v>
      </c>
      <c r="X2180" s="21">
        <f t="shared" si="244"/>
        <v>2015</v>
      </c>
    </row>
    <row r="2181" spans="1:24" ht="45" x14ac:dyDescent="0.25">
      <c r="A2181">
        <v>2518</v>
      </c>
      <c r="B2181" s="1" t="s">
        <v>2518</v>
      </c>
      <c r="C2181" s="1" t="s">
        <v>6628</v>
      </c>
      <c r="D2181" s="3">
        <v>5000</v>
      </c>
      <c r="E2181" s="4">
        <v>0</v>
      </c>
      <c r="F2181" t="s">
        <v>8220</v>
      </c>
      <c r="G2181" t="s">
        <v>8223</v>
      </c>
      <c r="H2181" t="s">
        <v>8404</v>
      </c>
      <c r="I2181" t="s">
        <v>8245</v>
      </c>
      <c r="J2181">
        <v>1415899228</v>
      </c>
      <c r="K2181">
        <v>1413303628</v>
      </c>
      <c r="L2181" t="b">
        <v>0</v>
      </c>
      <c r="M2181">
        <v>0</v>
      </c>
      <c r="N2181" t="b">
        <v>0</v>
      </c>
      <c r="O2181" t="s">
        <v>8297</v>
      </c>
      <c r="P2181" t="s">
        <v>8318</v>
      </c>
      <c r="Q2181" t="s">
        <v>8356</v>
      </c>
      <c r="R2181">
        <f t="shared" si="238"/>
        <v>0</v>
      </c>
      <c r="S2181" s="9">
        <f t="shared" si="239"/>
        <v>0</v>
      </c>
      <c r="T2181" s="8">
        <f t="shared" si="240"/>
        <v>41926.680879629632</v>
      </c>
      <c r="U2181" s="8">
        <f t="shared" si="241"/>
        <v>41956.722546296296</v>
      </c>
      <c r="V2181" s="14">
        <f t="shared" si="242"/>
        <v>30.041666666664241</v>
      </c>
      <c r="W2181" s="10">
        <f t="shared" si="243"/>
        <v>-1</v>
      </c>
      <c r="X2181" s="21">
        <f t="shared" si="244"/>
        <v>2014</v>
      </c>
    </row>
    <row r="2182" spans="1:24" ht="60" x14ac:dyDescent="0.25">
      <c r="A2182">
        <v>2760</v>
      </c>
      <c r="B2182" s="1" t="s">
        <v>2760</v>
      </c>
      <c r="C2182" s="1" t="s">
        <v>6870</v>
      </c>
      <c r="D2182" s="3">
        <v>5000</v>
      </c>
      <c r="E2182" s="4">
        <v>0</v>
      </c>
      <c r="F2182" t="s">
        <v>8220</v>
      </c>
      <c r="G2182" t="s">
        <v>8224</v>
      </c>
      <c r="H2182" t="s">
        <v>8408</v>
      </c>
      <c r="I2182" t="s">
        <v>8246</v>
      </c>
      <c r="J2182">
        <v>1371726258</v>
      </c>
      <c r="K2182">
        <v>1369134258</v>
      </c>
      <c r="L2182" t="b">
        <v>0</v>
      </c>
      <c r="M2182">
        <v>0</v>
      </c>
      <c r="N2182" t="b">
        <v>0</v>
      </c>
      <c r="O2182" t="s">
        <v>8302</v>
      </c>
      <c r="P2182" t="s">
        <v>8310</v>
      </c>
      <c r="Q2182" t="s">
        <v>8355</v>
      </c>
      <c r="R2182">
        <f t="shared" si="238"/>
        <v>0</v>
      </c>
      <c r="S2182" s="9">
        <f t="shared" si="239"/>
        <v>0</v>
      </c>
      <c r="T2182" s="8">
        <f t="shared" si="240"/>
        <v>41415.461319444446</v>
      </c>
      <c r="U2182" s="8">
        <f t="shared" si="241"/>
        <v>41445.461319444446</v>
      </c>
      <c r="V2182" s="14">
        <f t="shared" si="242"/>
        <v>30</v>
      </c>
      <c r="W2182" s="10">
        <f t="shared" si="243"/>
        <v>-1</v>
      </c>
      <c r="X2182" s="21">
        <f t="shared" si="244"/>
        <v>2013</v>
      </c>
    </row>
    <row r="2183" spans="1:24" ht="60" x14ac:dyDescent="0.25">
      <c r="A2183">
        <v>3206</v>
      </c>
      <c r="B2183" s="1" t="s">
        <v>3206</v>
      </c>
      <c r="C2183" s="1" t="s">
        <v>7316</v>
      </c>
      <c r="D2183" s="3">
        <v>5000</v>
      </c>
      <c r="E2183" s="4">
        <v>0</v>
      </c>
      <c r="F2183" t="s">
        <v>8220</v>
      </c>
      <c r="G2183" t="s">
        <v>8223</v>
      </c>
      <c r="H2183" t="s">
        <v>8404</v>
      </c>
      <c r="I2183" t="s">
        <v>8245</v>
      </c>
      <c r="J2183">
        <v>1442644651</v>
      </c>
      <c r="K2183">
        <v>1440052651</v>
      </c>
      <c r="L2183" t="b">
        <v>0</v>
      </c>
      <c r="M2183">
        <v>0</v>
      </c>
      <c r="N2183" t="b">
        <v>0</v>
      </c>
      <c r="O2183" t="s">
        <v>8303</v>
      </c>
      <c r="P2183" t="s">
        <v>8322</v>
      </c>
      <c r="Q2183" t="s">
        <v>8334</v>
      </c>
      <c r="R2183">
        <f t="shared" si="238"/>
        <v>0</v>
      </c>
      <c r="S2183" s="9">
        <f t="shared" si="239"/>
        <v>0</v>
      </c>
      <c r="T2183" s="8">
        <f t="shared" si="240"/>
        <v>42236.276053240741</v>
      </c>
      <c r="U2183" s="8">
        <f t="shared" si="241"/>
        <v>42266.276053240741</v>
      </c>
      <c r="V2183" s="14">
        <f t="shared" si="242"/>
        <v>30</v>
      </c>
      <c r="W2183" s="10">
        <f t="shared" si="243"/>
        <v>-1</v>
      </c>
      <c r="X2183" s="21">
        <f t="shared" si="244"/>
        <v>2015</v>
      </c>
    </row>
    <row r="2184" spans="1:24" ht="60" x14ac:dyDescent="0.25">
      <c r="A2184">
        <v>3944</v>
      </c>
      <c r="B2184" s="1" t="s">
        <v>3941</v>
      </c>
      <c r="C2184" s="1" t="s">
        <v>8052</v>
      </c>
      <c r="D2184" s="3">
        <v>5000</v>
      </c>
      <c r="E2184" s="4">
        <v>0</v>
      </c>
      <c r="F2184" t="s">
        <v>8220</v>
      </c>
      <c r="G2184" t="s">
        <v>8223</v>
      </c>
      <c r="H2184" t="s">
        <v>8404</v>
      </c>
      <c r="I2184" t="s">
        <v>8245</v>
      </c>
      <c r="J2184">
        <v>1440690875</v>
      </c>
      <c r="K2184">
        <v>1438098875</v>
      </c>
      <c r="L2184" t="b">
        <v>0</v>
      </c>
      <c r="M2184">
        <v>0</v>
      </c>
      <c r="N2184" t="b">
        <v>0</v>
      </c>
      <c r="O2184" t="s">
        <v>8269</v>
      </c>
      <c r="P2184" t="s">
        <v>8322</v>
      </c>
      <c r="Q2184" t="s">
        <v>8325</v>
      </c>
      <c r="R2184">
        <f t="shared" si="238"/>
        <v>0</v>
      </c>
      <c r="S2184" s="9">
        <f t="shared" si="239"/>
        <v>0</v>
      </c>
      <c r="T2184" s="8">
        <f t="shared" si="240"/>
        <v>42213.662905092591</v>
      </c>
      <c r="U2184" s="8">
        <f t="shared" si="241"/>
        <v>42243.662905092591</v>
      </c>
      <c r="V2184" s="14">
        <f t="shared" si="242"/>
        <v>30</v>
      </c>
      <c r="W2184" s="10">
        <f t="shared" si="243"/>
        <v>-1</v>
      </c>
      <c r="X2184" s="21">
        <f t="shared" si="244"/>
        <v>2015</v>
      </c>
    </row>
    <row r="2185" spans="1:24" ht="60" x14ac:dyDescent="0.25">
      <c r="A2185">
        <v>4031</v>
      </c>
      <c r="B2185" s="1" t="s">
        <v>4027</v>
      </c>
      <c r="C2185" s="1" t="s">
        <v>8136</v>
      </c>
      <c r="D2185" s="3">
        <v>5000</v>
      </c>
      <c r="E2185" s="4">
        <v>0</v>
      </c>
      <c r="F2185" t="s">
        <v>8220</v>
      </c>
      <c r="G2185" t="s">
        <v>8223</v>
      </c>
      <c r="H2185" t="s">
        <v>8404</v>
      </c>
      <c r="I2185" t="s">
        <v>8245</v>
      </c>
      <c r="J2185">
        <v>1418914964</v>
      </c>
      <c r="K2185">
        <v>1414591364</v>
      </c>
      <c r="L2185" t="b">
        <v>0</v>
      </c>
      <c r="M2185">
        <v>0</v>
      </c>
      <c r="N2185" t="b">
        <v>0</v>
      </c>
      <c r="O2185" t="s">
        <v>8269</v>
      </c>
      <c r="P2185" t="s">
        <v>8322</v>
      </c>
      <c r="Q2185" t="s">
        <v>8325</v>
      </c>
      <c r="R2185">
        <f t="shared" si="238"/>
        <v>0</v>
      </c>
      <c r="S2185" s="9">
        <f t="shared" si="239"/>
        <v>0</v>
      </c>
      <c r="T2185" s="8">
        <f t="shared" si="240"/>
        <v>41941.585231481484</v>
      </c>
      <c r="U2185" s="8">
        <f t="shared" si="241"/>
        <v>41991.626898148148</v>
      </c>
      <c r="V2185" s="14">
        <f t="shared" si="242"/>
        <v>50.041666666664241</v>
      </c>
      <c r="W2185" s="10">
        <f t="shared" si="243"/>
        <v>-1</v>
      </c>
      <c r="X2185" s="21">
        <f t="shared" si="244"/>
        <v>2014</v>
      </c>
    </row>
    <row r="2186" spans="1:24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t="s">
        <v>8223</v>
      </c>
      <c r="H2186" t="s">
        <v>8404</v>
      </c>
      <c r="I2186" t="s">
        <v>8245</v>
      </c>
      <c r="J2186">
        <v>1421337405</v>
      </c>
      <c r="K2186">
        <v>1418745405</v>
      </c>
      <c r="L2186" t="b">
        <v>0</v>
      </c>
      <c r="M2186">
        <v>2</v>
      </c>
      <c r="N2186" t="b">
        <v>0</v>
      </c>
      <c r="O2186" t="s">
        <v>8291</v>
      </c>
      <c r="P2186" t="s">
        <v>8326</v>
      </c>
      <c r="Q2186" t="s">
        <v>8329</v>
      </c>
      <c r="R2186">
        <f t="shared" si="238"/>
        <v>5</v>
      </c>
      <c r="S2186" s="9">
        <f t="shared" si="239"/>
        <v>0</v>
      </c>
      <c r="T2186" s="8">
        <f t="shared" si="240"/>
        <v>41989.664409722223</v>
      </c>
      <c r="U2186" s="8">
        <f t="shared" si="241"/>
        <v>42019.664409722223</v>
      </c>
      <c r="V2186" s="14">
        <f t="shared" si="242"/>
        <v>30</v>
      </c>
      <c r="W2186" s="10">
        <f t="shared" si="243"/>
        <v>-0.99801980198019802</v>
      </c>
      <c r="X2186" s="21">
        <f t="shared" si="244"/>
        <v>2014</v>
      </c>
    </row>
    <row r="2187" spans="1:24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t="s">
        <v>8223</v>
      </c>
      <c r="H2187" t="s">
        <v>8404</v>
      </c>
      <c r="I2187" t="s">
        <v>8245</v>
      </c>
      <c r="J2187">
        <v>1491943445</v>
      </c>
      <c r="K2187">
        <v>1489351445</v>
      </c>
      <c r="L2187" t="b">
        <v>0</v>
      </c>
      <c r="M2187">
        <v>4</v>
      </c>
      <c r="N2187" t="b">
        <v>0</v>
      </c>
      <c r="O2187" t="s">
        <v>8291</v>
      </c>
      <c r="P2187" t="s">
        <v>8326</v>
      </c>
      <c r="Q2187" t="s">
        <v>8329</v>
      </c>
      <c r="R2187">
        <f t="shared" si="238"/>
        <v>54</v>
      </c>
      <c r="S2187" s="9">
        <f t="shared" si="239"/>
        <v>4</v>
      </c>
      <c r="T2187" s="8">
        <f t="shared" si="240"/>
        <v>42806.863946759258</v>
      </c>
      <c r="U2187" s="8">
        <f t="shared" si="241"/>
        <v>42836.863946759258</v>
      </c>
      <c r="V2187" s="14">
        <f t="shared" si="242"/>
        <v>30</v>
      </c>
      <c r="W2187" s="10">
        <f t="shared" si="243"/>
        <v>-0.95768854064642506</v>
      </c>
      <c r="X2187" s="21">
        <f t="shared" si="244"/>
        <v>2017</v>
      </c>
    </row>
    <row r="2188" spans="1:24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t="s">
        <v>8223</v>
      </c>
      <c r="H2188" t="s">
        <v>8404</v>
      </c>
      <c r="I2188" t="s">
        <v>8245</v>
      </c>
      <c r="J2188">
        <v>1407604920</v>
      </c>
      <c r="K2188">
        <v>1405012920</v>
      </c>
      <c r="L2188" t="b">
        <v>0</v>
      </c>
      <c r="M2188">
        <v>0</v>
      </c>
      <c r="N2188" t="b">
        <v>0</v>
      </c>
      <c r="O2188" t="s">
        <v>8282</v>
      </c>
      <c r="P2188" t="s">
        <v>8318</v>
      </c>
      <c r="Q2188" t="s">
        <v>8344</v>
      </c>
      <c r="R2188">
        <f t="shared" si="238"/>
        <v>0</v>
      </c>
      <c r="S2188" s="9">
        <f t="shared" si="239"/>
        <v>0</v>
      </c>
      <c r="T2188" s="8">
        <f t="shared" si="240"/>
        <v>41830.723611111112</v>
      </c>
      <c r="U2188" s="8">
        <f t="shared" si="241"/>
        <v>41860.723611111112</v>
      </c>
      <c r="V2188" s="14">
        <f t="shared" si="242"/>
        <v>30</v>
      </c>
      <c r="W2188" s="10">
        <f t="shared" si="243"/>
        <v>-1</v>
      </c>
      <c r="X2188" s="21">
        <f t="shared" si="244"/>
        <v>2014</v>
      </c>
    </row>
    <row r="2189" spans="1:24" ht="60" x14ac:dyDescent="0.25">
      <c r="A2189">
        <v>1932</v>
      </c>
      <c r="B2189" s="1" t="s">
        <v>1933</v>
      </c>
      <c r="C2189" s="1" t="s">
        <v>6042</v>
      </c>
      <c r="D2189" s="3">
        <v>5250</v>
      </c>
      <c r="E2189" s="4">
        <v>5617</v>
      </c>
      <c r="F2189" t="s">
        <v>8218</v>
      </c>
      <c r="G2189" t="s">
        <v>8223</v>
      </c>
      <c r="H2189" t="s">
        <v>8404</v>
      </c>
      <c r="I2189" t="s">
        <v>8245</v>
      </c>
      <c r="J2189">
        <v>1327433173</v>
      </c>
      <c r="K2189">
        <v>1325618773</v>
      </c>
      <c r="L2189" t="b">
        <v>0</v>
      </c>
      <c r="M2189">
        <v>80</v>
      </c>
      <c r="N2189" t="b">
        <v>1</v>
      </c>
      <c r="O2189" t="s">
        <v>8277</v>
      </c>
      <c r="P2189" t="s">
        <v>8326</v>
      </c>
      <c r="Q2189" t="s">
        <v>8327</v>
      </c>
      <c r="R2189">
        <f t="shared" si="238"/>
        <v>70.209999999999994</v>
      </c>
      <c r="S2189" s="9">
        <f t="shared" si="239"/>
        <v>107</v>
      </c>
      <c r="T2189" s="8">
        <f t="shared" si="240"/>
        <v>40911.809872685182</v>
      </c>
      <c r="U2189" s="8">
        <f t="shared" si="241"/>
        <v>40932.809872685182</v>
      </c>
      <c r="V2189" s="14">
        <f t="shared" si="242"/>
        <v>21</v>
      </c>
      <c r="W2189" s="10">
        <f t="shared" si="243"/>
        <v>6.99047619047619E-2</v>
      </c>
      <c r="X2189" s="21">
        <f t="shared" si="244"/>
        <v>2012</v>
      </c>
    </row>
    <row r="2190" spans="1:24" ht="60" x14ac:dyDescent="0.25">
      <c r="A2190">
        <v>33</v>
      </c>
      <c r="B2190" s="1" t="s">
        <v>35</v>
      </c>
      <c r="C2190" s="1" t="s">
        <v>4144</v>
      </c>
      <c r="D2190" s="3">
        <v>5250</v>
      </c>
      <c r="E2190" s="4">
        <v>5360</v>
      </c>
      <c r="F2190" t="s">
        <v>8218</v>
      </c>
      <c r="G2190" t="s">
        <v>8223</v>
      </c>
      <c r="H2190" t="s">
        <v>8404</v>
      </c>
      <c r="I2190" t="s">
        <v>8245</v>
      </c>
      <c r="J2190">
        <v>1447001501</v>
      </c>
      <c r="K2190">
        <v>1444405901</v>
      </c>
      <c r="L2190" t="b">
        <v>0</v>
      </c>
      <c r="M2190">
        <v>64</v>
      </c>
      <c r="N2190" t="b">
        <v>1</v>
      </c>
      <c r="O2190" t="s">
        <v>8263</v>
      </c>
      <c r="P2190" t="s">
        <v>8320</v>
      </c>
      <c r="Q2190" t="s">
        <v>8331</v>
      </c>
      <c r="R2190">
        <f t="shared" si="238"/>
        <v>83.75</v>
      </c>
      <c r="S2190" s="9">
        <f t="shared" si="239"/>
        <v>102</v>
      </c>
      <c r="T2190" s="8">
        <f t="shared" si="240"/>
        <v>42286.660891203705</v>
      </c>
      <c r="U2190" s="8">
        <f t="shared" si="241"/>
        <v>42316.702557870376</v>
      </c>
      <c r="V2190" s="14">
        <f t="shared" si="242"/>
        <v>30.041666666671517</v>
      </c>
      <c r="W2190" s="10">
        <f t="shared" si="243"/>
        <v>2.0952380952380951E-2</v>
      </c>
      <c r="X2190" s="21">
        <f t="shared" si="244"/>
        <v>2015</v>
      </c>
    </row>
    <row r="2191" spans="1:24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t="s">
        <v>8223</v>
      </c>
      <c r="H2191" t="s">
        <v>8404</v>
      </c>
      <c r="I2191" t="s">
        <v>8245</v>
      </c>
      <c r="J2191">
        <v>1482307140</v>
      </c>
      <c r="K2191">
        <v>1479886966</v>
      </c>
      <c r="L2191" t="b">
        <v>1</v>
      </c>
      <c r="M2191">
        <v>58</v>
      </c>
      <c r="N2191" t="b">
        <v>1</v>
      </c>
      <c r="O2191" t="s">
        <v>8267</v>
      </c>
      <c r="P2191" t="s">
        <v>8320</v>
      </c>
      <c r="Q2191" t="s">
        <v>8321</v>
      </c>
      <c r="R2191">
        <f t="shared" si="238"/>
        <v>114.59</v>
      </c>
      <c r="S2191" s="9">
        <f t="shared" si="239"/>
        <v>123</v>
      </c>
      <c r="T2191" s="8">
        <f t="shared" si="240"/>
        <v>42697.32136574074</v>
      </c>
      <c r="U2191" s="8">
        <f t="shared" si="241"/>
        <v>42725.332638888889</v>
      </c>
      <c r="V2191" s="14">
        <f t="shared" si="242"/>
        <v>28.011273148149485</v>
      </c>
      <c r="W2191" s="10">
        <f t="shared" si="243"/>
        <v>0.23074074074074075</v>
      </c>
      <c r="X2191" s="21">
        <f t="shared" si="244"/>
        <v>2016</v>
      </c>
    </row>
    <row r="2192" spans="1:24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t="s">
        <v>8223</v>
      </c>
      <c r="H2192" t="s">
        <v>8404</v>
      </c>
      <c r="I2192" t="s">
        <v>8245</v>
      </c>
      <c r="J2192">
        <v>1466697625</v>
      </c>
      <c r="K2192">
        <v>1464105625</v>
      </c>
      <c r="L2192" t="b">
        <v>0</v>
      </c>
      <c r="M2192">
        <v>96</v>
      </c>
      <c r="N2192" t="b">
        <v>1</v>
      </c>
      <c r="O2192" t="s">
        <v>8278</v>
      </c>
      <c r="P2192" t="s">
        <v>8326</v>
      </c>
      <c r="Q2192" t="s">
        <v>8328</v>
      </c>
      <c r="R2192">
        <f t="shared" si="238"/>
        <v>61.03</v>
      </c>
      <c r="S2192" s="9">
        <f t="shared" si="239"/>
        <v>108</v>
      </c>
      <c r="T2192" s="8">
        <f t="shared" si="240"/>
        <v>42514.666956018518</v>
      </c>
      <c r="U2192" s="8">
        <f t="shared" si="241"/>
        <v>42544.666956018518</v>
      </c>
      <c r="V2192" s="14">
        <f t="shared" si="242"/>
        <v>30</v>
      </c>
      <c r="W2192" s="10">
        <f t="shared" si="243"/>
        <v>8.4970370370370391E-2</v>
      </c>
      <c r="X2192" s="21">
        <f t="shared" si="244"/>
        <v>2016</v>
      </c>
    </row>
    <row r="2193" spans="1:24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t="s">
        <v>8225</v>
      </c>
      <c r="H2193" t="s">
        <v>8405</v>
      </c>
      <c r="I2193" t="s">
        <v>8247</v>
      </c>
      <c r="J2193">
        <v>1477414800</v>
      </c>
      <c r="K2193">
        <v>1474380241</v>
      </c>
      <c r="L2193" t="b">
        <v>0</v>
      </c>
      <c r="M2193">
        <v>514</v>
      </c>
      <c r="N2193" t="b">
        <v>1</v>
      </c>
      <c r="O2193" t="s">
        <v>8295</v>
      </c>
      <c r="P2193" t="s">
        <v>8315</v>
      </c>
      <c r="Q2193" t="s">
        <v>8316</v>
      </c>
      <c r="R2193">
        <f t="shared" si="238"/>
        <v>44.06</v>
      </c>
      <c r="S2193" s="9">
        <f t="shared" si="239"/>
        <v>412</v>
      </c>
      <c r="T2193" s="8">
        <f t="shared" si="240"/>
        <v>42633.586122685185</v>
      </c>
      <c r="U2193" s="8">
        <f t="shared" si="241"/>
        <v>42668.708333333328</v>
      </c>
      <c r="V2193" s="14">
        <f t="shared" si="242"/>
        <v>35.122210648143664</v>
      </c>
      <c r="W2193" s="10">
        <f t="shared" si="243"/>
        <v>3.1217692027666546</v>
      </c>
      <c r="X2193" s="21">
        <f t="shared" si="244"/>
        <v>2016</v>
      </c>
    </row>
    <row r="2194" spans="1:24" ht="60" x14ac:dyDescent="0.25">
      <c r="A2194">
        <v>1257</v>
      </c>
      <c r="B2194" s="1" t="s">
        <v>1258</v>
      </c>
      <c r="C2194" s="1" t="s">
        <v>5367</v>
      </c>
      <c r="D2194" s="3">
        <v>5500</v>
      </c>
      <c r="E2194" s="4">
        <v>16210</v>
      </c>
      <c r="F2194" t="s">
        <v>8218</v>
      </c>
      <c r="G2194" t="s">
        <v>8223</v>
      </c>
      <c r="H2194" t="s">
        <v>8404</v>
      </c>
      <c r="I2194" t="s">
        <v>8245</v>
      </c>
      <c r="J2194">
        <v>1301792590</v>
      </c>
      <c r="K2194">
        <v>1297562590</v>
      </c>
      <c r="L2194" t="b">
        <v>1</v>
      </c>
      <c r="M2194">
        <v>176</v>
      </c>
      <c r="N2194" t="b">
        <v>1</v>
      </c>
      <c r="O2194" t="s">
        <v>8274</v>
      </c>
      <c r="P2194" t="s">
        <v>8326</v>
      </c>
      <c r="Q2194" t="s">
        <v>8330</v>
      </c>
      <c r="R2194">
        <f t="shared" si="238"/>
        <v>92.1</v>
      </c>
      <c r="S2194" s="9">
        <f t="shared" si="239"/>
        <v>295</v>
      </c>
      <c r="T2194" s="8">
        <f t="shared" si="240"/>
        <v>40587.085532407407</v>
      </c>
      <c r="U2194" s="8">
        <f t="shared" si="241"/>
        <v>40636.043865740743</v>
      </c>
      <c r="V2194" s="14">
        <f t="shared" si="242"/>
        <v>48.958333333335759</v>
      </c>
      <c r="W2194" s="10">
        <f t="shared" si="243"/>
        <v>1.9472727272727273</v>
      </c>
      <c r="X2194" s="21">
        <f t="shared" si="244"/>
        <v>2011</v>
      </c>
    </row>
    <row r="2195" spans="1:24" ht="60" x14ac:dyDescent="0.25">
      <c r="A2195">
        <v>2712</v>
      </c>
      <c r="B2195" s="1" t="s">
        <v>2712</v>
      </c>
      <c r="C2195" s="1" t="s">
        <v>6822</v>
      </c>
      <c r="D2195" s="3">
        <v>5500</v>
      </c>
      <c r="E2195" s="4">
        <v>7226</v>
      </c>
      <c r="F2195" t="s">
        <v>8218</v>
      </c>
      <c r="G2195" t="s">
        <v>8223</v>
      </c>
      <c r="H2195" t="s">
        <v>8404</v>
      </c>
      <c r="I2195" t="s">
        <v>8245</v>
      </c>
      <c r="J2195">
        <v>1373738400</v>
      </c>
      <c r="K2195">
        <v>1370568560</v>
      </c>
      <c r="L2195" t="b">
        <v>1</v>
      </c>
      <c r="M2195">
        <v>143</v>
      </c>
      <c r="N2195" t="b">
        <v>1</v>
      </c>
      <c r="O2195" t="s">
        <v>8301</v>
      </c>
      <c r="P2195" t="s">
        <v>8322</v>
      </c>
      <c r="Q2195" t="s">
        <v>8323</v>
      </c>
      <c r="R2195">
        <f t="shared" si="238"/>
        <v>50.53</v>
      </c>
      <c r="S2195" s="9">
        <f t="shared" si="239"/>
        <v>131</v>
      </c>
      <c r="T2195" s="8">
        <f t="shared" si="240"/>
        <v>41432.062037037038</v>
      </c>
      <c r="U2195" s="8">
        <f t="shared" si="241"/>
        <v>41468.75</v>
      </c>
      <c r="V2195" s="14">
        <f t="shared" si="242"/>
        <v>36.687962962962047</v>
      </c>
      <c r="W2195" s="10">
        <f t="shared" si="243"/>
        <v>0.31381818181818183</v>
      </c>
      <c r="X2195" s="21">
        <f t="shared" si="244"/>
        <v>2013</v>
      </c>
    </row>
    <row r="2196" spans="1:24" ht="60" x14ac:dyDescent="0.25">
      <c r="A2196">
        <v>834</v>
      </c>
      <c r="B2196" s="1" t="s">
        <v>835</v>
      </c>
      <c r="C2196" s="1" t="s">
        <v>4944</v>
      </c>
      <c r="D2196" s="3">
        <v>5500</v>
      </c>
      <c r="E2196" s="4">
        <v>7206</v>
      </c>
      <c r="F2196" t="s">
        <v>8218</v>
      </c>
      <c r="G2196" t="s">
        <v>8223</v>
      </c>
      <c r="H2196" t="s">
        <v>8404</v>
      </c>
      <c r="I2196" t="s">
        <v>8245</v>
      </c>
      <c r="J2196">
        <v>1372651140</v>
      </c>
      <c r="K2196">
        <v>1369770292</v>
      </c>
      <c r="L2196" t="b">
        <v>0</v>
      </c>
      <c r="M2196">
        <v>75</v>
      </c>
      <c r="N2196" t="b">
        <v>1</v>
      </c>
      <c r="O2196" t="s">
        <v>8274</v>
      </c>
      <c r="P2196" t="s">
        <v>8326</v>
      </c>
      <c r="Q2196" t="s">
        <v>8330</v>
      </c>
      <c r="R2196">
        <f t="shared" si="238"/>
        <v>96.08</v>
      </c>
      <c r="S2196" s="9">
        <f t="shared" si="239"/>
        <v>131</v>
      </c>
      <c r="T2196" s="8">
        <f t="shared" si="240"/>
        <v>41422.822824074072</v>
      </c>
      <c r="U2196" s="8">
        <f t="shared" si="241"/>
        <v>41456.165972222225</v>
      </c>
      <c r="V2196" s="14">
        <f t="shared" si="242"/>
        <v>33.343148148152977</v>
      </c>
      <c r="W2196" s="10">
        <f t="shared" si="243"/>
        <v>0.31018181818181817</v>
      </c>
      <c r="X2196" s="21">
        <f t="shared" si="244"/>
        <v>2013</v>
      </c>
    </row>
    <row r="2197" spans="1:24" ht="60" x14ac:dyDescent="0.25">
      <c r="A2197">
        <v>281</v>
      </c>
      <c r="B2197" s="1" t="s">
        <v>282</v>
      </c>
      <c r="C2197" s="1" t="s">
        <v>4391</v>
      </c>
      <c r="D2197" s="3">
        <v>5500</v>
      </c>
      <c r="E2197" s="4">
        <v>6632.32</v>
      </c>
      <c r="F2197" t="s">
        <v>8218</v>
      </c>
      <c r="G2197" t="s">
        <v>8223</v>
      </c>
      <c r="H2197" t="s">
        <v>8404</v>
      </c>
      <c r="I2197" t="s">
        <v>8245</v>
      </c>
      <c r="J2197">
        <v>1249932360</v>
      </c>
      <c r="K2197">
        <v>1242532513</v>
      </c>
      <c r="L2197" t="b">
        <v>1</v>
      </c>
      <c r="M2197">
        <v>79</v>
      </c>
      <c r="N2197" t="b">
        <v>1</v>
      </c>
      <c r="O2197" t="s">
        <v>8267</v>
      </c>
      <c r="P2197" t="s">
        <v>8320</v>
      </c>
      <c r="Q2197" t="s">
        <v>8321</v>
      </c>
      <c r="R2197">
        <f t="shared" si="238"/>
        <v>83.95</v>
      </c>
      <c r="S2197" s="9">
        <f t="shared" si="239"/>
        <v>121</v>
      </c>
      <c r="T2197" s="8">
        <f t="shared" si="240"/>
        <v>39950.163344907407</v>
      </c>
      <c r="U2197" s="8">
        <f t="shared" si="241"/>
        <v>40035.80972222222</v>
      </c>
      <c r="V2197" s="14">
        <f t="shared" si="242"/>
        <v>85.646377314813435</v>
      </c>
      <c r="W2197" s="10">
        <f t="shared" si="243"/>
        <v>0.20587636363636358</v>
      </c>
      <c r="X2197" s="21">
        <f t="shared" si="244"/>
        <v>2009</v>
      </c>
    </row>
    <row r="2198" spans="1:24" ht="60" x14ac:dyDescent="0.25">
      <c r="A2198">
        <v>2547</v>
      </c>
      <c r="B2198" s="1" t="s">
        <v>2547</v>
      </c>
      <c r="C2198" s="1" t="s">
        <v>6657</v>
      </c>
      <c r="D2198" s="3">
        <v>5500</v>
      </c>
      <c r="E2198" s="4">
        <v>6592</v>
      </c>
      <c r="F2198" t="s">
        <v>8218</v>
      </c>
      <c r="G2198" t="s">
        <v>8223</v>
      </c>
      <c r="H2198" t="s">
        <v>8404</v>
      </c>
      <c r="I2198" t="s">
        <v>8245</v>
      </c>
      <c r="J2198">
        <v>1333560803</v>
      </c>
      <c r="K2198">
        <v>1330972403</v>
      </c>
      <c r="L2198" t="b">
        <v>0</v>
      </c>
      <c r="M2198">
        <v>134</v>
      </c>
      <c r="N2198" t="b">
        <v>1</v>
      </c>
      <c r="O2198" t="s">
        <v>8298</v>
      </c>
      <c r="P2198" t="s">
        <v>8326</v>
      </c>
      <c r="Q2198" t="s">
        <v>8340</v>
      </c>
      <c r="R2198">
        <f t="shared" si="238"/>
        <v>49.19</v>
      </c>
      <c r="S2198" s="9">
        <f t="shared" si="239"/>
        <v>120</v>
      </c>
      <c r="T2198" s="8">
        <f t="shared" si="240"/>
        <v>40973.773182870369</v>
      </c>
      <c r="U2198" s="8">
        <f t="shared" si="241"/>
        <v>41003.731516203705</v>
      </c>
      <c r="V2198" s="14">
        <f t="shared" si="242"/>
        <v>29.958333333335759</v>
      </c>
      <c r="W2198" s="10">
        <f t="shared" si="243"/>
        <v>0.19854545454545455</v>
      </c>
      <c r="X2198" s="21">
        <f t="shared" si="244"/>
        <v>2012</v>
      </c>
    </row>
    <row r="2199" spans="1:24" ht="60" x14ac:dyDescent="0.25">
      <c r="A2199">
        <v>1744</v>
      </c>
      <c r="B2199" s="1" t="s">
        <v>1745</v>
      </c>
      <c r="C2199" s="1" t="s">
        <v>5854</v>
      </c>
      <c r="D2199" s="3">
        <v>5500</v>
      </c>
      <c r="E2199" s="4">
        <v>6515</v>
      </c>
      <c r="F2199" t="s">
        <v>8218</v>
      </c>
      <c r="G2199" t="s">
        <v>8224</v>
      </c>
      <c r="H2199" t="s">
        <v>8408</v>
      </c>
      <c r="I2199" t="s">
        <v>8246</v>
      </c>
      <c r="J2199">
        <v>1425821477</v>
      </c>
      <c r="K2199">
        <v>1421937077</v>
      </c>
      <c r="L2199" t="b">
        <v>0</v>
      </c>
      <c r="M2199">
        <v>70</v>
      </c>
      <c r="N2199" t="b">
        <v>1</v>
      </c>
      <c r="O2199" t="s">
        <v>8283</v>
      </c>
      <c r="P2199" t="s">
        <v>8312</v>
      </c>
      <c r="Q2199" t="s">
        <v>8313</v>
      </c>
      <c r="R2199">
        <f t="shared" si="238"/>
        <v>93.07</v>
      </c>
      <c r="S2199" s="9">
        <f t="shared" si="239"/>
        <v>118</v>
      </c>
      <c r="T2199" s="8">
        <f t="shared" si="240"/>
        <v>42026.605057870373</v>
      </c>
      <c r="U2199" s="8">
        <f t="shared" si="241"/>
        <v>42071.563391203701</v>
      </c>
      <c r="V2199" s="14">
        <f t="shared" si="242"/>
        <v>44.958333333328483</v>
      </c>
      <c r="W2199" s="10">
        <f t="shared" si="243"/>
        <v>0.18454545454545454</v>
      </c>
      <c r="X2199" s="21">
        <f t="shared" si="244"/>
        <v>2015</v>
      </c>
    </row>
    <row r="2200" spans="1:24" ht="60" x14ac:dyDescent="0.25">
      <c r="A2200">
        <v>3553</v>
      </c>
      <c r="B2200" s="1" t="s">
        <v>3552</v>
      </c>
      <c r="C2200" s="1" t="s">
        <v>7663</v>
      </c>
      <c r="D2200" s="3">
        <v>5500</v>
      </c>
      <c r="E2200" s="4">
        <v>5845</v>
      </c>
      <c r="F2200" t="s">
        <v>8218</v>
      </c>
      <c r="G2200" t="s">
        <v>8223</v>
      </c>
      <c r="H2200" t="s">
        <v>8404</v>
      </c>
      <c r="I2200" t="s">
        <v>8245</v>
      </c>
      <c r="J2200">
        <v>1439337600</v>
      </c>
      <c r="K2200">
        <v>1436575280</v>
      </c>
      <c r="L2200" t="b">
        <v>0</v>
      </c>
      <c r="M2200">
        <v>104</v>
      </c>
      <c r="N2200" t="b">
        <v>1</v>
      </c>
      <c r="O2200" t="s">
        <v>8269</v>
      </c>
      <c r="P2200" t="s">
        <v>8322</v>
      </c>
      <c r="Q2200" t="s">
        <v>8325</v>
      </c>
      <c r="R2200">
        <f t="shared" si="238"/>
        <v>56.2</v>
      </c>
      <c r="S2200" s="9">
        <f t="shared" si="239"/>
        <v>106</v>
      </c>
      <c r="T2200" s="8">
        <f t="shared" si="240"/>
        <v>42196.028703703705</v>
      </c>
      <c r="U2200" s="8">
        <f t="shared" si="241"/>
        <v>42228</v>
      </c>
      <c r="V2200" s="14">
        <f t="shared" si="242"/>
        <v>31.971296296294895</v>
      </c>
      <c r="W2200" s="10">
        <f t="shared" si="243"/>
        <v>6.2727272727272729E-2</v>
      </c>
      <c r="X2200" s="21">
        <f t="shared" si="244"/>
        <v>2015</v>
      </c>
    </row>
    <row r="2201" spans="1:24" ht="60" x14ac:dyDescent="0.25">
      <c r="A2201">
        <v>3249</v>
      </c>
      <c r="B2201" s="1" t="s">
        <v>3249</v>
      </c>
      <c r="C2201" s="1" t="s">
        <v>7359</v>
      </c>
      <c r="D2201" s="3">
        <v>5500</v>
      </c>
      <c r="E2201" s="4">
        <v>5771</v>
      </c>
      <c r="F2201" t="s">
        <v>8218</v>
      </c>
      <c r="G2201" t="s">
        <v>8223</v>
      </c>
      <c r="H2201" t="s">
        <v>8404</v>
      </c>
      <c r="I2201" t="s">
        <v>8245</v>
      </c>
      <c r="J2201">
        <v>1434822914</v>
      </c>
      <c r="K2201">
        <v>1432230914</v>
      </c>
      <c r="L2201" t="b">
        <v>1</v>
      </c>
      <c r="M2201">
        <v>88</v>
      </c>
      <c r="N2201" t="b">
        <v>1</v>
      </c>
      <c r="O2201" t="s">
        <v>8269</v>
      </c>
      <c r="P2201" t="s">
        <v>8322</v>
      </c>
      <c r="Q2201" t="s">
        <v>8325</v>
      </c>
      <c r="R2201">
        <f t="shared" si="238"/>
        <v>65.58</v>
      </c>
      <c r="S2201" s="9">
        <f t="shared" si="239"/>
        <v>105</v>
      </c>
      <c r="T2201" s="8">
        <f t="shared" si="240"/>
        <v>42145.746689814812</v>
      </c>
      <c r="U2201" s="8">
        <f t="shared" si="241"/>
        <v>42175.746689814812</v>
      </c>
      <c r="V2201" s="14">
        <f t="shared" si="242"/>
        <v>30</v>
      </c>
      <c r="W2201" s="10">
        <f t="shared" si="243"/>
        <v>4.9272727272727274E-2</v>
      </c>
      <c r="X2201" s="21">
        <f t="shared" si="244"/>
        <v>2015</v>
      </c>
    </row>
    <row r="2202" spans="1:24" ht="45" x14ac:dyDescent="0.25">
      <c r="A2202">
        <v>1756</v>
      </c>
      <c r="B2202" s="1" t="s">
        <v>1757</v>
      </c>
      <c r="C2202" s="1" t="s">
        <v>5866</v>
      </c>
      <c r="D2202" s="3">
        <v>5500</v>
      </c>
      <c r="E2202" s="4">
        <v>5655.6</v>
      </c>
      <c r="F2202" t="s">
        <v>8218</v>
      </c>
      <c r="G2202" t="s">
        <v>8223</v>
      </c>
      <c r="H2202" t="s">
        <v>8404</v>
      </c>
      <c r="I2202" t="s">
        <v>8245</v>
      </c>
      <c r="J2202">
        <v>1472443269</v>
      </c>
      <c r="K2202">
        <v>1468987269</v>
      </c>
      <c r="L2202" t="b">
        <v>0</v>
      </c>
      <c r="M2202">
        <v>120</v>
      </c>
      <c r="N2202" t="b">
        <v>1</v>
      </c>
      <c r="O2202" t="s">
        <v>8283</v>
      </c>
      <c r="P2202" t="s">
        <v>8312</v>
      </c>
      <c r="Q2202" t="s">
        <v>8313</v>
      </c>
      <c r="R2202">
        <f t="shared" si="238"/>
        <v>47.13</v>
      </c>
      <c r="S2202" s="9">
        <f t="shared" si="239"/>
        <v>103</v>
      </c>
      <c r="T2202" s="8">
        <f t="shared" si="240"/>
        <v>42571.167465277773</v>
      </c>
      <c r="U2202" s="8">
        <f t="shared" si="241"/>
        <v>42611.167465277773</v>
      </c>
      <c r="V2202" s="14">
        <f t="shared" si="242"/>
        <v>40</v>
      </c>
      <c r="W2202" s="10">
        <f t="shared" si="243"/>
        <v>2.8290909090909158E-2</v>
      </c>
      <c r="X2202" s="21">
        <f t="shared" si="244"/>
        <v>2016</v>
      </c>
    </row>
    <row r="2203" spans="1:24" ht="30" x14ac:dyDescent="0.25">
      <c r="A2203">
        <v>2164</v>
      </c>
      <c r="B2203" s="1" t="s">
        <v>2165</v>
      </c>
      <c r="C2203" s="1" t="s">
        <v>6274</v>
      </c>
      <c r="D2203" s="3">
        <v>5500</v>
      </c>
      <c r="E2203" s="4">
        <v>5645</v>
      </c>
      <c r="F2203" t="s">
        <v>8218</v>
      </c>
      <c r="G2203" t="s">
        <v>8223</v>
      </c>
      <c r="H2203" t="s">
        <v>8404</v>
      </c>
      <c r="I2203" t="s">
        <v>8245</v>
      </c>
      <c r="J2203">
        <v>1466827140</v>
      </c>
      <c r="K2203">
        <v>1464196414</v>
      </c>
      <c r="L2203" t="b">
        <v>0</v>
      </c>
      <c r="M2203">
        <v>83</v>
      </c>
      <c r="N2203" t="b">
        <v>1</v>
      </c>
      <c r="O2203" t="s">
        <v>8274</v>
      </c>
      <c r="P2203" t="s">
        <v>8326</v>
      </c>
      <c r="Q2203" t="s">
        <v>8330</v>
      </c>
      <c r="R2203">
        <f t="shared" si="238"/>
        <v>68.010000000000005</v>
      </c>
      <c r="S2203" s="9">
        <f t="shared" si="239"/>
        <v>103</v>
      </c>
      <c r="T2203" s="8">
        <f t="shared" si="240"/>
        <v>42515.71775462963</v>
      </c>
      <c r="U2203" s="8">
        <f t="shared" si="241"/>
        <v>42546.165972222225</v>
      </c>
      <c r="V2203" s="14">
        <f t="shared" si="242"/>
        <v>30.448217592595029</v>
      </c>
      <c r="W2203" s="10">
        <f t="shared" si="243"/>
        <v>2.6363636363636363E-2</v>
      </c>
      <c r="X2203" s="21">
        <f t="shared" si="244"/>
        <v>2016</v>
      </c>
    </row>
    <row r="2204" spans="1:24" ht="60" x14ac:dyDescent="0.25">
      <c r="A2204">
        <v>3542</v>
      </c>
      <c r="B2204" s="1" t="s">
        <v>3541</v>
      </c>
      <c r="C2204" s="1" t="s">
        <v>7652</v>
      </c>
      <c r="D2204" s="3">
        <v>5500</v>
      </c>
      <c r="E2204" s="4">
        <v>5623</v>
      </c>
      <c r="F2204" t="s">
        <v>8218</v>
      </c>
      <c r="G2204" t="s">
        <v>8223</v>
      </c>
      <c r="H2204" t="s">
        <v>8404</v>
      </c>
      <c r="I2204" t="s">
        <v>8245</v>
      </c>
      <c r="J2204">
        <v>1410099822</v>
      </c>
      <c r="K2204">
        <v>1404915822</v>
      </c>
      <c r="L2204" t="b">
        <v>0</v>
      </c>
      <c r="M2204">
        <v>85</v>
      </c>
      <c r="N2204" t="b">
        <v>1</v>
      </c>
      <c r="O2204" t="s">
        <v>8269</v>
      </c>
      <c r="P2204" t="s">
        <v>8322</v>
      </c>
      <c r="Q2204" t="s">
        <v>8325</v>
      </c>
      <c r="R2204">
        <f t="shared" si="238"/>
        <v>66.150000000000006</v>
      </c>
      <c r="S2204" s="9">
        <f t="shared" si="239"/>
        <v>102</v>
      </c>
      <c r="T2204" s="8">
        <f t="shared" si="240"/>
        <v>41829.599791666667</v>
      </c>
      <c r="U2204" s="8">
        <f t="shared" si="241"/>
        <v>41889.599791666667</v>
      </c>
      <c r="V2204" s="14">
        <f t="shared" si="242"/>
        <v>60</v>
      </c>
      <c r="W2204" s="10">
        <f t="shared" si="243"/>
        <v>2.2363636363636363E-2</v>
      </c>
      <c r="X2204" s="21">
        <f t="shared" si="244"/>
        <v>2014</v>
      </c>
    </row>
    <row r="2205" spans="1:24" ht="60" x14ac:dyDescent="0.25">
      <c r="A2205">
        <v>3156</v>
      </c>
      <c r="B2205" s="1" t="s">
        <v>3156</v>
      </c>
      <c r="C2205" s="1" t="s">
        <v>7266</v>
      </c>
      <c r="D2205" s="3">
        <v>5500</v>
      </c>
      <c r="E2205" s="4">
        <v>5600</v>
      </c>
      <c r="F2205" t="s">
        <v>8218</v>
      </c>
      <c r="G2205" t="s">
        <v>8223</v>
      </c>
      <c r="H2205" t="s">
        <v>8404</v>
      </c>
      <c r="I2205" t="s">
        <v>8245</v>
      </c>
      <c r="J2205">
        <v>1338591144</v>
      </c>
      <c r="K2205">
        <v>1335567144</v>
      </c>
      <c r="L2205" t="b">
        <v>1</v>
      </c>
      <c r="M2205">
        <v>89</v>
      </c>
      <c r="N2205" t="b">
        <v>1</v>
      </c>
      <c r="O2205" t="s">
        <v>8269</v>
      </c>
      <c r="P2205" t="s">
        <v>8322</v>
      </c>
      <c r="Q2205" t="s">
        <v>8325</v>
      </c>
      <c r="R2205">
        <f t="shared" si="238"/>
        <v>62.92</v>
      </c>
      <c r="S2205" s="9">
        <f t="shared" si="239"/>
        <v>102</v>
      </c>
      <c r="T2205" s="8">
        <f t="shared" si="240"/>
        <v>41026.953055555554</v>
      </c>
      <c r="U2205" s="8">
        <f t="shared" si="241"/>
        <v>41061.953055555554</v>
      </c>
      <c r="V2205" s="14">
        <f t="shared" si="242"/>
        <v>35</v>
      </c>
      <c r="W2205" s="10">
        <f t="shared" si="243"/>
        <v>1.8181818181818181E-2</v>
      </c>
      <c r="X2205" s="21">
        <f t="shared" si="244"/>
        <v>2012</v>
      </c>
    </row>
    <row r="2206" spans="1:24" ht="45" x14ac:dyDescent="0.25">
      <c r="A2206">
        <v>826</v>
      </c>
      <c r="B2206" s="1" t="s">
        <v>827</v>
      </c>
      <c r="C2206" s="1" t="s">
        <v>4936</v>
      </c>
      <c r="D2206" s="3">
        <v>5500</v>
      </c>
      <c r="E2206" s="4">
        <v>5580</v>
      </c>
      <c r="F2206" t="s">
        <v>8218</v>
      </c>
      <c r="G2206" t="s">
        <v>8223</v>
      </c>
      <c r="H2206" t="s">
        <v>8404</v>
      </c>
      <c r="I2206" t="s">
        <v>8245</v>
      </c>
      <c r="J2206">
        <v>1332719730</v>
      </c>
      <c r="K2206">
        <v>1330908930</v>
      </c>
      <c r="L2206" t="b">
        <v>0</v>
      </c>
      <c r="M2206">
        <v>49</v>
      </c>
      <c r="N2206" t="b">
        <v>1</v>
      </c>
      <c r="O2206" t="s">
        <v>8274</v>
      </c>
      <c r="P2206" t="s">
        <v>8326</v>
      </c>
      <c r="Q2206" t="s">
        <v>8330</v>
      </c>
      <c r="R2206">
        <f t="shared" si="238"/>
        <v>113.88</v>
      </c>
      <c r="S2206" s="9">
        <f t="shared" si="239"/>
        <v>101</v>
      </c>
      <c r="T2206" s="8">
        <f t="shared" si="240"/>
        <v>40973.038541666669</v>
      </c>
      <c r="U2206" s="8">
        <f t="shared" si="241"/>
        <v>40993.996874999997</v>
      </c>
      <c r="V2206" s="14">
        <f t="shared" si="242"/>
        <v>20.958333333328483</v>
      </c>
      <c r="W2206" s="10">
        <f t="shared" si="243"/>
        <v>1.4545454545454545E-2</v>
      </c>
      <c r="X2206" s="21">
        <f t="shared" si="244"/>
        <v>2012</v>
      </c>
    </row>
    <row r="2207" spans="1:24" ht="60" x14ac:dyDescent="0.25">
      <c r="A2207">
        <v>3348</v>
      </c>
      <c r="B2207" s="1" t="s">
        <v>3266</v>
      </c>
      <c r="C2207" s="1" t="s">
        <v>7458</v>
      </c>
      <c r="D2207" s="3">
        <v>5500</v>
      </c>
      <c r="E2207" s="4">
        <v>5516</v>
      </c>
      <c r="F2207" t="s">
        <v>8218</v>
      </c>
      <c r="G2207" t="s">
        <v>8223</v>
      </c>
      <c r="H2207" t="s">
        <v>8404</v>
      </c>
      <c r="I2207" t="s">
        <v>8245</v>
      </c>
      <c r="J2207">
        <v>1461988740</v>
      </c>
      <c r="K2207">
        <v>1459949080</v>
      </c>
      <c r="L2207" t="b">
        <v>0</v>
      </c>
      <c r="M2207">
        <v>79</v>
      </c>
      <c r="N2207" t="b">
        <v>1</v>
      </c>
      <c r="O2207" t="s">
        <v>8269</v>
      </c>
      <c r="P2207" t="s">
        <v>8322</v>
      </c>
      <c r="Q2207" t="s">
        <v>8325</v>
      </c>
      <c r="R2207">
        <f t="shared" si="238"/>
        <v>69.819999999999993</v>
      </c>
      <c r="S2207" s="9">
        <f t="shared" si="239"/>
        <v>100</v>
      </c>
      <c r="T2207" s="8">
        <f t="shared" si="240"/>
        <v>42466.558796296296</v>
      </c>
      <c r="U2207" s="8">
        <f t="shared" si="241"/>
        <v>42490.165972222225</v>
      </c>
      <c r="V2207" s="14">
        <f t="shared" si="242"/>
        <v>23.607175925928459</v>
      </c>
      <c r="W2207" s="10">
        <f t="shared" si="243"/>
        <v>2.9090909090909089E-3</v>
      </c>
      <c r="X2207" s="21">
        <f t="shared" si="244"/>
        <v>2016</v>
      </c>
    </row>
    <row r="2208" spans="1:24" ht="45" x14ac:dyDescent="0.25">
      <c r="A2208">
        <v>3297</v>
      </c>
      <c r="B2208" s="1" t="s">
        <v>3297</v>
      </c>
      <c r="C2208" s="1" t="s">
        <v>7407</v>
      </c>
      <c r="D2208" s="3">
        <v>5500</v>
      </c>
      <c r="E2208" s="4">
        <v>5504</v>
      </c>
      <c r="F2208" t="s">
        <v>8218</v>
      </c>
      <c r="G2208" t="s">
        <v>8224</v>
      </c>
      <c r="H2208" t="s">
        <v>8408</v>
      </c>
      <c r="I2208" t="s">
        <v>8246</v>
      </c>
      <c r="J2208">
        <v>1438037940</v>
      </c>
      <c r="K2208">
        <v>1436380256</v>
      </c>
      <c r="L2208" t="b">
        <v>0</v>
      </c>
      <c r="M2208">
        <v>44</v>
      </c>
      <c r="N2208" t="b">
        <v>1</v>
      </c>
      <c r="O2208" t="s">
        <v>8269</v>
      </c>
      <c r="P2208" t="s">
        <v>8322</v>
      </c>
      <c r="Q2208" t="s">
        <v>8325</v>
      </c>
      <c r="R2208">
        <f t="shared" si="238"/>
        <v>125.09</v>
      </c>
      <c r="S2208" s="9">
        <f t="shared" si="239"/>
        <v>100</v>
      </c>
      <c r="T2208" s="8">
        <f t="shared" si="240"/>
        <v>42193.771481481483</v>
      </c>
      <c r="U2208" s="8">
        <f t="shared" si="241"/>
        <v>42212.957638888889</v>
      </c>
      <c r="V2208" s="14">
        <f t="shared" si="242"/>
        <v>19.186157407406427</v>
      </c>
      <c r="W2208" s="10">
        <f t="shared" si="243"/>
        <v>7.2727272727272723E-4</v>
      </c>
      <c r="X2208" s="21">
        <f t="shared" si="244"/>
        <v>2015</v>
      </c>
    </row>
    <row r="2209" spans="1:24" ht="60" x14ac:dyDescent="0.25">
      <c r="A2209">
        <v>804</v>
      </c>
      <c r="B2209" s="1" t="s">
        <v>805</v>
      </c>
      <c r="C2209" s="1" t="s">
        <v>4914</v>
      </c>
      <c r="D2209" s="3">
        <v>5500</v>
      </c>
      <c r="E2209" s="4">
        <v>5500</v>
      </c>
      <c r="F2209" t="s">
        <v>8218</v>
      </c>
      <c r="G2209" t="s">
        <v>8223</v>
      </c>
      <c r="H2209" t="s">
        <v>8404</v>
      </c>
      <c r="I2209" t="s">
        <v>8245</v>
      </c>
      <c r="J2209">
        <v>1311393540</v>
      </c>
      <c r="K2209">
        <v>1309919526</v>
      </c>
      <c r="L2209" t="b">
        <v>0</v>
      </c>
      <c r="M2209">
        <v>18</v>
      </c>
      <c r="N2209" t="b">
        <v>1</v>
      </c>
      <c r="O2209" t="s">
        <v>8274</v>
      </c>
      <c r="P2209" t="s">
        <v>8326</v>
      </c>
      <c r="Q2209" t="s">
        <v>8330</v>
      </c>
      <c r="R2209">
        <f t="shared" si="238"/>
        <v>305.56</v>
      </c>
      <c r="S2209" s="9">
        <f t="shared" si="239"/>
        <v>100</v>
      </c>
      <c r="T2209" s="8">
        <f t="shared" si="240"/>
        <v>40730.105625000004</v>
      </c>
      <c r="U2209" s="8">
        <f t="shared" si="241"/>
        <v>40747.165972222225</v>
      </c>
      <c r="V2209" s="14">
        <f t="shared" si="242"/>
        <v>17.060347222221026</v>
      </c>
      <c r="W2209" s="10">
        <f t="shared" si="243"/>
        <v>0</v>
      </c>
      <c r="X2209" s="21">
        <f t="shared" si="244"/>
        <v>2011</v>
      </c>
    </row>
    <row r="2210" spans="1:24" ht="60" x14ac:dyDescent="0.25">
      <c r="A2210">
        <v>2900</v>
      </c>
      <c r="B2210" s="1" t="s">
        <v>2900</v>
      </c>
      <c r="C2210" s="1" t="s">
        <v>7010</v>
      </c>
      <c r="D2210" s="3">
        <v>5500</v>
      </c>
      <c r="E2210" s="4">
        <v>3405</v>
      </c>
      <c r="F2210" t="s">
        <v>8220</v>
      </c>
      <c r="G2210" t="s">
        <v>8223</v>
      </c>
      <c r="H2210" t="s">
        <v>8404</v>
      </c>
      <c r="I2210" t="s">
        <v>8245</v>
      </c>
      <c r="J2210">
        <v>1407562632</v>
      </c>
      <c r="K2210">
        <v>1404970632</v>
      </c>
      <c r="L2210" t="b">
        <v>0</v>
      </c>
      <c r="M2210">
        <v>7</v>
      </c>
      <c r="N2210" t="b">
        <v>0</v>
      </c>
      <c r="O2210" t="s">
        <v>8269</v>
      </c>
      <c r="P2210" t="s">
        <v>8322</v>
      </c>
      <c r="Q2210" t="s">
        <v>8325</v>
      </c>
      <c r="R2210">
        <f t="shared" si="238"/>
        <v>486.43</v>
      </c>
      <c r="S2210" s="9">
        <f t="shared" si="239"/>
        <v>62</v>
      </c>
      <c r="T2210" s="8">
        <f t="shared" si="240"/>
        <v>41830.234166666669</v>
      </c>
      <c r="U2210" s="8">
        <f t="shared" si="241"/>
        <v>41860.234166666669</v>
      </c>
      <c r="V2210" s="14">
        <f t="shared" si="242"/>
        <v>30</v>
      </c>
      <c r="W2210" s="10">
        <f t="shared" si="243"/>
        <v>-0.38090909090909092</v>
      </c>
      <c r="X2210" s="21">
        <f t="shared" si="244"/>
        <v>2014</v>
      </c>
    </row>
    <row r="2211" spans="1:24" ht="60" x14ac:dyDescent="0.25">
      <c r="A2211">
        <v>3207</v>
      </c>
      <c r="B2211" s="1" t="s">
        <v>3207</v>
      </c>
      <c r="C2211" s="1" t="s">
        <v>7317</v>
      </c>
      <c r="D2211" s="3">
        <v>5500</v>
      </c>
      <c r="E2211" s="4">
        <v>2550</v>
      </c>
      <c r="F2211" t="s">
        <v>8220</v>
      </c>
      <c r="G2211" t="s">
        <v>8223</v>
      </c>
      <c r="H2211" t="s">
        <v>8404</v>
      </c>
      <c r="I2211" t="s">
        <v>8245</v>
      </c>
      <c r="J2211">
        <v>1429767607</v>
      </c>
      <c r="K2211">
        <v>1424587207</v>
      </c>
      <c r="L2211" t="b">
        <v>0</v>
      </c>
      <c r="M2211">
        <v>36</v>
      </c>
      <c r="N2211" t="b">
        <v>0</v>
      </c>
      <c r="O2211" t="s">
        <v>8303</v>
      </c>
      <c r="P2211" t="s">
        <v>8322</v>
      </c>
      <c r="Q2211" t="s">
        <v>8334</v>
      </c>
      <c r="R2211">
        <f t="shared" si="238"/>
        <v>70.83</v>
      </c>
      <c r="S2211" s="9">
        <f t="shared" si="239"/>
        <v>46</v>
      </c>
      <c r="T2211" s="8">
        <f t="shared" si="240"/>
        <v>42057.277858796297</v>
      </c>
      <c r="U2211" s="8">
        <f t="shared" si="241"/>
        <v>42117.236192129625</v>
      </c>
      <c r="V2211" s="14">
        <f t="shared" si="242"/>
        <v>59.958333333328483</v>
      </c>
      <c r="W2211" s="10">
        <f t="shared" si="243"/>
        <v>-0.53636363636363638</v>
      </c>
      <c r="X2211" s="21">
        <f t="shared" si="244"/>
        <v>2015</v>
      </c>
    </row>
    <row r="2212" spans="1:24" ht="30" x14ac:dyDescent="0.25">
      <c r="A2212">
        <v>1987</v>
      </c>
      <c r="B2212" s="1" t="s">
        <v>1988</v>
      </c>
      <c r="C2212" s="1" t="s">
        <v>6097</v>
      </c>
      <c r="D2212" s="3">
        <v>5500</v>
      </c>
      <c r="E2212" s="4">
        <v>2336</v>
      </c>
      <c r="F2212" t="s">
        <v>8220</v>
      </c>
      <c r="G2212" t="s">
        <v>8224</v>
      </c>
      <c r="H2212" t="s">
        <v>8408</v>
      </c>
      <c r="I2212" t="s">
        <v>8246</v>
      </c>
      <c r="J2212">
        <v>1425223276</v>
      </c>
      <c r="K2212">
        <v>1422631276</v>
      </c>
      <c r="L2212" t="b">
        <v>0</v>
      </c>
      <c r="M2212">
        <v>28</v>
      </c>
      <c r="N2212" t="b">
        <v>0</v>
      </c>
      <c r="O2212" t="s">
        <v>8294</v>
      </c>
      <c r="P2212" t="s">
        <v>8312</v>
      </c>
      <c r="Q2212" t="s">
        <v>8352</v>
      </c>
      <c r="R2212">
        <f t="shared" si="238"/>
        <v>83.43</v>
      </c>
      <c r="S2212" s="9">
        <f t="shared" si="239"/>
        <v>42</v>
      </c>
      <c r="T2212" s="8">
        <f t="shared" si="240"/>
        <v>42034.639768518522</v>
      </c>
      <c r="U2212" s="8">
        <f t="shared" si="241"/>
        <v>42064.639768518522</v>
      </c>
      <c r="V2212" s="14">
        <f t="shared" si="242"/>
        <v>30</v>
      </c>
      <c r="W2212" s="10">
        <f t="shared" si="243"/>
        <v>-0.57527272727272727</v>
      </c>
      <c r="X2212" s="21">
        <f t="shared" si="244"/>
        <v>2015</v>
      </c>
    </row>
    <row r="2213" spans="1:24" ht="60" x14ac:dyDescent="0.25">
      <c r="A2213">
        <v>1781</v>
      </c>
      <c r="B2213" s="1" t="s">
        <v>1782</v>
      </c>
      <c r="C2213" s="1" t="s">
        <v>5891</v>
      </c>
      <c r="D2213" s="3">
        <v>5500</v>
      </c>
      <c r="E2213" s="4">
        <v>1417</v>
      </c>
      <c r="F2213" t="s">
        <v>8220</v>
      </c>
      <c r="G2213" t="s">
        <v>8223</v>
      </c>
      <c r="H2213" t="s">
        <v>8404</v>
      </c>
      <c r="I2213" t="s">
        <v>8245</v>
      </c>
      <c r="J2213">
        <v>1473950945</v>
      </c>
      <c r="K2213">
        <v>1471272545</v>
      </c>
      <c r="L2213" t="b">
        <v>1</v>
      </c>
      <c r="M2213">
        <v>24</v>
      </c>
      <c r="N2213" t="b">
        <v>0</v>
      </c>
      <c r="O2213" t="s">
        <v>8283</v>
      </c>
      <c r="P2213" t="s">
        <v>8312</v>
      </c>
      <c r="Q2213" t="s">
        <v>8313</v>
      </c>
      <c r="R2213">
        <f t="shared" si="238"/>
        <v>59.04</v>
      </c>
      <c r="S2213" s="9">
        <f t="shared" si="239"/>
        <v>26</v>
      </c>
      <c r="T2213" s="8">
        <f t="shared" si="240"/>
        <v>42597.617418981477</v>
      </c>
      <c r="U2213" s="8">
        <f t="shared" si="241"/>
        <v>42628.617418981477</v>
      </c>
      <c r="V2213" s="14">
        <f t="shared" si="242"/>
        <v>31</v>
      </c>
      <c r="W2213" s="10">
        <f t="shared" si="243"/>
        <v>-0.74236363636363634</v>
      </c>
      <c r="X2213" s="21">
        <f t="shared" si="244"/>
        <v>2016</v>
      </c>
    </row>
    <row r="2214" spans="1:24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t="s">
        <v>8223</v>
      </c>
      <c r="H2214" t="s">
        <v>8404</v>
      </c>
      <c r="I2214" t="s">
        <v>8245</v>
      </c>
      <c r="J2214">
        <v>1409009306</v>
      </c>
      <c r="K2214">
        <v>1406417306</v>
      </c>
      <c r="L2214" t="b">
        <v>0</v>
      </c>
      <c r="M2214">
        <v>15</v>
      </c>
      <c r="N2214" t="b">
        <v>0</v>
      </c>
      <c r="O2214" t="s">
        <v>8302</v>
      </c>
      <c r="P2214" t="s">
        <v>8310</v>
      </c>
      <c r="Q2214" t="s">
        <v>8355</v>
      </c>
      <c r="R2214">
        <f t="shared" si="238"/>
        <v>93.67</v>
      </c>
      <c r="S2214" s="9">
        <f t="shared" si="239"/>
        <v>26</v>
      </c>
      <c r="T2214" s="8">
        <f t="shared" si="240"/>
        <v>41846.978078703702</v>
      </c>
      <c r="U2214" s="8">
        <f t="shared" si="241"/>
        <v>41876.978078703702</v>
      </c>
      <c r="V2214" s="14">
        <f t="shared" si="242"/>
        <v>30</v>
      </c>
      <c r="W2214" s="10">
        <f t="shared" si="243"/>
        <v>-0.74454545454545451</v>
      </c>
      <c r="X2214" s="21">
        <f t="shared" si="244"/>
        <v>2014</v>
      </c>
    </row>
    <row r="2215" spans="1:24" ht="45" x14ac:dyDescent="0.25">
      <c r="A2215">
        <v>1772</v>
      </c>
      <c r="B2215" s="1" t="s">
        <v>1773</v>
      </c>
      <c r="C2215" s="1" t="s">
        <v>5882</v>
      </c>
      <c r="D2215" s="3">
        <v>5500</v>
      </c>
      <c r="E2215" s="4">
        <v>858</v>
      </c>
      <c r="F2215" t="s">
        <v>8220</v>
      </c>
      <c r="G2215" t="s">
        <v>8224</v>
      </c>
      <c r="H2215" t="s">
        <v>8408</v>
      </c>
      <c r="I2215" t="s">
        <v>8246</v>
      </c>
      <c r="J2215">
        <v>1404666836</v>
      </c>
      <c r="K2215">
        <v>1399482836</v>
      </c>
      <c r="L2215" t="b">
        <v>1</v>
      </c>
      <c r="M2215">
        <v>19</v>
      </c>
      <c r="N2215" t="b">
        <v>0</v>
      </c>
      <c r="O2215" t="s">
        <v>8283</v>
      </c>
      <c r="P2215" t="s">
        <v>8312</v>
      </c>
      <c r="Q2215" t="s">
        <v>8313</v>
      </c>
      <c r="R2215">
        <f t="shared" si="238"/>
        <v>45.16</v>
      </c>
      <c r="S2215" s="9">
        <f t="shared" si="239"/>
        <v>16</v>
      </c>
      <c r="T2215" s="8">
        <f t="shared" si="240"/>
        <v>41766.718009259261</v>
      </c>
      <c r="U2215" s="8">
        <f t="shared" si="241"/>
        <v>41826.718009259261</v>
      </c>
      <c r="V2215" s="14">
        <f t="shared" si="242"/>
        <v>60</v>
      </c>
      <c r="W2215" s="10">
        <f t="shared" si="243"/>
        <v>-0.84399999999999997</v>
      </c>
      <c r="X2215" s="21">
        <f t="shared" si="244"/>
        <v>2014</v>
      </c>
    </row>
    <row r="2216" spans="1:24" ht="60" x14ac:dyDescent="0.25">
      <c r="A2216">
        <v>3731</v>
      </c>
      <c r="B2216" s="1" t="s">
        <v>3728</v>
      </c>
      <c r="C2216" s="1" t="s">
        <v>7841</v>
      </c>
      <c r="D2216" s="3">
        <v>5500</v>
      </c>
      <c r="E2216" s="4">
        <v>620</v>
      </c>
      <c r="F2216" t="s">
        <v>8220</v>
      </c>
      <c r="G2216" t="s">
        <v>8223</v>
      </c>
      <c r="H2216" t="s">
        <v>8404</v>
      </c>
      <c r="I2216" t="s">
        <v>8245</v>
      </c>
      <c r="J2216">
        <v>1420860180</v>
      </c>
      <c r="K2216">
        <v>1418234646</v>
      </c>
      <c r="L2216" t="b">
        <v>0</v>
      </c>
      <c r="M2216">
        <v>12</v>
      </c>
      <c r="N2216" t="b">
        <v>0</v>
      </c>
      <c r="O2216" t="s">
        <v>8269</v>
      </c>
      <c r="P2216" t="s">
        <v>8322</v>
      </c>
      <c r="Q2216" t="s">
        <v>8325</v>
      </c>
      <c r="R2216">
        <f t="shared" si="238"/>
        <v>51.67</v>
      </c>
      <c r="S2216" s="9">
        <f t="shared" si="239"/>
        <v>11</v>
      </c>
      <c r="T2216" s="8">
        <f t="shared" si="240"/>
        <v>41983.752847222218</v>
      </c>
      <c r="U2216" s="8">
        <f t="shared" si="241"/>
        <v>42014.140972222223</v>
      </c>
      <c r="V2216" s="14">
        <f t="shared" si="242"/>
        <v>30.388125000004948</v>
      </c>
      <c r="W2216" s="10">
        <f t="shared" si="243"/>
        <v>-0.88727272727272732</v>
      </c>
      <c r="X2216" s="21">
        <f t="shared" si="244"/>
        <v>2014</v>
      </c>
    </row>
    <row r="2217" spans="1:24" ht="60" x14ac:dyDescent="0.25">
      <c r="A2217">
        <v>1725</v>
      </c>
      <c r="B2217" s="1" t="s">
        <v>1726</v>
      </c>
      <c r="C2217" s="1" t="s">
        <v>5835</v>
      </c>
      <c r="D2217" s="3">
        <v>5500</v>
      </c>
      <c r="E2217" s="4">
        <v>560</v>
      </c>
      <c r="F2217" t="s">
        <v>8220</v>
      </c>
      <c r="G2217" t="s">
        <v>8223</v>
      </c>
      <c r="H2217" t="s">
        <v>8404</v>
      </c>
      <c r="I2217" t="s">
        <v>8245</v>
      </c>
      <c r="J2217">
        <v>1408922049</v>
      </c>
      <c r="K2217">
        <v>1406330049</v>
      </c>
      <c r="L2217" t="b">
        <v>0</v>
      </c>
      <c r="M2217">
        <v>9</v>
      </c>
      <c r="N2217" t="b">
        <v>0</v>
      </c>
      <c r="O2217" t="s">
        <v>8291</v>
      </c>
      <c r="P2217" t="s">
        <v>8326</v>
      </c>
      <c r="Q2217" t="s">
        <v>8329</v>
      </c>
      <c r="R2217">
        <f t="shared" si="238"/>
        <v>62.22</v>
      </c>
      <c r="S2217" s="9">
        <f t="shared" si="239"/>
        <v>10</v>
      </c>
      <c r="T2217" s="8">
        <f t="shared" si="240"/>
        <v>41845.968159722222</v>
      </c>
      <c r="U2217" s="8">
        <f t="shared" si="241"/>
        <v>41875.968159722222</v>
      </c>
      <c r="V2217" s="14">
        <f t="shared" si="242"/>
        <v>30</v>
      </c>
      <c r="W2217" s="10">
        <f t="shared" si="243"/>
        <v>-0.89818181818181819</v>
      </c>
      <c r="X2217" s="21">
        <f t="shared" si="244"/>
        <v>2014</v>
      </c>
    </row>
    <row r="2218" spans="1:24" ht="45" x14ac:dyDescent="0.25">
      <c r="A2218">
        <v>2892</v>
      </c>
      <c r="B2218" s="1" t="s">
        <v>2892</v>
      </c>
      <c r="C2218" s="1" t="s">
        <v>7002</v>
      </c>
      <c r="D2218" s="3">
        <v>5500</v>
      </c>
      <c r="E2218" s="4">
        <v>500</v>
      </c>
      <c r="F2218" t="s">
        <v>8220</v>
      </c>
      <c r="G2218" t="s">
        <v>8223</v>
      </c>
      <c r="H2218" t="s">
        <v>8404</v>
      </c>
      <c r="I2218" t="s">
        <v>8245</v>
      </c>
      <c r="J2218">
        <v>1409000400</v>
      </c>
      <c r="K2218">
        <v>1408381704</v>
      </c>
      <c r="L2218" t="b">
        <v>0</v>
      </c>
      <c r="M2218">
        <v>17</v>
      </c>
      <c r="N2218" t="b">
        <v>0</v>
      </c>
      <c r="O2218" t="s">
        <v>8269</v>
      </c>
      <c r="P2218" t="s">
        <v>8322</v>
      </c>
      <c r="Q2218" t="s">
        <v>8325</v>
      </c>
      <c r="R2218">
        <f t="shared" si="238"/>
        <v>29.41</v>
      </c>
      <c r="S2218" s="9">
        <f t="shared" si="239"/>
        <v>9</v>
      </c>
      <c r="T2218" s="8">
        <f t="shared" si="240"/>
        <v>41869.714166666665</v>
      </c>
      <c r="U2218" s="8">
        <f t="shared" si="241"/>
        <v>41876.875</v>
      </c>
      <c r="V2218" s="14">
        <f t="shared" si="242"/>
        <v>7.1608333333351766</v>
      </c>
      <c r="W2218" s="10">
        <f t="shared" si="243"/>
        <v>-0.90909090909090906</v>
      </c>
      <c r="X2218" s="21">
        <f t="shared" si="244"/>
        <v>2014</v>
      </c>
    </row>
    <row r="2219" spans="1:24" ht="60" x14ac:dyDescent="0.25">
      <c r="A2219">
        <v>2372</v>
      </c>
      <c r="B2219" s="1" t="s">
        <v>2373</v>
      </c>
      <c r="C2219" s="1" t="s">
        <v>6482</v>
      </c>
      <c r="D2219" s="3">
        <v>5500</v>
      </c>
      <c r="E2219" s="4">
        <v>180</v>
      </c>
      <c r="F2219" t="s">
        <v>8219</v>
      </c>
      <c r="G2219" t="s">
        <v>8225</v>
      </c>
      <c r="H2219" t="s">
        <v>8405</v>
      </c>
      <c r="I2219" t="s">
        <v>8247</v>
      </c>
      <c r="J2219">
        <v>1429839571</v>
      </c>
      <c r="K2219">
        <v>1427247571</v>
      </c>
      <c r="L2219" t="b">
        <v>0</v>
      </c>
      <c r="M2219">
        <v>6</v>
      </c>
      <c r="N2219" t="b">
        <v>0</v>
      </c>
      <c r="O2219" t="s">
        <v>8270</v>
      </c>
      <c r="P2219" t="s">
        <v>8307</v>
      </c>
      <c r="Q2219" t="s">
        <v>8341</v>
      </c>
      <c r="R2219">
        <f t="shared" si="238"/>
        <v>30</v>
      </c>
      <c r="S2219" s="9">
        <f t="shared" si="239"/>
        <v>3</v>
      </c>
      <c r="T2219" s="8">
        <f t="shared" si="240"/>
        <v>42088.069108796291</v>
      </c>
      <c r="U2219" s="8">
        <f t="shared" si="241"/>
        <v>42118.069108796291</v>
      </c>
      <c r="V2219" s="14">
        <f t="shared" si="242"/>
        <v>30</v>
      </c>
      <c r="W2219" s="10">
        <f t="shared" si="243"/>
        <v>-0.96727272727272728</v>
      </c>
      <c r="X2219" s="21">
        <f t="shared" si="244"/>
        <v>2015</v>
      </c>
    </row>
    <row r="2220" spans="1:24" ht="45" x14ac:dyDescent="0.25">
      <c r="A2220">
        <v>1788</v>
      </c>
      <c r="B2220" s="1" t="s">
        <v>1789</v>
      </c>
      <c r="C2220" s="1" t="s">
        <v>5898</v>
      </c>
      <c r="D2220" s="3">
        <v>5500</v>
      </c>
      <c r="E2220" s="4">
        <v>76</v>
      </c>
      <c r="F2220" t="s">
        <v>8220</v>
      </c>
      <c r="G2220" t="s">
        <v>8224</v>
      </c>
      <c r="H2220" t="s">
        <v>8408</v>
      </c>
      <c r="I2220" t="s">
        <v>8246</v>
      </c>
      <c r="J2220">
        <v>1414795542</v>
      </c>
      <c r="K2220">
        <v>1412203542</v>
      </c>
      <c r="L2220" t="b">
        <v>1</v>
      </c>
      <c r="M2220">
        <v>4</v>
      </c>
      <c r="N2220" t="b">
        <v>0</v>
      </c>
      <c r="O2220" t="s">
        <v>8283</v>
      </c>
      <c r="P2220" t="s">
        <v>8312</v>
      </c>
      <c r="Q2220" t="s">
        <v>8313</v>
      </c>
      <c r="R2220">
        <f t="shared" si="238"/>
        <v>19</v>
      </c>
      <c r="S2220" s="9">
        <f t="shared" si="239"/>
        <v>1</v>
      </c>
      <c r="T2220" s="8">
        <f t="shared" si="240"/>
        <v>41913.94840277778</v>
      </c>
      <c r="U2220" s="8">
        <f t="shared" si="241"/>
        <v>41943.94840277778</v>
      </c>
      <c r="V2220" s="14">
        <f t="shared" si="242"/>
        <v>30</v>
      </c>
      <c r="W2220" s="10">
        <f t="shared" si="243"/>
        <v>-0.98618181818181816</v>
      </c>
      <c r="X2220" s="21">
        <f t="shared" si="244"/>
        <v>2014</v>
      </c>
    </row>
    <row r="2221" spans="1:24" ht="75" x14ac:dyDescent="0.25">
      <c r="A2221">
        <v>3941</v>
      </c>
      <c r="B2221" s="1" t="s">
        <v>3938</v>
      </c>
      <c r="C2221" s="1" t="s">
        <v>8049</v>
      </c>
      <c r="D2221" s="3">
        <v>5500</v>
      </c>
      <c r="E2221" s="4">
        <v>50</v>
      </c>
      <c r="F2221" t="s">
        <v>8220</v>
      </c>
      <c r="G2221" t="s">
        <v>8223</v>
      </c>
      <c r="H2221" t="s">
        <v>8404</v>
      </c>
      <c r="I2221" t="s">
        <v>8245</v>
      </c>
      <c r="J2221">
        <v>1416877200</v>
      </c>
      <c r="K2221">
        <v>1414505137</v>
      </c>
      <c r="L2221" t="b">
        <v>0</v>
      </c>
      <c r="M2221">
        <v>2</v>
      </c>
      <c r="N2221" t="b">
        <v>0</v>
      </c>
      <c r="O2221" t="s">
        <v>8269</v>
      </c>
      <c r="P2221" t="s">
        <v>8322</v>
      </c>
      <c r="Q2221" t="s">
        <v>8325</v>
      </c>
      <c r="R2221">
        <f t="shared" si="238"/>
        <v>25</v>
      </c>
      <c r="S2221" s="9">
        <f t="shared" si="239"/>
        <v>1</v>
      </c>
      <c r="T2221" s="8">
        <f t="shared" si="240"/>
        <v>41940.587233796294</v>
      </c>
      <c r="U2221" s="8">
        <f t="shared" si="241"/>
        <v>41968.041666666672</v>
      </c>
      <c r="V2221" s="14">
        <f t="shared" si="242"/>
        <v>27.454432870377786</v>
      </c>
      <c r="W2221" s="10">
        <f t="shared" si="243"/>
        <v>-0.99090909090909096</v>
      </c>
      <c r="X2221" s="21">
        <f t="shared" si="244"/>
        <v>2014</v>
      </c>
    </row>
    <row r="2222" spans="1:24" ht="60" x14ac:dyDescent="0.25">
      <c r="A2222">
        <v>143</v>
      </c>
      <c r="B2222" s="1" t="s">
        <v>145</v>
      </c>
      <c r="C2222" s="1" t="s">
        <v>4253</v>
      </c>
      <c r="D2222" s="3">
        <v>5500</v>
      </c>
      <c r="E2222" s="4">
        <v>0</v>
      </c>
      <c r="F2222" t="s">
        <v>8219</v>
      </c>
      <c r="G2222" t="s">
        <v>8225</v>
      </c>
      <c r="H2222" t="s">
        <v>8405</v>
      </c>
      <c r="I2222" t="s">
        <v>8247</v>
      </c>
      <c r="J2222">
        <v>1472882100</v>
      </c>
      <c r="K2222">
        <v>1467941542</v>
      </c>
      <c r="L2222" t="b">
        <v>0</v>
      </c>
      <c r="M2222">
        <v>0</v>
      </c>
      <c r="N2222" t="b">
        <v>0</v>
      </c>
      <c r="O2222" t="s">
        <v>8265</v>
      </c>
      <c r="P2222" t="s">
        <v>8320</v>
      </c>
      <c r="Q2222" t="s">
        <v>8336</v>
      </c>
      <c r="R2222">
        <f t="shared" si="238"/>
        <v>0</v>
      </c>
      <c r="S2222" s="9">
        <f t="shared" si="239"/>
        <v>0</v>
      </c>
      <c r="T2222" s="8">
        <f t="shared" si="240"/>
        <v>42559.064143518524</v>
      </c>
      <c r="U2222" s="8">
        <f t="shared" si="241"/>
        <v>42616.246527777781</v>
      </c>
      <c r="V2222" s="14">
        <f t="shared" si="242"/>
        <v>57.182384259256651</v>
      </c>
      <c r="W2222" s="10">
        <f t="shared" si="243"/>
        <v>-1</v>
      </c>
      <c r="X2222" s="21">
        <f t="shared" si="244"/>
        <v>2016</v>
      </c>
    </row>
    <row r="2223" spans="1:24" ht="45" x14ac:dyDescent="0.25">
      <c r="A2223">
        <v>920</v>
      </c>
      <c r="B2223" s="1" t="s">
        <v>921</v>
      </c>
      <c r="C2223" s="1" t="s">
        <v>5030</v>
      </c>
      <c r="D2223" s="3">
        <v>5500</v>
      </c>
      <c r="E2223" s="4">
        <v>0</v>
      </c>
      <c r="F2223" t="s">
        <v>8220</v>
      </c>
      <c r="G2223" t="s">
        <v>8223</v>
      </c>
      <c r="H2223" t="s">
        <v>8404</v>
      </c>
      <c r="I2223" t="s">
        <v>8245</v>
      </c>
      <c r="J2223">
        <v>1384448822</v>
      </c>
      <c r="K2223">
        <v>1381853222</v>
      </c>
      <c r="L2223" t="b">
        <v>0</v>
      </c>
      <c r="M2223">
        <v>0</v>
      </c>
      <c r="N2223" t="b">
        <v>0</v>
      </c>
      <c r="O2223" t="s">
        <v>8276</v>
      </c>
      <c r="P2223" t="s">
        <v>8326</v>
      </c>
      <c r="Q2223" t="s">
        <v>8349</v>
      </c>
      <c r="R2223">
        <f t="shared" si="238"/>
        <v>0</v>
      </c>
      <c r="S2223" s="9">
        <f t="shared" si="239"/>
        <v>0</v>
      </c>
      <c r="T2223" s="8">
        <f t="shared" si="240"/>
        <v>41562.67155092593</v>
      </c>
      <c r="U2223" s="8">
        <f t="shared" si="241"/>
        <v>41592.713217592594</v>
      </c>
      <c r="V2223" s="14">
        <f t="shared" si="242"/>
        <v>30.041666666664241</v>
      </c>
      <c r="W2223" s="10">
        <f t="shared" si="243"/>
        <v>-1</v>
      </c>
      <c r="X2223" s="21">
        <f t="shared" si="244"/>
        <v>2013</v>
      </c>
    </row>
    <row r="2224" spans="1:24" ht="45" x14ac:dyDescent="0.25">
      <c r="A2224">
        <v>1706</v>
      </c>
      <c r="B2224" s="1" t="s">
        <v>1707</v>
      </c>
      <c r="C2224" s="1" t="s">
        <v>5816</v>
      </c>
      <c r="D2224" s="3">
        <v>5500</v>
      </c>
      <c r="E2224" s="4">
        <v>0</v>
      </c>
      <c r="F2224" t="s">
        <v>8220</v>
      </c>
      <c r="G2224" t="s">
        <v>8235</v>
      </c>
      <c r="H2224" t="s">
        <v>8413</v>
      </c>
      <c r="I2224" t="s">
        <v>8248</v>
      </c>
      <c r="J2224">
        <v>1440314472</v>
      </c>
      <c r="K2224">
        <v>1435130472</v>
      </c>
      <c r="L2224" t="b">
        <v>0</v>
      </c>
      <c r="M2224">
        <v>0</v>
      </c>
      <c r="N2224" t="b">
        <v>0</v>
      </c>
      <c r="O2224" t="s">
        <v>8291</v>
      </c>
      <c r="P2224" t="s">
        <v>8326</v>
      </c>
      <c r="Q2224" t="s">
        <v>8329</v>
      </c>
      <c r="R2224">
        <f t="shared" si="238"/>
        <v>0</v>
      </c>
      <c r="S2224" s="9">
        <f t="shared" si="239"/>
        <v>0</v>
      </c>
      <c r="T2224" s="8">
        <f t="shared" si="240"/>
        <v>42179.306388888886</v>
      </c>
      <c r="U2224" s="8">
        <f t="shared" si="241"/>
        <v>42239.306388888886</v>
      </c>
      <c r="V2224" s="14">
        <f t="shared" si="242"/>
        <v>60</v>
      </c>
      <c r="W2224" s="10">
        <f t="shared" si="243"/>
        <v>-1</v>
      </c>
      <c r="X2224" s="21">
        <f t="shared" si="244"/>
        <v>2015</v>
      </c>
    </row>
    <row r="2225" spans="1:24" ht="60" x14ac:dyDescent="0.25">
      <c r="A2225">
        <v>2342</v>
      </c>
      <c r="B2225" s="1" t="s">
        <v>2343</v>
      </c>
      <c r="C2225" s="1" t="s">
        <v>6452</v>
      </c>
      <c r="D2225" s="3">
        <v>5500</v>
      </c>
      <c r="E2225" s="4">
        <v>0</v>
      </c>
      <c r="F2225" t="s">
        <v>8219</v>
      </c>
      <c r="G2225" t="s">
        <v>8223</v>
      </c>
      <c r="H2225" t="s">
        <v>8404</v>
      </c>
      <c r="I2225" t="s">
        <v>8245</v>
      </c>
      <c r="J2225">
        <v>1412571600</v>
      </c>
      <c r="K2225">
        <v>1410799870</v>
      </c>
      <c r="L2225" t="b">
        <v>0</v>
      </c>
      <c r="M2225">
        <v>0</v>
      </c>
      <c r="N2225" t="b">
        <v>0</v>
      </c>
      <c r="O2225" t="s">
        <v>8270</v>
      </c>
      <c r="P2225" t="s">
        <v>8307</v>
      </c>
      <c r="Q2225" t="s">
        <v>8341</v>
      </c>
      <c r="R2225">
        <f t="shared" si="238"/>
        <v>0</v>
      </c>
      <c r="S2225" s="9">
        <f t="shared" si="239"/>
        <v>0</v>
      </c>
      <c r="T2225" s="8">
        <f t="shared" si="240"/>
        <v>41897.702199074076</v>
      </c>
      <c r="U2225" s="8">
        <f t="shared" si="241"/>
        <v>41918.208333333336</v>
      </c>
      <c r="V2225" s="14">
        <f t="shared" si="242"/>
        <v>20.506134259259852</v>
      </c>
      <c r="W2225" s="10">
        <f t="shared" si="243"/>
        <v>-1</v>
      </c>
      <c r="X2225" s="21">
        <f t="shared" si="244"/>
        <v>2014</v>
      </c>
    </row>
    <row r="2226" spans="1:24" ht="60" x14ac:dyDescent="0.25">
      <c r="A2226">
        <v>2881</v>
      </c>
      <c r="B2226" s="1" t="s">
        <v>2881</v>
      </c>
      <c r="C2226" s="1" t="s">
        <v>6991</v>
      </c>
      <c r="D2226" s="3">
        <v>5500</v>
      </c>
      <c r="E2226" s="4">
        <v>0</v>
      </c>
      <c r="F2226" t="s">
        <v>8220</v>
      </c>
      <c r="G2226" t="s">
        <v>8223</v>
      </c>
      <c r="H2226" t="s">
        <v>8404</v>
      </c>
      <c r="I2226" t="s">
        <v>8245</v>
      </c>
      <c r="J2226">
        <v>1417620036</v>
      </c>
      <c r="K2226">
        <v>1412432436</v>
      </c>
      <c r="L2226" t="b">
        <v>0</v>
      </c>
      <c r="M2226">
        <v>0</v>
      </c>
      <c r="N2226" t="b">
        <v>0</v>
      </c>
      <c r="O2226" t="s">
        <v>8269</v>
      </c>
      <c r="P2226" t="s">
        <v>8322</v>
      </c>
      <c r="Q2226" t="s">
        <v>8325</v>
      </c>
      <c r="R2226">
        <f t="shared" si="238"/>
        <v>0</v>
      </c>
      <c r="S2226" s="9">
        <f t="shared" si="239"/>
        <v>0</v>
      </c>
      <c r="T2226" s="8">
        <f t="shared" si="240"/>
        <v>41916.597638888888</v>
      </c>
      <c r="U2226" s="8">
        <f t="shared" si="241"/>
        <v>41976.639305555553</v>
      </c>
      <c r="V2226" s="14">
        <f t="shared" si="242"/>
        <v>60.041666666664241</v>
      </c>
      <c r="W2226" s="10">
        <f t="shared" si="243"/>
        <v>-1</v>
      </c>
      <c r="X2226" s="21">
        <f t="shared" si="244"/>
        <v>2014</v>
      </c>
    </row>
    <row r="2227" spans="1:24" ht="60" x14ac:dyDescent="0.25">
      <c r="A2227">
        <v>3873</v>
      </c>
      <c r="B2227" s="1" t="s">
        <v>3870</v>
      </c>
      <c r="C2227" s="1" t="s">
        <v>7982</v>
      </c>
      <c r="D2227" s="3">
        <v>5500</v>
      </c>
      <c r="E2227" s="4">
        <v>0</v>
      </c>
      <c r="F2227" t="s">
        <v>8219</v>
      </c>
      <c r="G2227" t="s">
        <v>8223</v>
      </c>
      <c r="H2227" t="s">
        <v>8404</v>
      </c>
      <c r="I2227" t="s">
        <v>8245</v>
      </c>
      <c r="J2227">
        <v>1444322535</v>
      </c>
      <c r="K2227">
        <v>1441730535</v>
      </c>
      <c r="L2227" t="b">
        <v>0</v>
      </c>
      <c r="M2227">
        <v>0</v>
      </c>
      <c r="N2227" t="b">
        <v>0</v>
      </c>
      <c r="O2227" t="s">
        <v>8303</v>
      </c>
      <c r="P2227" t="s">
        <v>8322</v>
      </c>
      <c r="Q2227" t="s">
        <v>8334</v>
      </c>
      <c r="R2227">
        <f t="shared" si="238"/>
        <v>0</v>
      </c>
      <c r="S2227" s="9">
        <f t="shared" si="239"/>
        <v>0</v>
      </c>
      <c r="T2227" s="8">
        <f t="shared" si="240"/>
        <v>42255.696006944447</v>
      </c>
      <c r="U2227" s="8">
        <f t="shared" si="241"/>
        <v>42285.696006944447</v>
      </c>
      <c r="V2227" s="14">
        <f t="shared" si="242"/>
        <v>30</v>
      </c>
      <c r="W2227" s="10">
        <f t="shared" si="243"/>
        <v>-1</v>
      </c>
      <c r="X2227" s="21">
        <f t="shared" si="244"/>
        <v>2015</v>
      </c>
    </row>
    <row r="2228" spans="1:24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t="s">
        <v>8223</v>
      </c>
      <c r="H2228" t="s">
        <v>8404</v>
      </c>
      <c r="I2228" t="s">
        <v>8245</v>
      </c>
      <c r="J2228">
        <v>1461543600</v>
      </c>
      <c r="K2228">
        <v>1459203727</v>
      </c>
      <c r="L2228" t="b">
        <v>0</v>
      </c>
      <c r="M2228">
        <v>0</v>
      </c>
      <c r="N2228" t="b">
        <v>0</v>
      </c>
      <c r="O2228" t="s">
        <v>8269</v>
      </c>
      <c r="P2228" t="s">
        <v>8322</v>
      </c>
      <c r="Q2228" t="s">
        <v>8325</v>
      </c>
      <c r="R2228">
        <f t="shared" si="238"/>
        <v>0</v>
      </c>
      <c r="S2228" s="9">
        <f t="shared" si="239"/>
        <v>0</v>
      </c>
      <c r="T2228" s="8">
        <f t="shared" si="240"/>
        <v>42457.932025462964</v>
      </c>
      <c r="U2228" s="8">
        <f t="shared" si="241"/>
        <v>42485.013888888891</v>
      </c>
      <c r="V2228" s="14">
        <f t="shared" si="242"/>
        <v>27.081863425926713</v>
      </c>
      <c r="W2228" s="10">
        <f t="shared" si="243"/>
        <v>-1</v>
      </c>
      <c r="X2228" s="21">
        <f t="shared" si="244"/>
        <v>2016</v>
      </c>
    </row>
    <row r="2229" spans="1:24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t="s">
        <v>8223</v>
      </c>
      <c r="H2229" t="s">
        <v>8404</v>
      </c>
      <c r="I2229" t="s">
        <v>8245</v>
      </c>
      <c r="J2229">
        <v>1324014521</v>
      </c>
      <c r="K2229">
        <v>1318826921</v>
      </c>
      <c r="L2229" t="b">
        <v>0</v>
      </c>
      <c r="M2229">
        <v>149</v>
      </c>
      <c r="N2229" t="b">
        <v>1</v>
      </c>
      <c r="O2229" t="s">
        <v>8274</v>
      </c>
      <c r="P2229" t="s">
        <v>8326</v>
      </c>
      <c r="Q2229" t="s">
        <v>8330</v>
      </c>
      <c r="R2229">
        <f t="shared" si="238"/>
        <v>40.549999999999997</v>
      </c>
      <c r="S2229" s="9">
        <f t="shared" si="239"/>
        <v>109</v>
      </c>
      <c r="T2229" s="8">
        <f t="shared" si="240"/>
        <v>40833.200474537036</v>
      </c>
      <c r="U2229" s="8">
        <f t="shared" si="241"/>
        <v>40893.242141203707</v>
      </c>
      <c r="V2229" s="14">
        <f t="shared" si="242"/>
        <v>60.041666666671517</v>
      </c>
      <c r="W2229" s="10">
        <f t="shared" si="243"/>
        <v>8.7480087480087482E-2</v>
      </c>
      <c r="X2229" s="21">
        <f t="shared" si="244"/>
        <v>2011</v>
      </c>
    </row>
    <row r="2230" spans="1:24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t="s">
        <v>8223</v>
      </c>
      <c r="H2230" t="s">
        <v>8404</v>
      </c>
      <c r="I2230" t="s">
        <v>8245</v>
      </c>
      <c r="J2230">
        <v>1413992210</v>
      </c>
      <c r="K2230">
        <v>1411400210</v>
      </c>
      <c r="L2230" t="b">
        <v>0</v>
      </c>
      <c r="M2230">
        <v>12</v>
      </c>
      <c r="N2230" t="b">
        <v>0</v>
      </c>
      <c r="O2230" t="s">
        <v>8269</v>
      </c>
      <c r="P2230" t="s">
        <v>8322</v>
      </c>
      <c r="Q2230" t="s">
        <v>8325</v>
      </c>
      <c r="R2230">
        <f t="shared" si="238"/>
        <v>38.33</v>
      </c>
      <c r="S2230" s="9">
        <f t="shared" si="239"/>
        <v>8</v>
      </c>
      <c r="T2230" s="8">
        <f t="shared" si="240"/>
        <v>41904.650578703702</v>
      </c>
      <c r="U2230" s="8">
        <f t="shared" si="241"/>
        <v>41934.650578703702</v>
      </c>
      <c r="V2230" s="14">
        <f t="shared" si="242"/>
        <v>30</v>
      </c>
      <c r="W2230" s="10">
        <f t="shared" si="243"/>
        <v>-0.91785714285714282</v>
      </c>
      <c r="X2230" s="21">
        <f t="shared" si="244"/>
        <v>2014</v>
      </c>
    </row>
    <row r="2231" spans="1:24" ht="60" x14ac:dyDescent="0.25">
      <c r="A2231">
        <v>3279</v>
      </c>
      <c r="B2231" s="1" t="s">
        <v>3279</v>
      </c>
      <c r="C2231" s="1" t="s">
        <v>7389</v>
      </c>
      <c r="D2231" s="3">
        <v>5800</v>
      </c>
      <c r="E2231" s="4">
        <v>6628</v>
      </c>
      <c r="F2231" t="s">
        <v>8218</v>
      </c>
      <c r="G2231" t="s">
        <v>8223</v>
      </c>
      <c r="H2231" t="s">
        <v>8404</v>
      </c>
      <c r="I2231" t="s">
        <v>8245</v>
      </c>
      <c r="J2231">
        <v>1459474059</v>
      </c>
      <c r="K2231">
        <v>1456885659</v>
      </c>
      <c r="L2231" t="b">
        <v>0</v>
      </c>
      <c r="M2231">
        <v>63</v>
      </c>
      <c r="N2231" t="b">
        <v>1</v>
      </c>
      <c r="O2231" t="s">
        <v>8269</v>
      </c>
      <c r="P2231" t="s">
        <v>8322</v>
      </c>
      <c r="Q2231" t="s">
        <v>8325</v>
      </c>
      <c r="R2231">
        <f t="shared" si="238"/>
        <v>105.21</v>
      </c>
      <c r="S2231" s="9">
        <f t="shared" si="239"/>
        <v>114</v>
      </c>
      <c r="T2231" s="8">
        <f t="shared" si="240"/>
        <v>42431.102534722217</v>
      </c>
      <c r="U2231" s="8">
        <f t="shared" si="241"/>
        <v>42461.06086805556</v>
      </c>
      <c r="V2231" s="14">
        <f t="shared" si="242"/>
        <v>29.958333333343035</v>
      </c>
      <c r="W2231" s="10">
        <f t="shared" si="243"/>
        <v>0.14275862068965517</v>
      </c>
      <c r="X2231" s="21">
        <f t="shared" si="244"/>
        <v>2016</v>
      </c>
    </row>
    <row r="2232" spans="1:24" ht="60" x14ac:dyDescent="0.25">
      <c r="A2232">
        <v>3574</v>
      </c>
      <c r="B2232" s="1" t="s">
        <v>3573</v>
      </c>
      <c r="C2232" s="1" t="s">
        <v>7684</v>
      </c>
      <c r="D2232" s="3">
        <v>5800</v>
      </c>
      <c r="E2232" s="4">
        <v>6155</v>
      </c>
      <c r="F2232" t="s">
        <v>8218</v>
      </c>
      <c r="G2232" t="s">
        <v>8223</v>
      </c>
      <c r="H2232" t="s">
        <v>8404</v>
      </c>
      <c r="I2232" t="s">
        <v>8245</v>
      </c>
      <c r="J2232">
        <v>1415921848</v>
      </c>
      <c r="K2232">
        <v>1413326248</v>
      </c>
      <c r="L2232" t="b">
        <v>0</v>
      </c>
      <c r="M2232">
        <v>45</v>
      </c>
      <c r="N2232" t="b">
        <v>1</v>
      </c>
      <c r="O2232" t="s">
        <v>8269</v>
      </c>
      <c r="P2232" t="s">
        <v>8322</v>
      </c>
      <c r="Q2232" t="s">
        <v>8325</v>
      </c>
      <c r="R2232">
        <f t="shared" si="238"/>
        <v>136.78</v>
      </c>
      <c r="S2232" s="9">
        <f t="shared" si="239"/>
        <v>106</v>
      </c>
      <c r="T2232" s="8">
        <f t="shared" si="240"/>
        <v>41926.942685185182</v>
      </c>
      <c r="U2232" s="8">
        <f t="shared" si="241"/>
        <v>41956.984351851846</v>
      </c>
      <c r="V2232" s="14">
        <f t="shared" si="242"/>
        <v>30.041666666664241</v>
      </c>
      <c r="W2232" s="10">
        <f t="shared" si="243"/>
        <v>6.1206896551724135E-2</v>
      </c>
      <c r="X2232" s="21">
        <f t="shared" si="244"/>
        <v>2014</v>
      </c>
    </row>
    <row r="2233" spans="1:24" ht="60" x14ac:dyDescent="0.25">
      <c r="A2233">
        <v>1319</v>
      </c>
      <c r="B2233" s="1" t="s">
        <v>1320</v>
      </c>
      <c r="C2233" s="1" t="s">
        <v>5429</v>
      </c>
      <c r="D2233" s="3">
        <v>5800</v>
      </c>
      <c r="E2233" s="4">
        <v>876</v>
      </c>
      <c r="F2233" t="s">
        <v>8219</v>
      </c>
      <c r="G2233" t="s">
        <v>8224</v>
      </c>
      <c r="H2233" t="s">
        <v>8408</v>
      </c>
      <c r="I2233" t="s">
        <v>8246</v>
      </c>
      <c r="J2233">
        <v>1405094400</v>
      </c>
      <c r="K2233">
        <v>1403810965</v>
      </c>
      <c r="L2233" t="b">
        <v>0</v>
      </c>
      <c r="M2233">
        <v>9</v>
      </c>
      <c r="N2233" t="b">
        <v>0</v>
      </c>
      <c r="O2233" t="s">
        <v>8271</v>
      </c>
      <c r="P2233" t="s">
        <v>8307</v>
      </c>
      <c r="Q2233" t="s">
        <v>8309</v>
      </c>
      <c r="R2233">
        <f t="shared" si="238"/>
        <v>97.33</v>
      </c>
      <c r="S2233" s="9">
        <f t="shared" si="239"/>
        <v>15</v>
      </c>
      <c r="T2233" s="8">
        <f t="shared" si="240"/>
        <v>41816.812094907407</v>
      </c>
      <c r="U2233" s="8">
        <f t="shared" si="241"/>
        <v>41831.666666666664</v>
      </c>
      <c r="V2233" s="14">
        <f t="shared" si="242"/>
        <v>14.854571759256942</v>
      </c>
      <c r="W2233" s="10">
        <f t="shared" si="243"/>
        <v>-0.84896551724137936</v>
      </c>
      <c r="X2233" s="21">
        <f t="shared" si="244"/>
        <v>2014</v>
      </c>
    </row>
    <row r="2234" spans="1:24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t="s">
        <v>8223</v>
      </c>
      <c r="H2234" t="s">
        <v>8404</v>
      </c>
      <c r="I2234" t="s">
        <v>8245</v>
      </c>
      <c r="J2234">
        <v>1413694800</v>
      </c>
      <c r="K2234">
        <v>1408986916</v>
      </c>
      <c r="L2234" t="b">
        <v>0</v>
      </c>
      <c r="M2234">
        <v>31</v>
      </c>
      <c r="N2234" t="b">
        <v>0</v>
      </c>
      <c r="O2234" t="s">
        <v>8301</v>
      </c>
      <c r="P2234" t="s">
        <v>8322</v>
      </c>
      <c r="Q2234" t="s">
        <v>8323</v>
      </c>
      <c r="R2234">
        <f t="shared" si="238"/>
        <v>79.87</v>
      </c>
      <c r="S2234" s="9">
        <f t="shared" si="239"/>
        <v>42</v>
      </c>
      <c r="T2234" s="8">
        <f t="shared" si="240"/>
        <v>41876.718935185185</v>
      </c>
      <c r="U2234" s="8">
        <f t="shared" si="241"/>
        <v>41931.208333333336</v>
      </c>
      <c r="V2234" s="14">
        <f t="shared" si="242"/>
        <v>54.48939814815094</v>
      </c>
      <c r="W2234" s="10">
        <f t="shared" si="243"/>
        <v>-0.57639007698887934</v>
      </c>
      <c r="X2234" s="21">
        <f t="shared" si="244"/>
        <v>2014</v>
      </c>
    </row>
    <row r="2235" spans="1:24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t="s">
        <v>8224</v>
      </c>
      <c r="H2235" t="s">
        <v>8408</v>
      </c>
      <c r="I2235" t="s">
        <v>8246</v>
      </c>
      <c r="J2235">
        <v>1445817540</v>
      </c>
      <c r="K2235">
        <v>1443665293</v>
      </c>
      <c r="L2235" t="b">
        <v>1</v>
      </c>
      <c r="M2235">
        <v>104</v>
      </c>
      <c r="N2235" t="b">
        <v>1</v>
      </c>
      <c r="O2235" t="s">
        <v>8269</v>
      </c>
      <c r="P2235" t="s">
        <v>8322</v>
      </c>
      <c r="Q2235" t="s">
        <v>8325</v>
      </c>
      <c r="R2235">
        <f t="shared" si="238"/>
        <v>59.7</v>
      </c>
      <c r="S2235" s="9">
        <f t="shared" si="239"/>
        <v>106</v>
      </c>
      <c r="T2235" s="8">
        <f t="shared" si="240"/>
        <v>42278.089039351849</v>
      </c>
      <c r="U2235" s="8">
        <f t="shared" si="241"/>
        <v>42302.999305555553</v>
      </c>
      <c r="V2235" s="14">
        <f t="shared" si="242"/>
        <v>24.910266203703941</v>
      </c>
      <c r="W2235" s="10">
        <f t="shared" si="243"/>
        <v>5.919140225179112E-2</v>
      </c>
      <c r="X2235" s="21">
        <f t="shared" si="244"/>
        <v>2015</v>
      </c>
    </row>
    <row r="2236" spans="1:24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t="s">
        <v>8223</v>
      </c>
      <c r="H2236" t="s">
        <v>8404</v>
      </c>
      <c r="I2236" t="s">
        <v>8245</v>
      </c>
      <c r="J2236">
        <v>1418904533</v>
      </c>
      <c r="K2236">
        <v>1416485333</v>
      </c>
      <c r="L2236" t="b">
        <v>0</v>
      </c>
      <c r="M2236">
        <v>26</v>
      </c>
      <c r="N2236" t="b">
        <v>1</v>
      </c>
      <c r="O2236" t="s">
        <v>8272</v>
      </c>
      <c r="P2236" t="s">
        <v>8310</v>
      </c>
      <c r="Q2236" t="s">
        <v>8332</v>
      </c>
      <c r="R2236">
        <f t="shared" si="238"/>
        <v>230.19</v>
      </c>
      <c r="S2236" s="9">
        <f t="shared" si="239"/>
        <v>102</v>
      </c>
      <c r="T2236" s="8">
        <f t="shared" si="240"/>
        <v>41963.506168981476</v>
      </c>
      <c r="U2236" s="8">
        <f t="shared" si="241"/>
        <v>41991.506168981476</v>
      </c>
      <c r="V2236" s="14">
        <f t="shared" si="242"/>
        <v>28</v>
      </c>
      <c r="W2236" s="10">
        <f t="shared" si="243"/>
        <v>1.872340425531915E-2</v>
      </c>
      <c r="X2236" s="21">
        <f t="shared" si="244"/>
        <v>2014</v>
      </c>
    </row>
    <row r="2237" spans="1:24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t="s">
        <v>8223</v>
      </c>
      <c r="H2237" t="s">
        <v>8404</v>
      </c>
      <c r="I2237" t="s">
        <v>8245</v>
      </c>
      <c r="J2237">
        <v>1476863607</v>
      </c>
      <c r="K2237">
        <v>1474271607</v>
      </c>
      <c r="L2237" t="b">
        <v>0</v>
      </c>
      <c r="M2237">
        <v>0</v>
      </c>
      <c r="N2237" t="b">
        <v>0</v>
      </c>
      <c r="O2237" t="s">
        <v>8302</v>
      </c>
      <c r="P2237" t="s">
        <v>8310</v>
      </c>
      <c r="Q2237" t="s">
        <v>8355</v>
      </c>
      <c r="R2237">
        <f t="shared" si="238"/>
        <v>0</v>
      </c>
      <c r="S2237" s="9">
        <f t="shared" si="239"/>
        <v>0</v>
      </c>
      <c r="T2237" s="8">
        <f t="shared" si="240"/>
        <v>42632.328784722224</v>
      </c>
      <c r="U2237" s="8">
        <f t="shared" si="241"/>
        <v>42662.328784722224</v>
      </c>
      <c r="V2237" s="14">
        <f t="shared" si="242"/>
        <v>30</v>
      </c>
      <c r="W2237" s="10">
        <f t="shared" si="243"/>
        <v>-1</v>
      </c>
      <c r="X2237" s="21">
        <f t="shared" si="244"/>
        <v>2016</v>
      </c>
    </row>
    <row r="2238" spans="1:24" ht="45" x14ac:dyDescent="0.25">
      <c r="A2238">
        <v>1476</v>
      </c>
      <c r="B2238" s="1" t="s">
        <v>1477</v>
      </c>
      <c r="C2238" s="1" t="s">
        <v>5586</v>
      </c>
      <c r="D2238" s="3">
        <v>6000</v>
      </c>
      <c r="E2238" s="4">
        <v>39693.279999999999</v>
      </c>
      <c r="F2238" t="s">
        <v>8218</v>
      </c>
      <c r="G2238" t="s">
        <v>8223</v>
      </c>
      <c r="H2238" t="s">
        <v>8404</v>
      </c>
      <c r="I2238" t="s">
        <v>8245</v>
      </c>
      <c r="J2238">
        <v>1315616422</v>
      </c>
      <c r="K2238">
        <v>1313024422</v>
      </c>
      <c r="L2238" t="b">
        <v>1</v>
      </c>
      <c r="M2238">
        <v>916</v>
      </c>
      <c r="N2238" t="b">
        <v>1</v>
      </c>
      <c r="O2238" t="s">
        <v>8286</v>
      </c>
      <c r="P2238" t="s">
        <v>8310</v>
      </c>
      <c r="Q2238" t="s">
        <v>8311</v>
      </c>
      <c r="R2238">
        <f t="shared" si="238"/>
        <v>43.33</v>
      </c>
      <c r="S2238" s="9">
        <f t="shared" si="239"/>
        <v>662</v>
      </c>
      <c r="T2238" s="8">
        <f t="shared" si="240"/>
        <v>40766.041921296295</v>
      </c>
      <c r="U2238" s="8">
        <f t="shared" si="241"/>
        <v>40796.041921296295</v>
      </c>
      <c r="V2238" s="14">
        <f t="shared" si="242"/>
        <v>30</v>
      </c>
      <c r="W2238" s="10">
        <f t="shared" si="243"/>
        <v>5.6155466666666669</v>
      </c>
      <c r="X2238" s="21">
        <f t="shared" si="244"/>
        <v>2011</v>
      </c>
    </row>
    <row r="2239" spans="1:24" ht="60" x14ac:dyDescent="0.25">
      <c r="A2239">
        <v>2264</v>
      </c>
      <c r="B2239" s="1" t="s">
        <v>2265</v>
      </c>
      <c r="C2239" s="1" t="s">
        <v>6374</v>
      </c>
      <c r="D2239" s="3">
        <v>6000</v>
      </c>
      <c r="E2239" s="4">
        <v>10802</v>
      </c>
      <c r="F2239" t="s">
        <v>8218</v>
      </c>
      <c r="G2239" t="s">
        <v>8223</v>
      </c>
      <c r="H2239" t="s">
        <v>8404</v>
      </c>
      <c r="I2239" t="s">
        <v>8245</v>
      </c>
      <c r="J2239">
        <v>1463972400</v>
      </c>
      <c r="K2239">
        <v>1462543114</v>
      </c>
      <c r="L2239" t="b">
        <v>0</v>
      </c>
      <c r="M2239">
        <v>445</v>
      </c>
      <c r="N2239" t="b">
        <v>1</v>
      </c>
      <c r="O2239" t="s">
        <v>8295</v>
      </c>
      <c r="P2239" t="s">
        <v>8315</v>
      </c>
      <c r="Q2239" t="s">
        <v>8316</v>
      </c>
      <c r="R2239">
        <f t="shared" si="238"/>
        <v>24.27</v>
      </c>
      <c r="S2239" s="9">
        <f t="shared" si="239"/>
        <v>180</v>
      </c>
      <c r="T2239" s="8">
        <f t="shared" si="240"/>
        <v>42496.582337962958</v>
      </c>
      <c r="U2239" s="8">
        <f t="shared" si="241"/>
        <v>42513.125</v>
      </c>
      <c r="V2239" s="14">
        <f t="shared" si="242"/>
        <v>16.542662037041737</v>
      </c>
      <c r="W2239" s="10">
        <f t="shared" si="243"/>
        <v>0.80033333333333334</v>
      </c>
      <c r="X2239" s="21">
        <f t="shared" si="244"/>
        <v>2016</v>
      </c>
    </row>
    <row r="2240" spans="1:24" ht="60" x14ac:dyDescent="0.25">
      <c r="A2240">
        <v>1933</v>
      </c>
      <c r="B2240" s="1" t="s">
        <v>1934</v>
      </c>
      <c r="C2240" s="1" t="s">
        <v>6043</v>
      </c>
      <c r="D2240" s="3">
        <v>6000</v>
      </c>
      <c r="E2240" s="4">
        <v>10346</v>
      </c>
      <c r="F2240" t="s">
        <v>8218</v>
      </c>
      <c r="G2240" t="s">
        <v>8223</v>
      </c>
      <c r="H2240" t="s">
        <v>8404</v>
      </c>
      <c r="I2240" t="s">
        <v>8245</v>
      </c>
      <c r="J2240">
        <v>1411787307</v>
      </c>
      <c r="K2240">
        <v>1409195307</v>
      </c>
      <c r="L2240" t="b">
        <v>0</v>
      </c>
      <c r="M2240">
        <v>110</v>
      </c>
      <c r="N2240" t="b">
        <v>1</v>
      </c>
      <c r="O2240" t="s">
        <v>8277</v>
      </c>
      <c r="P2240" t="s">
        <v>8326</v>
      </c>
      <c r="Q2240" t="s">
        <v>8327</v>
      </c>
      <c r="R2240">
        <f t="shared" si="238"/>
        <v>94.05</v>
      </c>
      <c r="S2240" s="9">
        <f t="shared" si="239"/>
        <v>172</v>
      </c>
      <c r="T2240" s="8">
        <f t="shared" si="240"/>
        <v>41879.130868055552</v>
      </c>
      <c r="U2240" s="8">
        <f t="shared" si="241"/>
        <v>41909.130868055552</v>
      </c>
      <c r="V2240" s="14">
        <f t="shared" si="242"/>
        <v>30</v>
      </c>
      <c r="W2240" s="10">
        <f t="shared" si="243"/>
        <v>0.72433333333333338</v>
      </c>
      <c r="X2240" s="21">
        <f t="shared" si="244"/>
        <v>2014</v>
      </c>
    </row>
    <row r="2241" spans="1:24" ht="60" x14ac:dyDescent="0.25">
      <c r="A2241">
        <v>2055</v>
      </c>
      <c r="B2241" s="1" t="s">
        <v>2056</v>
      </c>
      <c r="C2241" s="1" t="s">
        <v>6165</v>
      </c>
      <c r="D2241" s="3">
        <v>6000</v>
      </c>
      <c r="E2241" s="4">
        <v>10045</v>
      </c>
      <c r="F2241" t="s">
        <v>8218</v>
      </c>
      <c r="G2241" t="s">
        <v>8223</v>
      </c>
      <c r="H2241" t="s">
        <v>8404</v>
      </c>
      <c r="I2241" t="s">
        <v>8245</v>
      </c>
      <c r="J2241">
        <v>1417579200</v>
      </c>
      <c r="K2241">
        <v>1415031043</v>
      </c>
      <c r="L2241" t="b">
        <v>0</v>
      </c>
      <c r="M2241">
        <v>101</v>
      </c>
      <c r="N2241" t="b">
        <v>1</v>
      </c>
      <c r="O2241" t="s">
        <v>8293</v>
      </c>
      <c r="P2241" t="s">
        <v>8307</v>
      </c>
      <c r="Q2241" t="s">
        <v>8308</v>
      </c>
      <c r="R2241">
        <f t="shared" si="238"/>
        <v>99.46</v>
      </c>
      <c r="S2241" s="9">
        <f t="shared" si="239"/>
        <v>167</v>
      </c>
      <c r="T2241" s="8">
        <f t="shared" si="240"/>
        <v>41946.674108796295</v>
      </c>
      <c r="U2241" s="8">
        <f t="shared" si="241"/>
        <v>41976.166666666672</v>
      </c>
      <c r="V2241" s="14">
        <f t="shared" si="242"/>
        <v>29.492557870376913</v>
      </c>
      <c r="W2241" s="10">
        <f t="shared" si="243"/>
        <v>0.67416666666666669</v>
      </c>
      <c r="X2241" s="21">
        <f t="shared" si="244"/>
        <v>2014</v>
      </c>
    </row>
    <row r="2242" spans="1:24" ht="60" x14ac:dyDescent="0.25">
      <c r="A2242">
        <v>739</v>
      </c>
      <c r="B2242" s="1" t="s">
        <v>740</v>
      </c>
      <c r="C2242" s="1" t="s">
        <v>4849</v>
      </c>
      <c r="D2242" s="3">
        <v>6000</v>
      </c>
      <c r="E2242" s="4">
        <v>9500</v>
      </c>
      <c r="F2242" t="s">
        <v>8218</v>
      </c>
      <c r="G2242" t="s">
        <v>8223</v>
      </c>
      <c r="H2242" t="s">
        <v>8404</v>
      </c>
      <c r="I2242" t="s">
        <v>8245</v>
      </c>
      <c r="J2242">
        <v>1407758629</v>
      </c>
      <c r="K2242">
        <v>1404907429</v>
      </c>
      <c r="L2242" t="b">
        <v>0</v>
      </c>
      <c r="M2242">
        <v>139</v>
      </c>
      <c r="N2242" t="b">
        <v>1</v>
      </c>
      <c r="O2242" t="s">
        <v>8272</v>
      </c>
      <c r="P2242" t="s">
        <v>8310</v>
      </c>
      <c r="Q2242" t="s">
        <v>8332</v>
      </c>
      <c r="R2242">
        <f t="shared" ref="R2242:R2305" si="245">IFERROR(ROUND(E2242/M2242,2),0)</f>
        <v>68.349999999999994</v>
      </c>
      <c r="S2242" s="9">
        <f t="shared" ref="S2242:S2305" si="246">ROUND((E2242/D2242)*100,0)</f>
        <v>158</v>
      </c>
      <c r="T2242" s="8">
        <f t="shared" ref="T2242:T2305" si="247">+(((K2242/60)/60)/24)+DATE(1970,1,1)</f>
        <v>41829.502650462964</v>
      </c>
      <c r="U2242" s="8">
        <f t="shared" ref="U2242:U2305" si="248">+(((J2242/60)/60/24)+DATE(1970,1,1))</f>
        <v>41862.502650462964</v>
      </c>
      <c r="V2242" s="14">
        <f t="shared" ref="V2242:V2305" si="249">+U2242-T2242</f>
        <v>33</v>
      </c>
      <c r="W2242" s="10">
        <f t="shared" ref="W2242:W2305" si="250">+(E2242-D2242)/D2242</f>
        <v>0.58333333333333337</v>
      </c>
      <c r="X2242" s="21">
        <f t="shared" ref="X2242:X2305" si="251">YEAR(T2242)</f>
        <v>2014</v>
      </c>
    </row>
    <row r="2243" spans="1:24" ht="30" x14ac:dyDescent="0.25">
      <c r="A2243">
        <v>36</v>
      </c>
      <c r="B2243" s="1" t="s">
        <v>38</v>
      </c>
      <c r="C2243" s="1" t="s">
        <v>4147</v>
      </c>
      <c r="D2243" s="3">
        <v>6000</v>
      </c>
      <c r="E2243" s="4">
        <v>8529</v>
      </c>
      <c r="F2243" t="s">
        <v>8218</v>
      </c>
      <c r="G2243" t="s">
        <v>8223</v>
      </c>
      <c r="H2243" t="s">
        <v>8404</v>
      </c>
      <c r="I2243" t="s">
        <v>8245</v>
      </c>
      <c r="J2243">
        <v>1428128525</v>
      </c>
      <c r="K2243">
        <v>1425540125</v>
      </c>
      <c r="L2243" t="b">
        <v>0</v>
      </c>
      <c r="M2243">
        <v>44</v>
      </c>
      <c r="N2243" t="b">
        <v>1</v>
      </c>
      <c r="O2243" t="s">
        <v>8263</v>
      </c>
      <c r="P2243" t="s">
        <v>8320</v>
      </c>
      <c r="Q2243" t="s">
        <v>8331</v>
      </c>
      <c r="R2243">
        <f t="shared" si="245"/>
        <v>193.84</v>
      </c>
      <c r="S2243" s="9">
        <f t="shared" si="246"/>
        <v>142</v>
      </c>
      <c r="T2243" s="8">
        <f t="shared" si="247"/>
        <v>42068.307002314818</v>
      </c>
      <c r="U2243" s="8">
        <f t="shared" si="248"/>
        <v>42098.265335648146</v>
      </c>
      <c r="V2243" s="14">
        <f t="shared" si="249"/>
        <v>29.958333333328483</v>
      </c>
      <c r="W2243" s="10">
        <f t="shared" si="250"/>
        <v>0.42149999999999999</v>
      </c>
      <c r="X2243" s="21">
        <f t="shared" si="251"/>
        <v>2015</v>
      </c>
    </row>
    <row r="2244" spans="1:24" ht="60" x14ac:dyDescent="0.25">
      <c r="A2244">
        <v>1942</v>
      </c>
      <c r="B2244" s="1" t="s">
        <v>1943</v>
      </c>
      <c r="C2244" s="1" t="s">
        <v>6052</v>
      </c>
      <c r="D2244" s="3">
        <v>6000</v>
      </c>
      <c r="E2244" s="4">
        <v>8306.42</v>
      </c>
      <c r="F2244" t="s">
        <v>8218</v>
      </c>
      <c r="G2244" t="s">
        <v>8223</v>
      </c>
      <c r="H2244" t="s">
        <v>8404</v>
      </c>
      <c r="I2244" t="s">
        <v>8245</v>
      </c>
      <c r="J2244">
        <v>1309809140</v>
      </c>
      <c r="K2244">
        <v>1302033140</v>
      </c>
      <c r="L2244" t="b">
        <v>1</v>
      </c>
      <c r="M2244">
        <v>95</v>
      </c>
      <c r="N2244" t="b">
        <v>1</v>
      </c>
      <c r="O2244" t="s">
        <v>8293</v>
      </c>
      <c r="P2244" t="s">
        <v>8307</v>
      </c>
      <c r="Q2244" t="s">
        <v>8308</v>
      </c>
      <c r="R2244">
        <f t="shared" si="245"/>
        <v>87.44</v>
      </c>
      <c r="S2244" s="9">
        <f t="shared" si="246"/>
        <v>138</v>
      </c>
      <c r="T2244" s="8">
        <f t="shared" si="247"/>
        <v>40638.828009259261</v>
      </c>
      <c r="U2244" s="8">
        <f t="shared" si="248"/>
        <v>40728.828009259261</v>
      </c>
      <c r="V2244" s="14">
        <f t="shared" si="249"/>
        <v>90</v>
      </c>
      <c r="W2244" s="10">
        <f t="shared" si="250"/>
        <v>0.38440333333333332</v>
      </c>
      <c r="X2244" s="21">
        <f t="shared" si="251"/>
        <v>2011</v>
      </c>
    </row>
    <row r="2245" spans="1:24" ht="60" x14ac:dyDescent="0.25">
      <c r="A2245">
        <v>1658</v>
      </c>
      <c r="B2245" s="1" t="s">
        <v>1659</v>
      </c>
      <c r="C2245" s="1" t="s">
        <v>5768</v>
      </c>
      <c r="D2245" s="3">
        <v>6000</v>
      </c>
      <c r="E2245" s="4">
        <v>7934</v>
      </c>
      <c r="F2245" t="s">
        <v>8218</v>
      </c>
      <c r="G2245" t="s">
        <v>8223</v>
      </c>
      <c r="H2245" t="s">
        <v>8404</v>
      </c>
      <c r="I2245" t="s">
        <v>8245</v>
      </c>
      <c r="J2245">
        <v>1355840400</v>
      </c>
      <c r="K2245">
        <v>1352524767</v>
      </c>
      <c r="L2245" t="b">
        <v>0</v>
      </c>
      <c r="M2245">
        <v>107</v>
      </c>
      <c r="N2245" t="b">
        <v>1</v>
      </c>
      <c r="O2245" t="s">
        <v>8290</v>
      </c>
      <c r="P2245" t="s">
        <v>8326</v>
      </c>
      <c r="Q2245" t="s">
        <v>8337</v>
      </c>
      <c r="R2245">
        <f t="shared" si="245"/>
        <v>74.150000000000006</v>
      </c>
      <c r="S2245" s="9">
        <f t="shared" si="246"/>
        <v>132</v>
      </c>
      <c r="T2245" s="8">
        <f t="shared" si="247"/>
        <v>41223.22184027778</v>
      </c>
      <c r="U2245" s="8">
        <f t="shared" si="248"/>
        <v>41261.597222222219</v>
      </c>
      <c r="V2245" s="14">
        <f t="shared" si="249"/>
        <v>38.375381944439141</v>
      </c>
      <c r="W2245" s="10">
        <f t="shared" si="250"/>
        <v>0.32233333333333336</v>
      </c>
      <c r="X2245" s="21">
        <f t="shared" si="251"/>
        <v>2012</v>
      </c>
    </row>
    <row r="2246" spans="1:24" ht="45" x14ac:dyDescent="0.25">
      <c r="A2246">
        <v>3266</v>
      </c>
      <c r="B2246" s="1" t="s">
        <v>3266</v>
      </c>
      <c r="C2246" s="1" t="s">
        <v>7376</v>
      </c>
      <c r="D2246" s="3">
        <v>6000</v>
      </c>
      <c r="E2246" s="4">
        <v>7877</v>
      </c>
      <c r="F2246" t="s">
        <v>8218</v>
      </c>
      <c r="G2246" t="s">
        <v>8223</v>
      </c>
      <c r="H2246" t="s">
        <v>8404</v>
      </c>
      <c r="I2246" t="s">
        <v>8245</v>
      </c>
      <c r="J2246">
        <v>1434142800</v>
      </c>
      <c r="K2246">
        <v>1431435122</v>
      </c>
      <c r="L2246" t="b">
        <v>1</v>
      </c>
      <c r="M2246">
        <v>163</v>
      </c>
      <c r="N2246" t="b">
        <v>1</v>
      </c>
      <c r="O2246" t="s">
        <v>8269</v>
      </c>
      <c r="P2246" t="s">
        <v>8322</v>
      </c>
      <c r="Q2246" t="s">
        <v>8325</v>
      </c>
      <c r="R2246">
        <f t="shared" si="245"/>
        <v>48.33</v>
      </c>
      <c r="S2246" s="9">
        <f t="shared" si="246"/>
        <v>131</v>
      </c>
      <c r="T2246" s="8">
        <f t="shared" si="247"/>
        <v>42136.536134259266</v>
      </c>
      <c r="U2246" s="8">
        <f t="shared" si="248"/>
        <v>42167.875</v>
      </c>
      <c r="V2246" s="14">
        <f t="shared" si="249"/>
        <v>31.338865740734036</v>
      </c>
      <c r="W2246" s="10">
        <f t="shared" si="250"/>
        <v>0.31283333333333335</v>
      </c>
      <c r="X2246" s="21">
        <f t="shared" si="251"/>
        <v>2015</v>
      </c>
    </row>
    <row r="2247" spans="1:24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t="s">
        <v>8223</v>
      </c>
      <c r="H2247" t="s">
        <v>8404</v>
      </c>
      <c r="I2247" t="s">
        <v>8245</v>
      </c>
      <c r="J2247">
        <v>1316208031</v>
      </c>
      <c r="K2247">
        <v>1312320031</v>
      </c>
      <c r="L2247" t="b">
        <v>0</v>
      </c>
      <c r="M2247">
        <v>174</v>
      </c>
      <c r="N2247" t="b">
        <v>1</v>
      </c>
      <c r="O2247" t="s">
        <v>8267</v>
      </c>
      <c r="P2247" t="s">
        <v>8320</v>
      </c>
      <c r="Q2247" t="s">
        <v>8321</v>
      </c>
      <c r="R2247">
        <f t="shared" si="245"/>
        <v>45.05</v>
      </c>
      <c r="S2247" s="9">
        <f t="shared" si="246"/>
        <v>131</v>
      </c>
      <c r="T2247" s="8">
        <f t="shared" si="247"/>
        <v>40757.889247685183</v>
      </c>
      <c r="U2247" s="8">
        <f t="shared" si="248"/>
        <v>40802.889247685183</v>
      </c>
      <c r="V2247" s="14">
        <f t="shared" si="249"/>
        <v>45</v>
      </c>
      <c r="W2247" s="10">
        <f t="shared" si="250"/>
        <v>0.30649999999999999</v>
      </c>
      <c r="X2247" s="21">
        <f t="shared" si="251"/>
        <v>2011</v>
      </c>
    </row>
    <row r="2248" spans="1:24" ht="60" x14ac:dyDescent="0.25">
      <c r="A2248">
        <v>102</v>
      </c>
      <c r="B2248" s="1" t="s">
        <v>104</v>
      </c>
      <c r="C2248" s="1" t="s">
        <v>4213</v>
      </c>
      <c r="D2248" s="3">
        <v>6000</v>
      </c>
      <c r="E2248" s="4">
        <v>7665</v>
      </c>
      <c r="F2248" t="s">
        <v>8218</v>
      </c>
      <c r="G2248" t="s">
        <v>8223</v>
      </c>
      <c r="H2248" t="s">
        <v>8404</v>
      </c>
      <c r="I2248" t="s">
        <v>8245</v>
      </c>
      <c r="J2248">
        <v>1293073733</v>
      </c>
      <c r="K2248">
        <v>1290481733</v>
      </c>
      <c r="L2248" t="b">
        <v>0</v>
      </c>
      <c r="M2248">
        <v>65</v>
      </c>
      <c r="N2248" t="b">
        <v>1</v>
      </c>
      <c r="O2248" t="s">
        <v>8264</v>
      </c>
      <c r="P2248" t="s">
        <v>8320</v>
      </c>
      <c r="Q2248" t="s">
        <v>8342</v>
      </c>
      <c r="R2248">
        <f t="shared" si="245"/>
        <v>117.92</v>
      </c>
      <c r="S2248" s="9">
        <f t="shared" si="246"/>
        <v>128</v>
      </c>
      <c r="T2248" s="8">
        <f t="shared" si="247"/>
        <v>40505.131168981483</v>
      </c>
      <c r="U2248" s="8">
        <f t="shared" si="248"/>
        <v>40535.131168981483</v>
      </c>
      <c r="V2248" s="14">
        <f t="shared" si="249"/>
        <v>30</v>
      </c>
      <c r="W2248" s="10">
        <f t="shared" si="250"/>
        <v>0.27750000000000002</v>
      </c>
      <c r="X2248" s="21">
        <f t="shared" si="251"/>
        <v>2010</v>
      </c>
    </row>
    <row r="2249" spans="1:24" ht="45" x14ac:dyDescent="0.25">
      <c r="A2249">
        <v>1361</v>
      </c>
      <c r="B2249" s="1" t="s">
        <v>1362</v>
      </c>
      <c r="C2249" s="1" t="s">
        <v>5471</v>
      </c>
      <c r="D2249" s="3">
        <v>6000</v>
      </c>
      <c r="E2249" s="4">
        <v>7559</v>
      </c>
      <c r="F2249" t="s">
        <v>8218</v>
      </c>
      <c r="G2249" t="s">
        <v>8224</v>
      </c>
      <c r="H2249" t="s">
        <v>8408</v>
      </c>
      <c r="I2249" t="s">
        <v>8246</v>
      </c>
      <c r="J2249">
        <v>1403370772</v>
      </c>
      <c r="K2249">
        <v>1400778772</v>
      </c>
      <c r="L2249" t="b">
        <v>0</v>
      </c>
      <c r="M2249">
        <v>264</v>
      </c>
      <c r="N2249" t="b">
        <v>1</v>
      </c>
      <c r="O2249" t="s">
        <v>8272</v>
      </c>
      <c r="P2249" t="s">
        <v>8310</v>
      </c>
      <c r="Q2249" t="s">
        <v>8332</v>
      </c>
      <c r="R2249">
        <f t="shared" si="245"/>
        <v>28.63</v>
      </c>
      <c r="S2249" s="9">
        <f t="shared" si="246"/>
        <v>126</v>
      </c>
      <c r="T2249" s="8">
        <f t="shared" si="247"/>
        <v>41781.717268518521</v>
      </c>
      <c r="U2249" s="8">
        <f t="shared" si="248"/>
        <v>41811.717268518521</v>
      </c>
      <c r="V2249" s="14">
        <f t="shared" si="249"/>
        <v>30</v>
      </c>
      <c r="W2249" s="10">
        <f t="shared" si="250"/>
        <v>0.25983333333333336</v>
      </c>
      <c r="X2249" s="21">
        <f t="shared" si="251"/>
        <v>2014</v>
      </c>
    </row>
    <row r="2250" spans="1:24" ht="60" x14ac:dyDescent="0.25">
      <c r="A2250">
        <v>2085</v>
      </c>
      <c r="B2250" s="1" t="s">
        <v>2086</v>
      </c>
      <c r="C2250" s="1" t="s">
        <v>6195</v>
      </c>
      <c r="D2250" s="3">
        <v>6000</v>
      </c>
      <c r="E2250" s="4">
        <v>7412</v>
      </c>
      <c r="F2250" t="s">
        <v>8218</v>
      </c>
      <c r="G2250" t="s">
        <v>8223</v>
      </c>
      <c r="H2250" t="s">
        <v>8404</v>
      </c>
      <c r="I2250" t="s">
        <v>8245</v>
      </c>
      <c r="J2250">
        <v>1342382587</v>
      </c>
      <c r="K2250">
        <v>1339790587</v>
      </c>
      <c r="L2250" t="b">
        <v>0</v>
      </c>
      <c r="M2250">
        <v>83</v>
      </c>
      <c r="N2250" t="b">
        <v>1</v>
      </c>
      <c r="O2250" t="s">
        <v>8277</v>
      </c>
      <c r="P2250" t="s">
        <v>8326</v>
      </c>
      <c r="Q2250" t="s">
        <v>8327</v>
      </c>
      <c r="R2250">
        <f t="shared" si="245"/>
        <v>89.3</v>
      </c>
      <c r="S2250" s="9">
        <f t="shared" si="246"/>
        <v>124</v>
      </c>
      <c r="T2250" s="8">
        <f t="shared" si="247"/>
        <v>41075.835497685184</v>
      </c>
      <c r="U2250" s="8">
        <f t="shared" si="248"/>
        <v>41105.835497685184</v>
      </c>
      <c r="V2250" s="14">
        <f t="shared" si="249"/>
        <v>30</v>
      </c>
      <c r="W2250" s="10">
        <f t="shared" si="250"/>
        <v>0.23533333333333334</v>
      </c>
      <c r="X2250" s="21">
        <f t="shared" si="251"/>
        <v>2012</v>
      </c>
    </row>
    <row r="2251" spans="1:24" ht="45" x14ac:dyDescent="0.25">
      <c r="A2251">
        <v>2784</v>
      </c>
      <c r="B2251" s="1" t="s">
        <v>2784</v>
      </c>
      <c r="C2251" s="1" t="s">
        <v>6894</v>
      </c>
      <c r="D2251" s="3">
        <v>6000</v>
      </c>
      <c r="E2251" s="4">
        <v>7140</v>
      </c>
      <c r="F2251" t="s">
        <v>8218</v>
      </c>
      <c r="G2251" t="s">
        <v>8223</v>
      </c>
      <c r="H2251" t="s">
        <v>8404</v>
      </c>
      <c r="I2251" t="s">
        <v>8245</v>
      </c>
      <c r="J2251">
        <v>1414608843</v>
      </c>
      <c r="K2251">
        <v>1412794443</v>
      </c>
      <c r="L2251" t="b">
        <v>0</v>
      </c>
      <c r="M2251">
        <v>108</v>
      </c>
      <c r="N2251" t="b">
        <v>1</v>
      </c>
      <c r="O2251" t="s">
        <v>8269</v>
      </c>
      <c r="P2251" t="s">
        <v>8322</v>
      </c>
      <c r="Q2251" t="s">
        <v>8325</v>
      </c>
      <c r="R2251">
        <f t="shared" si="245"/>
        <v>66.11</v>
      </c>
      <c r="S2251" s="9">
        <f t="shared" si="246"/>
        <v>119</v>
      </c>
      <c r="T2251" s="8">
        <f t="shared" si="247"/>
        <v>41920.787534722222</v>
      </c>
      <c r="U2251" s="8">
        <f t="shared" si="248"/>
        <v>41941.787534722222</v>
      </c>
      <c r="V2251" s="14">
        <f t="shared" si="249"/>
        <v>21</v>
      </c>
      <c r="W2251" s="10">
        <f t="shared" si="250"/>
        <v>0.19</v>
      </c>
      <c r="X2251" s="21">
        <f t="shared" si="251"/>
        <v>2014</v>
      </c>
    </row>
    <row r="2252" spans="1:24" ht="60" x14ac:dyDescent="0.25">
      <c r="A2252">
        <v>3527</v>
      </c>
      <c r="B2252" s="1" t="s">
        <v>3526</v>
      </c>
      <c r="C2252" s="1" t="s">
        <v>7637</v>
      </c>
      <c r="D2252" s="3">
        <v>6000</v>
      </c>
      <c r="E2252" s="4">
        <v>7015</v>
      </c>
      <c r="F2252" t="s">
        <v>8218</v>
      </c>
      <c r="G2252" t="s">
        <v>8223</v>
      </c>
      <c r="H2252" t="s">
        <v>8404</v>
      </c>
      <c r="I2252" t="s">
        <v>8245</v>
      </c>
      <c r="J2252">
        <v>1436587140</v>
      </c>
      <c r="K2252">
        <v>1434069205</v>
      </c>
      <c r="L2252" t="b">
        <v>0</v>
      </c>
      <c r="M2252">
        <v>86</v>
      </c>
      <c r="N2252" t="b">
        <v>1</v>
      </c>
      <c r="O2252" t="s">
        <v>8269</v>
      </c>
      <c r="P2252" t="s">
        <v>8322</v>
      </c>
      <c r="Q2252" t="s">
        <v>8325</v>
      </c>
      <c r="R2252">
        <f t="shared" si="245"/>
        <v>81.569999999999993</v>
      </c>
      <c r="S2252" s="9">
        <f t="shared" si="246"/>
        <v>117</v>
      </c>
      <c r="T2252" s="8">
        <f t="shared" si="247"/>
        <v>42167.023206018523</v>
      </c>
      <c r="U2252" s="8">
        <f t="shared" si="248"/>
        <v>42196.165972222225</v>
      </c>
      <c r="V2252" s="14">
        <f t="shared" si="249"/>
        <v>29.142766203702195</v>
      </c>
      <c r="W2252" s="10">
        <f t="shared" si="250"/>
        <v>0.16916666666666666</v>
      </c>
      <c r="X2252" s="21">
        <f t="shared" si="251"/>
        <v>2015</v>
      </c>
    </row>
    <row r="2253" spans="1:24" ht="45" x14ac:dyDescent="0.25">
      <c r="A2253">
        <v>89</v>
      </c>
      <c r="B2253" s="1" t="s">
        <v>91</v>
      </c>
      <c r="C2253" s="1" t="s">
        <v>4200</v>
      </c>
      <c r="D2253" s="3">
        <v>6000</v>
      </c>
      <c r="E2253" s="4">
        <v>6904</v>
      </c>
      <c r="F2253" t="s">
        <v>8218</v>
      </c>
      <c r="G2253" t="s">
        <v>8223</v>
      </c>
      <c r="H2253" t="s">
        <v>8404</v>
      </c>
      <c r="I2253" t="s">
        <v>8245</v>
      </c>
      <c r="J2253">
        <v>1370196192</v>
      </c>
      <c r="K2253">
        <v>1368036192</v>
      </c>
      <c r="L2253" t="b">
        <v>0</v>
      </c>
      <c r="M2253">
        <v>56</v>
      </c>
      <c r="N2253" t="b">
        <v>1</v>
      </c>
      <c r="O2253" t="s">
        <v>8264</v>
      </c>
      <c r="P2253" t="s">
        <v>8320</v>
      </c>
      <c r="Q2253" t="s">
        <v>8342</v>
      </c>
      <c r="R2253">
        <f t="shared" si="245"/>
        <v>123.29</v>
      </c>
      <c r="S2253" s="9">
        <f t="shared" si="246"/>
        <v>115</v>
      </c>
      <c r="T2253" s="8">
        <f t="shared" si="247"/>
        <v>41402.752222222225</v>
      </c>
      <c r="U2253" s="8">
        <f t="shared" si="248"/>
        <v>41427.752222222225</v>
      </c>
      <c r="V2253" s="14">
        <f t="shared" si="249"/>
        <v>25</v>
      </c>
      <c r="W2253" s="10">
        <f t="shared" si="250"/>
        <v>0.15066666666666667</v>
      </c>
      <c r="X2253" s="21">
        <f t="shared" si="251"/>
        <v>2013</v>
      </c>
    </row>
    <row r="2254" spans="1:24" ht="60" x14ac:dyDescent="0.25">
      <c r="A2254">
        <v>2212</v>
      </c>
      <c r="B2254" s="1" t="s">
        <v>2213</v>
      </c>
      <c r="C2254" s="1" t="s">
        <v>6322</v>
      </c>
      <c r="D2254" s="3">
        <v>6000</v>
      </c>
      <c r="E2254" s="4">
        <v>6863</v>
      </c>
      <c r="F2254" t="s">
        <v>8218</v>
      </c>
      <c r="G2254" t="s">
        <v>8223</v>
      </c>
      <c r="H2254" t="s">
        <v>8404</v>
      </c>
      <c r="I2254" t="s">
        <v>8245</v>
      </c>
      <c r="J2254">
        <v>1383526800</v>
      </c>
      <c r="K2254">
        <v>1380650177</v>
      </c>
      <c r="L2254" t="b">
        <v>0</v>
      </c>
      <c r="M2254">
        <v>123</v>
      </c>
      <c r="N2254" t="b">
        <v>1</v>
      </c>
      <c r="O2254" t="s">
        <v>8278</v>
      </c>
      <c r="P2254" t="s">
        <v>8326</v>
      </c>
      <c r="Q2254" t="s">
        <v>8328</v>
      </c>
      <c r="R2254">
        <f t="shared" si="245"/>
        <v>55.8</v>
      </c>
      <c r="S2254" s="9">
        <f t="shared" si="246"/>
        <v>114</v>
      </c>
      <c r="T2254" s="8">
        <f t="shared" si="247"/>
        <v>41548.747418981482</v>
      </c>
      <c r="U2254" s="8">
        <f t="shared" si="248"/>
        <v>41582.041666666664</v>
      </c>
      <c r="V2254" s="14">
        <f t="shared" si="249"/>
        <v>33.294247685182199</v>
      </c>
      <c r="W2254" s="10">
        <f t="shared" si="250"/>
        <v>0.14383333333333334</v>
      </c>
      <c r="X2254" s="21">
        <f t="shared" si="251"/>
        <v>2013</v>
      </c>
    </row>
    <row r="2255" spans="1:24" ht="45" x14ac:dyDescent="0.25">
      <c r="A2255">
        <v>1677</v>
      </c>
      <c r="B2255" s="1" t="s">
        <v>1678</v>
      </c>
      <c r="C2255" s="1" t="s">
        <v>5787</v>
      </c>
      <c r="D2255" s="3">
        <v>6000</v>
      </c>
      <c r="E2255" s="4">
        <v>6700</v>
      </c>
      <c r="F2255" t="s">
        <v>8218</v>
      </c>
      <c r="G2255" t="s">
        <v>8226</v>
      </c>
      <c r="H2255" t="s">
        <v>8406</v>
      </c>
      <c r="I2255" t="s">
        <v>8248</v>
      </c>
      <c r="J2255">
        <v>1460786340</v>
      </c>
      <c r="K2255">
        <v>1455615976</v>
      </c>
      <c r="L2255" t="b">
        <v>0</v>
      </c>
      <c r="M2255">
        <v>42</v>
      </c>
      <c r="N2255" t="b">
        <v>1</v>
      </c>
      <c r="O2255" t="s">
        <v>8290</v>
      </c>
      <c r="P2255" t="s">
        <v>8326</v>
      </c>
      <c r="Q2255" t="s">
        <v>8337</v>
      </c>
      <c r="R2255">
        <f t="shared" si="245"/>
        <v>159.52000000000001</v>
      </c>
      <c r="S2255" s="9">
        <f t="shared" si="246"/>
        <v>112</v>
      </c>
      <c r="T2255" s="8">
        <f t="shared" si="247"/>
        <v>42416.407129629632</v>
      </c>
      <c r="U2255" s="8">
        <f t="shared" si="248"/>
        <v>42476.249305555553</v>
      </c>
      <c r="V2255" s="14">
        <f t="shared" si="249"/>
        <v>59.842175925921765</v>
      </c>
      <c r="W2255" s="10">
        <f t="shared" si="250"/>
        <v>0.11666666666666667</v>
      </c>
      <c r="X2255" s="21">
        <f t="shared" si="251"/>
        <v>2016</v>
      </c>
    </row>
    <row r="2256" spans="1:24" ht="45" x14ac:dyDescent="0.25">
      <c r="A2256">
        <v>3786</v>
      </c>
      <c r="B2256" s="1" t="s">
        <v>3783</v>
      </c>
      <c r="C2256" s="1" t="s">
        <v>7896</v>
      </c>
      <c r="D2256" s="3">
        <v>6000</v>
      </c>
      <c r="E2256" s="4">
        <v>6658</v>
      </c>
      <c r="F2256" t="s">
        <v>8218</v>
      </c>
      <c r="G2256" t="s">
        <v>8223</v>
      </c>
      <c r="H2256" t="s">
        <v>8404</v>
      </c>
      <c r="I2256" t="s">
        <v>8245</v>
      </c>
      <c r="J2256">
        <v>1464310475</v>
      </c>
      <c r="K2256">
        <v>1461718475</v>
      </c>
      <c r="L2256" t="b">
        <v>0</v>
      </c>
      <c r="M2256">
        <v>71</v>
      </c>
      <c r="N2256" t="b">
        <v>1</v>
      </c>
      <c r="O2256" t="s">
        <v>8303</v>
      </c>
      <c r="P2256" t="s">
        <v>8322</v>
      </c>
      <c r="Q2256" t="s">
        <v>8334</v>
      </c>
      <c r="R2256">
        <f t="shared" si="245"/>
        <v>93.77</v>
      </c>
      <c r="S2256" s="9">
        <f t="shared" si="246"/>
        <v>111</v>
      </c>
      <c r="T2256" s="8">
        <f t="shared" si="247"/>
        <v>42487.037905092591</v>
      </c>
      <c r="U2256" s="8">
        <f t="shared" si="248"/>
        <v>42517.037905092591</v>
      </c>
      <c r="V2256" s="14">
        <f t="shared" si="249"/>
        <v>30</v>
      </c>
      <c r="W2256" s="10">
        <f t="shared" si="250"/>
        <v>0.10966666666666666</v>
      </c>
      <c r="X2256" s="21">
        <f t="shared" si="251"/>
        <v>2016</v>
      </c>
    </row>
    <row r="2257" spans="1:24" ht="60" x14ac:dyDescent="0.25">
      <c r="A2257">
        <v>2719</v>
      </c>
      <c r="B2257" s="1" t="s">
        <v>2719</v>
      </c>
      <c r="C2257" s="1" t="s">
        <v>6829</v>
      </c>
      <c r="D2257" s="3">
        <v>6000</v>
      </c>
      <c r="E2257" s="4">
        <v>6530</v>
      </c>
      <c r="F2257" t="s">
        <v>8218</v>
      </c>
      <c r="G2257" t="s">
        <v>8223</v>
      </c>
      <c r="H2257" t="s">
        <v>8404</v>
      </c>
      <c r="I2257" t="s">
        <v>8245</v>
      </c>
      <c r="J2257">
        <v>1460936694</v>
      </c>
      <c r="K2257">
        <v>1455756294</v>
      </c>
      <c r="L2257" t="b">
        <v>0</v>
      </c>
      <c r="M2257">
        <v>69</v>
      </c>
      <c r="N2257" t="b">
        <v>1</v>
      </c>
      <c r="O2257" t="s">
        <v>8301</v>
      </c>
      <c r="P2257" t="s">
        <v>8322</v>
      </c>
      <c r="Q2257" t="s">
        <v>8323</v>
      </c>
      <c r="R2257">
        <f t="shared" si="245"/>
        <v>94.64</v>
      </c>
      <c r="S2257" s="9">
        <f t="shared" si="246"/>
        <v>109</v>
      </c>
      <c r="T2257" s="8">
        <f t="shared" si="247"/>
        <v>42418.031180555554</v>
      </c>
      <c r="U2257" s="8">
        <f t="shared" si="248"/>
        <v>42477.989513888882</v>
      </c>
      <c r="V2257" s="14">
        <f t="shared" si="249"/>
        <v>59.958333333328483</v>
      </c>
      <c r="W2257" s="10">
        <f t="shared" si="250"/>
        <v>8.8333333333333333E-2</v>
      </c>
      <c r="X2257" s="21">
        <f t="shared" si="251"/>
        <v>2016</v>
      </c>
    </row>
    <row r="2258" spans="1:24" ht="45" x14ac:dyDescent="0.25">
      <c r="A2258">
        <v>339</v>
      </c>
      <c r="B2258" s="1" t="s">
        <v>340</v>
      </c>
      <c r="C2258" s="1" t="s">
        <v>4449</v>
      </c>
      <c r="D2258" s="3">
        <v>6000</v>
      </c>
      <c r="E2258" s="4">
        <v>6485</v>
      </c>
      <c r="F2258" t="s">
        <v>8218</v>
      </c>
      <c r="G2258" t="s">
        <v>8223</v>
      </c>
      <c r="H2258" t="s">
        <v>8404</v>
      </c>
      <c r="I2258" t="s">
        <v>8245</v>
      </c>
      <c r="J2258">
        <v>1430331268</v>
      </c>
      <c r="K2258">
        <v>1427739268</v>
      </c>
      <c r="L2258" t="b">
        <v>1</v>
      </c>
      <c r="M2258">
        <v>89</v>
      </c>
      <c r="N2258" t="b">
        <v>1</v>
      </c>
      <c r="O2258" t="s">
        <v>8267</v>
      </c>
      <c r="P2258" t="s">
        <v>8320</v>
      </c>
      <c r="Q2258" t="s">
        <v>8321</v>
      </c>
      <c r="R2258">
        <f t="shared" si="245"/>
        <v>72.87</v>
      </c>
      <c r="S2258" s="9">
        <f t="shared" si="246"/>
        <v>108</v>
      </c>
      <c r="T2258" s="8">
        <f t="shared" si="247"/>
        <v>42093.760046296295</v>
      </c>
      <c r="U2258" s="8">
        <f t="shared" si="248"/>
        <v>42123.760046296295</v>
      </c>
      <c r="V2258" s="14">
        <f t="shared" si="249"/>
        <v>30</v>
      </c>
      <c r="W2258" s="10">
        <f t="shared" si="250"/>
        <v>8.0833333333333326E-2</v>
      </c>
      <c r="X2258" s="21">
        <f t="shared" si="251"/>
        <v>2015</v>
      </c>
    </row>
    <row r="2259" spans="1:24" ht="60" x14ac:dyDescent="0.25">
      <c r="A2259">
        <v>1396</v>
      </c>
      <c r="B2259" s="1" t="s">
        <v>1397</v>
      </c>
      <c r="C2259" s="1" t="s">
        <v>5506</v>
      </c>
      <c r="D2259" s="3">
        <v>6000</v>
      </c>
      <c r="E2259" s="4">
        <v>6438</v>
      </c>
      <c r="F2259" t="s">
        <v>8218</v>
      </c>
      <c r="G2259" t="s">
        <v>8223</v>
      </c>
      <c r="H2259" t="s">
        <v>8404</v>
      </c>
      <c r="I2259" t="s">
        <v>8245</v>
      </c>
      <c r="J2259">
        <v>1423871882</v>
      </c>
      <c r="K2259">
        <v>1421279882</v>
      </c>
      <c r="L2259" t="b">
        <v>0</v>
      </c>
      <c r="M2259">
        <v>73</v>
      </c>
      <c r="N2259" t="b">
        <v>1</v>
      </c>
      <c r="O2259" t="s">
        <v>8274</v>
      </c>
      <c r="P2259" t="s">
        <v>8326</v>
      </c>
      <c r="Q2259" t="s">
        <v>8330</v>
      </c>
      <c r="R2259">
        <f t="shared" si="245"/>
        <v>88.19</v>
      </c>
      <c r="S2259" s="9">
        <f t="shared" si="246"/>
        <v>107</v>
      </c>
      <c r="T2259" s="8">
        <f t="shared" si="247"/>
        <v>42018.99863425926</v>
      </c>
      <c r="U2259" s="8">
        <f t="shared" si="248"/>
        <v>42048.99863425926</v>
      </c>
      <c r="V2259" s="14">
        <f t="shared" si="249"/>
        <v>30</v>
      </c>
      <c r="W2259" s="10">
        <f t="shared" si="250"/>
        <v>7.2999999999999995E-2</v>
      </c>
      <c r="X2259" s="21">
        <f t="shared" si="251"/>
        <v>2015</v>
      </c>
    </row>
    <row r="2260" spans="1:24" ht="45" x14ac:dyDescent="0.25">
      <c r="A2260">
        <v>2309</v>
      </c>
      <c r="B2260" s="1" t="s">
        <v>2310</v>
      </c>
      <c r="C2260" s="1" t="s">
        <v>6419</v>
      </c>
      <c r="D2260" s="3">
        <v>6000</v>
      </c>
      <c r="E2260" s="4">
        <v>6400.47</v>
      </c>
      <c r="F2260" t="s">
        <v>8218</v>
      </c>
      <c r="G2260" t="s">
        <v>8223</v>
      </c>
      <c r="H2260" t="s">
        <v>8404</v>
      </c>
      <c r="I2260" t="s">
        <v>8245</v>
      </c>
      <c r="J2260">
        <v>1362872537</v>
      </c>
      <c r="K2260">
        <v>1359848537</v>
      </c>
      <c r="L2260" t="b">
        <v>1</v>
      </c>
      <c r="M2260">
        <v>107</v>
      </c>
      <c r="N2260" t="b">
        <v>1</v>
      </c>
      <c r="O2260" t="s">
        <v>8277</v>
      </c>
      <c r="P2260" t="s">
        <v>8326</v>
      </c>
      <c r="Q2260" t="s">
        <v>8327</v>
      </c>
      <c r="R2260">
        <f t="shared" si="245"/>
        <v>59.82</v>
      </c>
      <c r="S2260" s="9">
        <f t="shared" si="246"/>
        <v>107</v>
      </c>
      <c r="T2260" s="8">
        <f t="shared" si="247"/>
        <v>41307.987696759257</v>
      </c>
      <c r="U2260" s="8">
        <f t="shared" si="248"/>
        <v>41342.987696759257</v>
      </c>
      <c r="V2260" s="14">
        <f t="shared" si="249"/>
        <v>35</v>
      </c>
      <c r="W2260" s="10">
        <f t="shared" si="250"/>
        <v>6.674500000000004E-2</v>
      </c>
      <c r="X2260" s="21">
        <f t="shared" si="251"/>
        <v>2013</v>
      </c>
    </row>
    <row r="2261" spans="1:24" ht="75" x14ac:dyDescent="0.25">
      <c r="A2261">
        <v>86</v>
      </c>
      <c r="B2261" s="1" t="s">
        <v>88</v>
      </c>
      <c r="C2261" s="1" t="s">
        <v>4197</v>
      </c>
      <c r="D2261" s="3">
        <v>6000</v>
      </c>
      <c r="E2261" s="4">
        <v>6388</v>
      </c>
      <c r="F2261" t="s">
        <v>8218</v>
      </c>
      <c r="G2261" t="s">
        <v>8229</v>
      </c>
      <c r="H2261" t="s">
        <v>8410</v>
      </c>
      <c r="I2261" t="s">
        <v>8248</v>
      </c>
      <c r="J2261">
        <v>1451226045</v>
      </c>
      <c r="K2261">
        <v>1444828845</v>
      </c>
      <c r="L2261" t="b">
        <v>0</v>
      </c>
      <c r="M2261">
        <v>17</v>
      </c>
      <c r="N2261" t="b">
        <v>1</v>
      </c>
      <c r="O2261" t="s">
        <v>8264</v>
      </c>
      <c r="P2261" t="s">
        <v>8320</v>
      </c>
      <c r="Q2261" t="s">
        <v>8342</v>
      </c>
      <c r="R2261">
        <f t="shared" si="245"/>
        <v>375.76</v>
      </c>
      <c r="S2261" s="9">
        <f t="shared" si="246"/>
        <v>106</v>
      </c>
      <c r="T2261" s="8">
        <f t="shared" si="247"/>
        <v>42291.556076388893</v>
      </c>
      <c r="U2261" s="8">
        <f t="shared" si="248"/>
        <v>42365.59774305555</v>
      </c>
      <c r="V2261" s="14">
        <f t="shared" si="249"/>
        <v>74.041666666656965</v>
      </c>
      <c r="W2261" s="10">
        <f t="shared" si="250"/>
        <v>6.4666666666666664E-2</v>
      </c>
      <c r="X2261" s="21">
        <f t="shared" si="251"/>
        <v>2015</v>
      </c>
    </row>
    <row r="2262" spans="1:24" ht="30" x14ac:dyDescent="0.25">
      <c r="A2262">
        <v>2284</v>
      </c>
      <c r="B2262" s="1" t="s">
        <v>2285</v>
      </c>
      <c r="C2262" s="1" t="s">
        <v>6394</v>
      </c>
      <c r="D2262" s="3">
        <v>6000</v>
      </c>
      <c r="E2262" s="4">
        <v>6373.27</v>
      </c>
      <c r="F2262" t="s">
        <v>8218</v>
      </c>
      <c r="G2262" t="s">
        <v>8223</v>
      </c>
      <c r="H2262" t="s">
        <v>8404</v>
      </c>
      <c r="I2262" t="s">
        <v>8245</v>
      </c>
      <c r="J2262">
        <v>1299902400</v>
      </c>
      <c r="K2262">
        <v>1297451245</v>
      </c>
      <c r="L2262" t="b">
        <v>0</v>
      </c>
      <c r="M2262">
        <v>59</v>
      </c>
      <c r="N2262" t="b">
        <v>1</v>
      </c>
      <c r="O2262" t="s">
        <v>8274</v>
      </c>
      <c r="P2262" t="s">
        <v>8326</v>
      </c>
      <c r="Q2262" t="s">
        <v>8330</v>
      </c>
      <c r="R2262">
        <f t="shared" si="245"/>
        <v>108.02</v>
      </c>
      <c r="S2262" s="9">
        <f t="shared" si="246"/>
        <v>106</v>
      </c>
      <c r="T2262" s="8">
        <f t="shared" si="247"/>
        <v>40585.796817129631</v>
      </c>
      <c r="U2262" s="8">
        <f t="shared" si="248"/>
        <v>40614.166666666664</v>
      </c>
      <c r="V2262" s="14">
        <f t="shared" si="249"/>
        <v>28.369849537033588</v>
      </c>
      <c r="W2262" s="10">
        <f t="shared" si="250"/>
        <v>6.2211666666666741E-2</v>
      </c>
      <c r="X2262" s="21">
        <f t="shared" si="251"/>
        <v>2011</v>
      </c>
    </row>
    <row r="2263" spans="1:24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t="s">
        <v>8223</v>
      </c>
      <c r="H2263" t="s">
        <v>8404</v>
      </c>
      <c r="I2263" t="s">
        <v>8245</v>
      </c>
      <c r="J2263">
        <v>1488053905</v>
      </c>
      <c r="K2263">
        <v>1485461905</v>
      </c>
      <c r="L2263" t="b">
        <v>0</v>
      </c>
      <c r="M2263">
        <v>46</v>
      </c>
      <c r="N2263" t="b">
        <v>1</v>
      </c>
      <c r="O2263" t="s">
        <v>8283</v>
      </c>
      <c r="P2263" t="s">
        <v>8312</v>
      </c>
      <c r="Q2263" t="s">
        <v>8313</v>
      </c>
      <c r="R2263">
        <f t="shared" si="245"/>
        <v>138.26</v>
      </c>
      <c r="S2263" s="9">
        <f t="shared" si="246"/>
        <v>106</v>
      </c>
      <c r="T2263" s="8">
        <f t="shared" si="247"/>
        <v>42761.846122685187</v>
      </c>
      <c r="U2263" s="8">
        <f t="shared" si="248"/>
        <v>42791.846122685187</v>
      </c>
      <c r="V2263" s="14">
        <f t="shared" si="249"/>
        <v>30</v>
      </c>
      <c r="W2263" s="10">
        <f t="shared" si="250"/>
        <v>0.06</v>
      </c>
      <c r="X2263" s="21">
        <f t="shared" si="251"/>
        <v>2017</v>
      </c>
    </row>
    <row r="2264" spans="1:24" ht="45" x14ac:dyDescent="0.25">
      <c r="A2264">
        <v>2970</v>
      </c>
      <c r="B2264" s="1" t="s">
        <v>2970</v>
      </c>
      <c r="C2264" s="1" t="s">
        <v>7080</v>
      </c>
      <c r="D2264" s="3">
        <v>6000</v>
      </c>
      <c r="E2264" s="4">
        <v>6360</v>
      </c>
      <c r="F2264" t="s">
        <v>8218</v>
      </c>
      <c r="G2264" t="s">
        <v>8223</v>
      </c>
      <c r="H2264" t="s">
        <v>8404</v>
      </c>
      <c r="I2264" t="s">
        <v>8245</v>
      </c>
      <c r="J2264">
        <v>1405699451</v>
      </c>
      <c r="K2264">
        <v>1403107451</v>
      </c>
      <c r="L2264" t="b">
        <v>0</v>
      </c>
      <c r="M2264">
        <v>91</v>
      </c>
      <c r="N2264" t="b">
        <v>1</v>
      </c>
      <c r="O2264" t="s">
        <v>8269</v>
      </c>
      <c r="P2264" t="s">
        <v>8322</v>
      </c>
      <c r="Q2264" t="s">
        <v>8325</v>
      </c>
      <c r="R2264">
        <f t="shared" si="245"/>
        <v>69.89</v>
      </c>
      <c r="S2264" s="9">
        <f t="shared" si="246"/>
        <v>106</v>
      </c>
      <c r="T2264" s="8">
        <f t="shared" si="247"/>
        <v>41808.669571759259</v>
      </c>
      <c r="U2264" s="8">
        <f t="shared" si="248"/>
        <v>41838.669571759259</v>
      </c>
      <c r="V2264" s="14">
        <f t="shared" si="249"/>
        <v>30</v>
      </c>
      <c r="W2264" s="10">
        <f t="shared" si="250"/>
        <v>0.06</v>
      </c>
      <c r="X2264" s="21">
        <f t="shared" si="251"/>
        <v>2014</v>
      </c>
    </row>
    <row r="2265" spans="1:24" ht="30" x14ac:dyDescent="0.25">
      <c r="A2265">
        <v>2529</v>
      </c>
      <c r="B2265" s="1" t="s">
        <v>2529</v>
      </c>
      <c r="C2265" s="1" t="s">
        <v>6639</v>
      </c>
      <c r="D2265" s="3">
        <v>6000</v>
      </c>
      <c r="E2265" s="4">
        <v>6257</v>
      </c>
      <c r="F2265" t="s">
        <v>8218</v>
      </c>
      <c r="G2265" t="s">
        <v>8223</v>
      </c>
      <c r="H2265" t="s">
        <v>8404</v>
      </c>
      <c r="I2265" t="s">
        <v>8245</v>
      </c>
      <c r="J2265">
        <v>1332636975</v>
      </c>
      <c r="K2265">
        <v>1328752575</v>
      </c>
      <c r="L2265" t="b">
        <v>0</v>
      </c>
      <c r="M2265">
        <v>76</v>
      </c>
      <c r="N2265" t="b">
        <v>1</v>
      </c>
      <c r="O2265" t="s">
        <v>8298</v>
      </c>
      <c r="P2265" t="s">
        <v>8326</v>
      </c>
      <c r="Q2265" t="s">
        <v>8340</v>
      </c>
      <c r="R2265">
        <f t="shared" si="245"/>
        <v>82.33</v>
      </c>
      <c r="S2265" s="9">
        <f t="shared" si="246"/>
        <v>104</v>
      </c>
      <c r="T2265" s="8">
        <f t="shared" si="247"/>
        <v>40948.080729166664</v>
      </c>
      <c r="U2265" s="8">
        <f t="shared" si="248"/>
        <v>40993.0390625</v>
      </c>
      <c r="V2265" s="14">
        <f t="shared" si="249"/>
        <v>44.958333333335759</v>
      </c>
      <c r="W2265" s="10">
        <f t="shared" si="250"/>
        <v>4.2833333333333334E-2</v>
      </c>
      <c r="X2265" s="21">
        <f t="shared" si="251"/>
        <v>2012</v>
      </c>
    </row>
    <row r="2266" spans="1:24" ht="30" x14ac:dyDescent="0.25">
      <c r="A2266">
        <v>1629</v>
      </c>
      <c r="B2266" s="1" t="s">
        <v>1630</v>
      </c>
      <c r="C2266" s="1" t="s">
        <v>5739</v>
      </c>
      <c r="D2266" s="3">
        <v>6000</v>
      </c>
      <c r="E2266" s="4">
        <v>6220</v>
      </c>
      <c r="F2266" t="s">
        <v>8218</v>
      </c>
      <c r="G2266" t="s">
        <v>8223</v>
      </c>
      <c r="H2266" t="s">
        <v>8404</v>
      </c>
      <c r="I2266" t="s">
        <v>8245</v>
      </c>
      <c r="J2266">
        <v>1392929333</v>
      </c>
      <c r="K2266">
        <v>1389041333</v>
      </c>
      <c r="L2266" t="b">
        <v>0</v>
      </c>
      <c r="M2266">
        <v>82</v>
      </c>
      <c r="N2266" t="b">
        <v>1</v>
      </c>
      <c r="O2266" t="s">
        <v>8274</v>
      </c>
      <c r="P2266" t="s">
        <v>8326</v>
      </c>
      <c r="Q2266" t="s">
        <v>8330</v>
      </c>
      <c r="R2266">
        <f t="shared" si="245"/>
        <v>75.849999999999994</v>
      </c>
      <c r="S2266" s="9">
        <f t="shared" si="246"/>
        <v>104</v>
      </c>
      <c r="T2266" s="8">
        <f t="shared" si="247"/>
        <v>41645.867280092592</v>
      </c>
      <c r="U2266" s="8">
        <f t="shared" si="248"/>
        <v>41690.867280092592</v>
      </c>
      <c r="V2266" s="14">
        <f t="shared" si="249"/>
        <v>45</v>
      </c>
      <c r="W2266" s="10">
        <f t="shared" si="250"/>
        <v>3.6666666666666667E-2</v>
      </c>
      <c r="X2266" s="21">
        <f t="shared" si="251"/>
        <v>2014</v>
      </c>
    </row>
    <row r="2267" spans="1:24" ht="60" x14ac:dyDescent="0.25">
      <c r="A2267">
        <v>3424</v>
      </c>
      <c r="B2267" s="1" t="s">
        <v>3423</v>
      </c>
      <c r="C2267" s="1" t="s">
        <v>7534</v>
      </c>
      <c r="D2267" s="3">
        <v>6000</v>
      </c>
      <c r="E2267" s="4">
        <v>6215</v>
      </c>
      <c r="F2267" t="s">
        <v>8218</v>
      </c>
      <c r="G2267" t="s">
        <v>8223</v>
      </c>
      <c r="H2267" t="s">
        <v>8404</v>
      </c>
      <c r="I2267" t="s">
        <v>8245</v>
      </c>
      <c r="J2267">
        <v>1423119540</v>
      </c>
      <c r="K2267">
        <v>1421252084</v>
      </c>
      <c r="L2267" t="b">
        <v>0</v>
      </c>
      <c r="M2267">
        <v>76</v>
      </c>
      <c r="N2267" t="b">
        <v>1</v>
      </c>
      <c r="O2267" t="s">
        <v>8269</v>
      </c>
      <c r="P2267" t="s">
        <v>8322</v>
      </c>
      <c r="Q2267" t="s">
        <v>8325</v>
      </c>
      <c r="R2267">
        <f t="shared" si="245"/>
        <v>81.78</v>
      </c>
      <c r="S2267" s="9">
        <f t="shared" si="246"/>
        <v>104</v>
      </c>
      <c r="T2267" s="8">
        <f t="shared" si="247"/>
        <v>42018.676898148144</v>
      </c>
      <c r="U2267" s="8">
        <f t="shared" si="248"/>
        <v>42040.290972222225</v>
      </c>
      <c r="V2267" s="14">
        <f t="shared" si="249"/>
        <v>21.614074074081145</v>
      </c>
      <c r="W2267" s="10">
        <f t="shared" si="250"/>
        <v>3.5833333333333335E-2</v>
      </c>
      <c r="X2267" s="21">
        <f t="shared" si="251"/>
        <v>2015</v>
      </c>
    </row>
    <row r="2268" spans="1:24" ht="60" x14ac:dyDescent="0.25">
      <c r="A2268">
        <v>1201</v>
      </c>
      <c r="B2268" s="1" t="s">
        <v>1202</v>
      </c>
      <c r="C2268" s="1" t="s">
        <v>5311</v>
      </c>
      <c r="D2268" s="3">
        <v>6000</v>
      </c>
      <c r="E2268" s="4">
        <v>6146.27</v>
      </c>
      <c r="F2268" t="s">
        <v>8218</v>
      </c>
      <c r="G2268" t="s">
        <v>8224</v>
      </c>
      <c r="H2268" t="s">
        <v>8408</v>
      </c>
      <c r="I2268" t="s">
        <v>8246</v>
      </c>
      <c r="J2268">
        <v>1468593246</v>
      </c>
      <c r="K2268">
        <v>1466001246</v>
      </c>
      <c r="L2268" t="b">
        <v>0</v>
      </c>
      <c r="M2268">
        <v>111</v>
      </c>
      <c r="N2268" t="b">
        <v>1</v>
      </c>
      <c r="O2268" t="s">
        <v>8283</v>
      </c>
      <c r="P2268" t="s">
        <v>8312</v>
      </c>
      <c r="Q2268" t="s">
        <v>8313</v>
      </c>
      <c r="R2268">
        <f t="shared" si="245"/>
        <v>55.37</v>
      </c>
      <c r="S2268" s="9">
        <f t="shared" si="246"/>
        <v>102</v>
      </c>
      <c r="T2268" s="8">
        <f t="shared" si="247"/>
        <v>42536.60701388889</v>
      </c>
      <c r="U2268" s="8">
        <f t="shared" si="248"/>
        <v>42566.60701388889</v>
      </c>
      <c r="V2268" s="14">
        <f t="shared" si="249"/>
        <v>30</v>
      </c>
      <c r="W2268" s="10">
        <f t="shared" si="250"/>
        <v>2.4378333333333405E-2</v>
      </c>
      <c r="X2268" s="21">
        <f t="shared" si="251"/>
        <v>2016</v>
      </c>
    </row>
    <row r="2269" spans="1:24" ht="60" x14ac:dyDescent="0.25">
      <c r="A2269">
        <v>2548</v>
      </c>
      <c r="B2269" s="1" t="s">
        <v>2548</v>
      </c>
      <c r="C2269" s="1" t="s">
        <v>6658</v>
      </c>
      <c r="D2269" s="3">
        <v>6000</v>
      </c>
      <c r="E2269" s="4">
        <v>6111</v>
      </c>
      <c r="F2269" t="s">
        <v>8218</v>
      </c>
      <c r="G2269" t="s">
        <v>8229</v>
      </c>
      <c r="H2269" t="s">
        <v>8410</v>
      </c>
      <c r="I2269" t="s">
        <v>8248</v>
      </c>
      <c r="J2269">
        <v>1475209620</v>
      </c>
      <c r="K2269">
        <v>1473087637</v>
      </c>
      <c r="L2269" t="b">
        <v>0</v>
      </c>
      <c r="M2269">
        <v>37</v>
      </c>
      <c r="N2269" t="b">
        <v>1</v>
      </c>
      <c r="O2269" t="s">
        <v>8298</v>
      </c>
      <c r="P2269" t="s">
        <v>8326</v>
      </c>
      <c r="Q2269" t="s">
        <v>8340</v>
      </c>
      <c r="R2269">
        <f t="shared" si="245"/>
        <v>165.16</v>
      </c>
      <c r="S2269" s="9">
        <f t="shared" si="246"/>
        <v>102</v>
      </c>
      <c r="T2269" s="8">
        <f t="shared" si="247"/>
        <v>42618.625428240746</v>
      </c>
      <c r="U2269" s="8">
        <f t="shared" si="248"/>
        <v>42643.185416666667</v>
      </c>
      <c r="V2269" s="14">
        <f t="shared" si="249"/>
        <v>24.559988425920892</v>
      </c>
      <c r="W2269" s="10">
        <f t="shared" si="250"/>
        <v>1.8499999999999999E-2</v>
      </c>
      <c r="X2269" s="21">
        <f t="shared" si="251"/>
        <v>2016</v>
      </c>
    </row>
    <row r="2270" spans="1:24" ht="45" x14ac:dyDescent="0.25">
      <c r="A2270">
        <v>1251</v>
      </c>
      <c r="B2270" s="1" t="s">
        <v>1252</v>
      </c>
      <c r="C2270" s="1" t="s">
        <v>5361</v>
      </c>
      <c r="D2270" s="3">
        <v>6000</v>
      </c>
      <c r="E2270" s="4">
        <v>6108</v>
      </c>
      <c r="F2270" t="s">
        <v>8218</v>
      </c>
      <c r="G2270" t="s">
        <v>8223</v>
      </c>
      <c r="H2270" t="s">
        <v>8404</v>
      </c>
      <c r="I2270" t="s">
        <v>8245</v>
      </c>
      <c r="J2270">
        <v>1316979167</v>
      </c>
      <c r="K2270">
        <v>1311795167</v>
      </c>
      <c r="L2270" t="b">
        <v>1</v>
      </c>
      <c r="M2270">
        <v>74</v>
      </c>
      <c r="N2270" t="b">
        <v>1</v>
      </c>
      <c r="O2270" t="s">
        <v>8274</v>
      </c>
      <c r="P2270" t="s">
        <v>8326</v>
      </c>
      <c r="Q2270" t="s">
        <v>8330</v>
      </c>
      <c r="R2270">
        <f t="shared" si="245"/>
        <v>82.54</v>
      </c>
      <c r="S2270" s="9">
        <f t="shared" si="246"/>
        <v>102</v>
      </c>
      <c r="T2270" s="8">
        <f t="shared" si="247"/>
        <v>40751.814432870371</v>
      </c>
      <c r="U2270" s="8">
        <f t="shared" si="248"/>
        <v>40811.814432870371</v>
      </c>
      <c r="V2270" s="14">
        <f t="shared" si="249"/>
        <v>60</v>
      </c>
      <c r="W2270" s="10">
        <f t="shared" si="250"/>
        <v>1.7999999999999999E-2</v>
      </c>
      <c r="X2270" s="21">
        <f t="shared" si="251"/>
        <v>2011</v>
      </c>
    </row>
    <row r="2271" spans="1:24" x14ac:dyDescent="0.25">
      <c r="A2271">
        <v>833</v>
      </c>
      <c r="B2271" s="1" t="s">
        <v>834</v>
      </c>
      <c r="C2271" s="1" t="s">
        <v>4943</v>
      </c>
      <c r="D2271" s="3">
        <v>6000</v>
      </c>
      <c r="E2271" s="4">
        <v>6100</v>
      </c>
      <c r="F2271" t="s">
        <v>8218</v>
      </c>
      <c r="G2271" t="s">
        <v>8223</v>
      </c>
      <c r="H2271" t="s">
        <v>8404</v>
      </c>
      <c r="I2271" t="s">
        <v>8245</v>
      </c>
      <c r="J2271">
        <v>1397941475</v>
      </c>
      <c r="K2271">
        <v>1395349475</v>
      </c>
      <c r="L2271" t="b">
        <v>0</v>
      </c>
      <c r="M2271">
        <v>41</v>
      </c>
      <c r="N2271" t="b">
        <v>1</v>
      </c>
      <c r="O2271" t="s">
        <v>8274</v>
      </c>
      <c r="P2271" t="s">
        <v>8326</v>
      </c>
      <c r="Q2271" t="s">
        <v>8330</v>
      </c>
      <c r="R2271">
        <f t="shared" si="245"/>
        <v>148.78</v>
      </c>
      <c r="S2271" s="9">
        <f t="shared" si="246"/>
        <v>102</v>
      </c>
      <c r="T2271" s="8">
        <f t="shared" si="247"/>
        <v>41718.878182870372</v>
      </c>
      <c r="U2271" s="8">
        <f t="shared" si="248"/>
        <v>41748.878182870372</v>
      </c>
      <c r="V2271" s="14">
        <f t="shared" si="249"/>
        <v>30</v>
      </c>
      <c r="W2271" s="10">
        <f t="shared" si="250"/>
        <v>1.6666666666666666E-2</v>
      </c>
      <c r="X2271" s="21">
        <f t="shared" si="251"/>
        <v>2014</v>
      </c>
    </row>
    <row r="2272" spans="1:24" ht="45" x14ac:dyDescent="0.25">
      <c r="A2272">
        <v>3342</v>
      </c>
      <c r="B2272" s="1" t="s">
        <v>3342</v>
      </c>
      <c r="C2272" s="1" t="s">
        <v>7452</v>
      </c>
      <c r="D2272" s="3">
        <v>6000</v>
      </c>
      <c r="E2272" s="4">
        <v>6100</v>
      </c>
      <c r="F2272" t="s">
        <v>8218</v>
      </c>
      <c r="G2272" t="s">
        <v>8223</v>
      </c>
      <c r="H2272" t="s">
        <v>8404</v>
      </c>
      <c r="I2272" t="s">
        <v>8245</v>
      </c>
      <c r="J2272">
        <v>1427864340</v>
      </c>
      <c r="K2272">
        <v>1425020810</v>
      </c>
      <c r="L2272" t="b">
        <v>0</v>
      </c>
      <c r="M2272">
        <v>78</v>
      </c>
      <c r="N2272" t="b">
        <v>1</v>
      </c>
      <c r="O2272" t="s">
        <v>8269</v>
      </c>
      <c r="P2272" t="s">
        <v>8322</v>
      </c>
      <c r="Q2272" t="s">
        <v>8325</v>
      </c>
      <c r="R2272">
        <f t="shared" si="245"/>
        <v>78.209999999999994</v>
      </c>
      <c r="S2272" s="9">
        <f t="shared" si="246"/>
        <v>102</v>
      </c>
      <c r="T2272" s="8">
        <f t="shared" si="247"/>
        <v>42062.296412037031</v>
      </c>
      <c r="U2272" s="8">
        <f t="shared" si="248"/>
        <v>42095.207638888889</v>
      </c>
      <c r="V2272" s="14">
        <f t="shared" si="249"/>
        <v>32.911226851858373</v>
      </c>
      <c r="W2272" s="10">
        <f t="shared" si="250"/>
        <v>1.6666666666666666E-2</v>
      </c>
      <c r="X2272" s="21">
        <f t="shared" si="251"/>
        <v>2015</v>
      </c>
    </row>
    <row r="2273" spans="1:24" ht="45" x14ac:dyDescent="0.25">
      <c r="A2273">
        <v>408</v>
      </c>
      <c r="B2273" s="1" t="s">
        <v>409</v>
      </c>
      <c r="C2273" s="1" t="s">
        <v>4518</v>
      </c>
      <c r="D2273" s="3">
        <v>6000</v>
      </c>
      <c r="E2273" s="4">
        <v>6086.26</v>
      </c>
      <c r="F2273" t="s">
        <v>8218</v>
      </c>
      <c r="G2273" t="s">
        <v>8223</v>
      </c>
      <c r="H2273" t="s">
        <v>8404</v>
      </c>
      <c r="I2273" t="s">
        <v>8245</v>
      </c>
      <c r="J2273">
        <v>1383676790</v>
      </c>
      <c r="K2273">
        <v>1380217190</v>
      </c>
      <c r="L2273" t="b">
        <v>0</v>
      </c>
      <c r="M2273">
        <v>38</v>
      </c>
      <c r="N2273" t="b">
        <v>1</v>
      </c>
      <c r="O2273" t="s">
        <v>8267</v>
      </c>
      <c r="P2273" t="s">
        <v>8320</v>
      </c>
      <c r="Q2273" t="s">
        <v>8321</v>
      </c>
      <c r="R2273">
        <f t="shared" si="245"/>
        <v>160.16</v>
      </c>
      <c r="S2273" s="9">
        <f t="shared" si="246"/>
        <v>101</v>
      </c>
      <c r="T2273" s="8">
        <f t="shared" si="247"/>
        <v>41543.735995370371</v>
      </c>
      <c r="U2273" s="8">
        <f t="shared" si="248"/>
        <v>41583.777662037035</v>
      </c>
      <c r="V2273" s="14">
        <f t="shared" si="249"/>
        <v>40.041666666664241</v>
      </c>
      <c r="W2273" s="10">
        <f t="shared" si="250"/>
        <v>1.4376666666666702E-2</v>
      </c>
      <c r="X2273" s="21">
        <f t="shared" si="251"/>
        <v>2013</v>
      </c>
    </row>
    <row r="2274" spans="1:24" ht="60" x14ac:dyDescent="0.25">
      <c r="A2274">
        <v>802</v>
      </c>
      <c r="B2274" s="1" t="s">
        <v>803</v>
      </c>
      <c r="C2274" s="1" t="s">
        <v>4912</v>
      </c>
      <c r="D2274" s="3">
        <v>6000</v>
      </c>
      <c r="E2274" s="4">
        <v>6080</v>
      </c>
      <c r="F2274" t="s">
        <v>8218</v>
      </c>
      <c r="G2274" t="s">
        <v>8223</v>
      </c>
      <c r="H2274" t="s">
        <v>8404</v>
      </c>
      <c r="I2274" t="s">
        <v>8245</v>
      </c>
      <c r="J2274">
        <v>1347854700</v>
      </c>
      <c r="K2274">
        <v>1343867524</v>
      </c>
      <c r="L2274" t="b">
        <v>0</v>
      </c>
      <c r="M2274">
        <v>75</v>
      </c>
      <c r="N2274" t="b">
        <v>1</v>
      </c>
      <c r="O2274" t="s">
        <v>8274</v>
      </c>
      <c r="P2274" t="s">
        <v>8326</v>
      </c>
      <c r="Q2274" t="s">
        <v>8330</v>
      </c>
      <c r="R2274">
        <f t="shared" si="245"/>
        <v>81.069999999999993</v>
      </c>
      <c r="S2274" s="9">
        <f t="shared" si="246"/>
        <v>101</v>
      </c>
      <c r="T2274" s="8">
        <f t="shared" si="247"/>
        <v>41123.022268518522</v>
      </c>
      <c r="U2274" s="8">
        <f t="shared" si="248"/>
        <v>41169.170138888891</v>
      </c>
      <c r="V2274" s="14">
        <f t="shared" si="249"/>
        <v>46.147870370368764</v>
      </c>
      <c r="W2274" s="10">
        <f t="shared" si="250"/>
        <v>1.3333333333333334E-2</v>
      </c>
      <c r="X2274" s="21">
        <f t="shared" si="251"/>
        <v>2012</v>
      </c>
    </row>
    <row r="2275" spans="1:24" ht="45" x14ac:dyDescent="0.25">
      <c r="A2275">
        <v>2092</v>
      </c>
      <c r="B2275" s="1" t="s">
        <v>2093</v>
      </c>
      <c r="C2275" s="1" t="s">
        <v>6202</v>
      </c>
      <c r="D2275" s="3">
        <v>6000</v>
      </c>
      <c r="E2275" s="4">
        <v>6077</v>
      </c>
      <c r="F2275" t="s">
        <v>8218</v>
      </c>
      <c r="G2275" t="s">
        <v>8223</v>
      </c>
      <c r="H2275" t="s">
        <v>8404</v>
      </c>
      <c r="I2275" t="s">
        <v>8245</v>
      </c>
      <c r="J2275">
        <v>1318006732</v>
      </c>
      <c r="K2275">
        <v>1312822732</v>
      </c>
      <c r="L2275" t="b">
        <v>0</v>
      </c>
      <c r="M2275">
        <v>55</v>
      </c>
      <c r="N2275" t="b">
        <v>1</v>
      </c>
      <c r="O2275" t="s">
        <v>8277</v>
      </c>
      <c r="P2275" t="s">
        <v>8326</v>
      </c>
      <c r="Q2275" t="s">
        <v>8327</v>
      </c>
      <c r="R2275">
        <f t="shared" si="245"/>
        <v>110.49</v>
      </c>
      <c r="S2275" s="9">
        <f t="shared" si="246"/>
        <v>101</v>
      </c>
      <c r="T2275" s="8">
        <f t="shared" si="247"/>
        <v>40763.707546296297</v>
      </c>
      <c r="U2275" s="8">
        <f t="shared" si="248"/>
        <v>40823.707546296297</v>
      </c>
      <c r="V2275" s="14">
        <f t="shared" si="249"/>
        <v>60</v>
      </c>
      <c r="W2275" s="10">
        <f t="shared" si="250"/>
        <v>1.2833333333333334E-2</v>
      </c>
      <c r="X2275" s="21">
        <f t="shared" si="251"/>
        <v>2011</v>
      </c>
    </row>
    <row r="2276" spans="1:24" ht="30" x14ac:dyDescent="0.25">
      <c r="A2276">
        <v>14</v>
      </c>
      <c r="B2276" s="1" t="s">
        <v>16</v>
      </c>
      <c r="C2276" s="1" t="s">
        <v>4125</v>
      </c>
      <c r="D2276" s="3">
        <v>6000</v>
      </c>
      <c r="E2276" s="4">
        <v>6056</v>
      </c>
      <c r="F2276" t="s">
        <v>8218</v>
      </c>
      <c r="G2276" t="s">
        <v>8225</v>
      </c>
      <c r="H2276" t="s">
        <v>8405</v>
      </c>
      <c r="I2276" t="s">
        <v>8247</v>
      </c>
      <c r="J2276">
        <v>1405259940</v>
      </c>
      <c r="K2276">
        <v>1403051888</v>
      </c>
      <c r="L2276" t="b">
        <v>0</v>
      </c>
      <c r="M2276">
        <v>41</v>
      </c>
      <c r="N2276" t="b">
        <v>1</v>
      </c>
      <c r="O2276" t="s">
        <v>8263</v>
      </c>
      <c r="P2276" t="s">
        <v>8320</v>
      </c>
      <c r="Q2276" t="s">
        <v>8331</v>
      </c>
      <c r="R2276">
        <f t="shared" si="245"/>
        <v>147.71</v>
      </c>
      <c r="S2276" s="9">
        <f t="shared" si="246"/>
        <v>101</v>
      </c>
      <c r="T2276" s="8">
        <f t="shared" si="247"/>
        <v>41808.02648148148</v>
      </c>
      <c r="U2276" s="8">
        <f t="shared" si="248"/>
        <v>41833.582638888889</v>
      </c>
      <c r="V2276" s="14">
        <f t="shared" si="249"/>
        <v>25.556157407409046</v>
      </c>
      <c r="W2276" s="10">
        <f t="shared" si="250"/>
        <v>9.3333333333333341E-3</v>
      </c>
      <c r="X2276" s="21">
        <f t="shared" si="251"/>
        <v>2014</v>
      </c>
    </row>
    <row r="2277" spans="1:24" ht="45" x14ac:dyDescent="0.25">
      <c r="A2277">
        <v>2304</v>
      </c>
      <c r="B2277" s="1" t="s">
        <v>2305</v>
      </c>
      <c r="C2277" s="1" t="s">
        <v>6414</v>
      </c>
      <c r="D2277" s="3">
        <v>6000</v>
      </c>
      <c r="E2277" s="4">
        <v>6042.02</v>
      </c>
      <c r="F2277" t="s">
        <v>8218</v>
      </c>
      <c r="G2277" t="s">
        <v>8223</v>
      </c>
      <c r="H2277" t="s">
        <v>8404</v>
      </c>
      <c r="I2277" t="s">
        <v>8245</v>
      </c>
      <c r="J2277">
        <v>1293857940</v>
      </c>
      <c r="K2277">
        <v>1290281691</v>
      </c>
      <c r="L2277" t="b">
        <v>1</v>
      </c>
      <c r="M2277">
        <v>113</v>
      </c>
      <c r="N2277" t="b">
        <v>1</v>
      </c>
      <c r="O2277" t="s">
        <v>8277</v>
      </c>
      <c r="P2277" t="s">
        <v>8326</v>
      </c>
      <c r="Q2277" t="s">
        <v>8327</v>
      </c>
      <c r="R2277">
        <f t="shared" si="245"/>
        <v>53.47</v>
      </c>
      <c r="S2277" s="9">
        <f t="shared" si="246"/>
        <v>101</v>
      </c>
      <c r="T2277" s="8">
        <f t="shared" si="247"/>
        <v>40502.815868055557</v>
      </c>
      <c r="U2277" s="8">
        <f t="shared" si="248"/>
        <v>40544.207638888889</v>
      </c>
      <c r="V2277" s="14">
        <f t="shared" si="249"/>
        <v>41.391770833331975</v>
      </c>
      <c r="W2277" s="10">
        <f t="shared" si="250"/>
        <v>7.0033333333334065E-3</v>
      </c>
      <c r="X2277" s="21">
        <f t="shared" si="251"/>
        <v>2010</v>
      </c>
    </row>
    <row r="2278" spans="1:24" ht="60" x14ac:dyDescent="0.25">
      <c r="A2278">
        <v>1605</v>
      </c>
      <c r="B2278" s="1" t="s">
        <v>1606</v>
      </c>
      <c r="C2278" s="1" t="s">
        <v>5715</v>
      </c>
      <c r="D2278" s="3">
        <v>6000</v>
      </c>
      <c r="E2278" s="4">
        <v>6041.6</v>
      </c>
      <c r="F2278" t="s">
        <v>8218</v>
      </c>
      <c r="G2278" t="s">
        <v>8223</v>
      </c>
      <c r="H2278" t="s">
        <v>8404</v>
      </c>
      <c r="I2278" t="s">
        <v>8245</v>
      </c>
      <c r="J2278">
        <v>1312182000</v>
      </c>
      <c r="K2278">
        <v>1311380313</v>
      </c>
      <c r="L2278" t="b">
        <v>0</v>
      </c>
      <c r="M2278">
        <v>44</v>
      </c>
      <c r="N2278" t="b">
        <v>1</v>
      </c>
      <c r="O2278" t="s">
        <v>8274</v>
      </c>
      <c r="P2278" t="s">
        <v>8326</v>
      </c>
      <c r="Q2278" t="s">
        <v>8330</v>
      </c>
      <c r="R2278">
        <f t="shared" si="245"/>
        <v>137.31</v>
      </c>
      <c r="S2278" s="9">
        <f t="shared" si="246"/>
        <v>101</v>
      </c>
      <c r="T2278" s="8">
        <f t="shared" si="247"/>
        <v>40747.012881944444</v>
      </c>
      <c r="U2278" s="8">
        <f t="shared" si="248"/>
        <v>40756.291666666664</v>
      </c>
      <c r="V2278" s="14">
        <f t="shared" si="249"/>
        <v>9.2787847222207347</v>
      </c>
      <c r="W2278" s="10">
        <f t="shared" si="250"/>
        <v>6.9333333333333937E-3</v>
      </c>
      <c r="X2278" s="21">
        <f t="shared" si="251"/>
        <v>2011</v>
      </c>
    </row>
    <row r="2279" spans="1:24" ht="105" x14ac:dyDescent="0.25">
      <c r="A2279">
        <v>3750</v>
      </c>
      <c r="B2279" s="1" t="s">
        <v>3747</v>
      </c>
      <c r="C2279" s="1" t="s">
        <v>7860</v>
      </c>
      <c r="D2279" s="3">
        <v>6000</v>
      </c>
      <c r="E2279" s="4">
        <v>6027</v>
      </c>
      <c r="F2279" t="s">
        <v>8218</v>
      </c>
      <c r="G2279" t="s">
        <v>8223</v>
      </c>
      <c r="H2279" t="s">
        <v>8404</v>
      </c>
      <c r="I2279" t="s">
        <v>8245</v>
      </c>
      <c r="J2279">
        <v>1423555140</v>
      </c>
      <c r="K2279">
        <v>1421105608</v>
      </c>
      <c r="L2279" t="b">
        <v>0</v>
      </c>
      <c r="M2279">
        <v>28</v>
      </c>
      <c r="N2279" t="b">
        <v>1</v>
      </c>
      <c r="O2279" t="s">
        <v>8303</v>
      </c>
      <c r="P2279" t="s">
        <v>8322</v>
      </c>
      <c r="Q2279" t="s">
        <v>8334</v>
      </c>
      <c r="R2279">
        <f t="shared" si="245"/>
        <v>215.25</v>
      </c>
      <c r="S2279" s="9">
        <f t="shared" si="246"/>
        <v>100</v>
      </c>
      <c r="T2279" s="8">
        <f t="shared" si="247"/>
        <v>42016.981574074074</v>
      </c>
      <c r="U2279" s="8">
        <f t="shared" si="248"/>
        <v>42045.332638888889</v>
      </c>
      <c r="V2279" s="14">
        <f t="shared" si="249"/>
        <v>28.35106481481489</v>
      </c>
      <c r="W2279" s="10">
        <f t="shared" si="250"/>
        <v>4.4999999999999997E-3</v>
      </c>
      <c r="X2279" s="21">
        <f t="shared" si="251"/>
        <v>2015</v>
      </c>
    </row>
    <row r="2280" spans="1:24" ht="45" x14ac:dyDescent="0.25">
      <c r="A2280">
        <v>1743</v>
      </c>
      <c r="B2280" s="1" t="s">
        <v>1744</v>
      </c>
      <c r="C2280" s="1" t="s">
        <v>5853</v>
      </c>
      <c r="D2280" s="3">
        <v>6000</v>
      </c>
      <c r="E2280" s="4">
        <v>6025</v>
      </c>
      <c r="F2280" t="s">
        <v>8218</v>
      </c>
      <c r="G2280" t="s">
        <v>8223</v>
      </c>
      <c r="H2280" t="s">
        <v>8404</v>
      </c>
      <c r="I2280" t="s">
        <v>8245</v>
      </c>
      <c r="J2280">
        <v>1472270340</v>
      </c>
      <c r="K2280">
        <v>1470348775</v>
      </c>
      <c r="L2280" t="b">
        <v>0</v>
      </c>
      <c r="M2280">
        <v>67</v>
      </c>
      <c r="N2280" t="b">
        <v>1</v>
      </c>
      <c r="O2280" t="s">
        <v>8283</v>
      </c>
      <c r="P2280" t="s">
        <v>8312</v>
      </c>
      <c r="Q2280" t="s">
        <v>8313</v>
      </c>
      <c r="R2280">
        <f t="shared" si="245"/>
        <v>89.93</v>
      </c>
      <c r="S2280" s="9">
        <f t="shared" si="246"/>
        <v>100</v>
      </c>
      <c r="T2280" s="8">
        <f t="shared" si="247"/>
        <v>42586.925636574073</v>
      </c>
      <c r="U2280" s="8">
        <f t="shared" si="248"/>
        <v>42609.165972222225</v>
      </c>
      <c r="V2280" s="14">
        <f t="shared" si="249"/>
        <v>22.240335648151813</v>
      </c>
      <c r="W2280" s="10">
        <f t="shared" si="250"/>
        <v>4.1666666666666666E-3</v>
      </c>
      <c r="X2280" s="21">
        <f t="shared" si="251"/>
        <v>2016</v>
      </c>
    </row>
    <row r="2281" spans="1:24" ht="45" x14ac:dyDescent="0.25">
      <c r="A2281">
        <v>2098</v>
      </c>
      <c r="B2281" s="1" t="s">
        <v>2099</v>
      </c>
      <c r="C2281" s="1" t="s">
        <v>6208</v>
      </c>
      <c r="D2281" s="3">
        <v>6000</v>
      </c>
      <c r="E2281" s="4">
        <v>6020</v>
      </c>
      <c r="F2281" t="s">
        <v>8218</v>
      </c>
      <c r="G2281" t="s">
        <v>8223</v>
      </c>
      <c r="H2281" t="s">
        <v>8404</v>
      </c>
      <c r="I2281" t="s">
        <v>8245</v>
      </c>
      <c r="J2281">
        <v>1331174635</v>
      </c>
      <c r="K2281">
        <v>1328582635</v>
      </c>
      <c r="L2281" t="b">
        <v>0</v>
      </c>
      <c r="M2281">
        <v>32</v>
      </c>
      <c r="N2281" t="b">
        <v>1</v>
      </c>
      <c r="O2281" t="s">
        <v>8277</v>
      </c>
      <c r="P2281" t="s">
        <v>8326</v>
      </c>
      <c r="Q2281" t="s">
        <v>8327</v>
      </c>
      <c r="R2281">
        <f t="shared" si="245"/>
        <v>188.13</v>
      </c>
      <c r="S2281" s="9">
        <f t="shared" si="246"/>
        <v>100</v>
      </c>
      <c r="T2281" s="8">
        <f t="shared" si="247"/>
        <v>40946.11383101852</v>
      </c>
      <c r="U2281" s="8">
        <f t="shared" si="248"/>
        <v>40976.11383101852</v>
      </c>
      <c r="V2281" s="14">
        <f t="shared" si="249"/>
        <v>30</v>
      </c>
      <c r="W2281" s="10">
        <f t="shared" si="250"/>
        <v>3.3333333333333335E-3</v>
      </c>
      <c r="X2281" s="21">
        <f t="shared" si="251"/>
        <v>2012</v>
      </c>
    </row>
    <row r="2282" spans="1:24" ht="60" x14ac:dyDescent="0.25">
      <c r="A2282">
        <v>3213</v>
      </c>
      <c r="B2282" s="1" t="s">
        <v>3213</v>
      </c>
      <c r="C2282" s="1" t="s">
        <v>7323</v>
      </c>
      <c r="D2282" s="3">
        <v>6000</v>
      </c>
      <c r="E2282" s="4">
        <v>6007</v>
      </c>
      <c r="F2282" t="s">
        <v>8218</v>
      </c>
      <c r="G2282" t="s">
        <v>8224</v>
      </c>
      <c r="H2282" t="s">
        <v>8408</v>
      </c>
      <c r="I2282" t="s">
        <v>8246</v>
      </c>
      <c r="J2282">
        <v>1437934759</v>
      </c>
      <c r="K2282">
        <v>1434478759</v>
      </c>
      <c r="L2282" t="b">
        <v>1</v>
      </c>
      <c r="M2282">
        <v>47</v>
      </c>
      <c r="N2282" t="b">
        <v>1</v>
      </c>
      <c r="O2282" t="s">
        <v>8269</v>
      </c>
      <c r="P2282" t="s">
        <v>8322</v>
      </c>
      <c r="Q2282" t="s">
        <v>8325</v>
      </c>
      <c r="R2282">
        <f t="shared" si="245"/>
        <v>127.81</v>
      </c>
      <c r="S2282" s="9">
        <f t="shared" si="246"/>
        <v>100</v>
      </c>
      <c r="T2282" s="8">
        <f t="shared" si="247"/>
        <v>42171.763414351852</v>
      </c>
      <c r="U2282" s="8">
        <f t="shared" si="248"/>
        <v>42211.763414351852</v>
      </c>
      <c r="V2282" s="14">
        <f t="shared" si="249"/>
        <v>40</v>
      </c>
      <c r="W2282" s="10">
        <f t="shared" si="250"/>
        <v>1.1666666666666668E-3</v>
      </c>
      <c r="X2282" s="21">
        <f t="shared" si="251"/>
        <v>2015</v>
      </c>
    </row>
    <row r="2283" spans="1:24" ht="60" x14ac:dyDescent="0.25">
      <c r="A2283">
        <v>3384</v>
      </c>
      <c r="B2283" s="1" t="s">
        <v>3383</v>
      </c>
      <c r="C2283" s="1" t="s">
        <v>7494</v>
      </c>
      <c r="D2283" s="3">
        <v>6000</v>
      </c>
      <c r="E2283" s="4">
        <v>6000.66</v>
      </c>
      <c r="F2283" t="s">
        <v>8218</v>
      </c>
      <c r="G2283" t="s">
        <v>8223</v>
      </c>
      <c r="H2283" t="s">
        <v>8404</v>
      </c>
      <c r="I2283" t="s">
        <v>8245</v>
      </c>
      <c r="J2283">
        <v>1448074800</v>
      </c>
      <c r="K2283">
        <v>1444874768</v>
      </c>
      <c r="L2283" t="b">
        <v>0</v>
      </c>
      <c r="M2283">
        <v>64</v>
      </c>
      <c r="N2283" t="b">
        <v>1</v>
      </c>
      <c r="O2283" t="s">
        <v>8269</v>
      </c>
      <c r="P2283" t="s">
        <v>8322</v>
      </c>
      <c r="Q2283" t="s">
        <v>8325</v>
      </c>
      <c r="R2283">
        <f t="shared" si="245"/>
        <v>93.76</v>
      </c>
      <c r="S2283" s="9">
        <f t="shared" si="246"/>
        <v>100</v>
      </c>
      <c r="T2283" s="8">
        <f t="shared" si="247"/>
        <v>42292.087592592594</v>
      </c>
      <c r="U2283" s="8">
        <f t="shared" si="248"/>
        <v>42329.125</v>
      </c>
      <c r="V2283" s="14">
        <f t="shared" si="249"/>
        <v>37.037407407406135</v>
      </c>
      <c r="W2283" s="10">
        <f t="shared" si="250"/>
        <v>1.0999999999997574E-4</v>
      </c>
      <c r="X2283" s="21">
        <f t="shared" si="251"/>
        <v>2015</v>
      </c>
    </row>
    <row r="2284" spans="1:24" ht="30" x14ac:dyDescent="0.25">
      <c r="A2284">
        <v>2496</v>
      </c>
      <c r="B2284" s="1" t="s">
        <v>2496</v>
      </c>
      <c r="C2284" s="1" t="s">
        <v>6606</v>
      </c>
      <c r="D2284" s="3">
        <v>6000</v>
      </c>
      <c r="E2284" s="4">
        <v>6000</v>
      </c>
      <c r="F2284" t="s">
        <v>8218</v>
      </c>
      <c r="G2284" t="s">
        <v>8223</v>
      </c>
      <c r="H2284" t="s">
        <v>8404</v>
      </c>
      <c r="I2284" t="s">
        <v>8245</v>
      </c>
      <c r="J2284">
        <v>1364597692</v>
      </c>
      <c r="K2284">
        <v>1361577292</v>
      </c>
      <c r="L2284" t="b">
        <v>0</v>
      </c>
      <c r="M2284">
        <v>10</v>
      </c>
      <c r="N2284" t="b">
        <v>1</v>
      </c>
      <c r="O2284" t="s">
        <v>8277</v>
      </c>
      <c r="P2284" t="s">
        <v>8326</v>
      </c>
      <c r="Q2284" t="s">
        <v>8327</v>
      </c>
      <c r="R2284">
        <f t="shared" si="245"/>
        <v>600</v>
      </c>
      <c r="S2284" s="9">
        <f t="shared" si="246"/>
        <v>100</v>
      </c>
      <c r="T2284" s="8">
        <f t="shared" si="247"/>
        <v>41327.996435185189</v>
      </c>
      <c r="U2284" s="8">
        <f t="shared" si="248"/>
        <v>41362.954768518517</v>
      </c>
      <c r="V2284" s="14">
        <f t="shared" si="249"/>
        <v>34.958333333328483</v>
      </c>
      <c r="W2284" s="10">
        <f t="shared" si="250"/>
        <v>0</v>
      </c>
      <c r="X2284" s="21">
        <f t="shared" si="251"/>
        <v>2013</v>
      </c>
    </row>
    <row r="2285" spans="1:24" ht="60" x14ac:dyDescent="0.25">
      <c r="A2285">
        <v>2822</v>
      </c>
      <c r="B2285" s="1" t="s">
        <v>2822</v>
      </c>
      <c r="C2285" s="1" t="s">
        <v>6932</v>
      </c>
      <c r="D2285" s="3">
        <v>6000</v>
      </c>
      <c r="E2285" s="4">
        <v>6000</v>
      </c>
      <c r="F2285" t="s">
        <v>8218</v>
      </c>
      <c r="G2285" t="s">
        <v>8223</v>
      </c>
      <c r="H2285" t="s">
        <v>8404</v>
      </c>
      <c r="I2285" t="s">
        <v>8245</v>
      </c>
      <c r="J2285">
        <v>1427469892</v>
      </c>
      <c r="K2285">
        <v>1424881492</v>
      </c>
      <c r="L2285" t="b">
        <v>0</v>
      </c>
      <c r="M2285">
        <v>94</v>
      </c>
      <c r="N2285" t="b">
        <v>1</v>
      </c>
      <c r="O2285" t="s">
        <v>8269</v>
      </c>
      <c r="P2285" t="s">
        <v>8322</v>
      </c>
      <c r="Q2285" t="s">
        <v>8325</v>
      </c>
      <c r="R2285">
        <f t="shared" si="245"/>
        <v>63.83</v>
      </c>
      <c r="S2285" s="9">
        <f t="shared" si="246"/>
        <v>100</v>
      </c>
      <c r="T2285" s="8">
        <f t="shared" si="247"/>
        <v>42060.683935185181</v>
      </c>
      <c r="U2285" s="8">
        <f t="shared" si="248"/>
        <v>42090.642268518524</v>
      </c>
      <c r="V2285" s="14">
        <f t="shared" si="249"/>
        <v>29.958333333343035</v>
      </c>
      <c r="W2285" s="10">
        <f t="shared" si="250"/>
        <v>0</v>
      </c>
      <c r="X2285" s="21">
        <f t="shared" si="251"/>
        <v>2015</v>
      </c>
    </row>
    <row r="2286" spans="1:24" ht="45" x14ac:dyDescent="0.25">
      <c r="A2286">
        <v>3332</v>
      </c>
      <c r="B2286" s="1" t="s">
        <v>3332</v>
      </c>
      <c r="C2286" s="1" t="s">
        <v>7442</v>
      </c>
      <c r="D2286" s="3">
        <v>6000</v>
      </c>
      <c r="E2286" s="4">
        <v>6000</v>
      </c>
      <c r="F2286" t="s">
        <v>8218</v>
      </c>
      <c r="G2286" t="s">
        <v>8223</v>
      </c>
      <c r="H2286" t="s">
        <v>8404</v>
      </c>
      <c r="I2286" t="s">
        <v>8245</v>
      </c>
      <c r="J2286">
        <v>1405802330</v>
      </c>
      <c r="K2286">
        <v>1403210330</v>
      </c>
      <c r="L2286" t="b">
        <v>0</v>
      </c>
      <c r="M2286">
        <v>83</v>
      </c>
      <c r="N2286" t="b">
        <v>1</v>
      </c>
      <c r="O2286" t="s">
        <v>8269</v>
      </c>
      <c r="P2286" t="s">
        <v>8322</v>
      </c>
      <c r="Q2286" t="s">
        <v>8325</v>
      </c>
      <c r="R2286">
        <f t="shared" si="245"/>
        <v>72.290000000000006</v>
      </c>
      <c r="S2286" s="9">
        <f t="shared" si="246"/>
        <v>100</v>
      </c>
      <c r="T2286" s="8">
        <f t="shared" si="247"/>
        <v>41809.860300925924</v>
      </c>
      <c r="U2286" s="8">
        <f t="shared" si="248"/>
        <v>41839.860300925924</v>
      </c>
      <c r="V2286" s="14">
        <f t="shared" si="249"/>
        <v>30</v>
      </c>
      <c r="W2286" s="10">
        <f t="shared" si="250"/>
        <v>0</v>
      </c>
      <c r="X2286" s="21">
        <f t="shared" si="251"/>
        <v>2014</v>
      </c>
    </row>
    <row r="2287" spans="1:24" ht="60" x14ac:dyDescent="0.25">
      <c r="A2287">
        <v>3797</v>
      </c>
      <c r="B2287" s="1" t="s">
        <v>3794</v>
      </c>
      <c r="C2287" s="1" t="s">
        <v>7907</v>
      </c>
      <c r="D2287" s="3">
        <v>6000</v>
      </c>
      <c r="E2287" s="4">
        <v>5380</v>
      </c>
      <c r="F2287" t="s">
        <v>8220</v>
      </c>
      <c r="G2287" t="s">
        <v>8223</v>
      </c>
      <c r="H2287" t="s">
        <v>8404</v>
      </c>
      <c r="I2287" t="s">
        <v>8245</v>
      </c>
      <c r="J2287">
        <v>1429564165</v>
      </c>
      <c r="K2287">
        <v>1426972165</v>
      </c>
      <c r="L2287" t="b">
        <v>0</v>
      </c>
      <c r="M2287">
        <v>37</v>
      </c>
      <c r="N2287" t="b">
        <v>0</v>
      </c>
      <c r="O2287" t="s">
        <v>8303</v>
      </c>
      <c r="P2287" t="s">
        <v>8322</v>
      </c>
      <c r="Q2287" t="s">
        <v>8334</v>
      </c>
      <c r="R2287">
        <f t="shared" si="245"/>
        <v>145.41</v>
      </c>
      <c r="S2287" s="9">
        <f t="shared" si="246"/>
        <v>90</v>
      </c>
      <c r="T2287" s="8">
        <f t="shared" si="247"/>
        <v>42084.881539351853</v>
      </c>
      <c r="U2287" s="8">
        <f t="shared" si="248"/>
        <v>42114.881539351853</v>
      </c>
      <c r="V2287" s="14">
        <f t="shared" si="249"/>
        <v>30</v>
      </c>
      <c r="W2287" s="10">
        <f t="shared" si="250"/>
        <v>-0.10333333333333333</v>
      </c>
      <c r="X2287" s="21">
        <f t="shared" si="251"/>
        <v>2015</v>
      </c>
    </row>
    <row r="2288" spans="1:24" ht="45" x14ac:dyDescent="0.25">
      <c r="A2288">
        <v>4036</v>
      </c>
      <c r="B2288" s="1" t="s">
        <v>4032</v>
      </c>
      <c r="C2288" s="1" t="s">
        <v>7438</v>
      </c>
      <c r="D2288" s="3">
        <v>6000</v>
      </c>
      <c r="E2288" s="4">
        <v>2823</v>
      </c>
      <c r="F2288" t="s">
        <v>8220</v>
      </c>
      <c r="G2288" t="s">
        <v>8223</v>
      </c>
      <c r="H2288" t="s">
        <v>8404</v>
      </c>
      <c r="I2288" t="s">
        <v>8245</v>
      </c>
      <c r="J2288">
        <v>1404253800</v>
      </c>
      <c r="K2288">
        <v>1402784964</v>
      </c>
      <c r="L2288" t="b">
        <v>0</v>
      </c>
      <c r="M2288">
        <v>17</v>
      </c>
      <c r="N2288" t="b">
        <v>0</v>
      </c>
      <c r="O2288" t="s">
        <v>8269</v>
      </c>
      <c r="P2288" t="s">
        <v>8322</v>
      </c>
      <c r="Q2288" t="s">
        <v>8325</v>
      </c>
      <c r="R2288">
        <f t="shared" si="245"/>
        <v>166.06</v>
      </c>
      <c r="S2288" s="9">
        <f t="shared" si="246"/>
        <v>47</v>
      </c>
      <c r="T2288" s="8">
        <f t="shared" si="247"/>
        <v>41804.937083333331</v>
      </c>
      <c r="U2288" s="8">
        <f t="shared" si="248"/>
        <v>41821.9375</v>
      </c>
      <c r="V2288" s="14">
        <f t="shared" si="249"/>
        <v>17.00041666666948</v>
      </c>
      <c r="W2288" s="10">
        <f t="shared" si="250"/>
        <v>-0.52949999999999997</v>
      </c>
      <c r="X2288" s="21">
        <f t="shared" si="251"/>
        <v>2014</v>
      </c>
    </row>
    <row r="2289" spans="1:24" ht="30" x14ac:dyDescent="0.25">
      <c r="A2289">
        <v>1570</v>
      </c>
      <c r="B2289" s="1" t="s">
        <v>1571</v>
      </c>
      <c r="C2289" s="1" t="s">
        <v>5680</v>
      </c>
      <c r="D2289" s="3">
        <v>6000</v>
      </c>
      <c r="E2289" s="4">
        <v>2484</v>
      </c>
      <c r="F2289" t="s">
        <v>8219</v>
      </c>
      <c r="G2289" t="s">
        <v>8223</v>
      </c>
      <c r="H2289" t="s">
        <v>8404</v>
      </c>
      <c r="I2289" t="s">
        <v>8245</v>
      </c>
      <c r="J2289">
        <v>1460140282</v>
      </c>
      <c r="K2289">
        <v>1457551882</v>
      </c>
      <c r="L2289" t="b">
        <v>0</v>
      </c>
      <c r="M2289">
        <v>52</v>
      </c>
      <c r="N2289" t="b">
        <v>0</v>
      </c>
      <c r="O2289" t="s">
        <v>8288</v>
      </c>
      <c r="P2289" t="s">
        <v>8310</v>
      </c>
      <c r="Q2289" t="s">
        <v>8348</v>
      </c>
      <c r="R2289">
        <f t="shared" si="245"/>
        <v>47.77</v>
      </c>
      <c r="S2289" s="9">
        <f t="shared" si="246"/>
        <v>41</v>
      </c>
      <c r="T2289" s="8">
        <f t="shared" si="247"/>
        <v>42438.813449074078</v>
      </c>
      <c r="U2289" s="8">
        <f t="shared" si="248"/>
        <v>42468.771782407406</v>
      </c>
      <c r="V2289" s="14">
        <f t="shared" si="249"/>
        <v>29.958333333328483</v>
      </c>
      <c r="W2289" s="10">
        <f t="shared" si="250"/>
        <v>-0.58599999999999997</v>
      </c>
      <c r="X2289" s="21">
        <f t="shared" si="251"/>
        <v>2016</v>
      </c>
    </row>
    <row r="2290" spans="1:24" ht="60" x14ac:dyDescent="0.25">
      <c r="A2290">
        <v>892</v>
      </c>
      <c r="B2290" s="1" t="s">
        <v>893</v>
      </c>
      <c r="C2290" s="1" t="s">
        <v>5002</v>
      </c>
      <c r="D2290" s="3">
        <v>6000</v>
      </c>
      <c r="E2290" s="4">
        <v>2445</v>
      </c>
      <c r="F2290" t="s">
        <v>8220</v>
      </c>
      <c r="G2290" t="s">
        <v>8223</v>
      </c>
      <c r="H2290" t="s">
        <v>8404</v>
      </c>
      <c r="I2290" t="s">
        <v>8245</v>
      </c>
      <c r="J2290">
        <v>1280635200</v>
      </c>
      <c r="K2290">
        <v>1273121283</v>
      </c>
      <c r="L2290" t="b">
        <v>0</v>
      </c>
      <c r="M2290">
        <v>17</v>
      </c>
      <c r="N2290" t="b">
        <v>0</v>
      </c>
      <c r="O2290" t="s">
        <v>8277</v>
      </c>
      <c r="P2290" t="s">
        <v>8326</v>
      </c>
      <c r="Q2290" t="s">
        <v>8327</v>
      </c>
      <c r="R2290">
        <f t="shared" si="245"/>
        <v>143.82</v>
      </c>
      <c r="S2290" s="9">
        <f t="shared" si="246"/>
        <v>41</v>
      </c>
      <c r="T2290" s="8">
        <f t="shared" si="247"/>
        <v>40304.20003472222</v>
      </c>
      <c r="U2290" s="8">
        <f t="shared" si="248"/>
        <v>40391.166666666664</v>
      </c>
      <c r="V2290" s="14">
        <f t="shared" si="249"/>
        <v>86.966631944444089</v>
      </c>
      <c r="W2290" s="10">
        <f t="shared" si="250"/>
        <v>-0.59250000000000003</v>
      </c>
      <c r="X2290" s="21">
        <f t="shared" si="251"/>
        <v>2010</v>
      </c>
    </row>
    <row r="2291" spans="1:24" ht="45" x14ac:dyDescent="0.25">
      <c r="A2291">
        <v>2682</v>
      </c>
      <c r="B2291" s="1" t="s">
        <v>2682</v>
      </c>
      <c r="C2291" s="1" t="s">
        <v>6792</v>
      </c>
      <c r="D2291" s="3">
        <v>6000</v>
      </c>
      <c r="E2291" s="4">
        <v>1698</v>
      </c>
      <c r="F2291" t="s">
        <v>8220</v>
      </c>
      <c r="G2291" t="s">
        <v>8223</v>
      </c>
      <c r="H2291" t="s">
        <v>8404</v>
      </c>
      <c r="I2291" t="s">
        <v>8245</v>
      </c>
      <c r="J2291">
        <v>1416635940</v>
      </c>
      <c r="K2291">
        <v>1413838540</v>
      </c>
      <c r="L2291" t="b">
        <v>0</v>
      </c>
      <c r="M2291">
        <v>20</v>
      </c>
      <c r="N2291" t="b">
        <v>0</v>
      </c>
      <c r="O2291" t="s">
        <v>8282</v>
      </c>
      <c r="P2291" t="s">
        <v>8318</v>
      </c>
      <c r="Q2291" t="s">
        <v>8344</v>
      </c>
      <c r="R2291">
        <f t="shared" si="245"/>
        <v>84.9</v>
      </c>
      <c r="S2291" s="9">
        <f t="shared" si="246"/>
        <v>28</v>
      </c>
      <c r="T2291" s="8">
        <f t="shared" si="247"/>
        <v>41932.871990740743</v>
      </c>
      <c r="U2291" s="8">
        <f t="shared" si="248"/>
        <v>41965.249305555553</v>
      </c>
      <c r="V2291" s="14">
        <f t="shared" si="249"/>
        <v>32.377314814810234</v>
      </c>
      <c r="W2291" s="10">
        <f t="shared" si="250"/>
        <v>-0.71699999999999997</v>
      </c>
      <c r="X2291" s="21">
        <f t="shared" si="251"/>
        <v>2014</v>
      </c>
    </row>
    <row r="2292" spans="1:24" ht="45" x14ac:dyDescent="0.25">
      <c r="A2292">
        <v>200</v>
      </c>
      <c r="B2292" s="1" t="s">
        <v>202</v>
      </c>
      <c r="C2292" s="1" t="s">
        <v>4310</v>
      </c>
      <c r="D2292" s="3">
        <v>6000</v>
      </c>
      <c r="E2292" s="4">
        <v>1571.55</v>
      </c>
      <c r="F2292" t="s">
        <v>8220</v>
      </c>
      <c r="G2292" t="s">
        <v>8223</v>
      </c>
      <c r="H2292" t="s">
        <v>8404</v>
      </c>
      <c r="I2292" t="s">
        <v>8245</v>
      </c>
      <c r="J2292">
        <v>1410746403</v>
      </c>
      <c r="K2292">
        <v>1408154403</v>
      </c>
      <c r="L2292" t="b">
        <v>0</v>
      </c>
      <c r="M2292">
        <v>18</v>
      </c>
      <c r="N2292" t="b">
        <v>0</v>
      </c>
      <c r="O2292" t="s">
        <v>8266</v>
      </c>
      <c r="P2292" t="s">
        <v>8320</v>
      </c>
      <c r="Q2292" t="s">
        <v>8324</v>
      </c>
      <c r="R2292">
        <f t="shared" si="245"/>
        <v>87.31</v>
      </c>
      <c r="S2292" s="9">
        <f t="shared" si="246"/>
        <v>26</v>
      </c>
      <c r="T2292" s="8">
        <f t="shared" si="247"/>
        <v>41867.083368055559</v>
      </c>
      <c r="U2292" s="8">
        <f t="shared" si="248"/>
        <v>41897.083368055559</v>
      </c>
      <c r="V2292" s="14">
        <f t="shared" si="249"/>
        <v>30</v>
      </c>
      <c r="W2292" s="10">
        <f t="shared" si="250"/>
        <v>-0.73807499999999993</v>
      </c>
      <c r="X2292" s="21">
        <f t="shared" si="251"/>
        <v>2014</v>
      </c>
    </row>
    <row r="2293" spans="1:24" ht="60" x14ac:dyDescent="0.25">
      <c r="A2293">
        <v>3860</v>
      </c>
      <c r="B2293" s="1" t="s">
        <v>3857</v>
      </c>
      <c r="C2293" s="1" t="s">
        <v>7969</v>
      </c>
      <c r="D2293" s="3">
        <v>6000</v>
      </c>
      <c r="E2293" s="4">
        <v>1060</v>
      </c>
      <c r="F2293" t="s">
        <v>8220</v>
      </c>
      <c r="G2293" t="s">
        <v>8223</v>
      </c>
      <c r="H2293" t="s">
        <v>8404</v>
      </c>
      <c r="I2293" t="s">
        <v>8245</v>
      </c>
      <c r="J2293">
        <v>1407858710</v>
      </c>
      <c r="K2293">
        <v>1405266710</v>
      </c>
      <c r="L2293" t="b">
        <v>0</v>
      </c>
      <c r="M2293">
        <v>13</v>
      </c>
      <c r="N2293" t="b">
        <v>0</v>
      </c>
      <c r="O2293" t="s">
        <v>8269</v>
      </c>
      <c r="P2293" t="s">
        <v>8322</v>
      </c>
      <c r="Q2293" t="s">
        <v>8325</v>
      </c>
      <c r="R2293">
        <f t="shared" si="245"/>
        <v>81.540000000000006</v>
      </c>
      <c r="S2293" s="9">
        <f t="shared" si="246"/>
        <v>18</v>
      </c>
      <c r="T2293" s="8">
        <f t="shared" si="247"/>
        <v>41833.660995370366</v>
      </c>
      <c r="U2293" s="8">
        <f t="shared" si="248"/>
        <v>41863.660995370366</v>
      </c>
      <c r="V2293" s="14">
        <f t="shared" si="249"/>
        <v>30</v>
      </c>
      <c r="W2293" s="10">
        <f t="shared" si="250"/>
        <v>-0.82333333333333336</v>
      </c>
      <c r="X2293" s="21">
        <f t="shared" si="251"/>
        <v>2014</v>
      </c>
    </row>
    <row r="2294" spans="1:24" ht="60" x14ac:dyDescent="0.25">
      <c r="A2294">
        <v>675</v>
      </c>
      <c r="B2294" s="1" t="s">
        <v>676</v>
      </c>
      <c r="C2294" s="1" t="s">
        <v>4785</v>
      </c>
      <c r="D2294" s="3">
        <v>6000</v>
      </c>
      <c r="E2294" s="4">
        <v>891</v>
      </c>
      <c r="F2294" t="s">
        <v>8220</v>
      </c>
      <c r="G2294" t="s">
        <v>8223</v>
      </c>
      <c r="H2294" t="s">
        <v>8404</v>
      </c>
      <c r="I2294" t="s">
        <v>8245</v>
      </c>
      <c r="J2294">
        <v>1420095540</v>
      </c>
      <c r="K2294">
        <v>1417558804</v>
      </c>
      <c r="L2294" t="b">
        <v>0</v>
      </c>
      <c r="M2294">
        <v>26</v>
      </c>
      <c r="N2294" t="b">
        <v>0</v>
      </c>
      <c r="O2294" t="s">
        <v>8271</v>
      </c>
      <c r="P2294" t="s">
        <v>8307</v>
      </c>
      <c r="Q2294" t="s">
        <v>8309</v>
      </c>
      <c r="R2294">
        <f t="shared" si="245"/>
        <v>34.270000000000003</v>
      </c>
      <c r="S2294" s="9">
        <f t="shared" si="246"/>
        <v>15</v>
      </c>
      <c r="T2294" s="8">
        <f t="shared" si="247"/>
        <v>41975.930601851855</v>
      </c>
      <c r="U2294" s="8">
        <f t="shared" si="248"/>
        <v>42005.290972222225</v>
      </c>
      <c r="V2294" s="14">
        <f t="shared" si="249"/>
        <v>29.360370370370219</v>
      </c>
      <c r="W2294" s="10">
        <f t="shared" si="250"/>
        <v>-0.85150000000000003</v>
      </c>
      <c r="X2294" s="21">
        <f t="shared" si="251"/>
        <v>2014</v>
      </c>
    </row>
    <row r="2295" spans="1:24" ht="60" x14ac:dyDescent="0.25">
      <c r="A2295">
        <v>2877</v>
      </c>
      <c r="B2295" s="1" t="s">
        <v>2877</v>
      </c>
      <c r="C2295" s="1" t="s">
        <v>6987</v>
      </c>
      <c r="D2295" s="3">
        <v>6000</v>
      </c>
      <c r="E2295" s="4">
        <v>650</v>
      </c>
      <c r="F2295" t="s">
        <v>8220</v>
      </c>
      <c r="G2295" t="s">
        <v>8223</v>
      </c>
      <c r="H2295" t="s">
        <v>8404</v>
      </c>
      <c r="I2295" t="s">
        <v>8245</v>
      </c>
      <c r="J2295">
        <v>1480525200</v>
      </c>
      <c r="K2295">
        <v>1477781724</v>
      </c>
      <c r="L2295" t="b">
        <v>0</v>
      </c>
      <c r="M2295">
        <v>6</v>
      </c>
      <c r="N2295" t="b">
        <v>0</v>
      </c>
      <c r="O2295" t="s">
        <v>8269</v>
      </c>
      <c r="P2295" t="s">
        <v>8322</v>
      </c>
      <c r="Q2295" t="s">
        <v>8325</v>
      </c>
      <c r="R2295">
        <f t="shared" si="245"/>
        <v>108.33</v>
      </c>
      <c r="S2295" s="9">
        <f t="shared" si="246"/>
        <v>11</v>
      </c>
      <c r="T2295" s="8">
        <f t="shared" si="247"/>
        <v>42672.955138888887</v>
      </c>
      <c r="U2295" s="8">
        <f t="shared" si="248"/>
        <v>42704.708333333328</v>
      </c>
      <c r="V2295" s="14">
        <f t="shared" si="249"/>
        <v>31.75319444444176</v>
      </c>
      <c r="W2295" s="10">
        <f t="shared" si="250"/>
        <v>-0.89166666666666672</v>
      </c>
      <c r="X2295" s="21">
        <f t="shared" si="251"/>
        <v>2016</v>
      </c>
    </row>
    <row r="2296" spans="1:24" ht="60" x14ac:dyDescent="0.25">
      <c r="A2296">
        <v>432</v>
      </c>
      <c r="B2296" s="1" t="s">
        <v>433</v>
      </c>
      <c r="C2296" s="1" t="s">
        <v>4542</v>
      </c>
      <c r="D2296" s="3">
        <v>6000</v>
      </c>
      <c r="E2296" s="4">
        <v>570</v>
      </c>
      <c r="F2296" t="s">
        <v>8220</v>
      </c>
      <c r="G2296" t="s">
        <v>8223</v>
      </c>
      <c r="H2296" t="s">
        <v>8404</v>
      </c>
      <c r="I2296" t="s">
        <v>8245</v>
      </c>
      <c r="J2296">
        <v>1445448381</v>
      </c>
      <c r="K2296">
        <v>1440264381</v>
      </c>
      <c r="L2296" t="b">
        <v>0</v>
      </c>
      <c r="M2296">
        <v>8</v>
      </c>
      <c r="N2296" t="b">
        <v>0</v>
      </c>
      <c r="O2296" t="s">
        <v>8268</v>
      </c>
      <c r="P2296" t="s">
        <v>8320</v>
      </c>
      <c r="Q2296" t="s">
        <v>8338</v>
      </c>
      <c r="R2296">
        <f t="shared" si="245"/>
        <v>71.25</v>
      </c>
      <c r="S2296" s="9">
        <f t="shared" si="246"/>
        <v>10</v>
      </c>
      <c r="T2296" s="8">
        <f t="shared" si="247"/>
        <v>42238.726631944446</v>
      </c>
      <c r="U2296" s="8">
        <f t="shared" si="248"/>
        <v>42298.726631944446</v>
      </c>
      <c r="V2296" s="14">
        <f t="shared" si="249"/>
        <v>60</v>
      </c>
      <c r="W2296" s="10">
        <f t="shared" si="250"/>
        <v>-0.90500000000000003</v>
      </c>
      <c r="X2296" s="21">
        <f t="shared" si="251"/>
        <v>2015</v>
      </c>
    </row>
    <row r="2297" spans="1:24" ht="60" x14ac:dyDescent="0.25">
      <c r="A2297">
        <v>2906</v>
      </c>
      <c r="B2297" s="1" t="s">
        <v>2906</v>
      </c>
      <c r="C2297" s="1" t="s">
        <v>7016</v>
      </c>
      <c r="D2297" s="3">
        <v>6000</v>
      </c>
      <c r="E2297" s="4">
        <v>565</v>
      </c>
      <c r="F2297" t="s">
        <v>8220</v>
      </c>
      <c r="G2297" t="s">
        <v>8223</v>
      </c>
      <c r="H2297" t="s">
        <v>8404</v>
      </c>
      <c r="I2297" t="s">
        <v>8245</v>
      </c>
      <c r="J2297">
        <v>1438390800</v>
      </c>
      <c r="K2297">
        <v>1436888066</v>
      </c>
      <c r="L2297" t="b">
        <v>0</v>
      </c>
      <c r="M2297">
        <v>7</v>
      </c>
      <c r="N2297" t="b">
        <v>0</v>
      </c>
      <c r="O2297" t="s">
        <v>8269</v>
      </c>
      <c r="P2297" t="s">
        <v>8322</v>
      </c>
      <c r="Q2297" t="s">
        <v>8325</v>
      </c>
      <c r="R2297">
        <f t="shared" si="245"/>
        <v>80.709999999999994</v>
      </c>
      <c r="S2297" s="9">
        <f t="shared" si="246"/>
        <v>9</v>
      </c>
      <c r="T2297" s="8">
        <f t="shared" si="247"/>
        <v>42199.648912037039</v>
      </c>
      <c r="U2297" s="8">
        <f t="shared" si="248"/>
        <v>42217.041666666672</v>
      </c>
      <c r="V2297" s="14">
        <f t="shared" si="249"/>
        <v>17.392754629632691</v>
      </c>
      <c r="W2297" s="10">
        <f t="shared" si="250"/>
        <v>-0.90583333333333338</v>
      </c>
      <c r="X2297" s="21">
        <f t="shared" si="251"/>
        <v>2015</v>
      </c>
    </row>
    <row r="2298" spans="1:24" ht="45" x14ac:dyDescent="0.25">
      <c r="A2298">
        <v>1146</v>
      </c>
      <c r="B2298" s="1" t="s">
        <v>1147</v>
      </c>
      <c r="C2298" s="1" t="s">
        <v>5256</v>
      </c>
      <c r="D2298" s="3">
        <v>6000</v>
      </c>
      <c r="E2298" s="4">
        <v>530</v>
      </c>
      <c r="F2298" t="s">
        <v>8220</v>
      </c>
      <c r="G2298" t="s">
        <v>8223</v>
      </c>
      <c r="H2298" t="s">
        <v>8404</v>
      </c>
      <c r="I2298" t="s">
        <v>8245</v>
      </c>
      <c r="J2298">
        <v>1399071173</v>
      </c>
      <c r="K2298">
        <v>1395787973</v>
      </c>
      <c r="L2298" t="b">
        <v>0</v>
      </c>
      <c r="M2298">
        <v>12</v>
      </c>
      <c r="N2298" t="b">
        <v>0</v>
      </c>
      <c r="O2298" t="s">
        <v>8282</v>
      </c>
      <c r="P2298" t="s">
        <v>8318</v>
      </c>
      <c r="Q2298" t="s">
        <v>8344</v>
      </c>
      <c r="R2298">
        <f t="shared" si="245"/>
        <v>44.17</v>
      </c>
      <c r="S2298" s="9">
        <f t="shared" si="246"/>
        <v>9</v>
      </c>
      <c r="T2298" s="8">
        <f t="shared" si="247"/>
        <v>41723.9533912037</v>
      </c>
      <c r="U2298" s="8">
        <f t="shared" si="248"/>
        <v>41761.9533912037</v>
      </c>
      <c r="V2298" s="14">
        <f t="shared" si="249"/>
        <v>38</v>
      </c>
      <c r="W2298" s="10">
        <f t="shared" si="250"/>
        <v>-0.91166666666666663</v>
      </c>
      <c r="X2298" s="21">
        <f t="shared" si="251"/>
        <v>2014</v>
      </c>
    </row>
    <row r="2299" spans="1:24" ht="60" x14ac:dyDescent="0.25">
      <c r="A2299">
        <v>622</v>
      </c>
      <c r="B2299" s="1" t="s">
        <v>623</v>
      </c>
      <c r="C2299" s="1" t="s">
        <v>4732</v>
      </c>
      <c r="D2299" s="3">
        <v>6000</v>
      </c>
      <c r="E2299" s="4">
        <v>341</v>
      </c>
      <c r="F2299" t="s">
        <v>8219</v>
      </c>
      <c r="G2299" t="s">
        <v>8223</v>
      </c>
      <c r="H2299" t="s">
        <v>8404</v>
      </c>
      <c r="I2299" t="s">
        <v>8245</v>
      </c>
      <c r="J2299">
        <v>1467398138</v>
      </c>
      <c r="K2299">
        <v>1465670138</v>
      </c>
      <c r="L2299" t="b">
        <v>0</v>
      </c>
      <c r="M2299">
        <v>9</v>
      </c>
      <c r="N2299" t="b">
        <v>0</v>
      </c>
      <c r="O2299" t="s">
        <v>8270</v>
      </c>
      <c r="P2299" t="s">
        <v>8307</v>
      </c>
      <c r="Q2299" t="s">
        <v>8341</v>
      </c>
      <c r="R2299">
        <f t="shared" si="245"/>
        <v>37.89</v>
      </c>
      <c r="S2299" s="9">
        <f t="shared" si="246"/>
        <v>6</v>
      </c>
      <c r="T2299" s="8">
        <f t="shared" si="247"/>
        <v>42532.774745370371</v>
      </c>
      <c r="U2299" s="8">
        <f t="shared" si="248"/>
        <v>42552.774745370371</v>
      </c>
      <c r="V2299" s="14">
        <f t="shared" si="249"/>
        <v>20</v>
      </c>
      <c r="W2299" s="10">
        <f t="shared" si="250"/>
        <v>-0.94316666666666671</v>
      </c>
      <c r="X2299" s="21">
        <f t="shared" si="251"/>
        <v>2016</v>
      </c>
    </row>
    <row r="2300" spans="1:24" ht="60" x14ac:dyDescent="0.25">
      <c r="A2300">
        <v>871</v>
      </c>
      <c r="B2300" s="1" t="s">
        <v>872</v>
      </c>
      <c r="C2300" s="1" t="s">
        <v>4981</v>
      </c>
      <c r="D2300" s="3">
        <v>6000</v>
      </c>
      <c r="E2300" s="4">
        <v>325</v>
      </c>
      <c r="F2300" t="s">
        <v>8220</v>
      </c>
      <c r="G2300" t="s">
        <v>8223</v>
      </c>
      <c r="H2300" t="s">
        <v>8404</v>
      </c>
      <c r="I2300" t="s">
        <v>8245</v>
      </c>
      <c r="J2300">
        <v>1385735295</v>
      </c>
      <c r="K2300">
        <v>1383139695</v>
      </c>
      <c r="L2300" t="b">
        <v>0</v>
      </c>
      <c r="M2300">
        <v>12</v>
      </c>
      <c r="N2300" t="b">
        <v>0</v>
      </c>
      <c r="O2300" t="s">
        <v>8276</v>
      </c>
      <c r="P2300" t="s">
        <v>8326</v>
      </c>
      <c r="Q2300" t="s">
        <v>8349</v>
      </c>
      <c r="R2300">
        <f t="shared" si="245"/>
        <v>27.08</v>
      </c>
      <c r="S2300" s="9">
        <f t="shared" si="246"/>
        <v>5</v>
      </c>
      <c r="T2300" s="8">
        <f t="shared" si="247"/>
        <v>41577.561284722222</v>
      </c>
      <c r="U2300" s="8">
        <f t="shared" si="248"/>
        <v>41607.602951388886</v>
      </c>
      <c r="V2300" s="14">
        <f t="shared" si="249"/>
        <v>30.041666666664241</v>
      </c>
      <c r="W2300" s="10">
        <f t="shared" si="250"/>
        <v>-0.9458333333333333</v>
      </c>
      <c r="X2300" s="21">
        <f t="shared" si="251"/>
        <v>2013</v>
      </c>
    </row>
    <row r="2301" spans="1:24" ht="60" x14ac:dyDescent="0.25">
      <c r="A2301">
        <v>2588</v>
      </c>
      <c r="B2301" s="1" t="s">
        <v>2588</v>
      </c>
      <c r="C2301" s="1" t="s">
        <v>6698</v>
      </c>
      <c r="D2301" s="3">
        <v>6000</v>
      </c>
      <c r="E2301" s="4">
        <v>233</v>
      </c>
      <c r="F2301" t="s">
        <v>8220</v>
      </c>
      <c r="G2301" t="s">
        <v>8223</v>
      </c>
      <c r="H2301" t="s">
        <v>8404</v>
      </c>
      <c r="I2301" t="s">
        <v>8245</v>
      </c>
      <c r="J2301">
        <v>1427807640</v>
      </c>
      <c r="K2301">
        <v>1423325626</v>
      </c>
      <c r="L2301" t="b">
        <v>0</v>
      </c>
      <c r="M2301">
        <v>8</v>
      </c>
      <c r="N2301" t="b">
        <v>0</v>
      </c>
      <c r="O2301" t="s">
        <v>8282</v>
      </c>
      <c r="P2301" t="s">
        <v>8318</v>
      </c>
      <c r="Q2301" t="s">
        <v>8344</v>
      </c>
      <c r="R2301">
        <f t="shared" si="245"/>
        <v>29.13</v>
      </c>
      <c r="S2301" s="9">
        <f t="shared" si="246"/>
        <v>4</v>
      </c>
      <c r="T2301" s="8">
        <f t="shared" si="247"/>
        <v>42042.676226851851</v>
      </c>
      <c r="U2301" s="8">
        <f t="shared" si="248"/>
        <v>42094.551388888889</v>
      </c>
      <c r="V2301" s="14">
        <f t="shared" si="249"/>
        <v>51.875162037038535</v>
      </c>
      <c r="W2301" s="10">
        <f t="shared" si="250"/>
        <v>-0.96116666666666661</v>
      </c>
      <c r="X2301" s="21">
        <f t="shared" si="251"/>
        <v>2015</v>
      </c>
    </row>
    <row r="2302" spans="1:24" ht="30" x14ac:dyDescent="0.25">
      <c r="A2302">
        <v>3946</v>
      </c>
      <c r="B2302" s="1" t="s">
        <v>3943</v>
      </c>
      <c r="C2302" s="1" t="s">
        <v>8054</v>
      </c>
      <c r="D2302" s="3">
        <v>6000</v>
      </c>
      <c r="E2302" s="4">
        <v>195</v>
      </c>
      <c r="F2302" t="s">
        <v>8220</v>
      </c>
      <c r="G2302" t="s">
        <v>8223</v>
      </c>
      <c r="H2302" t="s">
        <v>8404</v>
      </c>
      <c r="I2302" t="s">
        <v>8245</v>
      </c>
      <c r="J2302">
        <v>1425110400</v>
      </c>
      <c r="K2302">
        <v>1422388822</v>
      </c>
      <c r="L2302" t="b">
        <v>0</v>
      </c>
      <c r="M2302">
        <v>5</v>
      </c>
      <c r="N2302" t="b">
        <v>0</v>
      </c>
      <c r="O2302" t="s">
        <v>8269</v>
      </c>
      <c r="P2302" t="s">
        <v>8322</v>
      </c>
      <c r="Q2302" t="s">
        <v>8325</v>
      </c>
      <c r="R2302">
        <f t="shared" si="245"/>
        <v>39</v>
      </c>
      <c r="S2302" s="9">
        <f t="shared" si="246"/>
        <v>3</v>
      </c>
      <c r="T2302" s="8">
        <f t="shared" si="247"/>
        <v>42031.833587962959</v>
      </c>
      <c r="U2302" s="8">
        <f t="shared" si="248"/>
        <v>42063.333333333328</v>
      </c>
      <c r="V2302" s="14">
        <f t="shared" si="249"/>
        <v>31.499745370369055</v>
      </c>
      <c r="W2302" s="10">
        <f t="shared" si="250"/>
        <v>-0.96750000000000003</v>
      </c>
      <c r="X2302" s="21">
        <f t="shared" si="251"/>
        <v>2015</v>
      </c>
    </row>
    <row r="2303" spans="1:24" ht="45" x14ac:dyDescent="0.25">
      <c r="A2303">
        <v>3910</v>
      </c>
      <c r="B2303" s="1" t="s">
        <v>3907</v>
      </c>
      <c r="C2303" s="1" t="s">
        <v>8018</v>
      </c>
      <c r="D2303" s="3">
        <v>6000</v>
      </c>
      <c r="E2303" s="4">
        <v>185</v>
      </c>
      <c r="F2303" t="s">
        <v>8220</v>
      </c>
      <c r="G2303" t="s">
        <v>8223</v>
      </c>
      <c r="H2303" t="s">
        <v>8404</v>
      </c>
      <c r="I2303" t="s">
        <v>8245</v>
      </c>
      <c r="J2303">
        <v>1441649397</v>
      </c>
      <c r="K2303">
        <v>1439057397</v>
      </c>
      <c r="L2303" t="b">
        <v>0</v>
      </c>
      <c r="M2303">
        <v>3</v>
      </c>
      <c r="N2303" t="b">
        <v>0</v>
      </c>
      <c r="O2303" t="s">
        <v>8269</v>
      </c>
      <c r="P2303" t="s">
        <v>8322</v>
      </c>
      <c r="Q2303" t="s">
        <v>8325</v>
      </c>
      <c r="R2303">
        <f t="shared" si="245"/>
        <v>61.67</v>
      </c>
      <c r="S2303" s="9">
        <f t="shared" si="246"/>
        <v>3</v>
      </c>
      <c r="T2303" s="8">
        <f t="shared" si="247"/>
        <v>42224.756909722222</v>
      </c>
      <c r="U2303" s="8">
        <f t="shared" si="248"/>
        <v>42254.756909722222</v>
      </c>
      <c r="V2303" s="14">
        <f t="shared" si="249"/>
        <v>30</v>
      </c>
      <c r="W2303" s="10">
        <f t="shared" si="250"/>
        <v>-0.96916666666666662</v>
      </c>
      <c r="X2303" s="21">
        <f t="shared" si="251"/>
        <v>2015</v>
      </c>
    </row>
    <row r="2304" spans="1:24" ht="45" x14ac:dyDescent="0.25">
      <c r="A2304">
        <v>925</v>
      </c>
      <c r="B2304" s="1" t="s">
        <v>926</v>
      </c>
      <c r="C2304" s="1" t="s">
        <v>5035</v>
      </c>
      <c r="D2304" s="3">
        <v>6000</v>
      </c>
      <c r="E2304" s="4">
        <v>160</v>
      </c>
      <c r="F2304" t="s">
        <v>8220</v>
      </c>
      <c r="G2304" t="s">
        <v>8223</v>
      </c>
      <c r="H2304" t="s">
        <v>8404</v>
      </c>
      <c r="I2304" t="s">
        <v>8245</v>
      </c>
      <c r="J2304">
        <v>1385590111</v>
      </c>
      <c r="K2304">
        <v>1382994511</v>
      </c>
      <c r="L2304" t="b">
        <v>0</v>
      </c>
      <c r="M2304">
        <v>5</v>
      </c>
      <c r="N2304" t="b">
        <v>0</v>
      </c>
      <c r="O2304" t="s">
        <v>8276</v>
      </c>
      <c r="P2304" t="s">
        <v>8326</v>
      </c>
      <c r="Q2304" t="s">
        <v>8349</v>
      </c>
      <c r="R2304">
        <f t="shared" si="245"/>
        <v>32</v>
      </c>
      <c r="S2304" s="9">
        <f t="shared" si="246"/>
        <v>3</v>
      </c>
      <c r="T2304" s="8">
        <f t="shared" si="247"/>
        <v>41575.880914351852</v>
      </c>
      <c r="U2304" s="8">
        <f t="shared" si="248"/>
        <v>41605.922581018516</v>
      </c>
      <c r="V2304" s="14">
        <f t="shared" si="249"/>
        <v>30.041666666664241</v>
      </c>
      <c r="W2304" s="10">
        <f t="shared" si="250"/>
        <v>-0.97333333333333338</v>
      </c>
      <c r="X2304" s="21">
        <f t="shared" si="251"/>
        <v>2013</v>
      </c>
    </row>
    <row r="2305" spans="1:24" ht="60" x14ac:dyDescent="0.25">
      <c r="A2305">
        <v>3979</v>
      </c>
      <c r="B2305" s="1" t="s">
        <v>3976</v>
      </c>
      <c r="C2305" s="1" t="s">
        <v>8086</v>
      </c>
      <c r="D2305" s="3">
        <v>6000</v>
      </c>
      <c r="E2305" s="4">
        <v>110</v>
      </c>
      <c r="F2305" t="s">
        <v>8220</v>
      </c>
      <c r="G2305" t="s">
        <v>8224</v>
      </c>
      <c r="H2305" t="s">
        <v>8408</v>
      </c>
      <c r="I2305" t="s">
        <v>8246</v>
      </c>
      <c r="J2305">
        <v>1427659200</v>
      </c>
      <c r="K2305">
        <v>1425678057</v>
      </c>
      <c r="L2305" t="b">
        <v>0</v>
      </c>
      <c r="M2305">
        <v>6</v>
      </c>
      <c r="N2305" t="b">
        <v>0</v>
      </c>
      <c r="O2305" t="s">
        <v>8269</v>
      </c>
      <c r="P2305" t="s">
        <v>8322</v>
      </c>
      <c r="Q2305" t="s">
        <v>8325</v>
      </c>
      <c r="R2305">
        <f t="shared" si="245"/>
        <v>18.329999999999998</v>
      </c>
      <c r="S2305" s="9">
        <f t="shared" si="246"/>
        <v>2</v>
      </c>
      <c r="T2305" s="8">
        <f t="shared" si="247"/>
        <v>42069.903437500005</v>
      </c>
      <c r="U2305" s="8">
        <f t="shared" si="248"/>
        <v>42092.833333333328</v>
      </c>
      <c r="V2305" s="14">
        <f t="shared" si="249"/>
        <v>22.929895833323826</v>
      </c>
      <c r="W2305" s="10">
        <f t="shared" si="250"/>
        <v>-0.98166666666666669</v>
      </c>
      <c r="X2305" s="21">
        <f t="shared" si="251"/>
        <v>2015</v>
      </c>
    </row>
    <row r="2306" spans="1:24" ht="45" x14ac:dyDescent="0.25">
      <c r="A2306">
        <v>2134</v>
      </c>
      <c r="B2306" s="1" t="s">
        <v>2135</v>
      </c>
      <c r="C2306" s="1" t="s">
        <v>6244</v>
      </c>
      <c r="D2306" s="3">
        <v>6000</v>
      </c>
      <c r="E2306" s="4">
        <v>104</v>
      </c>
      <c r="F2306" t="s">
        <v>8220</v>
      </c>
      <c r="G2306" t="s">
        <v>8223</v>
      </c>
      <c r="H2306" t="s">
        <v>8404</v>
      </c>
      <c r="I2306" t="s">
        <v>8245</v>
      </c>
      <c r="J2306">
        <v>1367097391</v>
      </c>
      <c r="K2306">
        <v>1364505391</v>
      </c>
      <c r="L2306" t="b">
        <v>0</v>
      </c>
      <c r="M2306">
        <v>3</v>
      </c>
      <c r="N2306" t="b">
        <v>0</v>
      </c>
      <c r="O2306" t="s">
        <v>8280</v>
      </c>
      <c r="P2306" t="s">
        <v>8315</v>
      </c>
      <c r="Q2306" t="s">
        <v>8333</v>
      </c>
      <c r="R2306">
        <f t="shared" ref="R2306:R2369" si="252">IFERROR(ROUND(E2306/M2306,2),0)</f>
        <v>34.67</v>
      </c>
      <c r="S2306" s="9">
        <f t="shared" ref="S2306:S2369" si="253">ROUND((E2306/D2306)*100,0)</f>
        <v>2</v>
      </c>
      <c r="T2306" s="8">
        <f t="shared" ref="T2306:T2369" si="254">+(((K2306/60)/60)/24)+DATE(1970,1,1)</f>
        <v>41361.886469907404</v>
      </c>
      <c r="U2306" s="8">
        <f t="shared" ref="U2306:U2369" si="255">+(((J2306/60)/60/24)+DATE(1970,1,1))</f>
        <v>41391.886469907404</v>
      </c>
      <c r="V2306" s="14">
        <f t="shared" ref="V2306:V2369" si="256">+U2306-T2306</f>
        <v>30</v>
      </c>
      <c r="W2306" s="10">
        <f t="shared" ref="W2306:W2369" si="257">+(E2306-D2306)/D2306</f>
        <v>-0.98266666666666669</v>
      </c>
      <c r="X2306" s="21">
        <f t="shared" ref="X2306:X2369" si="258">YEAR(T2306)</f>
        <v>2013</v>
      </c>
    </row>
    <row r="2307" spans="1:24" ht="45" x14ac:dyDescent="0.25">
      <c r="A2307">
        <v>1563</v>
      </c>
      <c r="B2307" s="1" t="s">
        <v>1564</v>
      </c>
      <c r="C2307" s="1" t="s">
        <v>5673</v>
      </c>
      <c r="D2307" s="3">
        <v>6000</v>
      </c>
      <c r="E2307" s="4">
        <v>85</v>
      </c>
      <c r="F2307" t="s">
        <v>8219</v>
      </c>
      <c r="G2307" t="s">
        <v>8224</v>
      </c>
      <c r="H2307" t="s">
        <v>8408</v>
      </c>
      <c r="I2307" t="s">
        <v>8246</v>
      </c>
      <c r="J2307">
        <v>1394815751</v>
      </c>
      <c r="K2307">
        <v>1389635351</v>
      </c>
      <c r="L2307" t="b">
        <v>0</v>
      </c>
      <c r="M2307">
        <v>2</v>
      </c>
      <c r="N2307" t="b">
        <v>0</v>
      </c>
      <c r="O2307" t="s">
        <v>8288</v>
      </c>
      <c r="P2307" t="s">
        <v>8310</v>
      </c>
      <c r="Q2307" t="s">
        <v>8348</v>
      </c>
      <c r="R2307">
        <f t="shared" si="252"/>
        <v>42.5</v>
      </c>
      <c r="S2307" s="9">
        <f t="shared" si="253"/>
        <v>1</v>
      </c>
      <c r="T2307" s="8">
        <f t="shared" si="254"/>
        <v>41652.742488425924</v>
      </c>
      <c r="U2307" s="8">
        <f t="shared" si="255"/>
        <v>41712.700821759259</v>
      </c>
      <c r="V2307" s="14">
        <f t="shared" si="256"/>
        <v>59.958333333335759</v>
      </c>
      <c r="W2307" s="10">
        <f t="shared" si="257"/>
        <v>-0.98583333333333334</v>
      </c>
      <c r="X2307" s="21">
        <f t="shared" si="258"/>
        <v>2014</v>
      </c>
    </row>
    <row r="2308" spans="1:24" ht="60" x14ac:dyDescent="0.25">
      <c r="A2308">
        <v>1724</v>
      </c>
      <c r="B2308" s="1" t="s">
        <v>1725</v>
      </c>
      <c r="C2308" s="1" t="s">
        <v>5834</v>
      </c>
      <c r="D2308" s="3">
        <v>6000</v>
      </c>
      <c r="E2308" s="4">
        <v>35</v>
      </c>
      <c r="F2308" t="s">
        <v>8220</v>
      </c>
      <c r="G2308" t="s">
        <v>8223</v>
      </c>
      <c r="H2308" t="s">
        <v>8404</v>
      </c>
      <c r="I2308" t="s">
        <v>8245</v>
      </c>
      <c r="J2308">
        <v>1414707762</v>
      </c>
      <c r="K2308">
        <v>1412115762</v>
      </c>
      <c r="L2308" t="b">
        <v>0</v>
      </c>
      <c r="M2308">
        <v>4</v>
      </c>
      <c r="N2308" t="b">
        <v>0</v>
      </c>
      <c r="O2308" t="s">
        <v>8291</v>
      </c>
      <c r="P2308" t="s">
        <v>8326</v>
      </c>
      <c r="Q2308" t="s">
        <v>8329</v>
      </c>
      <c r="R2308">
        <f t="shared" si="252"/>
        <v>8.75</v>
      </c>
      <c r="S2308" s="9">
        <f t="shared" si="253"/>
        <v>1</v>
      </c>
      <c r="T2308" s="8">
        <f t="shared" si="254"/>
        <v>41912.932430555556</v>
      </c>
      <c r="U2308" s="8">
        <f t="shared" si="255"/>
        <v>41942.932430555556</v>
      </c>
      <c r="V2308" s="14">
        <f t="shared" si="256"/>
        <v>30</v>
      </c>
      <c r="W2308" s="10">
        <f t="shared" si="257"/>
        <v>-0.99416666666666664</v>
      </c>
      <c r="X2308" s="21">
        <f t="shared" si="258"/>
        <v>2014</v>
      </c>
    </row>
    <row r="2309" spans="1:24" x14ac:dyDescent="0.25">
      <c r="A2309">
        <v>1988</v>
      </c>
      <c r="B2309" s="1" t="s">
        <v>1989</v>
      </c>
      <c r="C2309" s="1" t="s">
        <v>6098</v>
      </c>
      <c r="D2309" s="3">
        <v>6000</v>
      </c>
      <c r="E2309" s="4">
        <v>25</v>
      </c>
      <c r="F2309" t="s">
        <v>8220</v>
      </c>
      <c r="G2309" t="s">
        <v>8223</v>
      </c>
      <c r="H2309" t="s">
        <v>8404</v>
      </c>
      <c r="I2309" t="s">
        <v>8245</v>
      </c>
      <c r="J2309">
        <v>1440094742</v>
      </c>
      <c r="K2309">
        <v>1437502742</v>
      </c>
      <c r="L2309" t="b">
        <v>0</v>
      </c>
      <c r="M2309">
        <v>1</v>
      </c>
      <c r="N2309" t="b">
        <v>0</v>
      </c>
      <c r="O2309" t="s">
        <v>8294</v>
      </c>
      <c r="P2309" t="s">
        <v>8312</v>
      </c>
      <c r="Q2309" t="s">
        <v>8352</v>
      </c>
      <c r="R2309">
        <f t="shared" si="252"/>
        <v>25</v>
      </c>
      <c r="S2309" s="9">
        <f t="shared" si="253"/>
        <v>0</v>
      </c>
      <c r="T2309" s="8">
        <f t="shared" si="254"/>
        <v>42206.763217592597</v>
      </c>
      <c r="U2309" s="8">
        <f t="shared" si="255"/>
        <v>42236.763217592597</v>
      </c>
      <c r="V2309" s="14">
        <f t="shared" si="256"/>
        <v>30</v>
      </c>
      <c r="W2309" s="10">
        <f t="shared" si="257"/>
        <v>-0.99583333333333335</v>
      </c>
      <c r="X2309" s="21">
        <f t="shared" si="258"/>
        <v>2015</v>
      </c>
    </row>
    <row r="2310" spans="1:24" ht="60" x14ac:dyDescent="0.25">
      <c r="A2310">
        <v>1114</v>
      </c>
      <c r="B2310" s="1" t="s">
        <v>1115</v>
      </c>
      <c r="C2310" s="1" t="s">
        <v>5224</v>
      </c>
      <c r="D2310" s="3">
        <v>6000</v>
      </c>
      <c r="E2310" s="4">
        <v>10</v>
      </c>
      <c r="F2310" t="s">
        <v>8220</v>
      </c>
      <c r="G2310" t="s">
        <v>8224</v>
      </c>
      <c r="H2310" t="s">
        <v>8408</v>
      </c>
      <c r="I2310" t="s">
        <v>8246</v>
      </c>
      <c r="J2310">
        <v>1381306687</v>
      </c>
      <c r="K2310">
        <v>1378714687</v>
      </c>
      <c r="L2310" t="b">
        <v>0</v>
      </c>
      <c r="M2310">
        <v>3</v>
      </c>
      <c r="N2310" t="b">
        <v>0</v>
      </c>
      <c r="O2310" t="s">
        <v>8280</v>
      </c>
      <c r="P2310" t="s">
        <v>8315</v>
      </c>
      <c r="Q2310" t="s">
        <v>8333</v>
      </c>
      <c r="R2310">
        <f t="shared" si="252"/>
        <v>3.33</v>
      </c>
      <c r="S2310" s="9">
        <f t="shared" si="253"/>
        <v>0</v>
      </c>
      <c r="T2310" s="8">
        <f t="shared" si="254"/>
        <v>41526.345914351856</v>
      </c>
      <c r="U2310" s="8">
        <f t="shared" si="255"/>
        <v>41556.345914351856</v>
      </c>
      <c r="V2310" s="14">
        <f t="shared" si="256"/>
        <v>30</v>
      </c>
      <c r="W2310" s="10">
        <f t="shared" si="257"/>
        <v>-0.99833333333333329</v>
      </c>
      <c r="X2310" s="21">
        <f t="shared" si="258"/>
        <v>2013</v>
      </c>
    </row>
    <row r="2311" spans="1:24" ht="60" x14ac:dyDescent="0.25">
      <c r="A2311">
        <v>1410</v>
      </c>
      <c r="B2311" s="1" t="s">
        <v>1411</v>
      </c>
      <c r="C2311" s="1" t="s">
        <v>5520</v>
      </c>
      <c r="D2311" s="3">
        <v>6000</v>
      </c>
      <c r="E2311" s="4">
        <v>1</v>
      </c>
      <c r="F2311" t="s">
        <v>8220</v>
      </c>
      <c r="G2311" t="s">
        <v>8236</v>
      </c>
      <c r="H2311" t="s">
        <v>8411</v>
      </c>
      <c r="I2311" t="s">
        <v>8248</v>
      </c>
      <c r="J2311">
        <v>1464939520</v>
      </c>
      <c r="K2311">
        <v>1461051520</v>
      </c>
      <c r="L2311" t="b">
        <v>0</v>
      </c>
      <c r="M2311">
        <v>1</v>
      </c>
      <c r="N2311" t="b">
        <v>0</v>
      </c>
      <c r="O2311" t="s">
        <v>8285</v>
      </c>
      <c r="P2311" t="s">
        <v>8310</v>
      </c>
      <c r="Q2311" t="s">
        <v>8347</v>
      </c>
      <c r="R2311">
        <f t="shared" si="252"/>
        <v>1</v>
      </c>
      <c r="S2311" s="9">
        <f t="shared" si="253"/>
        <v>0</v>
      </c>
      <c r="T2311" s="8">
        <f t="shared" si="254"/>
        <v>42479.318518518514</v>
      </c>
      <c r="U2311" s="8">
        <f t="shared" si="255"/>
        <v>42524.318518518514</v>
      </c>
      <c r="V2311" s="14">
        <f t="shared" si="256"/>
        <v>45</v>
      </c>
      <c r="W2311" s="10">
        <f t="shared" si="257"/>
        <v>-0.99983333333333335</v>
      </c>
      <c r="X2311" s="21">
        <f t="shared" si="258"/>
        <v>2016</v>
      </c>
    </row>
    <row r="2312" spans="1:24" ht="30" x14ac:dyDescent="0.25">
      <c r="A2312">
        <v>2421</v>
      </c>
      <c r="B2312" s="1" t="s">
        <v>2422</v>
      </c>
      <c r="C2312" s="1" t="s">
        <v>6531</v>
      </c>
      <c r="D2312" s="3">
        <v>6000</v>
      </c>
      <c r="E2312" s="4">
        <v>1</v>
      </c>
      <c r="F2312" t="s">
        <v>8220</v>
      </c>
      <c r="G2312" t="s">
        <v>8223</v>
      </c>
      <c r="H2312" t="s">
        <v>8404</v>
      </c>
      <c r="I2312" t="s">
        <v>8245</v>
      </c>
      <c r="J2312">
        <v>1424536196</v>
      </c>
      <c r="K2312">
        <v>1421944196</v>
      </c>
      <c r="L2312" t="b">
        <v>0</v>
      </c>
      <c r="M2312">
        <v>1</v>
      </c>
      <c r="N2312" t="b">
        <v>0</v>
      </c>
      <c r="O2312" t="s">
        <v>8282</v>
      </c>
      <c r="P2312" t="s">
        <v>8318</v>
      </c>
      <c r="Q2312" t="s">
        <v>8344</v>
      </c>
      <c r="R2312">
        <f t="shared" si="252"/>
        <v>1</v>
      </c>
      <c r="S2312" s="9">
        <f t="shared" si="253"/>
        <v>0</v>
      </c>
      <c r="T2312" s="8">
        <f t="shared" si="254"/>
        <v>42026.687453703707</v>
      </c>
      <c r="U2312" s="8">
        <f t="shared" si="255"/>
        <v>42056.687453703707</v>
      </c>
      <c r="V2312" s="14">
        <f t="shared" si="256"/>
        <v>30</v>
      </c>
      <c r="W2312" s="10">
        <f t="shared" si="257"/>
        <v>-0.99983333333333335</v>
      </c>
      <c r="X2312" s="21">
        <f t="shared" si="258"/>
        <v>2015</v>
      </c>
    </row>
    <row r="2313" spans="1:24" ht="60" x14ac:dyDescent="0.25">
      <c r="A2313">
        <v>174</v>
      </c>
      <c r="B2313" s="1" t="s">
        <v>176</v>
      </c>
      <c r="C2313" s="1" t="s">
        <v>4284</v>
      </c>
      <c r="D2313" s="3">
        <v>6000</v>
      </c>
      <c r="E2313" s="4">
        <v>0</v>
      </c>
      <c r="F2313" t="s">
        <v>8220</v>
      </c>
      <c r="G2313" t="s">
        <v>8232</v>
      </c>
      <c r="H2313" t="s">
        <v>8415</v>
      </c>
      <c r="I2313" t="s">
        <v>8248</v>
      </c>
      <c r="J2313">
        <v>1431108776</v>
      </c>
      <c r="K2313">
        <v>1425924776</v>
      </c>
      <c r="L2313" t="b">
        <v>0</v>
      </c>
      <c r="M2313">
        <v>0</v>
      </c>
      <c r="N2313" t="b">
        <v>0</v>
      </c>
      <c r="O2313" t="s">
        <v>8266</v>
      </c>
      <c r="P2313" t="s">
        <v>8320</v>
      </c>
      <c r="Q2313" t="s">
        <v>8324</v>
      </c>
      <c r="R2313">
        <f t="shared" si="252"/>
        <v>0</v>
      </c>
      <c r="S2313" s="9">
        <f t="shared" si="253"/>
        <v>0</v>
      </c>
      <c r="T2313" s="8">
        <f t="shared" si="254"/>
        <v>42072.758981481486</v>
      </c>
      <c r="U2313" s="8">
        <f t="shared" si="255"/>
        <v>42132.758981481486</v>
      </c>
      <c r="V2313" s="14">
        <f t="shared" si="256"/>
        <v>60</v>
      </c>
      <c r="W2313" s="10">
        <f t="shared" si="257"/>
        <v>-1</v>
      </c>
      <c r="X2313" s="21">
        <f t="shared" si="258"/>
        <v>2015</v>
      </c>
    </row>
    <row r="2314" spans="1:24" x14ac:dyDescent="0.25">
      <c r="A2314">
        <v>202</v>
      </c>
      <c r="B2314" s="1" t="s">
        <v>204</v>
      </c>
      <c r="C2314" s="1" t="s">
        <v>4312</v>
      </c>
      <c r="D2314" s="3">
        <v>6000</v>
      </c>
      <c r="E2314" s="4">
        <v>0</v>
      </c>
      <c r="F2314" t="s">
        <v>8220</v>
      </c>
      <c r="G2314" t="s">
        <v>8223</v>
      </c>
      <c r="H2314" t="s">
        <v>8404</v>
      </c>
      <c r="I2314" t="s">
        <v>8245</v>
      </c>
      <c r="J2314">
        <v>1444337940</v>
      </c>
      <c r="K2314">
        <v>1441750564</v>
      </c>
      <c r="L2314" t="b">
        <v>0</v>
      </c>
      <c r="M2314">
        <v>0</v>
      </c>
      <c r="N2314" t="b">
        <v>0</v>
      </c>
      <c r="O2314" t="s">
        <v>8266</v>
      </c>
      <c r="P2314" t="s">
        <v>8320</v>
      </c>
      <c r="Q2314" t="s">
        <v>8324</v>
      </c>
      <c r="R2314">
        <f t="shared" si="252"/>
        <v>0</v>
      </c>
      <c r="S2314" s="9">
        <f t="shared" si="253"/>
        <v>0</v>
      </c>
      <c r="T2314" s="8">
        <f t="shared" si="254"/>
        <v>42255.927824074075</v>
      </c>
      <c r="U2314" s="8">
        <f t="shared" si="255"/>
        <v>42285.874305555553</v>
      </c>
      <c r="V2314" s="14">
        <f t="shared" si="256"/>
        <v>29.946481481478259</v>
      </c>
      <c r="W2314" s="10">
        <f t="shared" si="257"/>
        <v>-1</v>
      </c>
      <c r="X2314" s="21">
        <f t="shared" si="258"/>
        <v>2015</v>
      </c>
    </row>
    <row r="2315" spans="1:24" ht="30" x14ac:dyDescent="0.25">
      <c r="A2315">
        <v>469</v>
      </c>
      <c r="B2315" s="1" t="s">
        <v>470</v>
      </c>
      <c r="C2315" s="1" t="s">
        <v>4579</v>
      </c>
      <c r="D2315" s="3">
        <v>6000</v>
      </c>
      <c r="E2315" s="4">
        <v>0</v>
      </c>
      <c r="F2315" t="s">
        <v>8220</v>
      </c>
      <c r="G2315" t="s">
        <v>8224</v>
      </c>
      <c r="H2315" t="s">
        <v>8408</v>
      </c>
      <c r="I2315" t="s">
        <v>8246</v>
      </c>
      <c r="J2315">
        <v>1409960724</v>
      </c>
      <c r="K2315">
        <v>1404776724</v>
      </c>
      <c r="L2315" t="b">
        <v>0</v>
      </c>
      <c r="M2315">
        <v>0</v>
      </c>
      <c r="N2315" t="b">
        <v>0</v>
      </c>
      <c r="O2315" t="s">
        <v>8268</v>
      </c>
      <c r="P2315" t="s">
        <v>8320</v>
      </c>
      <c r="Q2315" t="s">
        <v>8338</v>
      </c>
      <c r="R2315">
        <f t="shared" si="252"/>
        <v>0</v>
      </c>
      <c r="S2315" s="9">
        <f t="shared" si="253"/>
        <v>0</v>
      </c>
      <c r="T2315" s="8">
        <f t="shared" si="254"/>
        <v>41827.989861111113</v>
      </c>
      <c r="U2315" s="8">
        <f t="shared" si="255"/>
        <v>41887.989861111113</v>
      </c>
      <c r="V2315" s="14">
        <f t="shared" si="256"/>
        <v>60</v>
      </c>
      <c r="W2315" s="10">
        <f t="shared" si="257"/>
        <v>-1</v>
      </c>
      <c r="X2315" s="21">
        <f t="shared" si="258"/>
        <v>2014</v>
      </c>
    </row>
    <row r="2316" spans="1:24" ht="60" x14ac:dyDescent="0.25">
      <c r="A2316">
        <v>1177</v>
      </c>
      <c r="B2316" s="1" t="s">
        <v>1178</v>
      </c>
      <c r="C2316" s="1" t="s">
        <v>5287</v>
      </c>
      <c r="D2316" s="3">
        <v>6000</v>
      </c>
      <c r="E2316" s="4">
        <v>0</v>
      </c>
      <c r="F2316" t="s">
        <v>8220</v>
      </c>
      <c r="G2316" t="s">
        <v>8224</v>
      </c>
      <c r="H2316" t="s">
        <v>8408</v>
      </c>
      <c r="I2316" t="s">
        <v>8246</v>
      </c>
      <c r="J2316">
        <v>1413388296</v>
      </c>
      <c r="K2316">
        <v>1410796296</v>
      </c>
      <c r="L2316" t="b">
        <v>0</v>
      </c>
      <c r="M2316">
        <v>0</v>
      </c>
      <c r="N2316" t="b">
        <v>0</v>
      </c>
      <c r="O2316" t="s">
        <v>8282</v>
      </c>
      <c r="P2316" t="s">
        <v>8318</v>
      </c>
      <c r="Q2316" t="s">
        <v>8344</v>
      </c>
      <c r="R2316">
        <f t="shared" si="252"/>
        <v>0</v>
      </c>
      <c r="S2316" s="9">
        <f t="shared" si="253"/>
        <v>0</v>
      </c>
      <c r="T2316" s="8">
        <f t="shared" si="254"/>
        <v>41897.660833333335</v>
      </c>
      <c r="U2316" s="8">
        <f t="shared" si="255"/>
        <v>41927.660833333335</v>
      </c>
      <c r="V2316" s="14">
        <f t="shared" si="256"/>
        <v>30</v>
      </c>
      <c r="W2316" s="10">
        <f t="shared" si="257"/>
        <v>-1</v>
      </c>
      <c r="X2316" s="21">
        <f t="shared" si="258"/>
        <v>2014</v>
      </c>
    </row>
    <row r="2317" spans="1:24" ht="30" x14ac:dyDescent="0.25">
      <c r="A2317">
        <v>1457</v>
      </c>
      <c r="B2317" s="1" t="s">
        <v>1458</v>
      </c>
      <c r="C2317" s="1" t="s">
        <v>5567</v>
      </c>
      <c r="D2317" s="3">
        <v>6000</v>
      </c>
      <c r="E2317" s="4">
        <v>0</v>
      </c>
      <c r="F2317" t="s">
        <v>8219</v>
      </c>
      <c r="G2317" t="s">
        <v>8223</v>
      </c>
      <c r="H2317" t="s">
        <v>8404</v>
      </c>
      <c r="I2317" t="s">
        <v>8245</v>
      </c>
      <c r="J2317">
        <v>1447281044</v>
      </c>
      <c r="K2317">
        <v>1444685444</v>
      </c>
      <c r="L2317" t="b">
        <v>0</v>
      </c>
      <c r="M2317">
        <v>0</v>
      </c>
      <c r="N2317" t="b">
        <v>0</v>
      </c>
      <c r="O2317" t="s">
        <v>8285</v>
      </c>
      <c r="P2317" t="s">
        <v>8310</v>
      </c>
      <c r="Q2317" t="s">
        <v>8347</v>
      </c>
      <c r="R2317">
        <f t="shared" si="252"/>
        <v>0</v>
      </c>
      <c r="S2317" s="9">
        <f t="shared" si="253"/>
        <v>0</v>
      </c>
      <c r="T2317" s="8">
        <f t="shared" si="254"/>
        <v>42289.89634259259</v>
      </c>
      <c r="U2317" s="8">
        <f t="shared" si="255"/>
        <v>42319.938009259262</v>
      </c>
      <c r="V2317" s="14">
        <f t="shared" si="256"/>
        <v>30.041666666671517</v>
      </c>
      <c r="W2317" s="10">
        <f t="shared" si="257"/>
        <v>-1</v>
      </c>
      <c r="X2317" s="21">
        <f t="shared" si="258"/>
        <v>2015</v>
      </c>
    </row>
    <row r="2318" spans="1:24" ht="45" x14ac:dyDescent="0.25">
      <c r="A2318">
        <v>1553</v>
      </c>
      <c r="B2318" s="1" t="s">
        <v>1554</v>
      </c>
      <c r="C2318" s="1" t="s">
        <v>5663</v>
      </c>
      <c r="D2318" s="3">
        <v>6000</v>
      </c>
      <c r="E2318" s="4">
        <v>0</v>
      </c>
      <c r="F2318" t="s">
        <v>8220</v>
      </c>
      <c r="G2318" t="s">
        <v>8223</v>
      </c>
      <c r="H2318" t="s">
        <v>8404</v>
      </c>
      <c r="I2318" t="s">
        <v>8245</v>
      </c>
      <c r="J2318">
        <v>1441176447</v>
      </c>
      <c r="K2318">
        <v>1438584447</v>
      </c>
      <c r="L2318" t="b">
        <v>0</v>
      </c>
      <c r="M2318">
        <v>0</v>
      </c>
      <c r="N2318" t="b">
        <v>0</v>
      </c>
      <c r="O2318" t="s">
        <v>8287</v>
      </c>
      <c r="P2318" t="s">
        <v>8312</v>
      </c>
      <c r="Q2318" t="s">
        <v>8354</v>
      </c>
      <c r="R2318">
        <f t="shared" si="252"/>
        <v>0</v>
      </c>
      <c r="S2318" s="9">
        <f t="shared" si="253"/>
        <v>0</v>
      </c>
      <c r="T2318" s="8">
        <f t="shared" si="254"/>
        <v>42219.282951388886</v>
      </c>
      <c r="U2318" s="8">
        <f t="shared" si="255"/>
        <v>42249.282951388886</v>
      </c>
      <c r="V2318" s="14">
        <f t="shared" si="256"/>
        <v>30</v>
      </c>
      <c r="W2318" s="10">
        <f t="shared" si="257"/>
        <v>-1</v>
      </c>
      <c r="X2318" s="21">
        <f t="shared" si="258"/>
        <v>2015</v>
      </c>
    </row>
    <row r="2319" spans="1:24" ht="45" x14ac:dyDescent="0.25">
      <c r="A2319">
        <v>1682</v>
      </c>
      <c r="B2319" s="1" t="s">
        <v>1683</v>
      </c>
      <c r="C2319" s="1" t="s">
        <v>5792</v>
      </c>
      <c r="D2319" s="3">
        <v>6000</v>
      </c>
      <c r="E2319" s="4">
        <v>0</v>
      </c>
      <c r="F2319" t="s">
        <v>8221</v>
      </c>
      <c r="G2319" t="s">
        <v>8223</v>
      </c>
      <c r="H2319" t="s">
        <v>8404</v>
      </c>
      <c r="I2319" t="s">
        <v>8245</v>
      </c>
      <c r="J2319">
        <v>1492142860</v>
      </c>
      <c r="K2319">
        <v>1486962460</v>
      </c>
      <c r="L2319" t="b">
        <v>0</v>
      </c>
      <c r="M2319">
        <v>0</v>
      </c>
      <c r="N2319" t="b">
        <v>0</v>
      </c>
      <c r="O2319" t="s">
        <v>8291</v>
      </c>
      <c r="P2319" t="s">
        <v>8326</v>
      </c>
      <c r="Q2319" t="s">
        <v>8329</v>
      </c>
      <c r="R2319">
        <f t="shared" si="252"/>
        <v>0</v>
      </c>
      <c r="S2319" s="9">
        <f t="shared" si="253"/>
        <v>0</v>
      </c>
      <c r="T2319" s="8">
        <f t="shared" si="254"/>
        <v>42779.21365740741</v>
      </c>
      <c r="U2319" s="8">
        <f t="shared" si="255"/>
        <v>42839.171990740739</v>
      </c>
      <c r="V2319" s="14">
        <f t="shared" si="256"/>
        <v>59.958333333328483</v>
      </c>
      <c r="W2319" s="10">
        <f t="shared" si="257"/>
        <v>-1</v>
      </c>
      <c r="X2319" s="21">
        <f t="shared" si="258"/>
        <v>2017</v>
      </c>
    </row>
    <row r="2320" spans="1:24" ht="60" x14ac:dyDescent="0.25">
      <c r="A2320">
        <v>2578</v>
      </c>
      <c r="B2320" s="1" t="s">
        <v>2578</v>
      </c>
      <c r="C2320" s="1" t="s">
        <v>6688</v>
      </c>
      <c r="D2320" s="3">
        <v>6000</v>
      </c>
      <c r="E2320" s="4">
        <v>0</v>
      </c>
      <c r="F2320" t="s">
        <v>8219</v>
      </c>
      <c r="G2320" t="s">
        <v>8223</v>
      </c>
      <c r="H2320" t="s">
        <v>8404</v>
      </c>
      <c r="I2320" t="s">
        <v>8245</v>
      </c>
      <c r="J2320">
        <v>1444410000</v>
      </c>
      <c r="K2320">
        <v>1440203579</v>
      </c>
      <c r="L2320" t="b">
        <v>0</v>
      </c>
      <c r="M2320">
        <v>0</v>
      </c>
      <c r="N2320" t="b">
        <v>0</v>
      </c>
      <c r="O2320" t="s">
        <v>8282</v>
      </c>
      <c r="P2320" t="s">
        <v>8318</v>
      </c>
      <c r="Q2320" t="s">
        <v>8344</v>
      </c>
      <c r="R2320">
        <f t="shared" si="252"/>
        <v>0</v>
      </c>
      <c r="S2320" s="9">
        <f t="shared" si="253"/>
        <v>0</v>
      </c>
      <c r="T2320" s="8">
        <f t="shared" si="254"/>
        <v>42238.022905092599</v>
      </c>
      <c r="U2320" s="8">
        <f t="shared" si="255"/>
        <v>42286.708333333328</v>
      </c>
      <c r="V2320" s="14">
        <f t="shared" si="256"/>
        <v>48.685428240729379</v>
      </c>
      <c r="W2320" s="10">
        <f t="shared" si="257"/>
        <v>-1</v>
      </c>
      <c r="X2320" s="21">
        <f t="shared" si="258"/>
        <v>2015</v>
      </c>
    </row>
    <row r="2321" spans="1:24" ht="60" x14ac:dyDescent="0.25">
      <c r="A2321">
        <v>3863</v>
      </c>
      <c r="B2321" s="1" t="s">
        <v>3860</v>
      </c>
      <c r="C2321" s="1" t="s">
        <v>7972</v>
      </c>
      <c r="D2321" s="3">
        <v>6000</v>
      </c>
      <c r="E2321" s="4">
        <v>0</v>
      </c>
      <c r="F2321" t="s">
        <v>8220</v>
      </c>
      <c r="G2321" t="s">
        <v>8223</v>
      </c>
      <c r="H2321" t="s">
        <v>8404</v>
      </c>
      <c r="I2321" t="s">
        <v>8245</v>
      </c>
      <c r="J2321">
        <v>1446739905</v>
      </c>
      <c r="K2321">
        <v>1441552305</v>
      </c>
      <c r="L2321" t="b">
        <v>0</v>
      </c>
      <c r="M2321">
        <v>0</v>
      </c>
      <c r="N2321" t="b">
        <v>0</v>
      </c>
      <c r="O2321" t="s">
        <v>8269</v>
      </c>
      <c r="P2321" t="s">
        <v>8322</v>
      </c>
      <c r="Q2321" t="s">
        <v>8325</v>
      </c>
      <c r="R2321">
        <f t="shared" si="252"/>
        <v>0</v>
      </c>
      <c r="S2321" s="9">
        <f t="shared" si="253"/>
        <v>0</v>
      </c>
      <c r="T2321" s="8">
        <f t="shared" si="254"/>
        <v>42253.633159722223</v>
      </c>
      <c r="U2321" s="8">
        <f t="shared" si="255"/>
        <v>42313.674826388888</v>
      </c>
      <c r="V2321" s="14">
        <f t="shared" si="256"/>
        <v>60.041666666664241</v>
      </c>
      <c r="W2321" s="10">
        <f t="shared" si="257"/>
        <v>-1</v>
      </c>
      <c r="X2321" s="21">
        <f t="shared" si="258"/>
        <v>2015</v>
      </c>
    </row>
    <row r="2322" spans="1:24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t="s">
        <v>8223</v>
      </c>
      <c r="H2322" t="s">
        <v>8404</v>
      </c>
      <c r="I2322" t="s">
        <v>8245</v>
      </c>
      <c r="J2322">
        <v>1450211116</v>
      </c>
      <c r="K2322">
        <v>1445023516</v>
      </c>
      <c r="L2322" t="b">
        <v>0</v>
      </c>
      <c r="M2322">
        <v>7</v>
      </c>
      <c r="N2322" t="b">
        <v>0</v>
      </c>
      <c r="O2322" t="s">
        <v>8269</v>
      </c>
      <c r="P2322" t="s">
        <v>8322</v>
      </c>
      <c r="Q2322" t="s">
        <v>8325</v>
      </c>
      <c r="R2322">
        <f t="shared" si="252"/>
        <v>59</v>
      </c>
      <c r="S2322" s="9">
        <f t="shared" si="253"/>
        <v>7</v>
      </c>
      <c r="T2322" s="8">
        <f t="shared" si="254"/>
        <v>42293.809212962966</v>
      </c>
      <c r="U2322" s="8">
        <f t="shared" si="255"/>
        <v>42353.85087962963</v>
      </c>
      <c r="V2322" s="14">
        <f t="shared" si="256"/>
        <v>60.041666666664241</v>
      </c>
      <c r="W2322" s="10">
        <f t="shared" si="257"/>
        <v>-0.93171296296296291</v>
      </c>
      <c r="X2322" s="21">
        <f t="shared" si="258"/>
        <v>2015</v>
      </c>
    </row>
    <row r="2323" spans="1:24" ht="60" x14ac:dyDescent="0.25">
      <c r="A2323">
        <v>1419</v>
      </c>
      <c r="B2323" s="1" t="s">
        <v>1420</v>
      </c>
      <c r="C2323" s="1" t="s">
        <v>5529</v>
      </c>
      <c r="D2323" s="3">
        <v>6300</v>
      </c>
      <c r="E2323" s="4">
        <v>445</v>
      </c>
      <c r="F2323" t="s">
        <v>8220</v>
      </c>
      <c r="G2323" t="s">
        <v>8223</v>
      </c>
      <c r="H2323" t="s">
        <v>8404</v>
      </c>
      <c r="I2323" t="s">
        <v>8245</v>
      </c>
      <c r="J2323">
        <v>1476010619</v>
      </c>
      <c r="K2323">
        <v>1473418619</v>
      </c>
      <c r="L2323" t="b">
        <v>0</v>
      </c>
      <c r="M2323">
        <v>10</v>
      </c>
      <c r="N2323" t="b">
        <v>0</v>
      </c>
      <c r="O2323" t="s">
        <v>8285</v>
      </c>
      <c r="P2323" t="s">
        <v>8310</v>
      </c>
      <c r="Q2323" t="s">
        <v>8347</v>
      </c>
      <c r="R2323">
        <f t="shared" si="252"/>
        <v>44.5</v>
      </c>
      <c r="S2323" s="9">
        <f t="shared" si="253"/>
        <v>7</v>
      </c>
      <c r="T2323" s="8">
        <f t="shared" si="254"/>
        <v>42622.456238425926</v>
      </c>
      <c r="U2323" s="8">
        <f t="shared" si="255"/>
        <v>42652.456238425926</v>
      </c>
      <c r="V2323" s="14">
        <f t="shared" si="256"/>
        <v>30</v>
      </c>
      <c r="W2323" s="10">
        <f t="shared" si="257"/>
        <v>-0.92936507936507939</v>
      </c>
      <c r="X2323" s="21">
        <f t="shared" si="258"/>
        <v>2016</v>
      </c>
    </row>
    <row r="2324" spans="1:24" ht="45" x14ac:dyDescent="0.25">
      <c r="A2324">
        <v>212</v>
      </c>
      <c r="B2324" s="1" t="s">
        <v>214</v>
      </c>
      <c r="C2324" s="1" t="s">
        <v>4322</v>
      </c>
      <c r="D2324" s="3">
        <v>6300</v>
      </c>
      <c r="E2324" s="4">
        <v>1</v>
      </c>
      <c r="F2324" t="s">
        <v>8220</v>
      </c>
      <c r="G2324" t="s">
        <v>8223</v>
      </c>
      <c r="H2324" t="s">
        <v>8404</v>
      </c>
      <c r="I2324" t="s">
        <v>8245</v>
      </c>
      <c r="J2324">
        <v>1460837320</v>
      </c>
      <c r="K2324">
        <v>1455656920</v>
      </c>
      <c r="L2324" t="b">
        <v>0</v>
      </c>
      <c r="M2324">
        <v>1</v>
      </c>
      <c r="N2324" t="b">
        <v>0</v>
      </c>
      <c r="O2324" t="s">
        <v>8266</v>
      </c>
      <c r="P2324" t="s">
        <v>8320</v>
      </c>
      <c r="Q2324" t="s">
        <v>8324</v>
      </c>
      <c r="R2324">
        <f t="shared" si="252"/>
        <v>1</v>
      </c>
      <c r="S2324" s="9">
        <f t="shared" si="253"/>
        <v>0</v>
      </c>
      <c r="T2324" s="8">
        <f t="shared" si="254"/>
        <v>42416.881018518514</v>
      </c>
      <c r="U2324" s="8">
        <f t="shared" si="255"/>
        <v>42476.839351851857</v>
      </c>
      <c r="V2324" s="14">
        <f t="shared" si="256"/>
        <v>59.958333333343035</v>
      </c>
      <c r="W2324" s="10">
        <f t="shared" si="257"/>
        <v>-0.99984126984126986</v>
      </c>
      <c r="X2324" s="21">
        <f t="shared" si="258"/>
        <v>2016</v>
      </c>
    </row>
    <row r="2325" spans="1:24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t="s">
        <v>8223</v>
      </c>
      <c r="H2325" t="s">
        <v>8404</v>
      </c>
      <c r="I2325" t="s">
        <v>8245</v>
      </c>
      <c r="J2325">
        <v>1393966800</v>
      </c>
      <c r="K2325">
        <v>1392040806</v>
      </c>
      <c r="L2325" t="b">
        <v>0</v>
      </c>
      <c r="M2325">
        <v>183</v>
      </c>
      <c r="N2325" t="b">
        <v>1</v>
      </c>
      <c r="O2325" t="s">
        <v>8277</v>
      </c>
      <c r="P2325" t="s">
        <v>8326</v>
      </c>
      <c r="Q2325" t="s">
        <v>8327</v>
      </c>
      <c r="R2325">
        <f t="shared" si="252"/>
        <v>35.549999999999997</v>
      </c>
      <c r="S2325" s="9">
        <f t="shared" si="253"/>
        <v>102</v>
      </c>
      <c r="T2325" s="8">
        <f t="shared" si="254"/>
        <v>41680.583402777782</v>
      </c>
      <c r="U2325" s="8">
        <f t="shared" si="255"/>
        <v>41702.875</v>
      </c>
      <c r="V2325" s="14">
        <f t="shared" si="256"/>
        <v>22.291597222218115</v>
      </c>
      <c r="W2325" s="10">
        <f t="shared" si="257"/>
        <v>2.4566929133858266E-2</v>
      </c>
      <c r="X2325" s="21">
        <f t="shared" si="258"/>
        <v>2014</v>
      </c>
    </row>
    <row r="2326" spans="1:24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t="s">
        <v>8223</v>
      </c>
      <c r="H2326" t="s">
        <v>8404</v>
      </c>
      <c r="I2326" t="s">
        <v>8245</v>
      </c>
      <c r="J2326">
        <v>1323747596</v>
      </c>
      <c r="K2326">
        <v>1320287996</v>
      </c>
      <c r="L2326" t="b">
        <v>1</v>
      </c>
      <c r="M2326">
        <v>103</v>
      </c>
      <c r="N2326" t="b">
        <v>1</v>
      </c>
      <c r="O2326" t="s">
        <v>8277</v>
      </c>
      <c r="P2326" t="s">
        <v>8326</v>
      </c>
      <c r="Q2326" t="s">
        <v>8327</v>
      </c>
      <c r="R2326">
        <f t="shared" si="252"/>
        <v>68.48</v>
      </c>
      <c r="S2326" s="9">
        <f t="shared" si="253"/>
        <v>109</v>
      </c>
      <c r="T2326" s="8">
        <f t="shared" si="254"/>
        <v>40850.111064814817</v>
      </c>
      <c r="U2326" s="8">
        <f t="shared" si="255"/>
        <v>40890.152731481481</v>
      </c>
      <c r="V2326" s="14">
        <f t="shared" si="256"/>
        <v>40.041666666664241</v>
      </c>
      <c r="W2326" s="10">
        <f t="shared" si="257"/>
        <v>9.3582945736434053E-2</v>
      </c>
      <c r="X2326" s="21">
        <f t="shared" si="258"/>
        <v>2011</v>
      </c>
    </row>
    <row r="2327" spans="1:24" ht="45" x14ac:dyDescent="0.25">
      <c r="A2327">
        <v>1504</v>
      </c>
      <c r="B2327" s="1" t="s">
        <v>1505</v>
      </c>
      <c r="C2327" s="1" t="s">
        <v>5614</v>
      </c>
      <c r="D2327" s="3">
        <v>6500</v>
      </c>
      <c r="E2327" s="4">
        <v>18066</v>
      </c>
      <c r="F2327" t="s">
        <v>8218</v>
      </c>
      <c r="G2327" t="s">
        <v>8224</v>
      </c>
      <c r="H2327" t="s">
        <v>8408</v>
      </c>
      <c r="I2327" t="s">
        <v>8246</v>
      </c>
      <c r="J2327">
        <v>1402389180</v>
      </c>
      <c r="K2327">
        <v>1399996024</v>
      </c>
      <c r="L2327" t="b">
        <v>1</v>
      </c>
      <c r="M2327">
        <v>269</v>
      </c>
      <c r="N2327" t="b">
        <v>1</v>
      </c>
      <c r="O2327" t="s">
        <v>8283</v>
      </c>
      <c r="P2327" t="s">
        <v>8312</v>
      </c>
      <c r="Q2327" t="s">
        <v>8313</v>
      </c>
      <c r="R2327">
        <f t="shared" si="252"/>
        <v>67.16</v>
      </c>
      <c r="S2327" s="9">
        <f t="shared" si="253"/>
        <v>278</v>
      </c>
      <c r="T2327" s="8">
        <f t="shared" si="254"/>
        <v>41772.657685185186</v>
      </c>
      <c r="U2327" s="8">
        <f t="shared" si="255"/>
        <v>41800.356249999997</v>
      </c>
      <c r="V2327" s="14">
        <f t="shared" si="256"/>
        <v>27.698564814811107</v>
      </c>
      <c r="W2327" s="10">
        <f t="shared" si="257"/>
        <v>1.7793846153846153</v>
      </c>
      <c r="X2327" s="21">
        <f t="shared" si="258"/>
        <v>2014</v>
      </c>
    </row>
    <row r="2328" spans="1:24" ht="60" x14ac:dyDescent="0.25">
      <c r="A2328">
        <v>1278</v>
      </c>
      <c r="B2328" s="1" t="s">
        <v>1279</v>
      </c>
      <c r="C2328" s="1" t="s">
        <v>5388</v>
      </c>
      <c r="D2328" s="3">
        <v>6500</v>
      </c>
      <c r="E2328" s="4">
        <v>10071</v>
      </c>
      <c r="F2328" t="s">
        <v>8218</v>
      </c>
      <c r="G2328" t="s">
        <v>8223</v>
      </c>
      <c r="H2328" t="s">
        <v>8404</v>
      </c>
      <c r="I2328" t="s">
        <v>8245</v>
      </c>
      <c r="J2328">
        <v>1403661600</v>
      </c>
      <c r="K2328">
        <v>1401196766</v>
      </c>
      <c r="L2328" t="b">
        <v>1</v>
      </c>
      <c r="M2328">
        <v>190</v>
      </c>
      <c r="N2328" t="b">
        <v>1</v>
      </c>
      <c r="O2328" t="s">
        <v>8274</v>
      </c>
      <c r="P2328" t="s">
        <v>8326</v>
      </c>
      <c r="Q2328" t="s">
        <v>8330</v>
      </c>
      <c r="R2328">
        <f t="shared" si="252"/>
        <v>53.01</v>
      </c>
      <c r="S2328" s="9">
        <f t="shared" si="253"/>
        <v>155</v>
      </c>
      <c r="T2328" s="8">
        <f t="shared" si="254"/>
        <v>41786.555162037039</v>
      </c>
      <c r="U2328" s="8">
        <f t="shared" si="255"/>
        <v>41815.083333333336</v>
      </c>
      <c r="V2328" s="14">
        <f t="shared" si="256"/>
        <v>28.528171296296932</v>
      </c>
      <c r="W2328" s="10">
        <f t="shared" si="257"/>
        <v>0.54938461538461536</v>
      </c>
      <c r="X2328" s="21">
        <f t="shared" si="258"/>
        <v>2014</v>
      </c>
    </row>
    <row r="2329" spans="1:24" ht="60" x14ac:dyDescent="0.25">
      <c r="A2329">
        <v>1262</v>
      </c>
      <c r="B2329" s="1" t="s">
        <v>1263</v>
      </c>
      <c r="C2329" s="1" t="s">
        <v>5372</v>
      </c>
      <c r="D2329" s="3">
        <v>6500</v>
      </c>
      <c r="E2329" s="4">
        <v>8152</v>
      </c>
      <c r="F2329" t="s">
        <v>8218</v>
      </c>
      <c r="G2329" t="s">
        <v>8228</v>
      </c>
      <c r="H2329" t="s">
        <v>8409</v>
      </c>
      <c r="I2329" t="s">
        <v>8250</v>
      </c>
      <c r="J2329">
        <v>1392574692</v>
      </c>
      <c r="K2329">
        <v>1389982692</v>
      </c>
      <c r="L2329" t="b">
        <v>1</v>
      </c>
      <c r="M2329">
        <v>105</v>
      </c>
      <c r="N2329" t="b">
        <v>1</v>
      </c>
      <c r="O2329" t="s">
        <v>8274</v>
      </c>
      <c r="P2329" t="s">
        <v>8326</v>
      </c>
      <c r="Q2329" t="s">
        <v>8330</v>
      </c>
      <c r="R2329">
        <f t="shared" si="252"/>
        <v>77.64</v>
      </c>
      <c r="S2329" s="9">
        <f t="shared" si="253"/>
        <v>125</v>
      </c>
      <c r="T2329" s="8">
        <f t="shared" si="254"/>
        <v>41656.762638888889</v>
      </c>
      <c r="U2329" s="8">
        <f t="shared" si="255"/>
        <v>41686.762638888889</v>
      </c>
      <c r="V2329" s="14">
        <f t="shared" si="256"/>
        <v>30</v>
      </c>
      <c r="W2329" s="10">
        <f t="shared" si="257"/>
        <v>0.25415384615384617</v>
      </c>
      <c r="X2329" s="21">
        <f t="shared" si="258"/>
        <v>2014</v>
      </c>
    </row>
    <row r="2330" spans="1:24" ht="60" x14ac:dyDescent="0.25">
      <c r="A2330">
        <v>369</v>
      </c>
      <c r="B2330" s="1" t="s">
        <v>370</v>
      </c>
      <c r="C2330" s="1" t="s">
        <v>4479</v>
      </c>
      <c r="D2330" s="3">
        <v>6500</v>
      </c>
      <c r="E2330" s="4">
        <v>7160.12</v>
      </c>
      <c r="F2330" t="s">
        <v>8218</v>
      </c>
      <c r="G2330" t="s">
        <v>8223</v>
      </c>
      <c r="H2330" t="s">
        <v>8404</v>
      </c>
      <c r="I2330" t="s">
        <v>8245</v>
      </c>
      <c r="J2330">
        <v>1326633269</v>
      </c>
      <c r="K2330">
        <v>1324041269</v>
      </c>
      <c r="L2330" t="b">
        <v>0</v>
      </c>
      <c r="M2330">
        <v>167</v>
      </c>
      <c r="N2330" t="b">
        <v>1</v>
      </c>
      <c r="O2330" t="s">
        <v>8267</v>
      </c>
      <c r="P2330" t="s">
        <v>8320</v>
      </c>
      <c r="Q2330" t="s">
        <v>8321</v>
      </c>
      <c r="R2330">
        <f t="shared" si="252"/>
        <v>42.87</v>
      </c>
      <c r="S2330" s="9">
        <f t="shared" si="253"/>
        <v>110</v>
      </c>
      <c r="T2330" s="8">
        <f t="shared" si="254"/>
        <v>40893.551724537036</v>
      </c>
      <c r="U2330" s="8">
        <f t="shared" si="255"/>
        <v>40923.551724537036</v>
      </c>
      <c r="V2330" s="14">
        <f t="shared" si="256"/>
        <v>30</v>
      </c>
      <c r="W2330" s="10">
        <f t="shared" si="257"/>
        <v>0.10155692307692306</v>
      </c>
      <c r="X2330" s="21">
        <f t="shared" si="258"/>
        <v>2011</v>
      </c>
    </row>
    <row r="2331" spans="1:24" ht="60" x14ac:dyDescent="0.25">
      <c r="A2331">
        <v>1213</v>
      </c>
      <c r="B2331" s="1" t="s">
        <v>1214</v>
      </c>
      <c r="C2331" s="1" t="s">
        <v>5323</v>
      </c>
      <c r="D2331" s="3">
        <v>6500</v>
      </c>
      <c r="E2331" s="4">
        <v>6645</v>
      </c>
      <c r="F2331" t="s">
        <v>8218</v>
      </c>
      <c r="G2331" t="s">
        <v>8224</v>
      </c>
      <c r="H2331" t="s">
        <v>8408</v>
      </c>
      <c r="I2331" t="s">
        <v>8246</v>
      </c>
      <c r="J2331">
        <v>1485886100</v>
      </c>
      <c r="K2331">
        <v>1482862100</v>
      </c>
      <c r="L2331" t="b">
        <v>0</v>
      </c>
      <c r="M2331">
        <v>108</v>
      </c>
      <c r="N2331" t="b">
        <v>1</v>
      </c>
      <c r="O2331" t="s">
        <v>8283</v>
      </c>
      <c r="P2331" t="s">
        <v>8312</v>
      </c>
      <c r="Q2331" t="s">
        <v>8313</v>
      </c>
      <c r="R2331">
        <f t="shared" si="252"/>
        <v>61.53</v>
      </c>
      <c r="S2331" s="9">
        <f t="shared" si="253"/>
        <v>102</v>
      </c>
      <c r="T2331" s="8">
        <f t="shared" si="254"/>
        <v>42731.755787037036</v>
      </c>
      <c r="U2331" s="8">
        <f t="shared" si="255"/>
        <v>42766.755787037036</v>
      </c>
      <c r="V2331" s="14">
        <f t="shared" si="256"/>
        <v>35</v>
      </c>
      <c r="W2331" s="10">
        <f t="shared" si="257"/>
        <v>2.2307692307692306E-2</v>
      </c>
      <c r="X2331" s="21">
        <f t="shared" si="258"/>
        <v>2016</v>
      </c>
    </row>
    <row r="2332" spans="1:24" ht="60" x14ac:dyDescent="0.25">
      <c r="A2332">
        <v>2550</v>
      </c>
      <c r="B2332" s="1" t="s">
        <v>2550</v>
      </c>
      <c r="C2332" s="1" t="s">
        <v>6660</v>
      </c>
      <c r="D2332" s="3">
        <v>6500</v>
      </c>
      <c r="E2332" s="4">
        <v>6555</v>
      </c>
      <c r="F2332" t="s">
        <v>8218</v>
      </c>
      <c r="G2332" t="s">
        <v>8223</v>
      </c>
      <c r="H2332" t="s">
        <v>8404</v>
      </c>
      <c r="I2332" t="s">
        <v>8245</v>
      </c>
      <c r="J2332">
        <v>1444276740</v>
      </c>
      <c r="K2332">
        <v>1439392406</v>
      </c>
      <c r="L2332" t="b">
        <v>0</v>
      </c>
      <c r="M2332">
        <v>150</v>
      </c>
      <c r="N2332" t="b">
        <v>1</v>
      </c>
      <c r="O2332" t="s">
        <v>8298</v>
      </c>
      <c r="P2332" t="s">
        <v>8326</v>
      </c>
      <c r="Q2332" t="s">
        <v>8340</v>
      </c>
      <c r="R2332">
        <f t="shared" si="252"/>
        <v>43.7</v>
      </c>
      <c r="S2332" s="9">
        <f t="shared" si="253"/>
        <v>101</v>
      </c>
      <c r="T2332" s="8">
        <f t="shared" si="254"/>
        <v>42228.634328703702</v>
      </c>
      <c r="U2332" s="8">
        <f t="shared" si="255"/>
        <v>42285.165972222225</v>
      </c>
      <c r="V2332" s="14">
        <f t="shared" si="256"/>
        <v>56.531643518523197</v>
      </c>
      <c r="W2332" s="10">
        <f t="shared" si="257"/>
        <v>8.4615384615384613E-3</v>
      </c>
      <c r="X2332" s="21">
        <f t="shared" si="258"/>
        <v>2015</v>
      </c>
    </row>
    <row r="2333" spans="1:24" ht="45" x14ac:dyDescent="0.25">
      <c r="A2333">
        <v>3310</v>
      </c>
      <c r="B2333" s="1" t="s">
        <v>3310</v>
      </c>
      <c r="C2333" s="1" t="s">
        <v>7420</v>
      </c>
      <c r="D2333" s="3">
        <v>6500</v>
      </c>
      <c r="E2333" s="4">
        <v>6505</v>
      </c>
      <c r="F2333" t="s">
        <v>8218</v>
      </c>
      <c r="G2333" t="s">
        <v>8223</v>
      </c>
      <c r="H2333" t="s">
        <v>8404</v>
      </c>
      <c r="I2333" t="s">
        <v>8245</v>
      </c>
      <c r="J2333">
        <v>1444169825</v>
      </c>
      <c r="K2333">
        <v>1441577825</v>
      </c>
      <c r="L2333" t="b">
        <v>0</v>
      </c>
      <c r="M2333">
        <v>31</v>
      </c>
      <c r="N2333" t="b">
        <v>1</v>
      </c>
      <c r="O2333" t="s">
        <v>8269</v>
      </c>
      <c r="P2333" t="s">
        <v>8322</v>
      </c>
      <c r="Q2333" t="s">
        <v>8325</v>
      </c>
      <c r="R2333">
        <f t="shared" si="252"/>
        <v>209.84</v>
      </c>
      <c r="S2333" s="9">
        <f t="shared" si="253"/>
        <v>100</v>
      </c>
      <c r="T2333" s="8">
        <f t="shared" si="254"/>
        <v>42253.928530092591</v>
      </c>
      <c r="U2333" s="8">
        <f t="shared" si="255"/>
        <v>42283.928530092591</v>
      </c>
      <c r="V2333" s="14">
        <f t="shared" si="256"/>
        <v>30</v>
      </c>
      <c r="W2333" s="10">
        <f t="shared" si="257"/>
        <v>7.6923076923076923E-4</v>
      </c>
      <c r="X2333" s="21">
        <f t="shared" si="258"/>
        <v>2015</v>
      </c>
    </row>
    <row r="2334" spans="1:24" ht="45" x14ac:dyDescent="0.25">
      <c r="A2334">
        <v>2530</v>
      </c>
      <c r="B2334" s="1" t="s">
        <v>2530</v>
      </c>
      <c r="C2334" s="1" t="s">
        <v>6640</v>
      </c>
      <c r="D2334" s="3">
        <v>6500</v>
      </c>
      <c r="E2334" s="4">
        <v>6500</v>
      </c>
      <c r="F2334" t="s">
        <v>8218</v>
      </c>
      <c r="G2334" t="s">
        <v>8223</v>
      </c>
      <c r="H2334" t="s">
        <v>8404</v>
      </c>
      <c r="I2334" t="s">
        <v>8245</v>
      </c>
      <c r="J2334">
        <v>1429505400</v>
      </c>
      <c r="K2334">
        <v>1426711505</v>
      </c>
      <c r="L2334" t="b">
        <v>0</v>
      </c>
      <c r="M2334">
        <v>48</v>
      </c>
      <c r="N2334" t="b">
        <v>1</v>
      </c>
      <c r="O2334" t="s">
        <v>8298</v>
      </c>
      <c r="P2334" t="s">
        <v>8326</v>
      </c>
      <c r="Q2334" t="s">
        <v>8340</v>
      </c>
      <c r="R2334">
        <f t="shared" si="252"/>
        <v>135.41999999999999</v>
      </c>
      <c r="S2334" s="9">
        <f t="shared" si="253"/>
        <v>100</v>
      </c>
      <c r="T2334" s="8">
        <f t="shared" si="254"/>
        <v>42081.864641203705</v>
      </c>
      <c r="U2334" s="8">
        <f t="shared" si="255"/>
        <v>42114.201388888891</v>
      </c>
      <c r="V2334" s="14">
        <f t="shared" si="256"/>
        <v>32.336747685185401</v>
      </c>
      <c r="W2334" s="10">
        <f t="shared" si="257"/>
        <v>0</v>
      </c>
      <c r="X2334" s="21">
        <f t="shared" si="258"/>
        <v>2015</v>
      </c>
    </row>
    <row r="2335" spans="1:24" ht="60" x14ac:dyDescent="0.25">
      <c r="A2335">
        <v>1871</v>
      </c>
      <c r="B2335" s="1" t="s">
        <v>1872</v>
      </c>
      <c r="C2335" s="1" t="s">
        <v>5981</v>
      </c>
      <c r="D2335" s="3">
        <v>6500</v>
      </c>
      <c r="E2335" s="4">
        <v>4666</v>
      </c>
      <c r="F2335" t="s">
        <v>8220</v>
      </c>
      <c r="G2335" t="s">
        <v>8223</v>
      </c>
      <c r="H2335" t="s">
        <v>8404</v>
      </c>
      <c r="I2335" t="s">
        <v>8245</v>
      </c>
      <c r="J2335">
        <v>1416512901</v>
      </c>
      <c r="K2335">
        <v>1413053301</v>
      </c>
      <c r="L2335" t="b">
        <v>0</v>
      </c>
      <c r="M2335">
        <v>95</v>
      </c>
      <c r="N2335" t="b">
        <v>0</v>
      </c>
      <c r="O2335" t="s">
        <v>8281</v>
      </c>
      <c r="P2335" t="s">
        <v>8315</v>
      </c>
      <c r="Q2335" t="s">
        <v>8343</v>
      </c>
      <c r="R2335">
        <f t="shared" si="252"/>
        <v>49.12</v>
      </c>
      <c r="S2335" s="9">
        <f t="shared" si="253"/>
        <v>72</v>
      </c>
      <c r="T2335" s="8">
        <f t="shared" si="254"/>
        <v>41923.783576388887</v>
      </c>
      <c r="U2335" s="8">
        <f t="shared" si="255"/>
        <v>41963.825243055559</v>
      </c>
      <c r="V2335" s="14">
        <f t="shared" si="256"/>
        <v>40.041666666671517</v>
      </c>
      <c r="W2335" s="10">
        <f t="shared" si="257"/>
        <v>-0.28215384615384614</v>
      </c>
      <c r="X2335" s="21">
        <f t="shared" si="258"/>
        <v>2014</v>
      </c>
    </row>
    <row r="2336" spans="1:24" ht="60" x14ac:dyDescent="0.25">
      <c r="A2336">
        <v>1864</v>
      </c>
      <c r="B2336" s="1" t="s">
        <v>1865</v>
      </c>
      <c r="C2336" s="1" t="s">
        <v>5974</v>
      </c>
      <c r="D2336" s="3">
        <v>6500</v>
      </c>
      <c r="E2336" s="4">
        <v>2788</v>
      </c>
      <c r="F2336" t="s">
        <v>8220</v>
      </c>
      <c r="G2336" t="s">
        <v>8223</v>
      </c>
      <c r="H2336" t="s">
        <v>8404</v>
      </c>
      <c r="I2336" t="s">
        <v>8245</v>
      </c>
      <c r="J2336">
        <v>1399223500</v>
      </c>
      <c r="K2336">
        <v>1396631500</v>
      </c>
      <c r="L2336" t="b">
        <v>0</v>
      </c>
      <c r="M2336">
        <v>48</v>
      </c>
      <c r="N2336" t="b">
        <v>0</v>
      </c>
      <c r="O2336" t="s">
        <v>8281</v>
      </c>
      <c r="P2336" t="s">
        <v>8315</v>
      </c>
      <c r="Q2336" t="s">
        <v>8343</v>
      </c>
      <c r="R2336">
        <f t="shared" si="252"/>
        <v>58.08</v>
      </c>
      <c r="S2336" s="9">
        <f t="shared" si="253"/>
        <v>43</v>
      </c>
      <c r="T2336" s="8">
        <f t="shared" si="254"/>
        <v>41733.716435185182</v>
      </c>
      <c r="U2336" s="8">
        <f t="shared" si="255"/>
        <v>41763.716435185182</v>
      </c>
      <c r="V2336" s="14">
        <f t="shared" si="256"/>
        <v>30</v>
      </c>
      <c r="W2336" s="10">
        <f t="shared" si="257"/>
        <v>-0.57107692307692304</v>
      </c>
      <c r="X2336" s="21">
        <f t="shared" si="258"/>
        <v>2014</v>
      </c>
    </row>
    <row r="2337" spans="1:24" ht="45" x14ac:dyDescent="0.25">
      <c r="A2337">
        <v>864</v>
      </c>
      <c r="B2337" s="1" t="s">
        <v>865</v>
      </c>
      <c r="C2337" s="1" t="s">
        <v>4974</v>
      </c>
      <c r="D2337" s="3">
        <v>6500</v>
      </c>
      <c r="E2337" s="4">
        <v>2700</v>
      </c>
      <c r="F2337" t="s">
        <v>8220</v>
      </c>
      <c r="G2337" t="s">
        <v>8223</v>
      </c>
      <c r="H2337" t="s">
        <v>8404</v>
      </c>
      <c r="I2337" t="s">
        <v>8245</v>
      </c>
      <c r="J2337">
        <v>1381917540</v>
      </c>
      <c r="K2337">
        <v>1379990038</v>
      </c>
      <c r="L2337" t="b">
        <v>0</v>
      </c>
      <c r="M2337">
        <v>79</v>
      </c>
      <c r="N2337" t="b">
        <v>0</v>
      </c>
      <c r="O2337" t="s">
        <v>8276</v>
      </c>
      <c r="P2337" t="s">
        <v>8326</v>
      </c>
      <c r="Q2337" t="s">
        <v>8349</v>
      </c>
      <c r="R2337">
        <f t="shared" si="252"/>
        <v>34.18</v>
      </c>
      <c r="S2337" s="9">
        <f t="shared" si="253"/>
        <v>42</v>
      </c>
      <c r="T2337" s="8">
        <f t="shared" si="254"/>
        <v>41541.106921296298</v>
      </c>
      <c r="U2337" s="8">
        <f t="shared" si="255"/>
        <v>41563.415972222225</v>
      </c>
      <c r="V2337" s="14">
        <f t="shared" si="256"/>
        <v>22.309050925927295</v>
      </c>
      <c r="W2337" s="10">
        <f t="shared" si="257"/>
        <v>-0.58461538461538465</v>
      </c>
      <c r="X2337" s="21">
        <f t="shared" si="258"/>
        <v>2013</v>
      </c>
    </row>
    <row r="2338" spans="1:24" ht="30" x14ac:dyDescent="0.25">
      <c r="A2338">
        <v>1726</v>
      </c>
      <c r="B2338" s="1" t="s">
        <v>1727</v>
      </c>
      <c r="C2338" s="1" t="s">
        <v>5836</v>
      </c>
      <c r="D2338" s="3">
        <v>6500</v>
      </c>
      <c r="E2338" s="4">
        <v>2196</v>
      </c>
      <c r="F2338" t="s">
        <v>8220</v>
      </c>
      <c r="G2338" t="s">
        <v>8223</v>
      </c>
      <c r="H2338" t="s">
        <v>8404</v>
      </c>
      <c r="I2338" t="s">
        <v>8245</v>
      </c>
      <c r="J2338">
        <v>1403906664</v>
      </c>
      <c r="K2338">
        <v>1401401064</v>
      </c>
      <c r="L2338" t="b">
        <v>0</v>
      </c>
      <c r="M2338">
        <v>16</v>
      </c>
      <c r="N2338" t="b">
        <v>0</v>
      </c>
      <c r="O2338" t="s">
        <v>8291</v>
      </c>
      <c r="P2338" t="s">
        <v>8326</v>
      </c>
      <c r="Q2338" t="s">
        <v>8329</v>
      </c>
      <c r="R2338">
        <f t="shared" si="252"/>
        <v>137.25</v>
      </c>
      <c r="S2338" s="9">
        <f t="shared" si="253"/>
        <v>34</v>
      </c>
      <c r="T2338" s="8">
        <f t="shared" si="254"/>
        <v>41788.919722222221</v>
      </c>
      <c r="U2338" s="8">
        <f t="shared" si="255"/>
        <v>41817.919722222221</v>
      </c>
      <c r="V2338" s="14">
        <f t="shared" si="256"/>
        <v>29</v>
      </c>
      <c r="W2338" s="10">
        <f t="shared" si="257"/>
        <v>-0.6621538461538462</v>
      </c>
      <c r="X2338" s="21">
        <f t="shared" si="258"/>
        <v>2014</v>
      </c>
    </row>
    <row r="2339" spans="1:24" ht="60" x14ac:dyDescent="0.25">
      <c r="A2339">
        <v>1812</v>
      </c>
      <c r="B2339" s="1" t="s">
        <v>1813</v>
      </c>
      <c r="C2339" s="1" t="s">
        <v>5922</v>
      </c>
      <c r="D2339" s="3">
        <v>6500</v>
      </c>
      <c r="E2339" s="4">
        <v>865</v>
      </c>
      <c r="F2339" t="s">
        <v>8220</v>
      </c>
      <c r="G2339" t="s">
        <v>8224</v>
      </c>
      <c r="H2339" t="s">
        <v>8408</v>
      </c>
      <c r="I2339" t="s">
        <v>8246</v>
      </c>
      <c r="J2339">
        <v>1467531536</v>
      </c>
      <c r="K2339">
        <v>1464939536</v>
      </c>
      <c r="L2339" t="b">
        <v>0</v>
      </c>
      <c r="M2339">
        <v>23</v>
      </c>
      <c r="N2339" t="b">
        <v>0</v>
      </c>
      <c r="O2339" t="s">
        <v>8283</v>
      </c>
      <c r="P2339" t="s">
        <v>8312</v>
      </c>
      <c r="Q2339" t="s">
        <v>8313</v>
      </c>
      <c r="R2339">
        <f t="shared" si="252"/>
        <v>37.61</v>
      </c>
      <c r="S2339" s="9">
        <f t="shared" si="253"/>
        <v>13</v>
      </c>
      <c r="T2339" s="8">
        <f t="shared" si="254"/>
        <v>42524.318703703699</v>
      </c>
      <c r="U2339" s="8">
        <f t="shared" si="255"/>
        <v>42554.318703703699</v>
      </c>
      <c r="V2339" s="14">
        <f t="shared" si="256"/>
        <v>30</v>
      </c>
      <c r="W2339" s="10">
        <f t="shared" si="257"/>
        <v>-0.86692307692307691</v>
      </c>
      <c r="X2339" s="21">
        <f t="shared" si="258"/>
        <v>2016</v>
      </c>
    </row>
    <row r="2340" spans="1:24" ht="45" x14ac:dyDescent="0.25">
      <c r="A2340">
        <v>915</v>
      </c>
      <c r="B2340" s="1" t="s">
        <v>916</v>
      </c>
      <c r="C2340" s="1" t="s">
        <v>5025</v>
      </c>
      <c r="D2340" s="3">
        <v>6500</v>
      </c>
      <c r="E2340" s="4">
        <v>375</v>
      </c>
      <c r="F2340" t="s">
        <v>8220</v>
      </c>
      <c r="G2340" t="s">
        <v>8223</v>
      </c>
      <c r="H2340" t="s">
        <v>8404</v>
      </c>
      <c r="I2340" t="s">
        <v>8245</v>
      </c>
      <c r="J2340">
        <v>1330577940</v>
      </c>
      <c r="K2340">
        <v>1327853914</v>
      </c>
      <c r="L2340" t="b">
        <v>0</v>
      </c>
      <c r="M2340">
        <v>9</v>
      </c>
      <c r="N2340" t="b">
        <v>0</v>
      </c>
      <c r="O2340" t="s">
        <v>8276</v>
      </c>
      <c r="P2340" t="s">
        <v>8326</v>
      </c>
      <c r="Q2340" t="s">
        <v>8349</v>
      </c>
      <c r="R2340">
        <f t="shared" si="252"/>
        <v>41.67</v>
      </c>
      <c r="S2340" s="9">
        <f t="shared" si="253"/>
        <v>6</v>
      </c>
      <c r="T2340" s="8">
        <f t="shared" si="254"/>
        <v>40937.679560185185</v>
      </c>
      <c r="U2340" s="8">
        <f t="shared" si="255"/>
        <v>40969.207638888889</v>
      </c>
      <c r="V2340" s="14">
        <f t="shared" si="256"/>
        <v>31.528078703704523</v>
      </c>
      <c r="W2340" s="10">
        <f t="shared" si="257"/>
        <v>-0.94230769230769229</v>
      </c>
      <c r="X2340" s="21">
        <f t="shared" si="258"/>
        <v>2012</v>
      </c>
    </row>
    <row r="2341" spans="1:24" ht="60" x14ac:dyDescent="0.25">
      <c r="A2341">
        <v>500</v>
      </c>
      <c r="B2341" s="1" t="s">
        <v>501</v>
      </c>
      <c r="C2341" s="1" t="s">
        <v>4610</v>
      </c>
      <c r="D2341" s="3">
        <v>6500</v>
      </c>
      <c r="E2341" s="4">
        <v>215</v>
      </c>
      <c r="F2341" t="s">
        <v>8220</v>
      </c>
      <c r="G2341" t="s">
        <v>8223</v>
      </c>
      <c r="H2341" t="s">
        <v>8404</v>
      </c>
      <c r="I2341" t="s">
        <v>8245</v>
      </c>
      <c r="J2341">
        <v>1273356960</v>
      </c>
      <c r="K2341">
        <v>1268255751</v>
      </c>
      <c r="L2341" t="b">
        <v>0</v>
      </c>
      <c r="M2341">
        <v>4</v>
      </c>
      <c r="N2341" t="b">
        <v>0</v>
      </c>
      <c r="O2341" t="s">
        <v>8268</v>
      </c>
      <c r="P2341" t="s">
        <v>8320</v>
      </c>
      <c r="Q2341" t="s">
        <v>8338</v>
      </c>
      <c r="R2341">
        <f t="shared" si="252"/>
        <v>53.75</v>
      </c>
      <c r="S2341" s="9">
        <f t="shared" si="253"/>
        <v>3</v>
      </c>
      <c r="T2341" s="8">
        <f t="shared" si="254"/>
        <v>40247.886006944449</v>
      </c>
      <c r="U2341" s="8">
        <f t="shared" si="255"/>
        <v>40306.927777777775</v>
      </c>
      <c r="V2341" s="14">
        <f t="shared" si="256"/>
        <v>59.041770833326154</v>
      </c>
      <c r="W2341" s="10">
        <f t="shared" si="257"/>
        <v>-0.96692307692307689</v>
      </c>
      <c r="X2341" s="21">
        <f t="shared" si="258"/>
        <v>2010</v>
      </c>
    </row>
    <row r="2342" spans="1:24" ht="45" x14ac:dyDescent="0.25">
      <c r="A2342">
        <v>905</v>
      </c>
      <c r="B2342" s="1" t="s">
        <v>906</v>
      </c>
      <c r="C2342" s="1" t="s">
        <v>5015</v>
      </c>
      <c r="D2342" s="3">
        <v>6500</v>
      </c>
      <c r="E2342" s="4">
        <v>196</v>
      </c>
      <c r="F2342" t="s">
        <v>8220</v>
      </c>
      <c r="G2342" t="s">
        <v>8223</v>
      </c>
      <c r="H2342" t="s">
        <v>8404</v>
      </c>
      <c r="I2342" t="s">
        <v>8245</v>
      </c>
      <c r="J2342">
        <v>1295847926</v>
      </c>
      <c r="K2342">
        <v>1290663926</v>
      </c>
      <c r="L2342" t="b">
        <v>0</v>
      </c>
      <c r="M2342">
        <v>6</v>
      </c>
      <c r="N2342" t="b">
        <v>0</v>
      </c>
      <c r="O2342" t="s">
        <v>8276</v>
      </c>
      <c r="P2342" t="s">
        <v>8326</v>
      </c>
      <c r="Q2342" t="s">
        <v>8349</v>
      </c>
      <c r="R2342">
        <f t="shared" si="252"/>
        <v>32.67</v>
      </c>
      <c r="S2342" s="9">
        <f t="shared" si="253"/>
        <v>3</v>
      </c>
      <c r="T2342" s="8">
        <f t="shared" si="254"/>
        <v>40507.239884259259</v>
      </c>
      <c r="U2342" s="8">
        <f t="shared" si="255"/>
        <v>40567.239884259259</v>
      </c>
      <c r="V2342" s="14">
        <f t="shared" si="256"/>
        <v>60</v>
      </c>
      <c r="W2342" s="10">
        <f t="shared" si="257"/>
        <v>-0.9698461538461538</v>
      </c>
      <c r="X2342" s="21">
        <f t="shared" si="258"/>
        <v>2010</v>
      </c>
    </row>
    <row r="2343" spans="1:24" ht="45" x14ac:dyDescent="0.25">
      <c r="A2343">
        <v>2569</v>
      </c>
      <c r="B2343" s="1" t="s">
        <v>2569</v>
      </c>
      <c r="C2343" s="1" t="s">
        <v>6679</v>
      </c>
      <c r="D2343" s="3">
        <v>6500</v>
      </c>
      <c r="E2343" s="4">
        <v>145</v>
      </c>
      <c r="F2343" t="s">
        <v>8219</v>
      </c>
      <c r="G2343" t="s">
        <v>8223</v>
      </c>
      <c r="H2343" t="s">
        <v>8404</v>
      </c>
      <c r="I2343" t="s">
        <v>8245</v>
      </c>
      <c r="J2343">
        <v>1442457112</v>
      </c>
      <c r="K2343">
        <v>1439865112</v>
      </c>
      <c r="L2343" t="b">
        <v>0</v>
      </c>
      <c r="M2343">
        <v>2</v>
      </c>
      <c r="N2343" t="b">
        <v>0</v>
      </c>
      <c r="O2343" t="s">
        <v>8282</v>
      </c>
      <c r="P2343" t="s">
        <v>8318</v>
      </c>
      <c r="Q2343" t="s">
        <v>8344</v>
      </c>
      <c r="R2343">
        <f t="shared" si="252"/>
        <v>72.5</v>
      </c>
      <c r="S2343" s="9">
        <f t="shared" si="253"/>
        <v>2</v>
      </c>
      <c r="T2343" s="8">
        <f t="shared" si="254"/>
        <v>42234.105462962965</v>
      </c>
      <c r="U2343" s="8">
        <f t="shared" si="255"/>
        <v>42264.105462962965</v>
      </c>
      <c r="V2343" s="14">
        <f t="shared" si="256"/>
        <v>30</v>
      </c>
      <c r="W2343" s="10">
        <f t="shared" si="257"/>
        <v>-0.97769230769230764</v>
      </c>
      <c r="X2343" s="21">
        <f t="shared" si="258"/>
        <v>2015</v>
      </c>
    </row>
    <row r="2344" spans="1:24" ht="60" x14ac:dyDescent="0.25">
      <c r="A2344">
        <v>503</v>
      </c>
      <c r="B2344" s="1" t="s">
        <v>504</v>
      </c>
      <c r="C2344" s="1" t="s">
        <v>4613</v>
      </c>
      <c r="D2344" s="3">
        <v>6500</v>
      </c>
      <c r="E2344" s="4">
        <v>114</v>
      </c>
      <c r="F2344" t="s">
        <v>8220</v>
      </c>
      <c r="G2344" t="s">
        <v>8224</v>
      </c>
      <c r="H2344" t="s">
        <v>8408</v>
      </c>
      <c r="I2344" t="s">
        <v>8246</v>
      </c>
      <c r="J2344">
        <v>1421498303</v>
      </c>
      <c r="K2344">
        <v>1418906303</v>
      </c>
      <c r="L2344" t="b">
        <v>0</v>
      </c>
      <c r="M2344">
        <v>9</v>
      </c>
      <c r="N2344" t="b">
        <v>0</v>
      </c>
      <c r="O2344" t="s">
        <v>8268</v>
      </c>
      <c r="P2344" t="s">
        <v>8320</v>
      </c>
      <c r="Q2344" t="s">
        <v>8338</v>
      </c>
      <c r="R2344">
        <f t="shared" si="252"/>
        <v>12.67</v>
      </c>
      <c r="S2344" s="9">
        <f t="shared" si="253"/>
        <v>2</v>
      </c>
      <c r="T2344" s="8">
        <f t="shared" si="254"/>
        <v>41991.526655092588</v>
      </c>
      <c r="U2344" s="8">
        <f t="shared" si="255"/>
        <v>42021.526655092588</v>
      </c>
      <c r="V2344" s="14">
        <f t="shared" si="256"/>
        <v>30</v>
      </c>
      <c r="W2344" s="10">
        <f t="shared" si="257"/>
        <v>-0.9824615384615385</v>
      </c>
      <c r="X2344" s="21">
        <f t="shared" si="258"/>
        <v>2014</v>
      </c>
    </row>
    <row r="2345" spans="1:24" ht="60" x14ac:dyDescent="0.25">
      <c r="A2345">
        <v>427</v>
      </c>
      <c r="B2345" s="1" t="s">
        <v>428</v>
      </c>
      <c r="C2345" s="1" t="s">
        <v>4537</v>
      </c>
      <c r="D2345" s="3">
        <v>6500</v>
      </c>
      <c r="E2345" s="4">
        <v>0</v>
      </c>
      <c r="F2345" t="s">
        <v>8220</v>
      </c>
      <c r="G2345" t="s">
        <v>8223</v>
      </c>
      <c r="H2345" t="s">
        <v>8404</v>
      </c>
      <c r="I2345" t="s">
        <v>8245</v>
      </c>
      <c r="J2345">
        <v>1445540340</v>
      </c>
      <c r="K2345">
        <v>1444340940</v>
      </c>
      <c r="L2345" t="b">
        <v>0</v>
      </c>
      <c r="M2345">
        <v>0</v>
      </c>
      <c r="N2345" t="b">
        <v>0</v>
      </c>
      <c r="O2345" t="s">
        <v>8268</v>
      </c>
      <c r="P2345" t="s">
        <v>8320</v>
      </c>
      <c r="Q2345" t="s">
        <v>8338</v>
      </c>
      <c r="R2345">
        <f t="shared" si="252"/>
        <v>0</v>
      </c>
      <c r="S2345" s="9">
        <f t="shared" si="253"/>
        <v>0</v>
      </c>
      <c r="T2345" s="8">
        <f t="shared" si="254"/>
        <v>42285.909027777772</v>
      </c>
      <c r="U2345" s="8">
        <f t="shared" si="255"/>
        <v>42299.790972222225</v>
      </c>
      <c r="V2345" s="14">
        <f t="shared" si="256"/>
        <v>13.881944444452529</v>
      </c>
      <c r="W2345" s="10">
        <f t="shared" si="257"/>
        <v>-1</v>
      </c>
      <c r="X2345" s="21">
        <f t="shared" si="258"/>
        <v>2015</v>
      </c>
    </row>
    <row r="2346" spans="1:24" ht="60" x14ac:dyDescent="0.25">
      <c r="A2346">
        <v>901</v>
      </c>
      <c r="B2346" s="1" t="s">
        <v>902</v>
      </c>
      <c r="C2346" s="1" t="s">
        <v>5011</v>
      </c>
      <c r="D2346" s="3">
        <v>6500</v>
      </c>
      <c r="E2346" s="4">
        <v>0</v>
      </c>
      <c r="F2346" t="s">
        <v>8220</v>
      </c>
      <c r="G2346" t="s">
        <v>8223</v>
      </c>
      <c r="H2346" t="s">
        <v>8404</v>
      </c>
      <c r="I2346" t="s">
        <v>8245</v>
      </c>
      <c r="J2346">
        <v>1276024260</v>
      </c>
      <c r="K2346">
        <v>1272050914</v>
      </c>
      <c r="L2346" t="b">
        <v>0</v>
      </c>
      <c r="M2346">
        <v>0</v>
      </c>
      <c r="N2346" t="b">
        <v>0</v>
      </c>
      <c r="O2346" t="s">
        <v>8276</v>
      </c>
      <c r="P2346" t="s">
        <v>8326</v>
      </c>
      <c r="Q2346" t="s">
        <v>8349</v>
      </c>
      <c r="R2346">
        <f t="shared" si="252"/>
        <v>0</v>
      </c>
      <c r="S2346" s="9">
        <f t="shared" si="253"/>
        <v>0</v>
      </c>
      <c r="T2346" s="8">
        <f t="shared" si="254"/>
        <v>40291.81150462963</v>
      </c>
      <c r="U2346" s="8">
        <f t="shared" si="255"/>
        <v>40337.799305555556</v>
      </c>
      <c r="V2346" s="14">
        <f t="shared" si="256"/>
        <v>45.987800925926422</v>
      </c>
      <c r="W2346" s="10">
        <f t="shared" si="257"/>
        <v>-1</v>
      </c>
      <c r="X2346" s="21">
        <f t="shared" si="258"/>
        <v>2010</v>
      </c>
    </row>
    <row r="2347" spans="1:24" ht="45" x14ac:dyDescent="0.25">
      <c r="A2347">
        <v>1156</v>
      </c>
      <c r="B2347" s="1" t="s">
        <v>1157</v>
      </c>
      <c r="C2347" s="1" t="s">
        <v>5266</v>
      </c>
      <c r="D2347" s="3">
        <v>6500</v>
      </c>
      <c r="E2347" s="4">
        <v>0</v>
      </c>
      <c r="F2347" t="s">
        <v>8220</v>
      </c>
      <c r="G2347" t="s">
        <v>8223</v>
      </c>
      <c r="H2347" t="s">
        <v>8404</v>
      </c>
      <c r="I2347" t="s">
        <v>8245</v>
      </c>
      <c r="J2347">
        <v>1424742162</v>
      </c>
      <c r="K2347">
        <v>1422150162</v>
      </c>
      <c r="L2347" t="b">
        <v>0</v>
      </c>
      <c r="M2347">
        <v>0</v>
      </c>
      <c r="N2347" t="b">
        <v>0</v>
      </c>
      <c r="O2347" t="s">
        <v>8282</v>
      </c>
      <c r="P2347" t="s">
        <v>8318</v>
      </c>
      <c r="Q2347" t="s">
        <v>8344</v>
      </c>
      <c r="R2347">
        <f t="shared" si="252"/>
        <v>0</v>
      </c>
      <c r="S2347" s="9">
        <f t="shared" si="253"/>
        <v>0</v>
      </c>
      <c r="T2347" s="8">
        <f t="shared" si="254"/>
        <v>42029.07131944444</v>
      </c>
      <c r="U2347" s="8">
        <f t="shared" si="255"/>
        <v>42059.07131944444</v>
      </c>
      <c r="V2347" s="14">
        <f t="shared" si="256"/>
        <v>30</v>
      </c>
      <c r="W2347" s="10">
        <f t="shared" si="257"/>
        <v>-1</v>
      </c>
      <c r="X2347" s="21">
        <f t="shared" si="258"/>
        <v>2015</v>
      </c>
    </row>
    <row r="2348" spans="1:24" ht="60" x14ac:dyDescent="0.25">
      <c r="A2348">
        <v>1997</v>
      </c>
      <c r="B2348" s="1" t="s">
        <v>1998</v>
      </c>
      <c r="C2348" s="1" t="s">
        <v>6107</v>
      </c>
      <c r="D2348" s="3">
        <v>6500</v>
      </c>
      <c r="E2348" s="4">
        <v>0</v>
      </c>
      <c r="F2348" t="s">
        <v>8220</v>
      </c>
      <c r="G2348" t="s">
        <v>8223</v>
      </c>
      <c r="H2348" t="s">
        <v>8404</v>
      </c>
      <c r="I2348" t="s">
        <v>8245</v>
      </c>
      <c r="J2348">
        <v>1409091612</v>
      </c>
      <c r="K2348">
        <v>1406499612</v>
      </c>
      <c r="L2348" t="b">
        <v>0</v>
      </c>
      <c r="M2348">
        <v>0</v>
      </c>
      <c r="N2348" t="b">
        <v>0</v>
      </c>
      <c r="O2348" t="s">
        <v>8294</v>
      </c>
      <c r="P2348" t="s">
        <v>8312</v>
      </c>
      <c r="Q2348" t="s">
        <v>8352</v>
      </c>
      <c r="R2348">
        <f t="shared" si="252"/>
        <v>0</v>
      </c>
      <c r="S2348" s="9">
        <f t="shared" si="253"/>
        <v>0</v>
      </c>
      <c r="T2348" s="8">
        <f t="shared" si="254"/>
        <v>41847.930694444447</v>
      </c>
      <c r="U2348" s="8">
        <f t="shared" si="255"/>
        <v>41877.930694444447</v>
      </c>
      <c r="V2348" s="14">
        <f t="shared" si="256"/>
        <v>30</v>
      </c>
      <c r="W2348" s="10">
        <f t="shared" si="257"/>
        <v>-1</v>
      </c>
      <c r="X2348" s="21">
        <f t="shared" si="258"/>
        <v>2014</v>
      </c>
    </row>
    <row r="2349" spans="1:24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t="s">
        <v>8223</v>
      </c>
      <c r="H2349" t="s">
        <v>8404</v>
      </c>
      <c r="I2349" t="s">
        <v>8245</v>
      </c>
      <c r="J2349">
        <v>1293857940</v>
      </c>
      <c r="K2349">
        <v>1288968886</v>
      </c>
      <c r="L2349" t="b">
        <v>1</v>
      </c>
      <c r="M2349">
        <v>141</v>
      </c>
      <c r="N2349" t="b">
        <v>1</v>
      </c>
      <c r="O2349" t="s">
        <v>8274</v>
      </c>
      <c r="P2349" t="s">
        <v>8326</v>
      </c>
      <c r="Q2349" t="s">
        <v>8330</v>
      </c>
      <c r="R2349">
        <f t="shared" si="252"/>
        <v>94.49</v>
      </c>
      <c r="S2349" s="9">
        <f t="shared" si="253"/>
        <v>199</v>
      </c>
      <c r="T2349" s="8">
        <f t="shared" si="254"/>
        <v>40487.621365740742</v>
      </c>
      <c r="U2349" s="8">
        <f t="shared" si="255"/>
        <v>40544.207638888889</v>
      </c>
      <c r="V2349" s="14">
        <f t="shared" si="256"/>
        <v>56.586273148146574</v>
      </c>
      <c r="W2349" s="10">
        <f t="shared" si="257"/>
        <v>0.9885074626865672</v>
      </c>
      <c r="X2349" s="21">
        <f t="shared" si="258"/>
        <v>2010</v>
      </c>
    </row>
    <row r="2350" spans="1:24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t="s">
        <v>8223</v>
      </c>
      <c r="H2350" t="s">
        <v>8404</v>
      </c>
      <c r="I2350" t="s">
        <v>8245</v>
      </c>
      <c r="J2350">
        <v>1434827173</v>
      </c>
      <c r="K2350">
        <v>1430939173</v>
      </c>
      <c r="L2350" t="b">
        <v>0</v>
      </c>
      <c r="M2350">
        <v>3</v>
      </c>
      <c r="N2350" t="b">
        <v>0</v>
      </c>
      <c r="O2350" t="s">
        <v>8273</v>
      </c>
      <c r="P2350" t="s">
        <v>8310</v>
      </c>
      <c r="Q2350" t="s">
        <v>8351</v>
      </c>
      <c r="R2350">
        <f t="shared" si="252"/>
        <v>50</v>
      </c>
      <c r="S2350" s="9">
        <f t="shared" si="253"/>
        <v>2</v>
      </c>
      <c r="T2350" s="8">
        <f t="shared" si="254"/>
        <v>42130.795983796299</v>
      </c>
      <c r="U2350" s="8">
        <f t="shared" si="255"/>
        <v>42175.795983796299</v>
      </c>
      <c r="V2350" s="14">
        <f t="shared" si="256"/>
        <v>45</v>
      </c>
      <c r="W2350" s="10">
        <f t="shared" si="257"/>
        <v>-0.97761194029850751</v>
      </c>
      <c r="X2350" s="21">
        <f t="shared" si="258"/>
        <v>2015</v>
      </c>
    </row>
    <row r="2351" spans="1:24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t="s">
        <v>8223</v>
      </c>
      <c r="H2351" t="s">
        <v>8404</v>
      </c>
      <c r="I2351" t="s">
        <v>8245</v>
      </c>
      <c r="J2351">
        <v>1435679100</v>
      </c>
      <c r="K2351">
        <v>1433006765</v>
      </c>
      <c r="L2351" t="b">
        <v>0</v>
      </c>
      <c r="M2351">
        <v>0</v>
      </c>
      <c r="N2351" t="b">
        <v>0</v>
      </c>
      <c r="O2351" t="s">
        <v>8282</v>
      </c>
      <c r="P2351" t="s">
        <v>8318</v>
      </c>
      <c r="Q2351" t="s">
        <v>8344</v>
      </c>
      <c r="R2351">
        <f t="shared" si="252"/>
        <v>0</v>
      </c>
      <c r="S2351" s="9">
        <f t="shared" si="253"/>
        <v>0</v>
      </c>
      <c r="T2351" s="8">
        <f t="shared" si="254"/>
        <v>42154.726446759261</v>
      </c>
      <c r="U2351" s="8">
        <f t="shared" si="255"/>
        <v>42185.65625</v>
      </c>
      <c r="V2351" s="14">
        <f t="shared" si="256"/>
        <v>30.929803240738693</v>
      </c>
      <c r="W2351" s="10">
        <f t="shared" si="257"/>
        <v>-1</v>
      </c>
      <c r="X2351" s="21">
        <f t="shared" si="258"/>
        <v>2015</v>
      </c>
    </row>
    <row r="2352" spans="1:24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t="s">
        <v>8223</v>
      </c>
      <c r="H2352" t="s">
        <v>8404</v>
      </c>
      <c r="I2352" t="s">
        <v>8245</v>
      </c>
      <c r="J2352">
        <v>1418803140</v>
      </c>
      <c r="K2352">
        <v>1415343874</v>
      </c>
      <c r="L2352" t="b">
        <v>0</v>
      </c>
      <c r="M2352">
        <v>65</v>
      </c>
      <c r="N2352" t="b">
        <v>1</v>
      </c>
      <c r="O2352" t="s">
        <v>8274</v>
      </c>
      <c r="P2352" t="s">
        <v>8326</v>
      </c>
      <c r="Q2352" t="s">
        <v>8330</v>
      </c>
      <c r="R2352">
        <f t="shared" si="252"/>
        <v>107.98</v>
      </c>
      <c r="S2352" s="9">
        <f t="shared" si="253"/>
        <v>102</v>
      </c>
      <c r="T2352" s="8">
        <f t="shared" si="254"/>
        <v>41950.29483796296</v>
      </c>
      <c r="U2352" s="8">
        <f t="shared" si="255"/>
        <v>41990.332638888889</v>
      </c>
      <c r="V2352" s="14">
        <f t="shared" si="256"/>
        <v>40.037800925929332</v>
      </c>
      <c r="W2352" s="10">
        <f t="shared" si="257"/>
        <v>1.7246376811594202E-2</v>
      </c>
      <c r="X2352" s="21">
        <f t="shared" si="258"/>
        <v>2014</v>
      </c>
    </row>
    <row r="2353" spans="1:24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t="s">
        <v>8223</v>
      </c>
      <c r="H2353" t="s">
        <v>8404</v>
      </c>
      <c r="I2353" t="s">
        <v>8245</v>
      </c>
      <c r="J2353">
        <v>1431022342</v>
      </c>
      <c r="K2353">
        <v>1428430342</v>
      </c>
      <c r="L2353" t="b">
        <v>0</v>
      </c>
      <c r="M2353">
        <v>70</v>
      </c>
      <c r="N2353" t="b">
        <v>1</v>
      </c>
      <c r="O2353" t="s">
        <v>8274</v>
      </c>
      <c r="P2353" t="s">
        <v>8326</v>
      </c>
      <c r="Q2353" t="s">
        <v>8330</v>
      </c>
      <c r="R2353">
        <f t="shared" si="252"/>
        <v>107.07</v>
      </c>
      <c r="S2353" s="9">
        <f t="shared" si="253"/>
        <v>107</v>
      </c>
      <c r="T2353" s="8">
        <f t="shared" si="254"/>
        <v>42101.758587962962</v>
      </c>
      <c r="U2353" s="8">
        <f t="shared" si="255"/>
        <v>42131.758587962962</v>
      </c>
      <c r="V2353" s="14">
        <f t="shared" si="256"/>
        <v>30</v>
      </c>
      <c r="W2353" s="10">
        <f t="shared" si="257"/>
        <v>7.0867266752393202E-2</v>
      </c>
      <c r="X2353" s="21">
        <f t="shared" si="258"/>
        <v>2015</v>
      </c>
    </row>
    <row r="2354" spans="1:24" ht="60" x14ac:dyDescent="0.25">
      <c r="A2354">
        <v>1958</v>
      </c>
      <c r="B2354" s="1" t="s">
        <v>1959</v>
      </c>
      <c r="C2354" s="1" t="s">
        <v>6068</v>
      </c>
      <c r="D2354" s="3">
        <v>7000</v>
      </c>
      <c r="E2354" s="4">
        <v>100490.02</v>
      </c>
      <c r="F2354" t="s">
        <v>8218</v>
      </c>
      <c r="G2354" t="s">
        <v>8223</v>
      </c>
      <c r="H2354" t="s">
        <v>8404</v>
      </c>
      <c r="I2354" t="s">
        <v>8245</v>
      </c>
      <c r="J2354">
        <v>1364078561</v>
      </c>
      <c r="K2354">
        <v>1361490161</v>
      </c>
      <c r="L2354" t="b">
        <v>1</v>
      </c>
      <c r="M2354">
        <v>1356</v>
      </c>
      <c r="N2354" t="b">
        <v>1</v>
      </c>
      <c r="O2354" t="s">
        <v>8293</v>
      </c>
      <c r="P2354" t="s">
        <v>8307</v>
      </c>
      <c r="Q2354" t="s">
        <v>8308</v>
      </c>
      <c r="R2354">
        <f t="shared" si="252"/>
        <v>74.11</v>
      </c>
      <c r="S2354" s="9">
        <f t="shared" si="253"/>
        <v>1436</v>
      </c>
      <c r="T2354" s="8">
        <f t="shared" si="254"/>
        <v>41326.987974537034</v>
      </c>
      <c r="U2354" s="8">
        <f t="shared" si="255"/>
        <v>41356.94630787037</v>
      </c>
      <c r="V2354" s="14">
        <f t="shared" si="256"/>
        <v>29.958333333335759</v>
      </c>
      <c r="W2354" s="10">
        <f t="shared" si="257"/>
        <v>13.355717142857143</v>
      </c>
      <c r="X2354" s="21">
        <f t="shared" si="258"/>
        <v>2013</v>
      </c>
    </row>
    <row r="2355" spans="1:24" ht="45" x14ac:dyDescent="0.25">
      <c r="A2355">
        <v>2296</v>
      </c>
      <c r="B2355" s="1" t="s">
        <v>2297</v>
      </c>
      <c r="C2355" s="1" t="s">
        <v>6406</v>
      </c>
      <c r="D2355" s="3">
        <v>7000</v>
      </c>
      <c r="E2355" s="4">
        <v>10435</v>
      </c>
      <c r="F2355" t="s">
        <v>8218</v>
      </c>
      <c r="G2355" t="s">
        <v>8223</v>
      </c>
      <c r="H2355" t="s">
        <v>8404</v>
      </c>
      <c r="I2355" t="s">
        <v>8245</v>
      </c>
      <c r="J2355">
        <v>1330018426</v>
      </c>
      <c r="K2355">
        <v>1326994426</v>
      </c>
      <c r="L2355" t="b">
        <v>0</v>
      </c>
      <c r="M2355">
        <v>145</v>
      </c>
      <c r="N2355" t="b">
        <v>1</v>
      </c>
      <c r="O2355" t="s">
        <v>8274</v>
      </c>
      <c r="P2355" t="s">
        <v>8326</v>
      </c>
      <c r="Q2355" t="s">
        <v>8330</v>
      </c>
      <c r="R2355">
        <f t="shared" si="252"/>
        <v>71.97</v>
      </c>
      <c r="S2355" s="9">
        <f t="shared" si="253"/>
        <v>149</v>
      </c>
      <c r="T2355" s="8">
        <f t="shared" si="254"/>
        <v>40927.731782407405</v>
      </c>
      <c r="U2355" s="8">
        <f t="shared" si="255"/>
        <v>40962.731782407405</v>
      </c>
      <c r="V2355" s="14">
        <f t="shared" si="256"/>
        <v>35</v>
      </c>
      <c r="W2355" s="10">
        <f t="shared" si="257"/>
        <v>0.49071428571428571</v>
      </c>
      <c r="X2355" s="21">
        <f t="shared" si="258"/>
        <v>2012</v>
      </c>
    </row>
    <row r="2356" spans="1:24" ht="45" x14ac:dyDescent="0.25">
      <c r="A2356">
        <v>1617</v>
      </c>
      <c r="B2356" s="1" t="s">
        <v>1618</v>
      </c>
      <c r="C2356" s="1" t="s">
        <v>5727</v>
      </c>
      <c r="D2356" s="3">
        <v>7000</v>
      </c>
      <c r="E2356" s="4">
        <v>10210</v>
      </c>
      <c r="F2356" t="s">
        <v>8218</v>
      </c>
      <c r="G2356" t="s">
        <v>8223</v>
      </c>
      <c r="H2356" t="s">
        <v>8404</v>
      </c>
      <c r="I2356" t="s">
        <v>8245</v>
      </c>
      <c r="J2356">
        <v>1383332400</v>
      </c>
      <c r="K2356">
        <v>1380470188</v>
      </c>
      <c r="L2356" t="b">
        <v>0</v>
      </c>
      <c r="M2356">
        <v>158</v>
      </c>
      <c r="N2356" t="b">
        <v>1</v>
      </c>
      <c r="O2356" t="s">
        <v>8274</v>
      </c>
      <c r="P2356" t="s">
        <v>8326</v>
      </c>
      <c r="Q2356" t="s">
        <v>8330</v>
      </c>
      <c r="R2356">
        <f t="shared" si="252"/>
        <v>64.62</v>
      </c>
      <c r="S2356" s="9">
        <f t="shared" si="253"/>
        <v>146</v>
      </c>
      <c r="T2356" s="8">
        <f t="shared" si="254"/>
        <v>41546.664212962962</v>
      </c>
      <c r="U2356" s="8">
        <f t="shared" si="255"/>
        <v>41579.791666666664</v>
      </c>
      <c r="V2356" s="14">
        <f t="shared" si="256"/>
        <v>33.127453703702486</v>
      </c>
      <c r="W2356" s="10">
        <f t="shared" si="257"/>
        <v>0.45857142857142857</v>
      </c>
      <c r="X2356" s="21">
        <f t="shared" si="258"/>
        <v>2013</v>
      </c>
    </row>
    <row r="2357" spans="1:24" ht="45" x14ac:dyDescent="0.25">
      <c r="A2357">
        <v>816</v>
      </c>
      <c r="B2357" s="1" t="s">
        <v>817</v>
      </c>
      <c r="C2357" s="1" t="s">
        <v>4926</v>
      </c>
      <c r="D2357" s="3">
        <v>7000</v>
      </c>
      <c r="E2357" s="4">
        <v>8058.55</v>
      </c>
      <c r="F2357" t="s">
        <v>8218</v>
      </c>
      <c r="G2357" t="s">
        <v>8223</v>
      </c>
      <c r="H2357" t="s">
        <v>8404</v>
      </c>
      <c r="I2357" t="s">
        <v>8245</v>
      </c>
      <c r="J2357">
        <v>1365489000</v>
      </c>
      <c r="K2357">
        <v>1362776043</v>
      </c>
      <c r="L2357" t="b">
        <v>0</v>
      </c>
      <c r="M2357">
        <v>205</v>
      </c>
      <c r="N2357" t="b">
        <v>1</v>
      </c>
      <c r="O2357" t="s">
        <v>8274</v>
      </c>
      <c r="P2357" t="s">
        <v>8326</v>
      </c>
      <c r="Q2357" t="s">
        <v>8330</v>
      </c>
      <c r="R2357">
        <f t="shared" si="252"/>
        <v>39.31</v>
      </c>
      <c r="S2357" s="9">
        <f t="shared" si="253"/>
        <v>115</v>
      </c>
      <c r="T2357" s="8">
        <f t="shared" si="254"/>
        <v>41341.870868055557</v>
      </c>
      <c r="U2357" s="8">
        <f t="shared" si="255"/>
        <v>41373.270833333336</v>
      </c>
      <c r="V2357" s="14">
        <f t="shared" si="256"/>
        <v>31.399965277778392</v>
      </c>
      <c r="W2357" s="10">
        <f t="shared" si="257"/>
        <v>0.15122142857142859</v>
      </c>
      <c r="X2357" s="21">
        <f t="shared" si="258"/>
        <v>2013</v>
      </c>
    </row>
    <row r="2358" spans="1:24" ht="60" x14ac:dyDescent="0.25">
      <c r="A2358">
        <v>1745</v>
      </c>
      <c r="B2358" s="1" t="s">
        <v>1746</v>
      </c>
      <c r="C2358" s="1" t="s">
        <v>5855</v>
      </c>
      <c r="D2358" s="3">
        <v>7000</v>
      </c>
      <c r="E2358" s="4">
        <v>7981</v>
      </c>
      <c r="F2358" t="s">
        <v>8218</v>
      </c>
      <c r="G2358" t="s">
        <v>8223</v>
      </c>
      <c r="H2358" t="s">
        <v>8404</v>
      </c>
      <c r="I2358" t="s">
        <v>8245</v>
      </c>
      <c r="J2358">
        <v>1482372000</v>
      </c>
      <c r="K2358">
        <v>1479276838</v>
      </c>
      <c r="L2358" t="b">
        <v>0</v>
      </c>
      <c r="M2358">
        <v>89</v>
      </c>
      <c r="N2358" t="b">
        <v>1</v>
      </c>
      <c r="O2358" t="s">
        <v>8283</v>
      </c>
      <c r="P2358" t="s">
        <v>8312</v>
      </c>
      <c r="Q2358" t="s">
        <v>8313</v>
      </c>
      <c r="R2358">
        <f t="shared" si="252"/>
        <v>89.67</v>
      </c>
      <c r="S2358" s="9">
        <f t="shared" si="253"/>
        <v>114</v>
      </c>
      <c r="T2358" s="8">
        <f t="shared" si="254"/>
        <v>42690.259699074071</v>
      </c>
      <c r="U2358" s="8">
        <f t="shared" si="255"/>
        <v>42726.083333333328</v>
      </c>
      <c r="V2358" s="14">
        <f t="shared" si="256"/>
        <v>35.823634259257233</v>
      </c>
      <c r="W2358" s="10">
        <f t="shared" si="257"/>
        <v>0.14014285714285715</v>
      </c>
      <c r="X2358" s="21">
        <f t="shared" si="258"/>
        <v>2016</v>
      </c>
    </row>
    <row r="2359" spans="1:24" ht="60" x14ac:dyDescent="0.25">
      <c r="A2359">
        <v>3765</v>
      </c>
      <c r="B2359" s="1" t="s">
        <v>3762</v>
      </c>
      <c r="C2359" s="1" t="s">
        <v>7875</v>
      </c>
      <c r="D2359" s="3">
        <v>7000</v>
      </c>
      <c r="E2359" s="4">
        <v>7942</v>
      </c>
      <c r="F2359" t="s">
        <v>8218</v>
      </c>
      <c r="G2359" t="s">
        <v>8223</v>
      </c>
      <c r="H2359" t="s">
        <v>8404</v>
      </c>
      <c r="I2359" t="s">
        <v>8245</v>
      </c>
      <c r="J2359">
        <v>1406745482</v>
      </c>
      <c r="K2359">
        <v>1404153482</v>
      </c>
      <c r="L2359" t="b">
        <v>0</v>
      </c>
      <c r="M2359">
        <v>107</v>
      </c>
      <c r="N2359" t="b">
        <v>1</v>
      </c>
      <c r="O2359" t="s">
        <v>8303</v>
      </c>
      <c r="P2359" t="s">
        <v>8322</v>
      </c>
      <c r="Q2359" t="s">
        <v>8334</v>
      </c>
      <c r="R2359">
        <f t="shared" si="252"/>
        <v>74.22</v>
      </c>
      <c r="S2359" s="9">
        <f t="shared" si="253"/>
        <v>113</v>
      </c>
      <c r="T2359" s="8">
        <f t="shared" si="254"/>
        <v>41820.776412037041</v>
      </c>
      <c r="U2359" s="8">
        <f t="shared" si="255"/>
        <v>41850.776412037041</v>
      </c>
      <c r="V2359" s="14">
        <f t="shared" si="256"/>
        <v>30</v>
      </c>
      <c r="W2359" s="10">
        <f t="shared" si="257"/>
        <v>0.13457142857142856</v>
      </c>
      <c r="X2359" s="21">
        <f t="shared" si="258"/>
        <v>2014</v>
      </c>
    </row>
    <row r="2360" spans="1:24" ht="60" x14ac:dyDescent="0.25">
      <c r="A2360">
        <v>3154</v>
      </c>
      <c r="B2360" s="1" t="s">
        <v>3154</v>
      </c>
      <c r="C2360" s="1" t="s">
        <v>7264</v>
      </c>
      <c r="D2360" s="3">
        <v>7000</v>
      </c>
      <c r="E2360" s="4">
        <v>7905</v>
      </c>
      <c r="F2360" t="s">
        <v>8218</v>
      </c>
      <c r="G2360" t="s">
        <v>8223</v>
      </c>
      <c r="H2360" t="s">
        <v>8404</v>
      </c>
      <c r="I2360" t="s">
        <v>8245</v>
      </c>
      <c r="J2360">
        <v>1333310458</v>
      </c>
      <c r="K2360">
        <v>1330722058</v>
      </c>
      <c r="L2360" t="b">
        <v>1</v>
      </c>
      <c r="M2360">
        <v>123</v>
      </c>
      <c r="N2360" t="b">
        <v>1</v>
      </c>
      <c r="O2360" t="s">
        <v>8269</v>
      </c>
      <c r="P2360" t="s">
        <v>8322</v>
      </c>
      <c r="Q2360" t="s">
        <v>8325</v>
      </c>
      <c r="R2360">
        <f t="shared" si="252"/>
        <v>64.27</v>
      </c>
      <c r="S2360" s="9">
        <f t="shared" si="253"/>
        <v>113</v>
      </c>
      <c r="T2360" s="8">
        <f t="shared" si="254"/>
        <v>40970.875671296293</v>
      </c>
      <c r="U2360" s="8">
        <f t="shared" si="255"/>
        <v>41000.834004629629</v>
      </c>
      <c r="V2360" s="14">
        <f t="shared" si="256"/>
        <v>29.958333333335759</v>
      </c>
      <c r="W2360" s="10">
        <f t="shared" si="257"/>
        <v>0.12928571428571428</v>
      </c>
      <c r="X2360" s="21">
        <f t="shared" si="258"/>
        <v>2012</v>
      </c>
    </row>
    <row r="2361" spans="1:24" ht="60" x14ac:dyDescent="0.25">
      <c r="A2361">
        <v>1281</v>
      </c>
      <c r="B2361" s="1" t="s">
        <v>1282</v>
      </c>
      <c r="C2361" s="1" t="s">
        <v>5391</v>
      </c>
      <c r="D2361" s="3">
        <v>7000</v>
      </c>
      <c r="E2361" s="4">
        <v>7750</v>
      </c>
      <c r="F2361" t="s">
        <v>8218</v>
      </c>
      <c r="G2361" t="s">
        <v>8223</v>
      </c>
      <c r="H2361" t="s">
        <v>8404</v>
      </c>
      <c r="I2361" t="s">
        <v>8245</v>
      </c>
      <c r="J2361">
        <v>1375033836</v>
      </c>
      <c r="K2361">
        <v>1373305836</v>
      </c>
      <c r="L2361" t="b">
        <v>1</v>
      </c>
      <c r="M2361">
        <v>74</v>
      </c>
      <c r="N2361" t="b">
        <v>1</v>
      </c>
      <c r="O2361" t="s">
        <v>8274</v>
      </c>
      <c r="P2361" t="s">
        <v>8326</v>
      </c>
      <c r="Q2361" t="s">
        <v>8330</v>
      </c>
      <c r="R2361">
        <f t="shared" si="252"/>
        <v>104.73</v>
      </c>
      <c r="S2361" s="9">
        <f t="shared" si="253"/>
        <v>111</v>
      </c>
      <c r="T2361" s="8">
        <f t="shared" si="254"/>
        <v>41463.743472222224</v>
      </c>
      <c r="U2361" s="8">
        <f t="shared" si="255"/>
        <v>41483.743472222224</v>
      </c>
      <c r="V2361" s="14">
        <f t="shared" si="256"/>
        <v>20</v>
      </c>
      <c r="W2361" s="10">
        <f t="shared" si="257"/>
        <v>0.10714285714285714</v>
      </c>
      <c r="X2361" s="21">
        <f t="shared" si="258"/>
        <v>2013</v>
      </c>
    </row>
    <row r="2362" spans="1:24" ht="60" x14ac:dyDescent="0.25">
      <c r="A2362">
        <v>364</v>
      </c>
      <c r="B2362" s="1" t="s">
        <v>365</v>
      </c>
      <c r="C2362" s="1" t="s">
        <v>4474</v>
      </c>
      <c r="D2362" s="3">
        <v>7000</v>
      </c>
      <c r="E2362" s="4">
        <v>7711.3</v>
      </c>
      <c r="F2362" t="s">
        <v>8218</v>
      </c>
      <c r="G2362" t="s">
        <v>8223</v>
      </c>
      <c r="H2362" t="s">
        <v>8404</v>
      </c>
      <c r="I2362" t="s">
        <v>8245</v>
      </c>
      <c r="J2362">
        <v>1403323140</v>
      </c>
      <c r="K2362">
        <v>1400704672</v>
      </c>
      <c r="L2362" t="b">
        <v>0</v>
      </c>
      <c r="M2362">
        <v>113</v>
      </c>
      <c r="N2362" t="b">
        <v>1</v>
      </c>
      <c r="O2362" t="s">
        <v>8267</v>
      </c>
      <c r="P2362" t="s">
        <v>8320</v>
      </c>
      <c r="Q2362" t="s">
        <v>8321</v>
      </c>
      <c r="R2362">
        <f t="shared" si="252"/>
        <v>68.239999999999995</v>
      </c>
      <c r="S2362" s="9">
        <f t="shared" si="253"/>
        <v>110</v>
      </c>
      <c r="T2362" s="8">
        <f t="shared" si="254"/>
        <v>41780.859629629631</v>
      </c>
      <c r="U2362" s="8">
        <f t="shared" si="255"/>
        <v>41811.165972222225</v>
      </c>
      <c r="V2362" s="14">
        <f t="shared" si="256"/>
        <v>30.306342592593865</v>
      </c>
      <c r="W2362" s="10">
        <f t="shared" si="257"/>
        <v>0.10161428571428574</v>
      </c>
      <c r="X2362" s="21">
        <f t="shared" si="258"/>
        <v>2014</v>
      </c>
    </row>
    <row r="2363" spans="1:24" ht="60" x14ac:dyDescent="0.25">
      <c r="A2363">
        <v>3171</v>
      </c>
      <c r="B2363" s="1" t="s">
        <v>3171</v>
      </c>
      <c r="C2363" s="1" t="s">
        <v>7281</v>
      </c>
      <c r="D2363" s="3">
        <v>7000</v>
      </c>
      <c r="E2363" s="4">
        <v>7617</v>
      </c>
      <c r="F2363" t="s">
        <v>8218</v>
      </c>
      <c r="G2363" t="s">
        <v>8224</v>
      </c>
      <c r="H2363" t="s">
        <v>8408</v>
      </c>
      <c r="I2363" t="s">
        <v>8246</v>
      </c>
      <c r="J2363">
        <v>1462545358</v>
      </c>
      <c r="K2363">
        <v>1459953358</v>
      </c>
      <c r="L2363" t="b">
        <v>1</v>
      </c>
      <c r="M2363">
        <v>117</v>
      </c>
      <c r="N2363" t="b">
        <v>1</v>
      </c>
      <c r="O2363" t="s">
        <v>8269</v>
      </c>
      <c r="P2363" t="s">
        <v>8322</v>
      </c>
      <c r="Q2363" t="s">
        <v>8325</v>
      </c>
      <c r="R2363">
        <f t="shared" si="252"/>
        <v>65.099999999999994</v>
      </c>
      <c r="S2363" s="9">
        <f t="shared" si="253"/>
        <v>109</v>
      </c>
      <c r="T2363" s="8">
        <f t="shared" si="254"/>
        <v>42466.608310185184</v>
      </c>
      <c r="U2363" s="8">
        <f t="shared" si="255"/>
        <v>42496.608310185184</v>
      </c>
      <c r="V2363" s="14">
        <f t="shared" si="256"/>
        <v>30</v>
      </c>
      <c r="W2363" s="10">
        <f t="shared" si="257"/>
        <v>8.8142857142857148E-2</v>
      </c>
      <c r="X2363" s="21">
        <f t="shared" si="258"/>
        <v>2016</v>
      </c>
    </row>
    <row r="2364" spans="1:24" ht="30" x14ac:dyDescent="0.25">
      <c r="A2364">
        <v>3002</v>
      </c>
      <c r="B2364" s="1" t="s">
        <v>3002</v>
      </c>
      <c r="C2364" s="1" t="s">
        <v>7112</v>
      </c>
      <c r="D2364" s="3">
        <v>7000</v>
      </c>
      <c r="E2364" s="4">
        <v>7595.43</v>
      </c>
      <c r="F2364" t="s">
        <v>8218</v>
      </c>
      <c r="G2364" t="s">
        <v>8223</v>
      </c>
      <c r="H2364" t="s">
        <v>8404</v>
      </c>
      <c r="I2364" t="s">
        <v>8245</v>
      </c>
      <c r="J2364">
        <v>1356552252</v>
      </c>
      <c r="K2364">
        <v>1353960252</v>
      </c>
      <c r="L2364" t="b">
        <v>0</v>
      </c>
      <c r="M2364">
        <v>104</v>
      </c>
      <c r="N2364" t="b">
        <v>1</v>
      </c>
      <c r="O2364" t="s">
        <v>8301</v>
      </c>
      <c r="P2364" t="s">
        <v>8322</v>
      </c>
      <c r="Q2364" t="s">
        <v>8323</v>
      </c>
      <c r="R2364">
        <f t="shared" si="252"/>
        <v>73.03</v>
      </c>
      <c r="S2364" s="9">
        <f t="shared" si="253"/>
        <v>109</v>
      </c>
      <c r="T2364" s="8">
        <f t="shared" si="254"/>
        <v>41239.83625</v>
      </c>
      <c r="U2364" s="8">
        <f t="shared" si="255"/>
        <v>41269.83625</v>
      </c>
      <c r="V2364" s="14">
        <f t="shared" si="256"/>
        <v>30</v>
      </c>
      <c r="W2364" s="10">
        <f t="shared" si="257"/>
        <v>8.5061428571428607E-2</v>
      </c>
      <c r="X2364" s="21">
        <f t="shared" si="258"/>
        <v>2012</v>
      </c>
    </row>
    <row r="2365" spans="1:24" ht="45" x14ac:dyDescent="0.25">
      <c r="A2365">
        <v>65</v>
      </c>
      <c r="B2365" s="1" t="s">
        <v>67</v>
      </c>
      <c r="C2365" s="1" t="s">
        <v>4176</v>
      </c>
      <c r="D2365" s="3">
        <v>7000</v>
      </c>
      <c r="E2365" s="4">
        <v>7527</v>
      </c>
      <c r="F2365" t="s">
        <v>8218</v>
      </c>
      <c r="G2365" t="s">
        <v>8228</v>
      </c>
      <c r="H2365" t="s">
        <v>8409</v>
      </c>
      <c r="I2365" t="s">
        <v>8250</v>
      </c>
      <c r="J2365">
        <v>1407736740</v>
      </c>
      <c r="K2365">
        <v>1405453354</v>
      </c>
      <c r="L2365" t="b">
        <v>0</v>
      </c>
      <c r="M2365">
        <v>57</v>
      </c>
      <c r="N2365" t="b">
        <v>1</v>
      </c>
      <c r="O2365" t="s">
        <v>8264</v>
      </c>
      <c r="P2365" t="s">
        <v>8320</v>
      </c>
      <c r="Q2365" t="s">
        <v>8342</v>
      </c>
      <c r="R2365">
        <f t="shared" si="252"/>
        <v>132.05000000000001</v>
      </c>
      <c r="S2365" s="9">
        <f t="shared" si="253"/>
        <v>108</v>
      </c>
      <c r="T2365" s="8">
        <f t="shared" si="254"/>
        <v>41835.821226851855</v>
      </c>
      <c r="U2365" s="8">
        <f t="shared" si="255"/>
        <v>41862.249305555553</v>
      </c>
      <c r="V2365" s="14">
        <f t="shared" si="256"/>
        <v>26.428078703698702</v>
      </c>
      <c r="W2365" s="10">
        <f t="shared" si="257"/>
        <v>7.5285714285714289E-2</v>
      </c>
      <c r="X2365" s="21">
        <f t="shared" si="258"/>
        <v>2014</v>
      </c>
    </row>
    <row r="2366" spans="1:24" ht="60" x14ac:dyDescent="0.25">
      <c r="A2366">
        <v>2248</v>
      </c>
      <c r="B2366" s="1" t="s">
        <v>2249</v>
      </c>
      <c r="C2366" s="1" t="s">
        <v>6358</v>
      </c>
      <c r="D2366" s="3">
        <v>7000</v>
      </c>
      <c r="E2366" s="4">
        <v>7505</v>
      </c>
      <c r="F2366" t="s">
        <v>8218</v>
      </c>
      <c r="G2366" t="s">
        <v>8224</v>
      </c>
      <c r="H2366" t="s">
        <v>8408</v>
      </c>
      <c r="I2366" t="s">
        <v>8246</v>
      </c>
      <c r="J2366">
        <v>1481749278</v>
      </c>
      <c r="K2366">
        <v>1479157278</v>
      </c>
      <c r="L2366" t="b">
        <v>0</v>
      </c>
      <c r="M2366">
        <v>128</v>
      </c>
      <c r="N2366" t="b">
        <v>1</v>
      </c>
      <c r="O2366" t="s">
        <v>8295</v>
      </c>
      <c r="P2366" t="s">
        <v>8315</v>
      </c>
      <c r="Q2366" t="s">
        <v>8316</v>
      </c>
      <c r="R2366">
        <f t="shared" si="252"/>
        <v>58.63</v>
      </c>
      <c r="S2366" s="9">
        <f t="shared" si="253"/>
        <v>107</v>
      </c>
      <c r="T2366" s="8">
        <f t="shared" si="254"/>
        <v>42688.875902777778</v>
      </c>
      <c r="U2366" s="8">
        <f t="shared" si="255"/>
        <v>42718.875902777778</v>
      </c>
      <c r="V2366" s="14">
        <f t="shared" si="256"/>
        <v>30</v>
      </c>
      <c r="W2366" s="10">
        <f t="shared" si="257"/>
        <v>7.2142857142857147E-2</v>
      </c>
      <c r="X2366" s="21">
        <f t="shared" si="258"/>
        <v>2016</v>
      </c>
    </row>
    <row r="2367" spans="1:24" ht="60" x14ac:dyDescent="0.25">
      <c r="A2367">
        <v>724</v>
      </c>
      <c r="B2367" s="1" t="s">
        <v>725</v>
      </c>
      <c r="C2367" s="1" t="s">
        <v>4834</v>
      </c>
      <c r="D2367" s="3">
        <v>7000</v>
      </c>
      <c r="E2367" s="4">
        <v>7383.01</v>
      </c>
      <c r="F2367" t="s">
        <v>8218</v>
      </c>
      <c r="G2367" t="s">
        <v>8223</v>
      </c>
      <c r="H2367" t="s">
        <v>8404</v>
      </c>
      <c r="I2367" t="s">
        <v>8245</v>
      </c>
      <c r="J2367">
        <v>1309447163</v>
      </c>
      <c r="K2367">
        <v>1306855163</v>
      </c>
      <c r="L2367" t="b">
        <v>0</v>
      </c>
      <c r="M2367">
        <v>143</v>
      </c>
      <c r="N2367" t="b">
        <v>1</v>
      </c>
      <c r="O2367" t="s">
        <v>8272</v>
      </c>
      <c r="P2367" t="s">
        <v>8310</v>
      </c>
      <c r="Q2367" t="s">
        <v>8332</v>
      </c>
      <c r="R2367">
        <f t="shared" si="252"/>
        <v>51.63</v>
      </c>
      <c r="S2367" s="9">
        <f t="shared" si="253"/>
        <v>105</v>
      </c>
      <c r="T2367" s="8">
        <f t="shared" si="254"/>
        <v>40694.638460648144</v>
      </c>
      <c r="U2367" s="8">
        <f t="shared" si="255"/>
        <v>40724.638460648144</v>
      </c>
      <c r="V2367" s="14">
        <f t="shared" si="256"/>
        <v>30</v>
      </c>
      <c r="W2367" s="10">
        <f t="shared" si="257"/>
        <v>5.4715714285714319E-2</v>
      </c>
      <c r="X2367" s="21">
        <f t="shared" si="258"/>
        <v>2011</v>
      </c>
    </row>
    <row r="2368" spans="1:24" ht="45" x14ac:dyDescent="0.25">
      <c r="A2368">
        <v>3258</v>
      </c>
      <c r="B2368" s="1" t="s">
        <v>3258</v>
      </c>
      <c r="C2368" s="1" t="s">
        <v>7368</v>
      </c>
      <c r="D2368" s="3">
        <v>7000</v>
      </c>
      <c r="E2368" s="4">
        <v>7365</v>
      </c>
      <c r="F2368" t="s">
        <v>8218</v>
      </c>
      <c r="G2368" t="s">
        <v>8223</v>
      </c>
      <c r="H2368" t="s">
        <v>8404</v>
      </c>
      <c r="I2368" t="s">
        <v>8245</v>
      </c>
      <c r="J2368">
        <v>1420751861</v>
      </c>
      <c r="K2368">
        <v>1418159861</v>
      </c>
      <c r="L2368" t="b">
        <v>1</v>
      </c>
      <c r="M2368">
        <v>75</v>
      </c>
      <c r="N2368" t="b">
        <v>1</v>
      </c>
      <c r="O2368" t="s">
        <v>8269</v>
      </c>
      <c r="P2368" t="s">
        <v>8322</v>
      </c>
      <c r="Q2368" t="s">
        <v>8325</v>
      </c>
      <c r="R2368">
        <f t="shared" si="252"/>
        <v>98.2</v>
      </c>
      <c r="S2368" s="9">
        <f t="shared" si="253"/>
        <v>105</v>
      </c>
      <c r="T2368" s="8">
        <f t="shared" si="254"/>
        <v>41982.887280092589</v>
      </c>
      <c r="U2368" s="8">
        <f t="shared" si="255"/>
        <v>42012.887280092589</v>
      </c>
      <c r="V2368" s="14">
        <f t="shared" si="256"/>
        <v>30</v>
      </c>
      <c r="W2368" s="10">
        <f t="shared" si="257"/>
        <v>5.2142857142857144E-2</v>
      </c>
      <c r="X2368" s="21">
        <f t="shared" si="258"/>
        <v>2014</v>
      </c>
    </row>
    <row r="2369" spans="1:24" ht="30" x14ac:dyDescent="0.25">
      <c r="A2369">
        <v>2113</v>
      </c>
      <c r="B2369" s="1" t="s">
        <v>2114</v>
      </c>
      <c r="C2369" s="1" t="s">
        <v>6223</v>
      </c>
      <c r="D2369" s="3">
        <v>7000</v>
      </c>
      <c r="E2369" s="4">
        <v>7340</v>
      </c>
      <c r="F2369" t="s">
        <v>8218</v>
      </c>
      <c r="G2369" t="s">
        <v>8223</v>
      </c>
      <c r="H2369" t="s">
        <v>8404</v>
      </c>
      <c r="I2369" t="s">
        <v>8245</v>
      </c>
      <c r="J2369">
        <v>1411505176</v>
      </c>
      <c r="K2369">
        <v>1408481176</v>
      </c>
      <c r="L2369" t="b">
        <v>0</v>
      </c>
      <c r="M2369">
        <v>107</v>
      </c>
      <c r="N2369" t="b">
        <v>1</v>
      </c>
      <c r="O2369" t="s">
        <v>8277</v>
      </c>
      <c r="P2369" t="s">
        <v>8326</v>
      </c>
      <c r="Q2369" t="s">
        <v>8327</v>
      </c>
      <c r="R2369">
        <f t="shared" si="252"/>
        <v>68.599999999999994</v>
      </c>
      <c r="S2369" s="9">
        <f t="shared" si="253"/>
        <v>105</v>
      </c>
      <c r="T2369" s="8">
        <f t="shared" si="254"/>
        <v>41870.86546296296</v>
      </c>
      <c r="U2369" s="8">
        <f t="shared" si="255"/>
        <v>41905.86546296296</v>
      </c>
      <c r="V2369" s="14">
        <f t="shared" si="256"/>
        <v>35</v>
      </c>
      <c r="W2369" s="10">
        <f t="shared" si="257"/>
        <v>4.8571428571428571E-2</v>
      </c>
      <c r="X2369" s="21">
        <f t="shared" si="258"/>
        <v>2014</v>
      </c>
    </row>
    <row r="2370" spans="1:24" ht="45" x14ac:dyDescent="0.25">
      <c r="A2370">
        <v>1538</v>
      </c>
      <c r="B2370" s="1" t="s">
        <v>1539</v>
      </c>
      <c r="C2370" s="1" t="s">
        <v>5648</v>
      </c>
      <c r="D2370" s="3">
        <v>7000</v>
      </c>
      <c r="E2370" s="4">
        <v>7184</v>
      </c>
      <c r="F2370" t="s">
        <v>8218</v>
      </c>
      <c r="G2370" t="s">
        <v>8223</v>
      </c>
      <c r="H2370" t="s">
        <v>8404</v>
      </c>
      <c r="I2370" t="s">
        <v>8245</v>
      </c>
      <c r="J2370">
        <v>1421952370</v>
      </c>
      <c r="K2370">
        <v>1418064370</v>
      </c>
      <c r="L2370" t="b">
        <v>1</v>
      </c>
      <c r="M2370">
        <v>46</v>
      </c>
      <c r="N2370" t="b">
        <v>1</v>
      </c>
      <c r="O2370" t="s">
        <v>8283</v>
      </c>
      <c r="P2370" t="s">
        <v>8312</v>
      </c>
      <c r="Q2370" t="s">
        <v>8313</v>
      </c>
      <c r="R2370">
        <f t="shared" ref="R2370:R2433" si="259">IFERROR(ROUND(E2370/M2370,2),0)</f>
        <v>156.16999999999999</v>
      </c>
      <c r="S2370" s="9">
        <f t="shared" ref="S2370:S2433" si="260">ROUND((E2370/D2370)*100,0)</f>
        <v>103</v>
      </c>
      <c r="T2370" s="8">
        <f t="shared" ref="T2370:T2433" si="261">+(((K2370/60)/60)/24)+DATE(1970,1,1)</f>
        <v>41981.782060185185</v>
      </c>
      <c r="U2370" s="8">
        <f t="shared" ref="U2370:U2433" si="262">+(((J2370/60)/60/24)+DATE(1970,1,1))</f>
        <v>42026.782060185185</v>
      </c>
      <c r="V2370" s="14">
        <f t="shared" ref="V2370:V2433" si="263">+U2370-T2370</f>
        <v>45</v>
      </c>
      <c r="W2370" s="10">
        <f t="shared" ref="W2370:W2433" si="264">+(E2370-D2370)/D2370</f>
        <v>2.6285714285714287E-2</v>
      </c>
      <c r="X2370" s="21">
        <f t="shared" ref="X2370:X2433" si="265">YEAR(T2370)</f>
        <v>2014</v>
      </c>
    </row>
    <row r="2371" spans="1:24" ht="30" x14ac:dyDescent="0.25">
      <c r="A2371">
        <v>3228</v>
      </c>
      <c r="B2371" s="1" t="s">
        <v>3228</v>
      </c>
      <c r="C2371" s="1" t="s">
        <v>7338</v>
      </c>
      <c r="D2371" s="3">
        <v>7000</v>
      </c>
      <c r="E2371" s="4">
        <v>7164</v>
      </c>
      <c r="F2371" t="s">
        <v>8218</v>
      </c>
      <c r="G2371" t="s">
        <v>8223</v>
      </c>
      <c r="H2371" t="s">
        <v>8404</v>
      </c>
      <c r="I2371" t="s">
        <v>8245</v>
      </c>
      <c r="J2371">
        <v>1450328340</v>
      </c>
      <c r="K2371">
        <v>1447606884</v>
      </c>
      <c r="L2371" t="b">
        <v>1</v>
      </c>
      <c r="M2371">
        <v>37</v>
      </c>
      <c r="N2371" t="b">
        <v>1</v>
      </c>
      <c r="O2371" t="s">
        <v>8269</v>
      </c>
      <c r="P2371" t="s">
        <v>8322</v>
      </c>
      <c r="Q2371" t="s">
        <v>8325</v>
      </c>
      <c r="R2371">
        <f t="shared" si="259"/>
        <v>193.62</v>
      </c>
      <c r="S2371" s="9">
        <f t="shared" si="260"/>
        <v>102</v>
      </c>
      <c r="T2371" s="8">
        <f t="shared" si="261"/>
        <v>42323.70930555556</v>
      </c>
      <c r="U2371" s="8">
        <f t="shared" si="262"/>
        <v>42355.207638888889</v>
      </c>
      <c r="V2371" s="14">
        <f t="shared" si="263"/>
        <v>31.498333333329356</v>
      </c>
      <c r="W2371" s="10">
        <f t="shared" si="264"/>
        <v>2.3428571428571427E-2</v>
      </c>
      <c r="X2371" s="21">
        <f t="shared" si="265"/>
        <v>2015</v>
      </c>
    </row>
    <row r="2372" spans="1:24" ht="60" x14ac:dyDescent="0.25">
      <c r="A2372">
        <v>3182</v>
      </c>
      <c r="B2372" s="1" t="s">
        <v>3182</v>
      </c>
      <c r="C2372" s="1" t="s">
        <v>7292</v>
      </c>
      <c r="D2372" s="3">
        <v>7000</v>
      </c>
      <c r="E2372" s="4">
        <v>7062</v>
      </c>
      <c r="F2372" t="s">
        <v>8218</v>
      </c>
      <c r="G2372" t="s">
        <v>8223</v>
      </c>
      <c r="H2372" t="s">
        <v>8404</v>
      </c>
      <c r="I2372" t="s">
        <v>8245</v>
      </c>
      <c r="J2372">
        <v>1328029200</v>
      </c>
      <c r="K2372">
        <v>1323211621</v>
      </c>
      <c r="L2372" t="b">
        <v>1</v>
      </c>
      <c r="M2372">
        <v>151</v>
      </c>
      <c r="N2372" t="b">
        <v>1</v>
      </c>
      <c r="O2372" t="s">
        <v>8269</v>
      </c>
      <c r="P2372" t="s">
        <v>8322</v>
      </c>
      <c r="Q2372" t="s">
        <v>8325</v>
      </c>
      <c r="R2372">
        <f t="shared" si="259"/>
        <v>46.77</v>
      </c>
      <c r="S2372" s="9">
        <f t="shared" si="260"/>
        <v>101</v>
      </c>
      <c r="T2372" s="8">
        <f t="shared" si="261"/>
        <v>40883.949317129627</v>
      </c>
      <c r="U2372" s="8">
        <f t="shared" si="262"/>
        <v>40939.708333333336</v>
      </c>
      <c r="V2372" s="14">
        <f t="shared" si="263"/>
        <v>55.759016203708597</v>
      </c>
      <c r="W2372" s="10">
        <f t="shared" si="264"/>
        <v>8.8571428571428568E-3</v>
      </c>
      <c r="X2372" s="21">
        <f t="shared" si="265"/>
        <v>2011</v>
      </c>
    </row>
    <row r="2373" spans="1:24" ht="60" x14ac:dyDescent="0.25">
      <c r="A2373">
        <v>3020</v>
      </c>
      <c r="B2373" s="1" t="s">
        <v>3020</v>
      </c>
      <c r="C2373" s="1" t="s">
        <v>7130</v>
      </c>
      <c r="D2373" s="3">
        <v>7000</v>
      </c>
      <c r="E2373" s="4">
        <v>7040</v>
      </c>
      <c r="F2373" t="s">
        <v>8218</v>
      </c>
      <c r="G2373" t="s">
        <v>8223</v>
      </c>
      <c r="H2373" t="s">
        <v>8404</v>
      </c>
      <c r="I2373" t="s">
        <v>8245</v>
      </c>
      <c r="J2373">
        <v>1439583533</v>
      </c>
      <c r="K2373">
        <v>1434399533</v>
      </c>
      <c r="L2373" t="b">
        <v>0</v>
      </c>
      <c r="M2373">
        <v>30</v>
      </c>
      <c r="N2373" t="b">
        <v>1</v>
      </c>
      <c r="O2373" t="s">
        <v>8301</v>
      </c>
      <c r="P2373" t="s">
        <v>8322</v>
      </c>
      <c r="Q2373" t="s">
        <v>8323</v>
      </c>
      <c r="R2373">
        <f t="shared" si="259"/>
        <v>234.67</v>
      </c>
      <c r="S2373" s="9">
        <f t="shared" si="260"/>
        <v>101</v>
      </c>
      <c r="T2373" s="8">
        <f t="shared" si="261"/>
        <v>42170.846446759257</v>
      </c>
      <c r="U2373" s="8">
        <f t="shared" si="262"/>
        <v>42230.846446759257</v>
      </c>
      <c r="V2373" s="14">
        <f t="shared" si="263"/>
        <v>60</v>
      </c>
      <c r="W2373" s="10">
        <f t="shared" si="264"/>
        <v>5.7142857142857143E-3</v>
      </c>
      <c r="X2373" s="21">
        <f t="shared" si="265"/>
        <v>2015</v>
      </c>
    </row>
    <row r="2374" spans="1:24" ht="60" x14ac:dyDescent="0.25">
      <c r="A2374">
        <v>747</v>
      </c>
      <c r="B2374" s="1" t="s">
        <v>748</v>
      </c>
      <c r="C2374" s="1" t="s">
        <v>4857</v>
      </c>
      <c r="D2374" s="3">
        <v>7000</v>
      </c>
      <c r="E2374" s="4">
        <v>7003</v>
      </c>
      <c r="F2374" t="s">
        <v>8218</v>
      </c>
      <c r="G2374" t="s">
        <v>8232</v>
      </c>
      <c r="H2374" t="s">
        <v>8415</v>
      </c>
      <c r="I2374" t="s">
        <v>8248</v>
      </c>
      <c r="J2374">
        <v>1421319240</v>
      </c>
      <c r="K2374">
        <v>1418649019</v>
      </c>
      <c r="L2374" t="b">
        <v>0</v>
      </c>
      <c r="M2374">
        <v>55</v>
      </c>
      <c r="N2374" t="b">
        <v>1</v>
      </c>
      <c r="O2374" t="s">
        <v>8272</v>
      </c>
      <c r="P2374" t="s">
        <v>8310</v>
      </c>
      <c r="Q2374" t="s">
        <v>8332</v>
      </c>
      <c r="R2374">
        <f t="shared" si="259"/>
        <v>127.33</v>
      </c>
      <c r="S2374" s="9">
        <f t="shared" si="260"/>
        <v>100</v>
      </c>
      <c r="T2374" s="8">
        <f t="shared" si="261"/>
        <v>41988.548831018517</v>
      </c>
      <c r="U2374" s="8">
        <f t="shared" si="262"/>
        <v>42019.454166666663</v>
      </c>
      <c r="V2374" s="14">
        <f t="shared" si="263"/>
        <v>30.90533564814541</v>
      </c>
      <c r="W2374" s="10">
        <f t="shared" si="264"/>
        <v>4.2857142857142855E-4</v>
      </c>
      <c r="X2374" s="21">
        <f t="shared" si="265"/>
        <v>2014</v>
      </c>
    </row>
    <row r="2375" spans="1:24" ht="60" x14ac:dyDescent="0.25">
      <c r="A2375">
        <v>1026</v>
      </c>
      <c r="B2375" s="1" t="s">
        <v>1027</v>
      </c>
      <c r="C2375" s="1" t="s">
        <v>5136</v>
      </c>
      <c r="D2375" s="3">
        <v>7000</v>
      </c>
      <c r="E2375" s="4">
        <v>7000.58</v>
      </c>
      <c r="F2375" t="s">
        <v>8218</v>
      </c>
      <c r="G2375" t="s">
        <v>8224</v>
      </c>
      <c r="H2375" t="s">
        <v>8408</v>
      </c>
      <c r="I2375" t="s">
        <v>8246</v>
      </c>
      <c r="J2375">
        <v>1459414016</v>
      </c>
      <c r="K2375">
        <v>1456480016</v>
      </c>
      <c r="L2375" t="b">
        <v>1</v>
      </c>
      <c r="M2375">
        <v>122</v>
      </c>
      <c r="N2375" t="b">
        <v>1</v>
      </c>
      <c r="O2375" t="s">
        <v>8278</v>
      </c>
      <c r="P2375" t="s">
        <v>8326</v>
      </c>
      <c r="Q2375" t="s">
        <v>8328</v>
      </c>
      <c r="R2375">
        <f t="shared" si="259"/>
        <v>57.38</v>
      </c>
      <c r="S2375" s="9">
        <f t="shared" si="260"/>
        <v>100</v>
      </c>
      <c r="T2375" s="8">
        <f t="shared" si="261"/>
        <v>42426.407592592594</v>
      </c>
      <c r="U2375" s="8">
        <f t="shared" si="262"/>
        <v>42460.365925925929</v>
      </c>
      <c r="V2375" s="14">
        <f t="shared" si="263"/>
        <v>33.958333333335759</v>
      </c>
      <c r="W2375" s="10">
        <f t="shared" si="264"/>
        <v>8.2857142857132465E-5</v>
      </c>
      <c r="X2375" s="21">
        <f t="shared" si="265"/>
        <v>2016</v>
      </c>
    </row>
    <row r="2376" spans="1:24" ht="60" x14ac:dyDescent="0.25">
      <c r="A2376">
        <v>3793</v>
      </c>
      <c r="B2376" s="1" t="s">
        <v>3790</v>
      </c>
      <c r="C2376" s="1" t="s">
        <v>7903</v>
      </c>
      <c r="D2376" s="3">
        <v>7000</v>
      </c>
      <c r="E2376" s="4">
        <v>4176</v>
      </c>
      <c r="F2376" t="s">
        <v>8220</v>
      </c>
      <c r="G2376" t="s">
        <v>8223</v>
      </c>
      <c r="H2376" t="s">
        <v>8404</v>
      </c>
      <c r="I2376" t="s">
        <v>8245</v>
      </c>
      <c r="J2376">
        <v>1418769129</v>
      </c>
      <c r="K2376">
        <v>1416954729</v>
      </c>
      <c r="L2376" t="b">
        <v>0</v>
      </c>
      <c r="M2376">
        <v>24</v>
      </c>
      <c r="N2376" t="b">
        <v>0</v>
      </c>
      <c r="O2376" t="s">
        <v>8303</v>
      </c>
      <c r="P2376" t="s">
        <v>8322</v>
      </c>
      <c r="Q2376" t="s">
        <v>8334</v>
      </c>
      <c r="R2376">
        <f t="shared" si="259"/>
        <v>174</v>
      </c>
      <c r="S2376" s="9">
        <f t="shared" si="260"/>
        <v>60</v>
      </c>
      <c r="T2376" s="8">
        <f t="shared" si="261"/>
        <v>41968.938993055555</v>
      </c>
      <c r="U2376" s="8">
        <f t="shared" si="262"/>
        <v>41989.938993055555</v>
      </c>
      <c r="V2376" s="14">
        <f t="shared" si="263"/>
        <v>21</v>
      </c>
      <c r="W2376" s="10">
        <f t="shared" si="264"/>
        <v>-0.40342857142857141</v>
      </c>
      <c r="X2376" s="21">
        <f t="shared" si="265"/>
        <v>2014</v>
      </c>
    </row>
    <row r="2377" spans="1:24" ht="60" x14ac:dyDescent="0.25">
      <c r="A2377">
        <v>776</v>
      </c>
      <c r="B2377" s="1" t="s">
        <v>777</v>
      </c>
      <c r="C2377" s="1" t="s">
        <v>4886</v>
      </c>
      <c r="D2377" s="3">
        <v>7000</v>
      </c>
      <c r="E2377" s="4">
        <v>3598</v>
      </c>
      <c r="F2377" t="s">
        <v>8220</v>
      </c>
      <c r="G2377" t="s">
        <v>8223</v>
      </c>
      <c r="H2377" t="s">
        <v>8404</v>
      </c>
      <c r="I2377" t="s">
        <v>8245</v>
      </c>
      <c r="J2377">
        <v>1444539600</v>
      </c>
      <c r="K2377">
        <v>1441297645</v>
      </c>
      <c r="L2377" t="b">
        <v>0</v>
      </c>
      <c r="M2377">
        <v>57</v>
      </c>
      <c r="N2377" t="b">
        <v>0</v>
      </c>
      <c r="O2377" t="s">
        <v>8273</v>
      </c>
      <c r="P2377" t="s">
        <v>8310</v>
      </c>
      <c r="Q2377" t="s">
        <v>8351</v>
      </c>
      <c r="R2377">
        <f t="shared" si="259"/>
        <v>63.12</v>
      </c>
      <c r="S2377" s="9">
        <f t="shared" si="260"/>
        <v>51</v>
      </c>
      <c r="T2377" s="8">
        <f t="shared" si="261"/>
        <v>42250.685706018514</v>
      </c>
      <c r="U2377" s="8">
        <f t="shared" si="262"/>
        <v>42288.208333333328</v>
      </c>
      <c r="V2377" s="14">
        <f t="shared" si="263"/>
        <v>37.522627314814599</v>
      </c>
      <c r="W2377" s="10">
        <f t="shared" si="264"/>
        <v>-0.48599999999999999</v>
      </c>
      <c r="X2377" s="21">
        <f t="shared" si="265"/>
        <v>2015</v>
      </c>
    </row>
    <row r="2378" spans="1:24" ht="60" x14ac:dyDescent="0.25">
      <c r="A2378">
        <v>765</v>
      </c>
      <c r="B2378" s="1" t="s">
        <v>766</v>
      </c>
      <c r="C2378" s="1" t="s">
        <v>4875</v>
      </c>
      <c r="D2378" s="3">
        <v>7000</v>
      </c>
      <c r="E2378" s="4">
        <v>2521</v>
      </c>
      <c r="F2378" t="s">
        <v>8220</v>
      </c>
      <c r="G2378" t="s">
        <v>8223</v>
      </c>
      <c r="H2378" t="s">
        <v>8404</v>
      </c>
      <c r="I2378" t="s">
        <v>8245</v>
      </c>
      <c r="J2378">
        <v>1413723684</v>
      </c>
      <c r="K2378">
        <v>1411131684</v>
      </c>
      <c r="L2378" t="b">
        <v>0</v>
      </c>
      <c r="M2378">
        <v>44</v>
      </c>
      <c r="N2378" t="b">
        <v>0</v>
      </c>
      <c r="O2378" t="s">
        <v>8273</v>
      </c>
      <c r="P2378" t="s">
        <v>8310</v>
      </c>
      <c r="Q2378" t="s">
        <v>8351</v>
      </c>
      <c r="R2378">
        <f t="shared" si="259"/>
        <v>57.3</v>
      </c>
      <c r="S2378" s="9">
        <f t="shared" si="260"/>
        <v>36</v>
      </c>
      <c r="T2378" s="8">
        <f t="shared" si="261"/>
        <v>41901.542638888888</v>
      </c>
      <c r="U2378" s="8">
        <f t="shared" si="262"/>
        <v>41931.542638888888</v>
      </c>
      <c r="V2378" s="14">
        <f t="shared" si="263"/>
        <v>30</v>
      </c>
      <c r="W2378" s="10">
        <f t="shared" si="264"/>
        <v>-0.6398571428571429</v>
      </c>
      <c r="X2378" s="21">
        <f t="shared" si="265"/>
        <v>2014</v>
      </c>
    </row>
    <row r="2379" spans="1:24" ht="45" x14ac:dyDescent="0.25">
      <c r="A2379">
        <v>3999</v>
      </c>
      <c r="B2379" s="1" t="s">
        <v>3995</v>
      </c>
      <c r="C2379" s="1" t="s">
        <v>8105</v>
      </c>
      <c r="D2379" s="3">
        <v>7000</v>
      </c>
      <c r="E2379" s="4">
        <v>1156</v>
      </c>
      <c r="F2379" t="s">
        <v>8220</v>
      </c>
      <c r="G2379" t="s">
        <v>8223</v>
      </c>
      <c r="H2379" t="s">
        <v>8404</v>
      </c>
      <c r="I2379" t="s">
        <v>8245</v>
      </c>
      <c r="J2379">
        <v>1409514709</v>
      </c>
      <c r="K2379">
        <v>1406058798</v>
      </c>
      <c r="L2379" t="b">
        <v>0</v>
      </c>
      <c r="M2379">
        <v>14</v>
      </c>
      <c r="N2379" t="b">
        <v>0</v>
      </c>
      <c r="O2379" t="s">
        <v>8269</v>
      </c>
      <c r="P2379" t="s">
        <v>8322</v>
      </c>
      <c r="Q2379" t="s">
        <v>8325</v>
      </c>
      <c r="R2379">
        <f t="shared" si="259"/>
        <v>82.57</v>
      </c>
      <c r="S2379" s="9">
        <f t="shared" si="260"/>
        <v>17</v>
      </c>
      <c r="T2379" s="8">
        <f t="shared" si="261"/>
        <v>41842.828680555554</v>
      </c>
      <c r="U2379" s="8">
        <f t="shared" si="262"/>
        <v>41882.827650462961</v>
      </c>
      <c r="V2379" s="14">
        <f t="shared" si="263"/>
        <v>39.998969907406718</v>
      </c>
      <c r="W2379" s="10">
        <f t="shared" si="264"/>
        <v>-0.83485714285714285</v>
      </c>
      <c r="X2379" s="21">
        <f t="shared" si="265"/>
        <v>2014</v>
      </c>
    </row>
    <row r="2380" spans="1:24" ht="60" x14ac:dyDescent="0.25">
      <c r="A2380">
        <v>3933</v>
      </c>
      <c r="B2380" s="1" t="s">
        <v>3930</v>
      </c>
      <c r="C2380" s="1" t="s">
        <v>8041</v>
      </c>
      <c r="D2380" s="3">
        <v>7000</v>
      </c>
      <c r="E2380" s="4">
        <v>1102</v>
      </c>
      <c r="F2380" t="s">
        <v>8220</v>
      </c>
      <c r="G2380" t="s">
        <v>8223</v>
      </c>
      <c r="H2380" t="s">
        <v>8404</v>
      </c>
      <c r="I2380" t="s">
        <v>8245</v>
      </c>
      <c r="J2380">
        <v>1468716180</v>
      </c>
      <c r="K2380">
        <v>1466205262</v>
      </c>
      <c r="L2380" t="b">
        <v>0</v>
      </c>
      <c r="M2380">
        <v>12</v>
      </c>
      <c r="N2380" t="b">
        <v>0</v>
      </c>
      <c r="O2380" t="s">
        <v>8269</v>
      </c>
      <c r="P2380" t="s">
        <v>8322</v>
      </c>
      <c r="Q2380" t="s">
        <v>8325</v>
      </c>
      <c r="R2380">
        <f t="shared" si="259"/>
        <v>91.83</v>
      </c>
      <c r="S2380" s="9">
        <f t="shared" si="260"/>
        <v>16</v>
      </c>
      <c r="T2380" s="8">
        <f t="shared" si="261"/>
        <v>42538.968310185184</v>
      </c>
      <c r="U2380" s="8">
        <f t="shared" si="262"/>
        <v>42568.029861111107</v>
      </c>
      <c r="V2380" s="14">
        <f t="shared" si="263"/>
        <v>29.061550925922347</v>
      </c>
      <c r="W2380" s="10">
        <f t="shared" si="264"/>
        <v>-0.84257142857142853</v>
      </c>
      <c r="X2380" s="21">
        <f t="shared" si="265"/>
        <v>2016</v>
      </c>
    </row>
    <row r="2381" spans="1:24" ht="45" x14ac:dyDescent="0.25">
      <c r="A2381">
        <v>2768</v>
      </c>
      <c r="B2381" s="1" t="s">
        <v>2768</v>
      </c>
      <c r="C2381" s="1" t="s">
        <v>6878</v>
      </c>
      <c r="D2381" s="3">
        <v>7000</v>
      </c>
      <c r="E2381" s="4">
        <v>1002</v>
      </c>
      <c r="F2381" t="s">
        <v>8220</v>
      </c>
      <c r="G2381" t="s">
        <v>8223</v>
      </c>
      <c r="H2381" t="s">
        <v>8404</v>
      </c>
      <c r="I2381" t="s">
        <v>8245</v>
      </c>
      <c r="J2381">
        <v>1333028723</v>
      </c>
      <c r="K2381">
        <v>1330440323</v>
      </c>
      <c r="L2381" t="b">
        <v>0</v>
      </c>
      <c r="M2381">
        <v>34</v>
      </c>
      <c r="N2381" t="b">
        <v>0</v>
      </c>
      <c r="O2381" t="s">
        <v>8302</v>
      </c>
      <c r="P2381" t="s">
        <v>8310</v>
      </c>
      <c r="Q2381" t="s">
        <v>8355</v>
      </c>
      <c r="R2381">
        <f t="shared" si="259"/>
        <v>29.47</v>
      </c>
      <c r="S2381" s="9">
        <f t="shared" si="260"/>
        <v>14</v>
      </c>
      <c r="T2381" s="8">
        <f t="shared" si="261"/>
        <v>40967.614849537036</v>
      </c>
      <c r="U2381" s="8">
        <f t="shared" si="262"/>
        <v>40997.573182870372</v>
      </c>
      <c r="V2381" s="14">
        <f t="shared" si="263"/>
        <v>29.958333333335759</v>
      </c>
      <c r="W2381" s="10">
        <f t="shared" si="264"/>
        <v>-0.85685714285714287</v>
      </c>
      <c r="X2381" s="21">
        <f t="shared" si="265"/>
        <v>2012</v>
      </c>
    </row>
    <row r="2382" spans="1:24" ht="45" x14ac:dyDescent="0.25">
      <c r="A2382">
        <v>716</v>
      </c>
      <c r="B2382" s="1" t="s">
        <v>717</v>
      </c>
      <c r="C2382" s="1" t="s">
        <v>4826</v>
      </c>
      <c r="D2382" s="3">
        <v>7000</v>
      </c>
      <c r="E2382" s="4">
        <v>715</v>
      </c>
      <c r="F2382" t="s">
        <v>8220</v>
      </c>
      <c r="G2382" t="s">
        <v>8223</v>
      </c>
      <c r="H2382" t="s">
        <v>8404</v>
      </c>
      <c r="I2382" t="s">
        <v>8245</v>
      </c>
      <c r="J2382">
        <v>1417392000</v>
      </c>
      <c r="K2382">
        <v>1414511307</v>
      </c>
      <c r="L2382" t="b">
        <v>0</v>
      </c>
      <c r="M2382">
        <v>16</v>
      </c>
      <c r="N2382" t="b">
        <v>0</v>
      </c>
      <c r="O2382" t="s">
        <v>8271</v>
      </c>
      <c r="P2382" t="s">
        <v>8307</v>
      </c>
      <c r="Q2382" t="s">
        <v>8309</v>
      </c>
      <c r="R2382">
        <f t="shared" si="259"/>
        <v>44.69</v>
      </c>
      <c r="S2382" s="9">
        <f t="shared" si="260"/>
        <v>10</v>
      </c>
      <c r="T2382" s="8">
        <f t="shared" si="261"/>
        <v>41940.658645833333</v>
      </c>
      <c r="U2382" s="8">
        <f t="shared" si="262"/>
        <v>41974</v>
      </c>
      <c r="V2382" s="14">
        <f t="shared" si="263"/>
        <v>33.341354166666861</v>
      </c>
      <c r="W2382" s="10">
        <f t="shared" si="264"/>
        <v>-0.89785714285714291</v>
      </c>
      <c r="X2382" s="21">
        <f t="shared" si="265"/>
        <v>2014</v>
      </c>
    </row>
    <row r="2383" spans="1:24" ht="45" x14ac:dyDescent="0.25">
      <c r="A2383">
        <v>1412</v>
      </c>
      <c r="B2383" s="1" t="s">
        <v>1413</v>
      </c>
      <c r="C2383" s="1" t="s">
        <v>5522</v>
      </c>
      <c r="D2383" s="3">
        <v>7000</v>
      </c>
      <c r="E2383" s="4">
        <v>320</v>
      </c>
      <c r="F2383" t="s">
        <v>8220</v>
      </c>
      <c r="G2383" t="s">
        <v>8223</v>
      </c>
      <c r="H2383" t="s">
        <v>8404</v>
      </c>
      <c r="I2383" t="s">
        <v>8245</v>
      </c>
      <c r="J2383">
        <v>1417656699</v>
      </c>
      <c r="K2383">
        <v>1415064699</v>
      </c>
      <c r="L2383" t="b">
        <v>0</v>
      </c>
      <c r="M2383">
        <v>13</v>
      </c>
      <c r="N2383" t="b">
        <v>0</v>
      </c>
      <c r="O2383" t="s">
        <v>8285</v>
      </c>
      <c r="P2383" t="s">
        <v>8310</v>
      </c>
      <c r="Q2383" t="s">
        <v>8347</v>
      </c>
      <c r="R2383">
        <f t="shared" si="259"/>
        <v>24.62</v>
      </c>
      <c r="S2383" s="9">
        <f t="shared" si="260"/>
        <v>5</v>
      </c>
      <c r="T2383" s="8">
        <f t="shared" si="261"/>
        <v>41947.063645833332</v>
      </c>
      <c r="U2383" s="8">
        <f t="shared" si="262"/>
        <v>41977.063645833332</v>
      </c>
      <c r="V2383" s="14">
        <f t="shared" si="263"/>
        <v>30</v>
      </c>
      <c r="W2383" s="10">
        <f t="shared" si="264"/>
        <v>-0.95428571428571429</v>
      </c>
      <c r="X2383" s="21">
        <f t="shared" si="265"/>
        <v>2014</v>
      </c>
    </row>
    <row r="2384" spans="1:24" ht="45" x14ac:dyDescent="0.25">
      <c r="A2384">
        <v>3846</v>
      </c>
      <c r="B2384" s="1" t="s">
        <v>3843</v>
      </c>
      <c r="C2384" s="1" t="s">
        <v>7955</v>
      </c>
      <c r="D2384" s="3">
        <v>7000</v>
      </c>
      <c r="E2384" s="4">
        <v>189</v>
      </c>
      <c r="F2384" t="s">
        <v>8220</v>
      </c>
      <c r="G2384" t="s">
        <v>8223</v>
      </c>
      <c r="H2384" t="s">
        <v>8404</v>
      </c>
      <c r="I2384" t="s">
        <v>8245</v>
      </c>
      <c r="J2384">
        <v>1412405940</v>
      </c>
      <c r="K2384">
        <v>1409721542</v>
      </c>
      <c r="L2384" t="b">
        <v>1</v>
      </c>
      <c r="M2384">
        <v>8</v>
      </c>
      <c r="N2384" t="b">
        <v>0</v>
      </c>
      <c r="O2384" t="s">
        <v>8269</v>
      </c>
      <c r="P2384" t="s">
        <v>8322</v>
      </c>
      <c r="Q2384" t="s">
        <v>8325</v>
      </c>
      <c r="R2384">
        <f t="shared" si="259"/>
        <v>23.63</v>
      </c>
      <c r="S2384" s="9">
        <f t="shared" si="260"/>
        <v>3</v>
      </c>
      <c r="T2384" s="8">
        <f t="shared" si="261"/>
        <v>41885.221550925926</v>
      </c>
      <c r="U2384" s="8">
        <f t="shared" si="262"/>
        <v>41916.290972222225</v>
      </c>
      <c r="V2384" s="14">
        <f t="shared" si="263"/>
        <v>31.06942129629897</v>
      </c>
      <c r="W2384" s="10">
        <f t="shared" si="264"/>
        <v>-0.97299999999999998</v>
      </c>
      <c r="X2384" s="21">
        <f t="shared" si="265"/>
        <v>2014</v>
      </c>
    </row>
    <row r="2385" spans="1:24" ht="45" x14ac:dyDescent="0.25">
      <c r="A2385">
        <v>2570</v>
      </c>
      <c r="B2385" s="1" t="s">
        <v>2570</v>
      </c>
      <c r="C2385" s="1" t="s">
        <v>6680</v>
      </c>
      <c r="D2385" s="3">
        <v>7000</v>
      </c>
      <c r="E2385" s="4">
        <v>59</v>
      </c>
      <c r="F2385" t="s">
        <v>8219</v>
      </c>
      <c r="G2385" t="s">
        <v>8223</v>
      </c>
      <c r="H2385" t="s">
        <v>8404</v>
      </c>
      <c r="I2385" t="s">
        <v>8245</v>
      </c>
      <c r="J2385">
        <v>1486590035</v>
      </c>
      <c r="K2385">
        <v>1483998035</v>
      </c>
      <c r="L2385" t="b">
        <v>0</v>
      </c>
      <c r="M2385">
        <v>2</v>
      </c>
      <c r="N2385" t="b">
        <v>0</v>
      </c>
      <c r="O2385" t="s">
        <v>8282</v>
      </c>
      <c r="P2385" t="s">
        <v>8318</v>
      </c>
      <c r="Q2385" t="s">
        <v>8344</v>
      </c>
      <c r="R2385">
        <f t="shared" si="259"/>
        <v>29.5</v>
      </c>
      <c r="S2385" s="9">
        <f t="shared" si="260"/>
        <v>1</v>
      </c>
      <c r="T2385" s="8">
        <f t="shared" si="261"/>
        <v>42744.903182870374</v>
      </c>
      <c r="U2385" s="8">
        <f t="shared" si="262"/>
        <v>42774.903182870374</v>
      </c>
      <c r="V2385" s="14">
        <f t="shared" si="263"/>
        <v>30</v>
      </c>
      <c r="W2385" s="10">
        <f t="shared" si="264"/>
        <v>-0.99157142857142855</v>
      </c>
      <c r="X2385" s="21">
        <f t="shared" si="265"/>
        <v>2017</v>
      </c>
    </row>
    <row r="2386" spans="1:24" ht="60" x14ac:dyDescent="0.25">
      <c r="A2386">
        <v>1483</v>
      </c>
      <c r="B2386" s="1" t="s">
        <v>1484</v>
      </c>
      <c r="C2386" s="1" t="s">
        <v>5593</v>
      </c>
      <c r="D2386" s="3">
        <v>7000</v>
      </c>
      <c r="E2386" s="4">
        <v>50</v>
      </c>
      <c r="F2386" t="s">
        <v>8220</v>
      </c>
      <c r="G2386" t="s">
        <v>8223</v>
      </c>
      <c r="H2386" t="s">
        <v>8404</v>
      </c>
      <c r="I2386" t="s">
        <v>8245</v>
      </c>
      <c r="J2386">
        <v>1469162275</v>
      </c>
      <c r="K2386">
        <v>1467002275</v>
      </c>
      <c r="L2386" t="b">
        <v>0</v>
      </c>
      <c r="M2386">
        <v>2</v>
      </c>
      <c r="N2386" t="b">
        <v>0</v>
      </c>
      <c r="O2386" t="s">
        <v>8273</v>
      </c>
      <c r="P2386" t="s">
        <v>8310</v>
      </c>
      <c r="Q2386" t="s">
        <v>8351</v>
      </c>
      <c r="R2386">
        <f t="shared" si="259"/>
        <v>25</v>
      </c>
      <c r="S2386" s="9">
        <f t="shared" si="260"/>
        <v>1</v>
      </c>
      <c r="T2386" s="8">
        <f t="shared" si="261"/>
        <v>42548.192997685182</v>
      </c>
      <c r="U2386" s="8">
        <f t="shared" si="262"/>
        <v>42573.192997685182</v>
      </c>
      <c r="V2386" s="14">
        <f t="shared" si="263"/>
        <v>25</v>
      </c>
      <c r="W2386" s="10">
        <f t="shared" si="264"/>
        <v>-0.99285714285714288</v>
      </c>
      <c r="X2386" s="21">
        <f t="shared" si="265"/>
        <v>2016</v>
      </c>
    </row>
    <row r="2387" spans="1:24" ht="45" x14ac:dyDescent="0.25">
      <c r="A2387">
        <v>938</v>
      </c>
      <c r="B2387" s="1" t="s">
        <v>939</v>
      </c>
      <c r="C2387" s="1" t="s">
        <v>5048</v>
      </c>
      <c r="D2387" s="3">
        <v>7000</v>
      </c>
      <c r="E2387" s="4">
        <v>25</v>
      </c>
      <c r="F2387" t="s">
        <v>8220</v>
      </c>
      <c r="G2387" t="s">
        <v>8223</v>
      </c>
      <c r="H2387" t="s">
        <v>8404</v>
      </c>
      <c r="I2387" t="s">
        <v>8245</v>
      </c>
      <c r="J2387">
        <v>1346585448</v>
      </c>
      <c r="K2387">
        <v>1343993448</v>
      </c>
      <c r="L2387" t="b">
        <v>0</v>
      </c>
      <c r="M2387">
        <v>1</v>
      </c>
      <c r="N2387" t="b">
        <v>0</v>
      </c>
      <c r="O2387" t="s">
        <v>8276</v>
      </c>
      <c r="P2387" t="s">
        <v>8326</v>
      </c>
      <c r="Q2387" t="s">
        <v>8349</v>
      </c>
      <c r="R2387">
        <f t="shared" si="259"/>
        <v>25</v>
      </c>
      <c r="S2387" s="9">
        <f t="shared" si="260"/>
        <v>0</v>
      </c>
      <c r="T2387" s="8">
        <f t="shared" si="261"/>
        <v>41124.479722222226</v>
      </c>
      <c r="U2387" s="8">
        <f t="shared" si="262"/>
        <v>41154.479722222226</v>
      </c>
      <c r="V2387" s="14">
        <f t="shared" si="263"/>
        <v>30</v>
      </c>
      <c r="W2387" s="10">
        <f t="shared" si="264"/>
        <v>-0.99642857142857144</v>
      </c>
      <c r="X2387" s="21">
        <f t="shared" si="265"/>
        <v>2012</v>
      </c>
    </row>
    <row r="2388" spans="1:24" ht="60" x14ac:dyDescent="0.25">
      <c r="A2388">
        <v>1044</v>
      </c>
      <c r="B2388" s="1" t="s">
        <v>1045</v>
      </c>
      <c r="C2388" s="1" t="s">
        <v>5154</v>
      </c>
      <c r="D2388" s="3">
        <v>7000</v>
      </c>
      <c r="E2388" s="4">
        <v>6</v>
      </c>
      <c r="F2388" t="s">
        <v>8219</v>
      </c>
      <c r="G2388" t="s">
        <v>8223</v>
      </c>
      <c r="H2388" t="s">
        <v>8404</v>
      </c>
      <c r="I2388" t="s">
        <v>8245</v>
      </c>
      <c r="J2388">
        <v>1425587220</v>
      </c>
      <c r="K2388">
        <v>1420668801</v>
      </c>
      <c r="L2388" t="b">
        <v>0</v>
      </c>
      <c r="M2388">
        <v>2</v>
      </c>
      <c r="N2388" t="b">
        <v>0</v>
      </c>
      <c r="O2388" t="s">
        <v>8279</v>
      </c>
      <c r="P2388" t="s">
        <v>8345</v>
      </c>
      <c r="Q2388" t="s">
        <v>8346</v>
      </c>
      <c r="R2388">
        <f t="shared" si="259"/>
        <v>3</v>
      </c>
      <c r="S2388" s="9">
        <f t="shared" si="260"/>
        <v>0</v>
      </c>
      <c r="T2388" s="8">
        <f t="shared" si="261"/>
        <v>42011.925937499997</v>
      </c>
      <c r="U2388" s="8">
        <f t="shared" si="262"/>
        <v>42068.852083333331</v>
      </c>
      <c r="V2388" s="14">
        <f t="shared" si="263"/>
        <v>56.926145833334886</v>
      </c>
      <c r="W2388" s="10">
        <f t="shared" si="264"/>
        <v>-0.99914285714285711</v>
      </c>
      <c r="X2388" s="21">
        <f t="shared" si="265"/>
        <v>2015</v>
      </c>
    </row>
    <row r="2389" spans="1:24" ht="60" x14ac:dyDescent="0.25">
      <c r="A2389">
        <v>4015</v>
      </c>
      <c r="B2389" s="1" t="s">
        <v>4011</v>
      </c>
      <c r="C2389" s="1" t="s">
        <v>8120</v>
      </c>
      <c r="D2389" s="3">
        <v>7000</v>
      </c>
      <c r="E2389" s="4">
        <v>1</v>
      </c>
      <c r="F2389" t="s">
        <v>8220</v>
      </c>
      <c r="G2389" t="s">
        <v>8223</v>
      </c>
      <c r="H2389" t="s">
        <v>8404</v>
      </c>
      <c r="I2389" t="s">
        <v>8245</v>
      </c>
      <c r="J2389">
        <v>1437331463</v>
      </c>
      <c r="K2389">
        <v>1434739463</v>
      </c>
      <c r="L2389" t="b">
        <v>0</v>
      </c>
      <c r="M2389">
        <v>1</v>
      </c>
      <c r="N2389" t="b">
        <v>0</v>
      </c>
      <c r="O2389" t="s">
        <v>8269</v>
      </c>
      <c r="P2389" t="s">
        <v>8322</v>
      </c>
      <c r="Q2389" t="s">
        <v>8325</v>
      </c>
      <c r="R2389">
        <f t="shared" si="259"/>
        <v>1</v>
      </c>
      <c r="S2389" s="9">
        <f t="shared" si="260"/>
        <v>0</v>
      </c>
      <c r="T2389" s="8">
        <f t="shared" si="261"/>
        <v>42174.780821759254</v>
      </c>
      <c r="U2389" s="8">
        <f t="shared" si="262"/>
        <v>42204.780821759254</v>
      </c>
      <c r="V2389" s="14">
        <f t="shared" si="263"/>
        <v>30</v>
      </c>
      <c r="W2389" s="10">
        <f t="shared" si="264"/>
        <v>-0.99985714285714289</v>
      </c>
      <c r="X2389" s="21">
        <f t="shared" si="265"/>
        <v>2015</v>
      </c>
    </row>
    <row r="2390" spans="1:24" ht="30" x14ac:dyDescent="0.25">
      <c r="A2390">
        <v>147</v>
      </c>
      <c r="B2390" s="1" t="s">
        <v>149</v>
      </c>
      <c r="C2390" s="1" t="s">
        <v>4257</v>
      </c>
      <c r="D2390" s="3">
        <v>7000</v>
      </c>
      <c r="E2390" s="4">
        <v>0</v>
      </c>
      <c r="F2390" t="s">
        <v>8219</v>
      </c>
      <c r="G2390" t="s">
        <v>8224</v>
      </c>
      <c r="H2390" t="s">
        <v>8408</v>
      </c>
      <c r="I2390" t="s">
        <v>8246</v>
      </c>
      <c r="J2390">
        <v>1420741080</v>
      </c>
      <c r="K2390">
        <v>1417026340</v>
      </c>
      <c r="L2390" t="b">
        <v>0</v>
      </c>
      <c r="M2390">
        <v>0</v>
      </c>
      <c r="N2390" t="b">
        <v>0</v>
      </c>
      <c r="O2390" t="s">
        <v>8265</v>
      </c>
      <c r="P2390" t="s">
        <v>8320</v>
      </c>
      <c r="Q2390" t="s">
        <v>8336</v>
      </c>
      <c r="R2390">
        <f t="shared" si="259"/>
        <v>0</v>
      </c>
      <c r="S2390" s="9">
        <f t="shared" si="260"/>
        <v>0</v>
      </c>
      <c r="T2390" s="8">
        <f t="shared" si="261"/>
        <v>41969.767824074079</v>
      </c>
      <c r="U2390" s="8">
        <f t="shared" si="262"/>
        <v>42012.762499999997</v>
      </c>
      <c r="V2390" s="14">
        <f t="shared" si="263"/>
        <v>42.994675925918273</v>
      </c>
      <c r="W2390" s="10">
        <f t="shared" si="264"/>
        <v>-1</v>
      </c>
      <c r="X2390" s="21">
        <f t="shared" si="265"/>
        <v>2014</v>
      </c>
    </row>
    <row r="2391" spans="1:24" ht="45" x14ac:dyDescent="0.25">
      <c r="A2391">
        <v>437</v>
      </c>
      <c r="B2391" s="1" t="s">
        <v>438</v>
      </c>
      <c r="C2391" s="1" t="s">
        <v>4547</v>
      </c>
      <c r="D2391" s="3">
        <v>7000</v>
      </c>
      <c r="E2391" s="4">
        <v>0</v>
      </c>
      <c r="F2391" t="s">
        <v>8220</v>
      </c>
      <c r="G2391" t="s">
        <v>8228</v>
      </c>
      <c r="H2391" t="s">
        <v>8409</v>
      </c>
      <c r="I2391" t="s">
        <v>8250</v>
      </c>
      <c r="J2391">
        <v>1475912326</v>
      </c>
      <c r="K2391">
        <v>1470728326</v>
      </c>
      <c r="L2391" t="b">
        <v>0</v>
      </c>
      <c r="M2391">
        <v>0</v>
      </c>
      <c r="N2391" t="b">
        <v>0</v>
      </c>
      <c r="O2391" t="s">
        <v>8268</v>
      </c>
      <c r="P2391" t="s">
        <v>8320</v>
      </c>
      <c r="Q2391" t="s">
        <v>8338</v>
      </c>
      <c r="R2391">
        <f t="shared" si="259"/>
        <v>0</v>
      </c>
      <c r="S2391" s="9">
        <f t="shared" si="260"/>
        <v>0</v>
      </c>
      <c r="T2391" s="8">
        <f t="shared" si="261"/>
        <v>42591.31858796296</v>
      </c>
      <c r="U2391" s="8">
        <f t="shared" si="262"/>
        <v>42651.31858796296</v>
      </c>
      <c r="V2391" s="14">
        <f t="shared" si="263"/>
        <v>60</v>
      </c>
      <c r="W2391" s="10">
        <f t="shared" si="264"/>
        <v>-1</v>
      </c>
      <c r="X2391" s="21">
        <f t="shared" si="265"/>
        <v>2016</v>
      </c>
    </row>
    <row r="2392" spans="1:24" ht="45" x14ac:dyDescent="0.25">
      <c r="A2392">
        <v>495</v>
      </c>
      <c r="B2392" s="1" t="s">
        <v>496</v>
      </c>
      <c r="C2392" s="1" t="s">
        <v>4605</v>
      </c>
      <c r="D2392" s="3">
        <v>7000</v>
      </c>
      <c r="E2392" s="4">
        <v>0</v>
      </c>
      <c r="F2392" t="s">
        <v>8220</v>
      </c>
      <c r="G2392" t="s">
        <v>8223</v>
      </c>
      <c r="H2392" t="s">
        <v>8404</v>
      </c>
      <c r="I2392" t="s">
        <v>8245</v>
      </c>
      <c r="J2392">
        <v>1437076305</v>
      </c>
      <c r="K2392">
        <v>1434484305</v>
      </c>
      <c r="L2392" t="b">
        <v>0</v>
      </c>
      <c r="M2392">
        <v>0</v>
      </c>
      <c r="N2392" t="b">
        <v>0</v>
      </c>
      <c r="O2392" t="s">
        <v>8268</v>
      </c>
      <c r="P2392" t="s">
        <v>8320</v>
      </c>
      <c r="Q2392" t="s">
        <v>8338</v>
      </c>
      <c r="R2392">
        <f t="shared" si="259"/>
        <v>0</v>
      </c>
      <c r="S2392" s="9">
        <f t="shared" si="260"/>
        <v>0</v>
      </c>
      <c r="T2392" s="8">
        <f t="shared" si="261"/>
        <v>42171.827604166669</v>
      </c>
      <c r="U2392" s="8">
        <f t="shared" si="262"/>
        <v>42201.827604166669</v>
      </c>
      <c r="V2392" s="14">
        <f t="shared" si="263"/>
        <v>30</v>
      </c>
      <c r="W2392" s="10">
        <f t="shared" si="264"/>
        <v>-1</v>
      </c>
      <c r="X2392" s="21">
        <f t="shared" si="265"/>
        <v>2015</v>
      </c>
    </row>
    <row r="2393" spans="1:24" ht="60" x14ac:dyDescent="0.25">
      <c r="A2393">
        <v>926</v>
      </c>
      <c r="B2393" s="1" t="s">
        <v>927</v>
      </c>
      <c r="C2393" s="1" t="s">
        <v>5036</v>
      </c>
      <c r="D2393" s="3">
        <v>7000</v>
      </c>
      <c r="E2393" s="4">
        <v>0</v>
      </c>
      <c r="F2393" t="s">
        <v>8220</v>
      </c>
      <c r="G2393" t="s">
        <v>8223</v>
      </c>
      <c r="H2393" t="s">
        <v>8404</v>
      </c>
      <c r="I2393" t="s">
        <v>8245</v>
      </c>
      <c r="J2393">
        <v>1278628800</v>
      </c>
      <c r="K2393">
        <v>1276043330</v>
      </c>
      <c r="L2393" t="b">
        <v>0</v>
      </c>
      <c r="M2393">
        <v>0</v>
      </c>
      <c r="N2393" t="b">
        <v>0</v>
      </c>
      <c r="O2393" t="s">
        <v>8276</v>
      </c>
      <c r="P2393" t="s">
        <v>8326</v>
      </c>
      <c r="Q2393" t="s">
        <v>8349</v>
      </c>
      <c r="R2393">
        <f t="shared" si="259"/>
        <v>0</v>
      </c>
      <c r="S2393" s="9">
        <f t="shared" si="260"/>
        <v>0</v>
      </c>
      <c r="T2393" s="8">
        <f t="shared" si="261"/>
        <v>40338.02002314815</v>
      </c>
      <c r="U2393" s="8">
        <f t="shared" si="262"/>
        <v>40367.944444444445</v>
      </c>
      <c r="V2393" s="14">
        <f t="shared" si="263"/>
        <v>29.924421296294895</v>
      </c>
      <c r="W2393" s="10">
        <f t="shared" si="264"/>
        <v>-1</v>
      </c>
      <c r="X2393" s="21">
        <f t="shared" si="265"/>
        <v>2010</v>
      </c>
    </row>
    <row r="2394" spans="1:24" ht="60" x14ac:dyDescent="0.25">
      <c r="A2394">
        <v>1708</v>
      </c>
      <c r="B2394" s="1" t="s">
        <v>1709</v>
      </c>
      <c r="C2394" s="1" t="s">
        <v>5818</v>
      </c>
      <c r="D2394" s="3">
        <v>7000</v>
      </c>
      <c r="E2394" s="4">
        <v>0</v>
      </c>
      <c r="F2394" t="s">
        <v>8220</v>
      </c>
      <c r="G2394" t="s">
        <v>8223</v>
      </c>
      <c r="H2394" t="s">
        <v>8404</v>
      </c>
      <c r="I2394" t="s">
        <v>8245</v>
      </c>
      <c r="J2394">
        <v>1462135706</v>
      </c>
      <c r="K2394">
        <v>1458679706</v>
      </c>
      <c r="L2394" t="b">
        <v>0</v>
      </c>
      <c r="M2394">
        <v>0</v>
      </c>
      <c r="N2394" t="b">
        <v>0</v>
      </c>
      <c r="O2394" t="s">
        <v>8291</v>
      </c>
      <c r="P2394" t="s">
        <v>8326</v>
      </c>
      <c r="Q2394" t="s">
        <v>8329</v>
      </c>
      <c r="R2394">
        <f t="shared" si="259"/>
        <v>0</v>
      </c>
      <c r="S2394" s="9">
        <f t="shared" si="260"/>
        <v>0</v>
      </c>
      <c r="T2394" s="8">
        <f t="shared" si="261"/>
        <v>42451.866967592592</v>
      </c>
      <c r="U2394" s="8">
        <f t="shared" si="262"/>
        <v>42491.866967592592</v>
      </c>
      <c r="V2394" s="14">
        <f t="shared" si="263"/>
        <v>40</v>
      </c>
      <c r="W2394" s="10">
        <f t="shared" si="264"/>
        <v>-1</v>
      </c>
      <c r="X2394" s="21">
        <f t="shared" si="265"/>
        <v>2016</v>
      </c>
    </row>
    <row r="2395" spans="1:24" ht="60" x14ac:dyDescent="0.25">
      <c r="A2395">
        <v>2505</v>
      </c>
      <c r="B2395" s="1" t="s">
        <v>2505</v>
      </c>
      <c r="C2395" s="1" t="s">
        <v>6615</v>
      </c>
      <c r="D2395" s="3">
        <v>7000</v>
      </c>
      <c r="E2395" s="4">
        <v>0</v>
      </c>
      <c r="F2395" t="s">
        <v>8220</v>
      </c>
      <c r="G2395" t="s">
        <v>8223</v>
      </c>
      <c r="H2395" t="s">
        <v>8404</v>
      </c>
      <c r="I2395" t="s">
        <v>8245</v>
      </c>
      <c r="J2395">
        <v>1426292416</v>
      </c>
      <c r="K2395">
        <v>1423704016</v>
      </c>
      <c r="L2395" t="b">
        <v>0</v>
      </c>
      <c r="M2395">
        <v>0</v>
      </c>
      <c r="N2395" t="b">
        <v>0</v>
      </c>
      <c r="O2395" t="s">
        <v>8297</v>
      </c>
      <c r="P2395" t="s">
        <v>8318</v>
      </c>
      <c r="Q2395" t="s">
        <v>8356</v>
      </c>
      <c r="R2395">
        <f t="shared" si="259"/>
        <v>0</v>
      </c>
      <c r="S2395" s="9">
        <f t="shared" si="260"/>
        <v>0</v>
      </c>
      <c r="T2395" s="8">
        <f t="shared" si="261"/>
        <v>42047.05574074074</v>
      </c>
      <c r="U2395" s="8">
        <f t="shared" si="262"/>
        <v>42077.014074074075</v>
      </c>
      <c r="V2395" s="14">
        <f t="shared" si="263"/>
        <v>29.958333333335759</v>
      </c>
      <c r="W2395" s="10">
        <f t="shared" si="264"/>
        <v>-1</v>
      </c>
      <c r="X2395" s="21">
        <f t="shared" si="265"/>
        <v>2015</v>
      </c>
    </row>
    <row r="2396" spans="1:24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t="s">
        <v>8223</v>
      </c>
      <c r="H2396" t="s">
        <v>8404</v>
      </c>
      <c r="I2396" t="s">
        <v>8245</v>
      </c>
      <c r="J2396">
        <v>1458860363</v>
      </c>
      <c r="K2396">
        <v>1454975963</v>
      </c>
      <c r="L2396" t="b">
        <v>0</v>
      </c>
      <c r="M2396">
        <v>0</v>
      </c>
      <c r="N2396" t="b">
        <v>0</v>
      </c>
      <c r="O2396" t="s">
        <v>8269</v>
      </c>
      <c r="P2396" t="s">
        <v>8322</v>
      </c>
      <c r="Q2396" t="s">
        <v>8325</v>
      </c>
      <c r="R2396">
        <f t="shared" si="259"/>
        <v>0</v>
      </c>
      <c r="S2396" s="9">
        <f t="shared" si="260"/>
        <v>0</v>
      </c>
      <c r="T2396" s="8">
        <f t="shared" si="261"/>
        <v>42408.999571759254</v>
      </c>
      <c r="U2396" s="8">
        <f t="shared" si="262"/>
        <v>42453.957905092597</v>
      </c>
      <c r="V2396" s="14">
        <f t="shared" si="263"/>
        <v>44.958333333343035</v>
      </c>
      <c r="W2396" s="10">
        <f t="shared" si="264"/>
        <v>-1</v>
      </c>
      <c r="X2396" s="21">
        <f t="shared" si="265"/>
        <v>2016</v>
      </c>
    </row>
    <row r="2397" spans="1:24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t="s">
        <v>8223</v>
      </c>
      <c r="H2397" t="s">
        <v>8404</v>
      </c>
      <c r="I2397" t="s">
        <v>8245</v>
      </c>
      <c r="J2397">
        <v>1441550760</v>
      </c>
      <c r="K2397">
        <v>1438958824</v>
      </c>
      <c r="L2397" t="b">
        <v>0</v>
      </c>
      <c r="M2397">
        <v>0</v>
      </c>
      <c r="N2397" t="b">
        <v>0</v>
      </c>
      <c r="O2397" t="s">
        <v>8268</v>
      </c>
      <c r="P2397" t="s">
        <v>8320</v>
      </c>
      <c r="Q2397" t="s">
        <v>8338</v>
      </c>
      <c r="R2397">
        <f t="shared" si="259"/>
        <v>0</v>
      </c>
      <c r="S2397" s="9">
        <f t="shared" si="260"/>
        <v>0</v>
      </c>
      <c r="T2397" s="8">
        <f t="shared" si="261"/>
        <v>42223.616018518514</v>
      </c>
      <c r="U2397" s="8">
        <f t="shared" si="262"/>
        <v>42253.615277777775</v>
      </c>
      <c r="V2397" s="14">
        <f t="shared" si="263"/>
        <v>29.999259259260725</v>
      </c>
      <c r="W2397" s="10">
        <f t="shared" si="264"/>
        <v>-1</v>
      </c>
      <c r="X2397" s="21">
        <f t="shared" si="265"/>
        <v>2015</v>
      </c>
    </row>
    <row r="2398" spans="1:24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t="s">
        <v>8223</v>
      </c>
      <c r="H2398" t="s">
        <v>8404</v>
      </c>
      <c r="I2398" t="s">
        <v>8245</v>
      </c>
      <c r="J2398">
        <v>1315602163</v>
      </c>
      <c r="K2398">
        <v>1313010163</v>
      </c>
      <c r="L2398" t="b">
        <v>1</v>
      </c>
      <c r="M2398">
        <v>162</v>
      </c>
      <c r="N2398" t="b">
        <v>1</v>
      </c>
      <c r="O2398" t="s">
        <v>8293</v>
      </c>
      <c r="P2398" t="s">
        <v>8307</v>
      </c>
      <c r="Q2398" t="s">
        <v>8308</v>
      </c>
      <c r="R2398">
        <f t="shared" si="259"/>
        <v>50.22</v>
      </c>
      <c r="S2398" s="9">
        <f t="shared" si="260"/>
        <v>113</v>
      </c>
      <c r="T2398" s="8">
        <f t="shared" si="261"/>
        <v>40765.876886574071</v>
      </c>
      <c r="U2398" s="8">
        <f t="shared" si="262"/>
        <v>40795.876886574071</v>
      </c>
      <c r="V2398" s="14">
        <f t="shared" si="263"/>
        <v>30</v>
      </c>
      <c r="W2398" s="10">
        <f t="shared" si="264"/>
        <v>0.13000138888888893</v>
      </c>
      <c r="X2398" s="21">
        <f t="shared" si="265"/>
        <v>2011</v>
      </c>
    </row>
    <row r="2399" spans="1:24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t="s">
        <v>8223</v>
      </c>
      <c r="H2399" t="s">
        <v>8404</v>
      </c>
      <c r="I2399" t="s">
        <v>8245</v>
      </c>
      <c r="J2399">
        <v>1414348166</v>
      </c>
      <c r="K2399">
        <v>1412879366</v>
      </c>
      <c r="L2399" t="b">
        <v>0</v>
      </c>
      <c r="M2399">
        <v>38</v>
      </c>
      <c r="N2399" t="b">
        <v>0</v>
      </c>
      <c r="O2399" t="s">
        <v>8269</v>
      </c>
      <c r="P2399" t="s">
        <v>8322</v>
      </c>
      <c r="Q2399" t="s">
        <v>8325</v>
      </c>
      <c r="R2399">
        <f t="shared" si="259"/>
        <v>45.84</v>
      </c>
      <c r="S2399" s="9">
        <f t="shared" si="260"/>
        <v>24</v>
      </c>
      <c r="T2399" s="8">
        <f t="shared" si="261"/>
        <v>41921.770439814813</v>
      </c>
      <c r="U2399" s="8">
        <f t="shared" si="262"/>
        <v>41938.770439814813</v>
      </c>
      <c r="V2399" s="14">
        <f t="shared" si="263"/>
        <v>17</v>
      </c>
      <c r="W2399" s="10">
        <f t="shared" si="264"/>
        <v>-0.75805555555555559</v>
      </c>
      <c r="X2399" s="21">
        <f t="shared" si="265"/>
        <v>2014</v>
      </c>
    </row>
    <row r="2400" spans="1:24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t="s">
        <v>8223</v>
      </c>
      <c r="H2400" t="s">
        <v>8404</v>
      </c>
      <c r="I2400" t="s">
        <v>8245</v>
      </c>
      <c r="J2400">
        <v>1468445382</v>
      </c>
      <c r="K2400">
        <v>1465853382</v>
      </c>
      <c r="L2400" t="b">
        <v>0</v>
      </c>
      <c r="M2400">
        <v>175</v>
      </c>
      <c r="N2400" t="b">
        <v>1</v>
      </c>
      <c r="O2400" t="s">
        <v>8301</v>
      </c>
      <c r="P2400" t="s">
        <v>8322</v>
      </c>
      <c r="Q2400" t="s">
        <v>8323</v>
      </c>
      <c r="R2400">
        <f t="shared" si="259"/>
        <v>131.38</v>
      </c>
      <c r="S2400" s="9">
        <f t="shared" si="260"/>
        <v>319</v>
      </c>
      <c r="T2400" s="8">
        <f t="shared" si="261"/>
        <v>42534.895625000005</v>
      </c>
      <c r="U2400" s="8">
        <f t="shared" si="262"/>
        <v>42564.895625000005</v>
      </c>
      <c r="V2400" s="14">
        <f t="shared" si="263"/>
        <v>30</v>
      </c>
      <c r="W2400" s="10">
        <f t="shared" si="264"/>
        <v>2.1869988910451896</v>
      </c>
      <c r="X2400" s="21">
        <f t="shared" si="265"/>
        <v>2016</v>
      </c>
    </row>
    <row r="2401" spans="1:24" ht="60" x14ac:dyDescent="0.25">
      <c r="A2401">
        <v>1534</v>
      </c>
      <c r="B2401" s="1" t="s">
        <v>1535</v>
      </c>
      <c r="C2401" s="1" t="s">
        <v>5644</v>
      </c>
      <c r="D2401" s="3">
        <v>7500</v>
      </c>
      <c r="E2401" s="4">
        <v>31330</v>
      </c>
      <c r="F2401" t="s">
        <v>8218</v>
      </c>
      <c r="G2401" t="s">
        <v>8223</v>
      </c>
      <c r="H2401" t="s">
        <v>8404</v>
      </c>
      <c r="I2401" t="s">
        <v>8245</v>
      </c>
      <c r="J2401">
        <v>1441383062</v>
      </c>
      <c r="K2401">
        <v>1438791062</v>
      </c>
      <c r="L2401" t="b">
        <v>1</v>
      </c>
      <c r="M2401">
        <v>369</v>
      </c>
      <c r="N2401" t="b">
        <v>1</v>
      </c>
      <c r="O2401" t="s">
        <v>8283</v>
      </c>
      <c r="P2401" t="s">
        <v>8312</v>
      </c>
      <c r="Q2401" t="s">
        <v>8313</v>
      </c>
      <c r="R2401">
        <f t="shared" si="259"/>
        <v>84.91</v>
      </c>
      <c r="S2401" s="9">
        <f t="shared" si="260"/>
        <v>418</v>
      </c>
      <c r="T2401" s="8">
        <f t="shared" si="261"/>
        <v>42221.67432870371</v>
      </c>
      <c r="U2401" s="8">
        <f t="shared" si="262"/>
        <v>42251.67432870371</v>
      </c>
      <c r="V2401" s="14">
        <f t="shared" si="263"/>
        <v>30</v>
      </c>
      <c r="W2401" s="10">
        <f t="shared" si="264"/>
        <v>3.1773333333333333</v>
      </c>
      <c r="X2401" s="21">
        <f t="shared" si="265"/>
        <v>2015</v>
      </c>
    </row>
    <row r="2402" spans="1:24" ht="60" x14ac:dyDescent="0.25">
      <c r="A2402">
        <v>1625</v>
      </c>
      <c r="B2402" s="1" t="s">
        <v>1626</v>
      </c>
      <c r="C2402" s="1" t="s">
        <v>5735</v>
      </c>
      <c r="D2402" s="3">
        <v>7500</v>
      </c>
      <c r="E2402" s="4">
        <v>11650</v>
      </c>
      <c r="F2402" t="s">
        <v>8218</v>
      </c>
      <c r="G2402" t="s">
        <v>8223</v>
      </c>
      <c r="H2402" t="s">
        <v>8404</v>
      </c>
      <c r="I2402" t="s">
        <v>8245</v>
      </c>
      <c r="J2402">
        <v>1347382053</v>
      </c>
      <c r="K2402">
        <v>1344962853</v>
      </c>
      <c r="L2402" t="b">
        <v>0</v>
      </c>
      <c r="M2402">
        <v>104</v>
      </c>
      <c r="N2402" t="b">
        <v>1</v>
      </c>
      <c r="O2402" t="s">
        <v>8274</v>
      </c>
      <c r="P2402" t="s">
        <v>8326</v>
      </c>
      <c r="Q2402" t="s">
        <v>8330</v>
      </c>
      <c r="R2402">
        <f t="shared" si="259"/>
        <v>112.02</v>
      </c>
      <c r="S2402" s="9">
        <f t="shared" si="260"/>
        <v>155</v>
      </c>
      <c r="T2402" s="8">
        <f t="shared" si="261"/>
        <v>41135.699687500004</v>
      </c>
      <c r="U2402" s="8">
        <f t="shared" si="262"/>
        <v>41163.699687500004</v>
      </c>
      <c r="V2402" s="14">
        <f t="shared" si="263"/>
        <v>28</v>
      </c>
      <c r="W2402" s="10">
        <f t="shared" si="264"/>
        <v>0.55333333333333334</v>
      </c>
      <c r="X2402" s="21">
        <f t="shared" si="265"/>
        <v>2012</v>
      </c>
    </row>
    <row r="2403" spans="1:24" ht="60" x14ac:dyDescent="0.25">
      <c r="A2403">
        <v>3712</v>
      </c>
      <c r="B2403" s="1" t="s">
        <v>3709</v>
      </c>
      <c r="C2403" s="1" t="s">
        <v>7822</v>
      </c>
      <c r="D2403" s="3">
        <v>7500</v>
      </c>
      <c r="E2403" s="4">
        <v>11530</v>
      </c>
      <c r="F2403" t="s">
        <v>8218</v>
      </c>
      <c r="G2403" t="s">
        <v>8223</v>
      </c>
      <c r="H2403" t="s">
        <v>8404</v>
      </c>
      <c r="I2403" t="s">
        <v>8245</v>
      </c>
      <c r="J2403">
        <v>1433055540</v>
      </c>
      <c r="K2403">
        <v>1431230867</v>
      </c>
      <c r="L2403" t="b">
        <v>0</v>
      </c>
      <c r="M2403">
        <v>104</v>
      </c>
      <c r="N2403" t="b">
        <v>1</v>
      </c>
      <c r="O2403" t="s">
        <v>8269</v>
      </c>
      <c r="P2403" t="s">
        <v>8322</v>
      </c>
      <c r="Q2403" t="s">
        <v>8325</v>
      </c>
      <c r="R2403">
        <f t="shared" si="259"/>
        <v>110.87</v>
      </c>
      <c r="S2403" s="9">
        <f t="shared" si="260"/>
        <v>154</v>
      </c>
      <c r="T2403" s="8">
        <f t="shared" si="261"/>
        <v>42134.172071759262</v>
      </c>
      <c r="U2403" s="8">
        <f t="shared" si="262"/>
        <v>42155.290972222225</v>
      </c>
      <c r="V2403" s="14">
        <f t="shared" si="263"/>
        <v>21.118900462963211</v>
      </c>
      <c r="W2403" s="10">
        <f t="shared" si="264"/>
        <v>0.53733333333333333</v>
      </c>
      <c r="X2403" s="21">
        <f t="shared" si="265"/>
        <v>2015</v>
      </c>
    </row>
    <row r="2404" spans="1:24" ht="60" x14ac:dyDescent="0.25">
      <c r="A2404">
        <v>1946</v>
      </c>
      <c r="B2404" s="1" t="s">
        <v>1947</v>
      </c>
      <c r="C2404" s="1" t="s">
        <v>6056</v>
      </c>
      <c r="D2404" s="3">
        <v>7500</v>
      </c>
      <c r="E2404" s="4">
        <v>11231</v>
      </c>
      <c r="F2404" t="s">
        <v>8218</v>
      </c>
      <c r="G2404" t="s">
        <v>8223</v>
      </c>
      <c r="H2404" t="s">
        <v>8404</v>
      </c>
      <c r="I2404" t="s">
        <v>8245</v>
      </c>
      <c r="J2404">
        <v>1397961361</v>
      </c>
      <c r="K2404">
        <v>1392780961</v>
      </c>
      <c r="L2404" t="b">
        <v>1</v>
      </c>
      <c r="M2404">
        <v>70</v>
      </c>
      <c r="N2404" t="b">
        <v>1</v>
      </c>
      <c r="O2404" t="s">
        <v>8293</v>
      </c>
      <c r="P2404" t="s">
        <v>8307</v>
      </c>
      <c r="Q2404" t="s">
        <v>8308</v>
      </c>
      <c r="R2404">
        <f t="shared" si="259"/>
        <v>160.44</v>
      </c>
      <c r="S2404" s="9">
        <f t="shared" si="260"/>
        <v>150</v>
      </c>
      <c r="T2404" s="8">
        <f t="shared" si="261"/>
        <v>41689.150011574071</v>
      </c>
      <c r="U2404" s="8">
        <f t="shared" si="262"/>
        <v>41749.108344907407</v>
      </c>
      <c r="V2404" s="14">
        <f t="shared" si="263"/>
        <v>59.958333333335759</v>
      </c>
      <c r="W2404" s="10">
        <f t="shared" si="264"/>
        <v>0.49746666666666667</v>
      </c>
      <c r="X2404" s="21">
        <f t="shared" si="265"/>
        <v>2014</v>
      </c>
    </row>
    <row r="2405" spans="1:24" ht="60" x14ac:dyDescent="0.25">
      <c r="A2405">
        <v>2472</v>
      </c>
      <c r="B2405" s="1" t="s">
        <v>2473</v>
      </c>
      <c r="C2405" s="1" t="s">
        <v>6582</v>
      </c>
      <c r="D2405" s="3">
        <v>7500</v>
      </c>
      <c r="E2405" s="4">
        <v>10182.02</v>
      </c>
      <c r="F2405" t="s">
        <v>8218</v>
      </c>
      <c r="G2405" t="s">
        <v>8223</v>
      </c>
      <c r="H2405" t="s">
        <v>8404</v>
      </c>
      <c r="I2405" t="s">
        <v>8245</v>
      </c>
      <c r="J2405">
        <v>1283562180</v>
      </c>
      <c r="K2405">
        <v>1277433980</v>
      </c>
      <c r="L2405" t="b">
        <v>0</v>
      </c>
      <c r="M2405">
        <v>104</v>
      </c>
      <c r="N2405" t="b">
        <v>1</v>
      </c>
      <c r="O2405" t="s">
        <v>8277</v>
      </c>
      <c r="P2405" t="s">
        <v>8326</v>
      </c>
      <c r="Q2405" t="s">
        <v>8327</v>
      </c>
      <c r="R2405">
        <f t="shared" si="259"/>
        <v>97.9</v>
      </c>
      <c r="S2405" s="9">
        <f t="shared" si="260"/>
        <v>136</v>
      </c>
      <c r="T2405" s="8">
        <f t="shared" si="261"/>
        <v>40354.11550925926</v>
      </c>
      <c r="U2405" s="8">
        <f t="shared" si="262"/>
        <v>40425.043749999997</v>
      </c>
      <c r="V2405" s="14">
        <f t="shared" si="263"/>
        <v>70.928240740737238</v>
      </c>
      <c r="W2405" s="10">
        <f t="shared" si="264"/>
        <v>0.35760266666666674</v>
      </c>
      <c r="X2405" s="21">
        <f t="shared" si="265"/>
        <v>2010</v>
      </c>
    </row>
    <row r="2406" spans="1:24" ht="45" x14ac:dyDescent="0.25">
      <c r="A2406">
        <v>305</v>
      </c>
      <c r="B2406" s="1" t="s">
        <v>306</v>
      </c>
      <c r="C2406" s="1" t="s">
        <v>4415</v>
      </c>
      <c r="D2406" s="3">
        <v>7500</v>
      </c>
      <c r="E2406" s="4">
        <v>9775</v>
      </c>
      <c r="F2406" t="s">
        <v>8218</v>
      </c>
      <c r="G2406" t="s">
        <v>8223</v>
      </c>
      <c r="H2406" t="s">
        <v>8404</v>
      </c>
      <c r="I2406" t="s">
        <v>8245</v>
      </c>
      <c r="J2406">
        <v>1331392049</v>
      </c>
      <c r="K2406">
        <v>1328800049</v>
      </c>
      <c r="L2406" t="b">
        <v>1</v>
      </c>
      <c r="M2406">
        <v>189</v>
      </c>
      <c r="N2406" t="b">
        <v>1</v>
      </c>
      <c r="O2406" t="s">
        <v>8267</v>
      </c>
      <c r="P2406" t="s">
        <v>8320</v>
      </c>
      <c r="Q2406" t="s">
        <v>8321</v>
      </c>
      <c r="R2406">
        <f t="shared" si="259"/>
        <v>51.72</v>
      </c>
      <c r="S2406" s="9">
        <f t="shared" si="260"/>
        <v>130</v>
      </c>
      <c r="T2406" s="8">
        <f t="shared" si="261"/>
        <v>40948.630196759259</v>
      </c>
      <c r="U2406" s="8">
        <f t="shared" si="262"/>
        <v>40978.630196759259</v>
      </c>
      <c r="V2406" s="14">
        <f t="shared" si="263"/>
        <v>30</v>
      </c>
      <c r="W2406" s="10">
        <f t="shared" si="264"/>
        <v>0.30333333333333334</v>
      </c>
      <c r="X2406" s="21">
        <f t="shared" si="265"/>
        <v>2012</v>
      </c>
    </row>
    <row r="2407" spans="1:24" x14ac:dyDescent="0.25">
      <c r="A2407">
        <v>1366</v>
      </c>
      <c r="B2407" s="1" t="s">
        <v>1367</v>
      </c>
      <c r="C2407" s="1" t="s">
        <v>5476</v>
      </c>
      <c r="D2407" s="3">
        <v>7500</v>
      </c>
      <c r="E2407" s="4">
        <v>9486.69</v>
      </c>
      <c r="F2407" t="s">
        <v>8218</v>
      </c>
      <c r="G2407" t="s">
        <v>8223</v>
      </c>
      <c r="H2407" t="s">
        <v>8404</v>
      </c>
      <c r="I2407" t="s">
        <v>8245</v>
      </c>
      <c r="J2407">
        <v>1417049663</v>
      </c>
      <c r="K2407">
        <v>1413158063</v>
      </c>
      <c r="L2407" t="b">
        <v>0</v>
      </c>
      <c r="M2407">
        <v>147</v>
      </c>
      <c r="N2407" t="b">
        <v>1</v>
      </c>
      <c r="O2407" t="s">
        <v>8274</v>
      </c>
      <c r="P2407" t="s">
        <v>8326</v>
      </c>
      <c r="Q2407" t="s">
        <v>8330</v>
      </c>
      <c r="R2407">
        <f t="shared" si="259"/>
        <v>64.540000000000006</v>
      </c>
      <c r="S2407" s="9">
        <f t="shared" si="260"/>
        <v>126</v>
      </c>
      <c r="T2407" s="8">
        <f t="shared" si="261"/>
        <v>41924.996099537035</v>
      </c>
      <c r="U2407" s="8">
        <f t="shared" si="262"/>
        <v>41970.037766203706</v>
      </c>
      <c r="V2407" s="14">
        <f t="shared" si="263"/>
        <v>45.041666666671517</v>
      </c>
      <c r="W2407" s="10">
        <f t="shared" si="264"/>
        <v>0.26489200000000007</v>
      </c>
      <c r="X2407" s="21">
        <f t="shared" si="265"/>
        <v>2014</v>
      </c>
    </row>
    <row r="2408" spans="1:24" ht="45" x14ac:dyDescent="0.25">
      <c r="A2408">
        <v>398</v>
      </c>
      <c r="B2408" s="1" t="s">
        <v>399</v>
      </c>
      <c r="C2408" s="1" t="s">
        <v>4508</v>
      </c>
      <c r="D2408" s="3">
        <v>7500</v>
      </c>
      <c r="E2408" s="4">
        <v>9387</v>
      </c>
      <c r="F2408" t="s">
        <v>8218</v>
      </c>
      <c r="G2408" t="s">
        <v>8223</v>
      </c>
      <c r="H2408" t="s">
        <v>8404</v>
      </c>
      <c r="I2408" t="s">
        <v>8245</v>
      </c>
      <c r="J2408">
        <v>1430334126</v>
      </c>
      <c r="K2408">
        <v>1426446126</v>
      </c>
      <c r="L2408" t="b">
        <v>0</v>
      </c>
      <c r="M2408">
        <v>67</v>
      </c>
      <c r="N2408" t="b">
        <v>1</v>
      </c>
      <c r="O2408" t="s">
        <v>8267</v>
      </c>
      <c r="P2408" t="s">
        <v>8320</v>
      </c>
      <c r="Q2408" t="s">
        <v>8321</v>
      </c>
      <c r="R2408">
        <f t="shared" si="259"/>
        <v>140.1</v>
      </c>
      <c r="S2408" s="9">
        <f t="shared" si="260"/>
        <v>125</v>
      </c>
      <c r="T2408" s="8">
        <f t="shared" si="261"/>
        <v>42078.793124999997</v>
      </c>
      <c r="U2408" s="8">
        <f t="shared" si="262"/>
        <v>42123.793124999997</v>
      </c>
      <c r="V2408" s="14">
        <f t="shared" si="263"/>
        <v>45</v>
      </c>
      <c r="W2408" s="10">
        <f t="shared" si="264"/>
        <v>0.25159999999999999</v>
      </c>
      <c r="X2408" s="21">
        <f t="shared" si="265"/>
        <v>2015</v>
      </c>
    </row>
    <row r="2409" spans="1:24" ht="60" x14ac:dyDescent="0.25">
      <c r="A2409">
        <v>1936</v>
      </c>
      <c r="B2409" s="1" t="s">
        <v>1937</v>
      </c>
      <c r="C2409" s="1" t="s">
        <v>6046</v>
      </c>
      <c r="D2409" s="3">
        <v>7500</v>
      </c>
      <c r="E2409" s="4">
        <v>8739.01</v>
      </c>
      <c r="F2409" t="s">
        <v>8218</v>
      </c>
      <c r="G2409" t="s">
        <v>8223</v>
      </c>
      <c r="H2409" t="s">
        <v>8404</v>
      </c>
      <c r="I2409" t="s">
        <v>8245</v>
      </c>
      <c r="J2409">
        <v>1323151140</v>
      </c>
      <c r="K2409">
        <v>1320528070</v>
      </c>
      <c r="L2409" t="b">
        <v>0</v>
      </c>
      <c r="M2409">
        <v>145</v>
      </c>
      <c r="N2409" t="b">
        <v>1</v>
      </c>
      <c r="O2409" t="s">
        <v>8277</v>
      </c>
      <c r="P2409" t="s">
        <v>8326</v>
      </c>
      <c r="Q2409" t="s">
        <v>8327</v>
      </c>
      <c r="R2409">
        <f t="shared" si="259"/>
        <v>60.27</v>
      </c>
      <c r="S2409" s="9">
        <f t="shared" si="260"/>
        <v>117</v>
      </c>
      <c r="T2409" s="8">
        <f t="shared" si="261"/>
        <v>40852.889699074076</v>
      </c>
      <c r="U2409" s="8">
        <f t="shared" si="262"/>
        <v>40883.249305555553</v>
      </c>
      <c r="V2409" s="14">
        <f t="shared" si="263"/>
        <v>30.359606481477385</v>
      </c>
      <c r="W2409" s="10">
        <f t="shared" si="264"/>
        <v>0.16520133333333337</v>
      </c>
      <c r="X2409" s="21">
        <f t="shared" si="265"/>
        <v>2011</v>
      </c>
    </row>
    <row r="2410" spans="1:24" ht="45" x14ac:dyDescent="0.25">
      <c r="A2410">
        <v>2263</v>
      </c>
      <c r="B2410" s="1" t="s">
        <v>2264</v>
      </c>
      <c r="C2410" s="1" t="s">
        <v>6373</v>
      </c>
      <c r="D2410" s="3">
        <v>7500</v>
      </c>
      <c r="E2410" s="4">
        <v>8666</v>
      </c>
      <c r="F2410" t="s">
        <v>8218</v>
      </c>
      <c r="G2410" t="s">
        <v>8234</v>
      </c>
      <c r="H2410" t="s">
        <v>8407</v>
      </c>
      <c r="I2410" t="s">
        <v>8254</v>
      </c>
      <c r="J2410">
        <v>1422734313</v>
      </c>
      <c r="K2410">
        <v>1420919913</v>
      </c>
      <c r="L2410" t="b">
        <v>0</v>
      </c>
      <c r="M2410">
        <v>60</v>
      </c>
      <c r="N2410" t="b">
        <v>1</v>
      </c>
      <c r="O2410" t="s">
        <v>8295</v>
      </c>
      <c r="P2410" t="s">
        <v>8315</v>
      </c>
      <c r="Q2410" t="s">
        <v>8316</v>
      </c>
      <c r="R2410">
        <f t="shared" si="259"/>
        <v>144.43</v>
      </c>
      <c r="S2410" s="9">
        <f t="shared" si="260"/>
        <v>116</v>
      </c>
      <c r="T2410" s="8">
        <f t="shared" si="261"/>
        <v>42014.832326388889</v>
      </c>
      <c r="U2410" s="8">
        <f t="shared" si="262"/>
        <v>42035.832326388889</v>
      </c>
      <c r="V2410" s="14">
        <f t="shared" si="263"/>
        <v>21</v>
      </c>
      <c r="W2410" s="10">
        <f t="shared" si="264"/>
        <v>0.15546666666666667</v>
      </c>
      <c r="X2410" s="21">
        <f t="shared" si="265"/>
        <v>2015</v>
      </c>
    </row>
    <row r="2411" spans="1:24" ht="60" x14ac:dyDescent="0.25">
      <c r="A2411">
        <v>2533</v>
      </c>
      <c r="B2411" s="1" t="s">
        <v>2533</v>
      </c>
      <c r="C2411" s="1" t="s">
        <v>6643</v>
      </c>
      <c r="D2411" s="3">
        <v>7500</v>
      </c>
      <c r="E2411" s="4">
        <v>8300</v>
      </c>
      <c r="F2411" t="s">
        <v>8218</v>
      </c>
      <c r="G2411" t="s">
        <v>8223</v>
      </c>
      <c r="H2411" t="s">
        <v>8404</v>
      </c>
      <c r="I2411" t="s">
        <v>8245</v>
      </c>
      <c r="J2411">
        <v>1362160868</v>
      </c>
      <c r="K2411">
        <v>1359568911</v>
      </c>
      <c r="L2411" t="b">
        <v>0</v>
      </c>
      <c r="M2411">
        <v>136</v>
      </c>
      <c r="N2411" t="b">
        <v>1</v>
      </c>
      <c r="O2411" t="s">
        <v>8298</v>
      </c>
      <c r="P2411" t="s">
        <v>8326</v>
      </c>
      <c r="Q2411" t="s">
        <v>8340</v>
      </c>
      <c r="R2411">
        <f t="shared" si="259"/>
        <v>61.03</v>
      </c>
      <c r="S2411" s="9">
        <f t="shared" si="260"/>
        <v>111</v>
      </c>
      <c r="T2411" s="8">
        <f t="shared" si="261"/>
        <v>41304.751284722224</v>
      </c>
      <c r="U2411" s="8">
        <f t="shared" si="262"/>
        <v>41334.750787037039</v>
      </c>
      <c r="V2411" s="14">
        <f t="shared" si="263"/>
        <v>29.99950231481489</v>
      </c>
      <c r="W2411" s="10">
        <f t="shared" si="264"/>
        <v>0.10666666666666667</v>
      </c>
      <c r="X2411" s="21">
        <f t="shared" si="265"/>
        <v>2013</v>
      </c>
    </row>
    <row r="2412" spans="1:24" ht="30" x14ac:dyDescent="0.25">
      <c r="A2412">
        <v>3586</v>
      </c>
      <c r="B2412" s="1" t="s">
        <v>3585</v>
      </c>
      <c r="C2412" s="1" t="s">
        <v>7696</v>
      </c>
      <c r="D2412" s="3">
        <v>7500</v>
      </c>
      <c r="E2412" s="4">
        <v>8207</v>
      </c>
      <c r="F2412" t="s">
        <v>8218</v>
      </c>
      <c r="G2412" t="s">
        <v>8223</v>
      </c>
      <c r="H2412" t="s">
        <v>8404</v>
      </c>
      <c r="I2412" t="s">
        <v>8245</v>
      </c>
      <c r="J2412">
        <v>1474649070</v>
      </c>
      <c r="K2412">
        <v>1469465070</v>
      </c>
      <c r="L2412" t="b">
        <v>0</v>
      </c>
      <c r="M2412">
        <v>54</v>
      </c>
      <c r="N2412" t="b">
        <v>1</v>
      </c>
      <c r="O2412" t="s">
        <v>8269</v>
      </c>
      <c r="P2412" t="s">
        <v>8322</v>
      </c>
      <c r="Q2412" t="s">
        <v>8325</v>
      </c>
      <c r="R2412">
        <f t="shared" si="259"/>
        <v>151.97999999999999</v>
      </c>
      <c r="S2412" s="9">
        <f t="shared" si="260"/>
        <v>109</v>
      </c>
      <c r="T2412" s="8">
        <f t="shared" si="261"/>
        <v>42576.697569444441</v>
      </c>
      <c r="U2412" s="8">
        <f t="shared" si="262"/>
        <v>42636.697569444441</v>
      </c>
      <c r="V2412" s="14">
        <f t="shared" si="263"/>
        <v>60</v>
      </c>
      <c r="W2412" s="10">
        <f t="shared" si="264"/>
        <v>9.4266666666666665E-2</v>
      </c>
      <c r="X2412" s="21">
        <f t="shared" si="265"/>
        <v>2016</v>
      </c>
    </row>
    <row r="2413" spans="1:24" ht="45" x14ac:dyDescent="0.25">
      <c r="A2413">
        <v>2221</v>
      </c>
      <c r="B2413" s="1" t="s">
        <v>2222</v>
      </c>
      <c r="C2413" s="1" t="s">
        <v>6331</v>
      </c>
      <c r="D2413" s="3">
        <v>7500</v>
      </c>
      <c r="E2413" s="4">
        <v>8109</v>
      </c>
      <c r="F2413" t="s">
        <v>8218</v>
      </c>
      <c r="G2413" t="s">
        <v>8223</v>
      </c>
      <c r="H2413" t="s">
        <v>8404</v>
      </c>
      <c r="I2413" t="s">
        <v>8245</v>
      </c>
      <c r="J2413">
        <v>1461369600</v>
      </c>
      <c r="K2413">
        <v>1458748809</v>
      </c>
      <c r="L2413" t="b">
        <v>0</v>
      </c>
      <c r="M2413">
        <v>218</v>
      </c>
      <c r="N2413" t="b">
        <v>1</v>
      </c>
      <c r="O2413" t="s">
        <v>8295</v>
      </c>
      <c r="P2413" t="s">
        <v>8315</v>
      </c>
      <c r="Q2413" t="s">
        <v>8316</v>
      </c>
      <c r="R2413">
        <f t="shared" si="259"/>
        <v>37.200000000000003</v>
      </c>
      <c r="S2413" s="9">
        <f t="shared" si="260"/>
        <v>108</v>
      </c>
      <c r="T2413" s="8">
        <f t="shared" si="261"/>
        <v>42452.666770833333</v>
      </c>
      <c r="U2413" s="8">
        <f t="shared" si="262"/>
        <v>42483</v>
      </c>
      <c r="V2413" s="14">
        <f t="shared" si="263"/>
        <v>30.33322916666657</v>
      </c>
      <c r="W2413" s="10">
        <f t="shared" si="264"/>
        <v>8.1199999999999994E-2</v>
      </c>
      <c r="X2413" s="21">
        <f t="shared" si="265"/>
        <v>2016</v>
      </c>
    </row>
    <row r="2414" spans="1:24" ht="30" x14ac:dyDescent="0.25">
      <c r="A2414">
        <v>2441</v>
      </c>
      <c r="B2414" s="1" t="s">
        <v>2442</v>
      </c>
      <c r="C2414" s="1" t="s">
        <v>6551</v>
      </c>
      <c r="D2414" s="3">
        <v>7500</v>
      </c>
      <c r="E2414" s="4">
        <v>8091</v>
      </c>
      <c r="F2414" t="s">
        <v>8218</v>
      </c>
      <c r="G2414" t="s">
        <v>8223</v>
      </c>
      <c r="H2414" t="s">
        <v>8404</v>
      </c>
      <c r="I2414" t="s">
        <v>8245</v>
      </c>
      <c r="J2414">
        <v>1437627540</v>
      </c>
      <c r="K2414">
        <v>1435806054</v>
      </c>
      <c r="L2414" t="b">
        <v>0</v>
      </c>
      <c r="M2414">
        <v>109</v>
      </c>
      <c r="N2414" t="b">
        <v>1</v>
      </c>
      <c r="O2414" t="s">
        <v>8296</v>
      </c>
      <c r="P2414" t="s">
        <v>8318</v>
      </c>
      <c r="Q2414" t="s">
        <v>8319</v>
      </c>
      <c r="R2414">
        <f t="shared" si="259"/>
        <v>74.23</v>
      </c>
      <c r="S2414" s="9">
        <f t="shared" si="260"/>
        <v>108</v>
      </c>
      <c r="T2414" s="8">
        <f t="shared" si="261"/>
        <v>42187.125625000001</v>
      </c>
      <c r="U2414" s="8">
        <f t="shared" si="262"/>
        <v>42208.207638888889</v>
      </c>
      <c r="V2414" s="14">
        <f t="shared" si="263"/>
        <v>21.082013888888469</v>
      </c>
      <c r="W2414" s="10">
        <f t="shared" si="264"/>
        <v>7.8799999999999995E-2</v>
      </c>
      <c r="X2414" s="21">
        <f t="shared" si="265"/>
        <v>2015</v>
      </c>
    </row>
    <row r="2415" spans="1:24" ht="60" x14ac:dyDescent="0.25">
      <c r="A2415">
        <v>1186</v>
      </c>
      <c r="B2415" s="1" t="s">
        <v>1187</v>
      </c>
      <c r="C2415" s="1" t="s">
        <v>5296</v>
      </c>
      <c r="D2415" s="3">
        <v>7500</v>
      </c>
      <c r="E2415" s="4">
        <v>8005</v>
      </c>
      <c r="F2415" t="s">
        <v>8218</v>
      </c>
      <c r="G2415" t="s">
        <v>8224</v>
      </c>
      <c r="H2415" t="s">
        <v>8408</v>
      </c>
      <c r="I2415" t="s">
        <v>8246</v>
      </c>
      <c r="J2415">
        <v>1433198520</v>
      </c>
      <c r="K2415">
        <v>1430340195</v>
      </c>
      <c r="L2415" t="b">
        <v>0</v>
      </c>
      <c r="M2415">
        <v>123</v>
      </c>
      <c r="N2415" t="b">
        <v>1</v>
      </c>
      <c r="O2415" t="s">
        <v>8283</v>
      </c>
      <c r="P2415" t="s">
        <v>8312</v>
      </c>
      <c r="Q2415" t="s">
        <v>8313</v>
      </c>
      <c r="R2415">
        <f t="shared" si="259"/>
        <v>65.08</v>
      </c>
      <c r="S2415" s="9">
        <f t="shared" si="260"/>
        <v>107</v>
      </c>
      <c r="T2415" s="8">
        <f t="shared" si="261"/>
        <v>42123.86336805555</v>
      </c>
      <c r="U2415" s="8">
        <f t="shared" si="262"/>
        <v>42156.945833333331</v>
      </c>
      <c r="V2415" s="14">
        <f t="shared" si="263"/>
        <v>33.082465277781012</v>
      </c>
      <c r="W2415" s="10">
        <f t="shared" si="264"/>
        <v>6.7333333333333328E-2</v>
      </c>
      <c r="X2415" s="21">
        <f t="shared" si="265"/>
        <v>2015</v>
      </c>
    </row>
    <row r="2416" spans="1:24" ht="45" x14ac:dyDescent="0.25">
      <c r="A2416">
        <v>373</v>
      </c>
      <c r="B2416" s="1" t="s">
        <v>374</v>
      </c>
      <c r="C2416" s="1" t="s">
        <v>4483</v>
      </c>
      <c r="D2416" s="3">
        <v>7500</v>
      </c>
      <c r="E2416" s="4">
        <v>8000</v>
      </c>
      <c r="F2416" t="s">
        <v>8218</v>
      </c>
      <c r="G2416" t="s">
        <v>8223</v>
      </c>
      <c r="H2416" t="s">
        <v>8404</v>
      </c>
      <c r="I2416" t="s">
        <v>8245</v>
      </c>
      <c r="J2416">
        <v>1342648398</v>
      </c>
      <c r="K2416">
        <v>1340056398</v>
      </c>
      <c r="L2416" t="b">
        <v>0</v>
      </c>
      <c r="M2416">
        <v>89</v>
      </c>
      <c r="N2416" t="b">
        <v>1</v>
      </c>
      <c r="O2416" t="s">
        <v>8267</v>
      </c>
      <c r="P2416" t="s">
        <v>8320</v>
      </c>
      <c r="Q2416" t="s">
        <v>8321</v>
      </c>
      <c r="R2416">
        <f t="shared" si="259"/>
        <v>89.89</v>
      </c>
      <c r="S2416" s="9">
        <f t="shared" si="260"/>
        <v>107</v>
      </c>
      <c r="T2416" s="8">
        <f t="shared" si="261"/>
        <v>41078.91201388889</v>
      </c>
      <c r="U2416" s="8">
        <f t="shared" si="262"/>
        <v>41108.91201388889</v>
      </c>
      <c r="V2416" s="14">
        <f t="shared" si="263"/>
        <v>30</v>
      </c>
      <c r="W2416" s="10">
        <f t="shared" si="264"/>
        <v>6.6666666666666666E-2</v>
      </c>
      <c r="X2416" s="21">
        <f t="shared" si="265"/>
        <v>2012</v>
      </c>
    </row>
    <row r="2417" spans="1:24" ht="45" x14ac:dyDescent="0.25">
      <c r="A2417">
        <v>728</v>
      </c>
      <c r="B2417" s="1" t="s">
        <v>729</v>
      </c>
      <c r="C2417" s="1" t="s">
        <v>4838</v>
      </c>
      <c r="D2417" s="3">
        <v>7500</v>
      </c>
      <c r="E2417" s="4">
        <v>7917.45</v>
      </c>
      <c r="F2417" t="s">
        <v>8218</v>
      </c>
      <c r="G2417" t="s">
        <v>8223</v>
      </c>
      <c r="H2417" t="s">
        <v>8404</v>
      </c>
      <c r="I2417" t="s">
        <v>8245</v>
      </c>
      <c r="J2417">
        <v>1313957157</v>
      </c>
      <c r="K2417">
        <v>1310069157</v>
      </c>
      <c r="L2417" t="b">
        <v>0</v>
      </c>
      <c r="M2417">
        <v>130</v>
      </c>
      <c r="N2417" t="b">
        <v>1</v>
      </c>
      <c r="O2417" t="s">
        <v>8272</v>
      </c>
      <c r="P2417" t="s">
        <v>8310</v>
      </c>
      <c r="Q2417" t="s">
        <v>8332</v>
      </c>
      <c r="R2417">
        <f t="shared" si="259"/>
        <v>60.9</v>
      </c>
      <c r="S2417" s="9">
        <f t="shared" si="260"/>
        <v>106</v>
      </c>
      <c r="T2417" s="8">
        <f t="shared" si="261"/>
        <v>40731.837465277778</v>
      </c>
      <c r="U2417" s="8">
        <f t="shared" si="262"/>
        <v>40776.837465277778</v>
      </c>
      <c r="V2417" s="14">
        <f t="shared" si="263"/>
        <v>45</v>
      </c>
      <c r="W2417" s="10">
        <f t="shared" si="264"/>
        <v>5.5659999999999973E-2</v>
      </c>
      <c r="X2417" s="21">
        <f t="shared" si="265"/>
        <v>2011</v>
      </c>
    </row>
    <row r="2418" spans="1:24" ht="30" x14ac:dyDescent="0.25">
      <c r="A2418">
        <v>2729</v>
      </c>
      <c r="B2418" s="1" t="s">
        <v>2729</v>
      </c>
      <c r="C2418" s="1" t="s">
        <v>6839</v>
      </c>
      <c r="D2418" s="3">
        <v>7500</v>
      </c>
      <c r="E2418" s="4">
        <v>7833</v>
      </c>
      <c r="F2418" t="s">
        <v>8218</v>
      </c>
      <c r="G2418" t="s">
        <v>8223</v>
      </c>
      <c r="H2418" t="s">
        <v>8404</v>
      </c>
      <c r="I2418" t="s">
        <v>8245</v>
      </c>
      <c r="J2418">
        <v>1430459197</v>
      </c>
      <c r="K2418">
        <v>1427867197</v>
      </c>
      <c r="L2418" t="b">
        <v>0</v>
      </c>
      <c r="M2418">
        <v>23</v>
      </c>
      <c r="N2418" t="b">
        <v>1</v>
      </c>
      <c r="O2418" t="s">
        <v>8293</v>
      </c>
      <c r="P2418" t="s">
        <v>8307</v>
      </c>
      <c r="Q2418" t="s">
        <v>8308</v>
      </c>
      <c r="R2418">
        <f t="shared" si="259"/>
        <v>340.57</v>
      </c>
      <c r="S2418" s="9">
        <f t="shared" si="260"/>
        <v>104</v>
      </c>
      <c r="T2418" s="8">
        <f t="shared" si="261"/>
        <v>42095.240706018521</v>
      </c>
      <c r="U2418" s="8">
        <f t="shared" si="262"/>
        <v>42125.240706018521</v>
      </c>
      <c r="V2418" s="14">
        <f t="shared" si="263"/>
        <v>30</v>
      </c>
      <c r="W2418" s="10">
        <f t="shared" si="264"/>
        <v>4.4400000000000002E-2</v>
      </c>
      <c r="X2418" s="21">
        <f t="shared" si="265"/>
        <v>2015</v>
      </c>
    </row>
    <row r="2419" spans="1:24" ht="60" x14ac:dyDescent="0.25">
      <c r="A2419">
        <v>791</v>
      </c>
      <c r="B2419" s="1" t="s">
        <v>792</v>
      </c>
      <c r="C2419" s="1" t="s">
        <v>4901</v>
      </c>
      <c r="D2419" s="3">
        <v>7500</v>
      </c>
      <c r="E2419" s="4">
        <v>7790</v>
      </c>
      <c r="F2419" t="s">
        <v>8218</v>
      </c>
      <c r="G2419" t="s">
        <v>8223</v>
      </c>
      <c r="H2419" t="s">
        <v>8404</v>
      </c>
      <c r="I2419" t="s">
        <v>8245</v>
      </c>
      <c r="J2419">
        <v>1384322340</v>
      </c>
      <c r="K2419">
        <v>1381430646</v>
      </c>
      <c r="L2419" t="b">
        <v>0</v>
      </c>
      <c r="M2419">
        <v>128</v>
      </c>
      <c r="N2419" t="b">
        <v>1</v>
      </c>
      <c r="O2419" t="s">
        <v>8274</v>
      </c>
      <c r="P2419" t="s">
        <v>8326</v>
      </c>
      <c r="Q2419" t="s">
        <v>8330</v>
      </c>
      <c r="R2419">
        <f t="shared" si="259"/>
        <v>60.86</v>
      </c>
      <c r="S2419" s="9">
        <f t="shared" si="260"/>
        <v>104</v>
      </c>
      <c r="T2419" s="8">
        <f t="shared" si="261"/>
        <v>41557.780624999999</v>
      </c>
      <c r="U2419" s="8">
        <f t="shared" si="262"/>
        <v>41591.249305555553</v>
      </c>
      <c r="V2419" s="14">
        <f t="shared" si="263"/>
        <v>33.468680555553874</v>
      </c>
      <c r="W2419" s="10">
        <f t="shared" si="264"/>
        <v>3.8666666666666669E-2</v>
      </c>
      <c r="X2419" s="21">
        <f t="shared" si="265"/>
        <v>2013</v>
      </c>
    </row>
    <row r="2420" spans="1:24" ht="60" x14ac:dyDescent="0.25">
      <c r="A2420">
        <v>2461</v>
      </c>
      <c r="B2420" s="1" t="s">
        <v>2462</v>
      </c>
      <c r="C2420" s="1" t="s">
        <v>6571</v>
      </c>
      <c r="D2420" s="3">
        <v>7500</v>
      </c>
      <c r="E2420" s="4">
        <v>7785</v>
      </c>
      <c r="F2420" t="s">
        <v>8218</v>
      </c>
      <c r="G2420" t="s">
        <v>8223</v>
      </c>
      <c r="H2420" t="s">
        <v>8404</v>
      </c>
      <c r="I2420" t="s">
        <v>8245</v>
      </c>
      <c r="J2420">
        <v>1317438000</v>
      </c>
      <c r="K2420">
        <v>1314577097</v>
      </c>
      <c r="L2420" t="b">
        <v>0</v>
      </c>
      <c r="M2420">
        <v>86</v>
      </c>
      <c r="N2420" t="b">
        <v>1</v>
      </c>
      <c r="O2420" t="s">
        <v>8277</v>
      </c>
      <c r="P2420" t="s">
        <v>8326</v>
      </c>
      <c r="Q2420" t="s">
        <v>8327</v>
      </c>
      <c r="R2420">
        <f t="shared" si="259"/>
        <v>90.52</v>
      </c>
      <c r="S2420" s="9">
        <f t="shared" si="260"/>
        <v>104</v>
      </c>
      <c r="T2420" s="8">
        <f t="shared" si="261"/>
        <v>40784.012696759259</v>
      </c>
      <c r="U2420" s="8">
        <f t="shared" si="262"/>
        <v>40817.125</v>
      </c>
      <c r="V2420" s="14">
        <f t="shared" si="263"/>
        <v>33.112303240741312</v>
      </c>
      <c r="W2420" s="10">
        <f t="shared" si="264"/>
        <v>3.7999999999999999E-2</v>
      </c>
      <c r="X2420" s="21">
        <f t="shared" si="265"/>
        <v>2011</v>
      </c>
    </row>
    <row r="2421" spans="1:24" ht="45" x14ac:dyDescent="0.25">
      <c r="A2421">
        <v>356</v>
      </c>
      <c r="B2421" s="1" t="s">
        <v>357</v>
      </c>
      <c r="C2421" s="1" t="s">
        <v>4466</v>
      </c>
      <c r="D2421" s="3">
        <v>7500</v>
      </c>
      <c r="E2421" s="4">
        <v>7701.93</v>
      </c>
      <c r="F2421" t="s">
        <v>8218</v>
      </c>
      <c r="G2421" t="s">
        <v>8223</v>
      </c>
      <c r="H2421" t="s">
        <v>8404</v>
      </c>
      <c r="I2421" t="s">
        <v>8245</v>
      </c>
      <c r="J2421">
        <v>1458152193</v>
      </c>
      <c r="K2421">
        <v>1455563793</v>
      </c>
      <c r="L2421" t="b">
        <v>1</v>
      </c>
      <c r="M2421">
        <v>97</v>
      </c>
      <c r="N2421" t="b">
        <v>1</v>
      </c>
      <c r="O2421" t="s">
        <v>8267</v>
      </c>
      <c r="P2421" t="s">
        <v>8320</v>
      </c>
      <c r="Q2421" t="s">
        <v>8321</v>
      </c>
      <c r="R2421">
        <f t="shared" si="259"/>
        <v>79.400000000000006</v>
      </c>
      <c r="S2421" s="9">
        <f t="shared" si="260"/>
        <v>103</v>
      </c>
      <c r="T2421" s="8">
        <f t="shared" si="261"/>
        <v>42415.803159722222</v>
      </c>
      <c r="U2421" s="8">
        <f t="shared" si="262"/>
        <v>42445.761493055557</v>
      </c>
      <c r="V2421" s="14">
        <f t="shared" si="263"/>
        <v>29.958333333335759</v>
      </c>
      <c r="W2421" s="10">
        <f t="shared" si="264"/>
        <v>2.6924000000000038E-2</v>
      </c>
      <c r="X2421" s="21">
        <f t="shared" si="265"/>
        <v>2016</v>
      </c>
    </row>
    <row r="2422" spans="1:24" ht="60" x14ac:dyDescent="0.25">
      <c r="A2422">
        <v>107</v>
      </c>
      <c r="B2422" s="1" t="s">
        <v>109</v>
      </c>
      <c r="C2422" s="1" t="s">
        <v>4218</v>
      </c>
      <c r="D2422" s="3">
        <v>7500</v>
      </c>
      <c r="E2422" s="4">
        <v>7685</v>
      </c>
      <c r="F2422" t="s">
        <v>8218</v>
      </c>
      <c r="G2422" t="s">
        <v>8223</v>
      </c>
      <c r="H2422" t="s">
        <v>8404</v>
      </c>
      <c r="I2422" t="s">
        <v>8245</v>
      </c>
      <c r="J2422">
        <v>1303688087</v>
      </c>
      <c r="K2422">
        <v>1301787287</v>
      </c>
      <c r="L2422" t="b">
        <v>0</v>
      </c>
      <c r="M2422">
        <v>69</v>
      </c>
      <c r="N2422" t="b">
        <v>1</v>
      </c>
      <c r="O2422" t="s">
        <v>8264</v>
      </c>
      <c r="P2422" t="s">
        <v>8320</v>
      </c>
      <c r="Q2422" t="s">
        <v>8342</v>
      </c>
      <c r="R2422">
        <f t="shared" si="259"/>
        <v>111.38</v>
      </c>
      <c r="S2422" s="9">
        <f t="shared" si="260"/>
        <v>102</v>
      </c>
      <c r="T2422" s="8">
        <f t="shared" si="261"/>
        <v>40635.982488425929</v>
      </c>
      <c r="U2422" s="8">
        <f t="shared" si="262"/>
        <v>40657.982488425929</v>
      </c>
      <c r="V2422" s="14">
        <f t="shared" si="263"/>
        <v>22</v>
      </c>
      <c r="W2422" s="10">
        <f t="shared" si="264"/>
        <v>2.4666666666666667E-2</v>
      </c>
      <c r="X2422" s="21">
        <f t="shared" si="265"/>
        <v>2011</v>
      </c>
    </row>
    <row r="2423" spans="1:24" ht="60" x14ac:dyDescent="0.25">
      <c r="A2423">
        <v>1271</v>
      </c>
      <c r="B2423" s="1" t="s">
        <v>1272</v>
      </c>
      <c r="C2423" s="1" t="s">
        <v>5381</v>
      </c>
      <c r="D2423" s="3">
        <v>7500</v>
      </c>
      <c r="E2423" s="4">
        <v>7635</v>
      </c>
      <c r="F2423" t="s">
        <v>8218</v>
      </c>
      <c r="G2423" t="s">
        <v>8223</v>
      </c>
      <c r="H2423" t="s">
        <v>8404</v>
      </c>
      <c r="I2423" t="s">
        <v>8245</v>
      </c>
      <c r="J2423">
        <v>1384363459</v>
      </c>
      <c r="K2423">
        <v>1381767859</v>
      </c>
      <c r="L2423" t="b">
        <v>1</v>
      </c>
      <c r="M2423">
        <v>31</v>
      </c>
      <c r="N2423" t="b">
        <v>1</v>
      </c>
      <c r="O2423" t="s">
        <v>8274</v>
      </c>
      <c r="P2423" t="s">
        <v>8326</v>
      </c>
      <c r="Q2423" t="s">
        <v>8330</v>
      </c>
      <c r="R2423">
        <f t="shared" si="259"/>
        <v>246.29</v>
      </c>
      <c r="S2423" s="9">
        <f t="shared" si="260"/>
        <v>102</v>
      </c>
      <c r="T2423" s="8">
        <f t="shared" si="261"/>
        <v>41561.683553240742</v>
      </c>
      <c r="U2423" s="8">
        <f t="shared" si="262"/>
        <v>41591.725219907406</v>
      </c>
      <c r="V2423" s="14">
        <f t="shared" si="263"/>
        <v>30.041666666664241</v>
      </c>
      <c r="W2423" s="10">
        <f t="shared" si="264"/>
        <v>1.7999999999999999E-2</v>
      </c>
      <c r="X2423" s="21">
        <f t="shared" si="265"/>
        <v>2013</v>
      </c>
    </row>
    <row r="2424" spans="1:24" ht="45" x14ac:dyDescent="0.25">
      <c r="A2424">
        <v>2524</v>
      </c>
      <c r="B2424" s="1" t="s">
        <v>2524</v>
      </c>
      <c r="C2424" s="1" t="s">
        <v>6634</v>
      </c>
      <c r="D2424" s="3">
        <v>7500</v>
      </c>
      <c r="E2424" s="4">
        <v>7620</v>
      </c>
      <c r="F2424" t="s">
        <v>8218</v>
      </c>
      <c r="G2424" t="s">
        <v>8223</v>
      </c>
      <c r="H2424" t="s">
        <v>8404</v>
      </c>
      <c r="I2424" t="s">
        <v>8245</v>
      </c>
      <c r="J2424">
        <v>1419136200</v>
      </c>
      <c r="K2424">
        <v>1416338557</v>
      </c>
      <c r="L2424" t="b">
        <v>0</v>
      </c>
      <c r="M2424">
        <v>43</v>
      </c>
      <c r="N2424" t="b">
        <v>1</v>
      </c>
      <c r="O2424" t="s">
        <v>8298</v>
      </c>
      <c r="P2424" t="s">
        <v>8326</v>
      </c>
      <c r="Q2424" t="s">
        <v>8340</v>
      </c>
      <c r="R2424">
        <f t="shared" si="259"/>
        <v>177.21</v>
      </c>
      <c r="S2424" s="9">
        <f t="shared" si="260"/>
        <v>102</v>
      </c>
      <c r="T2424" s="8">
        <f t="shared" si="261"/>
        <v>41961.807372685187</v>
      </c>
      <c r="U2424" s="8">
        <f t="shared" si="262"/>
        <v>41994.1875</v>
      </c>
      <c r="V2424" s="14">
        <f t="shared" si="263"/>
        <v>32.380127314812853</v>
      </c>
      <c r="W2424" s="10">
        <f t="shared" si="264"/>
        <v>1.6E-2</v>
      </c>
      <c r="X2424" s="21">
        <f t="shared" si="265"/>
        <v>2014</v>
      </c>
    </row>
    <row r="2425" spans="1:24" ht="60" x14ac:dyDescent="0.25">
      <c r="A2425">
        <v>2613</v>
      </c>
      <c r="B2425" s="1" t="s">
        <v>2613</v>
      </c>
      <c r="C2425" s="1" t="s">
        <v>6723</v>
      </c>
      <c r="D2425" s="3">
        <v>7500</v>
      </c>
      <c r="E2425" s="4">
        <v>7576</v>
      </c>
      <c r="F2425" t="s">
        <v>8218</v>
      </c>
      <c r="G2425" t="s">
        <v>8223</v>
      </c>
      <c r="H2425" t="s">
        <v>8404</v>
      </c>
      <c r="I2425" t="s">
        <v>8245</v>
      </c>
      <c r="J2425">
        <v>1348256294</v>
      </c>
      <c r="K2425">
        <v>1345664294</v>
      </c>
      <c r="L2425" t="b">
        <v>1</v>
      </c>
      <c r="M2425">
        <v>28</v>
      </c>
      <c r="N2425" t="b">
        <v>1</v>
      </c>
      <c r="O2425" t="s">
        <v>8299</v>
      </c>
      <c r="P2425" t="s">
        <v>8307</v>
      </c>
      <c r="Q2425" t="s">
        <v>8314</v>
      </c>
      <c r="R2425">
        <f t="shared" si="259"/>
        <v>270.57</v>
      </c>
      <c r="S2425" s="9">
        <f t="shared" si="260"/>
        <v>101</v>
      </c>
      <c r="T2425" s="8">
        <f t="shared" si="261"/>
        <v>41143.81821759259</v>
      </c>
      <c r="U2425" s="8">
        <f t="shared" si="262"/>
        <v>41173.81821759259</v>
      </c>
      <c r="V2425" s="14">
        <f t="shared" si="263"/>
        <v>30</v>
      </c>
      <c r="W2425" s="10">
        <f t="shared" si="264"/>
        <v>1.0133333333333333E-2</v>
      </c>
      <c r="X2425" s="21">
        <f t="shared" si="265"/>
        <v>2012</v>
      </c>
    </row>
    <row r="2426" spans="1:24" ht="60" x14ac:dyDescent="0.25">
      <c r="A2426">
        <v>1656</v>
      </c>
      <c r="B2426" s="1" t="s">
        <v>1657</v>
      </c>
      <c r="C2426" s="1" t="s">
        <v>5766</v>
      </c>
      <c r="D2426" s="3">
        <v>7500</v>
      </c>
      <c r="E2426" s="4">
        <v>7525.12</v>
      </c>
      <c r="F2426" t="s">
        <v>8218</v>
      </c>
      <c r="G2426" t="s">
        <v>8223</v>
      </c>
      <c r="H2426" t="s">
        <v>8404</v>
      </c>
      <c r="I2426" t="s">
        <v>8245</v>
      </c>
      <c r="J2426">
        <v>1355437052</v>
      </c>
      <c r="K2426">
        <v>1352845052</v>
      </c>
      <c r="L2426" t="b">
        <v>0</v>
      </c>
      <c r="M2426">
        <v>48</v>
      </c>
      <c r="N2426" t="b">
        <v>1</v>
      </c>
      <c r="O2426" t="s">
        <v>8290</v>
      </c>
      <c r="P2426" t="s">
        <v>8326</v>
      </c>
      <c r="Q2426" t="s">
        <v>8337</v>
      </c>
      <c r="R2426">
        <f t="shared" si="259"/>
        <v>156.77000000000001</v>
      </c>
      <c r="S2426" s="9">
        <f t="shared" si="260"/>
        <v>100</v>
      </c>
      <c r="T2426" s="8">
        <f t="shared" si="261"/>
        <v>41226.928842592592</v>
      </c>
      <c r="U2426" s="8">
        <f t="shared" si="262"/>
        <v>41256.928842592592</v>
      </c>
      <c r="V2426" s="14">
        <f t="shared" si="263"/>
        <v>30</v>
      </c>
      <c r="W2426" s="10">
        <f t="shared" si="264"/>
        <v>3.3493333333333188E-3</v>
      </c>
      <c r="X2426" s="21">
        <f t="shared" si="265"/>
        <v>2012</v>
      </c>
    </row>
    <row r="2427" spans="1:24" ht="60" x14ac:dyDescent="0.25">
      <c r="A2427">
        <v>1365</v>
      </c>
      <c r="B2427" s="1" t="s">
        <v>1366</v>
      </c>
      <c r="C2427" s="1" t="s">
        <v>5475</v>
      </c>
      <c r="D2427" s="3">
        <v>7500</v>
      </c>
      <c r="E2427" s="4">
        <v>7520</v>
      </c>
      <c r="F2427" t="s">
        <v>8218</v>
      </c>
      <c r="G2427" t="s">
        <v>8223</v>
      </c>
      <c r="H2427" t="s">
        <v>8404</v>
      </c>
      <c r="I2427" t="s">
        <v>8245</v>
      </c>
      <c r="J2427">
        <v>1426523752</v>
      </c>
      <c r="K2427">
        <v>1423935352</v>
      </c>
      <c r="L2427" t="b">
        <v>0</v>
      </c>
      <c r="M2427">
        <v>92</v>
      </c>
      <c r="N2427" t="b">
        <v>1</v>
      </c>
      <c r="O2427" t="s">
        <v>8274</v>
      </c>
      <c r="P2427" t="s">
        <v>8326</v>
      </c>
      <c r="Q2427" t="s">
        <v>8330</v>
      </c>
      <c r="R2427">
        <f t="shared" si="259"/>
        <v>81.739999999999995</v>
      </c>
      <c r="S2427" s="9">
        <f t="shared" si="260"/>
        <v>100</v>
      </c>
      <c r="T2427" s="8">
        <f t="shared" si="261"/>
        <v>42049.733240740738</v>
      </c>
      <c r="U2427" s="8">
        <f t="shared" si="262"/>
        <v>42079.691574074073</v>
      </c>
      <c r="V2427" s="14">
        <f t="shared" si="263"/>
        <v>29.958333333335759</v>
      </c>
      <c r="W2427" s="10">
        <f t="shared" si="264"/>
        <v>2.6666666666666666E-3</v>
      </c>
      <c r="X2427" s="21">
        <f t="shared" si="265"/>
        <v>2015</v>
      </c>
    </row>
    <row r="2428" spans="1:24" ht="45" x14ac:dyDescent="0.25">
      <c r="A2428">
        <v>2845</v>
      </c>
      <c r="B2428" s="1" t="s">
        <v>2845</v>
      </c>
      <c r="C2428" s="1" t="s">
        <v>6955</v>
      </c>
      <c r="D2428" s="3">
        <v>7500</v>
      </c>
      <c r="E2428" s="4">
        <v>2366</v>
      </c>
      <c r="F2428" t="s">
        <v>8220</v>
      </c>
      <c r="G2428" t="s">
        <v>8223</v>
      </c>
      <c r="H2428" t="s">
        <v>8404</v>
      </c>
      <c r="I2428" t="s">
        <v>8245</v>
      </c>
      <c r="J2428">
        <v>1433723033</v>
      </c>
      <c r="K2428">
        <v>1428539033</v>
      </c>
      <c r="L2428" t="b">
        <v>0</v>
      </c>
      <c r="M2428">
        <v>39</v>
      </c>
      <c r="N2428" t="b">
        <v>0</v>
      </c>
      <c r="O2428" t="s">
        <v>8269</v>
      </c>
      <c r="P2428" t="s">
        <v>8322</v>
      </c>
      <c r="Q2428" t="s">
        <v>8325</v>
      </c>
      <c r="R2428">
        <f t="shared" si="259"/>
        <v>60.67</v>
      </c>
      <c r="S2428" s="9">
        <f t="shared" si="260"/>
        <v>32</v>
      </c>
      <c r="T2428" s="8">
        <f t="shared" si="261"/>
        <v>42103.016585648147</v>
      </c>
      <c r="U2428" s="8">
        <f t="shared" si="262"/>
        <v>42163.016585648147</v>
      </c>
      <c r="V2428" s="14">
        <f t="shared" si="263"/>
        <v>60</v>
      </c>
      <c r="W2428" s="10">
        <f t="shared" si="264"/>
        <v>-0.68453333333333333</v>
      </c>
      <c r="X2428" s="21">
        <f t="shared" si="265"/>
        <v>2015</v>
      </c>
    </row>
    <row r="2429" spans="1:24" ht="45" x14ac:dyDescent="0.25">
      <c r="A2429">
        <v>144</v>
      </c>
      <c r="B2429" s="1" t="s">
        <v>146</v>
      </c>
      <c r="C2429" s="1" t="s">
        <v>4254</v>
      </c>
      <c r="D2429" s="3">
        <v>7500</v>
      </c>
      <c r="E2429" s="4">
        <v>2070</v>
      </c>
      <c r="F2429" t="s">
        <v>8219</v>
      </c>
      <c r="G2429" t="s">
        <v>8228</v>
      </c>
      <c r="H2429" t="s">
        <v>8409</v>
      </c>
      <c r="I2429" t="s">
        <v>8250</v>
      </c>
      <c r="J2429">
        <v>1428945472</v>
      </c>
      <c r="K2429">
        <v>1423765072</v>
      </c>
      <c r="L2429" t="b">
        <v>0</v>
      </c>
      <c r="M2429">
        <v>37</v>
      </c>
      <c r="N2429" t="b">
        <v>0</v>
      </c>
      <c r="O2429" t="s">
        <v>8265</v>
      </c>
      <c r="P2429" t="s">
        <v>8320</v>
      </c>
      <c r="Q2429" t="s">
        <v>8336</v>
      </c>
      <c r="R2429">
        <f t="shared" si="259"/>
        <v>55.95</v>
      </c>
      <c r="S2429" s="9">
        <f t="shared" si="260"/>
        <v>28</v>
      </c>
      <c r="T2429" s="8">
        <f t="shared" si="261"/>
        <v>42047.762407407412</v>
      </c>
      <c r="U2429" s="8">
        <f t="shared" si="262"/>
        <v>42107.72074074074</v>
      </c>
      <c r="V2429" s="14">
        <f t="shared" si="263"/>
        <v>59.958333333328483</v>
      </c>
      <c r="W2429" s="10">
        <f t="shared" si="264"/>
        <v>-0.72399999999999998</v>
      </c>
      <c r="X2429" s="21">
        <f t="shared" si="265"/>
        <v>2015</v>
      </c>
    </row>
    <row r="2430" spans="1:24" ht="45" x14ac:dyDescent="0.25">
      <c r="A2430">
        <v>2324</v>
      </c>
      <c r="B2430" s="1" t="s">
        <v>2325</v>
      </c>
      <c r="C2430" s="1" t="s">
        <v>6434</v>
      </c>
      <c r="D2430" s="3">
        <v>7500</v>
      </c>
      <c r="E2430" s="4">
        <v>1555</v>
      </c>
      <c r="F2430" t="s">
        <v>8221</v>
      </c>
      <c r="G2430" t="s">
        <v>8224</v>
      </c>
      <c r="H2430" t="s">
        <v>8408</v>
      </c>
      <c r="I2430" t="s">
        <v>8246</v>
      </c>
      <c r="J2430">
        <v>1490559285</v>
      </c>
      <c r="K2430">
        <v>1487970885</v>
      </c>
      <c r="L2430" t="b">
        <v>0</v>
      </c>
      <c r="M2430">
        <v>61</v>
      </c>
      <c r="N2430" t="b">
        <v>0</v>
      </c>
      <c r="O2430" t="s">
        <v>8296</v>
      </c>
      <c r="P2430" t="s">
        <v>8318</v>
      </c>
      <c r="Q2430" t="s">
        <v>8319</v>
      </c>
      <c r="R2430">
        <f t="shared" si="259"/>
        <v>25.49</v>
      </c>
      <c r="S2430" s="9">
        <f t="shared" si="260"/>
        <v>21</v>
      </c>
      <c r="T2430" s="8">
        <f t="shared" si="261"/>
        <v>42790.885243055556</v>
      </c>
      <c r="U2430" s="8">
        <f t="shared" si="262"/>
        <v>42820.843576388885</v>
      </c>
      <c r="V2430" s="14">
        <f t="shared" si="263"/>
        <v>29.958333333328483</v>
      </c>
      <c r="W2430" s="10">
        <f t="shared" si="264"/>
        <v>-0.79266666666666663</v>
      </c>
      <c r="X2430" s="21">
        <f t="shared" si="265"/>
        <v>2017</v>
      </c>
    </row>
    <row r="2431" spans="1:24" ht="45" x14ac:dyDescent="0.25">
      <c r="A2431">
        <v>1424</v>
      </c>
      <c r="B2431" s="1" t="s">
        <v>1425</v>
      </c>
      <c r="C2431" s="1" t="s">
        <v>5534</v>
      </c>
      <c r="D2431" s="3">
        <v>7500</v>
      </c>
      <c r="E2431" s="4">
        <v>1527</v>
      </c>
      <c r="F2431" t="s">
        <v>8220</v>
      </c>
      <c r="G2431" t="s">
        <v>8223</v>
      </c>
      <c r="H2431" t="s">
        <v>8404</v>
      </c>
      <c r="I2431" t="s">
        <v>8245</v>
      </c>
      <c r="J2431">
        <v>1479233602</v>
      </c>
      <c r="K2431">
        <v>1478106802</v>
      </c>
      <c r="L2431" t="b">
        <v>0</v>
      </c>
      <c r="M2431">
        <v>14</v>
      </c>
      <c r="N2431" t="b">
        <v>0</v>
      </c>
      <c r="O2431" t="s">
        <v>8285</v>
      </c>
      <c r="P2431" t="s">
        <v>8310</v>
      </c>
      <c r="Q2431" t="s">
        <v>8347</v>
      </c>
      <c r="R2431">
        <f t="shared" si="259"/>
        <v>109.07</v>
      </c>
      <c r="S2431" s="9">
        <f t="shared" si="260"/>
        <v>20</v>
      </c>
      <c r="T2431" s="8">
        <f t="shared" si="261"/>
        <v>42676.717615740738</v>
      </c>
      <c r="U2431" s="8">
        <f t="shared" si="262"/>
        <v>42689.759282407409</v>
      </c>
      <c r="V2431" s="14">
        <f t="shared" si="263"/>
        <v>13.041666666671517</v>
      </c>
      <c r="W2431" s="10">
        <f t="shared" si="264"/>
        <v>-0.7964</v>
      </c>
      <c r="X2431" s="21">
        <f t="shared" si="265"/>
        <v>2016</v>
      </c>
    </row>
    <row r="2432" spans="1:24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t="s">
        <v>8223</v>
      </c>
      <c r="H2432" t="s">
        <v>8404</v>
      </c>
      <c r="I2432" t="s">
        <v>8245</v>
      </c>
      <c r="J2432">
        <v>1438616124</v>
      </c>
      <c r="K2432">
        <v>1433432124</v>
      </c>
      <c r="L2432" t="b">
        <v>0</v>
      </c>
      <c r="M2432">
        <v>3</v>
      </c>
      <c r="N2432" t="b">
        <v>0</v>
      </c>
      <c r="O2432" t="s">
        <v>8270</v>
      </c>
      <c r="P2432" t="s">
        <v>8307</v>
      </c>
      <c r="Q2432" t="s">
        <v>8341</v>
      </c>
      <c r="R2432">
        <f t="shared" si="259"/>
        <v>367</v>
      </c>
      <c r="S2432" s="9">
        <f t="shared" si="260"/>
        <v>15</v>
      </c>
      <c r="T2432" s="8">
        <f t="shared" si="261"/>
        <v>42159.649583333332</v>
      </c>
      <c r="U2432" s="8">
        <f t="shared" si="262"/>
        <v>42219.649583333332</v>
      </c>
      <c r="V2432" s="14">
        <f t="shared" si="263"/>
        <v>60</v>
      </c>
      <c r="W2432" s="10">
        <f t="shared" si="264"/>
        <v>-0.85319999999999996</v>
      </c>
      <c r="X2432" s="21">
        <f t="shared" si="265"/>
        <v>2015</v>
      </c>
    </row>
    <row r="2433" spans="1:24" ht="60" x14ac:dyDescent="0.25">
      <c r="A2433">
        <v>3880</v>
      </c>
      <c r="B2433" s="1" t="s">
        <v>3877</v>
      </c>
      <c r="C2433" s="1" t="s">
        <v>7989</v>
      </c>
      <c r="D2433" s="3">
        <v>7500</v>
      </c>
      <c r="E2433" s="4">
        <v>980</v>
      </c>
      <c r="F2433" t="s">
        <v>8219</v>
      </c>
      <c r="G2433" t="s">
        <v>8224</v>
      </c>
      <c r="H2433" t="s">
        <v>8408</v>
      </c>
      <c r="I2433" t="s">
        <v>8246</v>
      </c>
      <c r="J2433">
        <v>1406761200</v>
      </c>
      <c r="K2433">
        <v>1403724820</v>
      </c>
      <c r="L2433" t="b">
        <v>0</v>
      </c>
      <c r="M2433">
        <v>17</v>
      </c>
      <c r="N2433" t="b">
        <v>0</v>
      </c>
      <c r="O2433" t="s">
        <v>8303</v>
      </c>
      <c r="P2433" t="s">
        <v>8322</v>
      </c>
      <c r="Q2433" t="s">
        <v>8334</v>
      </c>
      <c r="R2433">
        <f t="shared" si="259"/>
        <v>57.65</v>
      </c>
      <c r="S2433" s="9">
        <f t="shared" si="260"/>
        <v>13</v>
      </c>
      <c r="T2433" s="8">
        <f t="shared" si="261"/>
        <v>41815.815046296295</v>
      </c>
      <c r="U2433" s="8">
        <f t="shared" si="262"/>
        <v>41850.958333333336</v>
      </c>
      <c r="V2433" s="14">
        <f t="shared" si="263"/>
        <v>35.143287037040864</v>
      </c>
      <c r="W2433" s="10">
        <f t="shared" si="264"/>
        <v>-0.86933333333333329</v>
      </c>
      <c r="X2433" s="21">
        <f t="shared" si="265"/>
        <v>2014</v>
      </c>
    </row>
    <row r="2434" spans="1:24" ht="60" x14ac:dyDescent="0.25">
      <c r="A2434">
        <v>942</v>
      </c>
      <c r="B2434" s="1" t="s">
        <v>943</v>
      </c>
      <c r="C2434" s="1" t="s">
        <v>5052</v>
      </c>
      <c r="D2434" s="3">
        <v>7500</v>
      </c>
      <c r="E2434" s="4">
        <v>668</v>
      </c>
      <c r="F2434" t="s">
        <v>8220</v>
      </c>
      <c r="G2434" t="s">
        <v>8223</v>
      </c>
      <c r="H2434" t="s">
        <v>8404</v>
      </c>
      <c r="I2434" t="s">
        <v>8245</v>
      </c>
      <c r="J2434">
        <v>1455826460</v>
      </c>
      <c r="K2434">
        <v>1452716060</v>
      </c>
      <c r="L2434" t="b">
        <v>0</v>
      </c>
      <c r="M2434">
        <v>16</v>
      </c>
      <c r="N2434" t="b">
        <v>0</v>
      </c>
      <c r="O2434" t="s">
        <v>8271</v>
      </c>
      <c r="P2434" t="s">
        <v>8307</v>
      </c>
      <c r="Q2434" t="s">
        <v>8309</v>
      </c>
      <c r="R2434">
        <f t="shared" ref="R2434:R2497" si="266">IFERROR(ROUND(E2434/M2434,2),0)</f>
        <v>41.75</v>
      </c>
      <c r="S2434" s="9">
        <f t="shared" ref="S2434:S2497" si="267">ROUND((E2434/D2434)*100,0)</f>
        <v>9</v>
      </c>
      <c r="T2434" s="8">
        <f t="shared" ref="T2434:T2497" si="268">+(((K2434/60)/60)/24)+DATE(1970,1,1)</f>
        <v>42382.843287037031</v>
      </c>
      <c r="U2434" s="8">
        <f t="shared" ref="U2434:U2497" si="269">+(((J2434/60)/60/24)+DATE(1970,1,1))</f>
        <v>42418.843287037031</v>
      </c>
      <c r="V2434" s="14">
        <f t="shared" ref="V2434:V2497" si="270">+U2434-T2434</f>
        <v>36</v>
      </c>
      <c r="W2434" s="10">
        <f t="shared" ref="W2434:W2497" si="271">+(E2434-D2434)/D2434</f>
        <v>-0.91093333333333337</v>
      </c>
      <c r="X2434" s="21">
        <f t="shared" ref="X2434:X2497" si="272">YEAR(T2434)</f>
        <v>2016</v>
      </c>
    </row>
    <row r="2435" spans="1:24" ht="60" x14ac:dyDescent="0.25">
      <c r="A2435">
        <v>1981</v>
      </c>
      <c r="B2435" s="1" t="s">
        <v>1982</v>
      </c>
      <c r="C2435" s="1" t="s">
        <v>6091</v>
      </c>
      <c r="D2435" s="3">
        <v>7500</v>
      </c>
      <c r="E2435" s="4">
        <v>381</v>
      </c>
      <c r="F2435" t="s">
        <v>8220</v>
      </c>
      <c r="G2435" t="s">
        <v>8228</v>
      </c>
      <c r="H2435" t="s">
        <v>8409</v>
      </c>
      <c r="I2435" t="s">
        <v>8250</v>
      </c>
      <c r="J2435">
        <v>1404926665</v>
      </c>
      <c r="K2435">
        <v>1402334665</v>
      </c>
      <c r="L2435" t="b">
        <v>0</v>
      </c>
      <c r="M2435">
        <v>12</v>
      </c>
      <c r="N2435" t="b">
        <v>0</v>
      </c>
      <c r="O2435" t="s">
        <v>8294</v>
      </c>
      <c r="P2435" t="s">
        <v>8312</v>
      </c>
      <c r="Q2435" t="s">
        <v>8352</v>
      </c>
      <c r="R2435">
        <f t="shared" si="266"/>
        <v>31.75</v>
      </c>
      <c r="S2435" s="9">
        <f t="shared" si="267"/>
        <v>5</v>
      </c>
      <c r="T2435" s="8">
        <f t="shared" si="268"/>
        <v>41799.725289351853</v>
      </c>
      <c r="U2435" s="8">
        <f t="shared" si="269"/>
        <v>41829.725289351853</v>
      </c>
      <c r="V2435" s="14">
        <f t="shared" si="270"/>
        <v>30</v>
      </c>
      <c r="W2435" s="10">
        <f t="shared" si="271"/>
        <v>-0.94920000000000004</v>
      </c>
      <c r="X2435" s="21">
        <f t="shared" si="272"/>
        <v>2014</v>
      </c>
    </row>
    <row r="2436" spans="1:24" ht="60" x14ac:dyDescent="0.25">
      <c r="A2436">
        <v>2898</v>
      </c>
      <c r="B2436" s="1" t="s">
        <v>2898</v>
      </c>
      <c r="C2436" s="1" t="s">
        <v>7008</v>
      </c>
      <c r="D2436" s="3">
        <v>7500</v>
      </c>
      <c r="E2436" s="4">
        <v>316</v>
      </c>
      <c r="F2436" t="s">
        <v>8220</v>
      </c>
      <c r="G2436" t="s">
        <v>8223</v>
      </c>
      <c r="H2436" t="s">
        <v>8404</v>
      </c>
      <c r="I2436" t="s">
        <v>8245</v>
      </c>
      <c r="J2436">
        <v>1446307053</v>
      </c>
      <c r="K2436">
        <v>1443715053</v>
      </c>
      <c r="L2436" t="b">
        <v>0</v>
      </c>
      <c r="M2436">
        <v>12</v>
      </c>
      <c r="N2436" t="b">
        <v>0</v>
      </c>
      <c r="O2436" t="s">
        <v>8269</v>
      </c>
      <c r="P2436" t="s">
        <v>8322</v>
      </c>
      <c r="Q2436" t="s">
        <v>8325</v>
      </c>
      <c r="R2436">
        <f t="shared" si="266"/>
        <v>26.33</v>
      </c>
      <c r="S2436" s="9">
        <f t="shared" si="267"/>
        <v>4</v>
      </c>
      <c r="T2436" s="8">
        <f t="shared" si="268"/>
        <v>42278.664965277778</v>
      </c>
      <c r="U2436" s="8">
        <f t="shared" si="269"/>
        <v>42308.664965277778</v>
      </c>
      <c r="V2436" s="14">
        <f t="shared" si="270"/>
        <v>30</v>
      </c>
      <c r="W2436" s="10">
        <f t="shared" si="271"/>
        <v>-0.95786666666666664</v>
      </c>
      <c r="X2436" s="21">
        <f t="shared" si="272"/>
        <v>2015</v>
      </c>
    </row>
    <row r="2437" spans="1:24" ht="60" x14ac:dyDescent="0.25">
      <c r="A2437">
        <v>592</v>
      </c>
      <c r="B2437" s="1" t="s">
        <v>593</v>
      </c>
      <c r="C2437" s="1" t="s">
        <v>4702</v>
      </c>
      <c r="D2437" s="3">
        <v>7500</v>
      </c>
      <c r="E2437" s="4">
        <v>250</v>
      </c>
      <c r="F2437" t="s">
        <v>8220</v>
      </c>
      <c r="G2437" t="s">
        <v>8223</v>
      </c>
      <c r="H2437" t="s">
        <v>8404</v>
      </c>
      <c r="I2437" t="s">
        <v>8245</v>
      </c>
      <c r="J2437">
        <v>1417584860</v>
      </c>
      <c r="K2437">
        <v>1414992860</v>
      </c>
      <c r="L2437" t="b">
        <v>0</v>
      </c>
      <c r="M2437">
        <v>1</v>
      </c>
      <c r="N2437" t="b">
        <v>0</v>
      </c>
      <c r="O2437" t="s">
        <v>8270</v>
      </c>
      <c r="P2437" t="s">
        <v>8307</v>
      </c>
      <c r="Q2437" t="s">
        <v>8341</v>
      </c>
      <c r="R2437">
        <f t="shared" si="266"/>
        <v>250</v>
      </c>
      <c r="S2437" s="9">
        <f t="shared" si="267"/>
        <v>3</v>
      </c>
      <c r="T2437" s="8">
        <f t="shared" si="268"/>
        <v>41946.232175925928</v>
      </c>
      <c r="U2437" s="8">
        <f t="shared" si="269"/>
        <v>41976.232175925921</v>
      </c>
      <c r="V2437" s="14">
        <f t="shared" si="270"/>
        <v>29.999999999992724</v>
      </c>
      <c r="W2437" s="10">
        <f t="shared" si="271"/>
        <v>-0.96666666666666667</v>
      </c>
      <c r="X2437" s="21">
        <f t="shared" si="272"/>
        <v>2014</v>
      </c>
    </row>
    <row r="2438" spans="1:24" ht="60" x14ac:dyDescent="0.25">
      <c r="A2438">
        <v>3966</v>
      </c>
      <c r="B2438" s="1" t="s">
        <v>3963</v>
      </c>
      <c r="C2438" s="1" t="s">
        <v>8073</v>
      </c>
      <c r="D2438" s="3">
        <v>7500</v>
      </c>
      <c r="E2438" s="4">
        <v>45</v>
      </c>
      <c r="F2438" t="s">
        <v>8220</v>
      </c>
      <c r="G2438" t="s">
        <v>8223</v>
      </c>
      <c r="H2438" t="s">
        <v>8404</v>
      </c>
      <c r="I2438" t="s">
        <v>8245</v>
      </c>
      <c r="J2438">
        <v>1406170740</v>
      </c>
      <c r="K2438">
        <v>1402506278</v>
      </c>
      <c r="L2438" t="b">
        <v>0</v>
      </c>
      <c r="M2438">
        <v>2</v>
      </c>
      <c r="N2438" t="b">
        <v>0</v>
      </c>
      <c r="O2438" t="s">
        <v>8269</v>
      </c>
      <c r="P2438" t="s">
        <v>8322</v>
      </c>
      <c r="Q2438" t="s">
        <v>8325</v>
      </c>
      <c r="R2438">
        <f t="shared" si="266"/>
        <v>22.5</v>
      </c>
      <c r="S2438" s="9">
        <f t="shared" si="267"/>
        <v>1</v>
      </c>
      <c r="T2438" s="8">
        <f t="shared" si="268"/>
        <v>41801.711550925924</v>
      </c>
      <c r="U2438" s="8">
        <f t="shared" si="269"/>
        <v>41844.124305555553</v>
      </c>
      <c r="V2438" s="14">
        <f t="shared" si="270"/>
        <v>42.41275462962949</v>
      </c>
      <c r="W2438" s="10">
        <f t="shared" si="271"/>
        <v>-0.99399999999999999</v>
      </c>
      <c r="X2438" s="21">
        <f t="shared" si="272"/>
        <v>2014</v>
      </c>
    </row>
    <row r="2439" spans="1:24" ht="60" x14ac:dyDescent="0.25">
      <c r="A2439">
        <v>1158</v>
      </c>
      <c r="B2439" s="1" t="s">
        <v>1159</v>
      </c>
      <c r="C2439" s="1" t="s">
        <v>5268</v>
      </c>
      <c r="D2439" s="3">
        <v>7500</v>
      </c>
      <c r="E2439" s="4">
        <v>35</v>
      </c>
      <c r="F2439" t="s">
        <v>8220</v>
      </c>
      <c r="G2439" t="s">
        <v>8223</v>
      </c>
      <c r="H2439" t="s">
        <v>8404</v>
      </c>
      <c r="I2439" t="s">
        <v>8245</v>
      </c>
      <c r="J2439">
        <v>1418091128</v>
      </c>
      <c r="K2439">
        <v>1415499128</v>
      </c>
      <c r="L2439" t="b">
        <v>0</v>
      </c>
      <c r="M2439">
        <v>3</v>
      </c>
      <c r="N2439" t="b">
        <v>0</v>
      </c>
      <c r="O2439" t="s">
        <v>8282</v>
      </c>
      <c r="P2439" t="s">
        <v>8318</v>
      </c>
      <c r="Q2439" t="s">
        <v>8344</v>
      </c>
      <c r="R2439">
        <f t="shared" si="266"/>
        <v>11.67</v>
      </c>
      <c r="S2439" s="9">
        <f t="shared" si="267"/>
        <v>0</v>
      </c>
      <c r="T2439" s="8">
        <f t="shared" si="268"/>
        <v>41952.09175925926</v>
      </c>
      <c r="U2439" s="8">
        <f t="shared" si="269"/>
        <v>41982.09175925926</v>
      </c>
      <c r="V2439" s="14">
        <f t="shared" si="270"/>
        <v>30</v>
      </c>
      <c r="W2439" s="10">
        <f t="shared" si="271"/>
        <v>-0.99533333333333329</v>
      </c>
      <c r="X2439" s="21">
        <f t="shared" si="272"/>
        <v>2014</v>
      </c>
    </row>
    <row r="2440" spans="1:24" ht="45" x14ac:dyDescent="0.25">
      <c r="A2440">
        <v>597</v>
      </c>
      <c r="B2440" s="1" t="s">
        <v>598</v>
      </c>
      <c r="C2440" s="1" t="s">
        <v>4707</v>
      </c>
      <c r="D2440" s="3">
        <v>7500</v>
      </c>
      <c r="E2440" s="4">
        <v>20</v>
      </c>
      <c r="F2440" t="s">
        <v>8220</v>
      </c>
      <c r="G2440" t="s">
        <v>8223</v>
      </c>
      <c r="H2440" t="s">
        <v>8404</v>
      </c>
      <c r="I2440" t="s">
        <v>8245</v>
      </c>
      <c r="J2440">
        <v>1469980800</v>
      </c>
      <c r="K2440">
        <v>1466787335</v>
      </c>
      <c r="L2440" t="b">
        <v>0</v>
      </c>
      <c r="M2440">
        <v>2</v>
      </c>
      <c r="N2440" t="b">
        <v>0</v>
      </c>
      <c r="O2440" t="s">
        <v>8270</v>
      </c>
      <c r="P2440" t="s">
        <v>8307</v>
      </c>
      <c r="Q2440" t="s">
        <v>8341</v>
      </c>
      <c r="R2440">
        <f t="shared" si="266"/>
        <v>10</v>
      </c>
      <c r="S2440" s="9">
        <f t="shared" si="267"/>
        <v>0</v>
      </c>
      <c r="T2440" s="8">
        <f t="shared" si="268"/>
        <v>42545.705266203702</v>
      </c>
      <c r="U2440" s="8">
        <f t="shared" si="269"/>
        <v>42582.666666666672</v>
      </c>
      <c r="V2440" s="14">
        <f t="shared" si="270"/>
        <v>36.961400462969323</v>
      </c>
      <c r="W2440" s="10">
        <f t="shared" si="271"/>
        <v>-0.99733333333333329</v>
      </c>
      <c r="X2440" s="21">
        <f t="shared" si="272"/>
        <v>2016</v>
      </c>
    </row>
    <row r="2441" spans="1:24" ht="60" x14ac:dyDescent="0.25">
      <c r="A2441">
        <v>3806</v>
      </c>
      <c r="B2441" s="1" t="s">
        <v>3803</v>
      </c>
      <c r="C2441" s="1" t="s">
        <v>7916</v>
      </c>
      <c r="D2441" s="3">
        <v>7500</v>
      </c>
      <c r="E2441" s="4">
        <v>5</v>
      </c>
      <c r="F2441" t="s">
        <v>8220</v>
      </c>
      <c r="G2441" t="s">
        <v>8225</v>
      </c>
      <c r="H2441" t="s">
        <v>8405</v>
      </c>
      <c r="I2441" t="s">
        <v>8247</v>
      </c>
      <c r="J2441">
        <v>1404022381</v>
      </c>
      <c r="K2441">
        <v>1402294381</v>
      </c>
      <c r="L2441" t="b">
        <v>0</v>
      </c>
      <c r="M2441">
        <v>1</v>
      </c>
      <c r="N2441" t="b">
        <v>0</v>
      </c>
      <c r="O2441" t="s">
        <v>8303</v>
      </c>
      <c r="P2441" t="s">
        <v>8322</v>
      </c>
      <c r="Q2441" t="s">
        <v>8334</v>
      </c>
      <c r="R2441">
        <f t="shared" si="266"/>
        <v>5</v>
      </c>
      <c r="S2441" s="9">
        <f t="shared" si="267"/>
        <v>0</v>
      </c>
      <c r="T2441" s="8">
        <f t="shared" si="268"/>
        <v>41799.259039351848</v>
      </c>
      <c r="U2441" s="8">
        <f t="shared" si="269"/>
        <v>41819.259039351848</v>
      </c>
      <c r="V2441" s="14">
        <f t="shared" si="270"/>
        <v>20</v>
      </c>
      <c r="W2441" s="10">
        <f t="shared" si="271"/>
        <v>-0.9993333333333333</v>
      </c>
      <c r="X2441" s="21">
        <f t="shared" si="272"/>
        <v>2014</v>
      </c>
    </row>
    <row r="2442" spans="1:24" x14ac:dyDescent="0.25">
      <c r="A2442">
        <v>589</v>
      </c>
      <c r="B2442" s="1" t="s">
        <v>590</v>
      </c>
      <c r="C2442" s="1" t="s">
        <v>4699</v>
      </c>
      <c r="D2442" s="3">
        <v>7500</v>
      </c>
      <c r="E2442" s="4">
        <v>1</v>
      </c>
      <c r="F2442" t="s">
        <v>8220</v>
      </c>
      <c r="G2442" t="s">
        <v>8223</v>
      </c>
      <c r="H2442" t="s">
        <v>8404</v>
      </c>
      <c r="I2442" t="s">
        <v>8245</v>
      </c>
      <c r="J2442">
        <v>1436366699</v>
      </c>
      <c r="K2442">
        <v>1435070699</v>
      </c>
      <c r="L2442" t="b">
        <v>0</v>
      </c>
      <c r="M2442">
        <v>1</v>
      </c>
      <c r="N2442" t="b">
        <v>0</v>
      </c>
      <c r="O2442" t="s">
        <v>8270</v>
      </c>
      <c r="P2442" t="s">
        <v>8307</v>
      </c>
      <c r="Q2442" t="s">
        <v>8341</v>
      </c>
      <c r="R2442">
        <f t="shared" si="266"/>
        <v>1</v>
      </c>
      <c r="S2442" s="9">
        <f t="shared" si="267"/>
        <v>0</v>
      </c>
      <c r="T2442" s="8">
        <f t="shared" si="268"/>
        <v>42178.614571759259</v>
      </c>
      <c r="U2442" s="8">
        <f t="shared" si="269"/>
        <v>42193.614571759259</v>
      </c>
      <c r="V2442" s="14">
        <f t="shared" si="270"/>
        <v>15</v>
      </c>
      <c r="W2442" s="10">
        <f t="shared" si="271"/>
        <v>-0.99986666666666668</v>
      </c>
      <c r="X2442" s="21">
        <f t="shared" si="272"/>
        <v>2015</v>
      </c>
    </row>
    <row r="2443" spans="1:24" ht="60" x14ac:dyDescent="0.25">
      <c r="A2443">
        <v>1587</v>
      </c>
      <c r="B2443" s="1" t="s">
        <v>1588</v>
      </c>
      <c r="C2443" s="1" t="s">
        <v>5697</v>
      </c>
      <c r="D2443" s="3">
        <v>7500</v>
      </c>
      <c r="E2443" s="4">
        <v>1</v>
      </c>
      <c r="F2443" t="s">
        <v>8220</v>
      </c>
      <c r="G2443" t="s">
        <v>8223</v>
      </c>
      <c r="H2443" t="s">
        <v>8404</v>
      </c>
      <c r="I2443" t="s">
        <v>8245</v>
      </c>
      <c r="J2443">
        <v>1418510965</v>
      </c>
      <c r="K2443">
        <v>1415918965</v>
      </c>
      <c r="L2443" t="b">
        <v>0</v>
      </c>
      <c r="M2443">
        <v>1</v>
      </c>
      <c r="N2443" t="b">
        <v>0</v>
      </c>
      <c r="O2443" t="s">
        <v>8289</v>
      </c>
      <c r="P2443" t="s">
        <v>8312</v>
      </c>
      <c r="Q2443" t="s">
        <v>8350</v>
      </c>
      <c r="R2443">
        <f t="shared" si="266"/>
        <v>1</v>
      </c>
      <c r="S2443" s="9">
        <f t="shared" si="267"/>
        <v>0</v>
      </c>
      <c r="T2443" s="8">
        <f t="shared" si="268"/>
        <v>41956.950983796298</v>
      </c>
      <c r="U2443" s="8">
        <f t="shared" si="269"/>
        <v>41986.950983796298</v>
      </c>
      <c r="V2443" s="14">
        <f t="shared" si="270"/>
        <v>30</v>
      </c>
      <c r="W2443" s="10">
        <f t="shared" si="271"/>
        <v>-0.99986666666666668</v>
      </c>
      <c r="X2443" s="21">
        <f t="shared" si="272"/>
        <v>2014</v>
      </c>
    </row>
    <row r="2444" spans="1:24" ht="30" x14ac:dyDescent="0.25">
      <c r="A2444">
        <v>3862</v>
      </c>
      <c r="B2444" s="1" t="s">
        <v>3859</v>
      </c>
      <c r="C2444" s="1" t="s">
        <v>7971</v>
      </c>
      <c r="D2444" s="3">
        <v>7500</v>
      </c>
      <c r="E2444" s="4">
        <v>1</v>
      </c>
      <c r="F2444" t="s">
        <v>8220</v>
      </c>
      <c r="G2444" t="s">
        <v>8223</v>
      </c>
      <c r="H2444" t="s">
        <v>8404</v>
      </c>
      <c r="I2444" t="s">
        <v>8245</v>
      </c>
      <c r="J2444">
        <v>1473699540</v>
      </c>
      <c r="K2444">
        <v>1472451356</v>
      </c>
      <c r="L2444" t="b">
        <v>0</v>
      </c>
      <c r="M2444">
        <v>1</v>
      </c>
      <c r="N2444" t="b">
        <v>0</v>
      </c>
      <c r="O2444" t="s">
        <v>8269</v>
      </c>
      <c r="P2444" t="s">
        <v>8322</v>
      </c>
      <c r="Q2444" t="s">
        <v>8325</v>
      </c>
      <c r="R2444">
        <f t="shared" si="266"/>
        <v>1</v>
      </c>
      <c r="S2444" s="9">
        <f t="shared" si="267"/>
        <v>0</v>
      </c>
      <c r="T2444" s="8">
        <f t="shared" si="268"/>
        <v>42611.261064814811</v>
      </c>
      <c r="U2444" s="8">
        <f t="shared" si="269"/>
        <v>42625.707638888889</v>
      </c>
      <c r="V2444" s="14">
        <f t="shared" si="270"/>
        <v>14.446574074077944</v>
      </c>
      <c r="W2444" s="10">
        <f t="shared" si="271"/>
        <v>-0.99986666666666668</v>
      </c>
      <c r="X2444" s="21">
        <f t="shared" si="272"/>
        <v>2016</v>
      </c>
    </row>
    <row r="2445" spans="1:24" ht="60" x14ac:dyDescent="0.25">
      <c r="A2445">
        <v>468</v>
      </c>
      <c r="B2445" s="1" t="s">
        <v>469</v>
      </c>
      <c r="C2445" s="1" t="s">
        <v>4578</v>
      </c>
      <c r="D2445" s="3">
        <v>7500</v>
      </c>
      <c r="E2445" s="4">
        <v>0</v>
      </c>
      <c r="F2445" t="s">
        <v>8220</v>
      </c>
      <c r="G2445" t="s">
        <v>8223</v>
      </c>
      <c r="H2445" t="s">
        <v>8404</v>
      </c>
      <c r="I2445" t="s">
        <v>8245</v>
      </c>
      <c r="J2445">
        <v>1341978665</v>
      </c>
      <c r="K2445">
        <v>1336795283</v>
      </c>
      <c r="L2445" t="b">
        <v>0</v>
      </c>
      <c r="M2445">
        <v>0</v>
      </c>
      <c r="N2445" t="b">
        <v>0</v>
      </c>
      <c r="O2445" t="s">
        <v>8268</v>
      </c>
      <c r="P2445" t="s">
        <v>8320</v>
      </c>
      <c r="Q2445" t="s">
        <v>8338</v>
      </c>
      <c r="R2445">
        <f t="shared" si="266"/>
        <v>0</v>
      </c>
      <c r="S2445" s="9">
        <f t="shared" si="267"/>
        <v>0</v>
      </c>
      <c r="T2445" s="8">
        <f t="shared" si="268"/>
        <v>41041.167627314811</v>
      </c>
      <c r="U2445" s="8">
        <f t="shared" si="269"/>
        <v>41101.160474537035</v>
      </c>
      <c r="V2445" s="14">
        <f t="shared" si="270"/>
        <v>59.992847222223645</v>
      </c>
      <c r="W2445" s="10">
        <f t="shared" si="271"/>
        <v>-1</v>
      </c>
      <c r="X2445" s="21">
        <f t="shared" si="272"/>
        <v>2012</v>
      </c>
    </row>
    <row r="2446" spans="1:24" ht="60" x14ac:dyDescent="0.25">
      <c r="A2446">
        <v>547</v>
      </c>
      <c r="B2446" s="1" t="s">
        <v>548</v>
      </c>
      <c r="C2446" s="1" t="s">
        <v>4657</v>
      </c>
      <c r="D2446" s="3">
        <v>7500</v>
      </c>
      <c r="E2446" s="4">
        <v>0</v>
      </c>
      <c r="F2446" t="s">
        <v>8220</v>
      </c>
      <c r="G2446" t="s">
        <v>8224</v>
      </c>
      <c r="H2446" t="s">
        <v>8408</v>
      </c>
      <c r="I2446" t="s">
        <v>8246</v>
      </c>
      <c r="J2446">
        <v>1455122564</v>
      </c>
      <c r="K2446">
        <v>1452530564</v>
      </c>
      <c r="L2446" t="b">
        <v>0</v>
      </c>
      <c r="M2446">
        <v>0</v>
      </c>
      <c r="N2446" t="b">
        <v>0</v>
      </c>
      <c r="O2446" t="s">
        <v>8270</v>
      </c>
      <c r="P2446" t="s">
        <v>8307</v>
      </c>
      <c r="Q2446" t="s">
        <v>8341</v>
      </c>
      <c r="R2446">
        <f t="shared" si="266"/>
        <v>0</v>
      </c>
      <c r="S2446" s="9">
        <f t="shared" si="267"/>
        <v>0</v>
      </c>
      <c r="T2446" s="8">
        <f t="shared" si="268"/>
        <v>42380.696342592593</v>
      </c>
      <c r="U2446" s="8">
        <f t="shared" si="269"/>
        <v>42410.696342592593</v>
      </c>
      <c r="V2446" s="14">
        <f t="shared" si="270"/>
        <v>30</v>
      </c>
      <c r="W2446" s="10">
        <f t="shared" si="271"/>
        <v>-1</v>
      </c>
      <c r="X2446" s="21">
        <f t="shared" si="272"/>
        <v>2016</v>
      </c>
    </row>
    <row r="2447" spans="1:24" ht="60" x14ac:dyDescent="0.25">
      <c r="A2447">
        <v>555</v>
      </c>
      <c r="B2447" s="1" t="s">
        <v>556</v>
      </c>
      <c r="C2447" s="1" t="s">
        <v>4665</v>
      </c>
      <c r="D2447" s="3">
        <v>7500</v>
      </c>
      <c r="E2447" s="4">
        <v>0</v>
      </c>
      <c r="F2447" t="s">
        <v>8220</v>
      </c>
      <c r="G2447" t="s">
        <v>8224</v>
      </c>
      <c r="H2447" t="s">
        <v>8408</v>
      </c>
      <c r="I2447" t="s">
        <v>8246</v>
      </c>
      <c r="J2447">
        <v>1465720143</v>
      </c>
      <c r="K2447">
        <v>1463128143</v>
      </c>
      <c r="L2447" t="b">
        <v>0</v>
      </c>
      <c r="M2447">
        <v>0</v>
      </c>
      <c r="N2447" t="b">
        <v>0</v>
      </c>
      <c r="O2447" t="s">
        <v>8270</v>
      </c>
      <c r="P2447" t="s">
        <v>8307</v>
      </c>
      <c r="Q2447" t="s">
        <v>8341</v>
      </c>
      <c r="R2447">
        <f t="shared" si="266"/>
        <v>0</v>
      </c>
      <c r="S2447" s="9">
        <f t="shared" si="267"/>
        <v>0</v>
      </c>
      <c r="T2447" s="8">
        <f t="shared" si="268"/>
        <v>42503.353506944448</v>
      </c>
      <c r="U2447" s="8">
        <f t="shared" si="269"/>
        <v>42533.353506944448</v>
      </c>
      <c r="V2447" s="14">
        <f t="shared" si="270"/>
        <v>30</v>
      </c>
      <c r="W2447" s="10">
        <f t="shared" si="271"/>
        <v>-1</v>
      </c>
      <c r="X2447" s="21">
        <f t="shared" si="272"/>
        <v>2016</v>
      </c>
    </row>
    <row r="2448" spans="1:24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t="s">
        <v>8223</v>
      </c>
      <c r="H2448" t="s">
        <v>8404</v>
      </c>
      <c r="I2448" t="s">
        <v>8245</v>
      </c>
      <c r="J2448">
        <v>1414025347</v>
      </c>
      <c r="K2448">
        <v>1411433347</v>
      </c>
      <c r="L2448" t="b">
        <v>1</v>
      </c>
      <c r="M2448">
        <v>111</v>
      </c>
      <c r="N2448" t="b">
        <v>1</v>
      </c>
      <c r="O2448" t="s">
        <v>8278</v>
      </c>
      <c r="P2448" t="s">
        <v>8326</v>
      </c>
      <c r="Q2448" t="s">
        <v>8328</v>
      </c>
      <c r="R2448">
        <f t="shared" si="266"/>
        <v>69.67</v>
      </c>
      <c r="S2448" s="9">
        <f t="shared" si="267"/>
        <v>103</v>
      </c>
      <c r="T2448" s="8">
        <f t="shared" si="268"/>
        <v>41905.034108796295</v>
      </c>
      <c r="U2448" s="8">
        <f t="shared" si="269"/>
        <v>41935.034108796295</v>
      </c>
      <c r="V2448" s="14">
        <f t="shared" si="270"/>
        <v>30</v>
      </c>
      <c r="W2448" s="10">
        <f t="shared" si="271"/>
        <v>3.0929209438741501E-2</v>
      </c>
      <c r="X2448" s="21">
        <f t="shared" si="272"/>
        <v>2014</v>
      </c>
    </row>
    <row r="2449" spans="1:24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t="s">
        <v>8223</v>
      </c>
      <c r="H2449" t="s">
        <v>8404</v>
      </c>
      <c r="I2449" t="s">
        <v>8245</v>
      </c>
      <c r="J2449">
        <v>1387077299</v>
      </c>
      <c r="K2449">
        <v>1383621299</v>
      </c>
      <c r="L2449" t="b">
        <v>0</v>
      </c>
      <c r="M2449">
        <v>6</v>
      </c>
      <c r="N2449" t="b">
        <v>0</v>
      </c>
      <c r="O2449" t="s">
        <v>8284</v>
      </c>
      <c r="P2449" t="s">
        <v>8326</v>
      </c>
      <c r="Q2449" t="s">
        <v>8353</v>
      </c>
      <c r="R2449">
        <f t="shared" si="266"/>
        <v>35</v>
      </c>
      <c r="S2449" s="9">
        <f t="shared" si="267"/>
        <v>3</v>
      </c>
      <c r="T2449" s="8">
        <f t="shared" si="268"/>
        <v>41583.135405092595</v>
      </c>
      <c r="U2449" s="8">
        <f t="shared" si="269"/>
        <v>41623.135405092595</v>
      </c>
      <c r="V2449" s="14">
        <f t="shared" si="270"/>
        <v>40</v>
      </c>
      <c r="W2449" s="10">
        <f t="shared" si="271"/>
        <v>-0.97212636049907086</v>
      </c>
      <c r="X2449" s="21">
        <f t="shared" si="272"/>
        <v>2013</v>
      </c>
    </row>
    <row r="2450" spans="1:24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t="s">
        <v>8223</v>
      </c>
      <c r="H2450" t="s">
        <v>8404</v>
      </c>
      <c r="I2450" t="s">
        <v>8245</v>
      </c>
      <c r="J2450">
        <v>1408464000</v>
      </c>
      <c r="K2450">
        <v>1406831445</v>
      </c>
      <c r="L2450" t="b">
        <v>0</v>
      </c>
      <c r="M2450">
        <v>26</v>
      </c>
      <c r="N2450" t="b">
        <v>1</v>
      </c>
      <c r="O2450" t="s">
        <v>8269</v>
      </c>
      <c r="P2450" t="s">
        <v>8322</v>
      </c>
      <c r="Q2450" t="s">
        <v>8325</v>
      </c>
      <c r="R2450">
        <f t="shared" si="266"/>
        <v>302.31</v>
      </c>
      <c r="S2450" s="9">
        <f t="shared" si="267"/>
        <v>101</v>
      </c>
      <c r="T2450" s="8">
        <f t="shared" si="268"/>
        <v>41851.771354166667</v>
      </c>
      <c r="U2450" s="8">
        <f t="shared" si="269"/>
        <v>41870.666666666664</v>
      </c>
      <c r="V2450" s="14">
        <f t="shared" si="270"/>
        <v>18.89531249999709</v>
      </c>
      <c r="W2450" s="10">
        <f t="shared" si="271"/>
        <v>1.4193548387096775E-2</v>
      </c>
      <c r="X2450" s="21">
        <f t="shared" si="272"/>
        <v>2014</v>
      </c>
    </row>
    <row r="2451" spans="1:24" ht="30" x14ac:dyDescent="0.25">
      <c r="A2451">
        <v>2103</v>
      </c>
      <c r="B2451" s="1" t="s">
        <v>2104</v>
      </c>
      <c r="C2451" s="1" t="s">
        <v>6213</v>
      </c>
      <c r="D2451" s="3">
        <v>7777</v>
      </c>
      <c r="E2451" s="4">
        <v>11364</v>
      </c>
      <c r="F2451" t="s">
        <v>8218</v>
      </c>
      <c r="G2451" t="s">
        <v>8223</v>
      </c>
      <c r="H2451" t="s">
        <v>8404</v>
      </c>
      <c r="I2451" t="s">
        <v>8245</v>
      </c>
      <c r="J2451">
        <v>1352488027</v>
      </c>
      <c r="K2451">
        <v>1349892427</v>
      </c>
      <c r="L2451" t="b">
        <v>0</v>
      </c>
      <c r="M2451">
        <v>115</v>
      </c>
      <c r="N2451" t="b">
        <v>1</v>
      </c>
      <c r="O2451" t="s">
        <v>8277</v>
      </c>
      <c r="P2451" t="s">
        <v>8326</v>
      </c>
      <c r="Q2451" t="s">
        <v>8327</v>
      </c>
      <c r="R2451">
        <f t="shared" si="266"/>
        <v>98.82</v>
      </c>
      <c r="S2451" s="9">
        <f t="shared" si="267"/>
        <v>146</v>
      </c>
      <c r="T2451" s="8">
        <f t="shared" si="268"/>
        <v>41192.754942129628</v>
      </c>
      <c r="U2451" s="8">
        <f t="shared" si="269"/>
        <v>41222.7966087963</v>
      </c>
      <c r="V2451" s="14">
        <f t="shared" si="270"/>
        <v>30.041666666671517</v>
      </c>
      <c r="W2451" s="10">
        <f t="shared" si="271"/>
        <v>0.46123183746946123</v>
      </c>
      <c r="X2451" s="21">
        <f t="shared" si="272"/>
        <v>2012</v>
      </c>
    </row>
    <row r="2452" spans="1:24" ht="60" x14ac:dyDescent="0.25">
      <c r="A2452">
        <v>958</v>
      </c>
      <c r="B2452" s="1" t="s">
        <v>959</v>
      </c>
      <c r="C2452" s="1" t="s">
        <v>5068</v>
      </c>
      <c r="D2452" s="3">
        <v>7777</v>
      </c>
      <c r="E2452" s="4">
        <v>881</v>
      </c>
      <c r="F2452" t="s">
        <v>8220</v>
      </c>
      <c r="G2452" t="s">
        <v>8223</v>
      </c>
      <c r="H2452" t="s">
        <v>8404</v>
      </c>
      <c r="I2452" t="s">
        <v>8245</v>
      </c>
      <c r="J2452">
        <v>1428641940</v>
      </c>
      <c r="K2452">
        <v>1426792563</v>
      </c>
      <c r="L2452" t="b">
        <v>0</v>
      </c>
      <c r="M2452">
        <v>17</v>
      </c>
      <c r="N2452" t="b">
        <v>0</v>
      </c>
      <c r="O2452" t="s">
        <v>8271</v>
      </c>
      <c r="P2452" t="s">
        <v>8307</v>
      </c>
      <c r="Q2452" t="s">
        <v>8309</v>
      </c>
      <c r="R2452">
        <f t="shared" si="266"/>
        <v>51.82</v>
      </c>
      <c r="S2452" s="9">
        <f t="shared" si="267"/>
        <v>11</v>
      </c>
      <c r="T2452" s="8">
        <f t="shared" si="268"/>
        <v>42082.802812499998</v>
      </c>
      <c r="U2452" s="8">
        <f t="shared" si="269"/>
        <v>42104.207638888889</v>
      </c>
      <c r="V2452" s="14">
        <f t="shared" si="270"/>
        <v>21.404826388890797</v>
      </c>
      <c r="W2452" s="10">
        <f t="shared" si="271"/>
        <v>-0.88671724315288669</v>
      </c>
      <c r="X2452" s="21">
        <f t="shared" si="272"/>
        <v>2015</v>
      </c>
    </row>
    <row r="2453" spans="1:24" ht="60" x14ac:dyDescent="0.25">
      <c r="A2453">
        <v>3046</v>
      </c>
      <c r="B2453" s="1" t="s">
        <v>3046</v>
      </c>
      <c r="C2453" s="1" t="s">
        <v>7156</v>
      </c>
      <c r="D2453" s="3">
        <v>7900</v>
      </c>
      <c r="E2453" s="4">
        <v>15077</v>
      </c>
      <c r="F2453" t="s">
        <v>8218</v>
      </c>
      <c r="G2453" t="s">
        <v>8223</v>
      </c>
      <c r="H2453" t="s">
        <v>8404</v>
      </c>
      <c r="I2453" t="s">
        <v>8245</v>
      </c>
      <c r="J2453">
        <v>1410324720</v>
      </c>
      <c r="K2453">
        <v>1407784586</v>
      </c>
      <c r="L2453" t="b">
        <v>0</v>
      </c>
      <c r="M2453">
        <v>58</v>
      </c>
      <c r="N2453" t="b">
        <v>1</v>
      </c>
      <c r="O2453" t="s">
        <v>8301</v>
      </c>
      <c r="P2453" t="s">
        <v>8322</v>
      </c>
      <c r="Q2453" t="s">
        <v>8323</v>
      </c>
      <c r="R2453">
        <f t="shared" si="266"/>
        <v>259.95</v>
      </c>
      <c r="S2453" s="9">
        <f t="shared" si="267"/>
        <v>191</v>
      </c>
      <c r="T2453" s="8">
        <f t="shared" si="268"/>
        <v>41862.803078703706</v>
      </c>
      <c r="U2453" s="8">
        <f t="shared" si="269"/>
        <v>41892.202777777777</v>
      </c>
      <c r="V2453" s="14">
        <f t="shared" si="270"/>
        <v>29.399699074070668</v>
      </c>
      <c r="W2453" s="10">
        <f t="shared" si="271"/>
        <v>0.90848101265822789</v>
      </c>
      <c r="X2453" s="21">
        <f t="shared" si="272"/>
        <v>2014</v>
      </c>
    </row>
    <row r="2454" spans="1:24" ht="75" x14ac:dyDescent="0.25">
      <c r="A2454">
        <v>1661</v>
      </c>
      <c r="B2454" s="1" t="s">
        <v>1662</v>
      </c>
      <c r="C2454" s="1" t="s">
        <v>5771</v>
      </c>
      <c r="D2454" s="3">
        <v>7900</v>
      </c>
      <c r="E2454" s="4">
        <v>8098</v>
      </c>
      <c r="F2454" t="s">
        <v>8218</v>
      </c>
      <c r="G2454" t="s">
        <v>8238</v>
      </c>
      <c r="H2454" t="s">
        <v>8417</v>
      </c>
      <c r="I2454" t="s">
        <v>8248</v>
      </c>
      <c r="J2454">
        <v>1453064400</v>
      </c>
      <c r="K2454">
        <v>1449359831</v>
      </c>
      <c r="L2454" t="b">
        <v>0</v>
      </c>
      <c r="M2454">
        <v>101</v>
      </c>
      <c r="N2454" t="b">
        <v>1</v>
      </c>
      <c r="O2454" t="s">
        <v>8290</v>
      </c>
      <c r="P2454" t="s">
        <v>8326</v>
      </c>
      <c r="Q2454" t="s">
        <v>8337</v>
      </c>
      <c r="R2454">
        <f t="shared" si="266"/>
        <v>80.180000000000007</v>
      </c>
      <c r="S2454" s="9">
        <f t="shared" si="267"/>
        <v>103</v>
      </c>
      <c r="T2454" s="8">
        <f t="shared" si="268"/>
        <v>42343.998043981483</v>
      </c>
      <c r="U2454" s="8">
        <f t="shared" si="269"/>
        <v>42386.875</v>
      </c>
      <c r="V2454" s="14">
        <f t="shared" si="270"/>
        <v>42.876956018517376</v>
      </c>
      <c r="W2454" s="10">
        <f t="shared" si="271"/>
        <v>2.5063291139240506E-2</v>
      </c>
      <c r="X2454" s="21">
        <f t="shared" si="272"/>
        <v>2015</v>
      </c>
    </row>
    <row r="2455" spans="1:24" ht="60" x14ac:dyDescent="0.25">
      <c r="A2455">
        <v>2956</v>
      </c>
      <c r="B2455" s="1" t="s">
        <v>2956</v>
      </c>
      <c r="C2455" s="1" t="s">
        <v>7066</v>
      </c>
      <c r="D2455" s="3">
        <v>7900</v>
      </c>
      <c r="E2455" s="4">
        <v>1322</v>
      </c>
      <c r="F2455" t="s">
        <v>8219</v>
      </c>
      <c r="G2455" t="s">
        <v>8223</v>
      </c>
      <c r="H2455" t="s">
        <v>8404</v>
      </c>
      <c r="I2455" t="s">
        <v>8245</v>
      </c>
      <c r="J2455">
        <v>1462402850</v>
      </c>
      <c r="K2455">
        <v>1459810850</v>
      </c>
      <c r="L2455" t="b">
        <v>0</v>
      </c>
      <c r="M2455">
        <v>20</v>
      </c>
      <c r="N2455" t="b">
        <v>0</v>
      </c>
      <c r="O2455" t="s">
        <v>8301</v>
      </c>
      <c r="P2455" t="s">
        <v>8322</v>
      </c>
      <c r="Q2455" t="s">
        <v>8323</v>
      </c>
      <c r="R2455">
        <f t="shared" si="266"/>
        <v>66.099999999999994</v>
      </c>
      <c r="S2455" s="9">
        <f t="shared" si="267"/>
        <v>17</v>
      </c>
      <c r="T2455" s="8">
        <f t="shared" si="268"/>
        <v>42464.958912037036</v>
      </c>
      <c r="U2455" s="8">
        <f t="shared" si="269"/>
        <v>42494.958912037036</v>
      </c>
      <c r="V2455" s="14">
        <f t="shared" si="270"/>
        <v>30</v>
      </c>
      <c r="W2455" s="10">
        <f t="shared" si="271"/>
        <v>-0.83265822784810128</v>
      </c>
      <c r="X2455" s="21">
        <f t="shared" si="272"/>
        <v>2016</v>
      </c>
    </row>
    <row r="2456" spans="1:24" ht="60" x14ac:dyDescent="0.25">
      <c r="A2456">
        <v>2624</v>
      </c>
      <c r="B2456" s="1" t="s">
        <v>2624</v>
      </c>
      <c r="C2456" s="1" t="s">
        <v>6734</v>
      </c>
      <c r="D2456" s="3">
        <v>8000</v>
      </c>
      <c r="E2456" s="4">
        <v>110353.65</v>
      </c>
      <c r="F2456" t="s">
        <v>8218</v>
      </c>
      <c r="G2456" t="s">
        <v>8223</v>
      </c>
      <c r="H2456" t="s">
        <v>8404</v>
      </c>
      <c r="I2456" t="s">
        <v>8245</v>
      </c>
      <c r="J2456">
        <v>1347530822</v>
      </c>
      <c r="K2456">
        <v>1345716422</v>
      </c>
      <c r="L2456" t="b">
        <v>0</v>
      </c>
      <c r="M2456">
        <v>3468</v>
      </c>
      <c r="N2456" t="b">
        <v>1</v>
      </c>
      <c r="O2456" t="s">
        <v>8299</v>
      </c>
      <c r="P2456" t="s">
        <v>8307</v>
      </c>
      <c r="Q2456" t="s">
        <v>8314</v>
      </c>
      <c r="R2456">
        <f t="shared" si="266"/>
        <v>31.82</v>
      </c>
      <c r="S2456" s="9">
        <f t="shared" si="267"/>
        <v>1379</v>
      </c>
      <c r="T2456" s="8">
        <f t="shared" si="268"/>
        <v>41144.42155092593</v>
      </c>
      <c r="U2456" s="8">
        <f t="shared" si="269"/>
        <v>41165.42155092593</v>
      </c>
      <c r="V2456" s="14">
        <f t="shared" si="270"/>
        <v>21</v>
      </c>
      <c r="W2456" s="10">
        <f t="shared" si="271"/>
        <v>12.794206249999998</v>
      </c>
      <c r="X2456" s="21">
        <f t="shared" si="272"/>
        <v>2012</v>
      </c>
    </row>
    <row r="2457" spans="1:24" ht="60" x14ac:dyDescent="0.25">
      <c r="A2457">
        <v>2038</v>
      </c>
      <c r="B2457" s="1" t="s">
        <v>2039</v>
      </c>
      <c r="C2457" s="1" t="s">
        <v>6148</v>
      </c>
      <c r="D2457" s="3">
        <v>8000</v>
      </c>
      <c r="E2457" s="4">
        <v>33641</v>
      </c>
      <c r="F2457" t="s">
        <v>8218</v>
      </c>
      <c r="G2457" t="s">
        <v>8224</v>
      </c>
      <c r="H2457" t="s">
        <v>8408</v>
      </c>
      <c r="I2457" t="s">
        <v>8246</v>
      </c>
      <c r="J2457">
        <v>1372701600</v>
      </c>
      <c r="K2457">
        <v>1369895421</v>
      </c>
      <c r="L2457" t="b">
        <v>1</v>
      </c>
      <c r="M2457">
        <v>204</v>
      </c>
      <c r="N2457" t="b">
        <v>1</v>
      </c>
      <c r="O2457" t="s">
        <v>8293</v>
      </c>
      <c r="P2457" t="s">
        <v>8307</v>
      </c>
      <c r="Q2457" t="s">
        <v>8308</v>
      </c>
      <c r="R2457">
        <f t="shared" si="266"/>
        <v>164.91</v>
      </c>
      <c r="S2457" s="9">
        <f t="shared" si="267"/>
        <v>421</v>
      </c>
      <c r="T2457" s="8">
        <f t="shared" si="268"/>
        <v>41424.27107638889</v>
      </c>
      <c r="U2457" s="8">
        <f t="shared" si="269"/>
        <v>41456.75</v>
      </c>
      <c r="V2457" s="14">
        <f t="shared" si="270"/>
        <v>32.478923611110076</v>
      </c>
      <c r="W2457" s="10">
        <f t="shared" si="271"/>
        <v>3.2051249999999998</v>
      </c>
      <c r="X2457" s="21">
        <f t="shared" si="272"/>
        <v>2013</v>
      </c>
    </row>
    <row r="2458" spans="1:24" ht="60" x14ac:dyDescent="0.25">
      <c r="A2458">
        <v>2607</v>
      </c>
      <c r="B2458" s="1" t="s">
        <v>2607</v>
      </c>
      <c r="C2458" s="1" t="s">
        <v>6717</v>
      </c>
      <c r="D2458" s="3">
        <v>8000</v>
      </c>
      <c r="E2458" s="4">
        <v>32616</v>
      </c>
      <c r="F2458" t="s">
        <v>8218</v>
      </c>
      <c r="G2458" t="s">
        <v>8223</v>
      </c>
      <c r="H2458" t="s">
        <v>8404</v>
      </c>
      <c r="I2458" t="s">
        <v>8245</v>
      </c>
      <c r="J2458">
        <v>1439344800</v>
      </c>
      <c r="K2458">
        <v>1435611572</v>
      </c>
      <c r="L2458" t="b">
        <v>1</v>
      </c>
      <c r="M2458">
        <v>398</v>
      </c>
      <c r="N2458" t="b">
        <v>1</v>
      </c>
      <c r="O2458" t="s">
        <v>8299</v>
      </c>
      <c r="P2458" t="s">
        <v>8307</v>
      </c>
      <c r="Q2458" t="s">
        <v>8314</v>
      </c>
      <c r="R2458">
        <f t="shared" si="266"/>
        <v>81.95</v>
      </c>
      <c r="S2458" s="9">
        <f t="shared" si="267"/>
        <v>408</v>
      </c>
      <c r="T2458" s="8">
        <f t="shared" si="268"/>
        <v>42184.874675925923</v>
      </c>
      <c r="U2458" s="8">
        <f t="shared" si="269"/>
        <v>42228.083333333328</v>
      </c>
      <c r="V2458" s="14">
        <f t="shared" si="270"/>
        <v>43.208657407405553</v>
      </c>
      <c r="W2458" s="10">
        <f t="shared" si="271"/>
        <v>3.077</v>
      </c>
      <c r="X2458" s="21">
        <f t="shared" si="272"/>
        <v>2015</v>
      </c>
    </row>
    <row r="2459" spans="1:24" ht="45" x14ac:dyDescent="0.25">
      <c r="A2459">
        <v>2707</v>
      </c>
      <c r="B2459" s="1" t="s">
        <v>2707</v>
      </c>
      <c r="C2459" s="1" t="s">
        <v>6817</v>
      </c>
      <c r="D2459" s="3">
        <v>8000</v>
      </c>
      <c r="E2459" s="4">
        <v>28067.57</v>
      </c>
      <c r="F2459" t="s">
        <v>8218</v>
      </c>
      <c r="G2459" t="s">
        <v>8223</v>
      </c>
      <c r="H2459" t="s">
        <v>8404</v>
      </c>
      <c r="I2459" t="s">
        <v>8245</v>
      </c>
      <c r="J2459">
        <v>1369637940</v>
      </c>
      <c r="K2459">
        <v>1367088443</v>
      </c>
      <c r="L2459" t="b">
        <v>1</v>
      </c>
      <c r="M2459">
        <v>394</v>
      </c>
      <c r="N2459" t="b">
        <v>1</v>
      </c>
      <c r="O2459" t="s">
        <v>8301</v>
      </c>
      <c r="P2459" t="s">
        <v>8322</v>
      </c>
      <c r="Q2459" t="s">
        <v>8323</v>
      </c>
      <c r="R2459">
        <f t="shared" si="266"/>
        <v>71.239999999999995</v>
      </c>
      <c r="S2459" s="9">
        <f t="shared" si="267"/>
        <v>351</v>
      </c>
      <c r="T2459" s="8">
        <f t="shared" si="268"/>
        <v>41391.782905092594</v>
      </c>
      <c r="U2459" s="8">
        <f t="shared" si="269"/>
        <v>41421.290972222225</v>
      </c>
      <c r="V2459" s="14">
        <f t="shared" si="270"/>
        <v>29.508067129630945</v>
      </c>
      <c r="W2459" s="10">
        <f t="shared" si="271"/>
        <v>2.50844625</v>
      </c>
      <c r="X2459" s="21">
        <f t="shared" si="272"/>
        <v>2013</v>
      </c>
    </row>
    <row r="2460" spans="1:24" ht="45" x14ac:dyDescent="0.25">
      <c r="A2460">
        <v>2608</v>
      </c>
      <c r="B2460" s="1" t="s">
        <v>2608</v>
      </c>
      <c r="C2460" s="1" t="s">
        <v>6718</v>
      </c>
      <c r="D2460" s="3">
        <v>8000</v>
      </c>
      <c r="E2460" s="4">
        <v>17914</v>
      </c>
      <c r="F2460" t="s">
        <v>8218</v>
      </c>
      <c r="G2460" t="s">
        <v>8223</v>
      </c>
      <c r="H2460" t="s">
        <v>8404</v>
      </c>
      <c r="I2460" t="s">
        <v>8245</v>
      </c>
      <c r="J2460">
        <v>1489536000</v>
      </c>
      <c r="K2460">
        <v>1485976468</v>
      </c>
      <c r="L2460" t="b">
        <v>1</v>
      </c>
      <c r="M2460">
        <v>304</v>
      </c>
      <c r="N2460" t="b">
        <v>1</v>
      </c>
      <c r="O2460" t="s">
        <v>8299</v>
      </c>
      <c r="P2460" t="s">
        <v>8307</v>
      </c>
      <c r="Q2460" t="s">
        <v>8314</v>
      </c>
      <c r="R2460">
        <f t="shared" si="266"/>
        <v>58.93</v>
      </c>
      <c r="S2460" s="9">
        <f t="shared" si="267"/>
        <v>224</v>
      </c>
      <c r="T2460" s="8">
        <f t="shared" si="268"/>
        <v>42767.801712962959</v>
      </c>
      <c r="U2460" s="8">
        <f t="shared" si="269"/>
        <v>42809</v>
      </c>
      <c r="V2460" s="14">
        <f t="shared" si="270"/>
        <v>41.198287037041155</v>
      </c>
      <c r="W2460" s="10">
        <f t="shared" si="271"/>
        <v>1.23925</v>
      </c>
      <c r="X2460" s="21">
        <f t="shared" si="272"/>
        <v>2017</v>
      </c>
    </row>
    <row r="2461" spans="1:24" ht="45" x14ac:dyDescent="0.25">
      <c r="A2461">
        <v>1513</v>
      </c>
      <c r="B2461" s="1" t="s">
        <v>1514</v>
      </c>
      <c r="C2461" s="1" t="s">
        <v>5623</v>
      </c>
      <c r="D2461" s="3">
        <v>8000</v>
      </c>
      <c r="E2461" s="4">
        <v>12001.5</v>
      </c>
      <c r="F2461" t="s">
        <v>8218</v>
      </c>
      <c r="G2461" t="s">
        <v>8224</v>
      </c>
      <c r="H2461" t="s">
        <v>8408</v>
      </c>
      <c r="I2461" t="s">
        <v>8246</v>
      </c>
      <c r="J2461">
        <v>1405523866</v>
      </c>
      <c r="K2461">
        <v>1402931866</v>
      </c>
      <c r="L2461" t="b">
        <v>1</v>
      </c>
      <c r="M2461">
        <v>215</v>
      </c>
      <c r="N2461" t="b">
        <v>1</v>
      </c>
      <c r="O2461" t="s">
        <v>8283</v>
      </c>
      <c r="P2461" t="s">
        <v>8312</v>
      </c>
      <c r="Q2461" t="s">
        <v>8313</v>
      </c>
      <c r="R2461">
        <f t="shared" si="266"/>
        <v>55.82</v>
      </c>
      <c r="S2461" s="9">
        <f t="shared" si="267"/>
        <v>150</v>
      </c>
      <c r="T2461" s="8">
        <f t="shared" si="268"/>
        <v>41806.637337962966</v>
      </c>
      <c r="U2461" s="8">
        <f t="shared" si="269"/>
        <v>41836.637337962966</v>
      </c>
      <c r="V2461" s="14">
        <f t="shared" si="270"/>
        <v>30</v>
      </c>
      <c r="W2461" s="10">
        <f t="shared" si="271"/>
        <v>0.50018750000000001</v>
      </c>
      <c r="X2461" s="21">
        <f t="shared" si="272"/>
        <v>2014</v>
      </c>
    </row>
    <row r="2462" spans="1:24" ht="45" x14ac:dyDescent="0.25">
      <c r="A2462">
        <v>655</v>
      </c>
      <c r="B2462" s="1" t="s">
        <v>656</v>
      </c>
      <c r="C2462" s="1" t="s">
        <v>4765</v>
      </c>
      <c r="D2462" s="3">
        <v>8000</v>
      </c>
      <c r="E2462" s="4">
        <v>11751</v>
      </c>
      <c r="F2462" t="s">
        <v>8218</v>
      </c>
      <c r="G2462" t="s">
        <v>8223</v>
      </c>
      <c r="H2462" t="s">
        <v>8404</v>
      </c>
      <c r="I2462" t="s">
        <v>8245</v>
      </c>
      <c r="J2462">
        <v>1426197512</v>
      </c>
      <c r="K2462">
        <v>1423609112</v>
      </c>
      <c r="L2462" t="b">
        <v>0</v>
      </c>
      <c r="M2462">
        <v>274</v>
      </c>
      <c r="N2462" t="b">
        <v>1</v>
      </c>
      <c r="O2462" t="s">
        <v>8271</v>
      </c>
      <c r="P2462" t="s">
        <v>8307</v>
      </c>
      <c r="Q2462" t="s">
        <v>8309</v>
      </c>
      <c r="R2462">
        <f t="shared" si="266"/>
        <v>42.89</v>
      </c>
      <c r="S2462" s="9">
        <f t="shared" si="267"/>
        <v>147</v>
      </c>
      <c r="T2462" s="8">
        <f t="shared" si="268"/>
        <v>42045.957314814819</v>
      </c>
      <c r="U2462" s="8">
        <f t="shared" si="269"/>
        <v>42075.915648148148</v>
      </c>
      <c r="V2462" s="14">
        <f t="shared" si="270"/>
        <v>29.958333333328483</v>
      </c>
      <c r="W2462" s="10">
        <f t="shared" si="271"/>
        <v>0.46887499999999999</v>
      </c>
      <c r="X2462" s="21">
        <f t="shared" si="272"/>
        <v>2015</v>
      </c>
    </row>
    <row r="2463" spans="1:24" ht="45" x14ac:dyDescent="0.25">
      <c r="A2463">
        <v>2331</v>
      </c>
      <c r="B2463" s="1" t="s">
        <v>2332</v>
      </c>
      <c r="C2463" s="1" t="s">
        <v>6441</v>
      </c>
      <c r="D2463" s="3">
        <v>8000</v>
      </c>
      <c r="E2463" s="4">
        <v>11545.1</v>
      </c>
      <c r="F2463" t="s">
        <v>8218</v>
      </c>
      <c r="G2463" t="s">
        <v>8223</v>
      </c>
      <c r="H2463" t="s">
        <v>8404</v>
      </c>
      <c r="I2463" t="s">
        <v>8245</v>
      </c>
      <c r="J2463">
        <v>1408320490</v>
      </c>
      <c r="K2463">
        <v>1405728490</v>
      </c>
      <c r="L2463" t="b">
        <v>1</v>
      </c>
      <c r="M2463">
        <v>283</v>
      </c>
      <c r="N2463" t="b">
        <v>1</v>
      </c>
      <c r="O2463" t="s">
        <v>8296</v>
      </c>
      <c r="P2463" t="s">
        <v>8318</v>
      </c>
      <c r="Q2463" t="s">
        <v>8319</v>
      </c>
      <c r="R2463">
        <f t="shared" si="266"/>
        <v>40.799999999999997</v>
      </c>
      <c r="S2463" s="9">
        <f t="shared" si="267"/>
        <v>144</v>
      </c>
      <c r="T2463" s="8">
        <f t="shared" si="268"/>
        <v>41839.005671296298</v>
      </c>
      <c r="U2463" s="8">
        <f t="shared" si="269"/>
        <v>41869.005671296298</v>
      </c>
      <c r="V2463" s="14">
        <f t="shared" si="270"/>
        <v>30</v>
      </c>
      <c r="W2463" s="10">
        <f t="shared" si="271"/>
        <v>0.44313750000000007</v>
      </c>
      <c r="X2463" s="21">
        <f t="shared" si="272"/>
        <v>2014</v>
      </c>
    </row>
    <row r="2464" spans="1:24" ht="60" x14ac:dyDescent="0.25">
      <c r="A2464">
        <v>2051</v>
      </c>
      <c r="B2464" s="1" t="s">
        <v>2052</v>
      </c>
      <c r="C2464" s="1" t="s">
        <v>6161</v>
      </c>
      <c r="D2464" s="3">
        <v>8000</v>
      </c>
      <c r="E2464" s="4">
        <v>10429</v>
      </c>
      <c r="F2464" t="s">
        <v>8218</v>
      </c>
      <c r="G2464" t="s">
        <v>8223</v>
      </c>
      <c r="H2464" t="s">
        <v>8404</v>
      </c>
      <c r="I2464" t="s">
        <v>8245</v>
      </c>
      <c r="J2464">
        <v>1388017937</v>
      </c>
      <c r="K2464">
        <v>1385425937</v>
      </c>
      <c r="L2464" t="b">
        <v>0</v>
      </c>
      <c r="M2464">
        <v>242</v>
      </c>
      <c r="N2464" t="b">
        <v>1</v>
      </c>
      <c r="O2464" t="s">
        <v>8293</v>
      </c>
      <c r="P2464" t="s">
        <v>8307</v>
      </c>
      <c r="Q2464" t="s">
        <v>8308</v>
      </c>
      <c r="R2464">
        <f t="shared" si="266"/>
        <v>43.1</v>
      </c>
      <c r="S2464" s="9">
        <f t="shared" si="267"/>
        <v>130</v>
      </c>
      <c r="T2464" s="8">
        <f t="shared" si="268"/>
        <v>41604.022418981483</v>
      </c>
      <c r="U2464" s="8">
        <f t="shared" si="269"/>
        <v>41634.022418981483</v>
      </c>
      <c r="V2464" s="14">
        <f t="shared" si="270"/>
        <v>30</v>
      </c>
      <c r="W2464" s="10">
        <f t="shared" si="271"/>
        <v>0.30362499999999998</v>
      </c>
      <c r="X2464" s="21">
        <f t="shared" si="272"/>
        <v>2013</v>
      </c>
    </row>
    <row r="2465" spans="1:24" ht="60" x14ac:dyDescent="0.25">
      <c r="A2465">
        <v>2478</v>
      </c>
      <c r="B2465" s="1" t="s">
        <v>2478</v>
      </c>
      <c r="C2465" s="1" t="s">
        <v>6588</v>
      </c>
      <c r="D2465" s="3">
        <v>8000</v>
      </c>
      <c r="E2465" s="4">
        <v>10200</v>
      </c>
      <c r="F2465" t="s">
        <v>8218</v>
      </c>
      <c r="G2465" t="s">
        <v>8223</v>
      </c>
      <c r="H2465" t="s">
        <v>8404</v>
      </c>
      <c r="I2465" t="s">
        <v>8245</v>
      </c>
      <c r="J2465">
        <v>1358117313</v>
      </c>
      <c r="K2465">
        <v>1355525313</v>
      </c>
      <c r="L2465" t="b">
        <v>0</v>
      </c>
      <c r="M2465">
        <v>79</v>
      </c>
      <c r="N2465" t="b">
        <v>1</v>
      </c>
      <c r="O2465" t="s">
        <v>8277</v>
      </c>
      <c r="P2465" t="s">
        <v>8326</v>
      </c>
      <c r="Q2465" t="s">
        <v>8327</v>
      </c>
      <c r="R2465">
        <f t="shared" si="266"/>
        <v>129.11000000000001</v>
      </c>
      <c r="S2465" s="9">
        <f t="shared" si="267"/>
        <v>128</v>
      </c>
      <c r="T2465" s="8">
        <f t="shared" si="268"/>
        <v>41257.950381944444</v>
      </c>
      <c r="U2465" s="8">
        <f t="shared" si="269"/>
        <v>41287.950381944444</v>
      </c>
      <c r="V2465" s="14">
        <f t="shared" si="270"/>
        <v>30</v>
      </c>
      <c r="W2465" s="10">
        <f t="shared" si="271"/>
        <v>0.27500000000000002</v>
      </c>
      <c r="X2465" s="21">
        <f t="shared" si="272"/>
        <v>2012</v>
      </c>
    </row>
    <row r="2466" spans="1:24" ht="75" x14ac:dyDescent="0.25">
      <c r="A2466">
        <v>2736</v>
      </c>
      <c r="B2466" s="1" t="s">
        <v>2736</v>
      </c>
      <c r="C2466" s="1" t="s">
        <v>6846</v>
      </c>
      <c r="D2466" s="3">
        <v>8000</v>
      </c>
      <c r="E2466" s="4">
        <v>9832</v>
      </c>
      <c r="F2466" t="s">
        <v>8218</v>
      </c>
      <c r="G2466" t="s">
        <v>8228</v>
      </c>
      <c r="H2466" t="s">
        <v>8409</v>
      </c>
      <c r="I2466" t="s">
        <v>8250</v>
      </c>
      <c r="J2466">
        <v>1398268773</v>
      </c>
      <c r="K2466">
        <v>1395676773</v>
      </c>
      <c r="L2466" t="b">
        <v>0</v>
      </c>
      <c r="M2466">
        <v>58</v>
      </c>
      <c r="N2466" t="b">
        <v>1</v>
      </c>
      <c r="O2466" t="s">
        <v>8293</v>
      </c>
      <c r="P2466" t="s">
        <v>8307</v>
      </c>
      <c r="Q2466" t="s">
        <v>8308</v>
      </c>
      <c r="R2466">
        <f t="shared" si="266"/>
        <v>169.52</v>
      </c>
      <c r="S2466" s="9">
        <f t="shared" si="267"/>
        <v>123</v>
      </c>
      <c r="T2466" s="8">
        <f t="shared" si="268"/>
        <v>41722.666354166664</v>
      </c>
      <c r="U2466" s="8">
        <f t="shared" si="269"/>
        <v>41752.666354166664</v>
      </c>
      <c r="V2466" s="14">
        <f t="shared" si="270"/>
        <v>30</v>
      </c>
      <c r="W2466" s="10">
        <f t="shared" si="271"/>
        <v>0.22900000000000001</v>
      </c>
      <c r="X2466" s="21">
        <f t="shared" si="272"/>
        <v>2014</v>
      </c>
    </row>
    <row r="2467" spans="1:24" ht="60" x14ac:dyDescent="0.25">
      <c r="A2467">
        <v>2090</v>
      </c>
      <c r="B2467" s="1" t="s">
        <v>2091</v>
      </c>
      <c r="C2467" s="1" t="s">
        <v>6200</v>
      </c>
      <c r="D2467" s="3">
        <v>8000</v>
      </c>
      <c r="E2467" s="4">
        <v>9203.23</v>
      </c>
      <c r="F2467" t="s">
        <v>8218</v>
      </c>
      <c r="G2467" t="s">
        <v>8223</v>
      </c>
      <c r="H2467" t="s">
        <v>8404</v>
      </c>
      <c r="I2467" t="s">
        <v>8245</v>
      </c>
      <c r="J2467">
        <v>1361696955</v>
      </c>
      <c r="K2467">
        <v>1359104955</v>
      </c>
      <c r="L2467" t="b">
        <v>0</v>
      </c>
      <c r="M2467">
        <v>160</v>
      </c>
      <c r="N2467" t="b">
        <v>1</v>
      </c>
      <c r="O2467" t="s">
        <v>8277</v>
      </c>
      <c r="P2467" t="s">
        <v>8326</v>
      </c>
      <c r="Q2467" t="s">
        <v>8327</v>
      </c>
      <c r="R2467">
        <f t="shared" si="266"/>
        <v>57.52</v>
      </c>
      <c r="S2467" s="9">
        <f t="shared" si="267"/>
        <v>115</v>
      </c>
      <c r="T2467" s="8">
        <f t="shared" si="268"/>
        <v>41299.381423611114</v>
      </c>
      <c r="U2467" s="8">
        <f t="shared" si="269"/>
        <v>41329.381423611114</v>
      </c>
      <c r="V2467" s="14">
        <f t="shared" si="270"/>
        <v>30</v>
      </c>
      <c r="W2467" s="10">
        <f t="shared" si="271"/>
        <v>0.15040374999999995</v>
      </c>
      <c r="X2467" s="21">
        <f t="shared" si="272"/>
        <v>2013</v>
      </c>
    </row>
    <row r="2468" spans="1:24" ht="45" x14ac:dyDescent="0.25">
      <c r="A2468">
        <v>1615</v>
      </c>
      <c r="B2468" s="1" t="s">
        <v>1616</v>
      </c>
      <c r="C2468" s="1" t="s">
        <v>5725</v>
      </c>
      <c r="D2468" s="3">
        <v>8000</v>
      </c>
      <c r="E2468" s="4">
        <v>9130</v>
      </c>
      <c r="F2468" t="s">
        <v>8218</v>
      </c>
      <c r="G2468" t="s">
        <v>8223</v>
      </c>
      <c r="H2468" t="s">
        <v>8404</v>
      </c>
      <c r="I2468" t="s">
        <v>8245</v>
      </c>
      <c r="J2468">
        <v>1323742396</v>
      </c>
      <c r="K2468">
        <v>1319850796</v>
      </c>
      <c r="L2468" t="b">
        <v>0</v>
      </c>
      <c r="M2468">
        <v>136</v>
      </c>
      <c r="N2468" t="b">
        <v>1</v>
      </c>
      <c r="O2468" t="s">
        <v>8274</v>
      </c>
      <c r="P2468" t="s">
        <v>8326</v>
      </c>
      <c r="Q2468" t="s">
        <v>8330</v>
      </c>
      <c r="R2468">
        <f t="shared" si="266"/>
        <v>67.13</v>
      </c>
      <c r="S2468" s="9">
        <f t="shared" si="267"/>
        <v>114</v>
      </c>
      <c r="T2468" s="8">
        <f t="shared" si="268"/>
        <v>40845.050879629627</v>
      </c>
      <c r="U2468" s="8">
        <f t="shared" si="269"/>
        <v>40890.092546296299</v>
      </c>
      <c r="V2468" s="14">
        <f t="shared" si="270"/>
        <v>45.041666666671517</v>
      </c>
      <c r="W2468" s="10">
        <f t="shared" si="271"/>
        <v>0.14124999999999999</v>
      </c>
      <c r="X2468" s="21">
        <f t="shared" si="272"/>
        <v>2011</v>
      </c>
    </row>
    <row r="2469" spans="1:24" ht="60" x14ac:dyDescent="0.25">
      <c r="A2469">
        <v>2253</v>
      </c>
      <c r="B2469" s="1" t="s">
        <v>2254</v>
      </c>
      <c r="C2469" s="1" t="s">
        <v>6363</v>
      </c>
      <c r="D2469" s="3">
        <v>8000</v>
      </c>
      <c r="E2469" s="4">
        <v>9015</v>
      </c>
      <c r="F2469" t="s">
        <v>8218</v>
      </c>
      <c r="G2469" t="s">
        <v>8223</v>
      </c>
      <c r="H2469" t="s">
        <v>8404</v>
      </c>
      <c r="I2469" t="s">
        <v>8245</v>
      </c>
      <c r="J2469">
        <v>1447862947</v>
      </c>
      <c r="K2469">
        <v>1445267347</v>
      </c>
      <c r="L2469" t="b">
        <v>0</v>
      </c>
      <c r="M2469">
        <v>84</v>
      </c>
      <c r="N2469" t="b">
        <v>1</v>
      </c>
      <c r="O2469" t="s">
        <v>8295</v>
      </c>
      <c r="P2469" t="s">
        <v>8315</v>
      </c>
      <c r="Q2469" t="s">
        <v>8316</v>
      </c>
      <c r="R2469">
        <f t="shared" si="266"/>
        <v>107.32</v>
      </c>
      <c r="S2469" s="9">
        <f t="shared" si="267"/>
        <v>113</v>
      </c>
      <c r="T2469" s="8">
        <f t="shared" si="268"/>
        <v>42296.631331018521</v>
      </c>
      <c r="U2469" s="8">
        <f t="shared" si="269"/>
        <v>42326.672997685186</v>
      </c>
      <c r="V2469" s="14">
        <f t="shared" si="270"/>
        <v>30.041666666664241</v>
      </c>
      <c r="W2469" s="10">
        <f t="shared" si="271"/>
        <v>0.12687499999999999</v>
      </c>
      <c r="X2469" s="21">
        <f t="shared" si="272"/>
        <v>2015</v>
      </c>
    </row>
    <row r="2470" spans="1:24" ht="60" x14ac:dyDescent="0.25">
      <c r="A2470">
        <v>312</v>
      </c>
      <c r="B2470" s="1" t="s">
        <v>313</v>
      </c>
      <c r="C2470" s="1" t="s">
        <v>4422</v>
      </c>
      <c r="D2470" s="3">
        <v>8000</v>
      </c>
      <c r="E2470" s="4">
        <v>8950</v>
      </c>
      <c r="F2470" t="s">
        <v>8218</v>
      </c>
      <c r="G2470" t="s">
        <v>8223</v>
      </c>
      <c r="H2470" t="s">
        <v>8404</v>
      </c>
      <c r="I2470" t="s">
        <v>8245</v>
      </c>
      <c r="J2470">
        <v>1365973432</v>
      </c>
      <c r="K2470">
        <v>1363381432</v>
      </c>
      <c r="L2470" t="b">
        <v>1</v>
      </c>
      <c r="M2470">
        <v>146</v>
      </c>
      <c r="N2470" t="b">
        <v>1</v>
      </c>
      <c r="O2470" t="s">
        <v>8267</v>
      </c>
      <c r="P2470" t="s">
        <v>8320</v>
      </c>
      <c r="Q2470" t="s">
        <v>8321</v>
      </c>
      <c r="R2470">
        <f t="shared" si="266"/>
        <v>61.3</v>
      </c>
      <c r="S2470" s="9">
        <f t="shared" si="267"/>
        <v>112</v>
      </c>
      <c r="T2470" s="8">
        <f t="shared" si="268"/>
        <v>41348.877685185187</v>
      </c>
      <c r="U2470" s="8">
        <f t="shared" si="269"/>
        <v>41378.877685185187</v>
      </c>
      <c r="V2470" s="14">
        <f t="shared" si="270"/>
        <v>30</v>
      </c>
      <c r="W2470" s="10">
        <f t="shared" si="271"/>
        <v>0.11874999999999999</v>
      </c>
      <c r="X2470" s="21">
        <f t="shared" si="272"/>
        <v>2013</v>
      </c>
    </row>
    <row r="2471" spans="1:24" ht="45" x14ac:dyDescent="0.25">
      <c r="A2471">
        <v>1385</v>
      </c>
      <c r="B2471" s="1" t="s">
        <v>1386</v>
      </c>
      <c r="C2471" s="1" t="s">
        <v>5495</v>
      </c>
      <c r="D2471" s="3">
        <v>8000</v>
      </c>
      <c r="E2471" s="4">
        <v>8832.49</v>
      </c>
      <c r="F2471" t="s">
        <v>8218</v>
      </c>
      <c r="G2471" t="s">
        <v>8235</v>
      </c>
      <c r="H2471" t="s">
        <v>8413</v>
      </c>
      <c r="I2471" t="s">
        <v>8248</v>
      </c>
      <c r="J2471">
        <v>1461931860</v>
      </c>
      <c r="K2471">
        <v>1457109121</v>
      </c>
      <c r="L2471" t="b">
        <v>0</v>
      </c>
      <c r="M2471">
        <v>134</v>
      </c>
      <c r="N2471" t="b">
        <v>1</v>
      </c>
      <c r="O2471" t="s">
        <v>8274</v>
      </c>
      <c r="P2471" t="s">
        <v>8326</v>
      </c>
      <c r="Q2471" t="s">
        <v>8330</v>
      </c>
      <c r="R2471">
        <f t="shared" si="266"/>
        <v>65.91</v>
      </c>
      <c r="S2471" s="9">
        <f t="shared" si="267"/>
        <v>110</v>
      </c>
      <c r="T2471" s="8">
        <f t="shared" si="268"/>
        <v>42433.688900462963</v>
      </c>
      <c r="U2471" s="8">
        <f t="shared" si="269"/>
        <v>42489.507638888885</v>
      </c>
      <c r="V2471" s="14">
        <f t="shared" si="270"/>
        <v>55.818738425921765</v>
      </c>
      <c r="W2471" s="10">
        <f t="shared" si="271"/>
        <v>0.10406124999999997</v>
      </c>
      <c r="X2471" s="21">
        <f t="shared" si="272"/>
        <v>2016</v>
      </c>
    </row>
    <row r="2472" spans="1:24" ht="30" x14ac:dyDescent="0.25">
      <c r="A2472">
        <v>1684</v>
      </c>
      <c r="B2472" s="1" t="s">
        <v>1685</v>
      </c>
      <c r="C2472" s="1" t="s">
        <v>5794</v>
      </c>
      <c r="D2472" s="3">
        <v>8000</v>
      </c>
      <c r="E2472" s="4">
        <v>8730</v>
      </c>
      <c r="F2472" t="s">
        <v>8221</v>
      </c>
      <c r="G2472" t="s">
        <v>8223</v>
      </c>
      <c r="H2472" t="s">
        <v>8404</v>
      </c>
      <c r="I2472" t="s">
        <v>8245</v>
      </c>
      <c r="J2472">
        <v>1489775641</v>
      </c>
      <c r="K2472">
        <v>1487360041</v>
      </c>
      <c r="L2472" t="b">
        <v>0</v>
      </c>
      <c r="M2472">
        <v>101</v>
      </c>
      <c r="N2472" t="b">
        <v>0</v>
      </c>
      <c r="O2472" t="s">
        <v>8291</v>
      </c>
      <c r="P2472" t="s">
        <v>8326</v>
      </c>
      <c r="Q2472" t="s">
        <v>8329</v>
      </c>
      <c r="R2472">
        <f t="shared" si="266"/>
        <v>86.44</v>
      </c>
      <c r="S2472" s="9">
        <f t="shared" si="267"/>
        <v>109</v>
      </c>
      <c r="T2472" s="8">
        <f t="shared" si="268"/>
        <v>42783.815289351856</v>
      </c>
      <c r="U2472" s="8">
        <f t="shared" si="269"/>
        <v>42811.773622685185</v>
      </c>
      <c r="V2472" s="14">
        <f t="shared" si="270"/>
        <v>27.958333333328483</v>
      </c>
      <c r="W2472" s="10">
        <f t="shared" si="271"/>
        <v>9.1249999999999998E-2</v>
      </c>
      <c r="X2472" s="21">
        <f t="shared" si="272"/>
        <v>2017</v>
      </c>
    </row>
    <row r="2473" spans="1:24" ht="45" x14ac:dyDescent="0.25">
      <c r="A2473">
        <v>3006</v>
      </c>
      <c r="B2473" s="1" t="s">
        <v>3006</v>
      </c>
      <c r="C2473" s="1" t="s">
        <v>7116</v>
      </c>
      <c r="D2473" s="3">
        <v>8000</v>
      </c>
      <c r="E2473" s="4">
        <v>8620</v>
      </c>
      <c r="F2473" t="s">
        <v>8218</v>
      </c>
      <c r="G2473" t="s">
        <v>8228</v>
      </c>
      <c r="H2473" t="s">
        <v>8409</v>
      </c>
      <c r="I2473" t="s">
        <v>8250</v>
      </c>
      <c r="J2473">
        <v>1418580591</v>
      </c>
      <c r="K2473">
        <v>1415988591</v>
      </c>
      <c r="L2473" t="b">
        <v>0</v>
      </c>
      <c r="M2473">
        <v>97</v>
      </c>
      <c r="N2473" t="b">
        <v>1</v>
      </c>
      <c r="O2473" t="s">
        <v>8301</v>
      </c>
      <c r="P2473" t="s">
        <v>8322</v>
      </c>
      <c r="Q2473" t="s">
        <v>8323</v>
      </c>
      <c r="R2473">
        <f t="shared" si="266"/>
        <v>88.87</v>
      </c>
      <c r="S2473" s="9">
        <f t="shared" si="267"/>
        <v>108</v>
      </c>
      <c r="T2473" s="8">
        <f t="shared" si="268"/>
        <v>41957.756840277783</v>
      </c>
      <c r="U2473" s="8">
        <f t="shared" si="269"/>
        <v>41987.756840277783</v>
      </c>
      <c r="V2473" s="14">
        <f t="shared" si="270"/>
        <v>30</v>
      </c>
      <c r="W2473" s="10">
        <f t="shared" si="271"/>
        <v>7.7499999999999999E-2</v>
      </c>
      <c r="X2473" s="21">
        <f t="shared" si="272"/>
        <v>2014</v>
      </c>
    </row>
    <row r="2474" spans="1:24" ht="45" x14ac:dyDescent="0.25">
      <c r="A2474">
        <v>56</v>
      </c>
      <c r="B2474" s="1" t="s">
        <v>58</v>
      </c>
      <c r="C2474" s="1" t="s">
        <v>4167</v>
      </c>
      <c r="D2474" s="3">
        <v>8000</v>
      </c>
      <c r="E2474" s="4">
        <v>8581</v>
      </c>
      <c r="F2474" t="s">
        <v>8218</v>
      </c>
      <c r="G2474" t="s">
        <v>8224</v>
      </c>
      <c r="H2474" t="s">
        <v>8408</v>
      </c>
      <c r="I2474" t="s">
        <v>8246</v>
      </c>
      <c r="J2474">
        <v>1433779200</v>
      </c>
      <c r="K2474">
        <v>1432559424</v>
      </c>
      <c r="L2474" t="b">
        <v>0</v>
      </c>
      <c r="M2474">
        <v>174</v>
      </c>
      <c r="N2474" t="b">
        <v>1</v>
      </c>
      <c r="O2474" t="s">
        <v>8263</v>
      </c>
      <c r="P2474" t="s">
        <v>8320</v>
      </c>
      <c r="Q2474" t="s">
        <v>8331</v>
      </c>
      <c r="R2474">
        <f t="shared" si="266"/>
        <v>49.32</v>
      </c>
      <c r="S2474" s="9">
        <f t="shared" si="267"/>
        <v>107</v>
      </c>
      <c r="T2474" s="8">
        <f t="shared" si="268"/>
        <v>42149.548888888887</v>
      </c>
      <c r="U2474" s="8">
        <f t="shared" si="269"/>
        <v>42163.666666666672</v>
      </c>
      <c r="V2474" s="14">
        <f t="shared" si="270"/>
        <v>14.117777777784795</v>
      </c>
      <c r="W2474" s="10">
        <f t="shared" si="271"/>
        <v>7.2624999999999995E-2</v>
      </c>
      <c r="X2474" s="21">
        <f t="shared" si="272"/>
        <v>2015</v>
      </c>
    </row>
    <row r="2475" spans="1:24" ht="30" x14ac:dyDescent="0.25">
      <c r="A2475">
        <v>255</v>
      </c>
      <c r="B2475" s="1" t="s">
        <v>256</v>
      </c>
      <c r="C2475" s="1" t="s">
        <v>4365</v>
      </c>
      <c r="D2475" s="3">
        <v>8000</v>
      </c>
      <c r="E2475" s="4">
        <v>8538.66</v>
      </c>
      <c r="F2475" t="s">
        <v>8218</v>
      </c>
      <c r="G2475" t="s">
        <v>8223</v>
      </c>
      <c r="H2475" t="s">
        <v>8404</v>
      </c>
      <c r="I2475" t="s">
        <v>8245</v>
      </c>
      <c r="J2475">
        <v>1300275482</v>
      </c>
      <c r="K2475">
        <v>1297687082</v>
      </c>
      <c r="L2475" t="b">
        <v>1</v>
      </c>
      <c r="M2475">
        <v>188</v>
      </c>
      <c r="N2475" t="b">
        <v>1</v>
      </c>
      <c r="O2475" t="s">
        <v>8267</v>
      </c>
      <c r="P2475" t="s">
        <v>8320</v>
      </c>
      <c r="Q2475" t="s">
        <v>8321</v>
      </c>
      <c r="R2475">
        <f t="shared" si="266"/>
        <v>45.42</v>
      </c>
      <c r="S2475" s="9">
        <f t="shared" si="267"/>
        <v>107</v>
      </c>
      <c r="T2475" s="8">
        <f t="shared" si="268"/>
        <v>40588.526412037041</v>
      </c>
      <c r="U2475" s="8">
        <f t="shared" si="269"/>
        <v>40618.48474537037</v>
      </c>
      <c r="V2475" s="14">
        <f t="shared" si="270"/>
        <v>29.958333333328483</v>
      </c>
      <c r="W2475" s="10">
        <f t="shared" si="271"/>
        <v>6.7332499999999976E-2</v>
      </c>
      <c r="X2475" s="21">
        <f t="shared" si="272"/>
        <v>2011</v>
      </c>
    </row>
    <row r="2476" spans="1:24" ht="60" x14ac:dyDescent="0.25">
      <c r="A2476">
        <v>3776</v>
      </c>
      <c r="B2476" s="1" t="s">
        <v>3773</v>
      </c>
      <c r="C2476" s="1" t="s">
        <v>7886</v>
      </c>
      <c r="D2476" s="3">
        <v>8000</v>
      </c>
      <c r="E2476" s="4">
        <v>8537</v>
      </c>
      <c r="F2476" t="s">
        <v>8218</v>
      </c>
      <c r="G2476" t="s">
        <v>8223</v>
      </c>
      <c r="H2476" t="s">
        <v>8404</v>
      </c>
      <c r="I2476" t="s">
        <v>8245</v>
      </c>
      <c r="J2476">
        <v>1406854800</v>
      </c>
      <c r="K2476">
        <v>1403599778</v>
      </c>
      <c r="L2476" t="b">
        <v>0</v>
      </c>
      <c r="M2476">
        <v>94</v>
      </c>
      <c r="N2476" t="b">
        <v>1</v>
      </c>
      <c r="O2476" t="s">
        <v>8303</v>
      </c>
      <c r="P2476" t="s">
        <v>8322</v>
      </c>
      <c r="Q2476" t="s">
        <v>8334</v>
      </c>
      <c r="R2476">
        <f t="shared" si="266"/>
        <v>90.82</v>
      </c>
      <c r="S2476" s="9">
        <f t="shared" si="267"/>
        <v>107</v>
      </c>
      <c r="T2476" s="8">
        <f t="shared" si="268"/>
        <v>41814.367800925924</v>
      </c>
      <c r="U2476" s="8">
        <f t="shared" si="269"/>
        <v>41852.041666666664</v>
      </c>
      <c r="V2476" s="14">
        <f t="shared" si="270"/>
        <v>37.673865740740439</v>
      </c>
      <c r="W2476" s="10">
        <f t="shared" si="271"/>
        <v>6.7125000000000004E-2</v>
      </c>
      <c r="X2476" s="21">
        <f t="shared" si="272"/>
        <v>2014</v>
      </c>
    </row>
    <row r="2477" spans="1:24" ht="60" x14ac:dyDescent="0.25">
      <c r="A2477">
        <v>6</v>
      </c>
      <c r="B2477" s="1" t="s">
        <v>8</v>
      </c>
      <c r="C2477" s="1" t="s">
        <v>4117</v>
      </c>
      <c r="D2477" s="3">
        <v>8000</v>
      </c>
      <c r="E2477" s="4">
        <v>8519</v>
      </c>
      <c r="F2477" t="s">
        <v>8218</v>
      </c>
      <c r="G2477" t="s">
        <v>8223</v>
      </c>
      <c r="H2477" t="s">
        <v>8404</v>
      </c>
      <c r="I2477" t="s">
        <v>8245</v>
      </c>
      <c r="J2477">
        <v>1402710250</v>
      </c>
      <c r="K2477">
        <v>1401846250</v>
      </c>
      <c r="L2477" t="b">
        <v>0</v>
      </c>
      <c r="M2477">
        <v>58</v>
      </c>
      <c r="N2477" t="b">
        <v>1</v>
      </c>
      <c r="O2477" t="s">
        <v>8263</v>
      </c>
      <c r="P2477" t="s">
        <v>8320</v>
      </c>
      <c r="Q2477" t="s">
        <v>8331</v>
      </c>
      <c r="R2477">
        <f t="shared" si="266"/>
        <v>146.88</v>
      </c>
      <c r="S2477" s="9">
        <f t="shared" si="267"/>
        <v>106</v>
      </c>
      <c r="T2477" s="8">
        <f t="shared" si="268"/>
        <v>41794.072337962964</v>
      </c>
      <c r="U2477" s="8">
        <f t="shared" si="269"/>
        <v>41804.072337962964</v>
      </c>
      <c r="V2477" s="14">
        <f t="shared" si="270"/>
        <v>10</v>
      </c>
      <c r="W2477" s="10">
        <f t="shared" si="271"/>
        <v>6.4875000000000002E-2</v>
      </c>
      <c r="X2477" s="21">
        <f t="shared" si="272"/>
        <v>2014</v>
      </c>
    </row>
    <row r="2478" spans="1:24" ht="60" x14ac:dyDescent="0.25">
      <c r="A2478">
        <v>794</v>
      </c>
      <c r="B2478" s="1" t="s">
        <v>795</v>
      </c>
      <c r="C2478" s="1" t="s">
        <v>4904</v>
      </c>
      <c r="D2478" s="3">
        <v>8000</v>
      </c>
      <c r="E2478" s="4">
        <v>8425</v>
      </c>
      <c r="F2478" t="s">
        <v>8218</v>
      </c>
      <c r="G2478" t="s">
        <v>8223</v>
      </c>
      <c r="H2478" t="s">
        <v>8404</v>
      </c>
      <c r="I2478" t="s">
        <v>8245</v>
      </c>
      <c r="J2478">
        <v>1315242360</v>
      </c>
      <c r="K2478">
        <v>1310438737</v>
      </c>
      <c r="L2478" t="b">
        <v>0</v>
      </c>
      <c r="M2478">
        <v>53</v>
      </c>
      <c r="N2478" t="b">
        <v>1</v>
      </c>
      <c r="O2478" t="s">
        <v>8274</v>
      </c>
      <c r="P2478" t="s">
        <v>8326</v>
      </c>
      <c r="Q2478" t="s">
        <v>8330</v>
      </c>
      <c r="R2478">
        <f t="shared" si="266"/>
        <v>158.96</v>
      </c>
      <c r="S2478" s="9">
        <f t="shared" si="267"/>
        <v>105</v>
      </c>
      <c r="T2478" s="8">
        <f t="shared" si="268"/>
        <v>40736.115011574075</v>
      </c>
      <c r="U2478" s="8">
        <f t="shared" si="269"/>
        <v>40791.712500000001</v>
      </c>
      <c r="V2478" s="14">
        <f t="shared" si="270"/>
        <v>55.597488425926713</v>
      </c>
      <c r="W2478" s="10">
        <f t="shared" si="271"/>
        <v>5.3124999999999999E-2</v>
      </c>
      <c r="X2478" s="21">
        <f t="shared" si="272"/>
        <v>2011</v>
      </c>
    </row>
    <row r="2479" spans="1:24" ht="30" x14ac:dyDescent="0.25">
      <c r="A2479">
        <v>806</v>
      </c>
      <c r="B2479" s="1" t="s">
        <v>807</v>
      </c>
      <c r="C2479" s="1" t="s">
        <v>4916</v>
      </c>
      <c r="D2479" s="3">
        <v>8000</v>
      </c>
      <c r="E2479" s="4">
        <v>8355</v>
      </c>
      <c r="F2479" t="s">
        <v>8218</v>
      </c>
      <c r="G2479" t="s">
        <v>8223</v>
      </c>
      <c r="H2479" t="s">
        <v>8404</v>
      </c>
      <c r="I2479" t="s">
        <v>8245</v>
      </c>
      <c r="J2479">
        <v>1315413339</v>
      </c>
      <c r="K2479">
        <v>1312821339</v>
      </c>
      <c r="L2479" t="b">
        <v>0</v>
      </c>
      <c r="M2479">
        <v>71</v>
      </c>
      <c r="N2479" t="b">
        <v>1</v>
      </c>
      <c r="O2479" t="s">
        <v>8274</v>
      </c>
      <c r="P2479" t="s">
        <v>8326</v>
      </c>
      <c r="Q2479" t="s">
        <v>8330</v>
      </c>
      <c r="R2479">
        <f t="shared" si="266"/>
        <v>117.68</v>
      </c>
      <c r="S2479" s="9">
        <f t="shared" si="267"/>
        <v>104</v>
      </c>
      <c r="T2479" s="8">
        <f t="shared" si="268"/>
        <v>40763.691423611112</v>
      </c>
      <c r="U2479" s="8">
        <f t="shared" si="269"/>
        <v>40793.691423611112</v>
      </c>
      <c r="V2479" s="14">
        <f t="shared" si="270"/>
        <v>30</v>
      </c>
      <c r="W2479" s="10">
        <f t="shared" si="271"/>
        <v>4.4374999999999998E-2</v>
      </c>
      <c r="X2479" s="21">
        <f t="shared" si="272"/>
        <v>2011</v>
      </c>
    </row>
    <row r="2480" spans="1:24" ht="45" x14ac:dyDescent="0.25">
      <c r="A2480">
        <v>1382</v>
      </c>
      <c r="B2480" s="1" t="s">
        <v>1383</v>
      </c>
      <c r="C2480" s="1" t="s">
        <v>5492</v>
      </c>
      <c r="D2480" s="3">
        <v>8000</v>
      </c>
      <c r="E2480" s="4">
        <v>8349</v>
      </c>
      <c r="F2480" t="s">
        <v>8218</v>
      </c>
      <c r="G2480" t="s">
        <v>8223</v>
      </c>
      <c r="H2480" t="s">
        <v>8404</v>
      </c>
      <c r="I2480" t="s">
        <v>8245</v>
      </c>
      <c r="J2480">
        <v>1367867536</v>
      </c>
      <c r="K2480">
        <v>1365275536</v>
      </c>
      <c r="L2480" t="b">
        <v>0</v>
      </c>
      <c r="M2480">
        <v>148</v>
      </c>
      <c r="N2480" t="b">
        <v>1</v>
      </c>
      <c r="O2480" t="s">
        <v>8274</v>
      </c>
      <c r="P2480" t="s">
        <v>8326</v>
      </c>
      <c r="Q2480" t="s">
        <v>8330</v>
      </c>
      <c r="R2480">
        <f t="shared" si="266"/>
        <v>56.41</v>
      </c>
      <c r="S2480" s="9">
        <f t="shared" si="267"/>
        <v>104</v>
      </c>
      <c r="T2480" s="8">
        <f t="shared" si="268"/>
        <v>41370.800185185188</v>
      </c>
      <c r="U2480" s="8">
        <f t="shared" si="269"/>
        <v>41400.800185185188</v>
      </c>
      <c r="V2480" s="14">
        <f t="shared" si="270"/>
        <v>30</v>
      </c>
      <c r="W2480" s="10">
        <f t="shared" si="271"/>
        <v>4.3624999999999997E-2</v>
      </c>
      <c r="X2480" s="21">
        <f t="shared" si="272"/>
        <v>2013</v>
      </c>
    </row>
    <row r="2481" spans="1:24" ht="45" x14ac:dyDescent="0.25">
      <c r="A2481">
        <v>3339</v>
      </c>
      <c r="B2481" s="1" t="s">
        <v>3339</v>
      </c>
      <c r="C2481" s="1" t="s">
        <v>7449</v>
      </c>
      <c r="D2481" s="3">
        <v>8000</v>
      </c>
      <c r="E2481" s="4">
        <v>8348</v>
      </c>
      <c r="F2481" t="s">
        <v>8218</v>
      </c>
      <c r="G2481" t="s">
        <v>8223</v>
      </c>
      <c r="H2481" t="s">
        <v>8404</v>
      </c>
      <c r="I2481" t="s">
        <v>8245</v>
      </c>
      <c r="J2481">
        <v>1469721518</v>
      </c>
      <c r="K2481">
        <v>1467129518</v>
      </c>
      <c r="L2481" t="b">
        <v>0</v>
      </c>
      <c r="M2481">
        <v>47</v>
      </c>
      <c r="N2481" t="b">
        <v>1</v>
      </c>
      <c r="O2481" t="s">
        <v>8269</v>
      </c>
      <c r="P2481" t="s">
        <v>8322</v>
      </c>
      <c r="Q2481" t="s">
        <v>8325</v>
      </c>
      <c r="R2481">
        <f t="shared" si="266"/>
        <v>177.62</v>
      </c>
      <c r="S2481" s="9">
        <f t="shared" si="267"/>
        <v>104</v>
      </c>
      <c r="T2481" s="8">
        <f t="shared" si="268"/>
        <v>42549.665717592594</v>
      </c>
      <c r="U2481" s="8">
        <f t="shared" si="269"/>
        <v>42579.665717592594</v>
      </c>
      <c r="V2481" s="14">
        <f t="shared" si="270"/>
        <v>30</v>
      </c>
      <c r="W2481" s="10">
        <f t="shared" si="271"/>
        <v>4.3499999999999997E-2</v>
      </c>
      <c r="X2481" s="21">
        <f t="shared" si="272"/>
        <v>2016</v>
      </c>
    </row>
    <row r="2482" spans="1:24" ht="30" x14ac:dyDescent="0.25">
      <c r="A2482">
        <v>3169</v>
      </c>
      <c r="B2482" s="1" t="s">
        <v>3169</v>
      </c>
      <c r="C2482" s="1" t="s">
        <v>7279</v>
      </c>
      <c r="D2482" s="3">
        <v>8000</v>
      </c>
      <c r="E2482" s="4">
        <v>8241</v>
      </c>
      <c r="F2482" t="s">
        <v>8218</v>
      </c>
      <c r="G2482" t="s">
        <v>8223</v>
      </c>
      <c r="H2482" t="s">
        <v>8404</v>
      </c>
      <c r="I2482" t="s">
        <v>8245</v>
      </c>
      <c r="J2482">
        <v>1386910740</v>
      </c>
      <c r="K2482">
        <v>1384364561</v>
      </c>
      <c r="L2482" t="b">
        <v>1</v>
      </c>
      <c r="M2482">
        <v>82</v>
      </c>
      <c r="N2482" t="b">
        <v>1</v>
      </c>
      <c r="O2482" t="s">
        <v>8269</v>
      </c>
      <c r="P2482" t="s">
        <v>8322</v>
      </c>
      <c r="Q2482" t="s">
        <v>8325</v>
      </c>
      <c r="R2482">
        <f t="shared" si="266"/>
        <v>100.5</v>
      </c>
      <c r="S2482" s="9">
        <f t="shared" si="267"/>
        <v>103</v>
      </c>
      <c r="T2482" s="8">
        <f t="shared" si="268"/>
        <v>41591.737974537034</v>
      </c>
      <c r="U2482" s="8">
        <f t="shared" si="269"/>
        <v>41621.207638888889</v>
      </c>
      <c r="V2482" s="14">
        <f t="shared" si="270"/>
        <v>29.46966435185459</v>
      </c>
      <c r="W2482" s="10">
        <f t="shared" si="271"/>
        <v>3.0124999999999999E-2</v>
      </c>
      <c r="X2482" s="21">
        <f t="shared" si="272"/>
        <v>2013</v>
      </c>
    </row>
    <row r="2483" spans="1:24" ht="60" x14ac:dyDescent="0.25">
      <c r="A2483">
        <v>2939</v>
      </c>
      <c r="B2483" s="1" t="s">
        <v>2939</v>
      </c>
      <c r="C2483" s="1" t="s">
        <v>7049</v>
      </c>
      <c r="D2483" s="3">
        <v>8000</v>
      </c>
      <c r="E2483" s="4">
        <v>8230</v>
      </c>
      <c r="F2483" t="s">
        <v>8218</v>
      </c>
      <c r="G2483" t="s">
        <v>8223</v>
      </c>
      <c r="H2483" t="s">
        <v>8404</v>
      </c>
      <c r="I2483" t="s">
        <v>8245</v>
      </c>
      <c r="J2483">
        <v>1409187600</v>
      </c>
      <c r="K2483">
        <v>1406316312</v>
      </c>
      <c r="L2483" t="b">
        <v>0</v>
      </c>
      <c r="M2483">
        <v>25</v>
      </c>
      <c r="N2483" t="b">
        <v>1</v>
      </c>
      <c r="O2483" t="s">
        <v>8303</v>
      </c>
      <c r="P2483" t="s">
        <v>8322</v>
      </c>
      <c r="Q2483" t="s">
        <v>8334</v>
      </c>
      <c r="R2483">
        <f t="shared" si="266"/>
        <v>329.2</v>
      </c>
      <c r="S2483" s="9">
        <f t="shared" si="267"/>
        <v>103</v>
      </c>
      <c r="T2483" s="8">
        <f t="shared" si="268"/>
        <v>41845.809166666666</v>
      </c>
      <c r="U2483" s="8">
        <f t="shared" si="269"/>
        <v>41879.041666666664</v>
      </c>
      <c r="V2483" s="14">
        <f t="shared" si="270"/>
        <v>33.232499999998254</v>
      </c>
      <c r="W2483" s="10">
        <f t="shared" si="271"/>
        <v>2.8750000000000001E-2</v>
      </c>
      <c r="X2483" s="21">
        <f t="shared" si="272"/>
        <v>2014</v>
      </c>
    </row>
    <row r="2484" spans="1:24" ht="45" x14ac:dyDescent="0.25">
      <c r="A2484">
        <v>3243</v>
      </c>
      <c r="B2484" s="1" t="s">
        <v>3243</v>
      </c>
      <c r="C2484" s="1" t="s">
        <v>7353</v>
      </c>
      <c r="D2484" s="3">
        <v>8000</v>
      </c>
      <c r="E2484" s="4">
        <v>8227</v>
      </c>
      <c r="F2484" t="s">
        <v>8218</v>
      </c>
      <c r="G2484" t="s">
        <v>8223</v>
      </c>
      <c r="H2484" t="s">
        <v>8404</v>
      </c>
      <c r="I2484" t="s">
        <v>8245</v>
      </c>
      <c r="J2484">
        <v>1444348800</v>
      </c>
      <c r="K2484">
        <v>1442283562</v>
      </c>
      <c r="L2484" t="b">
        <v>1</v>
      </c>
      <c r="M2484">
        <v>71</v>
      </c>
      <c r="N2484" t="b">
        <v>1</v>
      </c>
      <c r="O2484" t="s">
        <v>8269</v>
      </c>
      <c r="P2484" t="s">
        <v>8322</v>
      </c>
      <c r="Q2484" t="s">
        <v>8325</v>
      </c>
      <c r="R2484">
        <f t="shared" si="266"/>
        <v>115.87</v>
      </c>
      <c r="S2484" s="9">
        <f t="shared" si="267"/>
        <v>103</v>
      </c>
      <c r="T2484" s="8">
        <f t="shared" si="268"/>
        <v>42262.096782407403</v>
      </c>
      <c r="U2484" s="8">
        <f t="shared" si="269"/>
        <v>42286</v>
      </c>
      <c r="V2484" s="14">
        <f t="shared" si="270"/>
        <v>23.903217592596775</v>
      </c>
      <c r="W2484" s="10">
        <f t="shared" si="271"/>
        <v>2.8375000000000001E-2</v>
      </c>
      <c r="X2484" s="21">
        <f t="shared" si="272"/>
        <v>2015</v>
      </c>
    </row>
    <row r="2485" spans="1:24" ht="45" x14ac:dyDescent="0.25">
      <c r="A2485">
        <v>2797</v>
      </c>
      <c r="B2485" s="1" t="s">
        <v>2797</v>
      </c>
      <c r="C2485" s="1" t="s">
        <v>6907</v>
      </c>
      <c r="D2485" s="3">
        <v>8000</v>
      </c>
      <c r="E2485" s="4">
        <v>8211.61</v>
      </c>
      <c r="F2485" t="s">
        <v>8218</v>
      </c>
      <c r="G2485" t="s">
        <v>8224</v>
      </c>
      <c r="H2485" t="s">
        <v>8408</v>
      </c>
      <c r="I2485" t="s">
        <v>8246</v>
      </c>
      <c r="J2485">
        <v>1404858840</v>
      </c>
      <c r="K2485">
        <v>1402266840</v>
      </c>
      <c r="L2485" t="b">
        <v>0</v>
      </c>
      <c r="M2485">
        <v>94</v>
      </c>
      <c r="N2485" t="b">
        <v>1</v>
      </c>
      <c r="O2485" t="s">
        <v>8269</v>
      </c>
      <c r="P2485" t="s">
        <v>8322</v>
      </c>
      <c r="Q2485" t="s">
        <v>8325</v>
      </c>
      <c r="R2485">
        <f t="shared" si="266"/>
        <v>87.36</v>
      </c>
      <c r="S2485" s="9">
        <f t="shared" si="267"/>
        <v>103</v>
      </c>
      <c r="T2485" s="8">
        <f t="shared" si="268"/>
        <v>41798.94027777778</v>
      </c>
      <c r="U2485" s="8">
        <f t="shared" si="269"/>
        <v>41828.94027777778</v>
      </c>
      <c r="V2485" s="14">
        <f t="shared" si="270"/>
        <v>30</v>
      </c>
      <c r="W2485" s="10">
        <f t="shared" si="271"/>
        <v>2.6451250000000072E-2</v>
      </c>
      <c r="X2485" s="21">
        <f t="shared" si="272"/>
        <v>2014</v>
      </c>
    </row>
    <row r="2486" spans="1:24" ht="60" x14ac:dyDescent="0.25">
      <c r="A2486">
        <v>1662</v>
      </c>
      <c r="B2486" s="1" t="s">
        <v>1663</v>
      </c>
      <c r="C2486" s="1" t="s">
        <v>5772</v>
      </c>
      <c r="D2486" s="3">
        <v>8000</v>
      </c>
      <c r="E2486" s="4">
        <v>8211</v>
      </c>
      <c r="F2486" t="s">
        <v>8218</v>
      </c>
      <c r="G2486" t="s">
        <v>8223</v>
      </c>
      <c r="H2486" t="s">
        <v>8404</v>
      </c>
      <c r="I2486" t="s">
        <v>8245</v>
      </c>
      <c r="J2486">
        <v>1325310336</v>
      </c>
      <c r="K2486">
        <v>1320122736</v>
      </c>
      <c r="L2486" t="b">
        <v>0</v>
      </c>
      <c r="M2486">
        <v>62</v>
      </c>
      <c r="N2486" t="b">
        <v>1</v>
      </c>
      <c r="O2486" t="s">
        <v>8290</v>
      </c>
      <c r="P2486" t="s">
        <v>8326</v>
      </c>
      <c r="Q2486" t="s">
        <v>8337</v>
      </c>
      <c r="R2486">
        <f t="shared" si="266"/>
        <v>132.44</v>
      </c>
      <c r="S2486" s="9">
        <f t="shared" si="267"/>
        <v>103</v>
      </c>
      <c r="T2486" s="8">
        <f t="shared" si="268"/>
        <v>40848.198333333334</v>
      </c>
      <c r="U2486" s="8">
        <f t="shared" si="269"/>
        <v>40908.239999999998</v>
      </c>
      <c r="V2486" s="14">
        <f t="shared" si="270"/>
        <v>60.041666666664241</v>
      </c>
      <c r="W2486" s="10">
        <f t="shared" si="271"/>
        <v>2.6374999999999999E-2</v>
      </c>
      <c r="X2486" s="21">
        <f t="shared" si="272"/>
        <v>2011</v>
      </c>
    </row>
    <row r="2487" spans="1:24" ht="60" x14ac:dyDescent="0.25">
      <c r="A2487">
        <v>1668</v>
      </c>
      <c r="B2487" s="1" t="s">
        <v>1669</v>
      </c>
      <c r="C2487" s="1" t="s">
        <v>5778</v>
      </c>
      <c r="D2487" s="3">
        <v>8000</v>
      </c>
      <c r="E2487" s="4">
        <v>8211</v>
      </c>
      <c r="F2487" t="s">
        <v>8218</v>
      </c>
      <c r="G2487" t="s">
        <v>8223</v>
      </c>
      <c r="H2487" t="s">
        <v>8404</v>
      </c>
      <c r="I2487" t="s">
        <v>8245</v>
      </c>
      <c r="J2487">
        <v>1322454939</v>
      </c>
      <c r="K2487">
        <v>1319859339</v>
      </c>
      <c r="L2487" t="b">
        <v>0</v>
      </c>
      <c r="M2487">
        <v>116</v>
      </c>
      <c r="N2487" t="b">
        <v>1</v>
      </c>
      <c r="O2487" t="s">
        <v>8290</v>
      </c>
      <c r="P2487" t="s">
        <v>8326</v>
      </c>
      <c r="Q2487" t="s">
        <v>8337</v>
      </c>
      <c r="R2487">
        <f t="shared" si="266"/>
        <v>70.78</v>
      </c>
      <c r="S2487" s="9">
        <f t="shared" si="267"/>
        <v>103</v>
      </c>
      <c r="T2487" s="8">
        <f t="shared" si="268"/>
        <v>40845.14975694444</v>
      </c>
      <c r="U2487" s="8">
        <f t="shared" si="269"/>
        <v>40875.191423611112</v>
      </c>
      <c r="V2487" s="14">
        <f t="shared" si="270"/>
        <v>30.041666666671517</v>
      </c>
      <c r="W2487" s="10">
        <f t="shared" si="271"/>
        <v>2.6374999999999999E-2</v>
      </c>
      <c r="X2487" s="21">
        <f t="shared" si="272"/>
        <v>2011</v>
      </c>
    </row>
    <row r="2488" spans="1:24" ht="60" x14ac:dyDescent="0.25">
      <c r="A2488">
        <v>2929</v>
      </c>
      <c r="B2488" s="1" t="s">
        <v>2929</v>
      </c>
      <c r="C2488" s="1" t="s">
        <v>7039</v>
      </c>
      <c r="D2488" s="3">
        <v>8000</v>
      </c>
      <c r="E2488" s="4">
        <v>8165.55</v>
      </c>
      <c r="F2488" t="s">
        <v>8218</v>
      </c>
      <c r="G2488" t="s">
        <v>8223</v>
      </c>
      <c r="H2488" t="s">
        <v>8404</v>
      </c>
      <c r="I2488" t="s">
        <v>8245</v>
      </c>
      <c r="J2488">
        <v>1401024758</v>
      </c>
      <c r="K2488">
        <v>1398432758</v>
      </c>
      <c r="L2488" t="b">
        <v>0</v>
      </c>
      <c r="M2488">
        <v>32</v>
      </c>
      <c r="N2488" t="b">
        <v>1</v>
      </c>
      <c r="O2488" t="s">
        <v>8303</v>
      </c>
      <c r="P2488" t="s">
        <v>8322</v>
      </c>
      <c r="Q2488" t="s">
        <v>8334</v>
      </c>
      <c r="R2488">
        <f t="shared" si="266"/>
        <v>255.17</v>
      </c>
      <c r="S2488" s="9">
        <f t="shared" si="267"/>
        <v>102</v>
      </c>
      <c r="T2488" s="8">
        <f t="shared" si="268"/>
        <v>41754.564328703702</v>
      </c>
      <c r="U2488" s="8">
        <f t="shared" si="269"/>
        <v>41784.564328703702</v>
      </c>
      <c r="V2488" s="14">
        <f t="shared" si="270"/>
        <v>30</v>
      </c>
      <c r="W2488" s="10">
        <f t="shared" si="271"/>
        <v>2.0693750000000021E-2</v>
      </c>
      <c r="X2488" s="21">
        <f t="shared" si="272"/>
        <v>2014</v>
      </c>
    </row>
    <row r="2489" spans="1:24" ht="45" x14ac:dyDescent="0.25">
      <c r="A2489">
        <v>3269</v>
      </c>
      <c r="B2489" s="1" t="s">
        <v>3269</v>
      </c>
      <c r="C2489" s="1" t="s">
        <v>7379</v>
      </c>
      <c r="D2489" s="3">
        <v>8000</v>
      </c>
      <c r="E2489" s="4">
        <v>8120</v>
      </c>
      <c r="F2489" t="s">
        <v>8218</v>
      </c>
      <c r="G2489" t="s">
        <v>8224</v>
      </c>
      <c r="H2489" t="s">
        <v>8408</v>
      </c>
      <c r="I2489" t="s">
        <v>8246</v>
      </c>
      <c r="J2489">
        <v>1434452400</v>
      </c>
      <c r="K2489">
        <v>1431509397</v>
      </c>
      <c r="L2489" t="b">
        <v>1</v>
      </c>
      <c r="M2489">
        <v>70</v>
      </c>
      <c r="N2489" t="b">
        <v>1</v>
      </c>
      <c r="O2489" t="s">
        <v>8269</v>
      </c>
      <c r="P2489" t="s">
        <v>8322</v>
      </c>
      <c r="Q2489" t="s">
        <v>8325</v>
      </c>
      <c r="R2489">
        <f t="shared" si="266"/>
        <v>116</v>
      </c>
      <c r="S2489" s="9">
        <f t="shared" si="267"/>
        <v>102</v>
      </c>
      <c r="T2489" s="8">
        <f t="shared" si="268"/>
        <v>42137.395798611105</v>
      </c>
      <c r="U2489" s="8">
        <f t="shared" si="269"/>
        <v>42171.458333333328</v>
      </c>
      <c r="V2489" s="14">
        <f t="shared" si="270"/>
        <v>34.062534722223063</v>
      </c>
      <c r="W2489" s="10">
        <f t="shared" si="271"/>
        <v>1.4999999999999999E-2</v>
      </c>
      <c r="X2489" s="21">
        <f t="shared" si="272"/>
        <v>2015</v>
      </c>
    </row>
    <row r="2490" spans="1:24" ht="60" x14ac:dyDescent="0.25">
      <c r="A2490">
        <v>3662</v>
      </c>
      <c r="B2490" s="1" t="s">
        <v>3659</v>
      </c>
      <c r="C2490" s="1" t="s">
        <v>7772</v>
      </c>
      <c r="D2490" s="3">
        <v>8000</v>
      </c>
      <c r="E2490" s="4">
        <v>8114</v>
      </c>
      <c r="F2490" t="s">
        <v>8218</v>
      </c>
      <c r="G2490" t="s">
        <v>8228</v>
      </c>
      <c r="H2490" t="s">
        <v>8409</v>
      </c>
      <c r="I2490" t="s">
        <v>8250</v>
      </c>
      <c r="J2490">
        <v>1427775414</v>
      </c>
      <c r="K2490">
        <v>1425187014</v>
      </c>
      <c r="L2490" t="b">
        <v>0</v>
      </c>
      <c r="M2490">
        <v>40</v>
      </c>
      <c r="N2490" t="b">
        <v>1</v>
      </c>
      <c r="O2490" t="s">
        <v>8269</v>
      </c>
      <c r="P2490" t="s">
        <v>8322</v>
      </c>
      <c r="Q2490" t="s">
        <v>8325</v>
      </c>
      <c r="R2490">
        <f t="shared" si="266"/>
        <v>202.85</v>
      </c>
      <c r="S2490" s="9">
        <f t="shared" si="267"/>
        <v>101</v>
      </c>
      <c r="T2490" s="8">
        <f t="shared" si="268"/>
        <v>42064.220069444447</v>
      </c>
      <c r="U2490" s="8">
        <f t="shared" si="269"/>
        <v>42094.178402777776</v>
      </c>
      <c r="V2490" s="14">
        <f t="shared" si="270"/>
        <v>29.958333333328483</v>
      </c>
      <c r="W2490" s="10">
        <f t="shared" si="271"/>
        <v>1.4250000000000001E-2</v>
      </c>
      <c r="X2490" s="21">
        <f t="shared" si="272"/>
        <v>2015</v>
      </c>
    </row>
    <row r="2491" spans="1:24" ht="60" x14ac:dyDescent="0.25">
      <c r="A2491">
        <v>3326</v>
      </c>
      <c r="B2491" s="1" t="s">
        <v>3326</v>
      </c>
      <c r="C2491" s="1" t="s">
        <v>7436</v>
      </c>
      <c r="D2491" s="3">
        <v>8000</v>
      </c>
      <c r="E2491" s="4">
        <v>8110</v>
      </c>
      <c r="F2491" t="s">
        <v>8218</v>
      </c>
      <c r="G2491" t="s">
        <v>8223</v>
      </c>
      <c r="H2491" t="s">
        <v>8404</v>
      </c>
      <c r="I2491" t="s">
        <v>8245</v>
      </c>
      <c r="J2491">
        <v>1425830905</v>
      </c>
      <c r="K2491">
        <v>1423242505</v>
      </c>
      <c r="L2491" t="b">
        <v>0</v>
      </c>
      <c r="M2491">
        <v>57</v>
      </c>
      <c r="N2491" t="b">
        <v>1</v>
      </c>
      <c r="O2491" t="s">
        <v>8269</v>
      </c>
      <c r="P2491" t="s">
        <v>8322</v>
      </c>
      <c r="Q2491" t="s">
        <v>8325</v>
      </c>
      <c r="R2491">
        <f t="shared" si="266"/>
        <v>142.28</v>
      </c>
      <c r="S2491" s="9">
        <f t="shared" si="267"/>
        <v>101</v>
      </c>
      <c r="T2491" s="8">
        <f t="shared" si="268"/>
        <v>42041.714178240742</v>
      </c>
      <c r="U2491" s="8">
        <f t="shared" si="269"/>
        <v>42071.67251157407</v>
      </c>
      <c r="V2491" s="14">
        <f t="shared" si="270"/>
        <v>29.958333333328483</v>
      </c>
      <c r="W2491" s="10">
        <f t="shared" si="271"/>
        <v>1.375E-2</v>
      </c>
      <c r="X2491" s="21">
        <f t="shared" si="272"/>
        <v>2015</v>
      </c>
    </row>
    <row r="2492" spans="1:24" ht="45" x14ac:dyDescent="0.25">
      <c r="A2492">
        <v>1626</v>
      </c>
      <c r="B2492" s="1" t="s">
        <v>1627</v>
      </c>
      <c r="C2492" s="1" t="s">
        <v>5736</v>
      </c>
      <c r="D2492" s="3">
        <v>8000</v>
      </c>
      <c r="E2492" s="4">
        <v>8095</v>
      </c>
      <c r="F2492" t="s">
        <v>8218</v>
      </c>
      <c r="G2492" t="s">
        <v>8223</v>
      </c>
      <c r="H2492" t="s">
        <v>8404</v>
      </c>
      <c r="I2492" t="s">
        <v>8245</v>
      </c>
      <c r="J2492">
        <v>1385932867</v>
      </c>
      <c r="K2492">
        <v>1383337267</v>
      </c>
      <c r="L2492" t="b">
        <v>0</v>
      </c>
      <c r="M2492">
        <v>108</v>
      </c>
      <c r="N2492" t="b">
        <v>1</v>
      </c>
      <c r="O2492" t="s">
        <v>8274</v>
      </c>
      <c r="P2492" t="s">
        <v>8326</v>
      </c>
      <c r="Q2492" t="s">
        <v>8330</v>
      </c>
      <c r="R2492">
        <f t="shared" si="266"/>
        <v>74.95</v>
      </c>
      <c r="S2492" s="9">
        <f t="shared" si="267"/>
        <v>101</v>
      </c>
      <c r="T2492" s="8">
        <f t="shared" si="268"/>
        <v>41579.847997685189</v>
      </c>
      <c r="U2492" s="8">
        <f t="shared" si="269"/>
        <v>41609.889664351853</v>
      </c>
      <c r="V2492" s="14">
        <f t="shared" si="270"/>
        <v>30.041666666664241</v>
      </c>
      <c r="W2492" s="10">
        <f t="shared" si="271"/>
        <v>1.1875E-2</v>
      </c>
      <c r="X2492" s="21">
        <f t="shared" si="272"/>
        <v>2013</v>
      </c>
    </row>
    <row r="2493" spans="1:24" ht="60" x14ac:dyDescent="0.25">
      <c r="A2493">
        <v>3377</v>
      </c>
      <c r="B2493" s="1" t="s">
        <v>3376</v>
      </c>
      <c r="C2493" s="1" t="s">
        <v>7487</v>
      </c>
      <c r="D2493" s="3">
        <v>8000</v>
      </c>
      <c r="E2493" s="4">
        <v>8084</v>
      </c>
      <c r="F2493" t="s">
        <v>8218</v>
      </c>
      <c r="G2493" t="s">
        <v>8224</v>
      </c>
      <c r="H2493" t="s">
        <v>8408</v>
      </c>
      <c r="I2493" t="s">
        <v>8246</v>
      </c>
      <c r="J2493">
        <v>1426870560</v>
      </c>
      <c r="K2493">
        <v>1424280899</v>
      </c>
      <c r="L2493" t="b">
        <v>0</v>
      </c>
      <c r="M2493">
        <v>77</v>
      </c>
      <c r="N2493" t="b">
        <v>1</v>
      </c>
      <c r="O2493" t="s">
        <v>8269</v>
      </c>
      <c r="P2493" t="s">
        <v>8322</v>
      </c>
      <c r="Q2493" t="s">
        <v>8325</v>
      </c>
      <c r="R2493">
        <f t="shared" si="266"/>
        <v>104.99</v>
      </c>
      <c r="S2493" s="9">
        <f t="shared" si="267"/>
        <v>101</v>
      </c>
      <c r="T2493" s="8">
        <f t="shared" si="268"/>
        <v>42053.732627314821</v>
      </c>
      <c r="U2493" s="8">
        <f t="shared" si="269"/>
        <v>42083.705555555556</v>
      </c>
      <c r="V2493" s="14">
        <f t="shared" si="270"/>
        <v>29.9729282407352</v>
      </c>
      <c r="W2493" s="10">
        <f t="shared" si="271"/>
        <v>1.0500000000000001E-2</v>
      </c>
      <c r="X2493" s="21">
        <f t="shared" si="272"/>
        <v>2015</v>
      </c>
    </row>
    <row r="2494" spans="1:24" ht="60" x14ac:dyDescent="0.25">
      <c r="A2494">
        <v>1606</v>
      </c>
      <c r="B2494" s="1" t="s">
        <v>1607</v>
      </c>
      <c r="C2494" s="1" t="s">
        <v>5716</v>
      </c>
      <c r="D2494" s="3">
        <v>8000</v>
      </c>
      <c r="E2494" s="4">
        <v>8080.33</v>
      </c>
      <c r="F2494" t="s">
        <v>8218</v>
      </c>
      <c r="G2494" t="s">
        <v>8223</v>
      </c>
      <c r="H2494" t="s">
        <v>8404</v>
      </c>
      <c r="I2494" t="s">
        <v>8245</v>
      </c>
      <c r="J2494">
        <v>1300930838</v>
      </c>
      <c r="K2494">
        <v>1293158438</v>
      </c>
      <c r="L2494" t="b">
        <v>0</v>
      </c>
      <c r="M2494">
        <v>92</v>
      </c>
      <c r="N2494" t="b">
        <v>1</v>
      </c>
      <c r="O2494" t="s">
        <v>8274</v>
      </c>
      <c r="P2494" t="s">
        <v>8326</v>
      </c>
      <c r="Q2494" t="s">
        <v>8330</v>
      </c>
      <c r="R2494">
        <f t="shared" si="266"/>
        <v>87.83</v>
      </c>
      <c r="S2494" s="9">
        <f t="shared" si="267"/>
        <v>101</v>
      </c>
      <c r="T2494" s="8">
        <f t="shared" si="268"/>
        <v>40536.111550925925</v>
      </c>
      <c r="U2494" s="8">
        <f t="shared" si="269"/>
        <v>40626.069884259261</v>
      </c>
      <c r="V2494" s="14">
        <f t="shared" si="270"/>
        <v>89.958333333335759</v>
      </c>
      <c r="W2494" s="10">
        <f t="shared" si="271"/>
        <v>1.0041249999999991E-2</v>
      </c>
      <c r="X2494" s="21">
        <f t="shared" si="272"/>
        <v>2010</v>
      </c>
    </row>
    <row r="2495" spans="1:24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t="s">
        <v>8223</v>
      </c>
      <c r="H2495" t="s">
        <v>8404</v>
      </c>
      <c r="I2495" t="s">
        <v>8245</v>
      </c>
      <c r="J2495">
        <v>1388617736</v>
      </c>
      <c r="K2495">
        <v>1384384136</v>
      </c>
      <c r="L2495" t="b">
        <v>0</v>
      </c>
      <c r="M2495">
        <v>69</v>
      </c>
      <c r="N2495" t="b">
        <v>1</v>
      </c>
      <c r="O2495" t="s">
        <v>8277</v>
      </c>
      <c r="P2495" t="s">
        <v>8326</v>
      </c>
      <c r="Q2495" t="s">
        <v>8327</v>
      </c>
      <c r="R2495">
        <f t="shared" si="266"/>
        <v>116.96</v>
      </c>
      <c r="S2495" s="9">
        <f t="shared" si="267"/>
        <v>101</v>
      </c>
      <c r="T2495" s="8">
        <f t="shared" si="268"/>
        <v>41591.964537037034</v>
      </c>
      <c r="U2495" s="8">
        <f t="shared" si="269"/>
        <v>41640.964537037034</v>
      </c>
      <c r="V2495" s="14">
        <f t="shared" si="270"/>
        <v>49</v>
      </c>
      <c r="W2495" s="10">
        <f t="shared" si="271"/>
        <v>8.8037500000000372E-3</v>
      </c>
      <c r="X2495" s="21">
        <f t="shared" si="272"/>
        <v>2013</v>
      </c>
    </row>
    <row r="2496" spans="1:24" ht="60" x14ac:dyDescent="0.25">
      <c r="A2496">
        <v>1827</v>
      </c>
      <c r="B2496" s="1" t="s">
        <v>1828</v>
      </c>
      <c r="C2496" s="1" t="s">
        <v>5937</v>
      </c>
      <c r="D2496" s="3">
        <v>8000</v>
      </c>
      <c r="E2496" s="4">
        <v>8053</v>
      </c>
      <c r="F2496" t="s">
        <v>8218</v>
      </c>
      <c r="G2496" t="s">
        <v>8223</v>
      </c>
      <c r="H2496" t="s">
        <v>8404</v>
      </c>
      <c r="I2496" t="s">
        <v>8245</v>
      </c>
      <c r="J2496">
        <v>1299138561</v>
      </c>
      <c r="K2496">
        <v>1294818561</v>
      </c>
      <c r="L2496" t="b">
        <v>0</v>
      </c>
      <c r="M2496">
        <v>96</v>
      </c>
      <c r="N2496" t="b">
        <v>1</v>
      </c>
      <c r="O2496" t="s">
        <v>8274</v>
      </c>
      <c r="P2496" t="s">
        <v>8326</v>
      </c>
      <c r="Q2496" t="s">
        <v>8330</v>
      </c>
      <c r="R2496">
        <f t="shared" si="266"/>
        <v>83.89</v>
      </c>
      <c r="S2496" s="9">
        <f t="shared" si="267"/>
        <v>101</v>
      </c>
      <c r="T2496" s="8">
        <f t="shared" si="268"/>
        <v>40555.325937499998</v>
      </c>
      <c r="U2496" s="8">
        <f t="shared" si="269"/>
        <v>40605.325937499998</v>
      </c>
      <c r="V2496" s="14">
        <f t="shared" si="270"/>
        <v>50</v>
      </c>
      <c r="W2496" s="10">
        <f t="shared" si="271"/>
        <v>6.6249999999999998E-3</v>
      </c>
      <c r="X2496" s="21">
        <f t="shared" si="272"/>
        <v>2011</v>
      </c>
    </row>
    <row r="2497" spans="1:24" ht="45" x14ac:dyDescent="0.25">
      <c r="A2497">
        <v>419</v>
      </c>
      <c r="B2497" s="1" t="s">
        <v>420</v>
      </c>
      <c r="C2497" s="1" t="s">
        <v>4529</v>
      </c>
      <c r="D2497" s="3">
        <v>8000</v>
      </c>
      <c r="E2497" s="4">
        <v>8035</v>
      </c>
      <c r="F2497" t="s">
        <v>8218</v>
      </c>
      <c r="G2497" t="s">
        <v>8223</v>
      </c>
      <c r="H2497" t="s">
        <v>8404</v>
      </c>
      <c r="I2497" t="s">
        <v>8245</v>
      </c>
      <c r="J2497">
        <v>1372536787</v>
      </c>
      <c r="K2497">
        <v>1367352787</v>
      </c>
      <c r="L2497" t="b">
        <v>0</v>
      </c>
      <c r="M2497">
        <v>73</v>
      </c>
      <c r="N2497" t="b">
        <v>1</v>
      </c>
      <c r="O2497" t="s">
        <v>8267</v>
      </c>
      <c r="P2497" t="s">
        <v>8320</v>
      </c>
      <c r="Q2497" t="s">
        <v>8321</v>
      </c>
      <c r="R2497">
        <f t="shared" si="266"/>
        <v>110.07</v>
      </c>
      <c r="S2497" s="9">
        <f t="shared" si="267"/>
        <v>100</v>
      </c>
      <c r="T2497" s="8">
        <f t="shared" si="268"/>
        <v>41394.842442129629</v>
      </c>
      <c r="U2497" s="8">
        <f t="shared" si="269"/>
        <v>41454.842442129629</v>
      </c>
      <c r="V2497" s="14">
        <f t="shared" si="270"/>
        <v>60</v>
      </c>
      <c r="W2497" s="10">
        <f t="shared" si="271"/>
        <v>4.3750000000000004E-3</v>
      </c>
      <c r="X2497" s="21">
        <f t="shared" si="272"/>
        <v>2013</v>
      </c>
    </row>
    <row r="2498" spans="1:24" ht="45" x14ac:dyDescent="0.25">
      <c r="A2498">
        <v>2525</v>
      </c>
      <c r="B2498" s="1" t="s">
        <v>2525</v>
      </c>
      <c r="C2498" s="1" t="s">
        <v>6635</v>
      </c>
      <c r="D2498" s="3">
        <v>8000</v>
      </c>
      <c r="E2498" s="4">
        <v>8026</v>
      </c>
      <c r="F2498" t="s">
        <v>8218</v>
      </c>
      <c r="G2498" t="s">
        <v>8223</v>
      </c>
      <c r="H2498" t="s">
        <v>8404</v>
      </c>
      <c r="I2498" t="s">
        <v>8245</v>
      </c>
      <c r="J2498">
        <v>1340914571</v>
      </c>
      <c r="K2498">
        <v>1338322571</v>
      </c>
      <c r="L2498" t="b">
        <v>0</v>
      </c>
      <c r="M2498">
        <v>80</v>
      </c>
      <c r="N2498" t="b">
        <v>1</v>
      </c>
      <c r="O2498" t="s">
        <v>8298</v>
      </c>
      <c r="P2498" t="s">
        <v>8326</v>
      </c>
      <c r="Q2498" t="s">
        <v>8340</v>
      </c>
      <c r="R2498">
        <f t="shared" ref="R2498:R2561" si="273">IFERROR(ROUND(E2498/M2498,2),0)</f>
        <v>100.33</v>
      </c>
      <c r="S2498" s="9">
        <f t="shared" ref="S2498:S2561" si="274">ROUND((E2498/D2498)*100,0)</f>
        <v>100</v>
      </c>
      <c r="T2498" s="8">
        <f t="shared" ref="T2498:T2561" si="275">+(((K2498/60)/60)/24)+DATE(1970,1,1)</f>
        <v>41058.844571759262</v>
      </c>
      <c r="U2498" s="8">
        <f t="shared" ref="U2498:U2561" si="276">+(((J2498/60)/60/24)+DATE(1970,1,1))</f>
        <v>41088.844571759262</v>
      </c>
      <c r="V2498" s="14">
        <f t="shared" ref="V2498:V2561" si="277">+U2498-T2498</f>
        <v>30</v>
      </c>
      <c r="W2498" s="10">
        <f t="shared" ref="W2498:W2561" si="278">+(E2498-D2498)/D2498</f>
        <v>3.2499999999999999E-3</v>
      </c>
      <c r="X2498" s="21">
        <f t="shared" ref="X2498:X2561" si="279">YEAR(T2498)</f>
        <v>2012</v>
      </c>
    </row>
    <row r="2499" spans="1:24" ht="60" x14ac:dyDescent="0.25">
      <c r="A2499">
        <v>2975</v>
      </c>
      <c r="B2499" s="1" t="s">
        <v>2975</v>
      </c>
      <c r="C2499" s="1" t="s">
        <v>7085</v>
      </c>
      <c r="D2499" s="3">
        <v>8000</v>
      </c>
      <c r="E2499" s="4">
        <v>8010</v>
      </c>
      <c r="F2499" t="s">
        <v>8218</v>
      </c>
      <c r="G2499" t="s">
        <v>8223</v>
      </c>
      <c r="H2499" t="s">
        <v>8404</v>
      </c>
      <c r="I2499" t="s">
        <v>8245</v>
      </c>
      <c r="J2499">
        <v>1417057200</v>
      </c>
      <c r="K2499">
        <v>1414599886</v>
      </c>
      <c r="L2499" t="b">
        <v>0</v>
      </c>
      <c r="M2499">
        <v>113</v>
      </c>
      <c r="N2499" t="b">
        <v>1</v>
      </c>
      <c r="O2499" t="s">
        <v>8269</v>
      </c>
      <c r="P2499" t="s">
        <v>8322</v>
      </c>
      <c r="Q2499" t="s">
        <v>8325</v>
      </c>
      <c r="R2499">
        <f t="shared" si="273"/>
        <v>70.88</v>
      </c>
      <c r="S2499" s="9">
        <f t="shared" si="274"/>
        <v>100</v>
      </c>
      <c r="T2499" s="8">
        <f t="shared" si="275"/>
        <v>41941.683865740742</v>
      </c>
      <c r="U2499" s="8">
        <f t="shared" si="276"/>
        <v>41970.125</v>
      </c>
      <c r="V2499" s="14">
        <f t="shared" si="277"/>
        <v>28.441134259257524</v>
      </c>
      <c r="W2499" s="10">
        <f t="shared" si="278"/>
        <v>1.25E-3</v>
      </c>
      <c r="X2499" s="21">
        <f t="shared" si="279"/>
        <v>2014</v>
      </c>
    </row>
    <row r="2500" spans="1:24" ht="60" x14ac:dyDescent="0.25">
      <c r="A2500">
        <v>3376</v>
      </c>
      <c r="B2500" s="1" t="s">
        <v>3375</v>
      </c>
      <c r="C2500" s="1" t="s">
        <v>7486</v>
      </c>
      <c r="D2500" s="3">
        <v>8000</v>
      </c>
      <c r="E2500" s="4">
        <v>8001</v>
      </c>
      <c r="F2500" t="s">
        <v>8218</v>
      </c>
      <c r="G2500" t="s">
        <v>8223</v>
      </c>
      <c r="H2500" t="s">
        <v>8404</v>
      </c>
      <c r="I2500" t="s">
        <v>8245</v>
      </c>
      <c r="J2500">
        <v>1429976994</v>
      </c>
      <c r="K2500">
        <v>1424796594</v>
      </c>
      <c r="L2500" t="b">
        <v>0</v>
      </c>
      <c r="M2500">
        <v>19</v>
      </c>
      <c r="N2500" t="b">
        <v>1</v>
      </c>
      <c r="O2500" t="s">
        <v>8269</v>
      </c>
      <c r="P2500" t="s">
        <v>8322</v>
      </c>
      <c r="Q2500" t="s">
        <v>8325</v>
      </c>
      <c r="R2500">
        <f t="shared" si="273"/>
        <v>421.11</v>
      </c>
      <c r="S2500" s="9">
        <f t="shared" si="274"/>
        <v>100</v>
      </c>
      <c r="T2500" s="8">
        <f t="shared" si="275"/>
        <v>42059.701319444444</v>
      </c>
      <c r="U2500" s="8">
        <f t="shared" si="276"/>
        <v>42119.659652777773</v>
      </c>
      <c r="V2500" s="14">
        <f t="shared" si="277"/>
        <v>59.958333333328483</v>
      </c>
      <c r="W2500" s="10">
        <f t="shared" si="278"/>
        <v>1.25E-4</v>
      </c>
      <c r="X2500" s="21">
        <f t="shared" si="279"/>
        <v>2015</v>
      </c>
    </row>
    <row r="2501" spans="1:24" ht="60" x14ac:dyDescent="0.25">
      <c r="A2501">
        <v>896</v>
      </c>
      <c r="B2501" s="1" t="s">
        <v>897</v>
      </c>
      <c r="C2501" s="1" t="s">
        <v>5006</v>
      </c>
      <c r="D2501" s="3">
        <v>8000</v>
      </c>
      <c r="E2501" s="4">
        <v>3200</v>
      </c>
      <c r="F2501" t="s">
        <v>8220</v>
      </c>
      <c r="G2501" t="s">
        <v>8223</v>
      </c>
      <c r="H2501" t="s">
        <v>8404</v>
      </c>
      <c r="I2501" t="s">
        <v>8245</v>
      </c>
      <c r="J2501">
        <v>1440734400</v>
      </c>
      <c r="K2501">
        <v>1438549026</v>
      </c>
      <c r="L2501" t="b">
        <v>0</v>
      </c>
      <c r="M2501">
        <v>72</v>
      </c>
      <c r="N2501" t="b">
        <v>0</v>
      </c>
      <c r="O2501" t="s">
        <v>8277</v>
      </c>
      <c r="P2501" t="s">
        <v>8326</v>
      </c>
      <c r="Q2501" t="s">
        <v>8327</v>
      </c>
      <c r="R2501">
        <f t="shared" si="273"/>
        <v>44.44</v>
      </c>
      <c r="S2501" s="9">
        <f t="shared" si="274"/>
        <v>40</v>
      </c>
      <c r="T2501" s="8">
        <f t="shared" si="275"/>
        <v>42218.872986111113</v>
      </c>
      <c r="U2501" s="8">
        <f t="shared" si="276"/>
        <v>42244.166666666672</v>
      </c>
      <c r="V2501" s="14">
        <f t="shared" si="277"/>
        <v>25.29368055555824</v>
      </c>
      <c r="W2501" s="10">
        <f t="shared" si="278"/>
        <v>-0.6</v>
      </c>
      <c r="X2501" s="21">
        <f t="shared" si="279"/>
        <v>2015</v>
      </c>
    </row>
    <row r="2502" spans="1:24" ht="45" x14ac:dyDescent="0.25">
      <c r="A2502">
        <v>3911</v>
      </c>
      <c r="B2502" s="1" t="s">
        <v>3908</v>
      </c>
      <c r="C2502" s="1" t="s">
        <v>8019</v>
      </c>
      <c r="D2502" s="3">
        <v>8000</v>
      </c>
      <c r="E2502" s="4">
        <v>2993</v>
      </c>
      <c r="F2502" t="s">
        <v>8220</v>
      </c>
      <c r="G2502" t="s">
        <v>8223</v>
      </c>
      <c r="H2502" t="s">
        <v>8404</v>
      </c>
      <c r="I2502" t="s">
        <v>8245</v>
      </c>
      <c r="J2502">
        <v>1417033777</v>
      </c>
      <c r="K2502">
        <v>1414438177</v>
      </c>
      <c r="L2502" t="b">
        <v>0</v>
      </c>
      <c r="M2502">
        <v>36</v>
      </c>
      <c r="N2502" t="b">
        <v>0</v>
      </c>
      <c r="O2502" t="s">
        <v>8269</v>
      </c>
      <c r="P2502" t="s">
        <v>8322</v>
      </c>
      <c r="Q2502" t="s">
        <v>8325</v>
      </c>
      <c r="R2502">
        <f t="shared" si="273"/>
        <v>83.14</v>
      </c>
      <c r="S2502" s="9">
        <f t="shared" si="274"/>
        <v>37</v>
      </c>
      <c r="T2502" s="8">
        <f t="shared" si="275"/>
        <v>41939.8122337963</v>
      </c>
      <c r="U2502" s="8">
        <f t="shared" si="276"/>
        <v>41969.853900462964</v>
      </c>
      <c r="V2502" s="14">
        <f t="shared" si="277"/>
        <v>30.041666666664241</v>
      </c>
      <c r="W2502" s="10">
        <f t="shared" si="278"/>
        <v>-0.62587499999999996</v>
      </c>
      <c r="X2502" s="21">
        <f t="shared" si="279"/>
        <v>2014</v>
      </c>
    </row>
    <row r="2503" spans="1:24" ht="45" x14ac:dyDescent="0.25">
      <c r="A2503">
        <v>4040</v>
      </c>
      <c r="B2503" s="1" t="s">
        <v>4036</v>
      </c>
      <c r="C2503" s="1" t="s">
        <v>8144</v>
      </c>
      <c r="D2503" s="3">
        <v>8000</v>
      </c>
      <c r="E2503" s="4">
        <v>2500</v>
      </c>
      <c r="F2503" t="s">
        <v>8220</v>
      </c>
      <c r="G2503" t="s">
        <v>8223</v>
      </c>
      <c r="H2503" t="s">
        <v>8404</v>
      </c>
      <c r="I2503" t="s">
        <v>8245</v>
      </c>
      <c r="J2503">
        <v>1437188400</v>
      </c>
      <c r="K2503">
        <v>1432100004</v>
      </c>
      <c r="L2503" t="b">
        <v>0</v>
      </c>
      <c r="M2503">
        <v>2</v>
      </c>
      <c r="N2503" t="b">
        <v>0</v>
      </c>
      <c r="O2503" t="s">
        <v>8269</v>
      </c>
      <c r="P2503" t="s">
        <v>8322</v>
      </c>
      <c r="Q2503" t="s">
        <v>8325</v>
      </c>
      <c r="R2503">
        <f t="shared" si="273"/>
        <v>1250</v>
      </c>
      <c r="S2503" s="9">
        <f t="shared" si="274"/>
        <v>31</v>
      </c>
      <c r="T2503" s="8">
        <f t="shared" si="275"/>
        <v>42144.231527777782</v>
      </c>
      <c r="U2503" s="8">
        <f t="shared" si="276"/>
        <v>42203.125</v>
      </c>
      <c r="V2503" s="14">
        <f t="shared" si="277"/>
        <v>58.893472222218406</v>
      </c>
      <c r="W2503" s="10">
        <f t="shared" si="278"/>
        <v>-0.6875</v>
      </c>
      <c r="X2503" s="21">
        <f t="shared" si="279"/>
        <v>2015</v>
      </c>
    </row>
    <row r="2504" spans="1:24" ht="60" x14ac:dyDescent="0.25">
      <c r="A2504">
        <v>2745</v>
      </c>
      <c r="B2504" s="1" t="s">
        <v>2745</v>
      </c>
      <c r="C2504" s="1" t="s">
        <v>6855</v>
      </c>
      <c r="D2504" s="3">
        <v>8000</v>
      </c>
      <c r="E2504" s="4">
        <v>1751</v>
      </c>
      <c r="F2504" t="s">
        <v>8220</v>
      </c>
      <c r="G2504" t="s">
        <v>8223</v>
      </c>
      <c r="H2504" t="s">
        <v>8404</v>
      </c>
      <c r="I2504" t="s">
        <v>8245</v>
      </c>
      <c r="J2504">
        <v>1342309368</v>
      </c>
      <c r="K2504">
        <v>1337125368</v>
      </c>
      <c r="L2504" t="b">
        <v>0</v>
      </c>
      <c r="M2504">
        <v>49</v>
      </c>
      <c r="N2504" t="b">
        <v>0</v>
      </c>
      <c r="O2504" t="s">
        <v>8302</v>
      </c>
      <c r="P2504" t="s">
        <v>8310</v>
      </c>
      <c r="Q2504" t="s">
        <v>8355</v>
      </c>
      <c r="R2504">
        <f t="shared" si="273"/>
        <v>35.729999999999997</v>
      </c>
      <c r="S2504" s="9">
        <f t="shared" si="274"/>
        <v>22</v>
      </c>
      <c r="T2504" s="8">
        <f t="shared" si="275"/>
        <v>41044.988055555557</v>
      </c>
      <c r="U2504" s="8">
        <f t="shared" si="276"/>
        <v>41104.988055555557</v>
      </c>
      <c r="V2504" s="14">
        <f t="shared" si="277"/>
        <v>60</v>
      </c>
      <c r="W2504" s="10">
        <f t="shared" si="278"/>
        <v>-0.78112499999999996</v>
      </c>
      <c r="X2504" s="21">
        <f t="shared" si="279"/>
        <v>2012</v>
      </c>
    </row>
    <row r="2505" spans="1:24" ht="45" x14ac:dyDescent="0.25">
      <c r="A2505">
        <v>205</v>
      </c>
      <c r="B2505" s="1" t="s">
        <v>207</v>
      </c>
      <c r="C2505" s="1" t="s">
        <v>4315</v>
      </c>
      <c r="D2505" s="3">
        <v>8000</v>
      </c>
      <c r="E2505" s="4">
        <v>1300</v>
      </c>
      <c r="F2505" t="s">
        <v>8220</v>
      </c>
      <c r="G2505" t="s">
        <v>8223</v>
      </c>
      <c r="H2505" t="s">
        <v>8404</v>
      </c>
      <c r="I2505" t="s">
        <v>8245</v>
      </c>
      <c r="J2505">
        <v>1444144222</v>
      </c>
      <c r="K2505">
        <v>1441120222</v>
      </c>
      <c r="L2505" t="b">
        <v>0</v>
      </c>
      <c r="M2505">
        <v>17</v>
      </c>
      <c r="N2505" t="b">
        <v>0</v>
      </c>
      <c r="O2505" t="s">
        <v>8266</v>
      </c>
      <c r="P2505" t="s">
        <v>8320</v>
      </c>
      <c r="Q2505" t="s">
        <v>8324</v>
      </c>
      <c r="R2505">
        <f t="shared" si="273"/>
        <v>76.47</v>
      </c>
      <c r="S2505" s="9">
        <f t="shared" si="274"/>
        <v>16</v>
      </c>
      <c r="T2505" s="8">
        <f t="shared" si="275"/>
        <v>42248.632199074069</v>
      </c>
      <c r="U2505" s="8">
        <f t="shared" si="276"/>
        <v>42283.632199074069</v>
      </c>
      <c r="V2505" s="14">
        <f t="shared" si="277"/>
        <v>35</v>
      </c>
      <c r="W2505" s="10">
        <f t="shared" si="278"/>
        <v>-0.83750000000000002</v>
      </c>
      <c r="X2505" s="21">
        <f t="shared" si="279"/>
        <v>2015</v>
      </c>
    </row>
    <row r="2506" spans="1:24" ht="60" x14ac:dyDescent="0.25">
      <c r="A2506">
        <v>1102</v>
      </c>
      <c r="B2506" s="1" t="s">
        <v>1103</v>
      </c>
      <c r="C2506" s="1" t="s">
        <v>5212</v>
      </c>
      <c r="D2506" s="3">
        <v>8000</v>
      </c>
      <c r="E2506" s="4">
        <v>425</v>
      </c>
      <c r="F2506" t="s">
        <v>8220</v>
      </c>
      <c r="G2506" t="s">
        <v>8223</v>
      </c>
      <c r="H2506" t="s">
        <v>8404</v>
      </c>
      <c r="I2506" t="s">
        <v>8245</v>
      </c>
      <c r="J2506">
        <v>1386568740</v>
      </c>
      <c r="K2506">
        <v>1383095125</v>
      </c>
      <c r="L2506" t="b">
        <v>0</v>
      </c>
      <c r="M2506">
        <v>24</v>
      </c>
      <c r="N2506" t="b">
        <v>0</v>
      </c>
      <c r="O2506" t="s">
        <v>8280</v>
      </c>
      <c r="P2506" t="s">
        <v>8315</v>
      </c>
      <c r="Q2506" t="s">
        <v>8333</v>
      </c>
      <c r="R2506">
        <f t="shared" si="273"/>
        <v>17.71</v>
      </c>
      <c r="S2506" s="9">
        <f t="shared" si="274"/>
        <v>5</v>
      </c>
      <c r="T2506" s="8">
        <f t="shared" si="275"/>
        <v>41577.045428240745</v>
      </c>
      <c r="U2506" s="8">
        <f t="shared" si="276"/>
        <v>41617.249305555553</v>
      </c>
      <c r="V2506" s="14">
        <f t="shared" si="277"/>
        <v>40.203877314808778</v>
      </c>
      <c r="W2506" s="10">
        <f t="shared" si="278"/>
        <v>-0.94687500000000002</v>
      </c>
      <c r="X2506" s="21">
        <f t="shared" si="279"/>
        <v>2013</v>
      </c>
    </row>
    <row r="2507" spans="1:24" ht="60" x14ac:dyDescent="0.25">
      <c r="A2507">
        <v>168</v>
      </c>
      <c r="B2507" s="1" t="s">
        <v>170</v>
      </c>
      <c r="C2507" s="1" t="s">
        <v>4278</v>
      </c>
      <c r="D2507" s="3">
        <v>8000</v>
      </c>
      <c r="E2507" s="4">
        <v>325</v>
      </c>
      <c r="F2507" t="s">
        <v>8220</v>
      </c>
      <c r="G2507" t="s">
        <v>8223</v>
      </c>
      <c r="H2507" t="s">
        <v>8404</v>
      </c>
      <c r="I2507" t="s">
        <v>8245</v>
      </c>
      <c r="J2507">
        <v>1426791770</v>
      </c>
      <c r="K2507">
        <v>1424203370</v>
      </c>
      <c r="L2507" t="b">
        <v>0</v>
      </c>
      <c r="M2507">
        <v>3</v>
      </c>
      <c r="N2507" t="b">
        <v>0</v>
      </c>
      <c r="O2507" t="s">
        <v>8266</v>
      </c>
      <c r="P2507" t="s">
        <v>8320</v>
      </c>
      <c r="Q2507" t="s">
        <v>8324</v>
      </c>
      <c r="R2507">
        <f t="shared" si="273"/>
        <v>108.33</v>
      </c>
      <c r="S2507" s="9">
        <f t="shared" si="274"/>
        <v>4</v>
      </c>
      <c r="T2507" s="8">
        <f t="shared" si="275"/>
        <v>42052.83530092593</v>
      </c>
      <c r="U2507" s="8">
        <f t="shared" si="276"/>
        <v>42082.793634259258</v>
      </c>
      <c r="V2507" s="14">
        <f t="shared" si="277"/>
        <v>29.958333333328483</v>
      </c>
      <c r="W2507" s="10">
        <f t="shared" si="278"/>
        <v>-0.95937499999999998</v>
      </c>
      <c r="X2507" s="21">
        <f t="shared" si="279"/>
        <v>2015</v>
      </c>
    </row>
    <row r="2508" spans="1:24" ht="60" x14ac:dyDescent="0.25">
      <c r="A2508">
        <v>2850</v>
      </c>
      <c r="B2508" s="1" t="s">
        <v>2850</v>
      </c>
      <c r="C2508" s="1" t="s">
        <v>6960</v>
      </c>
      <c r="D2508" s="3">
        <v>8000</v>
      </c>
      <c r="E2508" s="4">
        <v>311</v>
      </c>
      <c r="F2508" t="s">
        <v>8220</v>
      </c>
      <c r="G2508" t="s">
        <v>8223</v>
      </c>
      <c r="H2508" t="s">
        <v>8404</v>
      </c>
      <c r="I2508" t="s">
        <v>8245</v>
      </c>
      <c r="J2508">
        <v>1409962211</v>
      </c>
      <c r="K2508">
        <v>1407370211</v>
      </c>
      <c r="L2508" t="b">
        <v>0</v>
      </c>
      <c r="M2508">
        <v>13</v>
      </c>
      <c r="N2508" t="b">
        <v>0</v>
      </c>
      <c r="O2508" t="s">
        <v>8269</v>
      </c>
      <c r="P2508" t="s">
        <v>8322</v>
      </c>
      <c r="Q2508" t="s">
        <v>8325</v>
      </c>
      <c r="R2508">
        <f t="shared" si="273"/>
        <v>23.92</v>
      </c>
      <c r="S2508" s="9">
        <f t="shared" si="274"/>
        <v>4</v>
      </c>
      <c r="T2508" s="8">
        <f t="shared" si="275"/>
        <v>41858.007071759261</v>
      </c>
      <c r="U2508" s="8">
        <f t="shared" si="276"/>
        <v>41888.007071759261</v>
      </c>
      <c r="V2508" s="14">
        <f t="shared" si="277"/>
        <v>30</v>
      </c>
      <c r="W2508" s="10">
        <f t="shared" si="278"/>
        <v>-0.96112500000000001</v>
      </c>
      <c r="X2508" s="21">
        <f t="shared" si="279"/>
        <v>2014</v>
      </c>
    </row>
    <row r="2509" spans="1:24" ht="60" x14ac:dyDescent="0.25">
      <c r="A2509">
        <v>3205</v>
      </c>
      <c r="B2509" s="1" t="s">
        <v>3205</v>
      </c>
      <c r="C2509" s="1" t="s">
        <v>7315</v>
      </c>
      <c r="D2509" s="3">
        <v>8000</v>
      </c>
      <c r="E2509" s="4">
        <v>273</v>
      </c>
      <c r="F2509" t="s">
        <v>8220</v>
      </c>
      <c r="G2509" t="s">
        <v>8224</v>
      </c>
      <c r="H2509" t="s">
        <v>8408</v>
      </c>
      <c r="I2509" t="s">
        <v>8246</v>
      </c>
      <c r="J2509">
        <v>1430470772</v>
      </c>
      <c r="K2509">
        <v>1427878772</v>
      </c>
      <c r="L2509" t="b">
        <v>0</v>
      </c>
      <c r="M2509">
        <v>12</v>
      </c>
      <c r="N2509" t="b">
        <v>0</v>
      </c>
      <c r="O2509" t="s">
        <v>8303</v>
      </c>
      <c r="P2509" t="s">
        <v>8322</v>
      </c>
      <c r="Q2509" t="s">
        <v>8334</v>
      </c>
      <c r="R2509">
        <f t="shared" si="273"/>
        <v>22.75</v>
      </c>
      <c r="S2509" s="9">
        <f t="shared" si="274"/>
        <v>3</v>
      </c>
      <c r="T2509" s="8">
        <f t="shared" si="275"/>
        <v>42095.374675925923</v>
      </c>
      <c r="U2509" s="8">
        <f t="shared" si="276"/>
        <v>42125.374675925923</v>
      </c>
      <c r="V2509" s="14">
        <f t="shared" si="277"/>
        <v>30</v>
      </c>
      <c r="W2509" s="10">
        <f t="shared" si="278"/>
        <v>-0.96587500000000004</v>
      </c>
      <c r="X2509" s="21">
        <f t="shared" si="279"/>
        <v>2015</v>
      </c>
    </row>
    <row r="2510" spans="1:24" ht="60" x14ac:dyDescent="0.25">
      <c r="A2510">
        <v>891</v>
      </c>
      <c r="B2510" s="1" t="s">
        <v>892</v>
      </c>
      <c r="C2510" s="1" t="s">
        <v>5001</v>
      </c>
      <c r="D2510" s="3">
        <v>8000</v>
      </c>
      <c r="E2510" s="4">
        <v>260</v>
      </c>
      <c r="F2510" t="s">
        <v>8220</v>
      </c>
      <c r="G2510" t="s">
        <v>8223</v>
      </c>
      <c r="H2510" t="s">
        <v>8404</v>
      </c>
      <c r="I2510" t="s">
        <v>8245</v>
      </c>
      <c r="J2510">
        <v>1408581930</v>
      </c>
      <c r="K2510">
        <v>1405989930</v>
      </c>
      <c r="L2510" t="b">
        <v>0</v>
      </c>
      <c r="M2510">
        <v>9</v>
      </c>
      <c r="N2510" t="b">
        <v>0</v>
      </c>
      <c r="O2510" t="s">
        <v>8277</v>
      </c>
      <c r="P2510" t="s">
        <v>8326</v>
      </c>
      <c r="Q2510" t="s">
        <v>8327</v>
      </c>
      <c r="R2510">
        <f t="shared" si="273"/>
        <v>28.89</v>
      </c>
      <c r="S2510" s="9">
        <f t="shared" si="274"/>
        <v>3</v>
      </c>
      <c r="T2510" s="8">
        <f t="shared" si="275"/>
        <v>41842.031597222223</v>
      </c>
      <c r="U2510" s="8">
        <f t="shared" si="276"/>
        <v>41872.031597222223</v>
      </c>
      <c r="V2510" s="14">
        <f t="shared" si="277"/>
        <v>30</v>
      </c>
      <c r="W2510" s="10">
        <f t="shared" si="278"/>
        <v>-0.96750000000000003</v>
      </c>
      <c r="X2510" s="21">
        <f t="shared" si="279"/>
        <v>2014</v>
      </c>
    </row>
    <row r="2511" spans="1:24" ht="45" x14ac:dyDescent="0.25">
      <c r="A2511">
        <v>1240</v>
      </c>
      <c r="B2511" s="1" t="s">
        <v>1241</v>
      </c>
      <c r="C2511" s="1" t="s">
        <v>5350</v>
      </c>
      <c r="D2511" s="3">
        <v>8000</v>
      </c>
      <c r="E2511" s="4">
        <v>241</v>
      </c>
      <c r="F2511" t="s">
        <v>8219</v>
      </c>
      <c r="G2511" t="s">
        <v>8223</v>
      </c>
      <c r="H2511" t="s">
        <v>8404</v>
      </c>
      <c r="I2511" t="s">
        <v>8245</v>
      </c>
      <c r="J2511">
        <v>1373665860</v>
      </c>
      <c r="K2511">
        <v>1368579457</v>
      </c>
      <c r="L2511" t="b">
        <v>0</v>
      </c>
      <c r="M2511">
        <v>8</v>
      </c>
      <c r="N2511" t="b">
        <v>0</v>
      </c>
      <c r="O2511" t="s">
        <v>8284</v>
      </c>
      <c r="P2511" t="s">
        <v>8326</v>
      </c>
      <c r="Q2511" t="s">
        <v>8353</v>
      </c>
      <c r="R2511">
        <f t="shared" si="273"/>
        <v>30.13</v>
      </c>
      <c r="S2511" s="9">
        <f t="shared" si="274"/>
        <v>3</v>
      </c>
      <c r="T2511" s="8">
        <f t="shared" si="275"/>
        <v>41409.040011574078</v>
      </c>
      <c r="U2511" s="8">
        <f t="shared" si="276"/>
        <v>41467.910416666666</v>
      </c>
      <c r="V2511" s="14">
        <f t="shared" si="277"/>
        <v>58.870405092588044</v>
      </c>
      <c r="W2511" s="10">
        <f t="shared" si="278"/>
        <v>-0.96987500000000004</v>
      </c>
      <c r="X2511" s="21">
        <f t="shared" si="279"/>
        <v>2013</v>
      </c>
    </row>
    <row r="2512" spans="1:24" ht="30" x14ac:dyDescent="0.25">
      <c r="A2512">
        <v>556</v>
      </c>
      <c r="B2512" s="1" t="s">
        <v>557</v>
      </c>
      <c r="C2512" s="1" t="s">
        <v>4666</v>
      </c>
      <c r="D2512" s="3">
        <v>8000</v>
      </c>
      <c r="E2512" s="4">
        <v>200</v>
      </c>
      <c r="F2512" t="s">
        <v>8220</v>
      </c>
      <c r="G2512" t="s">
        <v>8223</v>
      </c>
      <c r="H2512" t="s">
        <v>8404</v>
      </c>
      <c r="I2512" t="s">
        <v>8245</v>
      </c>
      <c r="J2512">
        <v>1452112717</v>
      </c>
      <c r="K2512">
        <v>1449520717</v>
      </c>
      <c r="L2512" t="b">
        <v>0</v>
      </c>
      <c r="M2512">
        <v>1</v>
      </c>
      <c r="N2512" t="b">
        <v>0</v>
      </c>
      <c r="O2512" t="s">
        <v>8270</v>
      </c>
      <c r="P2512" t="s">
        <v>8307</v>
      </c>
      <c r="Q2512" t="s">
        <v>8341</v>
      </c>
      <c r="R2512">
        <f t="shared" si="273"/>
        <v>200</v>
      </c>
      <c r="S2512" s="9">
        <f t="shared" si="274"/>
        <v>3</v>
      </c>
      <c r="T2512" s="8">
        <f t="shared" si="275"/>
        <v>42345.860150462962</v>
      </c>
      <c r="U2512" s="8">
        <f t="shared" si="276"/>
        <v>42375.860150462962</v>
      </c>
      <c r="V2512" s="14">
        <f t="shared" si="277"/>
        <v>30</v>
      </c>
      <c r="W2512" s="10">
        <f t="shared" si="278"/>
        <v>-0.97499999999999998</v>
      </c>
      <c r="X2512" s="21">
        <f t="shared" si="279"/>
        <v>2015</v>
      </c>
    </row>
    <row r="2513" spans="1:24" ht="60" x14ac:dyDescent="0.25">
      <c r="A2513">
        <v>3067</v>
      </c>
      <c r="B2513" s="1" t="s">
        <v>3067</v>
      </c>
      <c r="C2513" s="1" t="s">
        <v>7177</v>
      </c>
      <c r="D2513" s="3">
        <v>8000</v>
      </c>
      <c r="E2513" s="4">
        <v>200</v>
      </c>
      <c r="F2513" t="s">
        <v>8220</v>
      </c>
      <c r="G2513" t="s">
        <v>8227</v>
      </c>
      <c r="H2513" t="s">
        <v>8416</v>
      </c>
      <c r="I2513" t="s">
        <v>8249</v>
      </c>
      <c r="J2513">
        <v>1441837879</v>
      </c>
      <c r="K2513">
        <v>1439245879</v>
      </c>
      <c r="L2513" t="b">
        <v>0</v>
      </c>
      <c r="M2513">
        <v>1</v>
      </c>
      <c r="N2513" t="b">
        <v>0</v>
      </c>
      <c r="O2513" t="s">
        <v>8301</v>
      </c>
      <c r="P2513" t="s">
        <v>8322</v>
      </c>
      <c r="Q2513" t="s">
        <v>8323</v>
      </c>
      <c r="R2513">
        <f t="shared" si="273"/>
        <v>200</v>
      </c>
      <c r="S2513" s="9">
        <f t="shared" si="274"/>
        <v>3</v>
      </c>
      <c r="T2513" s="8">
        <f t="shared" si="275"/>
        <v>42226.938414351855</v>
      </c>
      <c r="U2513" s="8">
        <f t="shared" si="276"/>
        <v>42256.938414351855</v>
      </c>
      <c r="V2513" s="14">
        <f t="shared" si="277"/>
        <v>30</v>
      </c>
      <c r="W2513" s="10">
        <f t="shared" si="278"/>
        <v>-0.97499999999999998</v>
      </c>
      <c r="X2513" s="21">
        <f t="shared" si="279"/>
        <v>2015</v>
      </c>
    </row>
    <row r="2514" spans="1:24" ht="60" x14ac:dyDescent="0.25">
      <c r="A2514">
        <v>895</v>
      </c>
      <c r="B2514" s="1" t="s">
        <v>896</v>
      </c>
      <c r="C2514" s="1" t="s">
        <v>5005</v>
      </c>
      <c r="D2514" s="3">
        <v>8000</v>
      </c>
      <c r="E2514" s="4">
        <v>195</v>
      </c>
      <c r="F2514" t="s">
        <v>8220</v>
      </c>
      <c r="G2514" t="s">
        <v>8223</v>
      </c>
      <c r="H2514" t="s">
        <v>8404</v>
      </c>
      <c r="I2514" t="s">
        <v>8245</v>
      </c>
      <c r="J2514">
        <v>1287975829</v>
      </c>
      <c r="K2514">
        <v>1284087829</v>
      </c>
      <c r="L2514" t="b">
        <v>0</v>
      </c>
      <c r="M2514">
        <v>7</v>
      </c>
      <c r="N2514" t="b">
        <v>0</v>
      </c>
      <c r="O2514" t="s">
        <v>8277</v>
      </c>
      <c r="P2514" t="s">
        <v>8326</v>
      </c>
      <c r="Q2514" t="s">
        <v>8327</v>
      </c>
      <c r="R2514">
        <f t="shared" si="273"/>
        <v>27.86</v>
      </c>
      <c r="S2514" s="9">
        <f t="shared" si="274"/>
        <v>2</v>
      </c>
      <c r="T2514" s="8">
        <f t="shared" si="275"/>
        <v>40431.127650462964</v>
      </c>
      <c r="U2514" s="8">
        <f t="shared" si="276"/>
        <v>40476.127650462964</v>
      </c>
      <c r="V2514" s="14">
        <f t="shared" si="277"/>
        <v>45</v>
      </c>
      <c r="W2514" s="10">
        <f t="shared" si="278"/>
        <v>-0.97562499999999996</v>
      </c>
      <c r="X2514" s="21">
        <f t="shared" si="279"/>
        <v>2010</v>
      </c>
    </row>
    <row r="2515" spans="1:24" ht="60" x14ac:dyDescent="0.25">
      <c r="A2515">
        <v>127</v>
      </c>
      <c r="B2515" s="1" t="s">
        <v>129</v>
      </c>
      <c r="C2515" s="1" t="s">
        <v>4238</v>
      </c>
      <c r="D2515" s="3">
        <v>8000</v>
      </c>
      <c r="E2515" s="4">
        <v>190</v>
      </c>
      <c r="F2515" t="s">
        <v>8219</v>
      </c>
      <c r="G2515" t="s">
        <v>8223</v>
      </c>
      <c r="H2515" t="s">
        <v>8404</v>
      </c>
      <c r="I2515" t="s">
        <v>8245</v>
      </c>
      <c r="J2515">
        <v>1428069541</v>
      </c>
      <c r="K2515">
        <v>1425481141</v>
      </c>
      <c r="L2515" t="b">
        <v>0</v>
      </c>
      <c r="M2515">
        <v>4</v>
      </c>
      <c r="N2515" t="b">
        <v>0</v>
      </c>
      <c r="O2515" t="s">
        <v>8265</v>
      </c>
      <c r="P2515" t="s">
        <v>8320</v>
      </c>
      <c r="Q2515" t="s">
        <v>8336</v>
      </c>
      <c r="R2515">
        <f t="shared" si="273"/>
        <v>47.5</v>
      </c>
      <c r="S2515" s="9">
        <f t="shared" si="274"/>
        <v>2</v>
      </c>
      <c r="T2515" s="8">
        <f t="shared" si="275"/>
        <v>42067.62431712963</v>
      </c>
      <c r="U2515" s="8">
        <f t="shared" si="276"/>
        <v>42097.582650462966</v>
      </c>
      <c r="V2515" s="14">
        <f t="shared" si="277"/>
        <v>29.958333333335759</v>
      </c>
      <c r="W2515" s="10">
        <f t="shared" si="278"/>
        <v>-0.97624999999999995</v>
      </c>
      <c r="X2515" s="21">
        <f t="shared" si="279"/>
        <v>2015</v>
      </c>
    </row>
    <row r="2516" spans="1:24" ht="45" x14ac:dyDescent="0.25">
      <c r="A2516">
        <v>3889</v>
      </c>
      <c r="B2516" s="1" t="s">
        <v>3886</v>
      </c>
      <c r="C2516" s="1" t="s">
        <v>7997</v>
      </c>
      <c r="D2516" s="3">
        <v>8000</v>
      </c>
      <c r="E2516" s="4">
        <v>118</v>
      </c>
      <c r="F2516" t="s">
        <v>8220</v>
      </c>
      <c r="G2516" t="s">
        <v>8223</v>
      </c>
      <c r="H2516" t="s">
        <v>8404</v>
      </c>
      <c r="I2516" t="s">
        <v>8245</v>
      </c>
      <c r="J2516">
        <v>1420413960</v>
      </c>
      <c r="K2516">
        <v>1417651630</v>
      </c>
      <c r="L2516" t="b">
        <v>0</v>
      </c>
      <c r="M2516">
        <v>9</v>
      </c>
      <c r="N2516" t="b">
        <v>0</v>
      </c>
      <c r="O2516" t="s">
        <v>8269</v>
      </c>
      <c r="P2516" t="s">
        <v>8322</v>
      </c>
      <c r="Q2516" t="s">
        <v>8325</v>
      </c>
      <c r="R2516">
        <f t="shared" si="273"/>
        <v>13.11</v>
      </c>
      <c r="S2516" s="9">
        <f t="shared" si="274"/>
        <v>1</v>
      </c>
      <c r="T2516" s="8">
        <f t="shared" si="275"/>
        <v>41977.004976851851</v>
      </c>
      <c r="U2516" s="8">
        <f t="shared" si="276"/>
        <v>42008.976388888885</v>
      </c>
      <c r="V2516" s="14">
        <f t="shared" si="277"/>
        <v>31.971412037033588</v>
      </c>
      <c r="W2516" s="10">
        <f t="shared" si="278"/>
        <v>-0.98524999999999996</v>
      </c>
      <c r="X2516" s="21">
        <f t="shared" si="279"/>
        <v>2014</v>
      </c>
    </row>
    <row r="2517" spans="1:24" ht="60" x14ac:dyDescent="0.25">
      <c r="A2517">
        <v>968</v>
      </c>
      <c r="B2517" s="1" t="s">
        <v>969</v>
      </c>
      <c r="C2517" s="1" t="s">
        <v>5078</v>
      </c>
      <c r="D2517" s="3">
        <v>8000</v>
      </c>
      <c r="E2517" s="4">
        <v>106</v>
      </c>
      <c r="F2517" t="s">
        <v>8220</v>
      </c>
      <c r="G2517" t="s">
        <v>8223</v>
      </c>
      <c r="H2517" t="s">
        <v>8404</v>
      </c>
      <c r="I2517" t="s">
        <v>8245</v>
      </c>
      <c r="J2517">
        <v>1408134034</v>
      </c>
      <c r="K2517">
        <v>1405542034</v>
      </c>
      <c r="L2517" t="b">
        <v>0</v>
      </c>
      <c r="M2517">
        <v>4</v>
      </c>
      <c r="N2517" t="b">
        <v>0</v>
      </c>
      <c r="O2517" t="s">
        <v>8271</v>
      </c>
      <c r="P2517" t="s">
        <v>8307</v>
      </c>
      <c r="Q2517" t="s">
        <v>8309</v>
      </c>
      <c r="R2517">
        <f t="shared" si="273"/>
        <v>26.5</v>
      </c>
      <c r="S2517" s="9">
        <f t="shared" si="274"/>
        <v>1</v>
      </c>
      <c r="T2517" s="8">
        <f t="shared" si="275"/>
        <v>41836.847615740742</v>
      </c>
      <c r="U2517" s="8">
        <f t="shared" si="276"/>
        <v>41866.847615740742</v>
      </c>
      <c r="V2517" s="14">
        <f t="shared" si="277"/>
        <v>30</v>
      </c>
      <c r="W2517" s="10">
        <f t="shared" si="278"/>
        <v>-0.98675000000000002</v>
      </c>
      <c r="X2517" s="21">
        <f t="shared" si="279"/>
        <v>2014</v>
      </c>
    </row>
    <row r="2518" spans="1:24" ht="45" x14ac:dyDescent="0.25">
      <c r="A2518">
        <v>872</v>
      </c>
      <c r="B2518" s="1" t="s">
        <v>873</v>
      </c>
      <c r="C2518" s="1" t="s">
        <v>4982</v>
      </c>
      <c r="D2518" s="3">
        <v>8000</v>
      </c>
      <c r="E2518" s="4">
        <v>65</v>
      </c>
      <c r="F2518" t="s">
        <v>8220</v>
      </c>
      <c r="G2518" t="s">
        <v>8223</v>
      </c>
      <c r="H2518" t="s">
        <v>8404</v>
      </c>
      <c r="I2518" t="s">
        <v>8245</v>
      </c>
      <c r="J2518">
        <v>1299786527</v>
      </c>
      <c r="K2518">
        <v>1295898527</v>
      </c>
      <c r="L2518" t="b">
        <v>0</v>
      </c>
      <c r="M2518">
        <v>2</v>
      </c>
      <c r="N2518" t="b">
        <v>0</v>
      </c>
      <c r="O2518" t="s">
        <v>8276</v>
      </c>
      <c r="P2518" t="s">
        <v>8326</v>
      </c>
      <c r="Q2518" t="s">
        <v>8349</v>
      </c>
      <c r="R2518">
        <f t="shared" si="273"/>
        <v>32.5</v>
      </c>
      <c r="S2518" s="9">
        <f t="shared" si="274"/>
        <v>1</v>
      </c>
      <c r="T2518" s="8">
        <f t="shared" si="275"/>
        <v>40567.825543981482</v>
      </c>
      <c r="U2518" s="8">
        <f t="shared" si="276"/>
        <v>40612.825543981482</v>
      </c>
      <c r="V2518" s="14">
        <f t="shared" si="277"/>
        <v>45</v>
      </c>
      <c r="W2518" s="10">
        <f t="shared" si="278"/>
        <v>-0.99187499999999995</v>
      </c>
      <c r="X2518" s="21">
        <f t="shared" si="279"/>
        <v>2011</v>
      </c>
    </row>
    <row r="2519" spans="1:24" ht="45" x14ac:dyDescent="0.25">
      <c r="A2519">
        <v>2355</v>
      </c>
      <c r="B2519" s="1" t="s">
        <v>2356</v>
      </c>
      <c r="C2519" s="1" t="s">
        <v>6465</v>
      </c>
      <c r="D2519" s="3">
        <v>8000</v>
      </c>
      <c r="E2519" s="4">
        <v>55</v>
      </c>
      <c r="F2519" t="s">
        <v>8219</v>
      </c>
      <c r="G2519" t="s">
        <v>8225</v>
      </c>
      <c r="H2519" t="s">
        <v>8405</v>
      </c>
      <c r="I2519" t="s">
        <v>8247</v>
      </c>
      <c r="J2519">
        <v>1430604136</v>
      </c>
      <c r="K2519">
        <v>1428012136</v>
      </c>
      <c r="L2519" t="b">
        <v>0</v>
      </c>
      <c r="M2519">
        <v>2</v>
      </c>
      <c r="N2519" t="b">
        <v>0</v>
      </c>
      <c r="O2519" t="s">
        <v>8270</v>
      </c>
      <c r="P2519" t="s">
        <v>8307</v>
      </c>
      <c r="Q2519" t="s">
        <v>8341</v>
      </c>
      <c r="R2519">
        <f t="shared" si="273"/>
        <v>27.5</v>
      </c>
      <c r="S2519" s="9">
        <f t="shared" si="274"/>
        <v>1</v>
      </c>
      <c r="T2519" s="8">
        <f t="shared" si="275"/>
        <v>42096.918240740735</v>
      </c>
      <c r="U2519" s="8">
        <f t="shared" si="276"/>
        <v>42126.918240740735</v>
      </c>
      <c r="V2519" s="14">
        <f t="shared" si="277"/>
        <v>30</v>
      </c>
      <c r="W2519" s="10">
        <f t="shared" si="278"/>
        <v>-0.99312500000000004</v>
      </c>
      <c r="X2519" s="21">
        <f t="shared" si="279"/>
        <v>2015</v>
      </c>
    </row>
    <row r="2520" spans="1:24" ht="45" x14ac:dyDescent="0.25">
      <c r="A2520">
        <v>2681</v>
      </c>
      <c r="B2520" s="1" t="s">
        <v>2681</v>
      </c>
      <c r="C2520" s="1" t="s">
        <v>6791</v>
      </c>
      <c r="D2520" s="3">
        <v>8000</v>
      </c>
      <c r="E2520" s="4">
        <v>55</v>
      </c>
      <c r="F2520" t="s">
        <v>8220</v>
      </c>
      <c r="G2520" t="s">
        <v>8223</v>
      </c>
      <c r="H2520" t="s">
        <v>8404</v>
      </c>
      <c r="I2520" t="s">
        <v>8245</v>
      </c>
      <c r="J2520">
        <v>1405027750</v>
      </c>
      <c r="K2520">
        <v>1402867750</v>
      </c>
      <c r="L2520" t="b">
        <v>0</v>
      </c>
      <c r="M2520">
        <v>2</v>
      </c>
      <c r="N2520" t="b">
        <v>0</v>
      </c>
      <c r="O2520" t="s">
        <v>8282</v>
      </c>
      <c r="P2520" t="s">
        <v>8318</v>
      </c>
      <c r="Q2520" t="s">
        <v>8344</v>
      </c>
      <c r="R2520">
        <f t="shared" si="273"/>
        <v>27.5</v>
      </c>
      <c r="S2520" s="9">
        <f t="shared" si="274"/>
        <v>1</v>
      </c>
      <c r="T2520" s="8">
        <f t="shared" si="275"/>
        <v>41805.895254629628</v>
      </c>
      <c r="U2520" s="8">
        <f t="shared" si="276"/>
        <v>41830.895254629628</v>
      </c>
      <c r="V2520" s="14">
        <f t="shared" si="277"/>
        <v>25</v>
      </c>
      <c r="W2520" s="10">
        <f t="shared" si="278"/>
        <v>-0.99312500000000004</v>
      </c>
      <c r="X2520" s="21">
        <f t="shared" si="279"/>
        <v>2014</v>
      </c>
    </row>
    <row r="2521" spans="1:24" ht="30" x14ac:dyDescent="0.25">
      <c r="A2521">
        <v>1153</v>
      </c>
      <c r="B2521" s="1" t="s">
        <v>1154</v>
      </c>
      <c r="C2521" s="1" t="s">
        <v>5263</v>
      </c>
      <c r="D2521" s="3">
        <v>8000</v>
      </c>
      <c r="E2521" s="4">
        <v>50</v>
      </c>
      <c r="F2521" t="s">
        <v>8220</v>
      </c>
      <c r="G2521" t="s">
        <v>8223</v>
      </c>
      <c r="H2521" t="s">
        <v>8404</v>
      </c>
      <c r="I2521" t="s">
        <v>8245</v>
      </c>
      <c r="J2521">
        <v>1434647305</v>
      </c>
      <c r="K2521">
        <v>1432055305</v>
      </c>
      <c r="L2521" t="b">
        <v>0</v>
      </c>
      <c r="M2521">
        <v>1</v>
      </c>
      <c r="N2521" t="b">
        <v>0</v>
      </c>
      <c r="O2521" t="s">
        <v>8282</v>
      </c>
      <c r="P2521" t="s">
        <v>8318</v>
      </c>
      <c r="Q2521" t="s">
        <v>8344</v>
      </c>
      <c r="R2521">
        <f t="shared" si="273"/>
        <v>50</v>
      </c>
      <c r="S2521" s="9">
        <f t="shared" si="274"/>
        <v>1</v>
      </c>
      <c r="T2521" s="8">
        <f t="shared" si="275"/>
        <v>42143.714178240742</v>
      </c>
      <c r="U2521" s="8">
        <f t="shared" si="276"/>
        <v>42173.714178240742</v>
      </c>
      <c r="V2521" s="14">
        <f t="shared" si="277"/>
        <v>30</v>
      </c>
      <c r="W2521" s="10">
        <f t="shared" si="278"/>
        <v>-0.99375000000000002</v>
      </c>
      <c r="X2521" s="21">
        <f t="shared" si="279"/>
        <v>2015</v>
      </c>
    </row>
    <row r="2522" spans="1:24" ht="45" x14ac:dyDescent="0.25">
      <c r="A2522">
        <v>1789</v>
      </c>
      <c r="B2522" s="1" t="s">
        <v>1790</v>
      </c>
      <c r="C2522" s="1" t="s">
        <v>5899</v>
      </c>
      <c r="D2522" s="3">
        <v>8000</v>
      </c>
      <c r="E2522" s="4">
        <v>40</v>
      </c>
      <c r="F2522" t="s">
        <v>8220</v>
      </c>
      <c r="G2522" t="s">
        <v>8223</v>
      </c>
      <c r="H2522" t="s">
        <v>8404</v>
      </c>
      <c r="I2522" t="s">
        <v>8245</v>
      </c>
      <c r="J2522">
        <v>1421042403</v>
      </c>
      <c r="K2522">
        <v>1415858403</v>
      </c>
      <c r="L2522" t="b">
        <v>1</v>
      </c>
      <c r="M2522">
        <v>4</v>
      </c>
      <c r="N2522" t="b">
        <v>0</v>
      </c>
      <c r="O2522" t="s">
        <v>8283</v>
      </c>
      <c r="P2522" t="s">
        <v>8312</v>
      </c>
      <c r="Q2522" t="s">
        <v>8313</v>
      </c>
      <c r="R2522">
        <f t="shared" si="273"/>
        <v>10</v>
      </c>
      <c r="S2522" s="9">
        <f t="shared" si="274"/>
        <v>1</v>
      </c>
      <c r="T2522" s="8">
        <f t="shared" si="275"/>
        <v>41956.250034722223</v>
      </c>
      <c r="U2522" s="8">
        <f t="shared" si="276"/>
        <v>42016.250034722223</v>
      </c>
      <c r="V2522" s="14">
        <f t="shared" si="277"/>
        <v>60</v>
      </c>
      <c r="W2522" s="10">
        <f t="shared" si="278"/>
        <v>-0.995</v>
      </c>
      <c r="X2522" s="21">
        <f t="shared" si="279"/>
        <v>2014</v>
      </c>
    </row>
    <row r="2523" spans="1:24" ht="60" x14ac:dyDescent="0.25">
      <c r="A2523">
        <v>1873</v>
      </c>
      <c r="B2523" s="1" t="s">
        <v>1874</v>
      </c>
      <c r="C2523" s="1" t="s">
        <v>5983</v>
      </c>
      <c r="D2523" s="3">
        <v>8000</v>
      </c>
      <c r="E2523" s="4">
        <v>36</v>
      </c>
      <c r="F2523" t="s">
        <v>8220</v>
      </c>
      <c r="G2523" t="s">
        <v>8228</v>
      </c>
      <c r="H2523" t="s">
        <v>8409</v>
      </c>
      <c r="I2523" t="s">
        <v>8250</v>
      </c>
      <c r="J2523">
        <v>1436373900</v>
      </c>
      <c r="K2523">
        <v>1433861210</v>
      </c>
      <c r="L2523" t="b">
        <v>0</v>
      </c>
      <c r="M2523">
        <v>2</v>
      </c>
      <c r="N2523" t="b">
        <v>0</v>
      </c>
      <c r="O2523" t="s">
        <v>8281</v>
      </c>
      <c r="P2523" t="s">
        <v>8315</v>
      </c>
      <c r="Q2523" t="s">
        <v>8343</v>
      </c>
      <c r="R2523">
        <f t="shared" si="273"/>
        <v>18</v>
      </c>
      <c r="S2523" s="9">
        <f t="shared" si="274"/>
        <v>0</v>
      </c>
      <c r="T2523" s="8">
        <f t="shared" si="275"/>
        <v>42164.615856481483</v>
      </c>
      <c r="U2523" s="8">
        <f t="shared" si="276"/>
        <v>42193.697916666672</v>
      </c>
      <c r="V2523" s="14">
        <f t="shared" si="277"/>
        <v>29.082060185188311</v>
      </c>
      <c r="W2523" s="10">
        <f t="shared" si="278"/>
        <v>-0.99550000000000005</v>
      </c>
      <c r="X2523" s="21">
        <f t="shared" si="279"/>
        <v>2015</v>
      </c>
    </row>
    <row r="2524" spans="1:24" ht="30" x14ac:dyDescent="0.25">
      <c r="A2524">
        <v>2741</v>
      </c>
      <c r="B2524" s="1" t="s">
        <v>2741</v>
      </c>
      <c r="C2524" s="1" t="s">
        <v>6851</v>
      </c>
      <c r="D2524" s="3">
        <v>8000</v>
      </c>
      <c r="E2524" s="4">
        <v>35</v>
      </c>
      <c r="F2524" t="s">
        <v>8220</v>
      </c>
      <c r="G2524" t="s">
        <v>8223</v>
      </c>
      <c r="H2524" t="s">
        <v>8404</v>
      </c>
      <c r="I2524" t="s">
        <v>8245</v>
      </c>
      <c r="J2524">
        <v>1413770820</v>
      </c>
      <c r="K2524">
        <v>1412005602</v>
      </c>
      <c r="L2524" t="b">
        <v>0</v>
      </c>
      <c r="M2524">
        <v>4</v>
      </c>
      <c r="N2524" t="b">
        <v>0</v>
      </c>
      <c r="O2524" t="s">
        <v>8302</v>
      </c>
      <c r="P2524" t="s">
        <v>8310</v>
      </c>
      <c r="Q2524" t="s">
        <v>8355</v>
      </c>
      <c r="R2524">
        <f t="shared" si="273"/>
        <v>8.75</v>
      </c>
      <c r="S2524" s="9">
        <f t="shared" si="274"/>
        <v>0</v>
      </c>
      <c r="T2524" s="8">
        <f t="shared" si="275"/>
        <v>41911.657430555555</v>
      </c>
      <c r="U2524" s="8">
        <f t="shared" si="276"/>
        <v>41932.088194444441</v>
      </c>
      <c r="V2524" s="14">
        <f t="shared" si="277"/>
        <v>20.430763888885849</v>
      </c>
      <c r="W2524" s="10">
        <f t="shared" si="278"/>
        <v>-0.99562499999999998</v>
      </c>
      <c r="X2524" s="21">
        <f t="shared" si="279"/>
        <v>2014</v>
      </c>
    </row>
    <row r="2525" spans="1:24" ht="45" x14ac:dyDescent="0.25">
      <c r="A2525">
        <v>2698</v>
      </c>
      <c r="B2525" s="1" t="s">
        <v>2698</v>
      </c>
      <c r="C2525" s="1" t="s">
        <v>6808</v>
      </c>
      <c r="D2525" s="3">
        <v>8000</v>
      </c>
      <c r="E2525" s="4">
        <v>26.01</v>
      </c>
      <c r="F2525" t="s">
        <v>8220</v>
      </c>
      <c r="G2525" t="s">
        <v>8223</v>
      </c>
      <c r="H2525" t="s">
        <v>8404</v>
      </c>
      <c r="I2525" t="s">
        <v>8245</v>
      </c>
      <c r="J2525">
        <v>1403904808</v>
      </c>
      <c r="K2525">
        <v>1401312808</v>
      </c>
      <c r="L2525" t="b">
        <v>0</v>
      </c>
      <c r="M2525">
        <v>2</v>
      </c>
      <c r="N2525" t="b">
        <v>0</v>
      </c>
      <c r="O2525" t="s">
        <v>8282</v>
      </c>
      <c r="P2525" t="s">
        <v>8318</v>
      </c>
      <c r="Q2525" t="s">
        <v>8344</v>
      </c>
      <c r="R2525">
        <f t="shared" si="273"/>
        <v>13.01</v>
      </c>
      <c r="S2525" s="9">
        <f t="shared" si="274"/>
        <v>0</v>
      </c>
      <c r="T2525" s="8">
        <f t="shared" si="275"/>
        <v>41787.898240740738</v>
      </c>
      <c r="U2525" s="8">
        <f t="shared" si="276"/>
        <v>41817.898240740738</v>
      </c>
      <c r="V2525" s="14">
        <f t="shared" si="277"/>
        <v>30</v>
      </c>
      <c r="W2525" s="10">
        <f t="shared" si="278"/>
        <v>-0.99674874999999996</v>
      </c>
      <c r="X2525" s="21">
        <f t="shared" si="279"/>
        <v>2014</v>
      </c>
    </row>
    <row r="2526" spans="1:24" ht="60" x14ac:dyDescent="0.25">
      <c r="A2526">
        <v>512</v>
      </c>
      <c r="B2526" s="1" t="s">
        <v>513</v>
      </c>
      <c r="C2526" s="1" t="s">
        <v>4622</v>
      </c>
      <c r="D2526" s="3">
        <v>8000</v>
      </c>
      <c r="E2526" s="4">
        <v>11</v>
      </c>
      <c r="F2526" t="s">
        <v>8220</v>
      </c>
      <c r="G2526" t="s">
        <v>8223</v>
      </c>
      <c r="H2526" t="s">
        <v>8404</v>
      </c>
      <c r="I2526" t="s">
        <v>8245</v>
      </c>
      <c r="J2526">
        <v>1479667727</v>
      </c>
      <c r="K2526">
        <v>1475776127</v>
      </c>
      <c r="L2526" t="b">
        <v>0</v>
      </c>
      <c r="M2526">
        <v>2</v>
      </c>
      <c r="N2526" t="b">
        <v>0</v>
      </c>
      <c r="O2526" t="s">
        <v>8268</v>
      </c>
      <c r="P2526" t="s">
        <v>8320</v>
      </c>
      <c r="Q2526" t="s">
        <v>8338</v>
      </c>
      <c r="R2526">
        <f t="shared" si="273"/>
        <v>5.5</v>
      </c>
      <c r="S2526" s="9">
        <f t="shared" si="274"/>
        <v>0</v>
      </c>
      <c r="T2526" s="8">
        <f t="shared" si="275"/>
        <v>42649.742210648154</v>
      </c>
      <c r="U2526" s="8">
        <f t="shared" si="276"/>
        <v>42694.783877314811</v>
      </c>
      <c r="V2526" s="14">
        <f t="shared" si="277"/>
        <v>45.041666666656965</v>
      </c>
      <c r="W2526" s="10">
        <f t="shared" si="278"/>
        <v>-0.99862499999999998</v>
      </c>
      <c r="X2526" s="21">
        <f t="shared" si="279"/>
        <v>2016</v>
      </c>
    </row>
    <row r="2527" spans="1:24" ht="30" x14ac:dyDescent="0.25">
      <c r="A2527">
        <v>4000</v>
      </c>
      <c r="B2527" s="1" t="s">
        <v>3996</v>
      </c>
      <c r="C2527" s="1" t="s">
        <v>8106</v>
      </c>
      <c r="D2527" s="3">
        <v>8000</v>
      </c>
      <c r="E2527" s="4">
        <v>10</v>
      </c>
      <c r="F2527" t="s">
        <v>8220</v>
      </c>
      <c r="G2527" t="s">
        <v>8223</v>
      </c>
      <c r="H2527" t="s">
        <v>8404</v>
      </c>
      <c r="I2527" t="s">
        <v>8245</v>
      </c>
      <c r="J2527">
        <v>1462631358</v>
      </c>
      <c r="K2527">
        <v>1457450958</v>
      </c>
      <c r="L2527" t="b">
        <v>0</v>
      </c>
      <c r="M2527">
        <v>1</v>
      </c>
      <c r="N2527" t="b">
        <v>0</v>
      </c>
      <c r="O2527" t="s">
        <v>8269</v>
      </c>
      <c r="P2527" t="s">
        <v>8322</v>
      </c>
      <c r="Q2527" t="s">
        <v>8325</v>
      </c>
      <c r="R2527">
        <f t="shared" si="273"/>
        <v>10</v>
      </c>
      <c r="S2527" s="9">
        <f t="shared" si="274"/>
        <v>0</v>
      </c>
      <c r="T2527" s="8">
        <f t="shared" si="275"/>
        <v>42437.64534722222</v>
      </c>
      <c r="U2527" s="8">
        <f t="shared" si="276"/>
        <v>42497.603680555556</v>
      </c>
      <c r="V2527" s="14">
        <f t="shared" si="277"/>
        <v>59.958333333335759</v>
      </c>
      <c r="W2527" s="10">
        <f t="shared" si="278"/>
        <v>-0.99875000000000003</v>
      </c>
      <c r="X2527" s="21">
        <f t="shared" si="279"/>
        <v>2016</v>
      </c>
    </row>
    <row r="2528" spans="1:24" ht="60" x14ac:dyDescent="0.25">
      <c r="A2528">
        <v>1139</v>
      </c>
      <c r="B2528" s="1" t="s">
        <v>1140</v>
      </c>
      <c r="C2528" s="1" t="s">
        <v>5249</v>
      </c>
      <c r="D2528" s="3">
        <v>8000</v>
      </c>
      <c r="E2528" s="4">
        <v>5</v>
      </c>
      <c r="F2528" t="s">
        <v>8220</v>
      </c>
      <c r="G2528" t="s">
        <v>8223</v>
      </c>
      <c r="H2528" t="s">
        <v>8404</v>
      </c>
      <c r="I2528" t="s">
        <v>8245</v>
      </c>
      <c r="J2528">
        <v>1420100426</v>
      </c>
      <c r="K2528">
        <v>1417508426</v>
      </c>
      <c r="L2528" t="b">
        <v>0</v>
      </c>
      <c r="M2528">
        <v>1</v>
      </c>
      <c r="N2528" t="b">
        <v>0</v>
      </c>
      <c r="O2528" t="s">
        <v>8281</v>
      </c>
      <c r="P2528" t="s">
        <v>8315</v>
      </c>
      <c r="Q2528" t="s">
        <v>8343</v>
      </c>
      <c r="R2528">
        <f t="shared" si="273"/>
        <v>5</v>
      </c>
      <c r="S2528" s="9">
        <f t="shared" si="274"/>
        <v>0</v>
      </c>
      <c r="T2528" s="8">
        <f t="shared" si="275"/>
        <v>41975.347523148142</v>
      </c>
      <c r="U2528" s="8">
        <f t="shared" si="276"/>
        <v>42005.347523148142</v>
      </c>
      <c r="V2528" s="14">
        <f t="shared" si="277"/>
        <v>30</v>
      </c>
      <c r="W2528" s="10">
        <f t="shared" si="278"/>
        <v>-0.99937500000000001</v>
      </c>
      <c r="X2528" s="21">
        <f t="shared" si="279"/>
        <v>2014</v>
      </c>
    </row>
    <row r="2529" spans="1:24" ht="30" x14ac:dyDescent="0.25">
      <c r="A2529">
        <v>228</v>
      </c>
      <c r="B2529" s="1" t="s">
        <v>230</v>
      </c>
      <c r="C2529" s="1" t="s">
        <v>4338</v>
      </c>
      <c r="D2529" s="3">
        <v>8000</v>
      </c>
      <c r="E2529" s="4">
        <v>0</v>
      </c>
      <c r="F2529" t="s">
        <v>8220</v>
      </c>
      <c r="G2529" t="s">
        <v>8224</v>
      </c>
      <c r="H2529" t="s">
        <v>8408</v>
      </c>
      <c r="I2529" t="s">
        <v>8246</v>
      </c>
      <c r="J2529">
        <v>1433176105</v>
      </c>
      <c r="K2529">
        <v>1427992105</v>
      </c>
      <c r="L2529" t="b">
        <v>0</v>
      </c>
      <c r="M2529">
        <v>0</v>
      </c>
      <c r="N2529" t="b">
        <v>0</v>
      </c>
      <c r="O2529" t="s">
        <v>8266</v>
      </c>
      <c r="P2529" t="s">
        <v>8320</v>
      </c>
      <c r="Q2529" t="s">
        <v>8324</v>
      </c>
      <c r="R2529">
        <f t="shared" si="273"/>
        <v>0</v>
      </c>
      <c r="S2529" s="9">
        <f t="shared" si="274"/>
        <v>0</v>
      </c>
      <c r="T2529" s="8">
        <f t="shared" si="275"/>
        <v>42096.686400462961</v>
      </c>
      <c r="U2529" s="8">
        <f t="shared" si="276"/>
        <v>42156.686400462961</v>
      </c>
      <c r="V2529" s="14">
        <f t="shared" si="277"/>
        <v>60</v>
      </c>
      <c r="W2529" s="10">
        <f t="shared" si="278"/>
        <v>-1</v>
      </c>
      <c r="X2529" s="21">
        <f t="shared" si="279"/>
        <v>2015</v>
      </c>
    </row>
    <row r="2530" spans="1:24" ht="60" x14ac:dyDescent="0.25">
      <c r="A2530">
        <v>1878</v>
      </c>
      <c r="B2530" s="1" t="s">
        <v>1879</v>
      </c>
      <c r="C2530" s="1" t="s">
        <v>5988</v>
      </c>
      <c r="D2530" s="3">
        <v>8000</v>
      </c>
      <c r="E2530" s="4">
        <v>0</v>
      </c>
      <c r="F2530" t="s">
        <v>8220</v>
      </c>
      <c r="G2530" t="s">
        <v>8225</v>
      </c>
      <c r="H2530" t="s">
        <v>8405</v>
      </c>
      <c r="I2530" t="s">
        <v>8247</v>
      </c>
      <c r="J2530">
        <v>1402618355</v>
      </c>
      <c r="K2530">
        <v>1400026355</v>
      </c>
      <c r="L2530" t="b">
        <v>0</v>
      </c>
      <c r="M2530">
        <v>0</v>
      </c>
      <c r="N2530" t="b">
        <v>0</v>
      </c>
      <c r="O2530" t="s">
        <v>8281</v>
      </c>
      <c r="P2530" t="s">
        <v>8315</v>
      </c>
      <c r="Q2530" t="s">
        <v>8343</v>
      </c>
      <c r="R2530">
        <f t="shared" si="273"/>
        <v>0</v>
      </c>
      <c r="S2530" s="9">
        <f t="shared" si="274"/>
        <v>0</v>
      </c>
      <c r="T2530" s="8">
        <f t="shared" si="275"/>
        <v>41773.008738425924</v>
      </c>
      <c r="U2530" s="8">
        <f t="shared" si="276"/>
        <v>41803.008738425924</v>
      </c>
      <c r="V2530" s="14">
        <f t="shared" si="277"/>
        <v>30</v>
      </c>
      <c r="W2530" s="10">
        <f t="shared" si="278"/>
        <v>-1</v>
      </c>
      <c r="X2530" s="21">
        <f t="shared" si="279"/>
        <v>2014</v>
      </c>
    </row>
    <row r="2531" spans="1:24" ht="60" x14ac:dyDescent="0.25">
      <c r="A2531">
        <v>2412</v>
      </c>
      <c r="B2531" s="1" t="s">
        <v>2413</v>
      </c>
      <c r="C2531" s="1" t="s">
        <v>6522</v>
      </c>
      <c r="D2531" s="3">
        <v>8000</v>
      </c>
      <c r="E2531" s="4">
        <v>0</v>
      </c>
      <c r="F2531" t="s">
        <v>8220</v>
      </c>
      <c r="G2531" t="s">
        <v>8229</v>
      </c>
      <c r="H2531" t="s">
        <v>8410</v>
      </c>
      <c r="I2531" t="s">
        <v>8248</v>
      </c>
      <c r="J2531">
        <v>1480185673</v>
      </c>
      <c r="K2531">
        <v>1476294073</v>
      </c>
      <c r="L2531" t="b">
        <v>0</v>
      </c>
      <c r="M2531">
        <v>0</v>
      </c>
      <c r="N2531" t="b">
        <v>0</v>
      </c>
      <c r="O2531" t="s">
        <v>8282</v>
      </c>
      <c r="P2531" t="s">
        <v>8318</v>
      </c>
      <c r="Q2531" t="s">
        <v>8344</v>
      </c>
      <c r="R2531">
        <f t="shared" si="273"/>
        <v>0</v>
      </c>
      <c r="S2531" s="9">
        <f t="shared" si="274"/>
        <v>0</v>
      </c>
      <c r="T2531" s="8">
        <f t="shared" si="275"/>
        <v>42655.736956018518</v>
      </c>
      <c r="U2531" s="8">
        <f t="shared" si="276"/>
        <v>42700.778622685189</v>
      </c>
      <c r="V2531" s="14">
        <f t="shared" si="277"/>
        <v>45.041666666671517</v>
      </c>
      <c r="W2531" s="10">
        <f t="shared" si="278"/>
        <v>-1</v>
      </c>
      <c r="X2531" s="21">
        <f t="shared" si="279"/>
        <v>2016</v>
      </c>
    </row>
    <row r="2532" spans="1:24" ht="45" x14ac:dyDescent="0.25">
      <c r="A2532">
        <v>2437</v>
      </c>
      <c r="B2532" s="1" t="s">
        <v>2438</v>
      </c>
      <c r="C2532" s="1" t="s">
        <v>6547</v>
      </c>
      <c r="D2532" s="3">
        <v>8000</v>
      </c>
      <c r="E2532" s="4">
        <v>0</v>
      </c>
      <c r="F2532" t="s">
        <v>8220</v>
      </c>
      <c r="G2532" t="s">
        <v>8223</v>
      </c>
      <c r="H2532" t="s">
        <v>8404</v>
      </c>
      <c r="I2532" t="s">
        <v>8245</v>
      </c>
      <c r="J2532">
        <v>1426615200</v>
      </c>
      <c r="K2532">
        <v>1422400188</v>
      </c>
      <c r="L2532" t="b">
        <v>0</v>
      </c>
      <c r="M2532">
        <v>0</v>
      </c>
      <c r="N2532" t="b">
        <v>0</v>
      </c>
      <c r="O2532" t="s">
        <v>8282</v>
      </c>
      <c r="P2532" t="s">
        <v>8318</v>
      </c>
      <c r="Q2532" t="s">
        <v>8344</v>
      </c>
      <c r="R2532">
        <f t="shared" si="273"/>
        <v>0</v>
      </c>
      <c r="S2532" s="9">
        <f t="shared" si="274"/>
        <v>0</v>
      </c>
      <c r="T2532" s="8">
        <f t="shared" si="275"/>
        <v>42031.965138888889</v>
      </c>
      <c r="U2532" s="8">
        <f t="shared" si="276"/>
        <v>42080.75</v>
      </c>
      <c r="V2532" s="14">
        <f t="shared" si="277"/>
        <v>48.78486111111124</v>
      </c>
      <c r="W2532" s="10">
        <f t="shared" si="278"/>
        <v>-1</v>
      </c>
      <c r="X2532" s="21">
        <f t="shared" si="279"/>
        <v>2015</v>
      </c>
    </row>
    <row r="2533" spans="1:24" ht="60" x14ac:dyDescent="0.25">
      <c r="A2533">
        <v>2573</v>
      </c>
      <c r="B2533" s="1" t="s">
        <v>2573</v>
      </c>
      <c r="C2533" s="1" t="s">
        <v>6683</v>
      </c>
      <c r="D2533" s="3">
        <v>8000</v>
      </c>
      <c r="E2533" s="4">
        <v>0</v>
      </c>
      <c r="F2533" t="s">
        <v>8219</v>
      </c>
      <c r="G2533" t="s">
        <v>8223</v>
      </c>
      <c r="H2533" t="s">
        <v>8404</v>
      </c>
      <c r="I2533" t="s">
        <v>8245</v>
      </c>
      <c r="J2533">
        <v>1408803149</v>
      </c>
      <c r="K2533">
        <v>1404915149</v>
      </c>
      <c r="L2533" t="b">
        <v>0</v>
      </c>
      <c r="M2533">
        <v>0</v>
      </c>
      <c r="N2533" t="b">
        <v>0</v>
      </c>
      <c r="O2533" t="s">
        <v>8282</v>
      </c>
      <c r="P2533" t="s">
        <v>8318</v>
      </c>
      <c r="Q2533" t="s">
        <v>8344</v>
      </c>
      <c r="R2533">
        <f t="shared" si="273"/>
        <v>0</v>
      </c>
      <c r="S2533" s="9">
        <f t="shared" si="274"/>
        <v>0</v>
      </c>
      <c r="T2533" s="8">
        <f t="shared" si="275"/>
        <v>41829.592002314814</v>
      </c>
      <c r="U2533" s="8">
        <f t="shared" si="276"/>
        <v>41874.592002314814</v>
      </c>
      <c r="V2533" s="14">
        <f t="shared" si="277"/>
        <v>45</v>
      </c>
      <c r="W2533" s="10">
        <f t="shared" si="278"/>
        <v>-1</v>
      </c>
      <c r="X2533" s="21">
        <f t="shared" si="279"/>
        <v>2014</v>
      </c>
    </row>
    <row r="2534" spans="1:24" ht="45" x14ac:dyDescent="0.25">
      <c r="A2534">
        <v>2772</v>
      </c>
      <c r="B2534" s="1" t="s">
        <v>2772</v>
      </c>
      <c r="C2534" s="1" t="s">
        <v>6882</v>
      </c>
      <c r="D2534" s="3">
        <v>8000</v>
      </c>
      <c r="E2534" s="4">
        <v>0</v>
      </c>
      <c r="F2534" t="s">
        <v>8220</v>
      </c>
      <c r="G2534" t="s">
        <v>8223</v>
      </c>
      <c r="H2534" t="s">
        <v>8404</v>
      </c>
      <c r="I2534" t="s">
        <v>8245</v>
      </c>
      <c r="J2534">
        <v>1381006294</v>
      </c>
      <c r="K2534">
        <v>1379710294</v>
      </c>
      <c r="L2534" t="b">
        <v>0</v>
      </c>
      <c r="M2534">
        <v>0</v>
      </c>
      <c r="N2534" t="b">
        <v>0</v>
      </c>
      <c r="O2534" t="s">
        <v>8302</v>
      </c>
      <c r="P2534" t="s">
        <v>8310</v>
      </c>
      <c r="Q2534" t="s">
        <v>8355</v>
      </c>
      <c r="R2534">
        <f t="shared" si="273"/>
        <v>0</v>
      </c>
      <c r="S2534" s="9">
        <f t="shared" si="274"/>
        <v>0</v>
      </c>
      <c r="T2534" s="8">
        <f t="shared" si="275"/>
        <v>41537.869143518517</v>
      </c>
      <c r="U2534" s="8">
        <f t="shared" si="276"/>
        <v>41552.869143518517</v>
      </c>
      <c r="V2534" s="14">
        <f t="shared" si="277"/>
        <v>15</v>
      </c>
      <c r="W2534" s="10">
        <f t="shared" si="278"/>
        <v>-1</v>
      </c>
      <c r="X2534" s="21">
        <f t="shared" si="279"/>
        <v>2013</v>
      </c>
    </row>
    <row r="2535" spans="1:24" ht="60" x14ac:dyDescent="0.25">
      <c r="A2535">
        <v>2846</v>
      </c>
      <c r="B2535" s="1" t="s">
        <v>2846</v>
      </c>
      <c r="C2535" s="1" t="s">
        <v>6956</v>
      </c>
      <c r="D2535" s="3">
        <v>8000</v>
      </c>
      <c r="E2535" s="4">
        <v>0</v>
      </c>
      <c r="F2535" t="s">
        <v>8220</v>
      </c>
      <c r="G2535" t="s">
        <v>8223</v>
      </c>
      <c r="H2535" t="s">
        <v>8404</v>
      </c>
      <c r="I2535" t="s">
        <v>8245</v>
      </c>
      <c r="J2535">
        <v>1432917394</v>
      </c>
      <c r="K2535">
        <v>1429029394</v>
      </c>
      <c r="L2535" t="b">
        <v>0</v>
      </c>
      <c r="M2535">
        <v>0</v>
      </c>
      <c r="N2535" t="b">
        <v>0</v>
      </c>
      <c r="O2535" t="s">
        <v>8269</v>
      </c>
      <c r="P2535" t="s">
        <v>8322</v>
      </c>
      <c r="Q2535" t="s">
        <v>8325</v>
      </c>
      <c r="R2535">
        <f t="shared" si="273"/>
        <v>0</v>
      </c>
      <c r="S2535" s="9">
        <f t="shared" si="274"/>
        <v>0</v>
      </c>
      <c r="T2535" s="8">
        <f t="shared" si="275"/>
        <v>42108.692060185189</v>
      </c>
      <c r="U2535" s="8">
        <f t="shared" si="276"/>
        <v>42153.692060185189</v>
      </c>
      <c r="V2535" s="14">
        <f t="shared" si="277"/>
        <v>45</v>
      </c>
      <c r="W2535" s="10">
        <f t="shared" si="278"/>
        <v>-1</v>
      </c>
      <c r="X2535" s="21">
        <f t="shared" si="279"/>
        <v>2015</v>
      </c>
    </row>
    <row r="2536" spans="1:24" ht="60" x14ac:dyDescent="0.25">
      <c r="A2536">
        <v>3804</v>
      </c>
      <c r="B2536" s="1" t="s">
        <v>3801</v>
      </c>
      <c r="C2536" s="1" t="s">
        <v>7914</v>
      </c>
      <c r="D2536" s="3">
        <v>8000</v>
      </c>
      <c r="E2536" s="4">
        <v>0</v>
      </c>
      <c r="F2536" t="s">
        <v>8220</v>
      </c>
      <c r="G2536" t="s">
        <v>8223</v>
      </c>
      <c r="H2536" t="s">
        <v>8404</v>
      </c>
      <c r="I2536" t="s">
        <v>8245</v>
      </c>
      <c r="J2536">
        <v>1469948400</v>
      </c>
      <c r="K2536">
        <v>1465172024</v>
      </c>
      <c r="L2536" t="b">
        <v>0</v>
      </c>
      <c r="M2536">
        <v>0</v>
      </c>
      <c r="N2536" t="b">
        <v>0</v>
      </c>
      <c r="O2536" t="s">
        <v>8303</v>
      </c>
      <c r="P2536" t="s">
        <v>8322</v>
      </c>
      <c r="Q2536" t="s">
        <v>8334</v>
      </c>
      <c r="R2536">
        <f t="shared" si="273"/>
        <v>0</v>
      </c>
      <c r="S2536" s="9">
        <f t="shared" si="274"/>
        <v>0</v>
      </c>
      <c r="T2536" s="8">
        <f t="shared" si="275"/>
        <v>42527.00953703704</v>
      </c>
      <c r="U2536" s="8">
        <f t="shared" si="276"/>
        <v>42582.291666666672</v>
      </c>
      <c r="V2536" s="14">
        <f t="shared" si="277"/>
        <v>55.282129629631527</v>
      </c>
      <c r="W2536" s="10">
        <f t="shared" si="278"/>
        <v>-1</v>
      </c>
      <c r="X2536" s="21">
        <f t="shared" si="279"/>
        <v>2016</v>
      </c>
    </row>
    <row r="2537" spans="1:24" ht="60" x14ac:dyDescent="0.25">
      <c r="A2537">
        <v>3931</v>
      </c>
      <c r="B2537" s="1" t="s">
        <v>3928</v>
      </c>
      <c r="C2537" s="1" t="s">
        <v>8039</v>
      </c>
      <c r="D2537" s="3">
        <v>8000</v>
      </c>
      <c r="E2537" s="4">
        <v>0</v>
      </c>
      <c r="F2537" t="s">
        <v>8220</v>
      </c>
      <c r="G2537" t="s">
        <v>8223</v>
      </c>
      <c r="H2537" t="s">
        <v>8404</v>
      </c>
      <c r="I2537" t="s">
        <v>8245</v>
      </c>
      <c r="J2537">
        <v>1441510707</v>
      </c>
      <c r="K2537">
        <v>1439350707</v>
      </c>
      <c r="L2537" t="b">
        <v>0</v>
      </c>
      <c r="M2537">
        <v>0</v>
      </c>
      <c r="N2537" t="b">
        <v>0</v>
      </c>
      <c r="O2537" t="s">
        <v>8269</v>
      </c>
      <c r="P2537" t="s">
        <v>8322</v>
      </c>
      <c r="Q2537" t="s">
        <v>8325</v>
      </c>
      <c r="R2537">
        <f t="shared" si="273"/>
        <v>0</v>
      </c>
      <c r="S2537" s="9">
        <f t="shared" si="274"/>
        <v>0</v>
      </c>
      <c r="T2537" s="8">
        <f t="shared" si="275"/>
        <v>42228.151701388888</v>
      </c>
      <c r="U2537" s="8">
        <f t="shared" si="276"/>
        <v>42253.151701388888</v>
      </c>
      <c r="V2537" s="14">
        <f t="shared" si="277"/>
        <v>25</v>
      </c>
      <c r="W2537" s="10">
        <f t="shared" si="278"/>
        <v>-1</v>
      </c>
      <c r="X2537" s="21">
        <f t="shared" si="279"/>
        <v>2015</v>
      </c>
    </row>
    <row r="2538" spans="1:24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t="s">
        <v>8223</v>
      </c>
      <c r="H2538" t="s">
        <v>8404</v>
      </c>
      <c r="I2538" t="s">
        <v>8245</v>
      </c>
      <c r="J2538">
        <v>1378180800</v>
      </c>
      <c r="K2538">
        <v>1375113391</v>
      </c>
      <c r="L2538" t="b">
        <v>0</v>
      </c>
      <c r="M2538">
        <v>539</v>
      </c>
      <c r="N2538" t="b">
        <v>1</v>
      </c>
      <c r="O2538" t="s">
        <v>8295</v>
      </c>
      <c r="P2538" t="s">
        <v>8315</v>
      </c>
      <c r="Q2538" t="s">
        <v>8316</v>
      </c>
      <c r="R2538">
        <f t="shared" si="273"/>
        <v>25.43</v>
      </c>
      <c r="S2538" s="9">
        <f t="shared" si="274"/>
        <v>171</v>
      </c>
      <c r="T2538" s="8">
        <f t="shared" si="275"/>
        <v>41484.664247685185</v>
      </c>
      <c r="U2538" s="8">
        <f t="shared" si="276"/>
        <v>41520.166666666664</v>
      </c>
      <c r="V2538" s="14">
        <f t="shared" si="277"/>
        <v>35.502418981479423</v>
      </c>
      <c r="W2538" s="10">
        <f t="shared" si="278"/>
        <v>0.71047553669495755</v>
      </c>
      <c r="X2538" s="21">
        <f t="shared" si="279"/>
        <v>2013</v>
      </c>
    </row>
    <row r="2539" spans="1:24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t="s">
        <v>8223</v>
      </c>
      <c r="H2539" t="s">
        <v>8404</v>
      </c>
      <c r="I2539" t="s">
        <v>8245</v>
      </c>
      <c r="J2539">
        <v>1406900607</v>
      </c>
      <c r="K2539">
        <v>1403012607</v>
      </c>
      <c r="L2539" t="b">
        <v>0</v>
      </c>
      <c r="M2539">
        <v>119</v>
      </c>
      <c r="N2539" t="b">
        <v>1</v>
      </c>
      <c r="O2539" t="s">
        <v>8272</v>
      </c>
      <c r="P2539" t="s">
        <v>8310</v>
      </c>
      <c r="Q2539" t="s">
        <v>8332</v>
      </c>
      <c r="R2539">
        <f t="shared" si="273"/>
        <v>84.14</v>
      </c>
      <c r="S2539" s="9">
        <f t="shared" si="274"/>
        <v>122</v>
      </c>
      <c r="T2539" s="8">
        <f t="shared" si="275"/>
        <v>41807.571840277778</v>
      </c>
      <c r="U2539" s="8">
        <f t="shared" si="276"/>
        <v>41852.571840277778</v>
      </c>
      <c r="V2539" s="14">
        <f t="shared" si="277"/>
        <v>45</v>
      </c>
      <c r="W2539" s="10">
        <f t="shared" si="278"/>
        <v>0.22109756097560976</v>
      </c>
      <c r="X2539" s="21">
        <f t="shared" si="279"/>
        <v>2014</v>
      </c>
    </row>
    <row r="2540" spans="1:24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t="s">
        <v>8223</v>
      </c>
      <c r="H2540" t="s">
        <v>8404</v>
      </c>
      <c r="I2540" t="s">
        <v>8245</v>
      </c>
      <c r="J2540">
        <v>1453323048</v>
      </c>
      <c r="K2540">
        <v>1450731048</v>
      </c>
      <c r="L2540" t="b">
        <v>0</v>
      </c>
      <c r="M2540">
        <v>95</v>
      </c>
      <c r="N2540" t="b">
        <v>1</v>
      </c>
      <c r="O2540" t="s">
        <v>8301</v>
      </c>
      <c r="P2540" t="s">
        <v>8322</v>
      </c>
      <c r="Q2540" t="s">
        <v>8323</v>
      </c>
      <c r="R2540">
        <f t="shared" si="273"/>
        <v>96.53</v>
      </c>
      <c r="S2540" s="9">
        <f t="shared" si="274"/>
        <v>110</v>
      </c>
      <c r="T2540" s="8">
        <f t="shared" si="275"/>
        <v>42359.868611111116</v>
      </c>
      <c r="U2540" s="8">
        <f t="shared" si="276"/>
        <v>42389.868611111116</v>
      </c>
      <c r="V2540" s="14">
        <f t="shared" si="277"/>
        <v>30</v>
      </c>
      <c r="W2540" s="10">
        <f t="shared" si="278"/>
        <v>0.10481927710843374</v>
      </c>
      <c r="X2540" s="21">
        <f t="shared" si="279"/>
        <v>2015</v>
      </c>
    </row>
    <row r="2541" spans="1:24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t="s">
        <v>8225</v>
      </c>
      <c r="H2541" t="s">
        <v>8405</v>
      </c>
      <c r="I2541" t="s">
        <v>8247</v>
      </c>
      <c r="J2541">
        <v>1450220974</v>
      </c>
      <c r="K2541">
        <v>1447628974</v>
      </c>
      <c r="L2541" t="b">
        <v>0</v>
      </c>
      <c r="M2541">
        <v>45</v>
      </c>
      <c r="N2541" t="b">
        <v>1</v>
      </c>
      <c r="O2541" t="s">
        <v>8263</v>
      </c>
      <c r="P2541" t="s">
        <v>8320</v>
      </c>
      <c r="Q2541" t="s">
        <v>8331</v>
      </c>
      <c r="R2541">
        <f t="shared" si="273"/>
        <v>194.44</v>
      </c>
      <c r="S2541" s="9">
        <f t="shared" si="274"/>
        <v>104</v>
      </c>
      <c r="T2541" s="8">
        <f t="shared" si="275"/>
        <v>42323.964976851858</v>
      </c>
      <c r="U2541" s="8">
        <f t="shared" si="276"/>
        <v>42353.964976851858</v>
      </c>
      <c r="V2541" s="14">
        <f t="shared" si="277"/>
        <v>30</v>
      </c>
      <c r="W2541" s="10">
        <f t="shared" si="278"/>
        <v>4.1666666666666664E-2</v>
      </c>
      <c r="X2541" s="21">
        <f t="shared" si="279"/>
        <v>2015</v>
      </c>
    </row>
    <row r="2542" spans="1:24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t="s">
        <v>8226</v>
      </c>
      <c r="H2542" t="s">
        <v>8406</v>
      </c>
      <c r="I2542" t="s">
        <v>8248</v>
      </c>
      <c r="J2542">
        <v>1481099176</v>
      </c>
      <c r="K2542">
        <v>1478507176</v>
      </c>
      <c r="L2542" t="b">
        <v>0</v>
      </c>
      <c r="M2542">
        <v>50</v>
      </c>
      <c r="N2542" t="b">
        <v>1</v>
      </c>
      <c r="O2542" t="s">
        <v>8269</v>
      </c>
      <c r="P2542" t="s">
        <v>8322</v>
      </c>
      <c r="Q2542" t="s">
        <v>8325</v>
      </c>
      <c r="R2542">
        <f t="shared" si="273"/>
        <v>173.7</v>
      </c>
      <c r="S2542" s="9">
        <f t="shared" si="274"/>
        <v>103</v>
      </c>
      <c r="T2542" s="8">
        <f t="shared" si="275"/>
        <v>42681.35157407407</v>
      </c>
      <c r="U2542" s="8">
        <f t="shared" si="276"/>
        <v>42711.35157407407</v>
      </c>
      <c r="V2542" s="14">
        <f t="shared" si="277"/>
        <v>30</v>
      </c>
      <c r="W2542" s="10">
        <f t="shared" si="278"/>
        <v>3.3928571428571426E-2</v>
      </c>
      <c r="X2542" s="21">
        <f t="shared" si="279"/>
        <v>2016</v>
      </c>
    </row>
    <row r="2543" spans="1:24" ht="60" x14ac:dyDescent="0.25">
      <c r="A2543">
        <v>2277</v>
      </c>
      <c r="B2543" s="1" t="s">
        <v>2278</v>
      </c>
      <c r="C2543" s="1" t="s">
        <v>6387</v>
      </c>
      <c r="D2543" s="3">
        <v>8500</v>
      </c>
      <c r="E2543" s="4">
        <v>11992</v>
      </c>
      <c r="F2543" t="s">
        <v>8218</v>
      </c>
      <c r="G2543" t="s">
        <v>8223</v>
      </c>
      <c r="H2543" t="s">
        <v>8404</v>
      </c>
      <c r="I2543" t="s">
        <v>8245</v>
      </c>
      <c r="J2543">
        <v>1330359423</v>
      </c>
      <c r="K2543">
        <v>1327767423</v>
      </c>
      <c r="L2543" t="b">
        <v>0</v>
      </c>
      <c r="M2543">
        <v>207</v>
      </c>
      <c r="N2543" t="b">
        <v>1</v>
      </c>
      <c r="O2543" t="s">
        <v>8295</v>
      </c>
      <c r="P2543" t="s">
        <v>8315</v>
      </c>
      <c r="Q2543" t="s">
        <v>8316</v>
      </c>
      <c r="R2543">
        <f t="shared" si="273"/>
        <v>57.93</v>
      </c>
      <c r="S2543" s="9">
        <f t="shared" si="274"/>
        <v>141</v>
      </c>
      <c r="T2543" s="8">
        <f t="shared" si="275"/>
        <v>40936.678506944445</v>
      </c>
      <c r="U2543" s="8">
        <f t="shared" si="276"/>
        <v>40966.678506944445</v>
      </c>
      <c r="V2543" s="14">
        <f t="shared" si="277"/>
        <v>30</v>
      </c>
      <c r="W2543" s="10">
        <f t="shared" si="278"/>
        <v>0.4108235294117647</v>
      </c>
      <c r="X2543" s="21">
        <f t="shared" si="279"/>
        <v>2012</v>
      </c>
    </row>
    <row r="2544" spans="1:24" ht="60" x14ac:dyDescent="0.25">
      <c r="A2544">
        <v>0</v>
      </c>
      <c r="B2544" s="1" t="s">
        <v>2</v>
      </c>
      <c r="C2544" s="1" t="s">
        <v>4111</v>
      </c>
      <c r="D2544" s="3">
        <v>8500</v>
      </c>
      <c r="E2544" s="4">
        <v>11633</v>
      </c>
      <c r="F2544" t="s">
        <v>8218</v>
      </c>
      <c r="G2544" t="s">
        <v>8223</v>
      </c>
      <c r="H2544" t="s">
        <v>8404</v>
      </c>
      <c r="I2544" t="s">
        <v>8245</v>
      </c>
      <c r="J2544">
        <v>1437620400</v>
      </c>
      <c r="K2544">
        <v>1434931811</v>
      </c>
      <c r="L2544" t="b">
        <v>0</v>
      </c>
      <c r="M2544">
        <v>182</v>
      </c>
      <c r="N2544" t="b">
        <v>1</v>
      </c>
      <c r="O2544" t="s">
        <v>8263</v>
      </c>
      <c r="P2544" t="s">
        <v>8320</v>
      </c>
      <c r="Q2544" t="s">
        <v>8331</v>
      </c>
      <c r="R2544">
        <f t="shared" si="273"/>
        <v>63.92</v>
      </c>
      <c r="S2544" s="9">
        <f t="shared" si="274"/>
        <v>137</v>
      </c>
      <c r="T2544" s="8">
        <f t="shared" si="275"/>
        <v>42177.007071759261</v>
      </c>
      <c r="U2544" s="8">
        <f t="shared" si="276"/>
        <v>42208.125</v>
      </c>
      <c r="V2544" s="14">
        <f t="shared" si="277"/>
        <v>31.117928240739275</v>
      </c>
      <c r="W2544" s="10">
        <f t="shared" si="278"/>
        <v>0.36858823529411766</v>
      </c>
      <c r="X2544" s="21">
        <f t="shared" si="279"/>
        <v>2015</v>
      </c>
    </row>
    <row r="2545" spans="1:24" ht="45" x14ac:dyDescent="0.25">
      <c r="A2545">
        <v>2251</v>
      </c>
      <c r="B2545" s="1" t="s">
        <v>2252</v>
      </c>
      <c r="C2545" s="1" t="s">
        <v>6361</v>
      </c>
      <c r="D2545" s="3">
        <v>8500</v>
      </c>
      <c r="E2545" s="4">
        <v>11428.19</v>
      </c>
      <c r="F2545" t="s">
        <v>8218</v>
      </c>
      <c r="G2545" t="s">
        <v>8223</v>
      </c>
      <c r="H2545" t="s">
        <v>8404</v>
      </c>
      <c r="I2545" t="s">
        <v>8245</v>
      </c>
      <c r="J2545">
        <v>1408177077</v>
      </c>
      <c r="K2545">
        <v>1406362677</v>
      </c>
      <c r="L2545" t="b">
        <v>0</v>
      </c>
      <c r="M2545">
        <v>480</v>
      </c>
      <c r="N2545" t="b">
        <v>1</v>
      </c>
      <c r="O2545" t="s">
        <v>8295</v>
      </c>
      <c r="P2545" t="s">
        <v>8315</v>
      </c>
      <c r="Q2545" t="s">
        <v>8316</v>
      </c>
      <c r="R2545">
        <f t="shared" si="273"/>
        <v>23.81</v>
      </c>
      <c r="S2545" s="9">
        <f t="shared" si="274"/>
        <v>134</v>
      </c>
      <c r="T2545" s="8">
        <f t="shared" si="275"/>
        <v>41846.34579861111</v>
      </c>
      <c r="U2545" s="8">
        <f t="shared" si="276"/>
        <v>41867.34579861111</v>
      </c>
      <c r="V2545" s="14">
        <f t="shared" si="277"/>
        <v>21</v>
      </c>
      <c r="W2545" s="10">
        <f t="shared" si="278"/>
        <v>0.34449294117647067</v>
      </c>
      <c r="X2545" s="21">
        <f t="shared" si="279"/>
        <v>2014</v>
      </c>
    </row>
    <row r="2546" spans="1:24" ht="60" x14ac:dyDescent="0.25">
      <c r="A2546">
        <v>2230</v>
      </c>
      <c r="B2546" s="1" t="s">
        <v>2231</v>
      </c>
      <c r="C2546" s="1" t="s">
        <v>6340</v>
      </c>
      <c r="D2546" s="3">
        <v>8500</v>
      </c>
      <c r="E2546" s="4">
        <v>10706</v>
      </c>
      <c r="F2546" t="s">
        <v>8218</v>
      </c>
      <c r="G2546" t="s">
        <v>8223</v>
      </c>
      <c r="H2546" t="s">
        <v>8404</v>
      </c>
      <c r="I2546" t="s">
        <v>8245</v>
      </c>
      <c r="J2546">
        <v>1398460127</v>
      </c>
      <c r="K2546">
        <v>1395868127</v>
      </c>
      <c r="L2546" t="b">
        <v>0</v>
      </c>
      <c r="M2546">
        <v>498</v>
      </c>
      <c r="N2546" t="b">
        <v>1</v>
      </c>
      <c r="O2546" t="s">
        <v>8295</v>
      </c>
      <c r="P2546" t="s">
        <v>8315</v>
      </c>
      <c r="Q2546" t="s">
        <v>8316</v>
      </c>
      <c r="R2546">
        <f t="shared" si="273"/>
        <v>21.5</v>
      </c>
      <c r="S2546" s="9">
        <f t="shared" si="274"/>
        <v>126</v>
      </c>
      <c r="T2546" s="8">
        <f t="shared" si="275"/>
        <v>41724.881099537037</v>
      </c>
      <c r="U2546" s="8">
        <f t="shared" si="276"/>
        <v>41754.881099537037</v>
      </c>
      <c r="V2546" s="14">
        <f t="shared" si="277"/>
        <v>30</v>
      </c>
      <c r="W2546" s="10">
        <f t="shared" si="278"/>
        <v>0.2595294117647059</v>
      </c>
      <c r="X2546" s="21">
        <f t="shared" si="279"/>
        <v>2014</v>
      </c>
    </row>
    <row r="2547" spans="1:24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t="s">
        <v>8228</v>
      </c>
      <c r="H2547" t="s">
        <v>8409</v>
      </c>
      <c r="I2547" t="s">
        <v>8250</v>
      </c>
      <c r="J2547">
        <v>1431147600</v>
      </c>
      <c r="K2547">
        <v>1428465420</v>
      </c>
      <c r="L2547" t="b">
        <v>0</v>
      </c>
      <c r="M2547">
        <v>57</v>
      </c>
      <c r="N2547" t="b">
        <v>1</v>
      </c>
      <c r="O2547" t="s">
        <v>8272</v>
      </c>
      <c r="P2547" t="s">
        <v>8310</v>
      </c>
      <c r="Q2547" t="s">
        <v>8332</v>
      </c>
      <c r="R2547">
        <f t="shared" si="273"/>
        <v>187.19</v>
      </c>
      <c r="S2547" s="9">
        <f t="shared" si="274"/>
        <v>126</v>
      </c>
      <c r="T2547" s="8">
        <f t="shared" si="275"/>
        <v>42102.164583333331</v>
      </c>
      <c r="U2547" s="8">
        <f t="shared" si="276"/>
        <v>42133.208333333328</v>
      </c>
      <c r="V2547" s="14">
        <f t="shared" si="277"/>
        <v>31.04374999999709</v>
      </c>
      <c r="W2547" s="10">
        <f t="shared" si="278"/>
        <v>0.25529411764705884</v>
      </c>
      <c r="X2547" s="21">
        <f t="shared" si="279"/>
        <v>2015</v>
      </c>
    </row>
    <row r="2548" spans="1:24" ht="60" x14ac:dyDescent="0.25">
      <c r="A2548">
        <v>3241</v>
      </c>
      <c r="B2548" s="1" t="s">
        <v>3241</v>
      </c>
      <c r="C2548" s="1" t="s">
        <v>7351</v>
      </c>
      <c r="D2548" s="3">
        <v>8500</v>
      </c>
      <c r="E2548" s="4">
        <v>9801</v>
      </c>
      <c r="F2548" t="s">
        <v>8218</v>
      </c>
      <c r="G2548" t="s">
        <v>8223</v>
      </c>
      <c r="H2548" t="s">
        <v>8404</v>
      </c>
      <c r="I2548" t="s">
        <v>8245</v>
      </c>
      <c r="J2548">
        <v>1413269940</v>
      </c>
      <c r="K2548">
        <v>1410421670</v>
      </c>
      <c r="L2548" t="b">
        <v>1</v>
      </c>
      <c r="M2548">
        <v>167</v>
      </c>
      <c r="N2548" t="b">
        <v>1</v>
      </c>
      <c r="O2548" t="s">
        <v>8269</v>
      </c>
      <c r="P2548" t="s">
        <v>8322</v>
      </c>
      <c r="Q2548" t="s">
        <v>8325</v>
      </c>
      <c r="R2548">
        <f t="shared" si="273"/>
        <v>58.69</v>
      </c>
      <c r="S2548" s="9">
        <f t="shared" si="274"/>
        <v>115</v>
      </c>
      <c r="T2548" s="8">
        <f t="shared" si="275"/>
        <v>41893.324884259258</v>
      </c>
      <c r="U2548" s="8">
        <f t="shared" si="276"/>
        <v>41926.290972222225</v>
      </c>
      <c r="V2548" s="14">
        <f t="shared" si="277"/>
        <v>32.966087962966412</v>
      </c>
      <c r="W2548" s="10">
        <f t="shared" si="278"/>
        <v>0.15305882352941177</v>
      </c>
      <c r="X2548" s="21">
        <f t="shared" si="279"/>
        <v>2014</v>
      </c>
    </row>
    <row r="2549" spans="1:24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t="s">
        <v>8228</v>
      </c>
      <c r="H2549" t="s">
        <v>8409</v>
      </c>
      <c r="I2549" t="s">
        <v>8250</v>
      </c>
      <c r="J2549">
        <v>1428091353</v>
      </c>
      <c r="K2549">
        <v>1425502953</v>
      </c>
      <c r="L2549" t="b">
        <v>0</v>
      </c>
      <c r="M2549">
        <v>90</v>
      </c>
      <c r="N2549" t="b">
        <v>1</v>
      </c>
      <c r="O2549" t="s">
        <v>8283</v>
      </c>
      <c r="P2549" t="s">
        <v>8312</v>
      </c>
      <c r="Q2549" t="s">
        <v>8313</v>
      </c>
      <c r="R2549">
        <f t="shared" si="273"/>
        <v>104.39</v>
      </c>
      <c r="S2549" s="9">
        <f t="shared" si="274"/>
        <v>111</v>
      </c>
      <c r="T2549" s="8">
        <f t="shared" si="275"/>
        <v>42067.876770833333</v>
      </c>
      <c r="U2549" s="8">
        <f t="shared" si="276"/>
        <v>42097.835104166668</v>
      </c>
      <c r="V2549" s="14">
        <f t="shared" si="277"/>
        <v>29.958333333335759</v>
      </c>
      <c r="W2549" s="10">
        <f t="shared" si="278"/>
        <v>0.10529411764705883</v>
      </c>
      <c r="X2549" s="21">
        <f t="shared" si="279"/>
        <v>2015</v>
      </c>
    </row>
    <row r="2550" spans="1:24" ht="60" x14ac:dyDescent="0.25">
      <c r="A2550">
        <v>2991</v>
      </c>
      <c r="B2550" s="1" t="s">
        <v>2991</v>
      </c>
      <c r="C2550" s="1" t="s">
        <v>7101</v>
      </c>
      <c r="D2550" s="3">
        <v>8500</v>
      </c>
      <c r="E2550" s="4">
        <v>8780</v>
      </c>
      <c r="F2550" t="s">
        <v>8218</v>
      </c>
      <c r="G2550" t="s">
        <v>8223</v>
      </c>
      <c r="H2550" t="s">
        <v>8404</v>
      </c>
      <c r="I2550" t="s">
        <v>8245</v>
      </c>
      <c r="J2550">
        <v>1485547530</v>
      </c>
      <c r="K2550">
        <v>1483646730</v>
      </c>
      <c r="L2550" t="b">
        <v>0</v>
      </c>
      <c r="M2550">
        <v>93</v>
      </c>
      <c r="N2550" t="b">
        <v>1</v>
      </c>
      <c r="O2550" t="s">
        <v>8301</v>
      </c>
      <c r="P2550" t="s">
        <v>8322</v>
      </c>
      <c r="Q2550" t="s">
        <v>8323</v>
      </c>
      <c r="R2550">
        <f t="shared" si="273"/>
        <v>94.41</v>
      </c>
      <c r="S2550" s="9">
        <f t="shared" si="274"/>
        <v>103</v>
      </c>
      <c r="T2550" s="8">
        <f t="shared" si="275"/>
        <v>42740.837152777778</v>
      </c>
      <c r="U2550" s="8">
        <f t="shared" si="276"/>
        <v>42762.837152777778</v>
      </c>
      <c r="V2550" s="14">
        <f t="shared" si="277"/>
        <v>22</v>
      </c>
      <c r="W2550" s="10">
        <f t="shared" si="278"/>
        <v>3.2941176470588238E-2</v>
      </c>
      <c r="X2550" s="21">
        <f t="shared" si="279"/>
        <v>2017</v>
      </c>
    </row>
    <row r="2551" spans="1:24" ht="60" x14ac:dyDescent="0.25">
      <c r="A2551">
        <v>335</v>
      </c>
      <c r="B2551" s="1" t="s">
        <v>336</v>
      </c>
      <c r="C2551" s="1" t="s">
        <v>4445</v>
      </c>
      <c r="D2551" s="3">
        <v>8500</v>
      </c>
      <c r="E2551" s="4">
        <v>8735</v>
      </c>
      <c r="F2551" t="s">
        <v>8218</v>
      </c>
      <c r="G2551" t="s">
        <v>8223</v>
      </c>
      <c r="H2551" t="s">
        <v>8404</v>
      </c>
      <c r="I2551" t="s">
        <v>8245</v>
      </c>
      <c r="J2551">
        <v>1431122400</v>
      </c>
      <c r="K2551">
        <v>1428428515</v>
      </c>
      <c r="L2551" t="b">
        <v>1</v>
      </c>
      <c r="M2551">
        <v>80</v>
      </c>
      <c r="N2551" t="b">
        <v>1</v>
      </c>
      <c r="O2551" t="s">
        <v>8267</v>
      </c>
      <c r="P2551" t="s">
        <v>8320</v>
      </c>
      <c r="Q2551" t="s">
        <v>8321</v>
      </c>
      <c r="R2551">
        <f t="shared" si="273"/>
        <v>109.19</v>
      </c>
      <c r="S2551" s="9">
        <f t="shared" si="274"/>
        <v>103</v>
      </c>
      <c r="T2551" s="8">
        <f t="shared" si="275"/>
        <v>42101.737442129626</v>
      </c>
      <c r="U2551" s="8">
        <f t="shared" si="276"/>
        <v>42132.916666666672</v>
      </c>
      <c r="V2551" s="14">
        <f t="shared" si="277"/>
        <v>31.179224537045229</v>
      </c>
      <c r="W2551" s="10">
        <f t="shared" si="278"/>
        <v>2.7647058823529413E-2</v>
      </c>
      <c r="X2551" s="21">
        <f t="shared" si="279"/>
        <v>2015</v>
      </c>
    </row>
    <row r="2552" spans="1:24" ht="60" x14ac:dyDescent="0.25">
      <c r="A2552">
        <v>3016</v>
      </c>
      <c r="B2552" s="1" t="s">
        <v>3016</v>
      </c>
      <c r="C2552" s="1" t="s">
        <v>7126</v>
      </c>
      <c r="D2552" s="3">
        <v>8500</v>
      </c>
      <c r="E2552" s="4">
        <v>8722</v>
      </c>
      <c r="F2552" t="s">
        <v>8218</v>
      </c>
      <c r="G2552" t="s">
        <v>8223</v>
      </c>
      <c r="H2552" t="s">
        <v>8404</v>
      </c>
      <c r="I2552" t="s">
        <v>8245</v>
      </c>
      <c r="J2552">
        <v>1405688952</v>
      </c>
      <c r="K2552">
        <v>1400504952</v>
      </c>
      <c r="L2552" t="b">
        <v>0</v>
      </c>
      <c r="M2552">
        <v>36</v>
      </c>
      <c r="N2552" t="b">
        <v>1</v>
      </c>
      <c r="O2552" t="s">
        <v>8301</v>
      </c>
      <c r="P2552" t="s">
        <v>8322</v>
      </c>
      <c r="Q2552" t="s">
        <v>8323</v>
      </c>
      <c r="R2552">
        <f t="shared" si="273"/>
        <v>242.28</v>
      </c>
      <c r="S2552" s="9">
        <f t="shared" si="274"/>
        <v>103</v>
      </c>
      <c r="T2552" s="8">
        <f t="shared" si="275"/>
        <v>41778.548055555555</v>
      </c>
      <c r="U2552" s="8">
        <f t="shared" si="276"/>
        <v>41838.548055555555</v>
      </c>
      <c r="V2552" s="14">
        <f t="shared" si="277"/>
        <v>60</v>
      </c>
      <c r="W2552" s="10">
        <f t="shared" si="278"/>
        <v>2.611764705882353E-2</v>
      </c>
      <c r="X2552" s="21">
        <f t="shared" si="279"/>
        <v>2014</v>
      </c>
    </row>
    <row r="2553" spans="1:24" ht="45" x14ac:dyDescent="0.25">
      <c r="A2553">
        <v>324</v>
      </c>
      <c r="B2553" s="1" t="s">
        <v>325</v>
      </c>
      <c r="C2553" s="1" t="s">
        <v>4434</v>
      </c>
      <c r="D2553" s="3">
        <v>8500</v>
      </c>
      <c r="E2553" s="4">
        <v>8636</v>
      </c>
      <c r="F2553" t="s">
        <v>8218</v>
      </c>
      <c r="G2553" t="s">
        <v>8223</v>
      </c>
      <c r="H2553" t="s">
        <v>8404</v>
      </c>
      <c r="I2553" t="s">
        <v>8245</v>
      </c>
      <c r="J2553">
        <v>1438441308</v>
      </c>
      <c r="K2553">
        <v>1435590108</v>
      </c>
      <c r="L2553" t="b">
        <v>1</v>
      </c>
      <c r="M2553">
        <v>82</v>
      </c>
      <c r="N2553" t="b">
        <v>1</v>
      </c>
      <c r="O2553" t="s">
        <v>8267</v>
      </c>
      <c r="P2553" t="s">
        <v>8320</v>
      </c>
      <c r="Q2553" t="s">
        <v>8321</v>
      </c>
      <c r="R2553">
        <f t="shared" si="273"/>
        <v>105.32</v>
      </c>
      <c r="S2553" s="9">
        <f t="shared" si="274"/>
        <v>102</v>
      </c>
      <c r="T2553" s="8">
        <f t="shared" si="275"/>
        <v>42184.626250000001</v>
      </c>
      <c r="U2553" s="8">
        <f t="shared" si="276"/>
        <v>42217.626250000001</v>
      </c>
      <c r="V2553" s="14">
        <f t="shared" si="277"/>
        <v>33</v>
      </c>
      <c r="W2553" s="10">
        <f t="shared" si="278"/>
        <v>1.6E-2</v>
      </c>
      <c r="X2553" s="21">
        <f t="shared" si="279"/>
        <v>2015</v>
      </c>
    </row>
    <row r="2554" spans="1:24" ht="60" x14ac:dyDescent="0.25">
      <c r="A2554">
        <v>2460</v>
      </c>
      <c r="B2554" s="1" t="s">
        <v>2461</v>
      </c>
      <c r="C2554" s="1" t="s">
        <v>6570</v>
      </c>
      <c r="D2554" s="3">
        <v>8500</v>
      </c>
      <c r="E2554" s="4">
        <v>8567</v>
      </c>
      <c r="F2554" t="s">
        <v>8218</v>
      </c>
      <c r="G2554" t="s">
        <v>8223</v>
      </c>
      <c r="H2554" t="s">
        <v>8404</v>
      </c>
      <c r="I2554" t="s">
        <v>8245</v>
      </c>
      <c r="J2554">
        <v>1483417020</v>
      </c>
      <c r="K2554">
        <v>1480480167</v>
      </c>
      <c r="L2554" t="b">
        <v>0</v>
      </c>
      <c r="M2554">
        <v>68</v>
      </c>
      <c r="N2554" t="b">
        <v>1</v>
      </c>
      <c r="O2554" t="s">
        <v>8296</v>
      </c>
      <c r="P2554" t="s">
        <v>8318</v>
      </c>
      <c r="Q2554" t="s">
        <v>8319</v>
      </c>
      <c r="R2554">
        <f t="shared" si="273"/>
        <v>125.99</v>
      </c>
      <c r="S2554" s="9">
        <f t="shared" si="274"/>
        <v>101</v>
      </c>
      <c r="T2554" s="8">
        <f t="shared" si="275"/>
        <v>42704.187118055561</v>
      </c>
      <c r="U2554" s="8">
        <f t="shared" si="276"/>
        <v>42738.178472222222</v>
      </c>
      <c r="V2554" s="14">
        <f t="shared" si="277"/>
        <v>33.99135416666104</v>
      </c>
      <c r="W2554" s="10">
        <f t="shared" si="278"/>
        <v>7.8823529411764705E-3</v>
      </c>
      <c r="X2554" s="21">
        <f t="shared" si="279"/>
        <v>2016</v>
      </c>
    </row>
    <row r="2555" spans="1:24" ht="60" x14ac:dyDescent="0.25">
      <c r="A2555">
        <v>1567</v>
      </c>
      <c r="B2555" s="1" t="s">
        <v>1568</v>
      </c>
      <c r="C2555" s="1" t="s">
        <v>5677</v>
      </c>
      <c r="D2555" s="3">
        <v>8500</v>
      </c>
      <c r="E2555" s="4">
        <v>350</v>
      </c>
      <c r="F2555" t="s">
        <v>8219</v>
      </c>
      <c r="G2555" t="s">
        <v>8223</v>
      </c>
      <c r="H2555" t="s">
        <v>8404</v>
      </c>
      <c r="I2555" t="s">
        <v>8245</v>
      </c>
      <c r="J2555">
        <v>1392595200</v>
      </c>
      <c r="K2555">
        <v>1391293745</v>
      </c>
      <c r="L2555" t="b">
        <v>0</v>
      </c>
      <c r="M2555">
        <v>13</v>
      </c>
      <c r="N2555" t="b">
        <v>0</v>
      </c>
      <c r="O2555" t="s">
        <v>8288</v>
      </c>
      <c r="P2555" t="s">
        <v>8310</v>
      </c>
      <c r="Q2555" t="s">
        <v>8348</v>
      </c>
      <c r="R2555">
        <f t="shared" si="273"/>
        <v>26.92</v>
      </c>
      <c r="S2555" s="9">
        <f t="shared" si="274"/>
        <v>4</v>
      </c>
      <c r="T2555" s="8">
        <f t="shared" si="275"/>
        <v>41671.936863425923</v>
      </c>
      <c r="U2555" s="8">
        <f t="shared" si="276"/>
        <v>41687</v>
      </c>
      <c r="V2555" s="14">
        <f t="shared" si="277"/>
        <v>15.063136574077362</v>
      </c>
      <c r="W2555" s="10">
        <f t="shared" si="278"/>
        <v>-0.95882352941176474</v>
      </c>
      <c r="X2555" s="21">
        <f t="shared" si="279"/>
        <v>2014</v>
      </c>
    </row>
    <row r="2556" spans="1:24" ht="30" x14ac:dyDescent="0.25">
      <c r="A2556">
        <v>3746</v>
      </c>
      <c r="B2556" s="1" t="s">
        <v>3743</v>
      </c>
      <c r="C2556" s="1" t="s">
        <v>7856</v>
      </c>
      <c r="D2556" s="3">
        <v>8500</v>
      </c>
      <c r="E2556" s="4">
        <v>202</v>
      </c>
      <c r="F2556" t="s">
        <v>8220</v>
      </c>
      <c r="G2556" t="s">
        <v>8223</v>
      </c>
      <c r="H2556" t="s">
        <v>8404</v>
      </c>
      <c r="I2556" t="s">
        <v>8245</v>
      </c>
      <c r="J2556">
        <v>1475918439</v>
      </c>
      <c r="K2556">
        <v>1473326439</v>
      </c>
      <c r="L2556" t="b">
        <v>0</v>
      </c>
      <c r="M2556">
        <v>1</v>
      </c>
      <c r="N2556" t="b">
        <v>0</v>
      </c>
      <c r="O2556" t="s">
        <v>8269</v>
      </c>
      <c r="P2556" t="s">
        <v>8322</v>
      </c>
      <c r="Q2556" t="s">
        <v>8325</v>
      </c>
      <c r="R2556">
        <f t="shared" si="273"/>
        <v>202</v>
      </c>
      <c r="S2556" s="9">
        <f t="shared" si="274"/>
        <v>2</v>
      </c>
      <c r="T2556" s="8">
        <f t="shared" si="275"/>
        <v>42621.389340277776</v>
      </c>
      <c r="U2556" s="8">
        <f t="shared" si="276"/>
        <v>42651.389340277776</v>
      </c>
      <c r="V2556" s="14">
        <f t="shared" si="277"/>
        <v>30</v>
      </c>
      <c r="W2556" s="10">
        <f t="shared" si="278"/>
        <v>-0.97623529411764709</v>
      </c>
      <c r="X2556" s="21">
        <f t="shared" si="279"/>
        <v>2016</v>
      </c>
    </row>
    <row r="2557" spans="1:24" ht="45" x14ac:dyDescent="0.25">
      <c r="A2557">
        <v>2580</v>
      </c>
      <c r="B2557" s="1" t="s">
        <v>2580</v>
      </c>
      <c r="C2557" s="1" t="s">
        <v>6690</v>
      </c>
      <c r="D2557" s="3">
        <v>8500</v>
      </c>
      <c r="E2557" s="4">
        <v>51</v>
      </c>
      <c r="F2557" t="s">
        <v>8219</v>
      </c>
      <c r="G2557" t="s">
        <v>8223</v>
      </c>
      <c r="H2557" t="s">
        <v>8404</v>
      </c>
      <c r="I2557" t="s">
        <v>8245</v>
      </c>
      <c r="J2557">
        <v>1431745200</v>
      </c>
      <c r="K2557">
        <v>1429170603</v>
      </c>
      <c r="L2557" t="b">
        <v>0</v>
      </c>
      <c r="M2557">
        <v>2</v>
      </c>
      <c r="N2557" t="b">
        <v>0</v>
      </c>
      <c r="O2557" t="s">
        <v>8282</v>
      </c>
      <c r="P2557" t="s">
        <v>8318</v>
      </c>
      <c r="Q2557" t="s">
        <v>8344</v>
      </c>
      <c r="R2557">
        <f t="shared" si="273"/>
        <v>25.5</v>
      </c>
      <c r="S2557" s="9">
        <f t="shared" si="274"/>
        <v>1</v>
      </c>
      <c r="T2557" s="8">
        <f t="shared" si="275"/>
        <v>42110.326423611114</v>
      </c>
      <c r="U2557" s="8">
        <f t="shared" si="276"/>
        <v>42140.125</v>
      </c>
      <c r="V2557" s="14">
        <f t="shared" si="277"/>
        <v>29.798576388886431</v>
      </c>
      <c r="W2557" s="10">
        <f t="shared" si="278"/>
        <v>-0.99399999999999999</v>
      </c>
      <c r="X2557" s="21">
        <f t="shared" si="279"/>
        <v>2015</v>
      </c>
    </row>
    <row r="2558" spans="1:24" ht="30" x14ac:dyDescent="0.25">
      <c r="A2558">
        <v>460</v>
      </c>
      <c r="B2558" s="1" t="s">
        <v>461</v>
      </c>
      <c r="C2558" s="1" t="s">
        <v>4570</v>
      </c>
      <c r="D2558" s="3">
        <v>8500</v>
      </c>
      <c r="E2558" s="4">
        <v>25</v>
      </c>
      <c r="F2558" t="s">
        <v>8220</v>
      </c>
      <c r="G2558" t="s">
        <v>8223</v>
      </c>
      <c r="H2558" t="s">
        <v>8404</v>
      </c>
      <c r="I2558" t="s">
        <v>8245</v>
      </c>
      <c r="J2558">
        <v>1401595200</v>
      </c>
      <c r="K2558">
        <v>1398862875</v>
      </c>
      <c r="L2558" t="b">
        <v>0</v>
      </c>
      <c r="M2558">
        <v>2</v>
      </c>
      <c r="N2558" t="b">
        <v>0</v>
      </c>
      <c r="O2558" t="s">
        <v>8268</v>
      </c>
      <c r="P2558" t="s">
        <v>8320</v>
      </c>
      <c r="Q2558" t="s">
        <v>8338</v>
      </c>
      <c r="R2558">
        <f t="shared" si="273"/>
        <v>12.5</v>
      </c>
      <c r="S2558" s="9">
        <f t="shared" si="274"/>
        <v>0</v>
      </c>
      <c r="T2558" s="8">
        <f t="shared" si="275"/>
        <v>41759.542534722219</v>
      </c>
      <c r="U2558" s="8">
        <f t="shared" si="276"/>
        <v>41791.166666666664</v>
      </c>
      <c r="V2558" s="14">
        <f t="shared" si="277"/>
        <v>31.624131944445253</v>
      </c>
      <c r="W2558" s="10">
        <f t="shared" si="278"/>
        <v>-0.99705882352941178</v>
      </c>
      <c r="X2558" s="21">
        <f t="shared" si="279"/>
        <v>2014</v>
      </c>
    </row>
    <row r="2559" spans="1:24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t="s">
        <v>8223</v>
      </c>
      <c r="H2559" t="s">
        <v>8404</v>
      </c>
      <c r="I2559" t="s">
        <v>8245</v>
      </c>
      <c r="J2559">
        <v>1464390916</v>
      </c>
      <c r="K2559">
        <v>1462576516</v>
      </c>
      <c r="L2559" t="b">
        <v>0</v>
      </c>
      <c r="M2559">
        <v>86</v>
      </c>
      <c r="N2559" t="b">
        <v>1</v>
      </c>
      <c r="O2559" t="s">
        <v>8263</v>
      </c>
      <c r="P2559" t="s">
        <v>8320</v>
      </c>
      <c r="Q2559" t="s">
        <v>8331</v>
      </c>
      <c r="R2559">
        <f t="shared" si="273"/>
        <v>128.94999999999999</v>
      </c>
      <c r="S2559" s="9">
        <f t="shared" si="274"/>
        <v>129</v>
      </c>
      <c r="T2559" s="8">
        <f t="shared" si="275"/>
        <v>42496.968935185185</v>
      </c>
      <c r="U2559" s="8">
        <f t="shared" si="276"/>
        <v>42517.968935185185</v>
      </c>
      <c r="V2559" s="14">
        <f t="shared" si="277"/>
        <v>21</v>
      </c>
      <c r="W2559" s="10">
        <f t="shared" si="278"/>
        <v>0.28953488372093023</v>
      </c>
      <c r="X2559" s="21">
        <f t="shared" si="279"/>
        <v>2016</v>
      </c>
    </row>
    <row r="2560" spans="1:24" ht="45" x14ac:dyDescent="0.25">
      <c r="A2560">
        <v>1855</v>
      </c>
      <c r="B2560" s="1" t="s">
        <v>1856</v>
      </c>
      <c r="C2560" s="1" t="s">
        <v>5965</v>
      </c>
      <c r="D2560" s="3">
        <v>8750</v>
      </c>
      <c r="E2560" s="4">
        <v>13480.16</v>
      </c>
      <c r="F2560" t="s">
        <v>8218</v>
      </c>
      <c r="G2560" t="s">
        <v>8228</v>
      </c>
      <c r="H2560" t="s">
        <v>8409</v>
      </c>
      <c r="I2560" t="s">
        <v>8250</v>
      </c>
      <c r="J2560">
        <v>1389012940</v>
      </c>
      <c r="K2560">
        <v>1385124940</v>
      </c>
      <c r="L2560" t="b">
        <v>0</v>
      </c>
      <c r="M2560">
        <v>191</v>
      </c>
      <c r="N2560" t="b">
        <v>1</v>
      </c>
      <c r="O2560" t="s">
        <v>8274</v>
      </c>
      <c r="P2560" t="s">
        <v>8326</v>
      </c>
      <c r="Q2560" t="s">
        <v>8330</v>
      </c>
      <c r="R2560">
        <f t="shared" si="273"/>
        <v>70.58</v>
      </c>
      <c r="S2560" s="9">
        <f t="shared" si="274"/>
        <v>154</v>
      </c>
      <c r="T2560" s="8">
        <f t="shared" si="275"/>
        <v>41600.538657407407</v>
      </c>
      <c r="U2560" s="8">
        <f t="shared" si="276"/>
        <v>41645.538657407407</v>
      </c>
      <c r="V2560" s="14">
        <f t="shared" si="277"/>
        <v>45</v>
      </c>
      <c r="W2560" s="10">
        <f t="shared" si="278"/>
        <v>0.54058971428571423</v>
      </c>
      <c r="X2560" s="21">
        <f t="shared" si="279"/>
        <v>2013</v>
      </c>
    </row>
    <row r="2561" spans="1:24" ht="60" x14ac:dyDescent="0.25">
      <c r="A2561">
        <v>1187</v>
      </c>
      <c r="B2561" s="1" t="s">
        <v>1188</v>
      </c>
      <c r="C2561" s="1" t="s">
        <v>5297</v>
      </c>
      <c r="D2561" s="3">
        <v>8750</v>
      </c>
      <c r="E2561" s="4">
        <v>9111</v>
      </c>
      <c r="F2561" t="s">
        <v>8218</v>
      </c>
      <c r="G2561" t="s">
        <v>8223</v>
      </c>
      <c r="H2561" t="s">
        <v>8404</v>
      </c>
      <c r="I2561" t="s">
        <v>8245</v>
      </c>
      <c r="J2561">
        <v>1431885600</v>
      </c>
      <c r="K2561">
        <v>1429133323</v>
      </c>
      <c r="L2561" t="b">
        <v>0</v>
      </c>
      <c r="M2561">
        <v>70</v>
      </c>
      <c r="N2561" t="b">
        <v>1</v>
      </c>
      <c r="O2561" t="s">
        <v>8283</v>
      </c>
      <c r="P2561" t="s">
        <v>8312</v>
      </c>
      <c r="Q2561" t="s">
        <v>8313</v>
      </c>
      <c r="R2561">
        <f t="shared" si="273"/>
        <v>130.16</v>
      </c>
      <c r="S2561" s="9">
        <f t="shared" si="274"/>
        <v>104</v>
      </c>
      <c r="T2561" s="8">
        <f t="shared" si="275"/>
        <v>42109.894942129627</v>
      </c>
      <c r="U2561" s="8">
        <f t="shared" si="276"/>
        <v>42141.75</v>
      </c>
      <c r="V2561" s="14">
        <f t="shared" si="277"/>
        <v>31.855057870372548</v>
      </c>
      <c r="W2561" s="10">
        <f t="shared" si="278"/>
        <v>4.125714285714286E-2</v>
      </c>
      <c r="X2561" s="21">
        <f t="shared" si="279"/>
        <v>2015</v>
      </c>
    </row>
    <row r="2562" spans="1:24" ht="45" x14ac:dyDescent="0.25">
      <c r="A2562">
        <v>1813</v>
      </c>
      <c r="B2562" s="1" t="s">
        <v>1814</v>
      </c>
      <c r="C2562" s="1" t="s">
        <v>5923</v>
      </c>
      <c r="D2562" s="3">
        <v>8750</v>
      </c>
      <c r="E2562" s="4">
        <v>0</v>
      </c>
      <c r="F2562" t="s">
        <v>8220</v>
      </c>
      <c r="G2562" t="s">
        <v>8224</v>
      </c>
      <c r="H2562" t="s">
        <v>8408</v>
      </c>
      <c r="I2562" t="s">
        <v>8246</v>
      </c>
      <c r="J2562">
        <v>1407532812</v>
      </c>
      <c r="K2562">
        <v>1404940812</v>
      </c>
      <c r="L2562" t="b">
        <v>0</v>
      </c>
      <c r="M2562">
        <v>0</v>
      </c>
      <c r="N2562" t="b">
        <v>0</v>
      </c>
      <c r="O2562" t="s">
        <v>8283</v>
      </c>
      <c r="P2562" t="s">
        <v>8312</v>
      </c>
      <c r="Q2562" t="s">
        <v>8313</v>
      </c>
      <c r="R2562">
        <f t="shared" ref="R2562:R2625" si="280">IFERROR(ROUND(E2562/M2562,2),0)</f>
        <v>0</v>
      </c>
      <c r="S2562" s="9">
        <f t="shared" ref="S2562:S2625" si="281">ROUND((E2562/D2562)*100,0)</f>
        <v>0</v>
      </c>
      <c r="T2562" s="8">
        <f t="shared" ref="T2562:T2625" si="282">+(((K2562/60)/60)/24)+DATE(1970,1,1)</f>
        <v>41829.889027777775</v>
      </c>
      <c r="U2562" s="8">
        <f t="shared" ref="U2562:U2625" si="283">+(((J2562/60)/60/24)+DATE(1970,1,1))</f>
        <v>41859.889027777775</v>
      </c>
      <c r="V2562" s="14">
        <f t="shared" ref="V2562:V2625" si="284">+U2562-T2562</f>
        <v>30</v>
      </c>
      <c r="W2562" s="10">
        <f t="shared" ref="W2562:W2625" si="285">+(E2562-D2562)/D2562</f>
        <v>-1</v>
      </c>
      <c r="X2562" s="21">
        <f t="shared" ref="X2562:X2625" si="286">YEAR(T2562)</f>
        <v>2014</v>
      </c>
    </row>
    <row r="2563" spans="1:24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t="s">
        <v>8223</v>
      </c>
      <c r="H2563" t="s">
        <v>8404</v>
      </c>
      <c r="I2563" t="s">
        <v>8245</v>
      </c>
      <c r="J2563">
        <v>1365448657</v>
      </c>
      <c r="K2563">
        <v>1362860257</v>
      </c>
      <c r="L2563" t="b">
        <v>0</v>
      </c>
      <c r="M2563">
        <v>3</v>
      </c>
      <c r="N2563" t="b">
        <v>0</v>
      </c>
      <c r="O2563" t="s">
        <v>8276</v>
      </c>
      <c r="P2563" t="s">
        <v>8326</v>
      </c>
      <c r="Q2563" t="s">
        <v>8349</v>
      </c>
      <c r="R2563">
        <f t="shared" si="280"/>
        <v>346.67</v>
      </c>
      <c r="S2563" s="9">
        <f t="shared" si="281"/>
        <v>12</v>
      </c>
      <c r="T2563" s="8">
        <f t="shared" si="282"/>
        <v>41342.845567129632</v>
      </c>
      <c r="U2563" s="8">
        <f t="shared" si="283"/>
        <v>41372.803900462961</v>
      </c>
      <c r="V2563" s="14">
        <f t="shared" si="284"/>
        <v>29.958333333328483</v>
      </c>
      <c r="W2563" s="10">
        <f t="shared" si="285"/>
        <v>-0.88181818181818183</v>
      </c>
      <c r="X2563" s="21">
        <f t="shared" si="286"/>
        <v>2013</v>
      </c>
    </row>
    <row r="2564" spans="1:24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t="s">
        <v>8223</v>
      </c>
      <c r="H2564" t="s">
        <v>8404</v>
      </c>
      <c r="I2564" t="s">
        <v>8245</v>
      </c>
      <c r="J2564">
        <v>1475294400</v>
      </c>
      <c r="K2564">
        <v>1472674285</v>
      </c>
      <c r="L2564" t="b">
        <v>0</v>
      </c>
      <c r="M2564">
        <v>0</v>
      </c>
      <c r="N2564" t="b">
        <v>0</v>
      </c>
      <c r="O2564" t="s">
        <v>8269</v>
      </c>
      <c r="P2564" t="s">
        <v>8322</v>
      </c>
      <c r="Q2564" t="s">
        <v>8325</v>
      </c>
      <c r="R2564">
        <f t="shared" si="280"/>
        <v>0</v>
      </c>
      <c r="S2564" s="9">
        <f t="shared" si="281"/>
        <v>0</v>
      </c>
      <c r="T2564" s="8">
        <f t="shared" si="282"/>
        <v>42613.841261574074</v>
      </c>
      <c r="U2564" s="8">
        <f t="shared" si="283"/>
        <v>42644.166666666672</v>
      </c>
      <c r="V2564" s="14">
        <f t="shared" si="284"/>
        <v>30.325405092597066</v>
      </c>
      <c r="W2564" s="10">
        <f t="shared" si="285"/>
        <v>-1</v>
      </c>
      <c r="X2564" s="21">
        <f t="shared" si="286"/>
        <v>2016</v>
      </c>
    </row>
    <row r="2565" spans="1:24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t="s">
        <v>8223</v>
      </c>
      <c r="H2565" t="s">
        <v>8404</v>
      </c>
      <c r="I2565" t="s">
        <v>8245</v>
      </c>
      <c r="J2565">
        <v>1382414340</v>
      </c>
      <c r="K2565">
        <v>1380559201</v>
      </c>
      <c r="L2565" t="b">
        <v>0</v>
      </c>
      <c r="M2565">
        <v>3</v>
      </c>
      <c r="N2565" t="b">
        <v>0</v>
      </c>
      <c r="O2565" t="s">
        <v>8268</v>
      </c>
      <c r="P2565" t="s">
        <v>8320</v>
      </c>
      <c r="Q2565" t="s">
        <v>8338</v>
      </c>
      <c r="R2565">
        <f t="shared" si="280"/>
        <v>20.329999999999998</v>
      </c>
      <c r="S2565" s="9">
        <f t="shared" si="281"/>
        <v>1</v>
      </c>
      <c r="T2565" s="8">
        <f t="shared" si="282"/>
        <v>41547.694456018515</v>
      </c>
      <c r="U2565" s="8">
        <f t="shared" si="283"/>
        <v>41569.165972222225</v>
      </c>
      <c r="V2565" s="14">
        <f t="shared" si="284"/>
        <v>21.471516203710053</v>
      </c>
      <c r="W2565" s="10">
        <f t="shared" si="285"/>
        <v>-0.99313681368136819</v>
      </c>
      <c r="X2565" s="21">
        <f t="shared" si="286"/>
        <v>2013</v>
      </c>
    </row>
    <row r="2566" spans="1:24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t="s">
        <v>8223</v>
      </c>
      <c r="H2566" t="s">
        <v>8404</v>
      </c>
      <c r="I2566" t="s">
        <v>8245</v>
      </c>
      <c r="J2566">
        <v>1431286105</v>
      </c>
      <c r="K2566">
        <v>1427138905</v>
      </c>
      <c r="L2566" t="b">
        <v>0</v>
      </c>
      <c r="M2566">
        <v>0</v>
      </c>
      <c r="N2566" t="b">
        <v>0</v>
      </c>
      <c r="O2566" t="s">
        <v>8285</v>
      </c>
      <c r="P2566" t="s">
        <v>8310</v>
      </c>
      <c r="Q2566" t="s">
        <v>8347</v>
      </c>
      <c r="R2566">
        <f t="shared" si="280"/>
        <v>0</v>
      </c>
      <c r="S2566" s="9">
        <f t="shared" si="281"/>
        <v>0</v>
      </c>
      <c r="T2566" s="8">
        <f t="shared" si="282"/>
        <v>42086.811400462961</v>
      </c>
      <c r="U2566" s="8">
        <f t="shared" si="283"/>
        <v>42134.811400462961</v>
      </c>
      <c r="V2566" s="14">
        <f t="shared" si="284"/>
        <v>48</v>
      </c>
      <c r="W2566" s="10">
        <f t="shared" si="285"/>
        <v>-1</v>
      </c>
      <c r="X2566" s="21">
        <f t="shared" si="286"/>
        <v>2015</v>
      </c>
    </row>
    <row r="2567" spans="1:24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t="s">
        <v>8223</v>
      </c>
      <c r="H2567" t="s">
        <v>8404</v>
      </c>
      <c r="I2567" t="s">
        <v>8245</v>
      </c>
      <c r="J2567">
        <v>1272828120</v>
      </c>
      <c r="K2567">
        <v>1268934736</v>
      </c>
      <c r="L2567" t="b">
        <v>0</v>
      </c>
      <c r="M2567">
        <v>26</v>
      </c>
      <c r="N2567" t="b">
        <v>1</v>
      </c>
      <c r="O2567" t="s">
        <v>8267</v>
      </c>
      <c r="P2567" t="s">
        <v>8320</v>
      </c>
      <c r="Q2567" t="s">
        <v>8321</v>
      </c>
      <c r="R2567">
        <f t="shared" si="280"/>
        <v>347.85</v>
      </c>
      <c r="S2567" s="9">
        <f t="shared" si="281"/>
        <v>101</v>
      </c>
      <c r="T2567" s="8">
        <f t="shared" si="282"/>
        <v>40255.744629629626</v>
      </c>
      <c r="U2567" s="8">
        <f t="shared" si="283"/>
        <v>40300.806944444441</v>
      </c>
      <c r="V2567" s="14">
        <f t="shared" si="284"/>
        <v>45.062314814815181</v>
      </c>
      <c r="W2567" s="10">
        <f t="shared" si="285"/>
        <v>1.3333333333333334E-2</v>
      </c>
      <c r="X2567" s="21">
        <f t="shared" si="286"/>
        <v>2010</v>
      </c>
    </row>
    <row r="2568" spans="1:24" ht="60" x14ac:dyDescent="0.25">
      <c r="A2568">
        <v>2252</v>
      </c>
      <c r="B2568" s="1" t="s">
        <v>2253</v>
      </c>
      <c r="C2568" s="1" t="s">
        <v>6362</v>
      </c>
      <c r="D2568" s="3">
        <v>9000</v>
      </c>
      <c r="E2568" s="4">
        <v>24505</v>
      </c>
      <c r="F2568" t="s">
        <v>8218</v>
      </c>
      <c r="G2568" t="s">
        <v>8226</v>
      </c>
      <c r="H2568" t="s">
        <v>8406</v>
      </c>
      <c r="I2568" t="s">
        <v>8248</v>
      </c>
      <c r="J2568">
        <v>1470469938</v>
      </c>
      <c r="K2568">
        <v>1469173938</v>
      </c>
      <c r="L2568" t="b">
        <v>0</v>
      </c>
      <c r="M2568">
        <v>249</v>
      </c>
      <c r="N2568" t="b">
        <v>1</v>
      </c>
      <c r="O2568" t="s">
        <v>8295</v>
      </c>
      <c r="P2568" t="s">
        <v>8315</v>
      </c>
      <c r="Q2568" t="s">
        <v>8316</v>
      </c>
      <c r="R2568">
        <f t="shared" si="280"/>
        <v>98.41</v>
      </c>
      <c r="S2568" s="9">
        <f t="shared" si="281"/>
        <v>272</v>
      </c>
      <c r="T2568" s="8">
        <f t="shared" si="282"/>
        <v>42573.327986111108</v>
      </c>
      <c r="U2568" s="8">
        <f t="shared" si="283"/>
        <v>42588.327986111108</v>
      </c>
      <c r="V2568" s="14">
        <f t="shared" si="284"/>
        <v>15</v>
      </c>
      <c r="W2568" s="10">
        <f t="shared" si="285"/>
        <v>1.7227777777777777</v>
      </c>
      <c r="X2568" s="21">
        <f t="shared" si="286"/>
        <v>2016</v>
      </c>
    </row>
    <row r="2569" spans="1:24" ht="60" x14ac:dyDescent="0.25">
      <c r="A2569">
        <v>1218</v>
      </c>
      <c r="B2569" s="1" t="s">
        <v>1219</v>
      </c>
      <c r="C2569" s="1" t="s">
        <v>5328</v>
      </c>
      <c r="D2569" s="3">
        <v>9000</v>
      </c>
      <c r="E2569" s="4">
        <v>15505</v>
      </c>
      <c r="F2569" t="s">
        <v>8218</v>
      </c>
      <c r="G2569" t="s">
        <v>8223</v>
      </c>
      <c r="H2569" t="s">
        <v>8404</v>
      </c>
      <c r="I2569" t="s">
        <v>8245</v>
      </c>
      <c r="J2569">
        <v>1446346800</v>
      </c>
      <c r="K2569">
        <v>1443714800</v>
      </c>
      <c r="L2569" t="b">
        <v>0</v>
      </c>
      <c r="M2569">
        <v>89</v>
      </c>
      <c r="N2569" t="b">
        <v>1</v>
      </c>
      <c r="O2569" t="s">
        <v>8283</v>
      </c>
      <c r="P2569" t="s">
        <v>8312</v>
      </c>
      <c r="Q2569" t="s">
        <v>8313</v>
      </c>
      <c r="R2569">
        <f t="shared" si="280"/>
        <v>174.21</v>
      </c>
      <c r="S2569" s="9">
        <f t="shared" si="281"/>
        <v>172</v>
      </c>
      <c r="T2569" s="8">
        <f t="shared" si="282"/>
        <v>42278.662037037036</v>
      </c>
      <c r="U2569" s="8">
        <f t="shared" si="283"/>
        <v>42309.125</v>
      </c>
      <c r="V2569" s="14">
        <f t="shared" si="284"/>
        <v>30.462962962963502</v>
      </c>
      <c r="W2569" s="10">
        <f t="shared" si="285"/>
        <v>0.72277777777777774</v>
      </c>
      <c r="X2569" s="21">
        <f t="shared" si="286"/>
        <v>2015</v>
      </c>
    </row>
    <row r="2570" spans="1:24" ht="30" x14ac:dyDescent="0.25">
      <c r="A2570">
        <v>2199</v>
      </c>
      <c r="B2570" s="1" t="s">
        <v>2200</v>
      </c>
      <c r="C2570" s="1" t="s">
        <v>6309</v>
      </c>
      <c r="D2570" s="3">
        <v>9000</v>
      </c>
      <c r="E2570" s="4">
        <v>13228</v>
      </c>
      <c r="F2570" t="s">
        <v>8218</v>
      </c>
      <c r="G2570" t="s">
        <v>8240</v>
      </c>
      <c r="H2570" t="s">
        <v>8414</v>
      </c>
      <c r="I2570" t="s">
        <v>8248</v>
      </c>
      <c r="J2570">
        <v>1444903198</v>
      </c>
      <c r="K2570">
        <v>1442311198</v>
      </c>
      <c r="L2570" t="b">
        <v>1</v>
      </c>
      <c r="M2570">
        <v>251</v>
      </c>
      <c r="N2570" t="b">
        <v>1</v>
      </c>
      <c r="O2570" t="s">
        <v>8295</v>
      </c>
      <c r="P2570" t="s">
        <v>8315</v>
      </c>
      <c r="Q2570" t="s">
        <v>8316</v>
      </c>
      <c r="R2570">
        <f t="shared" si="280"/>
        <v>52.7</v>
      </c>
      <c r="S2570" s="9">
        <f t="shared" si="281"/>
        <v>147</v>
      </c>
      <c r="T2570" s="8">
        <f t="shared" si="282"/>
        <v>42262.416643518518</v>
      </c>
      <c r="U2570" s="8">
        <f t="shared" si="283"/>
        <v>42292.416643518518</v>
      </c>
      <c r="V2570" s="14">
        <f t="shared" si="284"/>
        <v>30</v>
      </c>
      <c r="W2570" s="10">
        <f t="shared" si="285"/>
        <v>0.46977777777777779</v>
      </c>
      <c r="X2570" s="21">
        <f t="shared" si="286"/>
        <v>2015</v>
      </c>
    </row>
    <row r="2571" spans="1:24" ht="45" x14ac:dyDescent="0.25">
      <c r="A2571">
        <v>1399</v>
      </c>
      <c r="B2571" s="1" t="s">
        <v>1400</v>
      </c>
      <c r="C2571" s="1" t="s">
        <v>5509</v>
      </c>
      <c r="D2571" s="3">
        <v>9000</v>
      </c>
      <c r="E2571" s="4">
        <v>11353</v>
      </c>
      <c r="F2571" t="s">
        <v>8218</v>
      </c>
      <c r="G2571" t="s">
        <v>8223</v>
      </c>
      <c r="H2571" t="s">
        <v>8404</v>
      </c>
      <c r="I2571" t="s">
        <v>8245</v>
      </c>
      <c r="J2571">
        <v>1412640373</v>
      </c>
      <c r="K2571">
        <v>1410048373</v>
      </c>
      <c r="L2571" t="b">
        <v>0</v>
      </c>
      <c r="M2571">
        <v>184</v>
      </c>
      <c r="N2571" t="b">
        <v>1</v>
      </c>
      <c r="O2571" t="s">
        <v>8274</v>
      </c>
      <c r="P2571" t="s">
        <v>8326</v>
      </c>
      <c r="Q2571" t="s">
        <v>8330</v>
      </c>
      <c r="R2571">
        <f t="shared" si="280"/>
        <v>61.7</v>
      </c>
      <c r="S2571" s="9">
        <f t="shared" si="281"/>
        <v>126</v>
      </c>
      <c r="T2571" s="8">
        <f t="shared" si="282"/>
        <v>41889.004317129627</v>
      </c>
      <c r="U2571" s="8">
        <f t="shared" si="283"/>
        <v>41919.004317129627</v>
      </c>
      <c r="V2571" s="14">
        <f t="shared" si="284"/>
        <v>30</v>
      </c>
      <c r="W2571" s="10">
        <f t="shared" si="285"/>
        <v>0.26144444444444442</v>
      </c>
      <c r="X2571" s="21">
        <f t="shared" si="286"/>
        <v>2014</v>
      </c>
    </row>
    <row r="2572" spans="1:24" ht="60" x14ac:dyDescent="0.25">
      <c r="A2572">
        <v>1189</v>
      </c>
      <c r="B2572" s="1" t="s">
        <v>1190</v>
      </c>
      <c r="C2572" s="1" t="s">
        <v>5299</v>
      </c>
      <c r="D2572" s="3">
        <v>9000</v>
      </c>
      <c r="E2572" s="4">
        <v>9700</v>
      </c>
      <c r="F2572" t="s">
        <v>8218</v>
      </c>
      <c r="G2572" t="s">
        <v>8223</v>
      </c>
      <c r="H2572" t="s">
        <v>8404</v>
      </c>
      <c r="I2572" t="s">
        <v>8245</v>
      </c>
      <c r="J2572">
        <v>1467242995</v>
      </c>
      <c r="K2572">
        <v>1465428595</v>
      </c>
      <c r="L2572" t="b">
        <v>0</v>
      </c>
      <c r="M2572">
        <v>86</v>
      </c>
      <c r="N2572" t="b">
        <v>1</v>
      </c>
      <c r="O2572" t="s">
        <v>8283</v>
      </c>
      <c r="P2572" t="s">
        <v>8312</v>
      </c>
      <c r="Q2572" t="s">
        <v>8313</v>
      </c>
      <c r="R2572">
        <f t="shared" si="280"/>
        <v>112.79</v>
      </c>
      <c r="S2572" s="9">
        <f t="shared" si="281"/>
        <v>108</v>
      </c>
      <c r="T2572" s="8">
        <f t="shared" si="282"/>
        <v>42529.979108796295</v>
      </c>
      <c r="U2572" s="8">
        <f t="shared" si="283"/>
        <v>42550.979108796295</v>
      </c>
      <c r="V2572" s="14">
        <f t="shared" si="284"/>
        <v>21</v>
      </c>
      <c r="W2572" s="10">
        <f t="shared" si="285"/>
        <v>7.7777777777777779E-2</v>
      </c>
      <c r="X2572" s="21">
        <f t="shared" si="286"/>
        <v>2016</v>
      </c>
    </row>
    <row r="2573" spans="1:24" ht="60" x14ac:dyDescent="0.25">
      <c r="A2573">
        <v>1747</v>
      </c>
      <c r="B2573" s="1" t="s">
        <v>1748</v>
      </c>
      <c r="C2573" s="1" t="s">
        <v>5857</v>
      </c>
      <c r="D2573" s="3">
        <v>9000</v>
      </c>
      <c r="E2573" s="4">
        <v>9446</v>
      </c>
      <c r="F2573" t="s">
        <v>8218</v>
      </c>
      <c r="G2573" t="s">
        <v>8224</v>
      </c>
      <c r="H2573" t="s">
        <v>8408</v>
      </c>
      <c r="I2573" t="s">
        <v>8246</v>
      </c>
      <c r="J2573">
        <v>1447426800</v>
      </c>
      <c r="K2573">
        <v>1444904830</v>
      </c>
      <c r="L2573" t="b">
        <v>0</v>
      </c>
      <c r="M2573">
        <v>159</v>
      </c>
      <c r="N2573" t="b">
        <v>1</v>
      </c>
      <c r="O2573" t="s">
        <v>8283</v>
      </c>
      <c r="P2573" t="s">
        <v>8312</v>
      </c>
      <c r="Q2573" t="s">
        <v>8313</v>
      </c>
      <c r="R2573">
        <f t="shared" si="280"/>
        <v>59.41</v>
      </c>
      <c r="S2573" s="9">
        <f t="shared" si="281"/>
        <v>105</v>
      </c>
      <c r="T2573" s="8">
        <f t="shared" si="282"/>
        <v>42292.435532407413</v>
      </c>
      <c r="U2573" s="8">
        <f t="shared" si="283"/>
        <v>42321.625</v>
      </c>
      <c r="V2573" s="14">
        <f t="shared" si="284"/>
        <v>29.18946759258688</v>
      </c>
      <c r="W2573" s="10">
        <f t="shared" si="285"/>
        <v>4.9555555555555554E-2</v>
      </c>
      <c r="X2573" s="21">
        <f t="shared" si="286"/>
        <v>2015</v>
      </c>
    </row>
    <row r="2574" spans="1:24" ht="45" x14ac:dyDescent="0.25">
      <c r="A2574">
        <v>2311</v>
      </c>
      <c r="B2574" s="1" t="s">
        <v>2312</v>
      </c>
      <c r="C2574" s="1" t="s">
        <v>6421</v>
      </c>
      <c r="D2574" s="3">
        <v>9000</v>
      </c>
      <c r="E2574" s="4">
        <v>9370</v>
      </c>
      <c r="F2574" t="s">
        <v>8218</v>
      </c>
      <c r="G2574" t="s">
        <v>8223</v>
      </c>
      <c r="H2574" t="s">
        <v>8404</v>
      </c>
      <c r="I2574" t="s">
        <v>8245</v>
      </c>
      <c r="J2574">
        <v>1399421189</v>
      </c>
      <c r="K2574">
        <v>1396829189</v>
      </c>
      <c r="L2574" t="b">
        <v>1</v>
      </c>
      <c r="M2574">
        <v>104</v>
      </c>
      <c r="N2574" t="b">
        <v>1</v>
      </c>
      <c r="O2574" t="s">
        <v>8277</v>
      </c>
      <c r="P2574" t="s">
        <v>8326</v>
      </c>
      <c r="Q2574" t="s">
        <v>8327</v>
      </c>
      <c r="R2574">
        <f t="shared" si="280"/>
        <v>90.1</v>
      </c>
      <c r="S2574" s="9">
        <f t="shared" si="281"/>
        <v>104</v>
      </c>
      <c r="T2574" s="8">
        <f t="shared" si="282"/>
        <v>41736.004502314812</v>
      </c>
      <c r="U2574" s="8">
        <f t="shared" si="283"/>
        <v>41766.004502314812</v>
      </c>
      <c r="V2574" s="14">
        <f t="shared" si="284"/>
        <v>30</v>
      </c>
      <c r="W2574" s="10">
        <f t="shared" si="285"/>
        <v>4.1111111111111112E-2</v>
      </c>
      <c r="X2574" s="21">
        <f t="shared" si="286"/>
        <v>2014</v>
      </c>
    </row>
    <row r="2575" spans="1:24" ht="60" x14ac:dyDescent="0.25">
      <c r="A2575">
        <v>1519</v>
      </c>
      <c r="B2575" s="1" t="s">
        <v>1520</v>
      </c>
      <c r="C2575" s="1" t="s">
        <v>5629</v>
      </c>
      <c r="D2575" s="3">
        <v>9000</v>
      </c>
      <c r="E2575" s="4">
        <v>9302.75</v>
      </c>
      <c r="F2575" t="s">
        <v>8218</v>
      </c>
      <c r="G2575" t="s">
        <v>8223</v>
      </c>
      <c r="H2575" t="s">
        <v>8404</v>
      </c>
      <c r="I2575" t="s">
        <v>8245</v>
      </c>
      <c r="J2575">
        <v>1403301540</v>
      </c>
      <c r="K2575">
        <v>1400867283</v>
      </c>
      <c r="L2575" t="b">
        <v>1</v>
      </c>
      <c r="M2575">
        <v>145</v>
      </c>
      <c r="N2575" t="b">
        <v>1</v>
      </c>
      <c r="O2575" t="s">
        <v>8283</v>
      </c>
      <c r="P2575" t="s">
        <v>8312</v>
      </c>
      <c r="Q2575" t="s">
        <v>8313</v>
      </c>
      <c r="R2575">
        <f t="shared" si="280"/>
        <v>64.16</v>
      </c>
      <c r="S2575" s="9">
        <f t="shared" si="281"/>
        <v>103</v>
      </c>
      <c r="T2575" s="8">
        <f t="shared" si="282"/>
        <v>41782.741701388892</v>
      </c>
      <c r="U2575" s="8">
        <f t="shared" si="283"/>
        <v>41810.915972222225</v>
      </c>
      <c r="V2575" s="14">
        <f t="shared" si="284"/>
        <v>28.174270833333139</v>
      </c>
      <c r="W2575" s="10">
        <f t="shared" si="285"/>
        <v>3.3638888888888892E-2</v>
      </c>
      <c r="X2575" s="21">
        <f t="shared" si="286"/>
        <v>2014</v>
      </c>
    </row>
    <row r="2576" spans="1:24" ht="60" x14ac:dyDescent="0.25">
      <c r="A2576">
        <v>1850</v>
      </c>
      <c r="B2576" s="1" t="s">
        <v>1851</v>
      </c>
      <c r="C2576" s="1" t="s">
        <v>5960</v>
      </c>
      <c r="D2576" s="3">
        <v>9000</v>
      </c>
      <c r="E2576" s="4">
        <v>9137</v>
      </c>
      <c r="F2576" t="s">
        <v>8218</v>
      </c>
      <c r="G2576" t="s">
        <v>8223</v>
      </c>
      <c r="H2576" t="s">
        <v>8404</v>
      </c>
      <c r="I2576" t="s">
        <v>8245</v>
      </c>
      <c r="J2576">
        <v>1405033300</v>
      </c>
      <c r="K2576">
        <v>1402441300</v>
      </c>
      <c r="L2576" t="b">
        <v>0</v>
      </c>
      <c r="M2576">
        <v>179</v>
      </c>
      <c r="N2576" t="b">
        <v>1</v>
      </c>
      <c r="O2576" t="s">
        <v>8274</v>
      </c>
      <c r="P2576" t="s">
        <v>8326</v>
      </c>
      <c r="Q2576" t="s">
        <v>8330</v>
      </c>
      <c r="R2576">
        <f t="shared" si="280"/>
        <v>51.04</v>
      </c>
      <c r="S2576" s="9">
        <f t="shared" si="281"/>
        <v>102</v>
      </c>
      <c r="T2576" s="8">
        <f t="shared" si="282"/>
        <v>41800.959490740745</v>
      </c>
      <c r="U2576" s="8">
        <f t="shared" si="283"/>
        <v>41830.959490740745</v>
      </c>
      <c r="V2576" s="14">
        <f t="shared" si="284"/>
        <v>30</v>
      </c>
      <c r="W2576" s="10">
        <f t="shared" si="285"/>
        <v>1.5222222222222222E-2</v>
      </c>
      <c r="X2576" s="21">
        <f t="shared" si="286"/>
        <v>2014</v>
      </c>
    </row>
    <row r="2577" spans="1:24" ht="30" x14ac:dyDescent="0.25">
      <c r="A2577">
        <v>3360</v>
      </c>
      <c r="B2577" s="1" t="s">
        <v>3359</v>
      </c>
      <c r="C2577" s="1" t="s">
        <v>7470</v>
      </c>
      <c r="D2577" s="3">
        <v>9000</v>
      </c>
      <c r="E2577" s="4">
        <v>9124</v>
      </c>
      <c r="F2577" t="s">
        <v>8218</v>
      </c>
      <c r="G2577" t="s">
        <v>8243</v>
      </c>
      <c r="H2577" t="s">
        <v>8423</v>
      </c>
      <c r="I2577" t="s">
        <v>8257</v>
      </c>
      <c r="J2577">
        <v>1481731140</v>
      </c>
      <c r="K2577">
        <v>1479866343</v>
      </c>
      <c r="L2577" t="b">
        <v>0</v>
      </c>
      <c r="M2577">
        <v>72</v>
      </c>
      <c r="N2577" t="b">
        <v>1</v>
      </c>
      <c r="O2577" t="s">
        <v>8269</v>
      </c>
      <c r="P2577" t="s">
        <v>8322</v>
      </c>
      <c r="Q2577" t="s">
        <v>8325</v>
      </c>
      <c r="R2577">
        <f t="shared" si="280"/>
        <v>126.72</v>
      </c>
      <c r="S2577" s="9">
        <f t="shared" si="281"/>
        <v>101</v>
      </c>
      <c r="T2577" s="8">
        <f t="shared" si="282"/>
        <v>42697.082673611112</v>
      </c>
      <c r="U2577" s="8">
        <f t="shared" si="283"/>
        <v>42718.665972222225</v>
      </c>
      <c r="V2577" s="14">
        <f t="shared" si="284"/>
        <v>21.583298611112696</v>
      </c>
      <c r="W2577" s="10">
        <f t="shared" si="285"/>
        <v>1.3777777777777778E-2</v>
      </c>
      <c r="X2577" s="21">
        <f t="shared" si="286"/>
        <v>2016</v>
      </c>
    </row>
    <row r="2578" spans="1:24" ht="60" x14ac:dyDescent="0.25">
      <c r="A2578">
        <v>7</v>
      </c>
      <c r="B2578" s="1" t="s">
        <v>9</v>
      </c>
      <c r="C2578" s="1" t="s">
        <v>4118</v>
      </c>
      <c r="D2578" s="3">
        <v>9000</v>
      </c>
      <c r="E2578" s="4">
        <v>9110</v>
      </c>
      <c r="F2578" t="s">
        <v>8218</v>
      </c>
      <c r="G2578" t="s">
        <v>8223</v>
      </c>
      <c r="H2578" t="s">
        <v>8404</v>
      </c>
      <c r="I2578" t="s">
        <v>8245</v>
      </c>
      <c r="J2578">
        <v>1467680867</v>
      </c>
      <c r="K2578">
        <v>1464224867</v>
      </c>
      <c r="L2578" t="b">
        <v>0</v>
      </c>
      <c r="M2578">
        <v>57</v>
      </c>
      <c r="N2578" t="b">
        <v>1</v>
      </c>
      <c r="O2578" t="s">
        <v>8263</v>
      </c>
      <c r="P2578" t="s">
        <v>8320</v>
      </c>
      <c r="Q2578" t="s">
        <v>8331</v>
      </c>
      <c r="R2578">
        <f t="shared" si="280"/>
        <v>159.82</v>
      </c>
      <c r="S2578" s="9">
        <f t="shared" si="281"/>
        <v>101</v>
      </c>
      <c r="T2578" s="8">
        <f t="shared" si="282"/>
        <v>42516.047071759262</v>
      </c>
      <c r="U2578" s="8">
        <f t="shared" si="283"/>
        <v>42556.047071759262</v>
      </c>
      <c r="V2578" s="14">
        <f t="shared" si="284"/>
        <v>40</v>
      </c>
      <c r="W2578" s="10">
        <f t="shared" si="285"/>
        <v>1.2222222222222223E-2</v>
      </c>
      <c r="X2578" s="21">
        <f t="shared" si="286"/>
        <v>2016</v>
      </c>
    </row>
    <row r="2579" spans="1:24" ht="45" x14ac:dyDescent="0.25">
      <c r="A2579">
        <v>940</v>
      </c>
      <c r="B2579" s="1" t="s">
        <v>941</v>
      </c>
      <c r="C2579" s="1" t="s">
        <v>5050</v>
      </c>
      <c r="D2579" s="3">
        <v>9000</v>
      </c>
      <c r="E2579" s="4">
        <v>1544</v>
      </c>
      <c r="F2579" t="s">
        <v>8220</v>
      </c>
      <c r="G2579" t="s">
        <v>8223</v>
      </c>
      <c r="H2579" t="s">
        <v>8404</v>
      </c>
      <c r="I2579" t="s">
        <v>8245</v>
      </c>
      <c r="J2579">
        <v>1439251926</v>
      </c>
      <c r="K2579">
        <v>1435363926</v>
      </c>
      <c r="L2579" t="b">
        <v>0</v>
      </c>
      <c r="M2579">
        <v>14</v>
      </c>
      <c r="N2579" t="b">
        <v>0</v>
      </c>
      <c r="O2579" t="s">
        <v>8271</v>
      </c>
      <c r="P2579" t="s">
        <v>8307</v>
      </c>
      <c r="Q2579" t="s">
        <v>8309</v>
      </c>
      <c r="R2579">
        <f t="shared" si="280"/>
        <v>110.29</v>
      </c>
      <c r="S2579" s="9">
        <f t="shared" si="281"/>
        <v>17</v>
      </c>
      <c r="T2579" s="8">
        <f t="shared" si="282"/>
        <v>42182.008402777778</v>
      </c>
      <c r="U2579" s="8">
        <f t="shared" si="283"/>
        <v>42227.008402777778</v>
      </c>
      <c r="V2579" s="14">
        <f t="shared" si="284"/>
        <v>45</v>
      </c>
      <c r="W2579" s="10">
        <f t="shared" si="285"/>
        <v>-0.82844444444444443</v>
      </c>
      <c r="X2579" s="21">
        <f t="shared" si="286"/>
        <v>2015</v>
      </c>
    </row>
    <row r="2580" spans="1:24" ht="60" x14ac:dyDescent="0.25">
      <c r="A2580">
        <v>1794</v>
      </c>
      <c r="B2580" s="1" t="s">
        <v>1795</v>
      </c>
      <c r="C2580" s="1" t="s">
        <v>5904</v>
      </c>
      <c r="D2580" s="3">
        <v>9000</v>
      </c>
      <c r="E2580" s="4">
        <v>997</v>
      </c>
      <c r="F2580" t="s">
        <v>8220</v>
      </c>
      <c r="G2580" t="s">
        <v>8223</v>
      </c>
      <c r="H2580" t="s">
        <v>8404</v>
      </c>
      <c r="I2580" t="s">
        <v>8245</v>
      </c>
      <c r="J2580">
        <v>1423660422</v>
      </c>
      <c r="K2580">
        <v>1420636422</v>
      </c>
      <c r="L2580" t="b">
        <v>1</v>
      </c>
      <c r="M2580">
        <v>18</v>
      </c>
      <c r="N2580" t="b">
        <v>0</v>
      </c>
      <c r="O2580" t="s">
        <v>8283</v>
      </c>
      <c r="P2580" t="s">
        <v>8312</v>
      </c>
      <c r="Q2580" t="s">
        <v>8313</v>
      </c>
      <c r="R2580">
        <f t="shared" si="280"/>
        <v>55.39</v>
      </c>
      <c r="S2580" s="9">
        <f t="shared" si="281"/>
        <v>11</v>
      </c>
      <c r="T2580" s="8">
        <f t="shared" si="282"/>
        <v>42011.551180555558</v>
      </c>
      <c r="U2580" s="8">
        <f t="shared" si="283"/>
        <v>42046.551180555558</v>
      </c>
      <c r="V2580" s="14">
        <f t="shared" si="284"/>
        <v>35</v>
      </c>
      <c r="W2580" s="10">
        <f t="shared" si="285"/>
        <v>-0.88922222222222225</v>
      </c>
      <c r="X2580" s="21">
        <f t="shared" si="286"/>
        <v>2015</v>
      </c>
    </row>
    <row r="2581" spans="1:24" ht="60" x14ac:dyDescent="0.25">
      <c r="A2581">
        <v>588</v>
      </c>
      <c r="B2581" s="1" t="s">
        <v>589</v>
      </c>
      <c r="C2581" s="1" t="s">
        <v>4698</v>
      </c>
      <c r="D2581" s="3">
        <v>9000</v>
      </c>
      <c r="E2581" s="4">
        <v>301</v>
      </c>
      <c r="F2581" t="s">
        <v>8220</v>
      </c>
      <c r="G2581" t="s">
        <v>8236</v>
      </c>
      <c r="H2581" t="s">
        <v>8411</v>
      </c>
      <c r="I2581" t="s">
        <v>8248</v>
      </c>
      <c r="J2581">
        <v>1479410886</v>
      </c>
      <c r="K2581">
        <v>1474223286</v>
      </c>
      <c r="L2581" t="b">
        <v>0</v>
      </c>
      <c r="M2581">
        <v>2</v>
      </c>
      <c r="N2581" t="b">
        <v>0</v>
      </c>
      <c r="O2581" t="s">
        <v>8270</v>
      </c>
      <c r="P2581" t="s">
        <v>8307</v>
      </c>
      <c r="Q2581" t="s">
        <v>8341</v>
      </c>
      <c r="R2581">
        <f t="shared" si="280"/>
        <v>150.5</v>
      </c>
      <c r="S2581" s="9">
        <f t="shared" si="281"/>
        <v>3</v>
      </c>
      <c r="T2581" s="8">
        <f t="shared" si="282"/>
        <v>42631.769513888896</v>
      </c>
      <c r="U2581" s="8">
        <f t="shared" si="283"/>
        <v>42691.811180555553</v>
      </c>
      <c r="V2581" s="14">
        <f t="shared" si="284"/>
        <v>60.041666666656965</v>
      </c>
      <c r="W2581" s="10">
        <f t="shared" si="285"/>
        <v>-0.9665555555555555</v>
      </c>
      <c r="X2581" s="21">
        <f t="shared" si="286"/>
        <v>2016</v>
      </c>
    </row>
    <row r="2582" spans="1:24" ht="45" x14ac:dyDescent="0.25">
      <c r="A2582">
        <v>1015</v>
      </c>
      <c r="B2582" s="1" t="s">
        <v>1016</v>
      </c>
      <c r="C2582" s="1" t="s">
        <v>5125</v>
      </c>
      <c r="D2582" s="3">
        <v>9000</v>
      </c>
      <c r="E2582" s="4">
        <v>240</v>
      </c>
      <c r="F2582" t="s">
        <v>8219</v>
      </c>
      <c r="G2582" t="s">
        <v>8239</v>
      </c>
      <c r="H2582" t="s">
        <v>8422</v>
      </c>
      <c r="I2582" t="s">
        <v>8256</v>
      </c>
      <c r="J2582">
        <v>1448489095</v>
      </c>
      <c r="K2582">
        <v>1445893495</v>
      </c>
      <c r="L2582" t="b">
        <v>0</v>
      </c>
      <c r="M2582">
        <v>6</v>
      </c>
      <c r="N2582" t="b">
        <v>0</v>
      </c>
      <c r="O2582" t="s">
        <v>8271</v>
      </c>
      <c r="P2582" t="s">
        <v>8307</v>
      </c>
      <c r="Q2582" t="s">
        <v>8309</v>
      </c>
      <c r="R2582">
        <f t="shared" si="280"/>
        <v>40</v>
      </c>
      <c r="S2582" s="9">
        <f t="shared" si="281"/>
        <v>3</v>
      </c>
      <c r="T2582" s="8">
        <f t="shared" si="282"/>
        <v>42303.878414351857</v>
      </c>
      <c r="U2582" s="8">
        <f t="shared" si="283"/>
        <v>42333.920081018514</v>
      </c>
      <c r="V2582" s="14">
        <f t="shared" si="284"/>
        <v>30.041666666656965</v>
      </c>
      <c r="W2582" s="10">
        <f t="shared" si="285"/>
        <v>-0.97333333333333338</v>
      </c>
      <c r="X2582" s="21">
        <f t="shared" si="286"/>
        <v>2015</v>
      </c>
    </row>
    <row r="2583" spans="1:24" ht="60" x14ac:dyDescent="0.25">
      <c r="A2583">
        <v>1573</v>
      </c>
      <c r="B2583" s="1" t="s">
        <v>1574</v>
      </c>
      <c r="C2583" s="1" t="s">
        <v>5683</v>
      </c>
      <c r="D2583" s="3">
        <v>9000</v>
      </c>
      <c r="E2583" s="4">
        <v>223</v>
      </c>
      <c r="F2583" t="s">
        <v>8219</v>
      </c>
      <c r="G2583" t="s">
        <v>8228</v>
      </c>
      <c r="H2583" t="s">
        <v>8409</v>
      </c>
      <c r="I2583" t="s">
        <v>8250</v>
      </c>
      <c r="J2583">
        <v>1491019140</v>
      </c>
      <c r="K2583">
        <v>1487548802</v>
      </c>
      <c r="L2583" t="b">
        <v>0</v>
      </c>
      <c r="M2583">
        <v>3</v>
      </c>
      <c r="N2583" t="b">
        <v>0</v>
      </c>
      <c r="O2583" t="s">
        <v>8288</v>
      </c>
      <c r="P2583" t="s">
        <v>8310</v>
      </c>
      <c r="Q2583" t="s">
        <v>8348</v>
      </c>
      <c r="R2583">
        <f t="shared" si="280"/>
        <v>74.33</v>
      </c>
      <c r="S2583" s="9">
        <f t="shared" si="281"/>
        <v>2</v>
      </c>
      <c r="T2583" s="8">
        <f t="shared" si="282"/>
        <v>42786.000023148154</v>
      </c>
      <c r="U2583" s="8">
        <f t="shared" si="283"/>
        <v>42826.165972222225</v>
      </c>
      <c r="V2583" s="14">
        <f t="shared" si="284"/>
        <v>40.16594907407125</v>
      </c>
      <c r="W2583" s="10">
        <f t="shared" si="285"/>
        <v>-0.97522222222222221</v>
      </c>
      <c r="X2583" s="21">
        <f t="shared" si="286"/>
        <v>2017</v>
      </c>
    </row>
    <row r="2584" spans="1:24" ht="45" x14ac:dyDescent="0.25">
      <c r="A2584">
        <v>583</v>
      </c>
      <c r="B2584" s="1" t="s">
        <v>584</v>
      </c>
      <c r="C2584" s="1" t="s">
        <v>4693</v>
      </c>
      <c r="D2584" s="3">
        <v>9000</v>
      </c>
      <c r="E2584" s="4">
        <v>1</v>
      </c>
      <c r="F2584" t="s">
        <v>8220</v>
      </c>
      <c r="G2584" t="s">
        <v>8223</v>
      </c>
      <c r="H2584" t="s">
        <v>8404</v>
      </c>
      <c r="I2584" t="s">
        <v>8245</v>
      </c>
      <c r="J2584">
        <v>1426800687</v>
      </c>
      <c r="K2584">
        <v>1424212287</v>
      </c>
      <c r="L2584" t="b">
        <v>0</v>
      </c>
      <c r="M2584">
        <v>1</v>
      </c>
      <c r="N2584" t="b">
        <v>0</v>
      </c>
      <c r="O2584" t="s">
        <v>8270</v>
      </c>
      <c r="P2584" t="s">
        <v>8307</v>
      </c>
      <c r="Q2584" t="s">
        <v>8341</v>
      </c>
      <c r="R2584">
        <f t="shared" si="280"/>
        <v>1</v>
      </c>
      <c r="S2584" s="9">
        <f t="shared" si="281"/>
        <v>0</v>
      </c>
      <c r="T2584" s="8">
        <f t="shared" si="282"/>
        <v>42052.93850694444</v>
      </c>
      <c r="U2584" s="8">
        <f t="shared" si="283"/>
        <v>42082.896840277783</v>
      </c>
      <c r="V2584" s="14">
        <f t="shared" si="284"/>
        <v>29.958333333343035</v>
      </c>
      <c r="W2584" s="10">
        <f t="shared" si="285"/>
        <v>-0.99988888888888894</v>
      </c>
      <c r="X2584" s="21">
        <f t="shared" si="286"/>
        <v>2015</v>
      </c>
    </row>
    <row r="2585" spans="1:24" ht="45" x14ac:dyDescent="0.25">
      <c r="A2585">
        <v>585</v>
      </c>
      <c r="B2585" s="1" t="s">
        <v>586</v>
      </c>
      <c r="C2585" s="1" t="s">
        <v>4695</v>
      </c>
      <c r="D2585" s="3">
        <v>9000</v>
      </c>
      <c r="E2585" s="4">
        <v>0</v>
      </c>
      <c r="F2585" t="s">
        <v>8220</v>
      </c>
      <c r="G2585" t="s">
        <v>8224</v>
      </c>
      <c r="H2585" t="s">
        <v>8408</v>
      </c>
      <c r="I2585" t="s">
        <v>8246</v>
      </c>
      <c r="J2585">
        <v>1448928000</v>
      </c>
      <c r="K2585">
        <v>1444123377</v>
      </c>
      <c r="L2585" t="b">
        <v>0</v>
      </c>
      <c r="M2585">
        <v>0</v>
      </c>
      <c r="N2585" t="b">
        <v>0</v>
      </c>
      <c r="O2585" t="s">
        <v>8270</v>
      </c>
      <c r="P2585" t="s">
        <v>8307</v>
      </c>
      <c r="Q2585" t="s">
        <v>8341</v>
      </c>
      <c r="R2585">
        <f t="shared" si="280"/>
        <v>0</v>
      </c>
      <c r="S2585" s="9">
        <f t="shared" si="281"/>
        <v>0</v>
      </c>
      <c r="T2585" s="8">
        <f t="shared" si="282"/>
        <v>42283.3909375</v>
      </c>
      <c r="U2585" s="8">
        <f t="shared" si="283"/>
        <v>42339</v>
      </c>
      <c r="V2585" s="14">
        <f t="shared" si="284"/>
        <v>55.609062499999709</v>
      </c>
      <c r="W2585" s="10">
        <f t="shared" si="285"/>
        <v>-1</v>
      </c>
      <c r="X2585" s="21">
        <f t="shared" si="286"/>
        <v>2015</v>
      </c>
    </row>
    <row r="2586" spans="1:24" ht="30" x14ac:dyDescent="0.25">
      <c r="A2586">
        <v>1172</v>
      </c>
      <c r="B2586" s="1" t="s">
        <v>1173</v>
      </c>
      <c r="C2586" s="1" t="s">
        <v>5282</v>
      </c>
      <c r="D2586" s="3">
        <v>9000</v>
      </c>
      <c r="E2586" s="4">
        <v>0</v>
      </c>
      <c r="F2586" t="s">
        <v>8220</v>
      </c>
      <c r="G2586" t="s">
        <v>8223</v>
      </c>
      <c r="H2586" t="s">
        <v>8404</v>
      </c>
      <c r="I2586" t="s">
        <v>8245</v>
      </c>
      <c r="J2586">
        <v>1408551752</v>
      </c>
      <c r="K2586">
        <v>1405959752</v>
      </c>
      <c r="L2586" t="b">
        <v>0</v>
      </c>
      <c r="M2586">
        <v>0</v>
      </c>
      <c r="N2586" t="b">
        <v>0</v>
      </c>
      <c r="O2586" t="s">
        <v>8282</v>
      </c>
      <c r="P2586" t="s">
        <v>8318</v>
      </c>
      <c r="Q2586" t="s">
        <v>8344</v>
      </c>
      <c r="R2586">
        <f t="shared" si="280"/>
        <v>0</v>
      </c>
      <c r="S2586" s="9">
        <f t="shared" si="281"/>
        <v>0</v>
      </c>
      <c r="T2586" s="8">
        <f t="shared" si="282"/>
        <v>41841.682314814818</v>
      </c>
      <c r="U2586" s="8">
        <f t="shared" si="283"/>
        <v>41871.682314814818</v>
      </c>
      <c r="V2586" s="14">
        <f t="shared" si="284"/>
        <v>30</v>
      </c>
      <c r="W2586" s="10">
        <f t="shared" si="285"/>
        <v>-1</v>
      </c>
      <c r="X2586" s="21">
        <f t="shared" si="286"/>
        <v>2014</v>
      </c>
    </row>
    <row r="2587" spans="1:24" ht="60" x14ac:dyDescent="0.25">
      <c r="A2587">
        <v>3082</v>
      </c>
      <c r="B2587" s="1" t="s">
        <v>3082</v>
      </c>
      <c r="C2587" s="1" t="s">
        <v>7192</v>
      </c>
      <c r="D2587" s="3">
        <v>9000</v>
      </c>
      <c r="E2587" s="4">
        <v>0</v>
      </c>
      <c r="F2587" t="s">
        <v>8220</v>
      </c>
      <c r="G2587" t="s">
        <v>8223</v>
      </c>
      <c r="H2587" t="s">
        <v>8404</v>
      </c>
      <c r="I2587" t="s">
        <v>8245</v>
      </c>
      <c r="J2587">
        <v>1447628946</v>
      </c>
      <c r="K2587">
        <v>1445033346</v>
      </c>
      <c r="L2587" t="b">
        <v>0</v>
      </c>
      <c r="M2587">
        <v>0</v>
      </c>
      <c r="N2587" t="b">
        <v>0</v>
      </c>
      <c r="O2587" t="s">
        <v>8301</v>
      </c>
      <c r="P2587" t="s">
        <v>8322</v>
      </c>
      <c r="Q2587" t="s">
        <v>8323</v>
      </c>
      <c r="R2587">
        <f t="shared" si="280"/>
        <v>0</v>
      </c>
      <c r="S2587" s="9">
        <f t="shared" si="281"/>
        <v>0</v>
      </c>
      <c r="T2587" s="8">
        <f t="shared" si="282"/>
        <v>42293.922986111109</v>
      </c>
      <c r="U2587" s="8">
        <f t="shared" si="283"/>
        <v>42323.96465277778</v>
      </c>
      <c r="V2587" s="14">
        <f t="shared" si="284"/>
        <v>30.041666666671517</v>
      </c>
      <c r="W2587" s="10">
        <f t="shared" si="285"/>
        <v>-1</v>
      </c>
      <c r="X2587" s="21">
        <f t="shared" si="286"/>
        <v>2015</v>
      </c>
    </row>
    <row r="2588" spans="1:24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t="s">
        <v>8223</v>
      </c>
      <c r="H2588" t="s">
        <v>8404</v>
      </c>
      <c r="I2588" t="s">
        <v>8245</v>
      </c>
      <c r="J2588">
        <v>1457157269</v>
      </c>
      <c r="K2588">
        <v>1455861269</v>
      </c>
      <c r="L2588" t="b">
        <v>0</v>
      </c>
      <c r="M2588">
        <v>0</v>
      </c>
      <c r="N2588" t="b">
        <v>0</v>
      </c>
      <c r="O2588" t="s">
        <v>8269</v>
      </c>
      <c r="P2588" t="s">
        <v>8322</v>
      </c>
      <c r="Q2588" t="s">
        <v>8325</v>
      </c>
      <c r="R2588">
        <f t="shared" si="280"/>
        <v>0</v>
      </c>
      <c r="S2588" s="9">
        <f t="shared" si="281"/>
        <v>0</v>
      </c>
      <c r="T2588" s="8">
        <f t="shared" si="282"/>
        <v>42419.246168981481</v>
      </c>
      <c r="U2588" s="8">
        <f t="shared" si="283"/>
        <v>42434.246168981481</v>
      </c>
      <c r="V2588" s="14">
        <f t="shared" si="284"/>
        <v>15</v>
      </c>
      <c r="W2588" s="10">
        <f t="shared" si="285"/>
        <v>-1</v>
      </c>
      <c r="X2588" s="21">
        <f t="shared" si="286"/>
        <v>2016</v>
      </c>
    </row>
    <row r="2589" spans="1:24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t="s">
        <v>8223</v>
      </c>
      <c r="H2589" t="s">
        <v>8404</v>
      </c>
      <c r="I2589" t="s">
        <v>8245</v>
      </c>
      <c r="J2589">
        <v>1407089147</v>
      </c>
      <c r="K2589">
        <v>1403201147</v>
      </c>
      <c r="L2589" t="b">
        <v>0</v>
      </c>
      <c r="M2589">
        <v>5</v>
      </c>
      <c r="N2589" t="b">
        <v>0</v>
      </c>
      <c r="O2589" t="s">
        <v>8282</v>
      </c>
      <c r="P2589" t="s">
        <v>8318</v>
      </c>
      <c r="Q2589" t="s">
        <v>8344</v>
      </c>
      <c r="R2589">
        <f t="shared" si="280"/>
        <v>18</v>
      </c>
      <c r="S2589" s="9">
        <f t="shared" si="281"/>
        <v>1</v>
      </c>
      <c r="T2589" s="8">
        <f t="shared" si="282"/>
        <v>41809.754016203704</v>
      </c>
      <c r="U2589" s="8">
        <f t="shared" si="283"/>
        <v>41854.754016203704</v>
      </c>
      <c r="V2589" s="14">
        <f t="shared" si="284"/>
        <v>45</v>
      </c>
      <c r="W2589" s="10">
        <f t="shared" si="285"/>
        <v>-0.99004534896582241</v>
      </c>
      <c r="X2589" s="21">
        <f t="shared" si="286"/>
        <v>2014</v>
      </c>
    </row>
    <row r="2590" spans="1:24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t="s">
        <v>8223</v>
      </c>
      <c r="H2590" t="s">
        <v>8404</v>
      </c>
      <c r="I2590" t="s">
        <v>8245</v>
      </c>
      <c r="J2590">
        <v>1445363722</v>
      </c>
      <c r="K2590">
        <v>1442771722</v>
      </c>
      <c r="L2590" t="b">
        <v>0</v>
      </c>
      <c r="M2590">
        <v>47</v>
      </c>
      <c r="N2590" t="b">
        <v>1</v>
      </c>
      <c r="O2590" t="s">
        <v>8277</v>
      </c>
      <c r="P2590" t="s">
        <v>8326</v>
      </c>
      <c r="Q2590" t="s">
        <v>8327</v>
      </c>
      <c r="R2590">
        <f t="shared" si="280"/>
        <v>196.34</v>
      </c>
      <c r="S2590" s="9">
        <f t="shared" si="281"/>
        <v>102</v>
      </c>
      <c r="T2590" s="8">
        <f t="shared" si="282"/>
        <v>42267.746782407412</v>
      </c>
      <c r="U2590" s="8">
        <f t="shared" si="283"/>
        <v>42297.746782407412</v>
      </c>
      <c r="V2590" s="14">
        <f t="shared" si="284"/>
        <v>30</v>
      </c>
      <c r="W2590" s="10">
        <f t="shared" si="285"/>
        <v>1.7195767195767195E-2</v>
      </c>
      <c r="X2590" s="21">
        <f t="shared" si="286"/>
        <v>2015</v>
      </c>
    </row>
    <row r="2591" spans="1:24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t="s">
        <v>8223</v>
      </c>
      <c r="H2591" t="s">
        <v>8404</v>
      </c>
      <c r="I2591" t="s">
        <v>8245</v>
      </c>
      <c r="J2591">
        <v>1430281320</v>
      </c>
      <c r="K2591">
        <v>1427689320</v>
      </c>
      <c r="L2591" t="b">
        <v>0</v>
      </c>
      <c r="M2591">
        <v>0</v>
      </c>
      <c r="N2591" t="b">
        <v>0</v>
      </c>
      <c r="O2591" t="s">
        <v>8282</v>
      </c>
      <c r="P2591" t="s">
        <v>8318</v>
      </c>
      <c r="Q2591" t="s">
        <v>8344</v>
      </c>
      <c r="R2591">
        <f t="shared" si="280"/>
        <v>0</v>
      </c>
      <c r="S2591" s="9">
        <f t="shared" si="281"/>
        <v>0</v>
      </c>
      <c r="T2591" s="8">
        <f t="shared" si="282"/>
        <v>42093.181944444441</v>
      </c>
      <c r="U2591" s="8">
        <f t="shared" si="283"/>
        <v>42123.181944444441</v>
      </c>
      <c r="V2591" s="14">
        <f t="shared" si="284"/>
        <v>30</v>
      </c>
      <c r="W2591" s="10">
        <f t="shared" si="285"/>
        <v>-1</v>
      </c>
      <c r="X2591" s="21">
        <f t="shared" si="286"/>
        <v>2015</v>
      </c>
    </row>
    <row r="2592" spans="1:24" ht="60" x14ac:dyDescent="0.25">
      <c r="A2592">
        <v>2041</v>
      </c>
      <c r="B2592" s="1" t="s">
        <v>2042</v>
      </c>
      <c r="C2592" s="1" t="s">
        <v>6151</v>
      </c>
      <c r="D2592" s="3">
        <v>9500</v>
      </c>
      <c r="E2592" s="4">
        <v>17277</v>
      </c>
      <c r="F2592" t="s">
        <v>8218</v>
      </c>
      <c r="G2592" t="s">
        <v>8223</v>
      </c>
      <c r="H2592" t="s">
        <v>8404</v>
      </c>
      <c r="I2592" t="s">
        <v>8245</v>
      </c>
      <c r="J2592">
        <v>1478785027</v>
      </c>
      <c r="K2592">
        <v>1476189427</v>
      </c>
      <c r="L2592" t="b">
        <v>0</v>
      </c>
      <c r="M2592">
        <v>120</v>
      </c>
      <c r="N2592" t="b">
        <v>1</v>
      </c>
      <c r="O2592" t="s">
        <v>8293</v>
      </c>
      <c r="P2592" t="s">
        <v>8307</v>
      </c>
      <c r="Q2592" t="s">
        <v>8308</v>
      </c>
      <c r="R2592">
        <f t="shared" si="280"/>
        <v>143.97999999999999</v>
      </c>
      <c r="S2592" s="9">
        <f t="shared" si="281"/>
        <v>182</v>
      </c>
      <c r="T2592" s="8">
        <f t="shared" si="282"/>
        <v>42654.525775462964</v>
      </c>
      <c r="U2592" s="8">
        <f t="shared" si="283"/>
        <v>42684.567442129628</v>
      </c>
      <c r="V2592" s="14">
        <f t="shared" si="284"/>
        <v>30.041666666664241</v>
      </c>
      <c r="W2592" s="10">
        <f t="shared" si="285"/>
        <v>0.81863157894736838</v>
      </c>
      <c r="X2592" s="21">
        <f t="shared" si="286"/>
        <v>2016</v>
      </c>
    </row>
    <row r="2593" spans="1:24" ht="45" x14ac:dyDescent="0.25">
      <c r="A2593">
        <v>3209</v>
      </c>
      <c r="B2593" s="1" t="s">
        <v>3209</v>
      </c>
      <c r="C2593" s="1" t="s">
        <v>7319</v>
      </c>
      <c r="D2593" s="3">
        <v>9500</v>
      </c>
      <c r="E2593" s="4">
        <v>11335.7</v>
      </c>
      <c r="F2593" t="s">
        <v>8218</v>
      </c>
      <c r="G2593" t="s">
        <v>8223</v>
      </c>
      <c r="H2593" t="s">
        <v>8404</v>
      </c>
      <c r="I2593" t="s">
        <v>8245</v>
      </c>
      <c r="J2593">
        <v>1403305200</v>
      </c>
      <c r="K2593">
        <v>1400512658</v>
      </c>
      <c r="L2593" t="b">
        <v>1</v>
      </c>
      <c r="M2593">
        <v>226</v>
      </c>
      <c r="N2593" t="b">
        <v>1</v>
      </c>
      <c r="O2593" t="s">
        <v>8269</v>
      </c>
      <c r="P2593" t="s">
        <v>8322</v>
      </c>
      <c r="Q2593" t="s">
        <v>8325</v>
      </c>
      <c r="R2593">
        <f t="shared" si="280"/>
        <v>50.16</v>
      </c>
      <c r="S2593" s="9">
        <f t="shared" si="281"/>
        <v>119</v>
      </c>
      <c r="T2593" s="8">
        <f t="shared" si="282"/>
        <v>41778.637245370373</v>
      </c>
      <c r="U2593" s="8">
        <f t="shared" si="283"/>
        <v>41810.958333333336</v>
      </c>
      <c r="V2593" s="14">
        <f t="shared" si="284"/>
        <v>32.321087962962338</v>
      </c>
      <c r="W2593" s="10">
        <f t="shared" si="285"/>
        <v>0.1932315789473685</v>
      </c>
      <c r="X2593" s="21">
        <f t="shared" si="286"/>
        <v>2014</v>
      </c>
    </row>
    <row r="2594" spans="1:24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t="s">
        <v>8223</v>
      </c>
      <c r="H2594" t="s">
        <v>8404</v>
      </c>
      <c r="I2594" t="s">
        <v>8245</v>
      </c>
      <c r="J2594">
        <v>1307838049</v>
      </c>
      <c r="K2594">
        <v>1302654049</v>
      </c>
      <c r="L2594" t="b">
        <v>1</v>
      </c>
      <c r="M2594">
        <v>293</v>
      </c>
      <c r="N2594" t="b">
        <v>1</v>
      </c>
      <c r="O2594" t="s">
        <v>8286</v>
      </c>
      <c r="P2594" t="s">
        <v>8310</v>
      </c>
      <c r="Q2594" t="s">
        <v>8311</v>
      </c>
      <c r="R2594">
        <f t="shared" si="280"/>
        <v>33.19</v>
      </c>
      <c r="S2594" s="9">
        <f t="shared" si="281"/>
        <v>102</v>
      </c>
      <c r="T2594" s="8">
        <f t="shared" si="282"/>
        <v>40646.014456018522</v>
      </c>
      <c r="U2594" s="8">
        <f t="shared" si="283"/>
        <v>40706.014456018522</v>
      </c>
      <c r="V2594" s="14">
        <f t="shared" si="284"/>
        <v>60</v>
      </c>
      <c r="W2594" s="10">
        <f t="shared" si="285"/>
        <v>2.368421052631579E-2</v>
      </c>
      <c r="X2594" s="21">
        <f t="shared" si="286"/>
        <v>2011</v>
      </c>
    </row>
    <row r="2595" spans="1:24" ht="45" x14ac:dyDescent="0.25">
      <c r="A2595">
        <v>1266</v>
      </c>
      <c r="B2595" s="1" t="s">
        <v>1267</v>
      </c>
      <c r="C2595" s="1" t="s">
        <v>5376</v>
      </c>
      <c r="D2595" s="3">
        <v>9500</v>
      </c>
      <c r="E2595" s="4">
        <v>9545</v>
      </c>
      <c r="F2595" t="s">
        <v>8218</v>
      </c>
      <c r="G2595" t="s">
        <v>8223</v>
      </c>
      <c r="H2595" t="s">
        <v>8404</v>
      </c>
      <c r="I2595" t="s">
        <v>8245</v>
      </c>
      <c r="J2595">
        <v>1389474145</v>
      </c>
      <c r="K2595">
        <v>1386882145</v>
      </c>
      <c r="L2595" t="b">
        <v>1</v>
      </c>
      <c r="M2595">
        <v>50</v>
      </c>
      <c r="N2595" t="b">
        <v>1</v>
      </c>
      <c r="O2595" t="s">
        <v>8274</v>
      </c>
      <c r="P2595" t="s">
        <v>8326</v>
      </c>
      <c r="Q2595" t="s">
        <v>8330</v>
      </c>
      <c r="R2595">
        <f t="shared" si="280"/>
        <v>190.9</v>
      </c>
      <c r="S2595" s="9">
        <f t="shared" si="281"/>
        <v>100</v>
      </c>
      <c r="T2595" s="8">
        <f t="shared" si="282"/>
        <v>41620.87667824074</v>
      </c>
      <c r="U2595" s="8">
        <f t="shared" si="283"/>
        <v>41650.87667824074</v>
      </c>
      <c r="V2595" s="14">
        <f t="shared" si="284"/>
        <v>30</v>
      </c>
      <c r="W2595" s="10">
        <f t="shared" si="285"/>
        <v>4.7368421052631582E-3</v>
      </c>
      <c r="X2595" s="21">
        <f t="shared" si="286"/>
        <v>2013</v>
      </c>
    </row>
    <row r="2596" spans="1:24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t="s">
        <v>8224</v>
      </c>
      <c r="H2596" t="s">
        <v>8408</v>
      </c>
      <c r="I2596" t="s">
        <v>8246</v>
      </c>
      <c r="J2596">
        <v>1443826800</v>
      </c>
      <c r="K2596">
        <v>1441606869</v>
      </c>
      <c r="L2596" t="b">
        <v>0</v>
      </c>
      <c r="M2596">
        <v>97</v>
      </c>
      <c r="N2596" t="b">
        <v>1</v>
      </c>
      <c r="O2596" t="s">
        <v>8269</v>
      </c>
      <c r="P2596" t="s">
        <v>8322</v>
      </c>
      <c r="Q2596" t="s">
        <v>8325</v>
      </c>
      <c r="R2596">
        <f t="shared" si="280"/>
        <v>98.31</v>
      </c>
      <c r="S2596" s="9">
        <f t="shared" si="281"/>
        <v>100</v>
      </c>
      <c r="T2596" s="8">
        <f t="shared" si="282"/>
        <v>42254.264687499999</v>
      </c>
      <c r="U2596" s="8">
        <f t="shared" si="283"/>
        <v>42279.958333333328</v>
      </c>
      <c r="V2596" s="14">
        <f t="shared" si="284"/>
        <v>25.693645833329356</v>
      </c>
      <c r="W2596" s="10">
        <f t="shared" si="285"/>
        <v>3.7894736842105261E-3</v>
      </c>
      <c r="X2596" s="21">
        <f t="shared" si="286"/>
        <v>2015</v>
      </c>
    </row>
    <row r="2597" spans="1:24" ht="45" x14ac:dyDescent="0.25">
      <c r="A2597">
        <v>3433</v>
      </c>
      <c r="B2597" s="1" t="s">
        <v>3432</v>
      </c>
      <c r="C2597" s="1" t="s">
        <v>7543</v>
      </c>
      <c r="D2597" s="3">
        <v>9500</v>
      </c>
      <c r="E2597" s="4">
        <v>9525</v>
      </c>
      <c r="F2597" t="s">
        <v>8218</v>
      </c>
      <c r="G2597" t="s">
        <v>8223</v>
      </c>
      <c r="H2597" t="s">
        <v>8404</v>
      </c>
      <c r="I2597" t="s">
        <v>8245</v>
      </c>
      <c r="J2597">
        <v>1402974000</v>
      </c>
      <c r="K2597">
        <v>1400290255</v>
      </c>
      <c r="L2597" t="b">
        <v>0</v>
      </c>
      <c r="M2597">
        <v>71</v>
      </c>
      <c r="N2597" t="b">
        <v>1</v>
      </c>
      <c r="O2597" t="s">
        <v>8269</v>
      </c>
      <c r="P2597" t="s">
        <v>8322</v>
      </c>
      <c r="Q2597" t="s">
        <v>8325</v>
      </c>
      <c r="R2597">
        <f t="shared" si="280"/>
        <v>134.15</v>
      </c>
      <c r="S2597" s="9">
        <f t="shared" si="281"/>
        <v>100</v>
      </c>
      <c r="T2597" s="8">
        <f t="shared" si="282"/>
        <v>41776.063136574077</v>
      </c>
      <c r="U2597" s="8">
        <f t="shared" si="283"/>
        <v>41807.125</v>
      </c>
      <c r="V2597" s="14">
        <f t="shared" si="284"/>
        <v>31.061863425922638</v>
      </c>
      <c r="W2597" s="10">
        <f t="shared" si="285"/>
        <v>2.631578947368421E-3</v>
      </c>
      <c r="X2597" s="21">
        <f t="shared" si="286"/>
        <v>2014</v>
      </c>
    </row>
    <row r="2598" spans="1:24" ht="45" x14ac:dyDescent="0.25">
      <c r="A2598">
        <v>932</v>
      </c>
      <c r="B2598" s="1" t="s">
        <v>933</v>
      </c>
      <c r="C2598" s="1" t="s">
        <v>5042</v>
      </c>
      <c r="D2598" s="3">
        <v>9500</v>
      </c>
      <c r="E2598" s="4">
        <v>1381</v>
      </c>
      <c r="F2598" t="s">
        <v>8220</v>
      </c>
      <c r="G2598" t="s">
        <v>8223</v>
      </c>
      <c r="H2598" t="s">
        <v>8404</v>
      </c>
      <c r="I2598" t="s">
        <v>8245</v>
      </c>
      <c r="J2598">
        <v>1363990545</v>
      </c>
      <c r="K2598">
        <v>1360106145</v>
      </c>
      <c r="L2598" t="b">
        <v>0</v>
      </c>
      <c r="M2598">
        <v>30</v>
      </c>
      <c r="N2598" t="b">
        <v>0</v>
      </c>
      <c r="O2598" t="s">
        <v>8276</v>
      </c>
      <c r="P2598" t="s">
        <v>8326</v>
      </c>
      <c r="Q2598" t="s">
        <v>8349</v>
      </c>
      <c r="R2598">
        <f t="shared" si="280"/>
        <v>46.03</v>
      </c>
      <c r="S2598" s="9">
        <f t="shared" si="281"/>
        <v>15</v>
      </c>
      <c r="T2598" s="8">
        <f t="shared" si="282"/>
        <v>41310.969270833331</v>
      </c>
      <c r="U2598" s="8">
        <f t="shared" si="283"/>
        <v>41355.927604166667</v>
      </c>
      <c r="V2598" s="14">
        <f t="shared" si="284"/>
        <v>44.958333333335759</v>
      </c>
      <c r="W2598" s="10">
        <f t="shared" si="285"/>
        <v>-0.85463157894736841</v>
      </c>
      <c r="X2598" s="21">
        <f t="shared" si="286"/>
        <v>2013</v>
      </c>
    </row>
    <row r="2599" spans="1:24" ht="60" x14ac:dyDescent="0.25">
      <c r="A2599">
        <v>4063</v>
      </c>
      <c r="B2599" s="1" t="s">
        <v>4059</v>
      </c>
      <c r="C2599" s="1" t="s">
        <v>8167</v>
      </c>
      <c r="D2599" s="3">
        <v>9500</v>
      </c>
      <c r="E2599" s="4">
        <v>135</v>
      </c>
      <c r="F2599" t="s">
        <v>8220</v>
      </c>
      <c r="G2599" t="s">
        <v>8224</v>
      </c>
      <c r="H2599" t="s">
        <v>8408</v>
      </c>
      <c r="I2599" t="s">
        <v>8246</v>
      </c>
      <c r="J2599">
        <v>1403886084</v>
      </c>
      <c r="K2599">
        <v>1401294084</v>
      </c>
      <c r="L2599" t="b">
        <v>0</v>
      </c>
      <c r="M2599">
        <v>9</v>
      </c>
      <c r="N2599" t="b">
        <v>0</v>
      </c>
      <c r="O2599" t="s">
        <v>8269</v>
      </c>
      <c r="P2599" t="s">
        <v>8322</v>
      </c>
      <c r="Q2599" t="s">
        <v>8325</v>
      </c>
      <c r="R2599">
        <f t="shared" si="280"/>
        <v>15</v>
      </c>
      <c r="S2599" s="9">
        <f t="shared" si="281"/>
        <v>1</v>
      </c>
      <c r="T2599" s="8">
        <f t="shared" si="282"/>
        <v>41787.681527777779</v>
      </c>
      <c r="U2599" s="8">
        <f t="shared" si="283"/>
        <v>41817.681527777779</v>
      </c>
      <c r="V2599" s="14">
        <f t="shared" si="284"/>
        <v>30</v>
      </c>
      <c r="W2599" s="10">
        <f t="shared" si="285"/>
        <v>-0.98578947368421055</v>
      </c>
      <c r="X2599" s="21">
        <f t="shared" si="286"/>
        <v>2014</v>
      </c>
    </row>
    <row r="2600" spans="1:24" ht="60" x14ac:dyDescent="0.25">
      <c r="A2600">
        <v>2853</v>
      </c>
      <c r="B2600" s="1" t="s">
        <v>2853</v>
      </c>
      <c r="C2600" s="1" t="s">
        <v>6963</v>
      </c>
      <c r="D2600" s="3">
        <v>9500</v>
      </c>
      <c r="E2600" s="4">
        <v>0</v>
      </c>
      <c r="F2600" t="s">
        <v>8220</v>
      </c>
      <c r="G2600" t="s">
        <v>8228</v>
      </c>
      <c r="H2600" t="s">
        <v>8409</v>
      </c>
      <c r="I2600" t="s">
        <v>8250</v>
      </c>
      <c r="J2600">
        <v>1410669297</v>
      </c>
      <c r="K2600">
        <v>1405485297</v>
      </c>
      <c r="L2600" t="b">
        <v>0</v>
      </c>
      <c r="M2600">
        <v>0</v>
      </c>
      <c r="N2600" t="b">
        <v>0</v>
      </c>
      <c r="O2600" t="s">
        <v>8269</v>
      </c>
      <c r="P2600" t="s">
        <v>8322</v>
      </c>
      <c r="Q2600" t="s">
        <v>8325</v>
      </c>
      <c r="R2600">
        <f t="shared" si="280"/>
        <v>0</v>
      </c>
      <c r="S2600" s="9">
        <f t="shared" si="281"/>
        <v>0</v>
      </c>
      <c r="T2600" s="8">
        <f t="shared" si="282"/>
        <v>41836.190937499996</v>
      </c>
      <c r="U2600" s="8">
        <f t="shared" si="283"/>
        <v>41896.190937499996</v>
      </c>
      <c r="V2600" s="14">
        <f t="shared" si="284"/>
        <v>60</v>
      </c>
      <c r="W2600" s="10">
        <f t="shared" si="285"/>
        <v>-1</v>
      </c>
      <c r="X2600" s="21">
        <f t="shared" si="286"/>
        <v>2014</v>
      </c>
    </row>
    <row r="2601" spans="1:24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t="s">
        <v>8223</v>
      </c>
      <c r="H2601" t="s">
        <v>8404</v>
      </c>
      <c r="I2601" t="s">
        <v>8245</v>
      </c>
      <c r="J2601">
        <v>1465407219</v>
      </c>
      <c r="K2601">
        <v>1462815219</v>
      </c>
      <c r="L2601" t="b">
        <v>0</v>
      </c>
      <c r="M2601">
        <v>5</v>
      </c>
      <c r="N2601" t="b">
        <v>0</v>
      </c>
      <c r="O2601" t="s">
        <v>8269</v>
      </c>
      <c r="P2601" t="s">
        <v>8322</v>
      </c>
      <c r="Q2601" t="s">
        <v>8325</v>
      </c>
      <c r="R2601">
        <f t="shared" si="280"/>
        <v>52.8</v>
      </c>
      <c r="S2601" s="9">
        <f t="shared" si="281"/>
        <v>3</v>
      </c>
      <c r="T2601" s="8">
        <f t="shared" si="282"/>
        <v>42499.731701388882</v>
      </c>
      <c r="U2601" s="8">
        <f t="shared" si="283"/>
        <v>42529.731701388882</v>
      </c>
      <c r="V2601" s="14">
        <f t="shared" si="284"/>
        <v>30</v>
      </c>
      <c r="W2601" s="10">
        <f t="shared" si="285"/>
        <v>-0.97250000000000003</v>
      </c>
      <c r="X2601" s="21">
        <f t="shared" si="286"/>
        <v>2016</v>
      </c>
    </row>
    <row r="2602" spans="1:24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t="s">
        <v>8223</v>
      </c>
      <c r="H2602" t="s">
        <v>8404</v>
      </c>
      <c r="I2602" t="s">
        <v>8245</v>
      </c>
      <c r="J2602">
        <v>1468777786</v>
      </c>
      <c r="K2602">
        <v>1466185786</v>
      </c>
      <c r="L2602" t="b">
        <v>0</v>
      </c>
      <c r="M2602">
        <v>0</v>
      </c>
      <c r="N2602" t="b">
        <v>0</v>
      </c>
      <c r="O2602" t="s">
        <v>8269</v>
      </c>
      <c r="P2602" t="s">
        <v>8322</v>
      </c>
      <c r="Q2602" t="s">
        <v>8325</v>
      </c>
      <c r="R2602">
        <f t="shared" si="280"/>
        <v>0</v>
      </c>
      <c r="S2602" s="9">
        <f t="shared" si="281"/>
        <v>0</v>
      </c>
      <c r="T2602" s="8">
        <f t="shared" si="282"/>
        <v>42538.742893518516</v>
      </c>
      <c r="U2602" s="8">
        <f t="shared" si="283"/>
        <v>42568.742893518516</v>
      </c>
      <c r="V2602" s="14">
        <f t="shared" si="284"/>
        <v>30</v>
      </c>
      <c r="W2602" s="10">
        <f t="shared" si="285"/>
        <v>-1</v>
      </c>
      <c r="X2602" s="21">
        <f t="shared" si="286"/>
        <v>2016</v>
      </c>
    </row>
    <row r="2603" spans="1:24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t="s">
        <v>8223</v>
      </c>
      <c r="H2603" t="s">
        <v>8404</v>
      </c>
      <c r="I2603" t="s">
        <v>8245</v>
      </c>
      <c r="J2603">
        <v>1407456000</v>
      </c>
      <c r="K2603">
        <v>1405573391</v>
      </c>
      <c r="L2603" t="b">
        <v>0</v>
      </c>
      <c r="M2603">
        <v>86</v>
      </c>
      <c r="N2603" t="b">
        <v>1</v>
      </c>
      <c r="O2603" t="s">
        <v>8267</v>
      </c>
      <c r="P2603" t="s">
        <v>8320</v>
      </c>
      <c r="Q2603" t="s">
        <v>8321</v>
      </c>
      <c r="R2603">
        <f t="shared" si="280"/>
        <v>139.53</v>
      </c>
      <c r="S2603" s="9">
        <f t="shared" si="281"/>
        <v>124</v>
      </c>
      <c r="T2603" s="8">
        <f t="shared" si="282"/>
        <v>41837.210543981484</v>
      </c>
      <c r="U2603" s="8">
        <f t="shared" si="283"/>
        <v>41859</v>
      </c>
      <c r="V2603" s="14">
        <f t="shared" si="284"/>
        <v>21.789456018515921</v>
      </c>
      <c r="W2603" s="10">
        <f t="shared" si="285"/>
        <v>0.24159337816864976</v>
      </c>
      <c r="X2603" s="21">
        <f t="shared" si="286"/>
        <v>2014</v>
      </c>
    </row>
    <row r="2604" spans="1:24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t="s">
        <v>8223</v>
      </c>
      <c r="H2604" t="s">
        <v>8404</v>
      </c>
      <c r="I2604" t="s">
        <v>8245</v>
      </c>
      <c r="J2604">
        <v>1442501991</v>
      </c>
      <c r="K2604">
        <v>1439909991</v>
      </c>
      <c r="L2604" t="b">
        <v>0</v>
      </c>
      <c r="M2604">
        <v>480</v>
      </c>
      <c r="N2604" t="b">
        <v>1</v>
      </c>
      <c r="O2604" t="s">
        <v>8295</v>
      </c>
      <c r="P2604" t="s">
        <v>8315</v>
      </c>
      <c r="Q2604" t="s">
        <v>8316</v>
      </c>
      <c r="R2604">
        <f t="shared" si="280"/>
        <v>82.4</v>
      </c>
      <c r="S2604" s="9">
        <f t="shared" si="281"/>
        <v>404</v>
      </c>
      <c r="T2604" s="8">
        <f t="shared" si="282"/>
        <v>42234.624895833331</v>
      </c>
      <c r="U2604" s="8">
        <f t="shared" si="283"/>
        <v>42264.624895833331</v>
      </c>
      <c r="V2604" s="14">
        <f t="shared" si="284"/>
        <v>30</v>
      </c>
      <c r="W2604" s="10">
        <f t="shared" si="285"/>
        <v>3.0357653061224488</v>
      </c>
      <c r="X2604" s="21">
        <f t="shared" si="286"/>
        <v>2015</v>
      </c>
    </row>
    <row r="2605" spans="1:24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t="s">
        <v>8223</v>
      </c>
      <c r="H2605" t="s">
        <v>8404</v>
      </c>
      <c r="I2605" t="s">
        <v>8245</v>
      </c>
      <c r="J2605">
        <v>1401778740</v>
      </c>
      <c r="K2605">
        <v>1399474134</v>
      </c>
      <c r="L2605" t="b">
        <v>1</v>
      </c>
      <c r="M2605">
        <v>50</v>
      </c>
      <c r="N2605" t="b">
        <v>0</v>
      </c>
      <c r="O2605" t="s">
        <v>8269</v>
      </c>
      <c r="P2605" t="s">
        <v>8322</v>
      </c>
      <c r="Q2605" t="s">
        <v>8325</v>
      </c>
      <c r="R2605">
        <f t="shared" si="280"/>
        <v>81.319999999999993</v>
      </c>
      <c r="S2605" s="9">
        <f t="shared" si="281"/>
        <v>41</v>
      </c>
      <c r="T2605" s="8">
        <f t="shared" si="282"/>
        <v>41766.617291666669</v>
      </c>
      <c r="U2605" s="8">
        <f t="shared" si="283"/>
        <v>41793.290972222225</v>
      </c>
      <c r="V2605" s="14">
        <f t="shared" si="284"/>
        <v>26.67368055555562</v>
      </c>
      <c r="W2605" s="10">
        <f t="shared" si="285"/>
        <v>-0.58510204081632655</v>
      </c>
      <c r="X2605" s="21">
        <f t="shared" si="286"/>
        <v>2014</v>
      </c>
    </row>
    <row r="2606" spans="1:24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t="s">
        <v>8224</v>
      </c>
      <c r="H2606" t="s">
        <v>8408</v>
      </c>
      <c r="I2606" t="s">
        <v>8246</v>
      </c>
      <c r="J2606">
        <v>1403693499</v>
      </c>
      <c r="K2606">
        <v>1401101499</v>
      </c>
      <c r="L2606" t="b">
        <v>1</v>
      </c>
      <c r="M2606">
        <v>165</v>
      </c>
      <c r="N2606" t="b">
        <v>1</v>
      </c>
      <c r="O2606" t="s">
        <v>8267</v>
      </c>
      <c r="P2606" t="s">
        <v>8320</v>
      </c>
      <c r="Q2606" t="s">
        <v>8321</v>
      </c>
      <c r="R2606">
        <f t="shared" si="280"/>
        <v>78.58</v>
      </c>
      <c r="S2606" s="9">
        <f t="shared" si="281"/>
        <v>132</v>
      </c>
      <c r="T2606" s="8">
        <f t="shared" si="282"/>
        <v>41785.452534722222</v>
      </c>
      <c r="U2606" s="8">
        <f t="shared" si="283"/>
        <v>41815.452534722222</v>
      </c>
      <c r="V2606" s="14">
        <f t="shared" si="284"/>
        <v>30</v>
      </c>
      <c r="W2606" s="10">
        <f t="shared" si="285"/>
        <v>0.31628832487309649</v>
      </c>
      <c r="X2606" s="21">
        <f t="shared" si="286"/>
        <v>2014</v>
      </c>
    </row>
    <row r="2607" spans="1:24" ht="45" x14ac:dyDescent="0.25">
      <c r="A2607">
        <v>2075</v>
      </c>
      <c r="B2607" s="1" t="s">
        <v>2076</v>
      </c>
      <c r="C2607" s="1" t="s">
        <v>6185</v>
      </c>
      <c r="D2607" s="3">
        <v>9999</v>
      </c>
      <c r="E2607" s="4">
        <v>167820.6</v>
      </c>
      <c r="F2607" t="s">
        <v>8218</v>
      </c>
      <c r="G2607" t="s">
        <v>8223</v>
      </c>
      <c r="H2607" t="s">
        <v>8404</v>
      </c>
      <c r="I2607" t="s">
        <v>8245</v>
      </c>
      <c r="J2607">
        <v>1374769288</v>
      </c>
      <c r="K2607">
        <v>1372177288</v>
      </c>
      <c r="L2607" t="b">
        <v>0</v>
      </c>
      <c r="M2607">
        <v>8200</v>
      </c>
      <c r="N2607" t="b">
        <v>1</v>
      </c>
      <c r="O2607" t="s">
        <v>8293</v>
      </c>
      <c r="P2607" t="s">
        <v>8307</v>
      </c>
      <c r="Q2607" t="s">
        <v>8308</v>
      </c>
      <c r="R2607">
        <f t="shared" si="280"/>
        <v>20.47</v>
      </c>
      <c r="S2607" s="9">
        <f t="shared" si="281"/>
        <v>1678</v>
      </c>
      <c r="T2607" s="8">
        <f t="shared" si="282"/>
        <v>41450.681574074071</v>
      </c>
      <c r="U2607" s="8">
        <f t="shared" si="283"/>
        <v>41480.681574074071</v>
      </c>
      <c r="V2607" s="14">
        <f t="shared" si="284"/>
        <v>30</v>
      </c>
      <c r="W2607" s="10">
        <f t="shared" si="285"/>
        <v>15.783738373837384</v>
      </c>
      <c r="X2607" s="21">
        <f t="shared" si="286"/>
        <v>2013</v>
      </c>
    </row>
    <row r="2608" spans="1:24" ht="60" x14ac:dyDescent="0.25">
      <c r="A2608">
        <v>1002</v>
      </c>
      <c r="B2608" s="1" t="s">
        <v>1003</v>
      </c>
      <c r="C2608" s="1" t="s">
        <v>5112</v>
      </c>
      <c r="D2608" s="3">
        <v>9999</v>
      </c>
      <c r="E2608" s="4">
        <v>2960</v>
      </c>
      <c r="F2608" t="s">
        <v>8219</v>
      </c>
      <c r="G2608" t="s">
        <v>8223</v>
      </c>
      <c r="H2608" t="s">
        <v>8404</v>
      </c>
      <c r="I2608" t="s">
        <v>8245</v>
      </c>
      <c r="J2608">
        <v>1450331940</v>
      </c>
      <c r="K2608">
        <v>1447777514</v>
      </c>
      <c r="L2608" t="b">
        <v>0</v>
      </c>
      <c r="M2608">
        <v>22</v>
      </c>
      <c r="N2608" t="b">
        <v>0</v>
      </c>
      <c r="O2608" t="s">
        <v>8271</v>
      </c>
      <c r="P2608" t="s">
        <v>8307</v>
      </c>
      <c r="Q2608" t="s">
        <v>8309</v>
      </c>
      <c r="R2608">
        <f t="shared" si="280"/>
        <v>134.55000000000001</v>
      </c>
      <c r="S2608" s="9">
        <f t="shared" si="281"/>
        <v>30</v>
      </c>
      <c r="T2608" s="8">
        <f t="shared" si="282"/>
        <v>42325.684189814812</v>
      </c>
      <c r="U2608" s="8">
        <f t="shared" si="283"/>
        <v>42355.249305555553</v>
      </c>
      <c r="V2608" s="14">
        <f t="shared" si="284"/>
        <v>29.565115740741021</v>
      </c>
      <c r="W2608" s="10">
        <f t="shared" si="285"/>
        <v>-0.70397039703970399</v>
      </c>
      <c r="X2608" s="21">
        <f t="shared" si="286"/>
        <v>2015</v>
      </c>
    </row>
    <row r="2609" spans="1:24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t="s">
        <v>8223</v>
      </c>
      <c r="H2609" t="s">
        <v>8404</v>
      </c>
      <c r="I2609" t="s">
        <v>8245</v>
      </c>
      <c r="J2609">
        <v>1411073972</v>
      </c>
      <c r="K2609">
        <v>1408481972</v>
      </c>
      <c r="L2609" t="b">
        <v>0</v>
      </c>
      <c r="M2609">
        <v>4</v>
      </c>
      <c r="N2609" t="b">
        <v>0</v>
      </c>
      <c r="O2609" t="s">
        <v>8282</v>
      </c>
      <c r="P2609" t="s">
        <v>8318</v>
      </c>
      <c r="Q2609" t="s">
        <v>8344</v>
      </c>
      <c r="R2609">
        <f t="shared" si="280"/>
        <v>17.5</v>
      </c>
      <c r="S2609" s="9">
        <f t="shared" si="281"/>
        <v>1</v>
      </c>
      <c r="T2609" s="8">
        <f t="shared" si="282"/>
        <v>41870.87467592593</v>
      </c>
      <c r="U2609" s="8">
        <f t="shared" si="283"/>
        <v>41900.87467592593</v>
      </c>
      <c r="V2609" s="14">
        <f t="shared" si="284"/>
        <v>30</v>
      </c>
      <c r="W2609" s="10">
        <f t="shared" si="285"/>
        <v>-0.99299929992999303</v>
      </c>
      <c r="X2609" s="21">
        <f t="shared" si="286"/>
        <v>2014</v>
      </c>
    </row>
    <row r="2610" spans="1:24" ht="45" x14ac:dyDescent="0.25">
      <c r="A2610">
        <v>1943</v>
      </c>
      <c r="B2610" s="1" t="s">
        <v>1944</v>
      </c>
      <c r="C2610" s="1" t="s">
        <v>6053</v>
      </c>
      <c r="D2610" s="3">
        <v>10000</v>
      </c>
      <c r="E2610" s="4">
        <v>170525</v>
      </c>
      <c r="F2610" t="s">
        <v>8218</v>
      </c>
      <c r="G2610" t="s">
        <v>8223</v>
      </c>
      <c r="H2610" t="s">
        <v>8404</v>
      </c>
      <c r="I2610" t="s">
        <v>8245</v>
      </c>
      <c r="J2610">
        <v>1470896916</v>
      </c>
      <c r="K2610">
        <v>1467008916</v>
      </c>
      <c r="L2610" t="b">
        <v>1</v>
      </c>
      <c r="M2610">
        <v>2478</v>
      </c>
      <c r="N2610" t="b">
        <v>1</v>
      </c>
      <c r="O2610" t="s">
        <v>8293</v>
      </c>
      <c r="P2610" t="s">
        <v>8307</v>
      </c>
      <c r="Q2610" t="s">
        <v>8308</v>
      </c>
      <c r="R2610">
        <f t="shared" si="280"/>
        <v>68.819999999999993</v>
      </c>
      <c r="S2610" s="9">
        <f t="shared" si="281"/>
        <v>1705</v>
      </c>
      <c r="T2610" s="8">
        <f t="shared" si="282"/>
        <v>42548.269861111112</v>
      </c>
      <c r="U2610" s="8">
        <f t="shared" si="283"/>
        <v>42593.269861111112</v>
      </c>
      <c r="V2610" s="14">
        <f t="shared" si="284"/>
        <v>45</v>
      </c>
      <c r="W2610" s="10">
        <f t="shared" si="285"/>
        <v>16.052499999999998</v>
      </c>
      <c r="X2610" s="21">
        <f t="shared" si="286"/>
        <v>2016</v>
      </c>
    </row>
    <row r="2611" spans="1:24" ht="30" x14ac:dyDescent="0.25">
      <c r="A2611">
        <v>2242</v>
      </c>
      <c r="B2611" s="1" t="s">
        <v>2243</v>
      </c>
      <c r="C2611" s="1" t="s">
        <v>6352</v>
      </c>
      <c r="D2611" s="3">
        <v>10000</v>
      </c>
      <c r="E2611" s="4">
        <v>136009.76</v>
      </c>
      <c r="F2611" t="s">
        <v>8218</v>
      </c>
      <c r="G2611" t="s">
        <v>8223</v>
      </c>
      <c r="H2611" t="s">
        <v>8404</v>
      </c>
      <c r="I2611" t="s">
        <v>8245</v>
      </c>
      <c r="J2611">
        <v>1385521320</v>
      </c>
      <c r="K2611">
        <v>1382449733</v>
      </c>
      <c r="L2611" t="b">
        <v>0</v>
      </c>
      <c r="M2611">
        <v>2525</v>
      </c>
      <c r="N2611" t="b">
        <v>1</v>
      </c>
      <c r="O2611" t="s">
        <v>8295</v>
      </c>
      <c r="P2611" t="s">
        <v>8315</v>
      </c>
      <c r="Q2611" t="s">
        <v>8316</v>
      </c>
      <c r="R2611">
        <f t="shared" si="280"/>
        <v>53.87</v>
      </c>
      <c r="S2611" s="9">
        <f t="shared" si="281"/>
        <v>1360</v>
      </c>
      <c r="T2611" s="8">
        <f t="shared" si="282"/>
        <v>41569.575613425928</v>
      </c>
      <c r="U2611" s="8">
        <f t="shared" si="283"/>
        <v>41605.126388888886</v>
      </c>
      <c r="V2611" s="14">
        <f t="shared" si="284"/>
        <v>35.550775462957972</v>
      </c>
      <c r="W2611" s="10">
        <f t="shared" si="285"/>
        <v>12.600976000000001</v>
      </c>
      <c r="X2611" s="21">
        <f t="shared" si="286"/>
        <v>2013</v>
      </c>
    </row>
    <row r="2612" spans="1:24" ht="45" x14ac:dyDescent="0.25">
      <c r="A2612">
        <v>1961</v>
      </c>
      <c r="B2612" s="1" t="s">
        <v>1962</v>
      </c>
      <c r="C2612" s="1" t="s">
        <v>6071</v>
      </c>
      <c r="D2612" s="3">
        <v>10000</v>
      </c>
      <c r="E2612" s="4">
        <v>110538.12</v>
      </c>
      <c r="F2612" t="s">
        <v>8218</v>
      </c>
      <c r="G2612" t="s">
        <v>8223</v>
      </c>
      <c r="H2612" t="s">
        <v>8404</v>
      </c>
      <c r="I2612" t="s">
        <v>8245</v>
      </c>
      <c r="J2612">
        <v>1349495940</v>
      </c>
      <c r="K2612">
        <v>1346042417</v>
      </c>
      <c r="L2612" t="b">
        <v>1</v>
      </c>
      <c r="M2612">
        <v>1633</v>
      </c>
      <c r="N2612" t="b">
        <v>1</v>
      </c>
      <c r="O2612" t="s">
        <v>8293</v>
      </c>
      <c r="P2612" t="s">
        <v>8307</v>
      </c>
      <c r="Q2612" t="s">
        <v>8308</v>
      </c>
      <c r="R2612">
        <f t="shared" si="280"/>
        <v>67.69</v>
      </c>
      <c r="S2612" s="9">
        <f t="shared" si="281"/>
        <v>1105</v>
      </c>
      <c r="T2612" s="8">
        <f t="shared" si="282"/>
        <v>41148.194641203707</v>
      </c>
      <c r="U2612" s="8">
        <f t="shared" si="283"/>
        <v>41188.165972222225</v>
      </c>
      <c r="V2612" s="14">
        <f t="shared" si="284"/>
        <v>39.971331018517958</v>
      </c>
      <c r="W2612" s="10">
        <f t="shared" si="285"/>
        <v>10.053811999999999</v>
      </c>
      <c r="X2612" s="21">
        <f t="shared" si="286"/>
        <v>2012</v>
      </c>
    </row>
    <row r="2613" spans="1:24" ht="30" x14ac:dyDescent="0.25">
      <c r="A2613">
        <v>2016</v>
      </c>
      <c r="B2613" s="1" t="s">
        <v>2017</v>
      </c>
      <c r="C2613" s="1" t="s">
        <v>6126</v>
      </c>
      <c r="D2613" s="3">
        <v>10000</v>
      </c>
      <c r="E2613" s="4">
        <v>92154.22</v>
      </c>
      <c r="F2613" t="s">
        <v>8218</v>
      </c>
      <c r="G2613" t="s">
        <v>8223</v>
      </c>
      <c r="H2613" t="s">
        <v>8404</v>
      </c>
      <c r="I2613" t="s">
        <v>8245</v>
      </c>
      <c r="J2613">
        <v>1362863299</v>
      </c>
      <c r="K2613">
        <v>1360271299</v>
      </c>
      <c r="L2613" t="b">
        <v>1</v>
      </c>
      <c r="M2613">
        <v>479</v>
      </c>
      <c r="N2613" t="b">
        <v>1</v>
      </c>
      <c r="O2613" t="s">
        <v>8293</v>
      </c>
      <c r="P2613" t="s">
        <v>8307</v>
      </c>
      <c r="Q2613" t="s">
        <v>8308</v>
      </c>
      <c r="R2613">
        <f t="shared" si="280"/>
        <v>192.39</v>
      </c>
      <c r="S2613" s="9">
        <f t="shared" si="281"/>
        <v>922</v>
      </c>
      <c r="T2613" s="8">
        <f t="shared" si="282"/>
        <v>41312.88077546296</v>
      </c>
      <c r="U2613" s="8">
        <f t="shared" si="283"/>
        <v>41342.88077546296</v>
      </c>
      <c r="V2613" s="14">
        <f t="shared" si="284"/>
        <v>30</v>
      </c>
      <c r="W2613" s="10">
        <f t="shared" si="285"/>
        <v>8.2154220000000002</v>
      </c>
      <c r="X2613" s="21">
        <f t="shared" si="286"/>
        <v>2013</v>
      </c>
    </row>
    <row r="2614" spans="1:24" ht="60" x14ac:dyDescent="0.25">
      <c r="A2614">
        <v>2194</v>
      </c>
      <c r="B2614" s="1" t="s">
        <v>2195</v>
      </c>
      <c r="C2614" s="1" t="s">
        <v>6304</v>
      </c>
      <c r="D2614" s="3">
        <v>10000</v>
      </c>
      <c r="E2614" s="4">
        <v>53737</v>
      </c>
      <c r="F2614" t="s">
        <v>8218</v>
      </c>
      <c r="G2614" t="s">
        <v>8223</v>
      </c>
      <c r="H2614" t="s">
        <v>8404</v>
      </c>
      <c r="I2614" t="s">
        <v>8245</v>
      </c>
      <c r="J2614">
        <v>1459012290</v>
      </c>
      <c r="K2614">
        <v>1456423890</v>
      </c>
      <c r="L2614" t="b">
        <v>0</v>
      </c>
      <c r="M2614">
        <v>878</v>
      </c>
      <c r="N2614" t="b">
        <v>1</v>
      </c>
      <c r="O2614" t="s">
        <v>8295</v>
      </c>
      <c r="P2614" t="s">
        <v>8315</v>
      </c>
      <c r="Q2614" t="s">
        <v>8316</v>
      </c>
      <c r="R2614">
        <f t="shared" si="280"/>
        <v>61.2</v>
      </c>
      <c r="S2614" s="9">
        <f t="shared" si="281"/>
        <v>537</v>
      </c>
      <c r="T2614" s="8">
        <f t="shared" si="282"/>
        <v>42425.757986111115</v>
      </c>
      <c r="U2614" s="8">
        <f t="shared" si="283"/>
        <v>42455.716319444444</v>
      </c>
      <c r="V2614" s="14">
        <f t="shared" si="284"/>
        <v>29.958333333328483</v>
      </c>
      <c r="W2614" s="10">
        <f t="shared" si="285"/>
        <v>4.3737000000000004</v>
      </c>
      <c r="X2614" s="21">
        <f t="shared" si="286"/>
        <v>2016</v>
      </c>
    </row>
    <row r="2615" spans="1:24" ht="45" x14ac:dyDescent="0.25">
      <c r="A2615">
        <v>2727</v>
      </c>
      <c r="B2615" s="1" t="s">
        <v>2727</v>
      </c>
      <c r="C2615" s="1" t="s">
        <v>6837</v>
      </c>
      <c r="D2615" s="3">
        <v>10000</v>
      </c>
      <c r="E2615" s="4">
        <v>49321</v>
      </c>
      <c r="F2615" t="s">
        <v>8218</v>
      </c>
      <c r="G2615" t="s">
        <v>8223</v>
      </c>
      <c r="H2615" t="s">
        <v>8404</v>
      </c>
      <c r="I2615" t="s">
        <v>8245</v>
      </c>
      <c r="J2615">
        <v>1438964063</v>
      </c>
      <c r="K2615">
        <v>1436804063</v>
      </c>
      <c r="L2615" t="b">
        <v>0</v>
      </c>
      <c r="M2615">
        <v>707</v>
      </c>
      <c r="N2615" t="b">
        <v>1</v>
      </c>
      <c r="O2615" t="s">
        <v>8293</v>
      </c>
      <c r="P2615" t="s">
        <v>8307</v>
      </c>
      <c r="Q2615" t="s">
        <v>8308</v>
      </c>
      <c r="R2615">
        <f t="shared" si="280"/>
        <v>69.760000000000005</v>
      </c>
      <c r="S2615" s="9">
        <f t="shared" si="281"/>
        <v>493</v>
      </c>
      <c r="T2615" s="8">
        <f t="shared" si="282"/>
        <v>42198.676655092597</v>
      </c>
      <c r="U2615" s="8">
        <f t="shared" si="283"/>
        <v>42223.676655092597</v>
      </c>
      <c r="V2615" s="14">
        <f t="shared" si="284"/>
        <v>25</v>
      </c>
      <c r="W2615" s="10">
        <f t="shared" si="285"/>
        <v>3.9321000000000002</v>
      </c>
      <c r="X2615" s="21">
        <f t="shared" si="286"/>
        <v>2015</v>
      </c>
    </row>
    <row r="2616" spans="1:24" ht="60" x14ac:dyDescent="0.25">
      <c r="A2616">
        <v>2050</v>
      </c>
      <c r="B2616" s="1" t="s">
        <v>2051</v>
      </c>
      <c r="C2616" s="1" t="s">
        <v>6160</v>
      </c>
      <c r="D2616" s="3">
        <v>10000</v>
      </c>
      <c r="E2616" s="4">
        <v>47327</v>
      </c>
      <c r="F2616" t="s">
        <v>8218</v>
      </c>
      <c r="G2616" t="s">
        <v>8223</v>
      </c>
      <c r="H2616" t="s">
        <v>8404</v>
      </c>
      <c r="I2616" t="s">
        <v>8245</v>
      </c>
      <c r="J2616">
        <v>1433036578</v>
      </c>
      <c r="K2616">
        <v>1429580578</v>
      </c>
      <c r="L2616" t="b">
        <v>0</v>
      </c>
      <c r="M2616">
        <v>170</v>
      </c>
      <c r="N2616" t="b">
        <v>1</v>
      </c>
      <c r="O2616" t="s">
        <v>8293</v>
      </c>
      <c r="P2616" t="s">
        <v>8307</v>
      </c>
      <c r="Q2616" t="s">
        <v>8308</v>
      </c>
      <c r="R2616">
        <f t="shared" si="280"/>
        <v>278.39</v>
      </c>
      <c r="S2616" s="9">
        <f t="shared" si="281"/>
        <v>473</v>
      </c>
      <c r="T2616" s="8">
        <f t="shared" si="282"/>
        <v>42115.071504629625</v>
      </c>
      <c r="U2616" s="8">
        <f t="shared" si="283"/>
        <v>42155.071504629625</v>
      </c>
      <c r="V2616" s="14">
        <f t="shared" si="284"/>
        <v>40</v>
      </c>
      <c r="W2616" s="10">
        <f t="shared" si="285"/>
        <v>3.7326999999999999</v>
      </c>
      <c r="X2616" s="21">
        <f t="shared" si="286"/>
        <v>2015</v>
      </c>
    </row>
    <row r="2617" spans="1:24" ht="60" x14ac:dyDescent="0.25">
      <c r="A2617">
        <v>43</v>
      </c>
      <c r="B2617" s="1" t="s">
        <v>45</v>
      </c>
      <c r="C2617" s="1" t="s">
        <v>4154</v>
      </c>
      <c r="D2617" s="3">
        <v>10000</v>
      </c>
      <c r="E2617" s="4">
        <v>30866</v>
      </c>
      <c r="F2617" t="s">
        <v>8218</v>
      </c>
      <c r="G2617" t="s">
        <v>8223</v>
      </c>
      <c r="H2617" t="s">
        <v>8404</v>
      </c>
      <c r="I2617" t="s">
        <v>8245</v>
      </c>
      <c r="J2617">
        <v>1405209600</v>
      </c>
      <c r="K2617">
        <v>1402599486</v>
      </c>
      <c r="L2617" t="b">
        <v>0</v>
      </c>
      <c r="M2617">
        <v>263</v>
      </c>
      <c r="N2617" t="b">
        <v>1</v>
      </c>
      <c r="O2617" t="s">
        <v>8263</v>
      </c>
      <c r="P2617" t="s">
        <v>8320</v>
      </c>
      <c r="Q2617" t="s">
        <v>8331</v>
      </c>
      <c r="R2617">
        <f t="shared" si="280"/>
        <v>117.36</v>
      </c>
      <c r="S2617" s="9">
        <f t="shared" si="281"/>
        <v>309</v>
      </c>
      <c r="T2617" s="8">
        <f t="shared" si="282"/>
        <v>41802.790347222224</v>
      </c>
      <c r="U2617" s="8">
        <f t="shared" si="283"/>
        <v>41833</v>
      </c>
      <c r="V2617" s="14">
        <f t="shared" si="284"/>
        <v>30.209652777775773</v>
      </c>
      <c r="W2617" s="10">
        <f t="shared" si="285"/>
        <v>2.0865999999999998</v>
      </c>
      <c r="X2617" s="21">
        <f t="shared" si="286"/>
        <v>2014</v>
      </c>
    </row>
    <row r="2618" spans="1:24" ht="45" x14ac:dyDescent="0.25">
      <c r="A2618">
        <v>2037</v>
      </c>
      <c r="B2618" s="1" t="s">
        <v>2038</v>
      </c>
      <c r="C2618" s="1" t="s">
        <v>6147</v>
      </c>
      <c r="D2618" s="3">
        <v>10000</v>
      </c>
      <c r="E2618" s="4">
        <v>30047.64</v>
      </c>
      <c r="F2618" t="s">
        <v>8218</v>
      </c>
      <c r="G2618" t="s">
        <v>8223</v>
      </c>
      <c r="H2618" t="s">
        <v>8404</v>
      </c>
      <c r="I2618" t="s">
        <v>8245</v>
      </c>
      <c r="J2618">
        <v>1388383353</v>
      </c>
      <c r="K2618">
        <v>1383195753</v>
      </c>
      <c r="L2618" t="b">
        <v>1</v>
      </c>
      <c r="M2618">
        <v>429</v>
      </c>
      <c r="N2618" t="b">
        <v>1</v>
      </c>
      <c r="O2618" t="s">
        <v>8293</v>
      </c>
      <c r="P2618" t="s">
        <v>8307</v>
      </c>
      <c r="Q2618" t="s">
        <v>8308</v>
      </c>
      <c r="R2618">
        <f t="shared" si="280"/>
        <v>70.040000000000006</v>
      </c>
      <c r="S2618" s="9">
        <f t="shared" si="281"/>
        <v>300</v>
      </c>
      <c r="T2618" s="8">
        <f t="shared" si="282"/>
        <v>41578.210104166668</v>
      </c>
      <c r="U2618" s="8">
        <f t="shared" si="283"/>
        <v>41638.251770833333</v>
      </c>
      <c r="V2618" s="14">
        <f t="shared" si="284"/>
        <v>60.041666666664241</v>
      </c>
      <c r="W2618" s="10">
        <f t="shared" si="285"/>
        <v>2.0047639999999998</v>
      </c>
      <c r="X2618" s="21">
        <f t="shared" si="286"/>
        <v>2013</v>
      </c>
    </row>
    <row r="2619" spans="1:24" ht="60" x14ac:dyDescent="0.25">
      <c r="A2619">
        <v>2079</v>
      </c>
      <c r="B2619" s="1" t="s">
        <v>2080</v>
      </c>
      <c r="C2619" s="1" t="s">
        <v>6189</v>
      </c>
      <c r="D2619" s="3">
        <v>10000</v>
      </c>
      <c r="E2619" s="4">
        <v>28817</v>
      </c>
      <c r="F2619" t="s">
        <v>8218</v>
      </c>
      <c r="G2619" t="s">
        <v>8224</v>
      </c>
      <c r="H2619" t="s">
        <v>8408</v>
      </c>
      <c r="I2619" t="s">
        <v>8246</v>
      </c>
      <c r="J2619">
        <v>1435258800</v>
      </c>
      <c r="K2619">
        <v>1432659793</v>
      </c>
      <c r="L2619" t="b">
        <v>0</v>
      </c>
      <c r="M2619">
        <v>607</v>
      </c>
      <c r="N2619" t="b">
        <v>1</v>
      </c>
      <c r="O2619" t="s">
        <v>8293</v>
      </c>
      <c r="P2619" t="s">
        <v>8307</v>
      </c>
      <c r="Q2619" t="s">
        <v>8308</v>
      </c>
      <c r="R2619">
        <f t="shared" si="280"/>
        <v>47.47</v>
      </c>
      <c r="S2619" s="9">
        <f t="shared" si="281"/>
        <v>288</v>
      </c>
      <c r="T2619" s="8">
        <f t="shared" si="282"/>
        <v>42150.71056712963</v>
      </c>
      <c r="U2619" s="8">
        <f t="shared" si="283"/>
        <v>42180.791666666672</v>
      </c>
      <c r="V2619" s="14">
        <f t="shared" si="284"/>
        <v>30.081099537041155</v>
      </c>
      <c r="W2619" s="10">
        <f t="shared" si="285"/>
        <v>1.8816999999999999</v>
      </c>
      <c r="X2619" s="21">
        <f t="shared" si="286"/>
        <v>2015</v>
      </c>
    </row>
    <row r="2620" spans="1:24" ht="60" x14ac:dyDescent="0.25">
      <c r="A2620">
        <v>2184</v>
      </c>
      <c r="B2620" s="1" t="s">
        <v>2185</v>
      </c>
      <c r="C2620" s="1" t="s">
        <v>6294</v>
      </c>
      <c r="D2620" s="3">
        <v>10000</v>
      </c>
      <c r="E2620" s="4">
        <v>28474</v>
      </c>
      <c r="F2620" t="s">
        <v>8218</v>
      </c>
      <c r="G2620" t="s">
        <v>8223</v>
      </c>
      <c r="H2620" t="s">
        <v>8404</v>
      </c>
      <c r="I2620" t="s">
        <v>8245</v>
      </c>
      <c r="J2620">
        <v>1453737600</v>
      </c>
      <c r="K2620">
        <v>1452530041</v>
      </c>
      <c r="L2620" t="b">
        <v>1</v>
      </c>
      <c r="M2620">
        <v>266</v>
      </c>
      <c r="N2620" t="b">
        <v>1</v>
      </c>
      <c r="O2620" t="s">
        <v>8295</v>
      </c>
      <c r="P2620" t="s">
        <v>8315</v>
      </c>
      <c r="Q2620" t="s">
        <v>8316</v>
      </c>
      <c r="R2620">
        <f t="shared" si="280"/>
        <v>107.05</v>
      </c>
      <c r="S2620" s="9">
        <f t="shared" si="281"/>
        <v>285</v>
      </c>
      <c r="T2620" s="8">
        <f t="shared" si="282"/>
        <v>42380.690289351856</v>
      </c>
      <c r="U2620" s="8">
        <f t="shared" si="283"/>
        <v>42394.666666666672</v>
      </c>
      <c r="V2620" s="14">
        <f t="shared" si="284"/>
        <v>13.976377314815181</v>
      </c>
      <c r="W2620" s="10">
        <f t="shared" si="285"/>
        <v>1.8473999999999999</v>
      </c>
      <c r="X2620" s="21">
        <f t="shared" si="286"/>
        <v>2016</v>
      </c>
    </row>
    <row r="2621" spans="1:24" ht="60" x14ac:dyDescent="0.25">
      <c r="A2621">
        <v>2328</v>
      </c>
      <c r="B2621" s="1" t="s">
        <v>2329</v>
      </c>
      <c r="C2621" s="1" t="s">
        <v>6438</v>
      </c>
      <c r="D2621" s="3">
        <v>10000</v>
      </c>
      <c r="E2621" s="4">
        <v>25445</v>
      </c>
      <c r="F2621" t="s">
        <v>8218</v>
      </c>
      <c r="G2621" t="s">
        <v>8223</v>
      </c>
      <c r="H2621" t="s">
        <v>8404</v>
      </c>
      <c r="I2621" t="s">
        <v>8245</v>
      </c>
      <c r="J2621">
        <v>1434307537</v>
      </c>
      <c r="K2621">
        <v>1431715537</v>
      </c>
      <c r="L2621" t="b">
        <v>1</v>
      </c>
      <c r="M2621">
        <v>537</v>
      </c>
      <c r="N2621" t="b">
        <v>1</v>
      </c>
      <c r="O2621" t="s">
        <v>8296</v>
      </c>
      <c r="P2621" t="s">
        <v>8318</v>
      </c>
      <c r="Q2621" t="s">
        <v>8319</v>
      </c>
      <c r="R2621">
        <f t="shared" si="280"/>
        <v>47.38</v>
      </c>
      <c r="S2621" s="9">
        <f t="shared" si="281"/>
        <v>254</v>
      </c>
      <c r="T2621" s="8">
        <f t="shared" si="282"/>
        <v>42139.781678240746</v>
      </c>
      <c r="U2621" s="8">
        <f t="shared" si="283"/>
        <v>42169.781678240746</v>
      </c>
      <c r="V2621" s="14">
        <f t="shared" si="284"/>
        <v>30</v>
      </c>
      <c r="W2621" s="10">
        <f t="shared" si="285"/>
        <v>1.5445</v>
      </c>
      <c r="X2621" s="21">
        <f t="shared" si="286"/>
        <v>2015</v>
      </c>
    </row>
    <row r="2622" spans="1:24" ht="60" x14ac:dyDescent="0.25">
      <c r="A2622">
        <v>2224</v>
      </c>
      <c r="B2622" s="1" t="s">
        <v>2225</v>
      </c>
      <c r="C2622" s="1" t="s">
        <v>6334</v>
      </c>
      <c r="D2622" s="3">
        <v>10000</v>
      </c>
      <c r="E2622" s="4">
        <v>24315</v>
      </c>
      <c r="F2622" t="s">
        <v>8218</v>
      </c>
      <c r="G2622" t="s">
        <v>8223</v>
      </c>
      <c r="H2622" t="s">
        <v>8404</v>
      </c>
      <c r="I2622" t="s">
        <v>8245</v>
      </c>
      <c r="J2622">
        <v>1477767600</v>
      </c>
      <c r="K2622">
        <v>1475337675</v>
      </c>
      <c r="L2622" t="b">
        <v>0</v>
      </c>
      <c r="M2622">
        <v>296</v>
      </c>
      <c r="N2622" t="b">
        <v>1</v>
      </c>
      <c r="O2622" t="s">
        <v>8295</v>
      </c>
      <c r="P2622" t="s">
        <v>8315</v>
      </c>
      <c r="Q2622" t="s">
        <v>8316</v>
      </c>
      <c r="R2622">
        <f t="shared" si="280"/>
        <v>82.15</v>
      </c>
      <c r="S2622" s="9">
        <f t="shared" si="281"/>
        <v>243</v>
      </c>
      <c r="T2622" s="8">
        <f t="shared" si="282"/>
        <v>42644.667534722219</v>
      </c>
      <c r="U2622" s="8">
        <f t="shared" si="283"/>
        <v>42672.791666666672</v>
      </c>
      <c r="V2622" s="14">
        <f t="shared" si="284"/>
        <v>28.124131944452529</v>
      </c>
      <c r="W2622" s="10">
        <f t="shared" si="285"/>
        <v>1.4315</v>
      </c>
      <c r="X2622" s="21">
        <f t="shared" si="286"/>
        <v>2016</v>
      </c>
    </row>
    <row r="2623" spans="1:24" ht="60" x14ac:dyDescent="0.25">
      <c r="A2623">
        <v>1962</v>
      </c>
      <c r="B2623" s="1" t="s">
        <v>1963</v>
      </c>
      <c r="C2623" s="1" t="s">
        <v>6072</v>
      </c>
      <c r="D2623" s="3">
        <v>10000</v>
      </c>
      <c r="E2623" s="4">
        <v>19292.5</v>
      </c>
      <c r="F2623" t="s">
        <v>8218</v>
      </c>
      <c r="G2623" t="s">
        <v>8223</v>
      </c>
      <c r="H2623" t="s">
        <v>8404</v>
      </c>
      <c r="I2623" t="s">
        <v>8245</v>
      </c>
      <c r="J2623">
        <v>1400006636</v>
      </c>
      <c r="K2623">
        <v>1397414636</v>
      </c>
      <c r="L2623" t="b">
        <v>1</v>
      </c>
      <c r="M2623">
        <v>306</v>
      </c>
      <c r="N2623" t="b">
        <v>1</v>
      </c>
      <c r="O2623" t="s">
        <v>8293</v>
      </c>
      <c r="P2623" t="s">
        <v>8307</v>
      </c>
      <c r="Q2623" t="s">
        <v>8308</v>
      </c>
      <c r="R2623">
        <f t="shared" si="280"/>
        <v>63.05</v>
      </c>
      <c r="S2623" s="9">
        <f t="shared" si="281"/>
        <v>193</v>
      </c>
      <c r="T2623" s="8">
        <f t="shared" si="282"/>
        <v>41742.780509259261</v>
      </c>
      <c r="U2623" s="8">
        <f t="shared" si="283"/>
        <v>41772.780509259261</v>
      </c>
      <c r="V2623" s="14">
        <f t="shared" si="284"/>
        <v>30</v>
      </c>
      <c r="W2623" s="10">
        <f t="shared" si="285"/>
        <v>0.92925000000000002</v>
      </c>
      <c r="X2623" s="21">
        <f t="shared" si="286"/>
        <v>2014</v>
      </c>
    </row>
    <row r="2624" spans="1:24" ht="60" x14ac:dyDescent="0.25">
      <c r="A2624">
        <v>299</v>
      </c>
      <c r="B2624" s="1" t="s">
        <v>300</v>
      </c>
      <c r="C2624" s="1" t="s">
        <v>4409</v>
      </c>
      <c r="D2624" s="3">
        <v>10000</v>
      </c>
      <c r="E2624" s="4">
        <v>17895.25</v>
      </c>
      <c r="F2624" t="s">
        <v>8218</v>
      </c>
      <c r="G2624" t="s">
        <v>8223</v>
      </c>
      <c r="H2624" t="s">
        <v>8404</v>
      </c>
      <c r="I2624" t="s">
        <v>8245</v>
      </c>
      <c r="J2624">
        <v>1289975060</v>
      </c>
      <c r="K2624">
        <v>1287379460</v>
      </c>
      <c r="L2624" t="b">
        <v>1</v>
      </c>
      <c r="M2624">
        <v>244</v>
      </c>
      <c r="N2624" t="b">
        <v>1</v>
      </c>
      <c r="O2624" t="s">
        <v>8267</v>
      </c>
      <c r="P2624" t="s">
        <v>8320</v>
      </c>
      <c r="Q2624" t="s">
        <v>8321</v>
      </c>
      <c r="R2624">
        <f t="shared" si="280"/>
        <v>73.34</v>
      </c>
      <c r="S2624" s="9">
        <f t="shared" si="281"/>
        <v>179</v>
      </c>
      <c r="T2624" s="8">
        <f t="shared" si="282"/>
        <v>40469.225231481483</v>
      </c>
      <c r="U2624" s="8">
        <f t="shared" si="283"/>
        <v>40499.266898148147</v>
      </c>
      <c r="V2624" s="14">
        <f t="shared" si="284"/>
        <v>30.041666666664241</v>
      </c>
      <c r="W2624" s="10">
        <f t="shared" si="285"/>
        <v>0.78952500000000003</v>
      </c>
      <c r="X2624" s="21">
        <f t="shared" si="286"/>
        <v>2010</v>
      </c>
    </row>
    <row r="2625" spans="1:24" ht="45" x14ac:dyDescent="0.25">
      <c r="A2625">
        <v>2612</v>
      </c>
      <c r="B2625" s="1" t="s">
        <v>2612</v>
      </c>
      <c r="C2625" s="1" t="s">
        <v>6722</v>
      </c>
      <c r="D2625" s="3">
        <v>10000</v>
      </c>
      <c r="E2625" s="4">
        <v>17176.13</v>
      </c>
      <c r="F2625" t="s">
        <v>8218</v>
      </c>
      <c r="G2625" t="s">
        <v>8223</v>
      </c>
      <c r="H2625" t="s">
        <v>8404</v>
      </c>
      <c r="I2625" t="s">
        <v>8245</v>
      </c>
      <c r="J2625">
        <v>1420773970</v>
      </c>
      <c r="K2625">
        <v>1418095570</v>
      </c>
      <c r="L2625" t="b">
        <v>1</v>
      </c>
      <c r="M2625">
        <v>294</v>
      </c>
      <c r="N2625" t="b">
        <v>1</v>
      </c>
      <c r="O2625" t="s">
        <v>8299</v>
      </c>
      <c r="P2625" t="s">
        <v>8307</v>
      </c>
      <c r="Q2625" t="s">
        <v>8314</v>
      </c>
      <c r="R2625">
        <f t="shared" si="280"/>
        <v>58.42</v>
      </c>
      <c r="S2625" s="9">
        <f t="shared" si="281"/>
        <v>172</v>
      </c>
      <c r="T2625" s="8">
        <f t="shared" si="282"/>
        <v>41982.143171296295</v>
      </c>
      <c r="U2625" s="8">
        <f t="shared" si="283"/>
        <v>42013.143171296295</v>
      </c>
      <c r="V2625" s="14">
        <f t="shared" si="284"/>
        <v>31</v>
      </c>
      <c r="W2625" s="10">
        <f t="shared" si="285"/>
        <v>0.71761300000000006</v>
      </c>
      <c r="X2625" s="21">
        <f t="shared" si="286"/>
        <v>2014</v>
      </c>
    </row>
    <row r="2626" spans="1:24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t="s">
        <v>8223</v>
      </c>
      <c r="H2626" t="s">
        <v>8404</v>
      </c>
      <c r="I2626" t="s">
        <v>8245</v>
      </c>
      <c r="J2626">
        <v>1444824021</v>
      </c>
      <c r="K2626">
        <v>1442232021</v>
      </c>
      <c r="L2626" t="b">
        <v>1</v>
      </c>
      <c r="M2626">
        <v>188</v>
      </c>
      <c r="N2626" t="b">
        <v>1</v>
      </c>
      <c r="O2626" t="s">
        <v>8267</v>
      </c>
      <c r="P2626" t="s">
        <v>8320</v>
      </c>
      <c r="Q2626" t="s">
        <v>8321</v>
      </c>
      <c r="R2626">
        <f t="shared" ref="R2626:R2689" si="287">IFERROR(ROUND(E2626/M2626,2),0)</f>
        <v>90.58</v>
      </c>
      <c r="S2626" s="9">
        <f t="shared" ref="S2626:S2689" si="288">ROUND((E2626/D2626)*100,0)</f>
        <v>170</v>
      </c>
      <c r="T2626" s="8">
        <f t="shared" ref="T2626:T2689" si="289">+(((K2626/60)/60)/24)+DATE(1970,1,1)</f>
        <v>42261.500243055561</v>
      </c>
      <c r="U2626" s="8">
        <f t="shared" ref="U2626:U2689" si="290">+(((J2626/60)/60/24)+DATE(1970,1,1))</f>
        <v>42291.500243055561</v>
      </c>
      <c r="V2626" s="14">
        <f t="shared" ref="V2626:V2689" si="291">+U2626-T2626</f>
        <v>30</v>
      </c>
      <c r="W2626" s="10">
        <f t="shared" ref="W2626:W2689" si="292">+(E2626-D2626)/D2626</f>
        <v>0.70288800000000007</v>
      </c>
      <c r="X2626" s="21">
        <f t="shared" ref="X2626:X2689" si="293">YEAR(T2626)</f>
        <v>2015</v>
      </c>
    </row>
    <row r="2627" spans="1:24" ht="60" x14ac:dyDescent="0.25">
      <c r="A2627">
        <v>2666</v>
      </c>
      <c r="B2627" s="1" t="s">
        <v>2666</v>
      </c>
      <c r="C2627" s="1" t="s">
        <v>6776</v>
      </c>
      <c r="D2627" s="3">
        <v>10000</v>
      </c>
      <c r="E2627" s="4">
        <v>15929.51</v>
      </c>
      <c r="F2627" t="s">
        <v>8218</v>
      </c>
      <c r="G2627" t="s">
        <v>8223</v>
      </c>
      <c r="H2627" t="s">
        <v>8404</v>
      </c>
      <c r="I2627" t="s">
        <v>8245</v>
      </c>
      <c r="J2627">
        <v>1443214800</v>
      </c>
      <c r="K2627">
        <v>1440008439</v>
      </c>
      <c r="L2627" t="b">
        <v>0</v>
      </c>
      <c r="M2627">
        <v>206</v>
      </c>
      <c r="N2627" t="b">
        <v>1</v>
      </c>
      <c r="O2627" t="s">
        <v>8300</v>
      </c>
      <c r="P2627" t="s">
        <v>8307</v>
      </c>
      <c r="Q2627" t="s">
        <v>8339</v>
      </c>
      <c r="R2627">
        <f t="shared" si="287"/>
        <v>77.33</v>
      </c>
      <c r="S2627" s="9">
        <f t="shared" si="288"/>
        <v>159</v>
      </c>
      <c r="T2627" s="8">
        <f t="shared" si="289"/>
        <v>42235.764340277776</v>
      </c>
      <c r="U2627" s="8">
        <f t="shared" si="290"/>
        <v>42272.875</v>
      </c>
      <c r="V2627" s="14">
        <f t="shared" si="291"/>
        <v>37.110659722224227</v>
      </c>
      <c r="W2627" s="10">
        <f t="shared" si="292"/>
        <v>0.59295100000000001</v>
      </c>
      <c r="X2627" s="21">
        <f t="shared" si="293"/>
        <v>2015</v>
      </c>
    </row>
    <row r="2628" spans="1:24" ht="45" x14ac:dyDescent="0.25">
      <c r="A2628">
        <v>3013</v>
      </c>
      <c r="B2628" s="1" t="s">
        <v>3013</v>
      </c>
      <c r="C2628" s="1" t="s">
        <v>7123</v>
      </c>
      <c r="D2628" s="3">
        <v>10000</v>
      </c>
      <c r="E2628" s="4">
        <v>15696</v>
      </c>
      <c r="F2628" t="s">
        <v>8218</v>
      </c>
      <c r="G2628" t="s">
        <v>8223</v>
      </c>
      <c r="H2628" t="s">
        <v>8404</v>
      </c>
      <c r="I2628" t="s">
        <v>8245</v>
      </c>
      <c r="J2628">
        <v>1434917049</v>
      </c>
      <c r="K2628">
        <v>1432325049</v>
      </c>
      <c r="L2628" t="b">
        <v>0</v>
      </c>
      <c r="M2628">
        <v>107</v>
      </c>
      <c r="N2628" t="b">
        <v>1</v>
      </c>
      <c r="O2628" t="s">
        <v>8301</v>
      </c>
      <c r="P2628" t="s">
        <v>8322</v>
      </c>
      <c r="Q2628" t="s">
        <v>8323</v>
      </c>
      <c r="R2628">
        <f t="shared" si="287"/>
        <v>146.69</v>
      </c>
      <c r="S2628" s="9">
        <f t="shared" si="288"/>
        <v>157</v>
      </c>
      <c r="T2628" s="8">
        <f t="shared" si="289"/>
        <v>42146.836215277777</v>
      </c>
      <c r="U2628" s="8">
        <f t="shared" si="290"/>
        <v>42176.836215277777</v>
      </c>
      <c r="V2628" s="14">
        <f t="shared" si="291"/>
        <v>30</v>
      </c>
      <c r="W2628" s="10">
        <f t="shared" si="292"/>
        <v>0.5696</v>
      </c>
      <c r="X2628" s="21">
        <f t="shared" si="293"/>
        <v>2015</v>
      </c>
    </row>
    <row r="2629" spans="1:24" ht="60" x14ac:dyDescent="0.25">
      <c r="A2629">
        <v>1959</v>
      </c>
      <c r="B2629" s="1" t="s">
        <v>1960</v>
      </c>
      <c r="C2629" s="1" t="s">
        <v>6069</v>
      </c>
      <c r="D2629" s="3">
        <v>10000</v>
      </c>
      <c r="E2629" s="4">
        <v>15673.44</v>
      </c>
      <c r="F2629" t="s">
        <v>8218</v>
      </c>
      <c r="G2629" t="s">
        <v>8223</v>
      </c>
      <c r="H2629" t="s">
        <v>8404</v>
      </c>
      <c r="I2629" t="s">
        <v>8245</v>
      </c>
      <c r="J2629">
        <v>1412121600</v>
      </c>
      <c r="K2629">
        <v>1408565860</v>
      </c>
      <c r="L2629" t="b">
        <v>1</v>
      </c>
      <c r="M2629">
        <v>424</v>
      </c>
      <c r="N2629" t="b">
        <v>1</v>
      </c>
      <c r="O2629" t="s">
        <v>8293</v>
      </c>
      <c r="P2629" t="s">
        <v>8307</v>
      </c>
      <c r="Q2629" t="s">
        <v>8308</v>
      </c>
      <c r="R2629">
        <f t="shared" si="287"/>
        <v>36.97</v>
      </c>
      <c r="S2629" s="9">
        <f t="shared" si="288"/>
        <v>157</v>
      </c>
      <c r="T2629" s="8">
        <f t="shared" si="289"/>
        <v>41871.845601851855</v>
      </c>
      <c r="U2629" s="8">
        <f t="shared" si="290"/>
        <v>41913</v>
      </c>
      <c r="V2629" s="14">
        <f t="shared" si="291"/>
        <v>41.154398148144537</v>
      </c>
      <c r="W2629" s="10">
        <f t="shared" si="292"/>
        <v>0.56734400000000007</v>
      </c>
      <c r="X2629" s="21">
        <f t="shared" si="293"/>
        <v>2014</v>
      </c>
    </row>
    <row r="2630" spans="1:24" ht="60" x14ac:dyDescent="0.25">
      <c r="A2630">
        <v>1631</v>
      </c>
      <c r="B2630" s="1" t="s">
        <v>1632</v>
      </c>
      <c r="C2630" s="1" t="s">
        <v>5741</v>
      </c>
      <c r="D2630" s="3">
        <v>10000</v>
      </c>
      <c r="E2630" s="4">
        <v>15591</v>
      </c>
      <c r="F2630" t="s">
        <v>8218</v>
      </c>
      <c r="G2630" t="s">
        <v>8223</v>
      </c>
      <c r="H2630" t="s">
        <v>8404</v>
      </c>
      <c r="I2630" t="s">
        <v>8245</v>
      </c>
      <c r="J2630">
        <v>1350074261</v>
      </c>
      <c r="K2630">
        <v>1347482261</v>
      </c>
      <c r="L2630" t="b">
        <v>0</v>
      </c>
      <c r="M2630">
        <v>133</v>
      </c>
      <c r="N2630" t="b">
        <v>1</v>
      </c>
      <c r="O2630" t="s">
        <v>8274</v>
      </c>
      <c r="P2630" t="s">
        <v>8326</v>
      </c>
      <c r="Q2630" t="s">
        <v>8330</v>
      </c>
      <c r="R2630">
        <f t="shared" si="287"/>
        <v>117.23</v>
      </c>
      <c r="S2630" s="9">
        <f t="shared" si="288"/>
        <v>156</v>
      </c>
      <c r="T2630" s="8">
        <f t="shared" si="289"/>
        <v>41164.859502314815</v>
      </c>
      <c r="U2630" s="8">
        <f t="shared" si="290"/>
        <v>41194.859502314815</v>
      </c>
      <c r="V2630" s="14">
        <f t="shared" si="291"/>
        <v>30</v>
      </c>
      <c r="W2630" s="10">
        <f t="shared" si="292"/>
        <v>0.55910000000000004</v>
      </c>
      <c r="X2630" s="21">
        <f t="shared" si="293"/>
        <v>2012</v>
      </c>
    </row>
    <row r="2631" spans="1:24" ht="60" x14ac:dyDescent="0.25">
      <c r="A2631">
        <v>1208</v>
      </c>
      <c r="B2631" s="1" t="s">
        <v>1209</v>
      </c>
      <c r="C2631" s="1" t="s">
        <v>5318</v>
      </c>
      <c r="D2631" s="3">
        <v>10000</v>
      </c>
      <c r="E2631" s="4">
        <v>15530</v>
      </c>
      <c r="F2631" t="s">
        <v>8218</v>
      </c>
      <c r="G2631" t="s">
        <v>8223</v>
      </c>
      <c r="H2631" t="s">
        <v>8404</v>
      </c>
      <c r="I2631" t="s">
        <v>8245</v>
      </c>
      <c r="J2631">
        <v>1458835264</v>
      </c>
      <c r="K2631">
        <v>1456246864</v>
      </c>
      <c r="L2631" t="b">
        <v>0</v>
      </c>
      <c r="M2631">
        <v>75</v>
      </c>
      <c r="N2631" t="b">
        <v>1</v>
      </c>
      <c r="O2631" t="s">
        <v>8283</v>
      </c>
      <c r="P2631" t="s">
        <v>8312</v>
      </c>
      <c r="Q2631" t="s">
        <v>8313</v>
      </c>
      <c r="R2631">
        <f t="shared" si="287"/>
        <v>207.07</v>
      </c>
      <c r="S2631" s="9">
        <f t="shared" si="288"/>
        <v>155</v>
      </c>
      <c r="T2631" s="8">
        <f t="shared" si="289"/>
        <v>42423.709074074075</v>
      </c>
      <c r="U2631" s="8">
        <f t="shared" si="290"/>
        <v>42453.667407407411</v>
      </c>
      <c r="V2631" s="14">
        <f t="shared" si="291"/>
        <v>29.958333333335759</v>
      </c>
      <c r="W2631" s="10">
        <f t="shared" si="292"/>
        <v>0.55300000000000005</v>
      </c>
      <c r="X2631" s="21">
        <f t="shared" si="293"/>
        <v>2016</v>
      </c>
    </row>
    <row r="2632" spans="1:24" ht="45" x14ac:dyDescent="0.25">
      <c r="A2632">
        <v>3272</v>
      </c>
      <c r="B2632" s="1" t="s">
        <v>3272</v>
      </c>
      <c r="C2632" s="1" t="s">
        <v>7382</v>
      </c>
      <c r="D2632" s="3">
        <v>10000</v>
      </c>
      <c r="E2632" s="4">
        <v>15443</v>
      </c>
      <c r="F2632" t="s">
        <v>8218</v>
      </c>
      <c r="G2632" t="s">
        <v>8223</v>
      </c>
      <c r="H2632" t="s">
        <v>8404</v>
      </c>
      <c r="I2632" t="s">
        <v>8245</v>
      </c>
      <c r="J2632">
        <v>1446814809</v>
      </c>
      <c r="K2632">
        <v>1444219209</v>
      </c>
      <c r="L2632" t="b">
        <v>1</v>
      </c>
      <c r="M2632">
        <v>145</v>
      </c>
      <c r="N2632" t="b">
        <v>1</v>
      </c>
      <c r="O2632" t="s">
        <v>8269</v>
      </c>
      <c r="P2632" t="s">
        <v>8322</v>
      </c>
      <c r="Q2632" t="s">
        <v>8325</v>
      </c>
      <c r="R2632">
        <f t="shared" si="287"/>
        <v>106.5</v>
      </c>
      <c r="S2632" s="9">
        <f t="shared" si="288"/>
        <v>154</v>
      </c>
      <c r="T2632" s="8">
        <f t="shared" si="289"/>
        <v>42284.500104166669</v>
      </c>
      <c r="U2632" s="8">
        <f t="shared" si="290"/>
        <v>42314.541770833333</v>
      </c>
      <c r="V2632" s="14">
        <f t="shared" si="291"/>
        <v>30.041666666664241</v>
      </c>
      <c r="W2632" s="10">
        <f t="shared" si="292"/>
        <v>0.54430000000000001</v>
      </c>
      <c r="X2632" s="21">
        <f t="shared" si="293"/>
        <v>2015</v>
      </c>
    </row>
    <row r="2633" spans="1:24" ht="45" x14ac:dyDescent="0.25">
      <c r="A2633">
        <v>1607</v>
      </c>
      <c r="B2633" s="1" t="s">
        <v>1608</v>
      </c>
      <c r="C2633" s="1" t="s">
        <v>5717</v>
      </c>
      <c r="D2633" s="3">
        <v>10000</v>
      </c>
      <c r="E2633" s="4">
        <v>14511</v>
      </c>
      <c r="F2633" t="s">
        <v>8218</v>
      </c>
      <c r="G2633" t="s">
        <v>8223</v>
      </c>
      <c r="H2633" t="s">
        <v>8404</v>
      </c>
      <c r="I2633" t="s">
        <v>8245</v>
      </c>
      <c r="J2633">
        <v>1339701851</v>
      </c>
      <c r="K2633">
        <v>1337887451</v>
      </c>
      <c r="L2633" t="b">
        <v>0</v>
      </c>
      <c r="M2633">
        <v>205</v>
      </c>
      <c r="N2633" t="b">
        <v>1</v>
      </c>
      <c r="O2633" t="s">
        <v>8274</v>
      </c>
      <c r="P2633" t="s">
        <v>8326</v>
      </c>
      <c r="Q2633" t="s">
        <v>8330</v>
      </c>
      <c r="R2633">
        <f t="shared" si="287"/>
        <v>70.790000000000006</v>
      </c>
      <c r="S2633" s="9">
        <f t="shared" si="288"/>
        <v>145</v>
      </c>
      <c r="T2633" s="8">
        <f t="shared" si="289"/>
        <v>41053.80846064815</v>
      </c>
      <c r="U2633" s="8">
        <f t="shared" si="290"/>
        <v>41074.80846064815</v>
      </c>
      <c r="V2633" s="14">
        <f t="shared" si="291"/>
        <v>21</v>
      </c>
      <c r="W2633" s="10">
        <f t="shared" si="292"/>
        <v>0.4511</v>
      </c>
      <c r="X2633" s="21">
        <f t="shared" si="293"/>
        <v>2012</v>
      </c>
    </row>
    <row r="2634" spans="1:24" ht="60" x14ac:dyDescent="0.25">
      <c r="A2634">
        <v>790</v>
      </c>
      <c r="B2634" s="1" t="s">
        <v>791</v>
      </c>
      <c r="C2634" s="1" t="s">
        <v>4900</v>
      </c>
      <c r="D2634" s="3">
        <v>10000</v>
      </c>
      <c r="E2634" s="4">
        <v>14437.46</v>
      </c>
      <c r="F2634" t="s">
        <v>8218</v>
      </c>
      <c r="G2634" t="s">
        <v>8223</v>
      </c>
      <c r="H2634" t="s">
        <v>8404</v>
      </c>
      <c r="I2634" t="s">
        <v>8245</v>
      </c>
      <c r="J2634">
        <v>1359680939</v>
      </c>
      <c r="K2634">
        <v>1357088939</v>
      </c>
      <c r="L2634" t="b">
        <v>0</v>
      </c>
      <c r="M2634">
        <v>156</v>
      </c>
      <c r="N2634" t="b">
        <v>1</v>
      </c>
      <c r="O2634" t="s">
        <v>8274</v>
      </c>
      <c r="P2634" t="s">
        <v>8326</v>
      </c>
      <c r="Q2634" t="s">
        <v>8330</v>
      </c>
      <c r="R2634">
        <f t="shared" si="287"/>
        <v>92.55</v>
      </c>
      <c r="S2634" s="9">
        <f t="shared" si="288"/>
        <v>144</v>
      </c>
      <c r="T2634" s="8">
        <f t="shared" si="289"/>
        <v>41276.047905092593</v>
      </c>
      <c r="U2634" s="8">
        <f t="shared" si="290"/>
        <v>41306.047905092593</v>
      </c>
      <c r="V2634" s="14">
        <f t="shared" si="291"/>
        <v>30</v>
      </c>
      <c r="W2634" s="10">
        <f t="shared" si="292"/>
        <v>0.44374599999999992</v>
      </c>
      <c r="X2634" s="21">
        <f t="shared" si="293"/>
        <v>2013</v>
      </c>
    </row>
    <row r="2635" spans="1:24" ht="60" x14ac:dyDescent="0.25">
      <c r="A2635">
        <v>1352</v>
      </c>
      <c r="B2635" s="1" t="s">
        <v>1353</v>
      </c>
      <c r="C2635" s="1" t="s">
        <v>5462</v>
      </c>
      <c r="D2635" s="3">
        <v>10000</v>
      </c>
      <c r="E2635" s="4">
        <v>13614</v>
      </c>
      <c r="F2635" t="s">
        <v>8218</v>
      </c>
      <c r="G2635" t="s">
        <v>8223</v>
      </c>
      <c r="H2635" t="s">
        <v>8404</v>
      </c>
      <c r="I2635" t="s">
        <v>8245</v>
      </c>
      <c r="J2635">
        <v>1441425540</v>
      </c>
      <c r="K2635">
        <v>1436968366</v>
      </c>
      <c r="L2635" t="b">
        <v>0</v>
      </c>
      <c r="M2635">
        <v>227</v>
      </c>
      <c r="N2635" t="b">
        <v>1</v>
      </c>
      <c r="O2635" t="s">
        <v>8272</v>
      </c>
      <c r="P2635" t="s">
        <v>8310</v>
      </c>
      <c r="Q2635" t="s">
        <v>8332</v>
      </c>
      <c r="R2635">
        <f t="shared" si="287"/>
        <v>59.97</v>
      </c>
      <c r="S2635" s="9">
        <f t="shared" si="288"/>
        <v>136</v>
      </c>
      <c r="T2635" s="8">
        <f t="shared" si="289"/>
        <v>42200.578310185185</v>
      </c>
      <c r="U2635" s="8">
        <f t="shared" si="290"/>
        <v>42252.165972222225</v>
      </c>
      <c r="V2635" s="14">
        <f t="shared" si="291"/>
        <v>51.587662037039991</v>
      </c>
      <c r="W2635" s="10">
        <f t="shared" si="292"/>
        <v>0.3614</v>
      </c>
      <c r="X2635" s="21">
        <f t="shared" si="293"/>
        <v>2015</v>
      </c>
    </row>
    <row r="2636" spans="1:24" ht="60" x14ac:dyDescent="0.25">
      <c r="A2636">
        <v>1195</v>
      </c>
      <c r="B2636" s="1" t="s">
        <v>1196</v>
      </c>
      <c r="C2636" s="1" t="s">
        <v>5305</v>
      </c>
      <c r="D2636" s="3">
        <v>10000</v>
      </c>
      <c r="E2636" s="4">
        <v>13500</v>
      </c>
      <c r="F2636" t="s">
        <v>8218</v>
      </c>
      <c r="G2636" t="s">
        <v>8236</v>
      </c>
      <c r="H2636" t="s">
        <v>8411</v>
      </c>
      <c r="I2636" t="s">
        <v>8248</v>
      </c>
      <c r="J2636">
        <v>1450602000</v>
      </c>
      <c r="K2636">
        <v>1445415653</v>
      </c>
      <c r="L2636" t="b">
        <v>0</v>
      </c>
      <c r="M2636">
        <v>170</v>
      </c>
      <c r="N2636" t="b">
        <v>1</v>
      </c>
      <c r="O2636" t="s">
        <v>8283</v>
      </c>
      <c r="P2636" t="s">
        <v>8312</v>
      </c>
      <c r="Q2636" t="s">
        <v>8313</v>
      </c>
      <c r="R2636">
        <f t="shared" si="287"/>
        <v>79.41</v>
      </c>
      <c r="S2636" s="9">
        <f t="shared" si="288"/>
        <v>135</v>
      </c>
      <c r="T2636" s="8">
        <f t="shared" si="289"/>
        <v>42298.34783564815</v>
      </c>
      <c r="U2636" s="8">
        <f t="shared" si="290"/>
        <v>42358.375</v>
      </c>
      <c r="V2636" s="14">
        <f t="shared" si="291"/>
        <v>60.027164351849933</v>
      </c>
      <c r="W2636" s="10">
        <f t="shared" si="292"/>
        <v>0.35</v>
      </c>
      <c r="X2636" s="21">
        <f t="shared" si="293"/>
        <v>2015</v>
      </c>
    </row>
    <row r="2637" spans="1:24" ht="45" x14ac:dyDescent="0.25">
      <c r="A2637">
        <v>3256</v>
      </c>
      <c r="B2637" s="1" t="s">
        <v>3256</v>
      </c>
      <c r="C2637" s="1" t="s">
        <v>7366</v>
      </c>
      <c r="D2637" s="3">
        <v>10000</v>
      </c>
      <c r="E2637" s="4">
        <v>12806</v>
      </c>
      <c r="F2637" t="s">
        <v>8218</v>
      </c>
      <c r="G2637" t="s">
        <v>8223</v>
      </c>
      <c r="H2637" t="s">
        <v>8404</v>
      </c>
      <c r="I2637" t="s">
        <v>8245</v>
      </c>
      <c r="J2637">
        <v>1433995140</v>
      </c>
      <c r="K2637">
        <v>1432129577</v>
      </c>
      <c r="L2637" t="b">
        <v>1</v>
      </c>
      <c r="M2637">
        <v>176</v>
      </c>
      <c r="N2637" t="b">
        <v>1</v>
      </c>
      <c r="O2637" t="s">
        <v>8269</v>
      </c>
      <c r="P2637" t="s">
        <v>8322</v>
      </c>
      <c r="Q2637" t="s">
        <v>8325</v>
      </c>
      <c r="R2637">
        <f t="shared" si="287"/>
        <v>72.760000000000005</v>
      </c>
      <c r="S2637" s="9">
        <f t="shared" si="288"/>
        <v>128</v>
      </c>
      <c r="T2637" s="8">
        <f t="shared" si="289"/>
        <v>42144.573807870373</v>
      </c>
      <c r="U2637" s="8">
        <f t="shared" si="290"/>
        <v>42166.165972222225</v>
      </c>
      <c r="V2637" s="14">
        <f t="shared" si="291"/>
        <v>21.592164351852261</v>
      </c>
      <c r="W2637" s="10">
        <f t="shared" si="292"/>
        <v>0.28060000000000002</v>
      </c>
      <c r="X2637" s="21">
        <f t="shared" si="293"/>
        <v>2015</v>
      </c>
    </row>
    <row r="2638" spans="1:24" ht="60" x14ac:dyDescent="0.25">
      <c r="A2638">
        <v>753</v>
      </c>
      <c r="B2638" s="1" t="s">
        <v>754</v>
      </c>
      <c r="C2638" s="1" t="s">
        <v>4863</v>
      </c>
      <c r="D2638" s="3">
        <v>10000</v>
      </c>
      <c r="E2638" s="4">
        <v>12800</v>
      </c>
      <c r="F2638" t="s">
        <v>8218</v>
      </c>
      <c r="G2638" t="s">
        <v>8223</v>
      </c>
      <c r="H2638" t="s">
        <v>8404</v>
      </c>
      <c r="I2638" t="s">
        <v>8245</v>
      </c>
      <c r="J2638">
        <v>1423922991</v>
      </c>
      <c r="K2638">
        <v>1421330991</v>
      </c>
      <c r="L2638" t="b">
        <v>0</v>
      </c>
      <c r="M2638">
        <v>26</v>
      </c>
      <c r="N2638" t="b">
        <v>1</v>
      </c>
      <c r="O2638" t="s">
        <v>8272</v>
      </c>
      <c r="P2638" t="s">
        <v>8310</v>
      </c>
      <c r="Q2638" t="s">
        <v>8332</v>
      </c>
      <c r="R2638">
        <f t="shared" si="287"/>
        <v>492.31</v>
      </c>
      <c r="S2638" s="9">
        <f t="shared" si="288"/>
        <v>128</v>
      </c>
      <c r="T2638" s="8">
        <f t="shared" si="289"/>
        <v>42019.590173611112</v>
      </c>
      <c r="U2638" s="8">
        <f t="shared" si="290"/>
        <v>42049.590173611112</v>
      </c>
      <c r="V2638" s="14">
        <f t="shared" si="291"/>
        <v>30</v>
      </c>
      <c r="W2638" s="10">
        <f t="shared" si="292"/>
        <v>0.28000000000000003</v>
      </c>
      <c r="X2638" s="21">
        <f t="shared" si="293"/>
        <v>2015</v>
      </c>
    </row>
    <row r="2639" spans="1:24" ht="60" x14ac:dyDescent="0.25">
      <c r="A2639">
        <v>2803</v>
      </c>
      <c r="B2639" s="1" t="s">
        <v>2803</v>
      </c>
      <c r="C2639" s="1" t="s">
        <v>6913</v>
      </c>
      <c r="D2639" s="3">
        <v>10000</v>
      </c>
      <c r="E2639" s="4">
        <v>12795</v>
      </c>
      <c r="F2639" t="s">
        <v>8218</v>
      </c>
      <c r="G2639" t="s">
        <v>8223</v>
      </c>
      <c r="H2639" t="s">
        <v>8404</v>
      </c>
      <c r="I2639" t="s">
        <v>8245</v>
      </c>
      <c r="J2639">
        <v>1437004800</v>
      </c>
      <c r="K2639">
        <v>1433295276</v>
      </c>
      <c r="L2639" t="b">
        <v>0</v>
      </c>
      <c r="M2639">
        <v>141</v>
      </c>
      <c r="N2639" t="b">
        <v>1</v>
      </c>
      <c r="O2639" t="s">
        <v>8269</v>
      </c>
      <c r="P2639" t="s">
        <v>8322</v>
      </c>
      <c r="Q2639" t="s">
        <v>8325</v>
      </c>
      <c r="R2639">
        <f t="shared" si="287"/>
        <v>90.74</v>
      </c>
      <c r="S2639" s="9">
        <f t="shared" si="288"/>
        <v>128</v>
      </c>
      <c r="T2639" s="8">
        <f t="shared" si="289"/>
        <v>42158.065694444449</v>
      </c>
      <c r="U2639" s="8">
        <f t="shared" si="290"/>
        <v>42201</v>
      </c>
      <c r="V2639" s="14">
        <f t="shared" si="291"/>
        <v>42.934305555550964</v>
      </c>
      <c r="W2639" s="10">
        <f t="shared" si="292"/>
        <v>0.27950000000000003</v>
      </c>
      <c r="X2639" s="21">
        <f t="shared" si="293"/>
        <v>2015</v>
      </c>
    </row>
    <row r="2640" spans="1:24" ht="45" x14ac:dyDescent="0.25">
      <c r="A2640">
        <v>3242</v>
      </c>
      <c r="B2640" s="1" t="s">
        <v>3242</v>
      </c>
      <c r="C2640" s="1" t="s">
        <v>7352</v>
      </c>
      <c r="D2640" s="3">
        <v>10000</v>
      </c>
      <c r="E2640" s="4">
        <v>12730.42</v>
      </c>
      <c r="F2640" t="s">
        <v>8218</v>
      </c>
      <c r="G2640" t="s">
        <v>8223</v>
      </c>
      <c r="H2640" t="s">
        <v>8404</v>
      </c>
      <c r="I2640" t="s">
        <v>8245</v>
      </c>
      <c r="J2640">
        <v>1411150092</v>
      </c>
      <c r="K2640">
        <v>1408558092</v>
      </c>
      <c r="L2640" t="b">
        <v>1</v>
      </c>
      <c r="M2640">
        <v>183</v>
      </c>
      <c r="N2640" t="b">
        <v>1</v>
      </c>
      <c r="O2640" t="s">
        <v>8269</v>
      </c>
      <c r="P2640" t="s">
        <v>8322</v>
      </c>
      <c r="Q2640" t="s">
        <v>8325</v>
      </c>
      <c r="R2640">
        <f t="shared" si="287"/>
        <v>69.569999999999993</v>
      </c>
      <c r="S2640" s="9">
        <f t="shared" si="288"/>
        <v>127</v>
      </c>
      <c r="T2640" s="8">
        <f t="shared" si="289"/>
        <v>41871.755694444444</v>
      </c>
      <c r="U2640" s="8">
        <f t="shared" si="290"/>
        <v>41901.755694444444</v>
      </c>
      <c r="V2640" s="14">
        <f t="shared" si="291"/>
        <v>30</v>
      </c>
      <c r="W2640" s="10">
        <f t="shared" si="292"/>
        <v>0.27304200000000001</v>
      </c>
      <c r="X2640" s="21">
        <f t="shared" si="293"/>
        <v>2014</v>
      </c>
    </row>
    <row r="2641" spans="1:24" ht="60" x14ac:dyDescent="0.25">
      <c r="A2641">
        <v>1843</v>
      </c>
      <c r="B2641" s="1" t="s">
        <v>1844</v>
      </c>
      <c r="C2641" s="1" t="s">
        <v>5953</v>
      </c>
      <c r="D2641" s="3">
        <v>10000</v>
      </c>
      <c r="E2641" s="4">
        <v>12400.61</v>
      </c>
      <c r="F2641" t="s">
        <v>8218</v>
      </c>
      <c r="G2641" t="s">
        <v>8223</v>
      </c>
      <c r="H2641" t="s">
        <v>8404</v>
      </c>
      <c r="I2641" t="s">
        <v>8245</v>
      </c>
      <c r="J2641">
        <v>1298245954</v>
      </c>
      <c r="K2641">
        <v>1295653954</v>
      </c>
      <c r="L2641" t="b">
        <v>0</v>
      </c>
      <c r="M2641">
        <v>134</v>
      </c>
      <c r="N2641" t="b">
        <v>1</v>
      </c>
      <c r="O2641" t="s">
        <v>8274</v>
      </c>
      <c r="P2641" t="s">
        <v>8326</v>
      </c>
      <c r="Q2641" t="s">
        <v>8330</v>
      </c>
      <c r="R2641">
        <f t="shared" si="287"/>
        <v>92.54</v>
      </c>
      <c r="S2641" s="9">
        <f t="shared" si="288"/>
        <v>124</v>
      </c>
      <c r="T2641" s="8">
        <f t="shared" si="289"/>
        <v>40564.994837962964</v>
      </c>
      <c r="U2641" s="8">
        <f t="shared" si="290"/>
        <v>40594.994837962964</v>
      </c>
      <c r="V2641" s="14">
        <f t="shared" si="291"/>
        <v>30</v>
      </c>
      <c r="W2641" s="10">
        <f t="shared" si="292"/>
        <v>0.24006100000000005</v>
      </c>
      <c r="X2641" s="21">
        <f t="shared" si="293"/>
        <v>2011</v>
      </c>
    </row>
    <row r="2642" spans="1:24" ht="45" x14ac:dyDescent="0.25">
      <c r="A2642">
        <v>2042</v>
      </c>
      <c r="B2642" s="1" t="s">
        <v>2043</v>
      </c>
      <c r="C2642" s="1" t="s">
        <v>6152</v>
      </c>
      <c r="D2642" s="3">
        <v>10000</v>
      </c>
      <c r="E2642" s="4">
        <v>12353</v>
      </c>
      <c r="F2642" t="s">
        <v>8218</v>
      </c>
      <c r="G2642" t="s">
        <v>8223</v>
      </c>
      <c r="H2642" t="s">
        <v>8404</v>
      </c>
      <c r="I2642" t="s">
        <v>8245</v>
      </c>
      <c r="J2642">
        <v>1453481974</v>
      </c>
      <c r="K2642">
        <v>1448297974</v>
      </c>
      <c r="L2642" t="b">
        <v>0</v>
      </c>
      <c r="M2642">
        <v>140</v>
      </c>
      <c r="N2642" t="b">
        <v>1</v>
      </c>
      <c r="O2642" t="s">
        <v>8293</v>
      </c>
      <c r="P2642" t="s">
        <v>8307</v>
      </c>
      <c r="Q2642" t="s">
        <v>8308</v>
      </c>
      <c r="R2642">
        <f t="shared" si="287"/>
        <v>88.24</v>
      </c>
      <c r="S2642" s="9">
        <f t="shared" si="288"/>
        <v>124</v>
      </c>
      <c r="T2642" s="8">
        <f t="shared" si="289"/>
        <v>42331.708032407405</v>
      </c>
      <c r="U2642" s="8">
        <f t="shared" si="290"/>
        <v>42391.708032407405</v>
      </c>
      <c r="V2642" s="14">
        <f t="shared" si="291"/>
        <v>60</v>
      </c>
      <c r="W2642" s="10">
        <f t="shared" si="292"/>
        <v>0.23530000000000001</v>
      </c>
      <c r="X2642" s="21">
        <f t="shared" si="293"/>
        <v>2015</v>
      </c>
    </row>
    <row r="2643" spans="1:24" ht="60" x14ac:dyDescent="0.25">
      <c r="A2643">
        <v>532</v>
      </c>
      <c r="B2643" s="1" t="s">
        <v>533</v>
      </c>
      <c r="C2643" s="1" t="s">
        <v>4642</v>
      </c>
      <c r="D2643" s="3">
        <v>10000</v>
      </c>
      <c r="E2643" s="4">
        <v>12325</v>
      </c>
      <c r="F2643" t="s">
        <v>8218</v>
      </c>
      <c r="G2643" t="s">
        <v>8223</v>
      </c>
      <c r="H2643" t="s">
        <v>8404</v>
      </c>
      <c r="I2643" t="s">
        <v>8245</v>
      </c>
      <c r="J2643">
        <v>1463098208</v>
      </c>
      <c r="K2643">
        <v>1460506208</v>
      </c>
      <c r="L2643" t="b">
        <v>0</v>
      </c>
      <c r="M2643">
        <v>173</v>
      </c>
      <c r="N2643" t="b">
        <v>1</v>
      </c>
      <c r="O2643" t="s">
        <v>8269</v>
      </c>
      <c r="P2643" t="s">
        <v>8322</v>
      </c>
      <c r="Q2643" t="s">
        <v>8325</v>
      </c>
      <c r="R2643">
        <f t="shared" si="287"/>
        <v>71.239999999999995</v>
      </c>
      <c r="S2643" s="9">
        <f t="shared" si="288"/>
        <v>123</v>
      </c>
      <c r="T2643" s="8">
        <f t="shared" si="289"/>
        <v>42473.007037037038</v>
      </c>
      <c r="U2643" s="8">
        <f t="shared" si="290"/>
        <v>42503.007037037038</v>
      </c>
      <c r="V2643" s="14">
        <f t="shared" si="291"/>
        <v>30</v>
      </c>
      <c r="W2643" s="10">
        <f t="shared" si="292"/>
        <v>0.23250000000000001</v>
      </c>
      <c r="X2643" s="21">
        <f t="shared" si="293"/>
        <v>2016</v>
      </c>
    </row>
    <row r="2644" spans="1:24" ht="45" x14ac:dyDescent="0.25">
      <c r="A2644">
        <v>3468</v>
      </c>
      <c r="B2644" s="1" t="s">
        <v>3467</v>
      </c>
      <c r="C2644" s="1" t="s">
        <v>7578</v>
      </c>
      <c r="D2644" s="3">
        <v>10000</v>
      </c>
      <c r="E2644" s="4">
        <v>12178</v>
      </c>
      <c r="F2644" t="s">
        <v>8218</v>
      </c>
      <c r="G2644" t="s">
        <v>8223</v>
      </c>
      <c r="H2644" t="s">
        <v>8404</v>
      </c>
      <c r="I2644" t="s">
        <v>8245</v>
      </c>
      <c r="J2644">
        <v>1474426800</v>
      </c>
      <c r="K2644">
        <v>1471976529</v>
      </c>
      <c r="L2644" t="b">
        <v>0</v>
      </c>
      <c r="M2644">
        <v>17</v>
      </c>
      <c r="N2644" t="b">
        <v>1</v>
      </c>
      <c r="O2644" t="s">
        <v>8269</v>
      </c>
      <c r="P2644" t="s">
        <v>8322</v>
      </c>
      <c r="Q2644" t="s">
        <v>8325</v>
      </c>
      <c r="R2644">
        <f t="shared" si="287"/>
        <v>716.35</v>
      </c>
      <c r="S2644" s="9">
        <f t="shared" si="288"/>
        <v>122</v>
      </c>
      <c r="T2644" s="8">
        <f t="shared" si="289"/>
        <v>42605.765381944439</v>
      </c>
      <c r="U2644" s="8">
        <f t="shared" si="290"/>
        <v>42634.125</v>
      </c>
      <c r="V2644" s="14">
        <f t="shared" si="291"/>
        <v>28.359618055561441</v>
      </c>
      <c r="W2644" s="10">
        <f t="shared" si="292"/>
        <v>0.21779999999999999</v>
      </c>
      <c r="X2644" s="21">
        <f t="shared" si="293"/>
        <v>2016</v>
      </c>
    </row>
    <row r="2645" spans="1:24" ht="60" x14ac:dyDescent="0.25">
      <c r="A2645">
        <v>2985</v>
      </c>
      <c r="B2645" s="1" t="s">
        <v>2985</v>
      </c>
      <c r="C2645" s="1" t="s">
        <v>7095</v>
      </c>
      <c r="D2645" s="3">
        <v>10000</v>
      </c>
      <c r="E2645" s="4">
        <v>12165</v>
      </c>
      <c r="F2645" t="s">
        <v>8218</v>
      </c>
      <c r="G2645" t="s">
        <v>8227</v>
      </c>
      <c r="H2645" t="s">
        <v>8416</v>
      </c>
      <c r="I2645" t="s">
        <v>8249</v>
      </c>
      <c r="J2645">
        <v>1477886400</v>
      </c>
      <c r="K2645">
        <v>1476228128</v>
      </c>
      <c r="L2645" t="b">
        <v>0</v>
      </c>
      <c r="M2645">
        <v>111</v>
      </c>
      <c r="N2645" t="b">
        <v>1</v>
      </c>
      <c r="O2645" t="s">
        <v>8301</v>
      </c>
      <c r="P2645" t="s">
        <v>8322</v>
      </c>
      <c r="Q2645" t="s">
        <v>8323</v>
      </c>
      <c r="R2645">
        <f t="shared" si="287"/>
        <v>109.59</v>
      </c>
      <c r="S2645" s="9">
        <f t="shared" si="288"/>
        <v>122</v>
      </c>
      <c r="T2645" s="8">
        <f t="shared" si="289"/>
        <v>42654.973703703698</v>
      </c>
      <c r="U2645" s="8">
        <f t="shared" si="290"/>
        <v>42674.166666666672</v>
      </c>
      <c r="V2645" s="14">
        <f t="shared" si="291"/>
        <v>19.192962962973979</v>
      </c>
      <c r="W2645" s="10">
        <f t="shared" si="292"/>
        <v>0.2165</v>
      </c>
      <c r="X2645" s="21">
        <f t="shared" si="293"/>
        <v>2016</v>
      </c>
    </row>
    <row r="2646" spans="1:24" ht="60" x14ac:dyDescent="0.25">
      <c r="A2646">
        <v>2046</v>
      </c>
      <c r="B2646" s="1" t="s">
        <v>2047</v>
      </c>
      <c r="C2646" s="1" t="s">
        <v>6156</v>
      </c>
      <c r="D2646" s="3">
        <v>10000</v>
      </c>
      <c r="E2646" s="4">
        <v>12110</v>
      </c>
      <c r="F2646" t="s">
        <v>8218</v>
      </c>
      <c r="G2646" t="s">
        <v>8223</v>
      </c>
      <c r="H2646" t="s">
        <v>8404</v>
      </c>
      <c r="I2646" t="s">
        <v>8245</v>
      </c>
      <c r="J2646">
        <v>1369282044</v>
      </c>
      <c r="K2646">
        <v>1366690044</v>
      </c>
      <c r="L2646" t="b">
        <v>0</v>
      </c>
      <c r="M2646">
        <v>217</v>
      </c>
      <c r="N2646" t="b">
        <v>1</v>
      </c>
      <c r="O2646" t="s">
        <v>8293</v>
      </c>
      <c r="P2646" t="s">
        <v>8307</v>
      </c>
      <c r="Q2646" t="s">
        <v>8308</v>
      </c>
      <c r="R2646">
        <f t="shared" si="287"/>
        <v>55.81</v>
      </c>
      <c r="S2646" s="9">
        <f t="shared" si="288"/>
        <v>121</v>
      </c>
      <c r="T2646" s="8">
        <f t="shared" si="289"/>
        <v>41387.171805555554</v>
      </c>
      <c r="U2646" s="8">
        <f t="shared" si="290"/>
        <v>41417.171805555554</v>
      </c>
      <c r="V2646" s="14">
        <f t="shared" si="291"/>
        <v>30</v>
      </c>
      <c r="W2646" s="10">
        <f t="shared" si="292"/>
        <v>0.21099999999999999</v>
      </c>
      <c r="X2646" s="21">
        <f t="shared" si="293"/>
        <v>2013</v>
      </c>
    </row>
    <row r="2647" spans="1:24" ht="45" x14ac:dyDescent="0.25">
      <c r="A2647">
        <v>840</v>
      </c>
      <c r="B2647" s="1" t="s">
        <v>841</v>
      </c>
      <c r="C2647" s="1" t="s">
        <v>4950</v>
      </c>
      <c r="D2647" s="3">
        <v>10000</v>
      </c>
      <c r="E2647" s="4">
        <v>12041.66</v>
      </c>
      <c r="F2647" t="s">
        <v>8218</v>
      </c>
      <c r="G2647" t="s">
        <v>8223</v>
      </c>
      <c r="H2647" t="s">
        <v>8404</v>
      </c>
      <c r="I2647" t="s">
        <v>8245</v>
      </c>
      <c r="J2647">
        <v>1474694787</v>
      </c>
      <c r="K2647">
        <v>1472102787</v>
      </c>
      <c r="L2647" t="b">
        <v>0</v>
      </c>
      <c r="M2647">
        <v>190</v>
      </c>
      <c r="N2647" t="b">
        <v>1</v>
      </c>
      <c r="O2647" t="s">
        <v>8275</v>
      </c>
      <c r="P2647" t="s">
        <v>8326</v>
      </c>
      <c r="Q2647" t="s">
        <v>8335</v>
      </c>
      <c r="R2647">
        <f t="shared" si="287"/>
        <v>63.38</v>
      </c>
      <c r="S2647" s="9">
        <f t="shared" si="288"/>
        <v>120</v>
      </c>
      <c r="T2647" s="8">
        <f t="shared" si="289"/>
        <v>42607.226701388892</v>
      </c>
      <c r="U2647" s="8">
        <f t="shared" si="290"/>
        <v>42637.226701388892</v>
      </c>
      <c r="V2647" s="14">
        <f t="shared" si="291"/>
        <v>30</v>
      </c>
      <c r="W2647" s="10">
        <f t="shared" si="292"/>
        <v>0.20416599999999999</v>
      </c>
      <c r="X2647" s="21">
        <f t="shared" si="293"/>
        <v>2016</v>
      </c>
    </row>
    <row r="2648" spans="1:24" ht="75" x14ac:dyDescent="0.25">
      <c r="A2648">
        <v>2716</v>
      </c>
      <c r="B2648" s="1" t="s">
        <v>2716</v>
      </c>
      <c r="C2648" s="1" t="s">
        <v>6826</v>
      </c>
      <c r="D2648" s="3">
        <v>10000</v>
      </c>
      <c r="E2648" s="4">
        <v>11998.01</v>
      </c>
      <c r="F2648" t="s">
        <v>8218</v>
      </c>
      <c r="G2648" t="s">
        <v>8235</v>
      </c>
      <c r="H2648" t="s">
        <v>8413</v>
      </c>
      <c r="I2648" t="s">
        <v>8248</v>
      </c>
      <c r="J2648">
        <v>1444291193</v>
      </c>
      <c r="K2648">
        <v>1441699193</v>
      </c>
      <c r="L2648" t="b">
        <v>1</v>
      </c>
      <c r="M2648">
        <v>187</v>
      </c>
      <c r="N2648" t="b">
        <v>1</v>
      </c>
      <c r="O2648" t="s">
        <v>8301</v>
      </c>
      <c r="P2648" t="s">
        <v>8322</v>
      </c>
      <c r="Q2648" t="s">
        <v>8323</v>
      </c>
      <c r="R2648">
        <f t="shared" si="287"/>
        <v>64.16</v>
      </c>
      <c r="S2648" s="9">
        <f t="shared" si="288"/>
        <v>120</v>
      </c>
      <c r="T2648" s="8">
        <f t="shared" si="289"/>
        <v>42255.333252314813</v>
      </c>
      <c r="U2648" s="8">
        <f t="shared" si="290"/>
        <v>42285.333252314813</v>
      </c>
      <c r="V2648" s="14">
        <f t="shared" si="291"/>
        <v>30</v>
      </c>
      <c r="W2648" s="10">
        <f t="shared" si="292"/>
        <v>0.19980100000000003</v>
      </c>
      <c r="X2648" s="21">
        <f t="shared" si="293"/>
        <v>2015</v>
      </c>
    </row>
    <row r="2649" spans="1:24" ht="60" x14ac:dyDescent="0.25">
      <c r="A2649">
        <v>3481</v>
      </c>
      <c r="B2649" s="1" t="s">
        <v>3480</v>
      </c>
      <c r="C2649" s="1" t="s">
        <v>7591</v>
      </c>
      <c r="D2649" s="3">
        <v>10000</v>
      </c>
      <c r="E2649" s="4">
        <v>11880</v>
      </c>
      <c r="F2649" t="s">
        <v>8218</v>
      </c>
      <c r="G2649" t="s">
        <v>8225</v>
      </c>
      <c r="H2649" t="s">
        <v>8405</v>
      </c>
      <c r="I2649" t="s">
        <v>8247</v>
      </c>
      <c r="J2649">
        <v>1420178188</v>
      </c>
      <c r="K2649">
        <v>1418709388</v>
      </c>
      <c r="L2649" t="b">
        <v>0</v>
      </c>
      <c r="M2649">
        <v>95</v>
      </c>
      <c r="N2649" t="b">
        <v>1</v>
      </c>
      <c r="O2649" t="s">
        <v>8269</v>
      </c>
      <c r="P2649" t="s">
        <v>8322</v>
      </c>
      <c r="Q2649" t="s">
        <v>8325</v>
      </c>
      <c r="R2649">
        <f t="shared" si="287"/>
        <v>125.05</v>
      </c>
      <c r="S2649" s="9">
        <f t="shared" si="288"/>
        <v>119</v>
      </c>
      <c r="T2649" s="8">
        <f t="shared" si="289"/>
        <v>41989.24754629629</v>
      </c>
      <c r="U2649" s="8">
        <f t="shared" si="290"/>
        <v>42006.24754629629</v>
      </c>
      <c r="V2649" s="14">
        <f t="shared" si="291"/>
        <v>17</v>
      </c>
      <c r="W2649" s="10">
        <f t="shared" si="292"/>
        <v>0.188</v>
      </c>
      <c r="X2649" s="21">
        <f t="shared" si="293"/>
        <v>2014</v>
      </c>
    </row>
    <row r="2650" spans="1:24" ht="30" x14ac:dyDescent="0.25">
      <c r="A2650">
        <v>1834</v>
      </c>
      <c r="B2650" s="1" t="s">
        <v>1835</v>
      </c>
      <c r="C2650" s="1" t="s">
        <v>5944</v>
      </c>
      <c r="D2650" s="3">
        <v>10000</v>
      </c>
      <c r="E2650" s="4">
        <v>11805</v>
      </c>
      <c r="F2650" t="s">
        <v>8218</v>
      </c>
      <c r="G2650" t="s">
        <v>8223</v>
      </c>
      <c r="H2650" t="s">
        <v>8404</v>
      </c>
      <c r="I2650" t="s">
        <v>8245</v>
      </c>
      <c r="J2650">
        <v>1422140895</v>
      </c>
      <c r="K2650">
        <v>1418684895</v>
      </c>
      <c r="L2650" t="b">
        <v>0</v>
      </c>
      <c r="M2650">
        <v>90</v>
      </c>
      <c r="N2650" t="b">
        <v>1</v>
      </c>
      <c r="O2650" t="s">
        <v>8274</v>
      </c>
      <c r="P2650" t="s">
        <v>8326</v>
      </c>
      <c r="Q2650" t="s">
        <v>8330</v>
      </c>
      <c r="R2650">
        <f t="shared" si="287"/>
        <v>131.16999999999999</v>
      </c>
      <c r="S2650" s="9">
        <f t="shared" si="288"/>
        <v>118</v>
      </c>
      <c r="T2650" s="8">
        <f t="shared" si="289"/>
        <v>41988.964062500003</v>
      </c>
      <c r="U2650" s="8">
        <f t="shared" si="290"/>
        <v>42028.964062500003</v>
      </c>
      <c r="V2650" s="14">
        <f t="shared" si="291"/>
        <v>40</v>
      </c>
      <c r="W2650" s="10">
        <f t="shared" si="292"/>
        <v>0.18049999999999999</v>
      </c>
      <c r="X2650" s="21">
        <f t="shared" si="293"/>
        <v>2014</v>
      </c>
    </row>
    <row r="2651" spans="1:24" ht="45" x14ac:dyDescent="0.25">
      <c r="A2651">
        <v>1028</v>
      </c>
      <c r="B2651" s="1" t="s">
        <v>1029</v>
      </c>
      <c r="C2651" s="1" t="s">
        <v>5138</v>
      </c>
      <c r="D2651" s="3">
        <v>10000</v>
      </c>
      <c r="E2651" s="4">
        <v>11727</v>
      </c>
      <c r="F2651" t="s">
        <v>8218</v>
      </c>
      <c r="G2651" t="s">
        <v>8224</v>
      </c>
      <c r="H2651" t="s">
        <v>8408</v>
      </c>
      <c r="I2651" t="s">
        <v>8246</v>
      </c>
      <c r="J2651">
        <v>1488830400</v>
      </c>
      <c r="K2651">
        <v>1484924605</v>
      </c>
      <c r="L2651" t="b">
        <v>1</v>
      </c>
      <c r="M2651">
        <v>255</v>
      </c>
      <c r="N2651" t="b">
        <v>1</v>
      </c>
      <c r="O2651" t="s">
        <v>8278</v>
      </c>
      <c r="P2651" t="s">
        <v>8326</v>
      </c>
      <c r="Q2651" t="s">
        <v>8328</v>
      </c>
      <c r="R2651">
        <f t="shared" si="287"/>
        <v>45.99</v>
      </c>
      <c r="S2651" s="9">
        <f t="shared" si="288"/>
        <v>117</v>
      </c>
      <c r="T2651" s="8">
        <f t="shared" si="289"/>
        <v>42755.627372685187</v>
      </c>
      <c r="U2651" s="8">
        <f t="shared" si="290"/>
        <v>42800.833333333328</v>
      </c>
      <c r="V2651" s="14">
        <f t="shared" si="291"/>
        <v>45.205960648141627</v>
      </c>
      <c r="W2651" s="10">
        <f t="shared" si="292"/>
        <v>0.17269999999999999</v>
      </c>
      <c r="X2651" s="21">
        <f t="shared" si="293"/>
        <v>2017</v>
      </c>
    </row>
    <row r="2652" spans="1:24" ht="60" x14ac:dyDescent="0.25">
      <c r="A2652">
        <v>352</v>
      </c>
      <c r="B2652" s="1" t="s">
        <v>353</v>
      </c>
      <c r="C2652" s="1" t="s">
        <v>4462</v>
      </c>
      <c r="D2652" s="3">
        <v>10000</v>
      </c>
      <c r="E2652" s="4">
        <v>11656</v>
      </c>
      <c r="F2652" t="s">
        <v>8218</v>
      </c>
      <c r="G2652" t="s">
        <v>8223</v>
      </c>
      <c r="H2652" t="s">
        <v>8404</v>
      </c>
      <c r="I2652" t="s">
        <v>8245</v>
      </c>
      <c r="J2652">
        <v>1412740868</v>
      </c>
      <c r="K2652">
        <v>1410148868</v>
      </c>
      <c r="L2652" t="b">
        <v>1</v>
      </c>
      <c r="M2652">
        <v>286</v>
      </c>
      <c r="N2652" t="b">
        <v>1</v>
      </c>
      <c r="O2652" t="s">
        <v>8267</v>
      </c>
      <c r="P2652" t="s">
        <v>8320</v>
      </c>
      <c r="Q2652" t="s">
        <v>8321</v>
      </c>
      <c r="R2652">
        <f t="shared" si="287"/>
        <v>40.76</v>
      </c>
      <c r="S2652" s="9">
        <f t="shared" si="288"/>
        <v>117</v>
      </c>
      <c r="T2652" s="8">
        <f t="shared" si="289"/>
        <v>41890.167453703703</v>
      </c>
      <c r="U2652" s="8">
        <f t="shared" si="290"/>
        <v>41920.167453703703</v>
      </c>
      <c r="V2652" s="14">
        <f t="shared" si="291"/>
        <v>30</v>
      </c>
      <c r="W2652" s="10">
        <f t="shared" si="292"/>
        <v>0.1656</v>
      </c>
      <c r="X2652" s="21">
        <f t="shared" si="293"/>
        <v>2014</v>
      </c>
    </row>
    <row r="2653" spans="1:24" ht="45" x14ac:dyDescent="0.25">
      <c r="A2653">
        <v>52</v>
      </c>
      <c r="B2653" s="1" t="s">
        <v>54</v>
      </c>
      <c r="C2653" s="1" t="s">
        <v>4163</v>
      </c>
      <c r="D2653" s="3">
        <v>10000</v>
      </c>
      <c r="E2653" s="4">
        <v>11621</v>
      </c>
      <c r="F2653" t="s">
        <v>8218</v>
      </c>
      <c r="G2653" t="s">
        <v>8223</v>
      </c>
      <c r="H2653" t="s">
        <v>8404</v>
      </c>
      <c r="I2653" t="s">
        <v>8245</v>
      </c>
      <c r="J2653">
        <v>1405615846</v>
      </c>
      <c r="K2653">
        <v>1403023846</v>
      </c>
      <c r="L2653" t="b">
        <v>0</v>
      </c>
      <c r="M2653">
        <v>52</v>
      </c>
      <c r="N2653" t="b">
        <v>1</v>
      </c>
      <c r="O2653" t="s">
        <v>8263</v>
      </c>
      <c r="P2653" t="s">
        <v>8320</v>
      </c>
      <c r="Q2653" t="s">
        <v>8331</v>
      </c>
      <c r="R2653">
        <f t="shared" si="287"/>
        <v>223.48</v>
      </c>
      <c r="S2653" s="9">
        <f t="shared" si="288"/>
        <v>116</v>
      </c>
      <c r="T2653" s="8">
        <f t="shared" si="289"/>
        <v>41807.701921296299</v>
      </c>
      <c r="U2653" s="8">
        <f t="shared" si="290"/>
        <v>41837.701921296299</v>
      </c>
      <c r="V2653" s="14">
        <f t="shared" si="291"/>
        <v>30</v>
      </c>
      <c r="W2653" s="10">
        <f t="shared" si="292"/>
        <v>0.16209999999999999</v>
      </c>
      <c r="X2653" s="21">
        <f t="shared" si="293"/>
        <v>2014</v>
      </c>
    </row>
    <row r="2654" spans="1:24" ht="60" x14ac:dyDescent="0.25">
      <c r="A2654">
        <v>2007</v>
      </c>
      <c r="B2654" s="1" t="s">
        <v>2008</v>
      </c>
      <c r="C2654" s="1" t="s">
        <v>6117</v>
      </c>
      <c r="D2654" s="3">
        <v>10000</v>
      </c>
      <c r="E2654" s="4">
        <v>11570.92</v>
      </c>
      <c r="F2654" t="s">
        <v>8218</v>
      </c>
      <c r="G2654" t="s">
        <v>8223</v>
      </c>
      <c r="H2654" t="s">
        <v>8404</v>
      </c>
      <c r="I2654" t="s">
        <v>8245</v>
      </c>
      <c r="J2654">
        <v>1282622400</v>
      </c>
      <c r="K2654">
        <v>1276891586</v>
      </c>
      <c r="L2654" t="b">
        <v>1</v>
      </c>
      <c r="M2654">
        <v>137</v>
      </c>
      <c r="N2654" t="b">
        <v>1</v>
      </c>
      <c r="O2654" t="s">
        <v>8293</v>
      </c>
      <c r="P2654" t="s">
        <v>8307</v>
      </c>
      <c r="Q2654" t="s">
        <v>8308</v>
      </c>
      <c r="R2654">
        <f t="shared" si="287"/>
        <v>84.46</v>
      </c>
      <c r="S2654" s="9">
        <f t="shared" si="288"/>
        <v>116</v>
      </c>
      <c r="T2654" s="8">
        <f t="shared" si="289"/>
        <v>40347.837800925925</v>
      </c>
      <c r="U2654" s="8">
        <f t="shared" si="290"/>
        <v>40414.166666666664</v>
      </c>
      <c r="V2654" s="14">
        <f t="shared" si="291"/>
        <v>66.328865740739275</v>
      </c>
      <c r="W2654" s="10">
        <f t="shared" si="292"/>
        <v>0.15709200000000001</v>
      </c>
      <c r="X2654" s="21">
        <f t="shared" si="293"/>
        <v>2010</v>
      </c>
    </row>
    <row r="2655" spans="1:24" ht="60" x14ac:dyDescent="0.25">
      <c r="A2655">
        <v>2451</v>
      </c>
      <c r="B2655" s="1" t="s">
        <v>2452</v>
      </c>
      <c r="C2655" s="1" t="s">
        <v>6561</v>
      </c>
      <c r="D2655" s="3">
        <v>10000</v>
      </c>
      <c r="E2655" s="4">
        <v>11545</v>
      </c>
      <c r="F2655" t="s">
        <v>8218</v>
      </c>
      <c r="G2655" t="s">
        <v>8223</v>
      </c>
      <c r="H2655" t="s">
        <v>8404</v>
      </c>
      <c r="I2655" t="s">
        <v>8245</v>
      </c>
      <c r="J2655">
        <v>1488750490</v>
      </c>
      <c r="K2655">
        <v>1487022490</v>
      </c>
      <c r="L2655" t="b">
        <v>0</v>
      </c>
      <c r="M2655">
        <v>186</v>
      </c>
      <c r="N2655" t="b">
        <v>1</v>
      </c>
      <c r="O2655" t="s">
        <v>8296</v>
      </c>
      <c r="P2655" t="s">
        <v>8318</v>
      </c>
      <c r="Q2655" t="s">
        <v>8319</v>
      </c>
      <c r="R2655">
        <f t="shared" si="287"/>
        <v>62.07</v>
      </c>
      <c r="S2655" s="9">
        <f t="shared" si="288"/>
        <v>115</v>
      </c>
      <c r="T2655" s="8">
        <f t="shared" si="289"/>
        <v>42779.908449074079</v>
      </c>
      <c r="U2655" s="8">
        <f t="shared" si="290"/>
        <v>42799.908449074079</v>
      </c>
      <c r="V2655" s="14">
        <f t="shared" si="291"/>
        <v>20</v>
      </c>
      <c r="W2655" s="10">
        <f t="shared" si="292"/>
        <v>0.1545</v>
      </c>
      <c r="X2655" s="21">
        <f t="shared" si="293"/>
        <v>2017</v>
      </c>
    </row>
    <row r="2656" spans="1:24" ht="45" x14ac:dyDescent="0.25">
      <c r="A2656">
        <v>1270</v>
      </c>
      <c r="B2656" s="1" t="s">
        <v>1271</v>
      </c>
      <c r="C2656" s="1" t="s">
        <v>5380</v>
      </c>
      <c r="D2656" s="3">
        <v>10000</v>
      </c>
      <c r="E2656" s="4">
        <v>11472</v>
      </c>
      <c r="F2656" t="s">
        <v>8218</v>
      </c>
      <c r="G2656" t="s">
        <v>8223</v>
      </c>
      <c r="H2656" t="s">
        <v>8404</v>
      </c>
      <c r="I2656" t="s">
        <v>8245</v>
      </c>
      <c r="J2656">
        <v>1332704042</v>
      </c>
      <c r="K2656">
        <v>1327523642</v>
      </c>
      <c r="L2656" t="b">
        <v>1</v>
      </c>
      <c r="M2656">
        <v>169</v>
      </c>
      <c r="N2656" t="b">
        <v>1</v>
      </c>
      <c r="O2656" t="s">
        <v>8274</v>
      </c>
      <c r="P2656" t="s">
        <v>8326</v>
      </c>
      <c r="Q2656" t="s">
        <v>8330</v>
      </c>
      <c r="R2656">
        <f t="shared" si="287"/>
        <v>67.88</v>
      </c>
      <c r="S2656" s="9">
        <f t="shared" si="288"/>
        <v>115</v>
      </c>
      <c r="T2656" s="8">
        <f t="shared" si="289"/>
        <v>40933.856967592597</v>
      </c>
      <c r="U2656" s="8">
        <f t="shared" si="290"/>
        <v>40993.815300925926</v>
      </c>
      <c r="V2656" s="14">
        <f t="shared" si="291"/>
        <v>59.958333333328483</v>
      </c>
      <c r="W2656" s="10">
        <f t="shared" si="292"/>
        <v>0.1472</v>
      </c>
      <c r="X2656" s="21">
        <f t="shared" si="293"/>
        <v>2012</v>
      </c>
    </row>
    <row r="2657" spans="1:24" ht="45" x14ac:dyDescent="0.25">
      <c r="A2657">
        <v>3389</v>
      </c>
      <c r="B2657" s="1" t="s">
        <v>3388</v>
      </c>
      <c r="C2657" s="1" t="s">
        <v>7499</v>
      </c>
      <c r="D2657" s="3">
        <v>10000</v>
      </c>
      <c r="E2657" s="4">
        <v>11450</v>
      </c>
      <c r="F2657" t="s">
        <v>8218</v>
      </c>
      <c r="G2657" t="s">
        <v>8223</v>
      </c>
      <c r="H2657" t="s">
        <v>8404</v>
      </c>
      <c r="I2657" t="s">
        <v>8245</v>
      </c>
      <c r="J2657">
        <v>1464960682</v>
      </c>
      <c r="K2657">
        <v>1462368682</v>
      </c>
      <c r="L2657" t="b">
        <v>0</v>
      </c>
      <c r="M2657">
        <v>62</v>
      </c>
      <c r="N2657" t="b">
        <v>1</v>
      </c>
      <c r="O2657" t="s">
        <v>8269</v>
      </c>
      <c r="P2657" t="s">
        <v>8322</v>
      </c>
      <c r="Q2657" t="s">
        <v>8325</v>
      </c>
      <c r="R2657">
        <f t="shared" si="287"/>
        <v>184.68</v>
      </c>
      <c r="S2657" s="9">
        <f t="shared" si="288"/>
        <v>115</v>
      </c>
      <c r="T2657" s="8">
        <f t="shared" si="289"/>
        <v>42494.563449074078</v>
      </c>
      <c r="U2657" s="8">
        <f t="shared" si="290"/>
        <v>42524.563449074078</v>
      </c>
      <c r="V2657" s="14">
        <f t="shared" si="291"/>
        <v>30</v>
      </c>
      <c r="W2657" s="10">
        <f t="shared" si="292"/>
        <v>0.14499999999999999</v>
      </c>
      <c r="X2657" s="21">
        <f t="shared" si="293"/>
        <v>2016</v>
      </c>
    </row>
    <row r="2658" spans="1:24" ht="45" x14ac:dyDescent="0.25">
      <c r="A2658">
        <v>1397</v>
      </c>
      <c r="B2658" s="1" t="s">
        <v>1398</v>
      </c>
      <c r="C2658" s="1" t="s">
        <v>5507</v>
      </c>
      <c r="D2658" s="3">
        <v>10000</v>
      </c>
      <c r="E2658" s="4">
        <v>11385</v>
      </c>
      <c r="F2658" t="s">
        <v>8218</v>
      </c>
      <c r="G2658" t="s">
        <v>8223</v>
      </c>
      <c r="H2658" t="s">
        <v>8404</v>
      </c>
      <c r="I2658" t="s">
        <v>8245</v>
      </c>
      <c r="J2658">
        <v>1477603140</v>
      </c>
      <c r="K2658">
        <v>1475013710</v>
      </c>
      <c r="L2658" t="b">
        <v>0</v>
      </c>
      <c r="M2658">
        <v>158</v>
      </c>
      <c r="N2658" t="b">
        <v>1</v>
      </c>
      <c r="O2658" t="s">
        <v>8274</v>
      </c>
      <c r="P2658" t="s">
        <v>8326</v>
      </c>
      <c r="Q2658" t="s">
        <v>8330</v>
      </c>
      <c r="R2658">
        <f t="shared" si="287"/>
        <v>72.06</v>
      </c>
      <c r="S2658" s="9">
        <f t="shared" si="288"/>
        <v>114</v>
      </c>
      <c r="T2658" s="8">
        <f t="shared" si="289"/>
        <v>42640.917939814812</v>
      </c>
      <c r="U2658" s="8">
        <f t="shared" si="290"/>
        <v>42670.888194444444</v>
      </c>
      <c r="V2658" s="14">
        <f t="shared" si="291"/>
        <v>29.970254629632109</v>
      </c>
      <c r="W2658" s="10">
        <f t="shared" si="292"/>
        <v>0.13850000000000001</v>
      </c>
      <c r="X2658" s="21">
        <f t="shared" si="293"/>
        <v>2016</v>
      </c>
    </row>
    <row r="2659" spans="1:24" ht="60" x14ac:dyDescent="0.25">
      <c r="A2659">
        <v>2966</v>
      </c>
      <c r="B2659" s="1" t="s">
        <v>2966</v>
      </c>
      <c r="C2659" s="1" t="s">
        <v>7076</v>
      </c>
      <c r="D2659" s="3">
        <v>10000</v>
      </c>
      <c r="E2659" s="4">
        <v>11363</v>
      </c>
      <c r="F2659" t="s">
        <v>8218</v>
      </c>
      <c r="G2659" t="s">
        <v>8223</v>
      </c>
      <c r="H2659" t="s">
        <v>8404</v>
      </c>
      <c r="I2659" t="s">
        <v>8245</v>
      </c>
      <c r="J2659">
        <v>1442425412</v>
      </c>
      <c r="K2659">
        <v>1439833412</v>
      </c>
      <c r="L2659" t="b">
        <v>0</v>
      </c>
      <c r="M2659">
        <v>128</v>
      </c>
      <c r="N2659" t="b">
        <v>1</v>
      </c>
      <c r="O2659" t="s">
        <v>8269</v>
      </c>
      <c r="P2659" t="s">
        <v>8322</v>
      </c>
      <c r="Q2659" t="s">
        <v>8325</v>
      </c>
      <c r="R2659">
        <f t="shared" si="287"/>
        <v>88.77</v>
      </c>
      <c r="S2659" s="9">
        <f t="shared" si="288"/>
        <v>114</v>
      </c>
      <c r="T2659" s="8">
        <f t="shared" si="289"/>
        <v>42233.738564814819</v>
      </c>
      <c r="U2659" s="8">
        <f t="shared" si="290"/>
        <v>42263.738564814819</v>
      </c>
      <c r="V2659" s="14">
        <f t="shared" si="291"/>
        <v>30</v>
      </c>
      <c r="W2659" s="10">
        <f t="shared" si="292"/>
        <v>0.1363</v>
      </c>
      <c r="X2659" s="21">
        <f t="shared" si="293"/>
        <v>2015</v>
      </c>
    </row>
    <row r="2660" spans="1:24" ht="60" x14ac:dyDescent="0.25">
      <c r="A2660">
        <v>249</v>
      </c>
      <c r="B2660" s="1" t="s">
        <v>250</v>
      </c>
      <c r="C2660" s="1" t="s">
        <v>4359</v>
      </c>
      <c r="D2660" s="3">
        <v>10000</v>
      </c>
      <c r="E2660" s="4">
        <v>11292</v>
      </c>
      <c r="F2660" t="s">
        <v>8218</v>
      </c>
      <c r="G2660" t="s">
        <v>8223</v>
      </c>
      <c r="H2660" t="s">
        <v>8404</v>
      </c>
      <c r="I2660" t="s">
        <v>8245</v>
      </c>
      <c r="J2660">
        <v>1282498800</v>
      </c>
      <c r="K2660">
        <v>1275603020</v>
      </c>
      <c r="L2660" t="b">
        <v>1</v>
      </c>
      <c r="M2660">
        <v>235</v>
      </c>
      <c r="N2660" t="b">
        <v>1</v>
      </c>
      <c r="O2660" t="s">
        <v>8267</v>
      </c>
      <c r="P2660" t="s">
        <v>8320</v>
      </c>
      <c r="Q2660" t="s">
        <v>8321</v>
      </c>
      <c r="R2660">
        <f t="shared" si="287"/>
        <v>48.05</v>
      </c>
      <c r="S2660" s="9">
        <f t="shared" si="288"/>
        <v>113</v>
      </c>
      <c r="T2660" s="8">
        <f t="shared" si="289"/>
        <v>40332.923842592594</v>
      </c>
      <c r="U2660" s="8">
        <f t="shared" si="290"/>
        <v>40412.736111111109</v>
      </c>
      <c r="V2660" s="14">
        <f t="shared" si="291"/>
        <v>79.812268518515339</v>
      </c>
      <c r="W2660" s="10">
        <f t="shared" si="292"/>
        <v>0.12920000000000001</v>
      </c>
      <c r="X2660" s="21">
        <f t="shared" si="293"/>
        <v>2010</v>
      </c>
    </row>
    <row r="2661" spans="1:24" ht="45" x14ac:dyDescent="0.25">
      <c r="A2661">
        <v>400</v>
      </c>
      <c r="B2661" s="1" t="s">
        <v>401</v>
      </c>
      <c r="C2661" s="1" t="s">
        <v>4510</v>
      </c>
      <c r="D2661" s="3">
        <v>10000</v>
      </c>
      <c r="E2661" s="4">
        <v>11230.25</v>
      </c>
      <c r="F2661" t="s">
        <v>8218</v>
      </c>
      <c r="G2661" t="s">
        <v>8223</v>
      </c>
      <c r="H2661" t="s">
        <v>8404</v>
      </c>
      <c r="I2661" t="s">
        <v>8245</v>
      </c>
      <c r="J2661">
        <v>1400297400</v>
      </c>
      <c r="K2661">
        <v>1397661347</v>
      </c>
      <c r="L2661" t="b">
        <v>0</v>
      </c>
      <c r="M2661">
        <v>62</v>
      </c>
      <c r="N2661" t="b">
        <v>1</v>
      </c>
      <c r="O2661" t="s">
        <v>8267</v>
      </c>
      <c r="P2661" t="s">
        <v>8320</v>
      </c>
      <c r="Q2661" t="s">
        <v>8321</v>
      </c>
      <c r="R2661">
        <f t="shared" si="287"/>
        <v>181.13</v>
      </c>
      <c r="S2661" s="9">
        <f t="shared" si="288"/>
        <v>112</v>
      </c>
      <c r="T2661" s="8">
        <f t="shared" si="289"/>
        <v>41745.635960648149</v>
      </c>
      <c r="U2661" s="8">
        <f t="shared" si="290"/>
        <v>41776.145833333336</v>
      </c>
      <c r="V2661" s="14">
        <f t="shared" si="291"/>
        <v>30.509872685186565</v>
      </c>
      <c r="W2661" s="10">
        <f t="shared" si="292"/>
        <v>0.123025</v>
      </c>
      <c r="X2661" s="21">
        <f t="shared" si="293"/>
        <v>2014</v>
      </c>
    </row>
    <row r="2662" spans="1:24" ht="45" x14ac:dyDescent="0.25">
      <c r="A2662">
        <v>1029</v>
      </c>
      <c r="B2662" s="1" t="s">
        <v>1030</v>
      </c>
      <c r="C2662" s="1" t="s">
        <v>5139</v>
      </c>
      <c r="D2662" s="3">
        <v>10000</v>
      </c>
      <c r="E2662" s="4">
        <v>11176</v>
      </c>
      <c r="F2662" t="s">
        <v>8218</v>
      </c>
      <c r="G2662" t="s">
        <v>8234</v>
      </c>
      <c r="H2662" t="s">
        <v>8407</v>
      </c>
      <c r="I2662" t="s">
        <v>8254</v>
      </c>
      <c r="J2662">
        <v>1428184740</v>
      </c>
      <c r="K2662">
        <v>1423501507</v>
      </c>
      <c r="L2662" t="b">
        <v>0</v>
      </c>
      <c r="M2662">
        <v>141</v>
      </c>
      <c r="N2662" t="b">
        <v>1</v>
      </c>
      <c r="O2662" t="s">
        <v>8278</v>
      </c>
      <c r="P2662" t="s">
        <v>8326</v>
      </c>
      <c r="Q2662" t="s">
        <v>8328</v>
      </c>
      <c r="R2662">
        <f t="shared" si="287"/>
        <v>79.260000000000005</v>
      </c>
      <c r="S2662" s="9">
        <f t="shared" si="288"/>
        <v>112</v>
      </c>
      <c r="T2662" s="8">
        <f t="shared" si="289"/>
        <v>42044.711886574078</v>
      </c>
      <c r="U2662" s="8">
        <f t="shared" si="290"/>
        <v>42098.915972222225</v>
      </c>
      <c r="V2662" s="14">
        <f t="shared" si="291"/>
        <v>54.204085648147156</v>
      </c>
      <c r="W2662" s="10">
        <f t="shared" si="292"/>
        <v>0.1176</v>
      </c>
      <c r="X2662" s="21">
        <f t="shared" si="293"/>
        <v>2015</v>
      </c>
    </row>
    <row r="2663" spans="1:24" ht="30" x14ac:dyDescent="0.25">
      <c r="A2663">
        <v>1379</v>
      </c>
      <c r="B2663" s="1" t="s">
        <v>1380</v>
      </c>
      <c r="C2663" s="1" t="s">
        <v>5489</v>
      </c>
      <c r="D2663" s="3">
        <v>10000</v>
      </c>
      <c r="E2663" s="4">
        <v>11160</v>
      </c>
      <c r="F2663" t="s">
        <v>8218</v>
      </c>
      <c r="G2663" t="s">
        <v>8223</v>
      </c>
      <c r="H2663" t="s">
        <v>8404</v>
      </c>
      <c r="I2663" t="s">
        <v>8245</v>
      </c>
      <c r="J2663">
        <v>1433504876</v>
      </c>
      <c r="K2663">
        <v>1430912876</v>
      </c>
      <c r="L2663" t="b">
        <v>0</v>
      </c>
      <c r="M2663">
        <v>151</v>
      </c>
      <c r="N2663" t="b">
        <v>1</v>
      </c>
      <c r="O2663" t="s">
        <v>8274</v>
      </c>
      <c r="P2663" t="s">
        <v>8326</v>
      </c>
      <c r="Q2663" t="s">
        <v>8330</v>
      </c>
      <c r="R2663">
        <f t="shared" si="287"/>
        <v>73.91</v>
      </c>
      <c r="S2663" s="9">
        <f t="shared" si="288"/>
        <v>112</v>
      </c>
      <c r="T2663" s="8">
        <f t="shared" si="289"/>
        <v>42130.491620370376</v>
      </c>
      <c r="U2663" s="8">
        <f t="shared" si="290"/>
        <v>42160.491620370376</v>
      </c>
      <c r="V2663" s="14">
        <f t="shared" si="291"/>
        <v>30</v>
      </c>
      <c r="W2663" s="10">
        <f t="shared" si="292"/>
        <v>0.11600000000000001</v>
      </c>
      <c r="X2663" s="21">
        <f t="shared" si="293"/>
        <v>2015</v>
      </c>
    </row>
    <row r="2664" spans="1:24" ht="45" x14ac:dyDescent="0.25">
      <c r="A2664">
        <v>3246</v>
      </c>
      <c r="B2664" s="1" t="s">
        <v>3246</v>
      </c>
      <c r="C2664" s="1" t="s">
        <v>7356</v>
      </c>
      <c r="D2664" s="3">
        <v>10000</v>
      </c>
      <c r="E2664" s="4">
        <v>11122</v>
      </c>
      <c r="F2664" t="s">
        <v>8218</v>
      </c>
      <c r="G2664" t="s">
        <v>8223</v>
      </c>
      <c r="H2664" t="s">
        <v>8404</v>
      </c>
      <c r="I2664" t="s">
        <v>8245</v>
      </c>
      <c r="J2664">
        <v>1442030340</v>
      </c>
      <c r="K2664">
        <v>1439551200</v>
      </c>
      <c r="L2664" t="b">
        <v>1</v>
      </c>
      <c r="M2664">
        <v>193</v>
      </c>
      <c r="N2664" t="b">
        <v>1</v>
      </c>
      <c r="O2664" t="s">
        <v>8269</v>
      </c>
      <c r="P2664" t="s">
        <v>8322</v>
      </c>
      <c r="Q2664" t="s">
        <v>8325</v>
      </c>
      <c r="R2664">
        <f t="shared" si="287"/>
        <v>57.63</v>
      </c>
      <c r="S2664" s="9">
        <f t="shared" si="288"/>
        <v>111</v>
      </c>
      <c r="T2664" s="8">
        <f t="shared" si="289"/>
        <v>42230.472222222219</v>
      </c>
      <c r="U2664" s="8">
        <f t="shared" si="290"/>
        <v>42259.165972222225</v>
      </c>
      <c r="V2664" s="14">
        <f t="shared" si="291"/>
        <v>28.693750000005821</v>
      </c>
      <c r="W2664" s="10">
        <f t="shared" si="292"/>
        <v>0.11219999999999999</v>
      </c>
      <c r="X2664" s="21">
        <f t="shared" si="293"/>
        <v>2015</v>
      </c>
    </row>
    <row r="2665" spans="1:24" ht="60" x14ac:dyDescent="0.25">
      <c r="A2665">
        <v>69</v>
      </c>
      <c r="B2665" s="1" t="s">
        <v>71</v>
      </c>
      <c r="C2665" s="1" t="s">
        <v>4180</v>
      </c>
      <c r="D2665" s="3">
        <v>10000</v>
      </c>
      <c r="E2665" s="4">
        <v>11094.23</v>
      </c>
      <c r="F2665" t="s">
        <v>8218</v>
      </c>
      <c r="G2665" t="s">
        <v>8223</v>
      </c>
      <c r="H2665" t="s">
        <v>8404</v>
      </c>
      <c r="I2665" t="s">
        <v>8245</v>
      </c>
      <c r="J2665">
        <v>1317538740</v>
      </c>
      <c r="K2665">
        <v>1314765025</v>
      </c>
      <c r="L2665" t="b">
        <v>0</v>
      </c>
      <c r="M2665">
        <v>178</v>
      </c>
      <c r="N2665" t="b">
        <v>1</v>
      </c>
      <c r="O2665" t="s">
        <v>8264</v>
      </c>
      <c r="P2665" t="s">
        <v>8320</v>
      </c>
      <c r="Q2665" t="s">
        <v>8342</v>
      </c>
      <c r="R2665">
        <f t="shared" si="287"/>
        <v>62.33</v>
      </c>
      <c r="S2665" s="9">
        <f t="shared" si="288"/>
        <v>111</v>
      </c>
      <c r="T2665" s="8">
        <f t="shared" si="289"/>
        <v>40786.187789351854</v>
      </c>
      <c r="U2665" s="8">
        <f t="shared" si="290"/>
        <v>40818.290972222225</v>
      </c>
      <c r="V2665" s="14">
        <f t="shared" si="291"/>
        <v>32.103182870370802</v>
      </c>
      <c r="W2665" s="10">
        <f t="shared" si="292"/>
        <v>0.10942299999999995</v>
      </c>
      <c r="X2665" s="21">
        <f t="shared" si="293"/>
        <v>2011</v>
      </c>
    </row>
    <row r="2666" spans="1:24" ht="60" x14ac:dyDescent="0.25">
      <c r="A2666">
        <v>1939</v>
      </c>
      <c r="B2666" s="1" t="s">
        <v>1940</v>
      </c>
      <c r="C2666" s="1" t="s">
        <v>6049</v>
      </c>
      <c r="D2666" s="3">
        <v>10000</v>
      </c>
      <c r="E2666" s="4">
        <v>11070</v>
      </c>
      <c r="F2666" t="s">
        <v>8218</v>
      </c>
      <c r="G2666" t="s">
        <v>8223</v>
      </c>
      <c r="H2666" t="s">
        <v>8404</v>
      </c>
      <c r="I2666" t="s">
        <v>8245</v>
      </c>
      <c r="J2666">
        <v>1362955108</v>
      </c>
      <c r="K2666">
        <v>1360366708</v>
      </c>
      <c r="L2666" t="b">
        <v>0</v>
      </c>
      <c r="M2666">
        <v>96</v>
      </c>
      <c r="N2666" t="b">
        <v>1</v>
      </c>
      <c r="O2666" t="s">
        <v>8277</v>
      </c>
      <c r="P2666" t="s">
        <v>8326</v>
      </c>
      <c r="Q2666" t="s">
        <v>8327</v>
      </c>
      <c r="R2666">
        <f t="shared" si="287"/>
        <v>115.31</v>
      </c>
      <c r="S2666" s="9">
        <f t="shared" si="288"/>
        <v>111</v>
      </c>
      <c r="T2666" s="8">
        <f t="shared" si="289"/>
        <v>41313.985046296293</v>
      </c>
      <c r="U2666" s="8">
        <f t="shared" si="290"/>
        <v>41343.943379629629</v>
      </c>
      <c r="V2666" s="14">
        <f t="shared" si="291"/>
        <v>29.958333333335759</v>
      </c>
      <c r="W2666" s="10">
        <f t="shared" si="292"/>
        <v>0.107</v>
      </c>
      <c r="X2666" s="21">
        <f t="shared" si="293"/>
        <v>2013</v>
      </c>
    </row>
    <row r="2667" spans="1:24" ht="60" x14ac:dyDescent="0.25">
      <c r="A2667">
        <v>2793</v>
      </c>
      <c r="B2667" s="1" t="s">
        <v>2793</v>
      </c>
      <c r="C2667" s="1" t="s">
        <v>6903</v>
      </c>
      <c r="D2667" s="3">
        <v>10000</v>
      </c>
      <c r="E2667" s="4">
        <v>11056.75</v>
      </c>
      <c r="F2667" t="s">
        <v>8218</v>
      </c>
      <c r="G2667" t="s">
        <v>8225</v>
      </c>
      <c r="H2667" t="s">
        <v>8405</v>
      </c>
      <c r="I2667" t="s">
        <v>8247</v>
      </c>
      <c r="J2667">
        <v>1437473005</v>
      </c>
      <c r="K2667">
        <v>1434881005</v>
      </c>
      <c r="L2667" t="b">
        <v>0</v>
      </c>
      <c r="M2667">
        <v>73</v>
      </c>
      <c r="N2667" t="b">
        <v>1</v>
      </c>
      <c r="O2667" t="s">
        <v>8269</v>
      </c>
      <c r="P2667" t="s">
        <v>8322</v>
      </c>
      <c r="Q2667" t="s">
        <v>8325</v>
      </c>
      <c r="R2667">
        <f t="shared" si="287"/>
        <v>151.46</v>
      </c>
      <c r="S2667" s="9">
        <f t="shared" si="288"/>
        <v>111</v>
      </c>
      <c r="T2667" s="8">
        <f t="shared" si="289"/>
        <v>42176.419039351851</v>
      </c>
      <c r="U2667" s="8">
        <f t="shared" si="290"/>
        <v>42206.419039351851</v>
      </c>
      <c r="V2667" s="14">
        <f t="shared" si="291"/>
        <v>30</v>
      </c>
      <c r="W2667" s="10">
        <f t="shared" si="292"/>
        <v>0.10567500000000001</v>
      </c>
      <c r="X2667" s="21">
        <f t="shared" si="293"/>
        <v>2015</v>
      </c>
    </row>
    <row r="2668" spans="1:24" ht="60" x14ac:dyDescent="0.25">
      <c r="A2668">
        <v>1644</v>
      </c>
      <c r="B2668" s="1" t="s">
        <v>1645</v>
      </c>
      <c r="C2668" s="1" t="s">
        <v>5754</v>
      </c>
      <c r="D2668" s="3">
        <v>10000</v>
      </c>
      <c r="E2668" s="4">
        <v>10950</v>
      </c>
      <c r="F2668" t="s">
        <v>8218</v>
      </c>
      <c r="G2668" t="s">
        <v>8223</v>
      </c>
      <c r="H2668" t="s">
        <v>8404</v>
      </c>
      <c r="I2668" t="s">
        <v>8245</v>
      </c>
      <c r="J2668">
        <v>1353551160</v>
      </c>
      <c r="K2668">
        <v>1348363560</v>
      </c>
      <c r="L2668" t="b">
        <v>0</v>
      </c>
      <c r="M2668">
        <v>128</v>
      </c>
      <c r="N2668" t="b">
        <v>1</v>
      </c>
      <c r="O2668" t="s">
        <v>8290</v>
      </c>
      <c r="P2668" t="s">
        <v>8326</v>
      </c>
      <c r="Q2668" t="s">
        <v>8337</v>
      </c>
      <c r="R2668">
        <f t="shared" si="287"/>
        <v>85.55</v>
      </c>
      <c r="S2668" s="9">
        <f t="shared" si="288"/>
        <v>110</v>
      </c>
      <c r="T2668" s="8">
        <f t="shared" si="289"/>
        <v>41175.05972222222</v>
      </c>
      <c r="U2668" s="8">
        <f t="shared" si="290"/>
        <v>41235.101388888892</v>
      </c>
      <c r="V2668" s="14">
        <f t="shared" si="291"/>
        <v>60.041666666671517</v>
      </c>
      <c r="W2668" s="10">
        <f t="shared" si="292"/>
        <v>9.5000000000000001E-2</v>
      </c>
      <c r="X2668" s="21">
        <f t="shared" si="293"/>
        <v>2012</v>
      </c>
    </row>
    <row r="2669" spans="1:24" ht="45" x14ac:dyDescent="0.25">
      <c r="A2669">
        <v>395</v>
      </c>
      <c r="B2669" s="1" t="s">
        <v>396</v>
      </c>
      <c r="C2669" s="1" t="s">
        <v>4505</v>
      </c>
      <c r="D2669" s="3">
        <v>10000</v>
      </c>
      <c r="E2669" s="4">
        <v>10804.45</v>
      </c>
      <c r="F2669" t="s">
        <v>8218</v>
      </c>
      <c r="G2669" t="s">
        <v>8223</v>
      </c>
      <c r="H2669" t="s">
        <v>8404</v>
      </c>
      <c r="I2669" t="s">
        <v>8245</v>
      </c>
      <c r="J2669">
        <v>1335562320</v>
      </c>
      <c r="K2669">
        <v>1332452960</v>
      </c>
      <c r="L2669" t="b">
        <v>0</v>
      </c>
      <c r="M2669">
        <v>184</v>
      </c>
      <c r="N2669" t="b">
        <v>1</v>
      </c>
      <c r="O2669" t="s">
        <v>8267</v>
      </c>
      <c r="P2669" t="s">
        <v>8320</v>
      </c>
      <c r="Q2669" t="s">
        <v>8321</v>
      </c>
      <c r="R2669">
        <f t="shared" si="287"/>
        <v>58.72</v>
      </c>
      <c r="S2669" s="9">
        <f t="shared" si="288"/>
        <v>108</v>
      </c>
      <c r="T2669" s="8">
        <f t="shared" si="289"/>
        <v>40990.909259259257</v>
      </c>
      <c r="U2669" s="8">
        <f t="shared" si="290"/>
        <v>41026.897222222222</v>
      </c>
      <c r="V2669" s="14">
        <f t="shared" si="291"/>
        <v>35.987962962964957</v>
      </c>
      <c r="W2669" s="10">
        <f t="shared" si="292"/>
        <v>8.0445000000000072E-2</v>
      </c>
      <c r="X2669" s="21">
        <f t="shared" si="293"/>
        <v>2012</v>
      </c>
    </row>
    <row r="2670" spans="1:24" ht="45" x14ac:dyDescent="0.25">
      <c r="A2670">
        <v>2449</v>
      </c>
      <c r="B2670" s="1" t="s">
        <v>2450</v>
      </c>
      <c r="C2670" s="1" t="s">
        <v>6559</v>
      </c>
      <c r="D2670" s="3">
        <v>10000</v>
      </c>
      <c r="E2670" s="4">
        <v>10800</v>
      </c>
      <c r="F2670" t="s">
        <v>8218</v>
      </c>
      <c r="G2670" t="s">
        <v>8223</v>
      </c>
      <c r="H2670" t="s">
        <v>8404</v>
      </c>
      <c r="I2670" t="s">
        <v>8245</v>
      </c>
      <c r="J2670">
        <v>1417321515</v>
      </c>
      <c r="K2670">
        <v>1414725915</v>
      </c>
      <c r="L2670" t="b">
        <v>0</v>
      </c>
      <c r="M2670">
        <v>120</v>
      </c>
      <c r="N2670" t="b">
        <v>1</v>
      </c>
      <c r="O2670" t="s">
        <v>8296</v>
      </c>
      <c r="P2670" t="s">
        <v>8318</v>
      </c>
      <c r="Q2670" t="s">
        <v>8319</v>
      </c>
      <c r="R2670">
        <f t="shared" si="287"/>
        <v>90</v>
      </c>
      <c r="S2670" s="9">
        <f t="shared" si="288"/>
        <v>108</v>
      </c>
      <c r="T2670" s="8">
        <f t="shared" si="289"/>
        <v>41943.142534722225</v>
      </c>
      <c r="U2670" s="8">
        <f t="shared" si="290"/>
        <v>41973.184201388889</v>
      </c>
      <c r="V2670" s="14">
        <f t="shared" si="291"/>
        <v>30.041666666664241</v>
      </c>
      <c r="W2670" s="10">
        <f t="shared" si="292"/>
        <v>0.08</v>
      </c>
      <c r="X2670" s="21">
        <f t="shared" si="293"/>
        <v>2014</v>
      </c>
    </row>
    <row r="2671" spans="1:24" ht="60" x14ac:dyDescent="0.25">
      <c r="A2671">
        <v>1031</v>
      </c>
      <c r="B2671" s="1" t="s">
        <v>1032</v>
      </c>
      <c r="C2671" s="1" t="s">
        <v>5141</v>
      </c>
      <c r="D2671" s="3">
        <v>10000</v>
      </c>
      <c r="E2671" s="4">
        <v>10740</v>
      </c>
      <c r="F2671" t="s">
        <v>8218</v>
      </c>
      <c r="G2671" t="s">
        <v>8223</v>
      </c>
      <c r="H2671" t="s">
        <v>8404</v>
      </c>
      <c r="I2671" t="s">
        <v>8245</v>
      </c>
      <c r="J2671">
        <v>1450290010</v>
      </c>
      <c r="K2671">
        <v>1447698010</v>
      </c>
      <c r="L2671" t="b">
        <v>0</v>
      </c>
      <c r="M2671">
        <v>99</v>
      </c>
      <c r="N2671" t="b">
        <v>1</v>
      </c>
      <c r="O2671" t="s">
        <v>8278</v>
      </c>
      <c r="P2671" t="s">
        <v>8326</v>
      </c>
      <c r="Q2671" t="s">
        <v>8328</v>
      </c>
      <c r="R2671">
        <f t="shared" si="287"/>
        <v>108.48</v>
      </c>
      <c r="S2671" s="9">
        <f t="shared" si="288"/>
        <v>107</v>
      </c>
      <c r="T2671" s="8">
        <f t="shared" si="289"/>
        <v>42324.764004629629</v>
      </c>
      <c r="U2671" s="8">
        <f t="shared" si="290"/>
        <v>42354.764004629629</v>
      </c>
      <c r="V2671" s="14">
        <f t="shared" si="291"/>
        <v>30</v>
      </c>
      <c r="W2671" s="10">
        <f t="shared" si="292"/>
        <v>7.3999999999999996E-2</v>
      </c>
      <c r="X2671" s="21">
        <f t="shared" si="293"/>
        <v>2015</v>
      </c>
    </row>
    <row r="2672" spans="1:24" ht="60" x14ac:dyDescent="0.25">
      <c r="A2672">
        <v>2963</v>
      </c>
      <c r="B2672" s="1" t="s">
        <v>2963</v>
      </c>
      <c r="C2672" s="1" t="s">
        <v>7073</v>
      </c>
      <c r="D2672" s="3">
        <v>10000</v>
      </c>
      <c r="E2672" s="4">
        <v>10685</v>
      </c>
      <c r="F2672" t="s">
        <v>8218</v>
      </c>
      <c r="G2672" t="s">
        <v>8223</v>
      </c>
      <c r="H2672" t="s">
        <v>8404</v>
      </c>
      <c r="I2672" t="s">
        <v>8245</v>
      </c>
      <c r="J2672">
        <v>1435835824</v>
      </c>
      <c r="K2672">
        <v>1433243824</v>
      </c>
      <c r="L2672" t="b">
        <v>0</v>
      </c>
      <c r="M2672">
        <v>98</v>
      </c>
      <c r="N2672" t="b">
        <v>1</v>
      </c>
      <c r="O2672" t="s">
        <v>8269</v>
      </c>
      <c r="P2672" t="s">
        <v>8322</v>
      </c>
      <c r="Q2672" t="s">
        <v>8325</v>
      </c>
      <c r="R2672">
        <f t="shared" si="287"/>
        <v>109.03</v>
      </c>
      <c r="S2672" s="9">
        <f t="shared" si="288"/>
        <v>107</v>
      </c>
      <c r="T2672" s="8">
        <f t="shared" si="289"/>
        <v>42157.470185185186</v>
      </c>
      <c r="U2672" s="8">
        <f t="shared" si="290"/>
        <v>42187.470185185186</v>
      </c>
      <c r="V2672" s="14">
        <f t="shared" si="291"/>
        <v>30</v>
      </c>
      <c r="W2672" s="10">
        <f t="shared" si="292"/>
        <v>6.8500000000000005E-2</v>
      </c>
      <c r="X2672" s="21">
        <f t="shared" si="293"/>
        <v>2015</v>
      </c>
    </row>
    <row r="2673" spans="1:24" ht="45" x14ac:dyDescent="0.25">
      <c r="A2673">
        <v>260</v>
      </c>
      <c r="B2673" s="1" t="s">
        <v>261</v>
      </c>
      <c r="C2673" s="1" t="s">
        <v>4370</v>
      </c>
      <c r="D2673" s="3">
        <v>10000</v>
      </c>
      <c r="E2673" s="4">
        <v>10640</v>
      </c>
      <c r="F2673" t="s">
        <v>8218</v>
      </c>
      <c r="G2673" t="s">
        <v>8223</v>
      </c>
      <c r="H2673" t="s">
        <v>8404</v>
      </c>
      <c r="I2673" t="s">
        <v>8245</v>
      </c>
      <c r="J2673">
        <v>1279360740</v>
      </c>
      <c r="K2673">
        <v>1275415679</v>
      </c>
      <c r="L2673" t="b">
        <v>1</v>
      </c>
      <c r="M2673">
        <v>88</v>
      </c>
      <c r="N2673" t="b">
        <v>1</v>
      </c>
      <c r="O2673" t="s">
        <v>8267</v>
      </c>
      <c r="P2673" t="s">
        <v>8320</v>
      </c>
      <c r="Q2673" t="s">
        <v>8321</v>
      </c>
      <c r="R2673">
        <f t="shared" si="287"/>
        <v>120.91</v>
      </c>
      <c r="S2673" s="9">
        <f t="shared" si="288"/>
        <v>106</v>
      </c>
      <c r="T2673" s="8">
        <f t="shared" si="289"/>
        <v>40330.755543981482</v>
      </c>
      <c r="U2673" s="8">
        <f t="shared" si="290"/>
        <v>40376.415972222225</v>
      </c>
      <c r="V2673" s="14">
        <f t="shared" si="291"/>
        <v>45.660428240742476</v>
      </c>
      <c r="W2673" s="10">
        <f t="shared" si="292"/>
        <v>6.4000000000000001E-2</v>
      </c>
      <c r="X2673" s="21">
        <f t="shared" si="293"/>
        <v>2010</v>
      </c>
    </row>
    <row r="2674" spans="1:24" ht="45" x14ac:dyDescent="0.25">
      <c r="A2674">
        <v>2818</v>
      </c>
      <c r="B2674" s="1" t="s">
        <v>2818</v>
      </c>
      <c r="C2674" s="1" t="s">
        <v>6928</v>
      </c>
      <c r="D2674" s="3">
        <v>10000</v>
      </c>
      <c r="E2674" s="4">
        <v>10603</v>
      </c>
      <c r="F2674" t="s">
        <v>8218</v>
      </c>
      <c r="G2674" t="s">
        <v>8223</v>
      </c>
      <c r="H2674" t="s">
        <v>8404</v>
      </c>
      <c r="I2674" t="s">
        <v>8245</v>
      </c>
      <c r="J2674">
        <v>1443018086</v>
      </c>
      <c r="K2674">
        <v>1441290086</v>
      </c>
      <c r="L2674" t="b">
        <v>0</v>
      </c>
      <c r="M2674">
        <v>102</v>
      </c>
      <c r="N2674" t="b">
        <v>1</v>
      </c>
      <c r="O2674" t="s">
        <v>8269</v>
      </c>
      <c r="P2674" t="s">
        <v>8322</v>
      </c>
      <c r="Q2674" t="s">
        <v>8325</v>
      </c>
      <c r="R2674">
        <f t="shared" si="287"/>
        <v>103.95</v>
      </c>
      <c r="S2674" s="9">
        <f t="shared" si="288"/>
        <v>106</v>
      </c>
      <c r="T2674" s="8">
        <f t="shared" si="289"/>
        <v>42250.598217592589</v>
      </c>
      <c r="U2674" s="8">
        <f t="shared" si="290"/>
        <v>42270.598217592589</v>
      </c>
      <c r="V2674" s="14">
        <f t="shared" si="291"/>
        <v>20</v>
      </c>
      <c r="W2674" s="10">
        <f t="shared" si="292"/>
        <v>6.0299999999999999E-2</v>
      </c>
      <c r="X2674" s="21">
        <f t="shared" si="293"/>
        <v>2015</v>
      </c>
    </row>
    <row r="2675" spans="1:24" ht="60" x14ac:dyDescent="0.25">
      <c r="A2675">
        <v>749</v>
      </c>
      <c r="B2675" s="1" t="s">
        <v>750</v>
      </c>
      <c r="C2675" s="1" t="s">
        <v>4859</v>
      </c>
      <c r="D2675" s="3">
        <v>10000</v>
      </c>
      <c r="E2675" s="4">
        <v>10556</v>
      </c>
      <c r="F2675" t="s">
        <v>8218</v>
      </c>
      <c r="G2675" t="s">
        <v>8223</v>
      </c>
      <c r="H2675" t="s">
        <v>8404</v>
      </c>
      <c r="I2675" t="s">
        <v>8245</v>
      </c>
      <c r="J2675">
        <v>1485642930</v>
      </c>
      <c r="K2675">
        <v>1483050930</v>
      </c>
      <c r="L2675" t="b">
        <v>0</v>
      </c>
      <c r="M2675">
        <v>110</v>
      </c>
      <c r="N2675" t="b">
        <v>1</v>
      </c>
      <c r="O2675" t="s">
        <v>8272</v>
      </c>
      <c r="P2675" t="s">
        <v>8310</v>
      </c>
      <c r="Q2675" t="s">
        <v>8332</v>
      </c>
      <c r="R2675">
        <f t="shared" si="287"/>
        <v>95.96</v>
      </c>
      <c r="S2675" s="9">
        <f t="shared" si="288"/>
        <v>106</v>
      </c>
      <c r="T2675" s="8">
        <f t="shared" si="289"/>
        <v>42733.94131944445</v>
      </c>
      <c r="U2675" s="8">
        <f t="shared" si="290"/>
        <v>42763.94131944445</v>
      </c>
      <c r="V2675" s="14">
        <f t="shared" si="291"/>
        <v>30</v>
      </c>
      <c r="W2675" s="10">
        <f t="shared" si="292"/>
        <v>5.5599999999999997E-2</v>
      </c>
      <c r="X2675" s="21">
        <f t="shared" si="293"/>
        <v>2016</v>
      </c>
    </row>
    <row r="2676" spans="1:24" ht="60" x14ac:dyDescent="0.25">
      <c r="A2676">
        <v>1891</v>
      </c>
      <c r="B2676" s="1" t="s">
        <v>1892</v>
      </c>
      <c r="C2676" s="1" t="s">
        <v>6001</v>
      </c>
      <c r="D2676" s="3">
        <v>10000</v>
      </c>
      <c r="E2676" s="4">
        <v>10555</v>
      </c>
      <c r="F2676" t="s">
        <v>8218</v>
      </c>
      <c r="G2676" t="s">
        <v>8223</v>
      </c>
      <c r="H2676" t="s">
        <v>8404</v>
      </c>
      <c r="I2676" t="s">
        <v>8245</v>
      </c>
      <c r="J2676">
        <v>1279778400</v>
      </c>
      <c r="K2676">
        <v>1275851354</v>
      </c>
      <c r="L2676" t="b">
        <v>0</v>
      </c>
      <c r="M2676">
        <v>120</v>
      </c>
      <c r="N2676" t="b">
        <v>1</v>
      </c>
      <c r="O2676" t="s">
        <v>8277</v>
      </c>
      <c r="P2676" t="s">
        <v>8326</v>
      </c>
      <c r="Q2676" t="s">
        <v>8327</v>
      </c>
      <c r="R2676">
        <f t="shared" si="287"/>
        <v>87.96</v>
      </c>
      <c r="S2676" s="9">
        <f t="shared" si="288"/>
        <v>106</v>
      </c>
      <c r="T2676" s="8">
        <f t="shared" si="289"/>
        <v>40335.798078703701</v>
      </c>
      <c r="U2676" s="8">
        <f t="shared" si="290"/>
        <v>40381.25</v>
      </c>
      <c r="V2676" s="14">
        <f t="shared" si="291"/>
        <v>45.451921296298678</v>
      </c>
      <c r="W2676" s="10">
        <f t="shared" si="292"/>
        <v>5.5500000000000001E-2</v>
      </c>
      <c r="X2676" s="21">
        <f t="shared" si="293"/>
        <v>2010</v>
      </c>
    </row>
    <row r="2677" spans="1:24" ht="60" x14ac:dyDescent="0.25">
      <c r="A2677">
        <v>3434</v>
      </c>
      <c r="B2677" s="1" t="s">
        <v>3433</v>
      </c>
      <c r="C2677" s="1" t="s">
        <v>7544</v>
      </c>
      <c r="D2677" s="3">
        <v>10000</v>
      </c>
      <c r="E2677" s="4">
        <v>10555</v>
      </c>
      <c r="F2677" t="s">
        <v>8218</v>
      </c>
      <c r="G2677" t="s">
        <v>8223</v>
      </c>
      <c r="H2677" t="s">
        <v>8404</v>
      </c>
      <c r="I2677" t="s">
        <v>8245</v>
      </c>
      <c r="J2677">
        <v>1404983269</v>
      </c>
      <c r="K2677">
        <v>1402391269</v>
      </c>
      <c r="L2677" t="b">
        <v>0</v>
      </c>
      <c r="M2677">
        <v>168</v>
      </c>
      <c r="N2677" t="b">
        <v>1</v>
      </c>
      <c r="O2677" t="s">
        <v>8269</v>
      </c>
      <c r="P2677" t="s">
        <v>8322</v>
      </c>
      <c r="Q2677" t="s">
        <v>8325</v>
      </c>
      <c r="R2677">
        <f t="shared" si="287"/>
        <v>62.83</v>
      </c>
      <c r="S2677" s="9">
        <f t="shared" si="288"/>
        <v>106</v>
      </c>
      <c r="T2677" s="8">
        <f t="shared" si="289"/>
        <v>41800.380428240744</v>
      </c>
      <c r="U2677" s="8">
        <f t="shared" si="290"/>
        <v>41830.380428240744</v>
      </c>
      <c r="V2677" s="14">
        <f t="shared" si="291"/>
        <v>30</v>
      </c>
      <c r="W2677" s="10">
        <f t="shared" si="292"/>
        <v>5.5500000000000001E-2</v>
      </c>
      <c r="X2677" s="21">
        <f t="shared" si="293"/>
        <v>2014</v>
      </c>
    </row>
    <row r="2678" spans="1:24" ht="45" x14ac:dyDescent="0.25">
      <c r="A2678">
        <v>329</v>
      </c>
      <c r="B2678" s="1" t="s">
        <v>330</v>
      </c>
      <c r="C2678" s="1" t="s">
        <v>4439</v>
      </c>
      <c r="D2678" s="3">
        <v>10000</v>
      </c>
      <c r="E2678" s="4">
        <v>10550</v>
      </c>
      <c r="F2678" t="s">
        <v>8218</v>
      </c>
      <c r="G2678" t="s">
        <v>8223</v>
      </c>
      <c r="H2678" t="s">
        <v>8404</v>
      </c>
      <c r="I2678" t="s">
        <v>8245</v>
      </c>
      <c r="J2678">
        <v>1446868800</v>
      </c>
      <c r="K2678">
        <v>1444821127</v>
      </c>
      <c r="L2678" t="b">
        <v>1</v>
      </c>
      <c r="M2678">
        <v>167</v>
      </c>
      <c r="N2678" t="b">
        <v>1</v>
      </c>
      <c r="O2678" t="s">
        <v>8267</v>
      </c>
      <c r="P2678" t="s">
        <v>8320</v>
      </c>
      <c r="Q2678" t="s">
        <v>8321</v>
      </c>
      <c r="R2678">
        <f t="shared" si="287"/>
        <v>63.17</v>
      </c>
      <c r="S2678" s="9">
        <f t="shared" si="288"/>
        <v>106</v>
      </c>
      <c r="T2678" s="8">
        <f t="shared" si="289"/>
        <v>42291.46674768519</v>
      </c>
      <c r="U2678" s="8">
        <f t="shared" si="290"/>
        <v>42315.166666666672</v>
      </c>
      <c r="V2678" s="14">
        <f t="shared" si="291"/>
        <v>23.69991898148146</v>
      </c>
      <c r="W2678" s="10">
        <f t="shared" si="292"/>
        <v>5.5E-2</v>
      </c>
      <c r="X2678" s="21">
        <f t="shared" si="293"/>
        <v>2015</v>
      </c>
    </row>
    <row r="2679" spans="1:24" ht="45" x14ac:dyDescent="0.25">
      <c r="A2679">
        <v>1373</v>
      </c>
      <c r="B2679" s="1" t="s">
        <v>1374</v>
      </c>
      <c r="C2679" s="1" t="s">
        <v>5483</v>
      </c>
      <c r="D2679" s="3">
        <v>10000</v>
      </c>
      <c r="E2679" s="4">
        <v>10501</v>
      </c>
      <c r="F2679" t="s">
        <v>8218</v>
      </c>
      <c r="G2679" t="s">
        <v>8223</v>
      </c>
      <c r="H2679" t="s">
        <v>8404</v>
      </c>
      <c r="I2679" t="s">
        <v>8245</v>
      </c>
      <c r="J2679">
        <v>1483138233</v>
      </c>
      <c r="K2679">
        <v>1480546233</v>
      </c>
      <c r="L2679" t="b">
        <v>0</v>
      </c>
      <c r="M2679">
        <v>52</v>
      </c>
      <c r="N2679" t="b">
        <v>1</v>
      </c>
      <c r="O2679" t="s">
        <v>8274</v>
      </c>
      <c r="P2679" t="s">
        <v>8326</v>
      </c>
      <c r="Q2679" t="s">
        <v>8330</v>
      </c>
      <c r="R2679">
        <f t="shared" si="287"/>
        <v>201.94</v>
      </c>
      <c r="S2679" s="9">
        <f t="shared" si="288"/>
        <v>105</v>
      </c>
      <c r="T2679" s="8">
        <f t="shared" si="289"/>
        <v>42704.95177083333</v>
      </c>
      <c r="U2679" s="8">
        <f t="shared" si="290"/>
        <v>42734.95177083333</v>
      </c>
      <c r="V2679" s="14">
        <f t="shared" si="291"/>
        <v>30</v>
      </c>
      <c r="W2679" s="10">
        <f t="shared" si="292"/>
        <v>5.0099999999999999E-2</v>
      </c>
      <c r="X2679" s="21">
        <f t="shared" si="293"/>
        <v>2016</v>
      </c>
    </row>
    <row r="2680" spans="1:24" ht="45" x14ac:dyDescent="0.25">
      <c r="A2680">
        <v>3507</v>
      </c>
      <c r="B2680" s="1" t="s">
        <v>3506</v>
      </c>
      <c r="C2680" s="1" t="s">
        <v>7617</v>
      </c>
      <c r="D2680" s="3">
        <v>10000</v>
      </c>
      <c r="E2680" s="4">
        <v>10440</v>
      </c>
      <c r="F2680" t="s">
        <v>8218</v>
      </c>
      <c r="G2680" t="s">
        <v>8223</v>
      </c>
      <c r="H2680" t="s">
        <v>8404</v>
      </c>
      <c r="I2680" t="s">
        <v>8245</v>
      </c>
      <c r="J2680">
        <v>1464732537</v>
      </c>
      <c r="K2680">
        <v>1462140537</v>
      </c>
      <c r="L2680" t="b">
        <v>0</v>
      </c>
      <c r="M2680">
        <v>72</v>
      </c>
      <c r="N2680" t="b">
        <v>1</v>
      </c>
      <c r="O2680" t="s">
        <v>8269</v>
      </c>
      <c r="P2680" t="s">
        <v>8322</v>
      </c>
      <c r="Q2680" t="s">
        <v>8325</v>
      </c>
      <c r="R2680">
        <f t="shared" si="287"/>
        <v>145</v>
      </c>
      <c r="S2680" s="9">
        <f t="shared" si="288"/>
        <v>104</v>
      </c>
      <c r="T2680" s="8">
        <f t="shared" si="289"/>
        <v>42491.92288194444</v>
      </c>
      <c r="U2680" s="8">
        <f t="shared" si="290"/>
        <v>42521.92288194444</v>
      </c>
      <c r="V2680" s="14">
        <f t="shared" si="291"/>
        <v>30</v>
      </c>
      <c r="W2680" s="10">
        <f t="shared" si="292"/>
        <v>4.3999999999999997E-2</v>
      </c>
      <c r="X2680" s="21">
        <f t="shared" si="293"/>
        <v>2016</v>
      </c>
    </row>
    <row r="2681" spans="1:24" ht="45" x14ac:dyDescent="0.25">
      <c r="A2681">
        <v>1616</v>
      </c>
      <c r="B2681" s="1" t="s">
        <v>1617</v>
      </c>
      <c r="C2681" s="1" t="s">
        <v>5726</v>
      </c>
      <c r="D2681" s="3">
        <v>10000</v>
      </c>
      <c r="E2681" s="4">
        <v>10420</v>
      </c>
      <c r="F2681" t="s">
        <v>8218</v>
      </c>
      <c r="G2681" t="s">
        <v>8223</v>
      </c>
      <c r="H2681" t="s">
        <v>8404</v>
      </c>
      <c r="I2681" t="s">
        <v>8245</v>
      </c>
      <c r="J2681">
        <v>1353621600</v>
      </c>
      <c r="K2681">
        <v>1350061821</v>
      </c>
      <c r="L2681" t="b">
        <v>0</v>
      </c>
      <c r="M2681">
        <v>157</v>
      </c>
      <c r="N2681" t="b">
        <v>1</v>
      </c>
      <c r="O2681" t="s">
        <v>8274</v>
      </c>
      <c r="P2681" t="s">
        <v>8326</v>
      </c>
      <c r="Q2681" t="s">
        <v>8330</v>
      </c>
      <c r="R2681">
        <f t="shared" si="287"/>
        <v>66.37</v>
      </c>
      <c r="S2681" s="9">
        <f t="shared" si="288"/>
        <v>104</v>
      </c>
      <c r="T2681" s="8">
        <f t="shared" si="289"/>
        <v>41194.715520833335</v>
      </c>
      <c r="U2681" s="8">
        <f t="shared" si="290"/>
        <v>41235.916666666664</v>
      </c>
      <c r="V2681" s="14">
        <f t="shared" si="291"/>
        <v>41.201145833329065</v>
      </c>
      <c r="W2681" s="10">
        <f t="shared" si="292"/>
        <v>4.2000000000000003E-2</v>
      </c>
      <c r="X2681" s="21">
        <f t="shared" si="293"/>
        <v>2012</v>
      </c>
    </row>
    <row r="2682" spans="1:24" ht="30" x14ac:dyDescent="0.25">
      <c r="A2682">
        <v>3</v>
      </c>
      <c r="B2682" s="1" t="s">
        <v>5</v>
      </c>
      <c r="C2682" s="1" t="s">
        <v>4114</v>
      </c>
      <c r="D2682" s="3">
        <v>10000</v>
      </c>
      <c r="E2682" s="4">
        <v>10390</v>
      </c>
      <c r="F2682" t="s">
        <v>8218</v>
      </c>
      <c r="G2682" t="s">
        <v>8223</v>
      </c>
      <c r="H2682" t="s">
        <v>8404</v>
      </c>
      <c r="I2682" t="s">
        <v>8245</v>
      </c>
      <c r="J2682">
        <v>1407414107</v>
      </c>
      <c r="K2682">
        <v>1404822107</v>
      </c>
      <c r="L2682" t="b">
        <v>0</v>
      </c>
      <c r="M2682">
        <v>150</v>
      </c>
      <c r="N2682" t="b">
        <v>1</v>
      </c>
      <c r="O2682" t="s">
        <v>8263</v>
      </c>
      <c r="P2682" t="s">
        <v>8320</v>
      </c>
      <c r="Q2682" t="s">
        <v>8331</v>
      </c>
      <c r="R2682">
        <f t="shared" si="287"/>
        <v>69.27</v>
      </c>
      <c r="S2682" s="9">
        <f t="shared" si="288"/>
        <v>104</v>
      </c>
      <c r="T2682" s="8">
        <f t="shared" si="289"/>
        <v>41828.515127314815</v>
      </c>
      <c r="U2682" s="8">
        <f t="shared" si="290"/>
        <v>41858.515127314815</v>
      </c>
      <c r="V2682" s="14">
        <f t="shared" si="291"/>
        <v>30</v>
      </c>
      <c r="W2682" s="10">
        <f t="shared" si="292"/>
        <v>3.9E-2</v>
      </c>
      <c r="X2682" s="21">
        <f t="shared" si="293"/>
        <v>2014</v>
      </c>
    </row>
    <row r="2683" spans="1:24" ht="60" x14ac:dyDescent="0.25">
      <c r="A2683">
        <v>2997</v>
      </c>
      <c r="B2683" s="1" t="s">
        <v>2997</v>
      </c>
      <c r="C2683" s="1" t="s">
        <v>7107</v>
      </c>
      <c r="D2683" s="3">
        <v>10000</v>
      </c>
      <c r="E2683" s="4">
        <v>10373</v>
      </c>
      <c r="F2683" t="s">
        <v>8218</v>
      </c>
      <c r="G2683" t="s">
        <v>8223</v>
      </c>
      <c r="H2683" t="s">
        <v>8404</v>
      </c>
      <c r="I2683" t="s">
        <v>8245</v>
      </c>
      <c r="J2683">
        <v>1488171540</v>
      </c>
      <c r="K2683">
        <v>1486661793</v>
      </c>
      <c r="L2683" t="b">
        <v>0</v>
      </c>
      <c r="M2683">
        <v>115</v>
      </c>
      <c r="N2683" t="b">
        <v>1</v>
      </c>
      <c r="O2683" t="s">
        <v>8301</v>
      </c>
      <c r="P2683" t="s">
        <v>8322</v>
      </c>
      <c r="Q2683" t="s">
        <v>8323</v>
      </c>
      <c r="R2683">
        <f t="shared" si="287"/>
        <v>90.2</v>
      </c>
      <c r="S2683" s="9">
        <f t="shared" si="288"/>
        <v>104</v>
      </c>
      <c r="T2683" s="8">
        <f t="shared" si="289"/>
        <v>42775.733715277776</v>
      </c>
      <c r="U2683" s="8">
        <f t="shared" si="290"/>
        <v>42793.207638888889</v>
      </c>
      <c r="V2683" s="14">
        <f t="shared" si="291"/>
        <v>17.473923611112696</v>
      </c>
      <c r="W2683" s="10">
        <f t="shared" si="292"/>
        <v>3.73E-2</v>
      </c>
      <c r="X2683" s="21">
        <f t="shared" si="293"/>
        <v>2017</v>
      </c>
    </row>
    <row r="2684" spans="1:24" ht="45" x14ac:dyDescent="0.25">
      <c r="A2684">
        <v>3463</v>
      </c>
      <c r="B2684" s="1" t="s">
        <v>3462</v>
      </c>
      <c r="C2684" s="1" t="s">
        <v>7573</v>
      </c>
      <c r="D2684" s="3">
        <v>10000</v>
      </c>
      <c r="E2684" s="4">
        <v>10338</v>
      </c>
      <c r="F2684" t="s">
        <v>8218</v>
      </c>
      <c r="G2684" t="s">
        <v>8228</v>
      </c>
      <c r="H2684" t="s">
        <v>8409</v>
      </c>
      <c r="I2684" t="s">
        <v>8250</v>
      </c>
      <c r="J2684">
        <v>1476158340</v>
      </c>
      <c r="K2684">
        <v>1472594585</v>
      </c>
      <c r="L2684" t="b">
        <v>0</v>
      </c>
      <c r="M2684">
        <v>114</v>
      </c>
      <c r="N2684" t="b">
        <v>1</v>
      </c>
      <c r="O2684" t="s">
        <v>8269</v>
      </c>
      <c r="P2684" t="s">
        <v>8322</v>
      </c>
      <c r="Q2684" t="s">
        <v>8325</v>
      </c>
      <c r="R2684">
        <f t="shared" si="287"/>
        <v>90.68</v>
      </c>
      <c r="S2684" s="9">
        <f t="shared" si="288"/>
        <v>103</v>
      </c>
      <c r="T2684" s="8">
        <f t="shared" si="289"/>
        <v>42612.918807870374</v>
      </c>
      <c r="U2684" s="8">
        <f t="shared" si="290"/>
        <v>42654.165972222225</v>
      </c>
      <c r="V2684" s="14">
        <f t="shared" si="291"/>
        <v>41.247164351851097</v>
      </c>
      <c r="W2684" s="10">
        <f t="shared" si="292"/>
        <v>3.3799999999999997E-2</v>
      </c>
      <c r="X2684" s="21">
        <f t="shared" si="293"/>
        <v>2016</v>
      </c>
    </row>
    <row r="2685" spans="1:24" ht="60" x14ac:dyDescent="0.25">
      <c r="A2685">
        <v>367</v>
      </c>
      <c r="B2685" s="1" t="s">
        <v>368</v>
      </c>
      <c r="C2685" s="1" t="s">
        <v>4477</v>
      </c>
      <c r="D2685" s="3">
        <v>10000</v>
      </c>
      <c r="E2685" s="4">
        <v>10335.01</v>
      </c>
      <c r="F2685" t="s">
        <v>8218</v>
      </c>
      <c r="G2685" t="s">
        <v>8223</v>
      </c>
      <c r="H2685" t="s">
        <v>8404</v>
      </c>
      <c r="I2685" t="s">
        <v>8245</v>
      </c>
      <c r="J2685">
        <v>1367384340</v>
      </c>
      <c r="K2685">
        <v>1363960278</v>
      </c>
      <c r="L2685" t="b">
        <v>0</v>
      </c>
      <c r="M2685">
        <v>119</v>
      </c>
      <c r="N2685" t="b">
        <v>1</v>
      </c>
      <c r="O2685" t="s">
        <v>8267</v>
      </c>
      <c r="P2685" t="s">
        <v>8320</v>
      </c>
      <c r="Q2685" t="s">
        <v>8321</v>
      </c>
      <c r="R2685">
        <f t="shared" si="287"/>
        <v>86.85</v>
      </c>
      <c r="S2685" s="9">
        <f t="shared" si="288"/>
        <v>103</v>
      </c>
      <c r="T2685" s="8">
        <f t="shared" si="289"/>
        <v>41355.577291666668</v>
      </c>
      <c r="U2685" s="8">
        <f t="shared" si="290"/>
        <v>41395.207638888889</v>
      </c>
      <c r="V2685" s="14">
        <f t="shared" si="291"/>
        <v>39.630347222220735</v>
      </c>
      <c r="W2685" s="10">
        <f t="shared" si="292"/>
        <v>3.3501000000000024E-2</v>
      </c>
      <c r="X2685" s="21">
        <f t="shared" si="293"/>
        <v>2013</v>
      </c>
    </row>
    <row r="2686" spans="1:24" ht="60" x14ac:dyDescent="0.25">
      <c r="A2686">
        <v>348</v>
      </c>
      <c r="B2686" s="1" t="s">
        <v>349</v>
      </c>
      <c r="C2686" s="1" t="s">
        <v>4458</v>
      </c>
      <c r="D2686" s="3">
        <v>10000</v>
      </c>
      <c r="E2686" s="4">
        <v>10300</v>
      </c>
      <c r="F2686" t="s">
        <v>8218</v>
      </c>
      <c r="G2686" t="s">
        <v>8223</v>
      </c>
      <c r="H2686" t="s">
        <v>8404</v>
      </c>
      <c r="I2686" t="s">
        <v>8245</v>
      </c>
      <c r="J2686">
        <v>1440165916</v>
      </c>
      <c r="K2686">
        <v>1437573916</v>
      </c>
      <c r="L2686" t="b">
        <v>1</v>
      </c>
      <c r="M2686">
        <v>119</v>
      </c>
      <c r="N2686" t="b">
        <v>1</v>
      </c>
      <c r="O2686" t="s">
        <v>8267</v>
      </c>
      <c r="P2686" t="s">
        <v>8320</v>
      </c>
      <c r="Q2686" t="s">
        <v>8321</v>
      </c>
      <c r="R2686">
        <f t="shared" si="287"/>
        <v>86.55</v>
      </c>
      <c r="S2686" s="9">
        <f t="shared" si="288"/>
        <v>103</v>
      </c>
      <c r="T2686" s="8">
        <f t="shared" si="289"/>
        <v>42207.58699074074</v>
      </c>
      <c r="U2686" s="8">
        <f t="shared" si="290"/>
        <v>42237.58699074074</v>
      </c>
      <c r="V2686" s="14">
        <f t="shared" si="291"/>
        <v>30</v>
      </c>
      <c r="W2686" s="10">
        <f t="shared" si="292"/>
        <v>0.03</v>
      </c>
      <c r="X2686" s="21">
        <f t="shared" si="293"/>
        <v>2015</v>
      </c>
    </row>
    <row r="2687" spans="1:24" ht="60" x14ac:dyDescent="0.25">
      <c r="A2687">
        <v>3173</v>
      </c>
      <c r="B2687" s="1" t="s">
        <v>3173</v>
      </c>
      <c r="C2687" s="1" t="s">
        <v>7283</v>
      </c>
      <c r="D2687" s="3">
        <v>10000</v>
      </c>
      <c r="E2687" s="4">
        <v>10300</v>
      </c>
      <c r="F2687" t="s">
        <v>8218</v>
      </c>
      <c r="G2687" t="s">
        <v>8223</v>
      </c>
      <c r="H2687" t="s">
        <v>8404</v>
      </c>
      <c r="I2687" t="s">
        <v>8245</v>
      </c>
      <c r="J2687">
        <v>1411765492</v>
      </c>
      <c r="K2687">
        <v>1409173492</v>
      </c>
      <c r="L2687" t="b">
        <v>1</v>
      </c>
      <c r="M2687">
        <v>74</v>
      </c>
      <c r="N2687" t="b">
        <v>1</v>
      </c>
      <c r="O2687" t="s">
        <v>8269</v>
      </c>
      <c r="P2687" t="s">
        <v>8322</v>
      </c>
      <c r="Q2687" t="s">
        <v>8325</v>
      </c>
      <c r="R2687">
        <f t="shared" si="287"/>
        <v>139.19</v>
      </c>
      <c r="S2687" s="9">
        <f t="shared" si="288"/>
        <v>103</v>
      </c>
      <c r="T2687" s="8">
        <f t="shared" si="289"/>
        <v>41878.878379629627</v>
      </c>
      <c r="U2687" s="8">
        <f t="shared" si="290"/>
        <v>41908.878379629627</v>
      </c>
      <c r="V2687" s="14">
        <f t="shared" si="291"/>
        <v>30</v>
      </c>
      <c r="W2687" s="10">
        <f t="shared" si="292"/>
        <v>0.03</v>
      </c>
      <c r="X2687" s="21">
        <f t="shared" si="293"/>
        <v>2014</v>
      </c>
    </row>
    <row r="2688" spans="1:24" ht="45" x14ac:dyDescent="0.25">
      <c r="A2688">
        <v>3358</v>
      </c>
      <c r="B2688" s="1" t="s">
        <v>3357</v>
      </c>
      <c r="C2688" s="1" t="s">
        <v>7468</v>
      </c>
      <c r="D2688" s="3">
        <v>10000</v>
      </c>
      <c r="E2688" s="4">
        <v>10299</v>
      </c>
      <c r="F2688" t="s">
        <v>8218</v>
      </c>
      <c r="G2688" t="s">
        <v>8223</v>
      </c>
      <c r="H2688" t="s">
        <v>8404</v>
      </c>
      <c r="I2688" t="s">
        <v>8245</v>
      </c>
      <c r="J2688">
        <v>1416385679</v>
      </c>
      <c r="K2688">
        <v>1413790079</v>
      </c>
      <c r="L2688" t="b">
        <v>0</v>
      </c>
      <c r="M2688">
        <v>162</v>
      </c>
      <c r="N2688" t="b">
        <v>1</v>
      </c>
      <c r="O2688" t="s">
        <v>8269</v>
      </c>
      <c r="P2688" t="s">
        <v>8322</v>
      </c>
      <c r="Q2688" t="s">
        <v>8325</v>
      </c>
      <c r="R2688">
        <f t="shared" si="287"/>
        <v>63.57</v>
      </c>
      <c r="S2688" s="9">
        <f t="shared" si="288"/>
        <v>103</v>
      </c>
      <c r="T2688" s="8">
        <f t="shared" si="289"/>
        <v>41932.311099537037</v>
      </c>
      <c r="U2688" s="8">
        <f t="shared" si="290"/>
        <v>41962.352766203709</v>
      </c>
      <c r="V2688" s="14">
        <f t="shared" si="291"/>
        <v>30.041666666671517</v>
      </c>
      <c r="W2688" s="10">
        <f t="shared" si="292"/>
        <v>2.9899999999999999E-2</v>
      </c>
      <c r="X2688" s="21">
        <f t="shared" si="293"/>
        <v>2014</v>
      </c>
    </row>
    <row r="2689" spans="1:24" ht="45" x14ac:dyDescent="0.25">
      <c r="A2689">
        <v>58</v>
      </c>
      <c r="B2689" s="1" t="s">
        <v>60</v>
      </c>
      <c r="C2689" s="1" t="s">
        <v>4169</v>
      </c>
      <c r="D2689" s="3">
        <v>10000</v>
      </c>
      <c r="E2689" s="4">
        <v>10291</v>
      </c>
      <c r="F2689" t="s">
        <v>8218</v>
      </c>
      <c r="G2689" t="s">
        <v>8223</v>
      </c>
      <c r="H2689" t="s">
        <v>8404</v>
      </c>
      <c r="I2689" t="s">
        <v>8245</v>
      </c>
      <c r="J2689">
        <v>1416423172</v>
      </c>
      <c r="K2689">
        <v>1413827572</v>
      </c>
      <c r="L2689" t="b">
        <v>0</v>
      </c>
      <c r="M2689">
        <v>75</v>
      </c>
      <c r="N2689" t="b">
        <v>1</v>
      </c>
      <c r="O2689" t="s">
        <v>8263</v>
      </c>
      <c r="P2689" t="s">
        <v>8320</v>
      </c>
      <c r="Q2689" t="s">
        <v>8331</v>
      </c>
      <c r="R2689">
        <f t="shared" si="287"/>
        <v>137.21</v>
      </c>
      <c r="S2689" s="9">
        <f t="shared" si="288"/>
        <v>103</v>
      </c>
      <c r="T2689" s="8">
        <f t="shared" si="289"/>
        <v>41932.745046296295</v>
      </c>
      <c r="U2689" s="8">
        <f t="shared" si="290"/>
        <v>41962.786712962959</v>
      </c>
      <c r="V2689" s="14">
        <f t="shared" si="291"/>
        <v>30.041666666664241</v>
      </c>
      <c r="W2689" s="10">
        <f t="shared" si="292"/>
        <v>2.9100000000000001E-2</v>
      </c>
      <c r="X2689" s="21">
        <f t="shared" si="293"/>
        <v>2014</v>
      </c>
    </row>
    <row r="2690" spans="1:24" ht="30" x14ac:dyDescent="0.25">
      <c r="A2690">
        <v>1751</v>
      </c>
      <c r="B2690" s="1" t="s">
        <v>1752</v>
      </c>
      <c r="C2690" s="1" t="s">
        <v>5861</v>
      </c>
      <c r="D2690" s="3">
        <v>10000</v>
      </c>
      <c r="E2690" s="4">
        <v>10290</v>
      </c>
      <c r="F2690" t="s">
        <v>8218</v>
      </c>
      <c r="G2690" t="s">
        <v>8223</v>
      </c>
      <c r="H2690" t="s">
        <v>8404</v>
      </c>
      <c r="I2690" t="s">
        <v>8245</v>
      </c>
      <c r="J2690">
        <v>1426787123</v>
      </c>
      <c r="K2690">
        <v>1424198723</v>
      </c>
      <c r="L2690" t="b">
        <v>0</v>
      </c>
      <c r="M2690">
        <v>61</v>
      </c>
      <c r="N2690" t="b">
        <v>1</v>
      </c>
      <c r="O2690" t="s">
        <v>8283</v>
      </c>
      <c r="P2690" t="s">
        <v>8312</v>
      </c>
      <c r="Q2690" t="s">
        <v>8313</v>
      </c>
      <c r="R2690">
        <f t="shared" ref="R2690:R2753" si="294">IFERROR(ROUND(E2690/M2690,2),0)</f>
        <v>168.69</v>
      </c>
      <c r="S2690" s="9">
        <f t="shared" ref="S2690:S2753" si="295">ROUND((E2690/D2690)*100,0)</f>
        <v>103</v>
      </c>
      <c r="T2690" s="8">
        <f t="shared" ref="T2690:T2753" si="296">+(((K2690/60)/60)/24)+DATE(1970,1,1)</f>
        <v>42052.7815162037</v>
      </c>
      <c r="U2690" s="8">
        <f t="shared" ref="U2690:U2753" si="297">+(((J2690/60)/60/24)+DATE(1970,1,1))</f>
        <v>42082.739849537036</v>
      </c>
      <c r="V2690" s="14">
        <f t="shared" ref="V2690:V2753" si="298">+U2690-T2690</f>
        <v>29.958333333335759</v>
      </c>
      <c r="W2690" s="10">
        <f t="shared" ref="W2690:W2753" si="299">+(E2690-D2690)/D2690</f>
        <v>2.9000000000000001E-2</v>
      </c>
      <c r="X2690" s="21">
        <f t="shared" ref="X2690:X2753" si="300">YEAR(T2690)</f>
        <v>2015</v>
      </c>
    </row>
    <row r="2691" spans="1:24" ht="45" x14ac:dyDescent="0.25">
      <c r="A2691">
        <v>3766</v>
      </c>
      <c r="B2691" s="1" t="s">
        <v>3763</v>
      </c>
      <c r="C2691" s="1" t="s">
        <v>7876</v>
      </c>
      <c r="D2691" s="3">
        <v>10000</v>
      </c>
      <c r="E2691" s="4">
        <v>10265.01</v>
      </c>
      <c r="F2691" t="s">
        <v>8218</v>
      </c>
      <c r="G2691" t="s">
        <v>8223</v>
      </c>
      <c r="H2691" t="s">
        <v>8404</v>
      </c>
      <c r="I2691" t="s">
        <v>8245</v>
      </c>
      <c r="J2691">
        <v>1404360045</v>
      </c>
      <c r="K2691">
        <v>1401336045</v>
      </c>
      <c r="L2691" t="b">
        <v>0</v>
      </c>
      <c r="M2691">
        <v>96</v>
      </c>
      <c r="N2691" t="b">
        <v>1</v>
      </c>
      <c r="O2691" t="s">
        <v>8303</v>
      </c>
      <c r="P2691" t="s">
        <v>8322</v>
      </c>
      <c r="Q2691" t="s">
        <v>8334</v>
      </c>
      <c r="R2691">
        <f t="shared" si="294"/>
        <v>106.93</v>
      </c>
      <c r="S2691" s="9">
        <f t="shared" si="295"/>
        <v>103</v>
      </c>
      <c r="T2691" s="8">
        <f t="shared" si="296"/>
        <v>41788.167187500003</v>
      </c>
      <c r="U2691" s="8">
        <f t="shared" si="297"/>
        <v>41823.167187500003</v>
      </c>
      <c r="V2691" s="14">
        <f t="shared" si="298"/>
        <v>35</v>
      </c>
      <c r="W2691" s="10">
        <f t="shared" si="299"/>
        <v>2.6501000000000021E-2</v>
      </c>
      <c r="X2691" s="21">
        <f t="shared" si="300"/>
        <v>2014</v>
      </c>
    </row>
    <row r="2692" spans="1:24" ht="30" x14ac:dyDescent="0.25">
      <c r="A2692">
        <v>1393</v>
      </c>
      <c r="B2692" s="1" t="s">
        <v>1394</v>
      </c>
      <c r="C2692" s="1" t="s">
        <v>5503</v>
      </c>
      <c r="D2692" s="3">
        <v>10000</v>
      </c>
      <c r="E2692" s="4">
        <v>10235</v>
      </c>
      <c r="F2692" t="s">
        <v>8218</v>
      </c>
      <c r="G2692" t="s">
        <v>8223</v>
      </c>
      <c r="H2692" t="s">
        <v>8404</v>
      </c>
      <c r="I2692" t="s">
        <v>8245</v>
      </c>
      <c r="J2692">
        <v>1470068523</v>
      </c>
      <c r="K2692">
        <v>1467476523</v>
      </c>
      <c r="L2692" t="b">
        <v>0</v>
      </c>
      <c r="M2692">
        <v>52</v>
      </c>
      <c r="N2692" t="b">
        <v>1</v>
      </c>
      <c r="O2692" t="s">
        <v>8274</v>
      </c>
      <c r="P2692" t="s">
        <v>8326</v>
      </c>
      <c r="Q2692" t="s">
        <v>8330</v>
      </c>
      <c r="R2692">
        <f t="shared" si="294"/>
        <v>196.83</v>
      </c>
      <c r="S2692" s="9">
        <f t="shared" si="295"/>
        <v>102</v>
      </c>
      <c r="T2692" s="8">
        <f t="shared" si="296"/>
        <v>42553.681979166664</v>
      </c>
      <c r="U2692" s="8">
        <f t="shared" si="297"/>
        <v>42583.681979166664</v>
      </c>
      <c r="V2692" s="14">
        <f t="shared" si="298"/>
        <v>30</v>
      </c>
      <c r="W2692" s="10">
        <f t="shared" si="299"/>
        <v>2.35E-2</v>
      </c>
      <c r="X2692" s="21">
        <f t="shared" si="300"/>
        <v>2016</v>
      </c>
    </row>
    <row r="2693" spans="1:24" ht="60" x14ac:dyDescent="0.25">
      <c r="A2693">
        <v>3714</v>
      </c>
      <c r="B2693" s="1" t="s">
        <v>3711</v>
      </c>
      <c r="C2693" s="1" t="s">
        <v>7824</v>
      </c>
      <c r="D2693" s="3">
        <v>10000</v>
      </c>
      <c r="E2693" s="4">
        <v>10235</v>
      </c>
      <c r="F2693" t="s">
        <v>8218</v>
      </c>
      <c r="G2693" t="s">
        <v>8223</v>
      </c>
      <c r="H2693" t="s">
        <v>8404</v>
      </c>
      <c r="I2693" t="s">
        <v>8245</v>
      </c>
      <c r="J2693">
        <v>1432612740</v>
      </c>
      <c r="K2693">
        <v>1429881667</v>
      </c>
      <c r="L2693" t="b">
        <v>0</v>
      </c>
      <c r="M2693">
        <v>97</v>
      </c>
      <c r="N2693" t="b">
        <v>1</v>
      </c>
      <c r="O2693" t="s">
        <v>8269</v>
      </c>
      <c r="P2693" t="s">
        <v>8322</v>
      </c>
      <c r="Q2693" t="s">
        <v>8325</v>
      </c>
      <c r="R2693">
        <f t="shared" si="294"/>
        <v>105.52</v>
      </c>
      <c r="S2693" s="9">
        <f t="shared" si="295"/>
        <v>102</v>
      </c>
      <c r="T2693" s="8">
        <f t="shared" si="296"/>
        <v>42118.556331018524</v>
      </c>
      <c r="U2693" s="8">
        <f t="shared" si="297"/>
        <v>42150.165972222225</v>
      </c>
      <c r="V2693" s="14">
        <f t="shared" si="298"/>
        <v>31.609641203700448</v>
      </c>
      <c r="W2693" s="10">
        <f t="shared" si="299"/>
        <v>2.35E-2</v>
      </c>
      <c r="X2693" s="21">
        <f t="shared" si="300"/>
        <v>2015</v>
      </c>
    </row>
    <row r="2694" spans="1:24" ht="60" x14ac:dyDescent="0.25">
      <c r="A2694">
        <v>3298</v>
      </c>
      <c r="B2694" s="1" t="s">
        <v>3298</v>
      </c>
      <c r="C2694" s="1" t="s">
        <v>7408</v>
      </c>
      <c r="D2694" s="3">
        <v>10000</v>
      </c>
      <c r="E2694" s="4">
        <v>10173</v>
      </c>
      <c r="F2694" t="s">
        <v>8218</v>
      </c>
      <c r="G2694" t="s">
        <v>8223</v>
      </c>
      <c r="H2694" t="s">
        <v>8404</v>
      </c>
      <c r="I2694" t="s">
        <v>8245</v>
      </c>
      <c r="J2694">
        <v>1442102400</v>
      </c>
      <c r="K2694">
        <v>1440370768</v>
      </c>
      <c r="L2694" t="b">
        <v>0</v>
      </c>
      <c r="M2694">
        <v>72</v>
      </c>
      <c r="N2694" t="b">
        <v>1</v>
      </c>
      <c r="O2694" t="s">
        <v>8269</v>
      </c>
      <c r="P2694" t="s">
        <v>8322</v>
      </c>
      <c r="Q2694" t="s">
        <v>8325</v>
      </c>
      <c r="R2694">
        <f t="shared" si="294"/>
        <v>141.29</v>
      </c>
      <c r="S2694" s="9">
        <f t="shared" si="295"/>
        <v>102</v>
      </c>
      <c r="T2694" s="8">
        <f t="shared" si="296"/>
        <v>42239.957962962959</v>
      </c>
      <c r="U2694" s="8">
        <f t="shared" si="297"/>
        <v>42260</v>
      </c>
      <c r="V2694" s="14">
        <f t="shared" si="298"/>
        <v>20.042037037041155</v>
      </c>
      <c r="W2694" s="10">
        <f t="shared" si="299"/>
        <v>1.7299999999999999E-2</v>
      </c>
      <c r="X2694" s="21">
        <f t="shared" si="300"/>
        <v>2015</v>
      </c>
    </row>
    <row r="2695" spans="1:24" ht="60" x14ac:dyDescent="0.25">
      <c r="A2695">
        <v>3524</v>
      </c>
      <c r="B2695" s="1" t="s">
        <v>3523</v>
      </c>
      <c r="C2695" s="1" t="s">
        <v>7634</v>
      </c>
      <c r="D2695" s="3">
        <v>10000</v>
      </c>
      <c r="E2695" s="4">
        <v>10156</v>
      </c>
      <c r="F2695" t="s">
        <v>8218</v>
      </c>
      <c r="G2695" t="s">
        <v>8223</v>
      </c>
      <c r="H2695" t="s">
        <v>8404</v>
      </c>
      <c r="I2695" t="s">
        <v>8245</v>
      </c>
      <c r="J2695">
        <v>1410580800</v>
      </c>
      <c r="K2695">
        <v>1409336373</v>
      </c>
      <c r="L2695" t="b">
        <v>0</v>
      </c>
      <c r="M2695">
        <v>74</v>
      </c>
      <c r="N2695" t="b">
        <v>1</v>
      </c>
      <c r="O2695" t="s">
        <v>8269</v>
      </c>
      <c r="P2695" t="s">
        <v>8322</v>
      </c>
      <c r="Q2695" t="s">
        <v>8325</v>
      </c>
      <c r="R2695">
        <f t="shared" si="294"/>
        <v>137.24</v>
      </c>
      <c r="S2695" s="9">
        <f t="shared" si="295"/>
        <v>102</v>
      </c>
      <c r="T2695" s="8">
        <f t="shared" si="296"/>
        <v>41880.76357638889</v>
      </c>
      <c r="U2695" s="8">
        <f t="shared" si="297"/>
        <v>41895.166666666664</v>
      </c>
      <c r="V2695" s="14">
        <f t="shared" si="298"/>
        <v>14.403090277774027</v>
      </c>
      <c r="W2695" s="10">
        <f t="shared" si="299"/>
        <v>1.5599999999999999E-2</v>
      </c>
      <c r="X2695" s="21">
        <f t="shared" si="300"/>
        <v>2014</v>
      </c>
    </row>
    <row r="2696" spans="1:24" ht="60" x14ac:dyDescent="0.25">
      <c r="A2696">
        <v>796</v>
      </c>
      <c r="B2696" s="1" t="s">
        <v>797</v>
      </c>
      <c r="C2696" s="1" t="s">
        <v>4906</v>
      </c>
      <c r="D2696" s="3">
        <v>10000</v>
      </c>
      <c r="E2696" s="4">
        <v>10135</v>
      </c>
      <c r="F2696" t="s">
        <v>8218</v>
      </c>
      <c r="G2696" t="s">
        <v>8223</v>
      </c>
      <c r="H2696" t="s">
        <v>8404</v>
      </c>
      <c r="I2696" t="s">
        <v>8245</v>
      </c>
      <c r="J2696">
        <v>1379279400</v>
      </c>
      <c r="K2696">
        <v>1376687485</v>
      </c>
      <c r="L2696" t="b">
        <v>0</v>
      </c>
      <c r="M2696">
        <v>90</v>
      </c>
      <c r="N2696" t="b">
        <v>1</v>
      </c>
      <c r="O2696" t="s">
        <v>8274</v>
      </c>
      <c r="P2696" t="s">
        <v>8326</v>
      </c>
      <c r="Q2696" t="s">
        <v>8330</v>
      </c>
      <c r="R2696">
        <f t="shared" si="294"/>
        <v>112.61</v>
      </c>
      <c r="S2696" s="9">
        <f t="shared" si="295"/>
        <v>101</v>
      </c>
      <c r="T2696" s="8">
        <f t="shared" si="296"/>
        <v>41502.882928240739</v>
      </c>
      <c r="U2696" s="8">
        <f t="shared" si="297"/>
        <v>41532.881944444445</v>
      </c>
      <c r="V2696" s="14">
        <f t="shared" si="298"/>
        <v>29.99901620370656</v>
      </c>
      <c r="W2696" s="10">
        <f t="shared" si="299"/>
        <v>1.35E-2</v>
      </c>
      <c r="X2696" s="21">
        <f t="shared" si="300"/>
        <v>2013</v>
      </c>
    </row>
    <row r="2697" spans="1:24" ht="60" x14ac:dyDescent="0.25">
      <c r="A2697">
        <v>3575</v>
      </c>
      <c r="B2697" s="1" t="s">
        <v>3574</v>
      </c>
      <c r="C2697" s="1" t="s">
        <v>7685</v>
      </c>
      <c r="D2697" s="3">
        <v>10000</v>
      </c>
      <c r="E2697" s="4">
        <v>10133</v>
      </c>
      <c r="F2697" t="s">
        <v>8218</v>
      </c>
      <c r="G2697" t="s">
        <v>8223</v>
      </c>
      <c r="H2697" t="s">
        <v>8404</v>
      </c>
      <c r="I2697" t="s">
        <v>8245</v>
      </c>
      <c r="J2697">
        <v>1470887940</v>
      </c>
      <c r="K2697">
        <v>1468176527</v>
      </c>
      <c r="L2697" t="b">
        <v>0</v>
      </c>
      <c r="M2697">
        <v>102</v>
      </c>
      <c r="N2697" t="b">
        <v>1</v>
      </c>
      <c r="O2697" t="s">
        <v>8269</v>
      </c>
      <c r="P2697" t="s">
        <v>8322</v>
      </c>
      <c r="Q2697" t="s">
        <v>8325</v>
      </c>
      <c r="R2697">
        <f t="shared" si="294"/>
        <v>99.34</v>
      </c>
      <c r="S2697" s="9">
        <f t="shared" si="295"/>
        <v>101</v>
      </c>
      <c r="T2697" s="8">
        <f t="shared" si="296"/>
        <v>42561.783877314811</v>
      </c>
      <c r="U2697" s="8">
        <f t="shared" si="297"/>
        <v>42593.165972222225</v>
      </c>
      <c r="V2697" s="14">
        <f t="shared" si="298"/>
        <v>31.382094907414285</v>
      </c>
      <c r="W2697" s="10">
        <f t="shared" si="299"/>
        <v>1.3299999999999999E-2</v>
      </c>
      <c r="X2697" s="21">
        <f t="shared" si="300"/>
        <v>2016</v>
      </c>
    </row>
    <row r="2698" spans="1:24" ht="60" x14ac:dyDescent="0.25">
      <c r="A2698">
        <v>334</v>
      </c>
      <c r="B2698" s="1" t="s">
        <v>335</v>
      </c>
      <c r="C2698" s="1" t="s">
        <v>4444</v>
      </c>
      <c r="D2698" s="3">
        <v>10000</v>
      </c>
      <c r="E2698" s="4">
        <v>10119</v>
      </c>
      <c r="F2698" t="s">
        <v>8218</v>
      </c>
      <c r="G2698" t="s">
        <v>8223</v>
      </c>
      <c r="H2698" t="s">
        <v>8404</v>
      </c>
      <c r="I2698" t="s">
        <v>8245</v>
      </c>
      <c r="J2698">
        <v>1431716400</v>
      </c>
      <c r="K2698">
        <v>1428423757</v>
      </c>
      <c r="L2698" t="b">
        <v>1</v>
      </c>
      <c r="M2698">
        <v>69</v>
      </c>
      <c r="N2698" t="b">
        <v>1</v>
      </c>
      <c r="O2698" t="s">
        <v>8267</v>
      </c>
      <c r="P2698" t="s">
        <v>8320</v>
      </c>
      <c r="Q2698" t="s">
        <v>8321</v>
      </c>
      <c r="R2698">
        <f t="shared" si="294"/>
        <v>146.65</v>
      </c>
      <c r="S2698" s="9">
        <f t="shared" si="295"/>
        <v>101</v>
      </c>
      <c r="T2698" s="8">
        <f t="shared" si="296"/>
        <v>42101.682372685187</v>
      </c>
      <c r="U2698" s="8">
        <f t="shared" si="297"/>
        <v>42139.791666666672</v>
      </c>
      <c r="V2698" s="14">
        <f t="shared" si="298"/>
        <v>38.10929398148437</v>
      </c>
      <c r="W2698" s="10">
        <f t="shared" si="299"/>
        <v>1.1900000000000001E-2</v>
      </c>
      <c r="X2698" s="21">
        <f t="shared" si="300"/>
        <v>2015</v>
      </c>
    </row>
    <row r="2699" spans="1:24" ht="45" x14ac:dyDescent="0.25">
      <c r="A2699">
        <v>3421</v>
      </c>
      <c r="B2699" s="1" t="s">
        <v>3420</v>
      </c>
      <c r="C2699" s="1" t="s">
        <v>7531</v>
      </c>
      <c r="D2699" s="3">
        <v>10000</v>
      </c>
      <c r="E2699" s="4">
        <v>10115</v>
      </c>
      <c r="F2699" t="s">
        <v>8218</v>
      </c>
      <c r="G2699" t="s">
        <v>8223</v>
      </c>
      <c r="H2699" t="s">
        <v>8404</v>
      </c>
      <c r="I2699" t="s">
        <v>8245</v>
      </c>
      <c r="J2699">
        <v>1425495563</v>
      </c>
      <c r="K2699">
        <v>1422903563</v>
      </c>
      <c r="L2699" t="b">
        <v>0</v>
      </c>
      <c r="M2699">
        <v>98</v>
      </c>
      <c r="N2699" t="b">
        <v>1</v>
      </c>
      <c r="O2699" t="s">
        <v>8269</v>
      </c>
      <c r="P2699" t="s">
        <v>8322</v>
      </c>
      <c r="Q2699" t="s">
        <v>8325</v>
      </c>
      <c r="R2699">
        <f t="shared" si="294"/>
        <v>103.21</v>
      </c>
      <c r="S2699" s="9">
        <f t="shared" si="295"/>
        <v>101</v>
      </c>
      <c r="T2699" s="8">
        <f t="shared" si="296"/>
        <v>42037.791238425925</v>
      </c>
      <c r="U2699" s="8">
        <f t="shared" si="297"/>
        <v>42067.791238425925</v>
      </c>
      <c r="V2699" s="14">
        <f t="shared" si="298"/>
        <v>30</v>
      </c>
      <c r="W2699" s="10">
        <f t="shared" si="299"/>
        <v>1.15E-2</v>
      </c>
      <c r="X2699" s="21">
        <f t="shared" si="300"/>
        <v>2015</v>
      </c>
    </row>
    <row r="2700" spans="1:24" ht="60" x14ac:dyDescent="0.25">
      <c r="A2700">
        <v>54</v>
      </c>
      <c r="B2700" s="1" t="s">
        <v>56</v>
      </c>
      <c r="C2700" s="1" t="s">
        <v>4165</v>
      </c>
      <c r="D2700" s="3">
        <v>10000</v>
      </c>
      <c r="E2700" s="4">
        <v>10100</v>
      </c>
      <c r="F2700" t="s">
        <v>8218</v>
      </c>
      <c r="G2700" t="s">
        <v>8223</v>
      </c>
      <c r="H2700" t="s">
        <v>8404</v>
      </c>
      <c r="I2700" t="s">
        <v>8245</v>
      </c>
      <c r="J2700">
        <v>1451063221</v>
      </c>
      <c r="K2700">
        <v>1448471221</v>
      </c>
      <c r="L2700" t="b">
        <v>0</v>
      </c>
      <c r="M2700">
        <v>52</v>
      </c>
      <c r="N2700" t="b">
        <v>1</v>
      </c>
      <c r="O2700" t="s">
        <v>8263</v>
      </c>
      <c r="P2700" t="s">
        <v>8320</v>
      </c>
      <c r="Q2700" t="s">
        <v>8331</v>
      </c>
      <c r="R2700">
        <f t="shared" si="294"/>
        <v>194.23</v>
      </c>
      <c r="S2700" s="9">
        <f t="shared" si="295"/>
        <v>101</v>
      </c>
      <c r="T2700" s="8">
        <f t="shared" si="296"/>
        <v>42333.713206018518</v>
      </c>
      <c r="U2700" s="8">
        <f t="shared" si="297"/>
        <v>42363.713206018518</v>
      </c>
      <c r="V2700" s="14">
        <f t="shared" si="298"/>
        <v>30</v>
      </c>
      <c r="W2700" s="10">
        <f t="shared" si="299"/>
        <v>0.01</v>
      </c>
      <c r="X2700" s="21">
        <f t="shared" si="300"/>
        <v>2015</v>
      </c>
    </row>
    <row r="2701" spans="1:24" ht="60" x14ac:dyDescent="0.25">
      <c r="A2701">
        <v>2930</v>
      </c>
      <c r="B2701" s="1" t="s">
        <v>2930</v>
      </c>
      <c r="C2701" s="1" t="s">
        <v>7040</v>
      </c>
      <c r="D2701" s="3">
        <v>10000</v>
      </c>
      <c r="E2701" s="4">
        <v>10092</v>
      </c>
      <c r="F2701" t="s">
        <v>8218</v>
      </c>
      <c r="G2701" t="s">
        <v>8224</v>
      </c>
      <c r="H2701" t="s">
        <v>8408</v>
      </c>
      <c r="I2701" t="s">
        <v>8246</v>
      </c>
      <c r="J2701">
        <v>1431007264</v>
      </c>
      <c r="K2701">
        <v>1428415264</v>
      </c>
      <c r="L2701" t="b">
        <v>0</v>
      </c>
      <c r="M2701">
        <v>62</v>
      </c>
      <c r="N2701" t="b">
        <v>1</v>
      </c>
      <c r="O2701" t="s">
        <v>8303</v>
      </c>
      <c r="P2701" t="s">
        <v>8322</v>
      </c>
      <c r="Q2701" t="s">
        <v>8334</v>
      </c>
      <c r="R2701">
        <f t="shared" si="294"/>
        <v>162.77000000000001</v>
      </c>
      <c r="S2701" s="9">
        <f t="shared" si="295"/>
        <v>101</v>
      </c>
      <c r="T2701" s="8">
        <f t="shared" si="296"/>
        <v>42101.584074074075</v>
      </c>
      <c r="U2701" s="8">
        <f t="shared" si="297"/>
        <v>42131.584074074075</v>
      </c>
      <c r="V2701" s="14">
        <f t="shared" si="298"/>
        <v>30</v>
      </c>
      <c r="W2701" s="10">
        <f t="shared" si="299"/>
        <v>9.1999999999999998E-3</v>
      </c>
      <c r="X2701" s="21">
        <f t="shared" si="300"/>
        <v>2015</v>
      </c>
    </row>
    <row r="2702" spans="1:24" ht="60" x14ac:dyDescent="0.25">
      <c r="A2702">
        <v>3022</v>
      </c>
      <c r="B2702" s="1" t="s">
        <v>3022</v>
      </c>
      <c r="C2702" s="1" t="s">
        <v>7132</v>
      </c>
      <c r="D2702" s="3">
        <v>10000</v>
      </c>
      <c r="E2702" s="4">
        <v>10088</v>
      </c>
      <c r="F2702" t="s">
        <v>8218</v>
      </c>
      <c r="G2702" t="s">
        <v>8223</v>
      </c>
      <c r="H2702" t="s">
        <v>8404</v>
      </c>
      <c r="I2702" t="s">
        <v>8245</v>
      </c>
      <c r="J2702">
        <v>1472338409</v>
      </c>
      <c r="K2702">
        <v>1468450409</v>
      </c>
      <c r="L2702" t="b">
        <v>0</v>
      </c>
      <c r="M2702">
        <v>62</v>
      </c>
      <c r="N2702" t="b">
        <v>1</v>
      </c>
      <c r="O2702" t="s">
        <v>8301</v>
      </c>
      <c r="P2702" t="s">
        <v>8322</v>
      </c>
      <c r="Q2702" t="s">
        <v>8323</v>
      </c>
      <c r="R2702">
        <f t="shared" si="294"/>
        <v>162.71</v>
      </c>
      <c r="S2702" s="9">
        <f t="shared" si="295"/>
        <v>101</v>
      </c>
      <c r="T2702" s="8">
        <f t="shared" si="296"/>
        <v>42564.95380787037</v>
      </c>
      <c r="U2702" s="8">
        <f t="shared" si="297"/>
        <v>42609.95380787037</v>
      </c>
      <c r="V2702" s="14">
        <f t="shared" si="298"/>
        <v>45</v>
      </c>
      <c r="W2702" s="10">
        <f t="shared" si="299"/>
        <v>8.8000000000000005E-3</v>
      </c>
      <c r="X2702" s="21">
        <f t="shared" si="300"/>
        <v>2016</v>
      </c>
    </row>
    <row r="2703" spans="1:24" ht="60" x14ac:dyDescent="0.25">
      <c r="A2703">
        <v>527</v>
      </c>
      <c r="B2703" s="1" t="s">
        <v>528</v>
      </c>
      <c r="C2703" s="1" t="s">
        <v>4637</v>
      </c>
      <c r="D2703" s="3">
        <v>10000</v>
      </c>
      <c r="E2703" s="4">
        <v>10085</v>
      </c>
      <c r="F2703" t="s">
        <v>8218</v>
      </c>
      <c r="G2703" t="s">
        <v>8223</v>
      </c>
      <c r="H2703" t="s">
        <v>8404</v>
      </c>
      <c r="I2703" t="s">
        <v>8245</v>
      </c>
      <c r="J2703">
        <v>1487347500</v>
      </c>
      <c r="K2703">
        <v>1484715366</v>
      </c>
      <c r="L2703" t="b">
        <v>0</v>
      </c>
      <c r="M2703">
        <v>158</v>
      </c>
      <c r="N2703" t="b">
        <v>1</v>
      </c>
      <c r="O2703" t="s">
        <v>8269</v>
      </c>
      <c r="P2703" t="s">
        <v>8322</v>
      </c>
      <c r="Q2703" t="s">
        <v>8325</v>
      </c>
      <c r="R2703">
        <f t="shared" si="294"/>
        <v>63.83</v>
      </c>
      <c r="S2703" s="9">
        <f t="shared" si="295"/>
        <v>101</v>
      </c>
      <c r="T2703" s="8">
        <f t="shared" si="296"/>
        <v>42753.205625000002</v>
      </c>
      <c r="U2703" s="8">
        <f t="shared" si="297"/>
        <v>42783.670138888891</v>
      </c>
      <c r="V2703" s="14">
        <f t="shared" si="298"/>
        <v>30.464513888888177</v>
      </c>
      <c r="W2703" s="10">
        <f t="shared" si="299"/>
        <v>8.5000000000000006E-3</v>
      </c>
      <c r="X2703" s="21">
        <f t="shared" si="300"/>
        <v>2017</v>
      </c>
    </row>
    <row r="2704" spans="1:24" ht="60" x14ac:dyDescent="0.25">
      <c r="A2704">
        <v>3455</v>
      </c>
      <c r="B2704" s="1" t="s">
        <v>3454</v>
      </c>
      <c r="C2704" s="1" t="s">
        <v>7565</v>
      </c>
      <c r="D2704" s="3">
        <v>10000</v>
      </c>
      <c r="E2704" s="4">
        <v>10065</v>
      </c>
      <c r="F2704" t="s">
        <v>8218</v>
      </c>
      <c r="G2704" t="s">
        <v>8223</v>
      </c>
      <c r="H2704" t="s">
        <v>8404</v>
      </c>
      <c r="I2704" t="s">
        <v>8245</v>
      </c>
      <c r="J2704">
        <v>1476381627</v>
      </c>
      <c r="K2704">
        <v>1473789627</v>
      </c>
      <c r="L2704" t="b">
        <v>0</v>
      </c>
      <c r="M2704">
        <v>69</v>
      </c>
      <c r="N2704" t="b">
        <v>1</v>
      </c>
      <c r="O2704" t="s">
        <v>8269</v>
      </c>
      <c r="P2704" t="s">
        <v>8322</v>
      </c>
      <c r="Q2704" t="s">
        <v>8325</v>
      </c>
      <c r="R2704">
        <f t="shared" si="294"/>
        <v>145.87</v>
      </c>
      <c r="S2704" s="9">
        <f t="shared" si="295"/>
        <v>101</v>
      </c>
      <c r="T2704" s="8">
        <f t="shared" si="296"/>
        <v>42626.7503125</v>
      </c>
      <c r="U2704" s="8">
        <f t="shared" si="297"/>
        <v>42656.7503125</v>
      </c>
      <c r="V2704" s="14">
        <f t="shared" si="298"/>
        <v>30</v>
      </c>
      <c r="W2704" s="10">
        <f t="shared" si="299"/>
        <v>6.4999999999999997E-3</v>
      </c>
      <c r="X2704" s="21">
        <f t="shared" si="300"/>
        <v>2016</v>
      </c>
    </row>
    <row r="2705" spans="1:24" ht="60" x14ac:dyDescent="0.25">
      <c r="A2705">
        <v>302</v>
      </c>
      <c r="B2705" s="1" t="s">
        <v>303</v>
      </c>
      <c r="C2705" s="1" t="s">
        <v>4412</v>
      </c>
      <c r="D2705" s="3">
        <v>10000</v>
      </c>
      <c r="E2705" s="4">
        <v>10046</v>
      </c>
      <c r="F2705" t="s">
        <v>8218</v>
      </c>
      <c r="G2705" t="s">
        <v>8223</v>
      </c>
      <c r="H2705" t="s">
        <v>8404</v>
      </c>
      <c r="I2705" t="s">
        <v>8245</v>
      </c>
      <c r="J2705">
        <v>1330115638</v>
      </c>
      <c r="K2705">
        <v>1327523638</v>
      </c>
      <c r="L2705" t="b">
        <v>1</v>
      </c>
      <c r="M2705">
        <v>108</v>
      </c>
      <c r="N2705" t="b">
        <v>1</v>
      </c>
      <c r="O2705" t="s">
        <v>8267</v>
      </c>
      <c r="P2705" t="s">
        <v>8320</v>
      </c>
      <c r="Q2705" t="s">
        <v>8321</v>
      </c>
      <c r="R2705">
        <f t="shared" si="294"/>
        <v>93.02</v>
      </c>
      <c r="S2705" s="9">
        <f t="shared" si="295"/>
        <v>100</v>
      </c>
      <c r="T2705" s="8">
        <f t="shared" si="296"/>
        <v>40933.856921296298</v>
      </c>
      <c r="U2705" s="8">
        <f t="shared" si="297"/>
        <v>40963.856921296298</v>
      </c>
      <c r="V2705" s="14">
        <f t="shared" si="298"/>
        <v>30</v>
      </c>
      <c r="W2705" s="10">
        <f t="shared" si="299"/>
        <v>4.5999999999999999E-3</v>
      </c>
      <c r="X2705" s="21">
        <f t="shared" si="300"/>
        <v>2012</v>
      </c>
    </row>
    <row r="2706" spans="1:24" ht="60" x14ac:dyDescent="0.25">
      <c r="A2706">
        <v>3400</v>
      </c>
      <c r="B2706" s="1" t="s">
        <v>3399</v>
      </c>
      <c r="C2706" s="1" t="s">
        <v>7510</v>
      </c>
      <c r="D2706" s="3">
        <v>10000</v>
      </c>
      <c r="E2706" s="4">
        <v>10041</v>
      </c>
      <c r="F2706" t="s">
        <v>8218</v>
      </c>
      <c r="G2706" t="s">
        <v>8223</v>
      </c>
      <c r="H2706" t="s">
        <v>8404</v>
      </c>
      <c r="I2706" t="s">
        <v>8245</v>
      </c>
      <c r="J2706">
        <v>1409266414</v>
      </c>
      <c r="K2706">
        <v>1405378414</v>
      </c>
      <c r="L2706" t="b">
        <v>0</v>
      </c>
      <c r="M2706">
        <v>85</v>
      </c>
      <c r="N2706" t="b">
        <v>1</v>
      </c>
      <c r="O2706" t="s">
        <v>8269</v>
      </c>
      <c r="P2706" t="s">
        <v>8322</v>
      </c>
      <c r="Q2706" t="s">
        <v>8325</v>
      </c>
      <c r="R2706">
        <f t="shared" si="294"/>
        <v>118.13</v>
      </c>
      <c r="S2706" s="9">
        <f t="shared" si="295"/>
        <v>100</v>
      </c>
      <c r="T2706" s="8">
        <f t="shared" si="296"/>
        <v>41834.953865740739</v>
      </c>
      <c r="U2706" s="8">
        <f t="shared" si="297"/>
        <v>41879.953865740739</v>
      </c>
      <c r="V2706" s="14">
        <f t="shared" si="298"/>
        <v>45</v>
      </c>
      <c r="W2706" s="10">
        <f t="shared" si="299"/>
        <v>4.1000000000000003E-3</v>
      </c>
      <c r="X2706" s="21">
        <f t="shared" si="300"/>
        <v>2014</v>
      </c>
    </row>
    <row r="2707" spans="1:24" ht="45" x14ac:dyDescent="0.25">
      <c r="A2707">
        <v>3406</v>
      </c>
      <c r="B2707" s="1" t="s">
        <v>3405</v>
      </c>
      <c r="C2707" s="1" t="s">
        <v>7516</v>
      </c>
      <c r="D2707" s="3">
        <v>10000</v>
      </c>
      <c r="E2707" s="4">
        <v>10031</v>
      </c>
      <c r="F2707" t="s">
        <v>8218</v>
      </c>
      <c r="G2707" t="s">
        <v>8223</v>
      </c>
      <c r="H2707" t="s">
        <v>8404</v>
      </c>
      <c r="I2707" t="s">
        <v>8245</v>
      </c>
      <c r="J2707">
        <v>1405511376</v>
      </c>
      <c r="K2707">
        <v>1401623376</v>
      </c>
      <c r="L2707" t="b">
        <v>0</v>
      </c>
      <c r="M2707">
        <v>91</v>
      </c>
      <c r="N2707" t="b">
        <v>1</v>
      </c>
      <c r="O2707" t="s">
        <v>8269</v>
      </c>
      <c r="P2707" t="s">
        <v>8322</v>
      </c>
      <c r="Q2707" t="s">
        <v>8325</v>
      </c>
      <c r="R2707">
        <f t="shared" si="294"/>
        <v>110.23</v>
      </c>
      <c r="S2707" s="9">
        <f t="shared" si="295"/>
        <v>100</v>
      </c>
      <c r="T2707" s="8">
        <f t="shared" si="296"/>
        <v>41791.492777777778</v>
      </c>
      <c r="U2707" s="8">
        <f t="shared" si="297"/>
        <v>41836.492777777778</v>
      </c>
      <c r="V2707" s="14">
        <f t="shared" si="298"/>
        <v>45</v>
      </c>
      <c r="W2707" s="10">
        <f t="shared" si="299"/>
        <v>3.0999999999999999E-3</v>
      </c>
      <c r="X2707" s="21">
        <f t="shared" si="300"/>
        <v>2014</v>
      </c>
    </row>
    <row r="2708" spans="1:24" ht="45" x14ac:dyDescent="0.25">
      <c r="A2708">
        <v>2811</v>
      </c>
      <c r="B2708" s="1" t="s">
        <v>2811</v>
      </c>
      <c r="C2708" s="1" t="s">
        <v>6921</v>
      </c>
      <c r="D2708" s="3">
        <v>10000</v>
      </c>
      <c r="E2708" s="4">
        <v>10027</v>
      </c>
      <c r="F2708" t="s">
        <v>8218</v>
      </c>
      <c r="G2708" t="s">
        <v>8224</v>
      </c>
      <c r="H2708" t="s">
        <v>8408</v>
      </c>
      <c r="I2708" t="s">
        <v>8246</v>
      </c>
      <c r="J2708">
        <v>1424692503</v>
      </c>
      <c r="K2708">
        <v>1422100503</v>
      </c>
      <c r="L2708" t="b">
        <v>0</v>
      </c>
      <c r="M2708">
        <v>108</v>
      </c>
      <c r="N2708" t="b">
        <v>1</v>
      </c>
      <c r="O2708" t="s">
        <v>8269</v>
      </c>
      <c r="P2708" t="s">
        <v>8322</v>
      </c>
      <c r="Q2708" t="s">
        <v>8325</v>
      </c>
      <c r="R2708">
        <f t="shared" si="294"/>
        <v>92.84</v>
      </c>
      <c r="S2708" s="9">
        <f t="shared" si="295"/>
        <v>100</v>
      </c>
      <c r="T2708" s="8">
        <f t="shared" si="296"/>
        <v>42028.496562500004</v>
      </c>
      <c r="U2708" s="8">
        <f t="shared" si="297"/>
        <v>42058.496562500004</v>
      </c>
      <c r="V2708" s="14">
        <f t="shared" si="298"/>
        <v>30</v>
      </c>
      <c r="W2708" s="10">
        <f t="shared" si="299"/>
        <v>2.7000000000000001E-3</v>
      </c>
      <c r="X2708" s="21">
        <f t="shared" si="300"/>
        <v>2015</v>
      </c>
    </row>
    <row r="2709" spans="1:24" ht="60" x14ac:dyDescent="0.25">
      <c r="A2709">
        <v>3288</v>
      </c>
      <c r="B2709" s="1" t="s">
        <v>3288</v>
      </c>
      <c r="C2709" s="1" t="s">
        <v>7398</v>
      </c>
      <c r="D2709" s="3">
        <v>10000</v>
      </c>
      <c r="E2709" s="4">
        <v>10026.49</v>
      </c>
      <c r="F2709" t="s">
        <v>8218</v>
      </c>
      <c r="G2709" t="s">
        <v>8224</v>
      </c>
      <c r="H2709" t="s">
        <v>8408</v>
      </c>
      <c r="I2709" t="s">
        <v>8246</v>
      </c>
      <c r="J2709">
        <v>1466463600</v>
      </c>
      <c r="K2709">
        <v>1463337315</v>
      </c>
      <c r="L2709" t="b">
        <v>0</v>
      </c>
      <c r="M2709">
        <v>207</v>
      </c>
      <c r="N2709" t="b">
        <v>1</v>
      </c>
      <c r="O2709" t="s">
        <v>8269</v>
      </c>
      <c r="P2709" t="s">
        <v>8322</v>
      </c>
      <c r="Q2709" t="s">
        <v>8325</v>
      </c>
      <c r="R2709">
        <f t="shared" si="294"/>
        <v>48.44</v>
      </c>
      <c r="S2709" s="9">
        <f t="shared" si="295"/>
        <v>100</v>
      </c>
      <c r="T2709" s="8">
        <f t="shared" si="296"/>
        <v>42505.774479166663</v>
      </c>
      <c r="U2709" s="8">
        <f t="shared" si="297"/>
        <v>42541.958333333328</v>
      </c>
      <c r="V2709" s="14">
        <f t="shared" si="298"/>
        <v>36.183854166665697</v>
      </c>
      <c r="W2709" s="10">
        <f t="shared" si="299"/>
        <v>2.6489999999999782E-3</v>
      </c>
      <c r="X2709" s="21">
        <f t="shared" si="300"/>
        <v>2016</v>
      </c>
    </row>
    <row r="2710" spans="1:24" ht="60" x14ac:dyDescent="0.25">
      <c r="A2710">
        <v>2539</v>
      </c>
      <c r="B2710" s="1" t="s">
        <v>2539</v>
      </c>
      <c r="C2710" s="1" t="s">
        <v>6649</v>
      </c>
      <c r="D2710" s="3">
        <v>10000</v>
      </c>
      <c r="E2710" s="4">
        <v>10025</v>
      </c>
      <c r="F2710" t="s">
        <v>8218</v>
      </c>
      <c r="G2710" t="s">
        <v>8223</v>
      </c>
      <c r="H2710" t="s">
        <v>8404</v>
      </c>
      <c r="I2710" t="s">
        <v>8245</v>
      </c>
      <c r="J2710">
        <v>1422913152</v>
      </c>
      <c r="K2710">
        <v>1417729152</v>
      </c>
      <c r="L2710" t="b">
        <v>0</v>
      </c>
      <c r="M2710">
        <v>59</v>
      </c>
      <c r="N2710" t="b">
        <v>1</v>
      </c>
      <c r="O2710" t="s">
        <v>8298</v>
      </c>
      <c r="P2710" t="s">
        <v>8326</v>
      </c>
      <c r="Q2710" t="s">
        <v>8340</v>
      </c>
      <c r="R2710">
        <f t="shared" si="294"/>
        <v>169.92</v>
      </c>
      <c r="S2710" s="9">
        <f t="shared" si="295"/>
        <v>100</v>
      </c>
      <c r="T2710" s="8">
        <f t="shared" si="296"/>
        <v>41977.902222222227</v>
      </c>
      <c r="U2710" s="8">
        <f t="shared" si="297"/>
        <v>42037.902222222227</v>
      </c>
      <c r="V2710" s="14">
        <f t="shared" si="298"/>
        <v>60</v>
      </c>
      <c r="W2710" s="10">
        <f t="shared" si="299"/>
        <v>2.5000000000000001E-3</v>
      </c>
      <c r="X2710" s="21">
        <f t="shared" si="300"/>
        <v>2014</v>
      </c>
    </row>
    <row r="2711" spans="1:24" ht="60" x14ac:dyDescent="0.25">
      <c r="A2711">
        <v>1633</v>
      </c>
      <c r="B2711" s="1" t="s">
        <v>1634</v>
      </c>
      <c r="C2711" s="1" t="s">
        <v>5743</v>
      </c>
      <c r="D2711" s="3">
        <v>10000</v>
      </c>
      <c r="E2711" s="4">
        <v>10000</v>
      </c>
      <c r="F2711" t="s">
        <v>8218</v>
      </c>
      <c r="G2711" t="s">
        <v>8223</v>
      </c>
      <c r="H2711" t="s">
        <v>8404</v>
      </c>
      <c r="I2711" t="s">
        <v>8245</v>
      </c>
      <c r="J2711">
        <v>1326690000</v>
      </c>
      <c r="K2711">
        <v>1324329156</v>
      </c>
      <c r="L2711" t="b">
        <v>0</v>
      </c>
      <c r="M2711">
        <v>58</v>
      </c>
      <c r="N2711" t="b">
        <v>1</v>
      </c>
      <c r="O2711" t="s">
        <v>8274</v>
      </c>
      <c r="P2711" t="s">
        <v>8326</v>
      </c>
      <c r="Q2711" t="s">
        <v>8330</v>
      </c>
      <c r="R2711">
        <f t="shared" si="294"/>
        <v>172.41</v>
      </c>
      <c r="S2711" s="9">
        <f t="shared" si="295"/>
        <v>100</v>
      </c>
      <c r="T2711" s="8">
        <f t="shared" si="296"/>
        <v>40896.883750000001</v>
      </c>
      <c r="U2711" s="8">
        <f t="shared" si="297"/>
        <v>40924.208333333336</v>
      </c>
      <c r="V2711" s="14">
        <f t="shared" si="298"/>
        <v>27.324583333334886</v>
      </c>
      <c r="W2711" s="10">
        <f t="shared" si="299"/>
        <v>0</v>
      </c>
      <c r="X2711" s="21">
        <f t="shared" si="300"/>
        <v>2011</v>
      </c>
    </row>
    <row r="2712" spans="1:24" ht="60" x14ac:dyDescent="0.25">
      <c r="A2712">
        <v>2990</v>
      </c>
      <c r="B2712" s="1" t="s">
        <v>2990</v>
      </c>
      <c r="C2712" s="1" t="s">
        <v>7100</v>
      </c>
      <c r="D2712" s="3">
        <v>10000</v>
      </c>
      <c r="E2712" s="4">
        <v>10000</v>
      </c>
      <c r="F2712" t="s">
        <v>8218</v>
      </c>
      <c r="G2712" t="s">
        <v>8223</v>
      </c>
      <c r="H2712" t="s">
        <v>8404</v>
      </c>
      <c r="I2712" t="s">
        <v>8245</v>
      </c>
      <c r="J2712">
        <v>1452174420</v>
      </c>
      <c r="K2712">
        <v>1449150420</v>
      </c>
      <c r="L2712" t="b">
        <v>0</v>
      </c>
      <c r="M2712">
        <v>27</v>
      </c>
      <c r="N2712" t="b">
        <v>1</v>
      </c>
      <c r="O2712" t="s">
        <v>8301</v>
      </c>
      <c r="P2712" t="s">
        <v>8322</v>
      </c>
      <c r="Q2712" t="s">
        <v>8323</v>
      </c>
      <c r="R2712">
        <f t="shared" si="294"/>
        <v>370.37</v>
      </c>
      <c r="S2712" s="9">
        <f t="shared" si="295"/>
        <v>100</v>
      </c>
      <c r="T2712" s="8">
        <f t="shared" si="296"/>
        <v>42341.57430555555</v>
      </c>
      <c r="U2712" s="8">
        <f t="shared" si="297"/>
        <v>42376.57430555555</v>
      </c>
      <c r="V2712" s="14">
        <f t="shared" si="298"/>
        <v>35</v>
      </c>
      <c r="W2712" s="10">
        <f t="shared" si="299"/>
        <v>0</v>
      </c>
      <c r="X2712" s="21">
        <f t="shared" si="300"/>
        <v>2015</v>
      </c>
    </row>
    <row r="2713" spans="1:24" ht="60" x14ac:dyDescent="0.25">
      <c r="A2713">
        <v>3144</v>
      </c>
      <c r="B2713" s="1" t="s">
        <v>3144</v>
      </c>
      <c r="C2713" s="1" t="s">
        <v>7254</v>
      </c>
      <c r="D2713" s="3">
        <v>10000</v>
      </c>
      <c r="E2713" s="4">
        <v>7540</v>
      </c>
      <c r="F2713" t="s">
        <v>8221</v>
      </c>
      <c r="G2713" t="s">
        <v>8223</v>
      </c>
      <c r="H2713" t="s">
        <v>8404</v>
      </c>
      <c r="I2713" t="s">
        <v>8245</v>
      </c>
      <c r="J2713">
        <v>1489903200</v>
      </c>
      <c r="K2713">
        <v>1488459307</v>
      </c>
      <c r="L2713" t="b">
        <v>0</v>
      </c>
      <c r="M2713">
        <v>30</v>
      </c>
      <c r="N2713" t="b">
        <v>0</v>
      </c>
      <c r="O2713" t="s">
        <v>8269</v>
      </c>
      <c r="P2713" t="s">
        <v>8322</v>
      </c>
      <c r="Q2713" t="s">
        <v>8325</v>
      </c>
      <c r="R2713">
        <f t="shared" si="294"/>
        <v>251.33</v>
      </c>
      <c r="S2713" s="9">
        <f t="shared" si="295"/>
        <v>75</v>
      </c>
      <c r="T2713" s="8">
        <f t="shared" si="296"/>
        <v>42796.538275462968</v>
      </c>
      <c r="U2713" s="8">
        <f t="shared" si="297"/>
        <v>42813.25</v>
      </c>
      <c r="V2713" s="14">
        <f t="shared" si="298"/>
        <v>16.711724537031841</v>
      </c>
      <c r="W2713" s="10">
        <f t="shared" si="299"/>
        <v>-0.246</v>
      </c>
      <c r="X2713" s="21">
        <f t="shared" si="300"/>
        <v>2017</v>
      </c>
    </row>
    <row r="2714" spans="1:24" ht="45" x14ac:dyDescent="0.25">
      <c r="A2714">
        <v>1797</v>
      </c>
      <c r="B2714" s="1" t="s">
        <v>1798</v>
      </c>
      <c r="C2714" s="1" t="s">
        <v>5907</v>
      </c>
      <c r="D2714" s="3">
        <v>10000</v>
      </c>
      <c r="E2714" s="4">
        <v>6755</v>
      </c>
      <c r="F2714" t="s">
        <v>8220</v>
      </c>
      <c r="G2714" t="s">
        <v>8223</v>
      </c>
      <c r="H2714" t="s">
        <v>8404</v>
      </c>
      <c r="I2714" t="s">
        <v>8245</v>
      </c>
      <c r="J2714">
        <v>1481809189</v>
      </c>
      <c r="K2714">
        <v>1479217189</v>
      </c>
      <c r="L2714" t="b">
        <v>1</v>
      </c>
      <c r="M2714">
        <v>140</v>
      </c>
      <c r="N2714" t="b">
        <v>0</v>
      </c>
      <c r="O2714" t="s">
        <v>8283</v>
      </c>
      <c r="P2714" t="s">
        <v>8312</v>
      </c>
      <c r="Q2714" t="s">
        <v>8313</v>
      </c>
      <c r="R2714">
        <f t="shared" si="294"/>
        <v>48.25</v>
      </c>
      <c r="S2714" s="9">
        <f t="shared" si="295"/>
        <v>68</v>
      </c>
      <c r="T2714" s="8">
        <f t="shared" si="296"/>
        <v>42689.56931712963</v>
      </c>
      <c r="U2714" s="8">
        <f t="shared" si="297"/>
        <v>42719.56931712963</v>
      </c>
      <c r="V2714" s="14">
        <f t="shared" si="298"/>
        <v>30</v>
      </c>
      <c r="W2714" s="10">
        <f t="shared" si="299"/>
        <v>-0.32450000000000001</v>
      </c>
      <c r="X2714" s="21">
        <f t="shared" si="300"/>
        <v>2016</v>
      </c>
    </row>
    <row r="2715" spans="1:24" ht="60" x14ac:dyDescent="0.25">
      <c r="A2715">
        <v>3062</v>
      </c>
      <c r="B2715" s="1" t="s">
        <v>3062</v>
      </c>
      <c r="C2715" s="1" t="s">
        <v>7172</v>
      </c>
      <c r="D2715" s="3">
        <v>10000</v>
      </c>
      <c r="E2715" s="4">
        <v>6684</v>
      </c>
      <c r="F2715" t="s">
        <v>8220</v>
      </c>
      <c r="G2715" t="s">
        <v>8223</v>
      </c>
      <c r="H2715" t="s">
        <v>8404</v>
      </c>
      <c r="I2715" t="s">
        <v>8245</v>
      </c>
      <c r="J2715">
        <v>1443636000</v>
      </c>
      <c r="K2715">
        <v>1441111892</v>
      </c>
      <c r="L2715" t="b">
        <v>0</v>
      </c>
      <c r="M2715">
        <v>67</v>
      </c>
      <c r="N2715" t="b">
        <v>0</v>
      </c>
      <c r="O2715" t="s">
        <v>8301</v>
      </c>
      <c r="P2715" t="s">
        <v>8322</v>
      </c>
      <c r="Q2715" t="s">
        <v>8323</v>
      </c>
      <c r="R2715">
        <f t="shared" si="294"/>
        <v>99.76</v>
      </c>
      <c r="S2715" s="9">
        <f t="shared" si="295"/>
        <v>67</v>
      </c>
      <c r="T2715" s="8">
        <f t="shared" si="296"/>
        <v>42248.535787037035</v>
      </c>
      <c r="U2715" s="8">
        <f t="shared" si="297"/>
        <v>42277.75</v>
      </c>
      <c r="V2715" s="14">
        <f t="shared" si="298"/>
        <v>29.214212962964666</v>
      </c>
      <c r="W2715" s="10">
        <f t="shared" si="299"/>
        <v>-0.33160000000000001</v>
      </c>
      <c r="X2715" s="21">
        <f t="shared" si="300"/>
        <v>2015</v>
      </c>
    </row>
    <row r="2716" spans="1:24" ht="45" x14ac:dyDescent="0.25">
      <c r="A2716">
        <v>1920</v>
      </c>
      <c r="B2716" s="1" t="s">
        <v>1921</v>
      </c>
      <c r="C2716" s="1" t="s">
        <v>6030</v>
      </c>
      <c r="D2716" s="3">
        <v>10000</v>
      </c>
      <c r="E2716" s="4">
        <v>4303</v>
      </c>
      <c r="F2716" t="s">
        <v>8220</v>
      </c>
      <c r="G2716" t="s">
        <v>8224</v>
      </c>
      <c r="H2716" t="s">
        <v>8408</v>
      </c>
      <c r="I2716" t="s">
        <v>8246</v>
      </c>
      <c r="J2716">
        <v>1445468400</v>
      </c>
      <c r="K2716">
        <v>1443042061</v>
      </c>
      <c r="L2716" t="b">
        <v>0</v>
      </c>
      <c r="M2716">
        <v>105</v>
      </c>
      <c r="N2716" t="b">
        <v>0</v>
      </c>
      <c r="O2716" t="s">
        <v>8292</v>
      </c>
      <c r="P2716" t="s">
        <v>8307</v>
      </c>
      <c r="Q2716" t="s">
        <v>8317</v>
      </c>
      <c r="R2716">
        <f t="shared" si="294"/>
        <v>40.98</v>
      </c>
      <c r="S2716" s="9">
        <f t="shared" si="295"/>
        <v>43</v>
      </c>
      <c r="T2716" s="8">
        <f t="shared" si="296"/>
        <v>42270.875706018516</v>
      </c>
      <c r="U2716" s="8">
        <f t="shared" si="297"/>
        <v>42298.958333333328</v>
      </c>
      <c r="V2716" s="14">
        <f t="shared" si="298"/>
        <v>28.082627314812271</v>
      </c>
      <c r="W2716" s="10">
        <f t="shared" si="299"/>
        <v>-0.56969999999999998</v>
      </c>
      <c r="X2716" s="21">
        <f t="shared" si="300"/>
        <v>2015</v>
      </c>
    </row>
    <row r="2717" spans="1:24" ht="30" x14ac:dyDescent="0.25">
      <c r="A2717">
        <v>4035</v>
      </c>
      <c r="B2717" s="1" t="s">
        <v>4031</v>
      </c>
      <c r="C2717" s="1" t="s">
        <v>8140</v>
      </c>
      <c r="D2717" s="3">
        <v>10000</v>
      </c>
      <c r="E2717" s="4">
        <v>3685</v>
      </c>
      <c r="F2717" t="s">
        <v>8220</v>
      </c>
      <c r="G2717" t="s">
        <v>8223</v>
      </c>
      <c r="H2717" t="s">
        <v>8404</v>
      </c>
      <c r="I2717" t="s">
        <v>8245</v>
      </c>
      <c r="J2717">
        <v>1413925887</v>
      </c>
      <c r="K2717">
        <v>1411333887</v>
      </c>
      <c r="L2717" t="b">
        <v>0</v>
      </c>
      <c r="M2717">
        <v>25</v>
      </c>
      <c r="N2717" t="b">
        <v>0</v>
      </c>
      <c r="O2717" t="s">
        <v>8269</v>
      </c>
      <c r="P2717" t="s">
        <v>8322</v>
      </c>
      <c r="Q2717" t="s">
        <v>8325</v>
      </c>
      <c r="R2717">
        <f t="shared" si="294"/>
        <v>147.4</v>
      </c>
      <c r="S2717" s="9">
        <f t="shared" si="295"/>
        <v>37</v>
      </c>
      <c r="T2717" s="8">
        <f t="shared" si="296"/>
        <v>41903.882951388885</v>
      </c>
      <c r="U2717" s="8">
        <f t="shared" si="297"/>
        <v>41933.882951388885</v>
      </c>
      <c r="V2717" s="14">
        <f t="shared" si="298"/>
        <v>30</v>
      </c>
      <c r="W2717" s="10">
        <f t="shared" si="299"/>
        <v>-0.63149999999999995</v>
      </c>
      <c r="X2717" s="21">
        <f t="shared" si="300"/>
        <v>2014</v>
      </c>
    </row>
    <row r="2718" spans="1:24" ht="60" x14ac:dyDescent="0.25">
      <c r="A2718">
        <v>2702</v>
      </c>
      <c r="B2718" s="1" t="s">
        <v>2702</v>
      </c>
      <c r="C2718" s="1" t="s">
        <v>6812</v>
      </c>
      <c r="D2718" s="3">
        <v>10000</v>
      </c>
      <c r="E2718" s="4">
        <v>3441</v>
      </c>
      <c r="F2718" t="s">
        <v>8221</v>
      </c>
      <c r="G2718" t="s">
        <v>8223</v>
      </c>
      <c r="H2718" t="s">
        <v>8404</v>
      </c>
      <c r="I2718" t="s">
        <v>8245</v>
      </c>
      <c r="J2718">
        <v>1491416077</v>
      </c>
      <c r="K2718">
        <v>1488827677</v>
      </c>
      <c r="L2718" t="b">
        <v>1</v>
      </c>
      <c r="M2718">
        <v>26</v>
      </c>
      <c r="N2718" t="b">
        <v>0</v>
      </c>
      <c r="O2718" t="s">
        <v>8301</v>
      </c>
      <c r="P2718" t="s">
        <v>8322</v>
      </c>
      <c r="Q2718" t="s">
        <v>8323</v>
      </c>
      <c r="R2718">
        <f t="shared" si="294"/>
        <v>132.35</v>
      </c>
      <c r="S2718" s="9">
        <f t="shared" si="295"/>
        <v>34</v>
      </c>
      <c r="T2718" s="8">
        <f t="shared" si="296"/>
        <v>42800.801817129628</v>
      </c>
      <c r="U2718" s="8">
        <f t="shared" si="297"/>
        <v>42830.760150462964</v>
      </c>
      <c r="V2718" s="14">
        <f t="shared" si="298"/>
        <v>29.958333333335759</v>
      </c>
      <c r="W2718" s="10">
        <f t="shared" si="299"/>
        <v>-0.65590000000000004</v>
      </c>
      <c r="X2718" s="21">
        <f t="shared" si="300"/>
        <v>2017</v>
      </c>
    </row>
    <row r="2719" spans="1:24" ht="60" x14ac:dyDescent="0.25">
      <c r="A2719">
        <v>2672</v>
      </c>
      <c r="B2719" s="1" t="s">
        <v>2672</v>
      </c>
      <c r="C2719" s="1" t="s">
        <v>6782</v>
      </c>
      <c r="D2719" s="3">
        <v>10000</v>
      </c>
      <c r="E2719" s="4">
        <v>3319</v>
      </c>
      <c r="F2719" t="s">
        <v>8220</v>
      </c>
      <c r="G2719" t="s">
        <v>8223</v>
      </c>
      <c r="H2719" t="s">
        <v>8404</v>
      </c>
      <c r="I2719" t="s">
        <v>8245</v>
      </c>
      <c r="J2719">
        <v>1451282400</v>
      </c>
      <c r="K2719">
        <v>1449436390</v>
      </c>
      <c r="L2719" t="b">
        <v>1</v>
      </c>
      <c r="M2719">
        <v>47</v>
      </c>
      <c r="N2719" t="b">
        <v>0</v>
      </c>
      <c r="O2719" t="s">
        <v>8300</v>
      </c>
      <c r="P2719" t="s">
        <v>8307</v>
      </c>
      <c r="Q2719" t="s">
        <v>8339</v>
      </c>
      <c r="R2719">
        <f t="shared" si="294"/>
        <v>70.62</v>
      </c>
      <c r="S2719" s="9">
        <f t="shared" si="295"/>
        <v>33</v>
      </c>
      <c r="T2719" s="8">
        <f t="shared" si="296"/>
        <v>42344.884143518517</v>
      </c>
      <c r="U2719" s="8">
        <f t="shared" si="297"/>
        <v>42366.25</v>
      </c>
      <c r="V2719" s="14">
        <f t="shared" si="298"/>
        <v>21.365856481483206</v>
      </c>
      <c r="W2719" s="10">
        <f t="shared" si="299"/>
        <v>-0.66810000000000003</v>
      </c>
      <c r="X2719" s="21">
        <f t="shared" si="300"/>
        <v>2015</v>
      </c>
    </row>
    <row r="2720" spans="1:24" ht="60" x14ac:dyDescent="0.25">
      <c r="A2720">
        <v>1687</v>
      </c>
      <c r="B2720" s="1" t="s">
        <v>1688</v>
      </c>
      <c r="C2720" s="1" t="s">
        <v>5797</v>
      </c>
      <c r="D2720" s="3">
        <v>10000</v>
      </c>
      <c r="E2720" s="4">
        <v>3125</v>
      </c>
      <c r="F2720" t="s">
        <v>8221</v>
      </c>
      <c r="G2720" t="s">
        <v>8223</v>
      </c>
      <c r="H2720" t="s">
        <v>8404</v>
      </c>
      <c r="I2720" t="s">
        <v>8245</v>
      </c>
      <c r="J2720">
        <v>1491855300</v>
      </c>
      <c r="K2720">
        <v>1488935245</v>
      </c>
      <c r="L2720" t="b">
        <v>0</v>
      </c>
      <c r="M2720">
        <v>39</v>
      </c>
      <c r="N2720" t="b">
        <v>0</v>
      </c>
      <c r="O2720" t="s">
        <v>8291</v>
      </c>
      <c r="P2720" t="s">
        <v>8326</v>
      </c>
      <c r="Q2720" t="s">
        <v>8329</v>
      </c>
      <c r="R2720">
        <f t="shared" si="294"/>
        <v>80.13</v>
      </c>
      <c r="S2720" s="9">
        <f t="shared" si="295"/>
        <v>31</v>
      </c>
      <c r="T2720" s="8">
        <f t="shared" si="296"/>
        <v>42802.046817129631</v>
      </c>
      <c r="U2720" s="8">
        <f t="shared" si="297"/>
        <v>42835.84375</v>
      </c>
      <c r="V2720" s="14">
        <f t="shared" si="298"/>
        <v>33.796932870369346</v>
      </c>
      <c r="W2720" s="10">
        <f t="shared" si="299"/>
        <v>-0.6875</v>
      </c>
      <c r="X2720" s="21">
        <f t="shared" si="300"/>
        <v>2017</v>
      </c>
    </row>
    <row r="2721" spans="1:24" ht="30" x14ac:dyDescent="0.25">
      <c r="A2721">
        <v>1014</v>
      </c>
      <c r="B2721" s="1" t="s">
        <v>1015</v>
      </c>
      <c r="C2721" s="1" t="s">
        <v>5124</v>
      </c>
      <c r="D2721" s="3">
        <v>10000</v>
      </c>
      <c r="E2721" s="4">
        <v>3060</v>
      </c>
      <c r="F2721" t="s">
        <v>8219</v>
      </c>
      <c r="G2721" t="s">
        <v>8223</v>
      </c>
      <c r="H2721" t="s">
        <v>8404</v>
      </c>
      <c r="I2721" t="s">
        <v>8245</v>
      </c>
      <c r="J2721">
        <v>1420070615</v>
      </c>
      <c r="K2721">
        <v>1415750615</v>
      </c>
      <c r="L2721" t="b">
        <v>0</v>
      </c>
      <c r="M2721">
        <v>16</v>
      </c>
      <c r="N2721" t="b">
        <v>0</v>
      </c>
      <c r="O2721" t="s">
        <v>8271</v>
      </c>
      <c r="P2721" t="s">
        <v>8307</v>
      </c>
      <c r="Q2721" t="s">
        <v>8309</v>
      </c>
      <c r="R2721">
        <f t="shared" si="294"/>
        <v>191.25</v>
      </c>
      <c r="S2721" s="9">
        <f t="shared" si="295"/>
        <v>31</v>
      </c>
      <c r="T2721" s="8">
        <f t="shared" si="296"/>
        <v>41955.002488425926</v>
      </c>
      <c r="U2721" s="8">
        <f t="shared" si="297"/>
        <v>42005.002488425926</v>
      </c>
      <c r="V2721" s="14">
        <f t="shared" si="298"/>
        <v>50</v>
      </c>
      <c r="W2721" s="10">
        <f t="shared" si="299"/>
        <v>-0.69399999999999995</v>
      </c>
      <c r="X2721" s="21">
        <f t="shared" si="300"/>
        <v>2014</v>
      </c>
    </row>
    <row r="2722" spans="1:24" ht="60" x14ac:dyDescent="0.25">
      <c r="A2722">
        <v>1575</v>
      </c>
      <c r="B2722" s="1" t="s">
        <v>1576</v>
      </c>
      <c r="C2722" s="1" t="s">
        <v>5685</v>
      </c>
      <c r="D2722" s="3">
        <v>10000</v>
      </c>
      <c r="E2722" s="4">
        <v>2291</v>
      </c>
      <c r="F2722" t="s">
        <v>8219</v>
      </c>
      <c r="G2722" t="s">
        <v>8223</v>
      </c>
      <c r="H2722" t="s">
        <v>8404</v>
      </c>
      <c r="I2722" t="s">
        <v>8245</v>
      </c>
      <c r="J2722">
        <v>1404909296</v>
      </c>
      <c r="K2722">
        <v>1402317296</v>
      </c>
      <c r="L2722" t="b">
        <v>0</v>
      </c>
      <c r="M2722">
        <v>35</v>
      </c>
      <c r="N2722" t="b">
        <v>0</v>
      </c>
      <c r="O2722" t="s">
        <v>8288</v>
      </c>
      <c r="P2722" t="s">
        <v>8310</v>
      </c>
      <c r="Q2722" t="s">
        <v>8348</v>
      </c>
      <c r="R2722">
        <f t="shared" si="294"/>
        <v>65.459999999999994</v>
      </c>
      <c r="S2722" s="9">
        <f t="shared" si="295"/>
        <v>23</v>
      </c>
      <c r="T2722" s="8">
        <f t="shared" si="296"/>
        <v>41799.524259259262</v>
      </c>
      <c r="U2722" s="8">
        <f t="shared" si="297"/>
        <v>41829.524259259262</v>
      </c>
      <c r="V2722" s="14">
        <f t="shared" si="298"/>
        <v>30</v>
      </c>
      <c r="W2722" s="10">
        <f t="shared" si="299"/>
        <v>-0.77090000000000003</v>
      </c>
      <c r="X2722" s="21">
        <f t="shared" si="300"/>
        <v>2014</v>
      </c>
    </row>
    <row r="2723" spans="1:24" ht="60" x14ac:dyDescent="0.25">
      <c r="A2723">
        <v>1165</v>
      </c>
      <c r="B2723" s="1" t="s">
        <v>1166</v>
      </c>
      <c r="C2723" s="1" t="s">
        <v>5275</v>
      </c>
      <c r="D2723" s="3">
        <v>10000</v>
      </c>
      <c r="E2723" s="4">
        <v>2070.5</v>
      </c>
      <c r="F2723" t="s">
        <v>8220</v>
      </c>
      <c r="G2723" t="s">
        <v>8223</v>
      </c>
      <c r="H2723" t="s">
        <v>8404</v>
      </c>
      <c r="I2723" t="s">
        <v>8245</v>
      </c>
      <c r="J2723">
        <v>1404623330</v>
      </c>
      <c r="K2723">
        <v>1401685730</v>
      </c>
      <c r="L2723" t="b">
        <v>0</v>
      </c>
      <c r="M2723">
        <v>25</v>
      </c>
      <c r="N2723" t="b">
        <v>0</v>
      </c>
      <c r="O2723" t="s">
        <v>8282</v>
      </c>
      <c r="P2723" t="s">
        <v>8318</v>
      </c>
      <c r="Q2723" t="s">
        <v>8344</v>
      </c>
      <c r="R2723">
        <f t="shared" si="294"/>
        <v>82.82</v>
      </c>
      <c r="S2723" s="9">
        <f t="shared" si="295"/>
        <v>21</v>
      </c>
      <c r="T2723" s="8">
        <f t="shared" si="296"/>
        <v>41792.214467592588</v>
      </c>
      <c r="U2723" s="8">
        <f t="shared" si="297"/>
        <v>41826.214467592588</v>
      </c>
      <c r="V2723" s="14">
        <f t="shared" si="298"/>
        <v>34</v>
      </c>
      <c r="W2723" s="10">
        <f t="shared" si="299"/>
        <v>-0.79295000000000004</v>
      </c>
      <c r="X2723" s="21">
        <f t="shared" si="300"/>
        <v>2014</v>
      </c>
    </row>
    <row r="2724" spans="1:24" ht="60" x14ac:dyDescent="0.25">
      <c r="A2724">
        <v>2883</v>
      </c>
      <c r="B2724" s="1" t="s">
        <v>2883</v>
      </c>
      <c r="C2724" s="1" t="s">
        <v>6993</v>
      </c>
      <c r="D2724" s="3">
        <v>10000</v>
      </c>
      <c r="E2724" s="4">
        <v>1908</v>
      </c>
      <c r="F2724" t="s">
        <v>8220</v>
      </c>
      <c r="G2724" t="s">
        <v>8223</v>
      </c>
      <c r="H2724" t="s">
        <v>8404</v>
      </c>
      <c r="I2724" t="s">
        <v>8245</v>
      </c>
      <c r="J2724">
        <v>1454734740</v>
      </c>
      <c r="K2724">
        <v>1451684437</v>
      </c>
      <c r="L2724" t="b">
        <v>0</v>
      </c>
      <c r="M2724">
        <v>5</v>
      </c>
      <c r="N2724" t="b">
        <v>0</v>
      </c>
      <c r="O2724" t="s">
        <v>8269</v>
      </c>
      <c r="P2724" t="s">
        <v>8322</v>
      </c>
      <c r="Q2724" t="s">
        <v>8325</v>
      </c>
      <c r="R2724">
        <f t="shared" si="294"/>
        <v>381.6</v>
      </c>
      <c r="S2724" s="9">
        <f t="shared" si="295"/>
        <v>19</v>
      </c>
      <c r="T2724" s="8">
        <f t="shared" si="296"/>
        <v>42370.90320601852</v>
      </c>
      <c r="U2724" s="8">
        <f t="shared" si="297"/>
        <v>42406.207638888889</v>
      </c>
      <c r="V2724" s="14">
        <f t="shared" si="298"/>
        <v>35.304432870369055</v>
      </c>
      <c r="W2724" s="10">
        <f t="shared" si="299"/>
        <v>-0.80920000000000003</v>
      </c>
      <c r="X2724" s="21">
        <f t="shared" si="300"/>
        <v>2016</v>
      </c>
    </row>
    <row r="2725" spans="1:24" ht="60" x14ac:dyDescent="0.25">
      <c r="A2725">
        <v>665</v>
      </c>
      <c r="B2725" s="1" t="s">
        <v>666</v>
      </c>
      <c r="C2725" s="1" t="s">
        <v>4775</v>
      </c>
      <c r="D2725" s="3">
        <v>10000</v>
      </c>
      <c r="E2725" s="4">
        <v>1864</v>
      </c>
      <c r="F2725" t="s">
        <v>8220</v>
      </c>
      <c r="G2725" t="s">
        <v>8223</v>
      </c>
      <c r="H2725" t="s">
        <v>8404</v>
      </c>
      <c r="I2725" t="s">
        <v>8245</v>
      </c>
      <c r="J2725">
        <v>1484327061</v>
      </c>
      <c r="K2725">
        <v>1479143061</v>
      </c>
      <c r="L2725" t="b">
        <v>0</v>
      </c>
      <c r="M2725">
        <v>12</v>
      </c>
      <c r="N2725" t="b">
        <v>0</v>
      </c>
      <c r="O2725" t="s">
        <v>8271</v>
      </c>
      <c r="P2725" t="s">
        <v>8307</v>
      </c>
      <c r="Q2725" t="s">
        <v>8309</v>
      </c>
      <c r="R2725">
        <f t="shared" si="294"/>
        <v>155.33000000000001</v>
      </c>
      <c r="S2725" s="9">
        <f t="shared" si="295"/>
        <v>19</v>
      </c>
      <c r="T2725" s="8">
        <f t="shared" si="296"/>
        <v>42688.711354166662</v>
      </c>
      <c r="U2725" s="8">
        <f t="shared" si="297"/>
        <v>42748.711354166662</v>
      </c>
      <c r="V2725" s="14">
        <f t="shared" si="298"/>
        <v>60</v>
      </c>
      <c r="W2725" s="10">
        <f t="shared" si="299"/>
        <v>-0.81359999999999999</v>
      </c>
      <c r="X2725" s="21">
        <f t="shared" si="300"/>
        <v>2016</v>
      </c>
    </row>
    <row r="2726" spans="1:24" ht="60" x14ac:dyDescent="0.25">
      <c r="A2726">
        <v>3097</v>
      </c>
      <c r="B2726" s="1" t="s">
        <v>3097</v>
      </c>
      <c r="C2726" s="1" t="s">
        <v>7207</v>
      </c>
      <c r="D2726" s="3">
        <v>10000</v>
      </c>
      <c r="E2726" s="4">
        <v>1715</v>
      </c>
      <c r="F2726" t="s">
        <v>8220</v>
      </c>
      <c r="G2726" t="s">
        <v>8224</v>
      </c>
      <c r="H2726" t="s">
        <v>8408</v>
      </c>
      <c r="I2726" t="s">
        <v>8246</v>
      </c>
      <c r="J2726">
        <v>1475848800</v>
      </c>
      <c r="K2726">
        <v>1474027501</v>
      </c>
      <c r="L2726" t="b">
        <v>0</v>
      </c>
      <c r="M2726">
        <v>42</v>
      </c>
      <c r="N2726" t="b">
        <v>0</v>
      </c>
      <c r="O2726" t="s">
        <v>8301</v>
      </c>
      <c r="P2726" t="s">
        <v>8322</v>
      </c>
      <c r="Q2726" t="s">
        <v>8323</v>
      </c>
      <c r="R2726">
        <f t="shared" si="294"/>
        <v>40.83</v>
      </c>
      <c r="S2726" s="9">
        <f t="shared" si="295"/>
        <v>17</v>
      </c>
      <c r="T2726" s="8">
        <f t="shared" si="296"/>
        <v>42629.503483796296</v>
      </c>
      <c r="U2726" s="8">
        <f t="shared" si="297"/>
        <v>42650.583333333328</v>
      </c>
      <c r="V2726" s="14">
        <f t="shared" si="298"/>
        <v>21.079849537032715</v>
      </c>
      <c r="W2726" s="10">
        <f t="shared" si="299"/>
        <v>-0.82850000000000001</v>
      </c>
      <c r="X2726" s="21">
        <f t="shared" si="300"/>
        <v>2016</v>
      </c>
    </row>
    <row r="2727" spans="1:24" ht="30" x14ac:dyDescent="0.25">
      <c r="A2727">
        <v>989</v>
      </c>
      <c r="B2727" s="1" t="s">
        <v>990</v>
      </c>
      <c r="C2727" s="1" t="s">
        <v>5099</v>
      </c>
      <c r="D2727" s="3">
        <v>10000</v>
      </c>
      <c r="E2727" s="4">
        <v>1677</v>
      </c>
      <c r="F2727" t="s">
        <v>8220</v>
      </c>
      <c r="G2727" t="s">
        <v>8223</v>
      </c>
      <c r="H2727" t="s">
        <v>8404</v>
      </c>
      <c r="I2727" t="s">
        <v>8245</v>
      </c>
      <c r="J2727">
        <v>1475101495</v>
      </c>
      <c r="K2727">
        <v>1472509495</v>
      </c>
      <c r="L2727" t="b">
        <v>0</v>
      </c>
      <c r="M2727">
        <v>32</v>
      </c>
      <c r="N2727" t="b">
        <v>0</v>
      </c>
      <c r="O2727" t="s">
        <v>8271</v>
      </c>
      <c r="P2727" t="s">
        <v>8307</v>
      </c>
      <c r="Q2727" t="s">
        <v>8309</v>
      </c>
      <c r="R2727">
        <f t="shared" si="294"/>
        <v>52.41</v>
      </c>
      <c r="S2727" s="9">
        <f t="shared" si="295"/>
        <v>17</v>
      </c>
      <c r="T2727" s="8">
        <f t="shared" si="296"/>
        <v>42611.933969907404</v>
      </c>
      <c r="U2727" s="8">
        <f t="shared" si="297"/>
        <v>42641.933969907404</v>
      </c>
      <c r="V2727" s="14">
        <f t="shared" si="298"/>
        <v>30</v>
      </c>
      <c r="W2727" s="10">
        <f t="shared" si="299"/>
        <v>-0.83230000000000004</v>
      </c>
      <c r="X2727" s="21">
        <f t="shared" si="300"/>
        <v>2016</v>
      </c>
    </row>
    <row r="2728" spans="1:24" ht="60" x14ac:dyDescent="0.25">
      <c r="A2728">
        <v>3949</v>
      </c>
      <c r="B2728" s="1" t="s">
        <v>3946</v>
      </c>
      <c r="C2728" s="1" t="s">
        <v>8057</v>
      </c>
      <c r="D2728" s="3">
        <v>10000</v>
      </c>
      <c r="E2728" s="4">
        <v>1577</v>
      </c>
      <c r="F2728" t="s">
        <v>8220</v>
      </c>
      <c r="G2728" t="s">
        <v>8225</v>
      </c>
      <c r="H2728" t="s">
        <v>8405</v>
      </c>
      <c r="I2728" t="s">
        <v>8247</v>
      </c>
      <c r="J2728">
        <v>1423623221</v>
      </c>
      <c r="K2728">
        <v>1421031221</v>
      </c>
      <c r="L2728" t="b">
        <v>0</v>
      </c>
      <c r="M2728">
        <v>32</v>
      </c>
      <c r="N2728" t="b">
        <v>0</v>
      </c>
      <c r="O2728" t="s">
        <v>8269</v>
      </c>
      <c r="P2728" t="s">
        <v>8322</v>
      </c>
      <c r="Q2728" t="s">
        <v>8325</v>
      </c>
      <c r="R2728">
        <f t="shared" si="294"/>
        <v>49.28</v>
      </c>
      <c r="S2728" s="9">
        <f t="shared" si="295"/>
        <v>16</v>
      </c>
      <c r="T2728" s="8">
        <f t="shared" si="296"/>
        <v>42016.120613425926</v>
      </c>
      <c r="U2728" s="8">
        <f t="shared" si="297"/>
        <v>42046.120613425926</v>
      </c>
      <c r="V2728" s="14">
        <f t="shared" si="298"/>
        <v>30</v>
      </c>
      <c r="W2728" s="10">
        <f t="shared" si="299"/>
        <v>-0.84230000000000005</v>
      </c>
      <c r="X2728" s="21">
        <f t="shared" si="300"/>
        <v>2015</v>
      </c>
    </row>
    <row r="2729" spans="1:24" ht="45" x14ac:dyDescent="0.25">
      <c r="A2729">
        <v>1787</v>
      </c>
      <c r="B2729" s="1" t="s">
        <v>1788</v>
      </c>
      <c r="C2729" s="1" t="s">
        <v>5897</v>
      </c>
      <c r="D2729" s="3">
        <v>10000</v>
      </c>
      <c r="E2729" s="4">
        <v>1533</v>
      </c>
      <c r="F2729" t="s">
        <v>8220</v>
      </c>
      <c r="G2729" t="s">
        <v>8223</v>
      </c>
      <c r="H2729" t="s">
        <v>8404</v>
      </c>
      <c r="I2729" t="s">
        <v>8245</v>
      </c>
      <c r="J2729">
        <v>1428158637</v>
      </c>
      <c r="K2729">
        <v>1425570237</v>
      </c>
      <c r="L2729" t="b">
        <v>1</v>
      </c>
      <c r="M2729">
        <v>24</v>
      </c>
      <c r="N2729" t="b">
        <v>0</v>
      </c>
      <c r="O2729" t="s">
        <v>8283</v>
      </c>
      <c r="P2729" t="s">
        <v>8312</v>
      </c>
      <c r="Q2729" t="s">
        <v>8313</v>
      </c>
      <c r="R2729">
        <f t="shared" si="294"/>
        <v>63.88</v>
      </c>
      <c r="S2729" s="9">
        <f t="shared" si="295"/>
        <v>15</v>
      </c>
      <c r="T2729" s="8">
        <f t="shared" si="296"/>
        <v>42068.65552083333</v>
      </c>
      <c r="U2729" s="8">
        <f t="shared" si="297"/>
        <v>42098.613854166666</v>
      </c>
      <c r="V2729" s="14">
        <f t="shared" si="298"/>
        <v>29.958333333335759</v>
      </c>
      <c r="W2729" s="10">
        <f t="shared" si="299"/>
        <v>-0.84670000000000001</v>
      </c>
      <c r="X2729" s="21">
        <f t="shared" si="300"/>
        <v>2015</v>
      </c>
    </row>
    <row r="2730" spans="1:24" ht="30" x14ac:dyDescent="0.25">
      <c r="A2730">
        <v>3076</v>
      </c>
      <c r="B2730" s="1" t="s">
        <v>3076</v>
      </c>
      <c r="C2730" s="1" t="s">
        <v>7186</v>
      </c>
      <c r="D2730" s="3">
        <v>10000</v>
      </c>
      <c r="E2730" s="4">
        <v>1506</v>
      </c>
      <c r="F2730" t="s">
        <v>8220</v>
      </c>
      <c r="G2730" t="s">
        <v>8223</v>
      </c>
      <c r="H2730" t="s">
        <v>8404</v>
      </c>
      <c r="I2730" t="s">
        <v>8245</v>
      </c>
      <c r="J2730">
        <v>1444405123</v>
      </c>
      <c r="K2730">
        <v>1439221123</v>
      </c>
      <c r="L2730" t="b">
        <v>0</v>
      </c>
      <c r="M2730">
        <v>50</v>
      </c>
      <c r="N2730" t="b">
        <v>0</v>
      </c>
      <c r="O2730" t="s">
        <v>8301</v>
      </c>
      <c r="P2730" t="s">
        <v>8322</v>
      </c>
      <c r="Q2730" t="s">
        <v>8323</v>
      </c>
      <c r="R2730">
        <f t="shared" si="294"/>
        <v>30.12</v>
      </c>
      <c r="S2730" s="9">
        <f t="shared" si="295"/>
        <v>15</v>
      </c>
      <c r="T2730" s="8">
        <f t="shared" si="296"/>
        <v>42226.651886574073</v>
      </c>
      <c r="U2730" s="8">
        <f t="shared" si="297"/>
        <v>42286.651886574073</v>
      </c>
      <c r="V2730" s="14">
        <f t="shared" si="298"/>
        <v>60</v>
      </c>
      <c r="W2730" s="10">
        <f t="shared" si="299"/>
        <v>-0.84940000000000004</v>
      </c>
      <c r="X2730" s="21">
        <f t="shared" si="300"/>
        <v>2015</v>
      </c>
    </row>
    <row r="2731" spans="1:24" ht="60" x14ac:dyDescent="0.25">
      <c r="A2731">
        <v>3870</v>
      </c>
      <c r="B2731" s="1" t="s">
        <v>3867</v>
      </c>
      <c r="C2731" s="1" t="s">
        <v>7979</v>
      </c>
      <c r="D2731" s="3">
        <v>10000</v>
      </c>
      <c r="E2731" s="4">
        <v>1500</v>
      </c>
      <c r="F2731" t="s">
        <v>8219</v>
      </c>
      <c r="G2731" t="s">
        <v>8223</v>
      </c>
      <c r="H2731" t="s">
        <v>8404</v>
      </c>
      <c r="I2731" t="s">
        <v>8245</v>
      </c>
      <c r="J2731">
        <v>1404360478</v>
      </c>
      <c r="K2731">
        <v>1401768478</v>
      </c>
      <c r="L2731" t="b">
        <v>0</v>
      </c>
      <c r="M2731">
        <v>10</v>
      </c>
      <c r="N2731" t="b">
        <v>0</v>
      </c>
      <c r="O2731" t="s">
        <v>8303</v>
      </c>
      <c r="P2731" t="s">
        <v>8322</v>
      </c>
      <c r="Q2731" t="s">
        <v>8334</v>
      </c>
      <c r="R2731">
        <f t="shared" si="294"/>
        <v>150</v>
      </c>
      <c r="S2731" s="9">
        <f t="shared" si="295"/>
        <v>15</v>
      </c>
      <c r="T2731" s="8">
        <f t="shared" si="296"/>
        <v>41793.17219907407</v>
      </c>
      <c r="U2731" s="8">
        <f t="shared" si="297"/>
        <v>41823.17219907407</v>
      </c>
      <c r="V2731" s="14">
        <f t="shared" si="298"/>
        <v>30</v>
      </c>
      <c r="W2731" s="10">
        <f t="shared" si="299"/>
        <v>-0.85</v>
      </c>
      <c r="X2731" s="21">
        <f t="shared" si="300"/>
        <v>2014</v>
      </c>
    </row>
    <row r="2732" spans="1:24" ht="60" x14ac:dyDescent="0.25">
      <c r="A2732">
        <v>980</v>
      </c>
      <c r="B2732" s="1" t="s">
        <v>981</v>
      </c>
      <c r="C2732" s="1" t="s">
        <v>5090</v>
      </c>
      <c r="D2732" s="3">
        <v>10000</v>
      </c>
      <c r="E2732" s="4">
        <v>1486</v>
      </c>
      <c r="F2732" t="s">
        <v>8220</v>
      </c>
      <c r="G2732" t="s">
        <v>8223</v>
      </c>
      <c r="H2732" t="s">
        <v>8404</v>
      </c>
      <c r="I2732" t="s">
        <v>8245</v>
      </c>
      <c r="J2732">
        <v>1417387322</v>
      </c>
      <c r="K2732">
        <v>1413495722</v>
      </c>
      <c r="L2732" t="b">
        <v>0</v>
      </c>
      <c r="M2732">
        <v>31</v>
      </c>
      <c r="N2732" t="b">
        <v>0</v>
      </c>
      <c r="O2732" t="s">
        <v>8271</v>
      </c>
      <c r="P2732" t="s">
        <v>8307</v>
      </c>
      <c r="Q2732" t="s">
        <v>8309</v>
      </c>
      <c r="R2732">
        <f t="shared" si="294"/>
        <v>47.94</v>
      </c>
      <c r="S2732" s="9">
        <f t="shared" si="295"/>
        <v>15</v>
      </c>
      <c r="T2732" s="8">
        <f t="shared" si="296"/>
        <v>41928.904189814813</v>
      </c>
      <c r="U2732" s="8">
        <f t="shared" si="297"/>
        <v>41973.945856481485</v>
      </c>
      <c r="V2732" s="14">
        <f t="shared" si="298"/>
        <v>45.041666666671517</v>
      </c>
      <c r="W2732" s="10">
        <f t="shared" si="299"/>
        <v>-0.85140000000000005</v>
      </c>
      <c r="X2732" s="21">
        <f t="shared" si="300"/>
        <v>2014</v>
      </c>
    </row>
    <row r="2733" spans="1:24" ht="45" x14ac:dyDescent="0.25">
      <c r="A2733">
        <v>1132</v>
      </c>
      <c r="B2733" s="1" t="s">
        <v>1133</v>
      </c>
      <c r="C2733" s="1" t="s">
        <v>5242</v>
      </c>
      <c r="D2733" s="3">
        <v>10000</v>
      </c>
      <c r="E2733" s="4">
        <v>1438</v>
      </c>
      <c r="F2733" t="s">
        <v>8220</v>
      </c>
      <c r="G2733" t="s">
        <v>8228</v>
      </c>
      <c r="H2733" t="s">
        <v>8409</v>
      </c>
      <c r="I2733" t="s">
        <v>8250</v>
      </c>
      <c r="J2733">
        <v>1483238771</v>
      </c>
      <c r="K2733">
        <v>1480646771</v>
      </c>
      <c r="L2733" t="b">
        <v>0</v>
      </c>
      <c r="M2733">
        <v>13</v>
      </c>
      <c r="N2733" t="b">
        <v>0</v>
      </c>
      <c r="O2733" t="s">
        <v>8281</v>
      </c>
      <c r="P2733" t="s">
        <v>8315</v>
      </c>
      <c r="Q2733" t="s">
        <v>8343</v>
      </c>
      <c r="R2733">
        <f t="shared" si="294"/>
        <v>110.62</v>
      </c>
      <c r="S2733" s="9">
        <f t="shared" si="295"/>
        <v>14</v>
      </c>
      <c r="T2733" s="8">
        <f t="shared" si="296"/>
        <v>42706.115405092598</v>
      </c>
      <c r="U2733" s="8">
        <f t="shared" si="297"/>
        <v>42736.115405092598</v>
      </c>
      <c r="V2733" s="14">
        <f t="shared" si="298"/>
        <v>30</v>
      </c>
      <c r="W2733" s="10">
        <f t="shared" si="299"/>
        <v>-0.85619999999999996</v>
      </c>
      <c r="X2733" s="21">
        <f t="shared" si="300"/>
        <v>2016</v>
      </c>
    </row>
    <row r="2734" spans="1:24" ht="45" x14ac:dyDescent="0.25">
      <c r="A2734">
        <v>633</v>
      </c>
      <c r="B2734" s="1" t="s">
        <v>634</v>
      </c>
      <c r="C2734" s="1" t="s">
        <v>4743</v>
      </c>
      <c r="D2734" s="3">
        <v>10000</v>
      </c>
      <c r="E2734" s="4">
        <v>1245</v>
      </c>
      <c r="F2734" t="s">
        <v>8219</v>
      </c>
      <c r="G2734" t="s">
        <v>8223</v>
      </c>
      <c r="H2734" t="s">
        <v>8404</v>
      </c>
      <c r="I2734" t="s">
        <v>8245</v>
      </c>
      <c r="J2734">
        <v>1466204400</v>
      </c>
      <c r="K2734">
        <v>1463469062</v>
      </c>
      <c r="L2734" t="b">
        <v>0</v>
      </c>
      <c r="M2734">
        <v>25</v>
      </c>
      <c r="N2734" t="b">
        <v>0</v>
      </c>
      <c r="O2734" t="s">
        <v>8270</v>
      </c>
      <c r="P2734" t="s">
        <v>8307</v>
      </c>
      <c r="Q2734" t="s">
        <v>8341</v>
      </c>
      <c r="R2734">
        <f t="shared" si="294"/>
        <v>49.8</v>
      </c>
      <c r="S2734" s="9">
        <f t="shared" si="295"/>
        <v>12</v>
      </c>
      <c r="T2734" s="8">
        <f t="shared" si="296"/>
        <v>42507.29932870371</v>
      </c>
      <c r="U2734" s="8">
        <f t="shared" si="297"/>
        <v>42538.958333333328</v>
      </c>
      <c r="V2734" s="14">
        <f t="shared" si="298"/>
        <v>31.659004629618721</v>
      </c>
      <c r="W2734" s="10">
        <f t="shared" si="299"/>
        <v>-0.87549999999999994</v>
      </c>
      <c r="X2734" s="21">
        <f t="shared" si="300"/>
        <v>2016</v>
      </c>
    </row>
    <row r="2735" spans="1:24" ht="45" x14ac:dyDescent="0.25">
      <c r="A2735">
        <v>3197</v>
      </c>
      <c r="B2735" s="1" t="s">
        <v>3197</v>
      </c>
      <c r="C2735" s="1" t="s">
        <v>7307</v>
      </c>
      <c r="D2735" s="3">
        <v>10000</v>
      </c>
      <c r="E2735" s="4">
        <v>1145</v>
      </c>
      <c r="F2735" t="s">
        <v>8220</v>
      </c>
      <c r="G2735" t="s">
        <v>8233</v>
      </c>
      <c r="H2735" t="s">
        <v>8412</v>
      </c>
      <c r="I2735" t="s">
        <v>8253</v>
      </c>
      <c r="J2735">
        <v>1423050618</v>
      </c>
      <c r="K2735">
        <v>1420458618</v>
      </c>
      <c r="L2735" t="b">
        <v>0</v>
      </c>
      <c r="M2735">
        <v>4</v>
      </c>
      <c r="N2735" t="b">
        <v>0</v>
      </c>
      <c r="O2735" t="s">
        <v>8303</v>
      </c>
      <c r="P2735" t="s">
        <v>8322</v>
      </c>
      <c r="Q2735" t="s">
        <v>8334</v>
      </c>
      <c r="R2735">
        <f t="shared" si="294"/>
        <v>286.25</v>
      </c>
      <c r="S2735" s="9">
        <f t="shared" si="295"/>
        <v>11</v>
      </c>
      <c r="T2735" s="8">
        <f t="shared" si="296"/>
        <v>42009.493263888886</v>
      </c>
      <c r="U2735" s="8">
        <f t="shared" si="297"/>
        <v>42039.493263888886</v>
      </c>
      <c r="V2735" s="14">
        <f t="shared" si="298"/>
        <v>30</v>
      </c>
      <c r="W2735" s="10">
        <f t="shared" si="299"/>
        <v>-0.88549999999999995</v>
      </c>
      <c r="X2735" s="21">
        <f t="shared" si="300"/>
        <v>2015</v>
      </c>
    </row>
    <row r="2736" spans="1:24" ht="30" x14ac:dyDescent="0.25">
      <c r="A2736">
        <v>1308</v>
      </c>
      <c r="B2736" s="1" t="s">
        <v>1309</v>
      </c>
      <c r="C2736" s="1" t="s">
        <v>5418</v>
      </c>
      <c r="D2736" s="3">
        <v>10000</v>
      </c>
      <c r="E2736" s="4">
        <v>1136</v>
      </c>
      <c r="F2736" t="s">
        <v>8219</v>
      </c>
      <c r="G2736" t="s">
        <v>8223</v>
      </c>
      <c r="H2736" t="s">
        <v>8404</v>
      </c>
      <c r="I2736" t="s">
        <v>8245</v>
      </c>
      <c r="J2736">
        <v>1475937812</v>
      </c>
      <c r="K2736">
        <v>1472481812</v>
      </c>
      <c r="L2736" t="b">
        <v>0</v>
      </c>
      <c r="M2736">
        <v>38</v>
      </c>
      <c r="N2736" t="b">
        <v>0</v>
      </c>
      <c r="O2736" t="s">
        <v>8271</v>
      </c>
      <c r="P2736" t="s">
        <v>8307</v>
      </c>
      <c r="Q2736" t="s">
        <v>8309</v>
      </c>
      <c r="R2736">
        <f t="shared" si="294"/>
        <v>29.89</v>
      </c>
      <c r="S2736" s="9">
        <f t="shared" si="295"/>
        <v>11</v>
      </c>
      <c r="T2736" s="8">
        <f t="shared" si="296"/>
        <v>42611.613564814819</v>
      </c>
      <c r="U2736" s="8">
        <f t="shared" si="297"/>
        <v>42651.613564814819</v>
      </c>
      <c r="V2736" s="14">
        <f t="shared" si="298"/>
        <v>40</v>
      </c>
      <c r="W2736" s="10">
        <f t="shared" si="299"/>
        <v>-0.88639999999999997</v>
      </c>
      <c r="X2736" s="21">
        <f t="shared" si="300"/>
        <v>2016</v>
      </c>
    </row>
    <row r="2737" spans="1:24" ht="60" x14ac:dyDescent="0.25">
      <c r="A2737">
        <v>1711</v>
      </c>
      <c r="B2737" s="1" t="s">
        <v>1712</v>
      </c>
      <c r="C2737" s="1" t="s">
        <v>5821</v>
      </c>
      <c r="D2737" s="3">
        <v>10000</v>
      </c>
      <c r="E2737" s="4">
        <v>1050</v>
      </c>
      <c r="F2737" t="s">
        <v>8220</v>
      </c>
      <c r="G2737" t="s">
        <v>8223</v>
      </c>
      <c r="H2737" t="s">
        <v>8404</v>
      </c>
      <c r="I2737" t="s">
        <v>8245</v>
      </c>
      <c r="J2737">
        <v>1409585434</v>
      </c>
      <c r="K2737">
        <v>1406907034</v>
      </c>
      <c r="L2737" t="b">
        <v>0</v>
      </c>
      <c r="M2737">
        <v>2</v>
      </c>
      <c r="N2737" t="b">
        <v>0</v>
      </c>
      <c r="O2737" t="s">
        <v>8291</v>
      </c>
      <c r="P2737" t="s">
        <v>8326</v>
      </c>
      <c r="Q2737" t="s">
        <v>8329</v>
      </c>
      <c r="R2737">
        <f t="shared" si="294"/>
        <v>525</v>
      </c>
      <c r="S2737" s="9">
        <f t="shared" si="295"/>
        <v>11</v>
      </c>
      <c r="T2737" s="8">
        <f t="shared" si="296"/>
        <v>41852.646226851852</v>
      </c>
      <c r="U2737" s="8">
        <f t="shared" si="297"/>
        <v>41883.646226851852</v>
      </c>
      <c r="V2737" s="14">
        <f t="shared" si="298"/>
        <v>31</v>
      </c>
      <c r="W2737" s="10">
        <f t="shared" si="299"/>
        <v>-0.89500000000000002</v>
      </c>
      <c r="X2737" s="21">
        <f t="shared" si="300"/>
        <v>2014</v>
      </c>
    </row>
    <row r="2738" spans="1:24" ht="45" x14ac:dyDescent="0.25">
      <c r="A2738">
        <v>2756</v>
      </c>
      <c r="B2738" s="1" t="s">
        <v>2756</v>
      </c>
      <c r="C2738" s="1" t="s">
        <v>6866</v>
      </c>
      <c r="D2738" s="3">
        <v>10000</v>
      </c>
      <c r="E2738" s="4">
        <v>1048</v>
      </c>
      <c r="F2738" t="s">
        <v>8220</v>
      </c>
      <c r="G2738" t="s">
        <v>8223</v>
      </c>
      <c r="H2738" t="s">
        <v>8404</v>
      </c>
      <c r="I2738" t="s">
        <v>8245</v>
      </c>
      <c r="J2738">
        <v>1389476201</v>
      </c>
      <c r="K2738">
        <v>1386884201</v>
      </c>
      <c r="L2738" t="b">
        <v>0</v>
      </c>
      <c r="M2738">
        <v>33</v>
      </c>
      <c r="N2738" t="b">
        <v>0</v>
      </c>
      <c r="O2738" t="s">
        <v>8302</v>
      </c>
      <c r="P2738" t="s">
        <v>8310</v>
      </c>
      <c r="Q2738" t="s">
        <v>8355</v>
      </c>
      <c r="R2738">
        <f t="shared" si="294"/>
        <v>31.76</v>
      </c>
      <c r="S2738" s="9">
        <f t="shared" si="295"/>
        <v>10</v>
      </c>
      <c r="T2738" s="8">
        <f t="shared" si="296"/>
        <v>41620.90047453704</v>
      </c>
      <c r="U2738" s="8">
        <f t="shared" si="297"/>
        <v>41650.90047453704</v>
      </c>
      <c r="V2738" s="14">
        <f t="shared" si="298"/>
        <v>30</v>
      </c>
      <c r="W2738" s="10">
        <f t="shared" si="299"/>
        <v>-0.8952</v>
      </c>
      <c r="X2738" s="21">
        <f t="shared" si="300"/>
        <v>2013</v>
      </c>
    </row>
    <row r="2739" spans="1:24" ht="45" x14ac:dyDescent="0.25">
      <c r="A2739">
        <v>3913</v>
      </c>
      <c r="B2739" s="1" t="s">
        <v>3910</v>
      </c>
      <c r="C2739" s="1" t="s">
        <v>8021</v>
      </c>
      <c r="D2739" s="3">
        <v>10000</v>
      </c>
      <c r="E2739" s="4">
        <v>1000</v>
      </c>
      <c r="F2739" t="s">
        <v>8220</v>
      </c>
      <c r="G2739" t="s">
        <v>8223</v>
      </c>
      <c r="H2739" t="s">
        <v>8404</v>
      </c>
      <c r="I2739" t="s">
        <v>8245</v>
      </c>
      <c r="J2739">
        <v>1448863449</v>
      </c>
      <c r="K2739">
        <v>1446267849</v>
      </c>
      <c r="L2739" t="b">
        <v>0</v>
      </c>
      <c r="M2739">
        <v>7</v>
      </c>
      <c r="N2739" t="b">
        <v>0</v>
      </c>
      <c r="O2739" t="s">
        <v>8269</v>
      </c>
      <c r="P2739" t="s">
        <v>8322</v>
      </c>
      <c r="Q2739" t="s">
        <v>8325</v>
      </c>
      <c r="R2739">
        <f t="shared" si="294"/>
        <v>142.86000000000001</v>
      </c>
      <c r="S2739" s="9">
        <f t="shared" si="295"/>
        <v>10</v>
      </c>
      <c r="T2739" s="8">
        <f t="shared" si="296"/>
        <v>42308.211215277777</v>
      </c>
      <c r="U2739" s="8">
        <f t="shared" si="297"/>
        <v>42338.252881944441</v>
      </c>
      <c r="V2739" s="14">
        <f t="shared" si="298"/>
        <v>30.041666666664241</v>
      </c>
      <c r="W2739" s="10">
        <f t="shared" si="299"/>
        <v>-0.9</v>
      </c>
      <c r="X2739" s="21">
        <f t="shared" si="300"/>
        <v>2015</v>
      </c>
    </row>
    <row r="2740" spans="1:24" ht="60" x14ac:dyDescent="0.25">
      <c r="A2740">
        <v>3841</v>
      </c>
      <c r="B2740" s="1" t="s">
        <v>3838</v>
      </c>
      <c r="C2740" s="1" t="s">
        <v>7950</v>
      </c>
      <c r="D2740" s="3">
        <v>10000</v>
      </c>
      <c r="E2740" s="4">
        <v>872</v>
      </c>
      <c r="F2740" t="s">
        <v>8220</v>
      </c>
      <c r="G2740" t="s">
        <v>8223</v>
      </c>
      <c r="H2740" t="s">
        <v>8404</v>
      </c>
      <c r="I2740" t="s">
        <v>8245</v>
      </c>
      <c r="J2740">
        <v>1405882287</v>
      </c>
      <c r="K2740">
        <v>1400698287</v>
      </c>
      <c r="L2740" t="b">
        <v>1</v>
      </c>
      <c r="M2740">
        <v>34</v>
      </c>
      <c r="N2740" t="b">
        <v>0</v>
      </c>
      <c r="O2740" t="s">
        <v>8269</v>
      </c>
      <c r="P2740" t="s">
        <v>8322</v>
      </c>
      <c r="Q2740" t="s">
        <v>8325</v>
      </c>
      <c r="R2740">
        <f t="shared" si="294"/>
        <v>25.65</v>
      </c>
      <c r="S2740" s="9">
        <f t="shared" si="295"/>
        <v>9</v>
      </c>
      <c r="T2740" s="8">
        <f t="shared" si="296"/>
        <v>41780.785729166666</v>
      </c>
      <c r="U2740" s="8">
        <f t="shared" si="297"/>
        <v>41840.785729166666</v>
      </c>
      <c r="V2740" s="14">
        <f t="shared" si="298"/>
        <v>60</v>
      </c>
      <c r="W2740" s="10">
        <f t="shared" si="299"/>
        <v>-0.91279999999999994</v>
      </c>
      <c r="X2740" s="21">
        <f t="shared" si="300"/>
        <v>2014</v>
      </c>
    </row>
    <row r="2741" spans="1:24" ht="45" x14ac:dyDescent="0.25">
      <c r="A2741">
        <v>458</v>
      </c>
      <c r="B2741" s="1" t="s">
        <v>459</v>
      </c>
      <c r="C2741" s="1" t="s">
        <v>4568</v>
      </c>
      <c r="D2741" s="3">
        <v>10000</v>
      </c>
      <c r="E2741" s="4">
        <v>821</v>
      </c>
      <c r="F2741" t="s">
        <v>8220</v>
      </c>
      <c r="G2741" t="s">
        <v>8224</v>
      </c>
      <c r="H2741" t="s">
        <v>8408</v>
      </c>
      <c r="I2741" t="s">
        <v>8246</v>
      </c>
      <c r="J2741">
        <v>1368550060</v>
      </c>
      <c r="K2741">
        <v>1365958060</v>
      </c>
      <c r="L2741" t="b">
        <v>0</v>
      </c>
      <c r="M2741">
        <v>49</v>
      </c>
      <c r="N2741" t="b">
        <v>0</v>
      </c>
      <c r="O2741" t="s">
        <v>8268</v>
      </c>
      <c r="P2741" t="s">
        <v>8320</v>
      </c>
      <c r="Q2741" t="s">
        <v>8338</v>
      </c>
      <c r="R2741">
        <f t="shared" si="294"/>
        <v>16.760000000000002</v>
      </c>
      <c r="S2741" s="9">
        <f t="shared" si="295"/>
        <v>8</v>
      </c>
      <c r="T2741" s="8">
        <f t="shared" si="296"/>
        <v>41378.69976851852</v>
      </c>
      <c r="U2741" s="8">
        <f t="shared" si="297"/>
        <v>41408.69976851852</v>
      </c>
      <c r="V2741" s="14">
        <f t="shared" si="298"/>
        <v>30</v>
      </c>
      <c r="W2741" s="10">
        <f t="shared" si="299"/>
        <v>-0.91790000000000005</v>
      </c>
      <c r="X2741" s="21">
        <f t="shared" si="300"/>
        <v>2013</v>
      </c>
    </row>
    <row r="2742" spans="1:24" ht="60" x14ac:dyDescent="0.25">
      <c r="A2742">
        <v>995</v>
      </c>
      <c r="B2742" s="1" t="s">
        <v>996</v>
      </c>
      <c r="C2742" s="1" t="s">
        <v>5105</v>
      </c>
      <c r="D2742" s="3">
        <v>10000</v>
      </c>
      <c r="E2742" s="4">
        <v>726</v>
      </c>
      <c r="F2742" t="s">
        <v>8220</v>
      </c>
      <c r="G2742" t="s">
        <v>8223</v>
      </c>
      <c r="H2742" t="s">
        <v>8404</v>
      </c>
      <c r="I2742" t="s">
        <v>8245</v>
      </c>
      <c r="J2742">
        <v>1417276800</v>
      </c>
      <c r="K2742">
        <v>1415140480</v>
      </c>
      <c r="L2742" t="b">
        <v>0</v>
      </c>
      <c r="M2742">
        <v>9</v>
      </c>
      <c r="N2742" t="b">
        <v>0</v>
      </c>
      <c r="O2742" t="s">
        <v>8271</v>
      </c>
      <c r="P2742" t="s">
        <v>8307</v>
      </c>
      <c r="Q2742" t="s">
        <v>8309</v>
      </c>
      <c r="R2742">
        <f t="shared" si="294"/>
        <v>80.67</v>
      </c>
      <c r="S2742" s="9">
        <f t="shared" si="295"/>
        <v>7</v>
      </c>
      <c r="T2742" s="8">
        <f t="shared" si="296"/>
        <v>41947.940740740742</v>
      </c>
      <c r="U2742" s="8">
        <f t="shared" si="297"/>
        <v>41972.666666666672</v>
      </c>
      <c r="V2742" s="14">
        <f t="shared" si="298"/>
        <v>24.725925925929914</v>
      </c>
      <c r="W2742" s="10">
        <f t="shared" si="299"/>
        <v>-0.9274</v>
      </c>
      <c r="X2742" s="21">
        <f t="shared" si="300"/>
        <v>2014</v>
      </c>
    </row>
    <row r="2743" spans="1:24" ht="60" x14ac:dyDescent="0.25">
      <c r="A2743">
        <v>1723</v>
      </c>
      <c r="B2743" s="1" t="s">
        <v>1724</v>
      </c>
      <c r="C2743" s="1" t="s">
        <v>5833</v>
      </c>
      <c r="D2743" s="3">
        <v>10000</v>
      </c>
      <c r="E2743" s="4">
        <v>650</v>
      </c>
      <c r="F2743" t="s">
        <v>8220</v>
      </c>
      <c r="G2743" t="s">
        <v>8223</v>
      </c>
      <c r="H2743" t="s">
        <v>8404</v>
      </c>
      <c r="I2743" t="s">
        <v>8245</v>
      </c>
      <c r="J2743">
        <v>1435730400</v>
      </c>
      <c r="K2743">
        <v>1430855315</v>
      </c>
      <c r="L2743" t="b">
        <v>0</v>
      </c>
      <c r="M2743">
        <v>3</v>
      </c>
      <c r="N2743" t="b">
        <v>0</v>
      </c>
      <c r="O2743" t="s">
        <v>8291</v>
      </c>
      <c r="P2743" t="s">
        <v>8326</v>
      </c>
      <c r="Q2743" t="s">
        <v>8329</v>
      </c>
      <c r="R2743">
        <f t="shared" si="294"/>
        <v>216.67</v>
      </c>
      <c r="S2743" s="9">
        <f t="shared" si="295"/>
        <v>7</v>
      </c>
      <c r="T2743" s="8">
        <f t="shared" si="296"/>
        <v>42129.82540509259</v>
      </c>
      <c r="U2743" s="8">
        <f t="shared" si="297"/>
        <v>42186.25</v>
      </c>
      <c r="V2743" s="14">
        <f t="shared" si="298"/>
        <v>56.42459490741021</v>
      </c>
      <c r="W2743" s="10">
        <f t="shared" si="299"/>
        <v>-0.93500000000000005</v>
      </c>
      <c r="X2743" s="21">
        <f t="shared" si="300"/>
        <v>2015</v>
      </c>
    </row>
    <row r="2744" spans="1:24" ht="45" x14ac:dyDescent="0.25">
      <c r="A2744">
        <v>3992</v>
      </c>
      <c r="B2744" s="1" t="s">
        <v>3988</v>
      </c>
      <c r="C2744" s="1" t="s">
        <v>8098</v>
      </c>
      <c r="D2744" s="3">
        <v>10000</v>
      </c>
      <c r="E2744" s="4">
        <v>541</v>
      </c>
      <c r="F2744" t="s">
        <v>8220</v>
      </c>
      <c r="G2744" t="s">
        <v>8223</v>
      </c>
      <c r="H2744" t="s">
        <v>8404</v>
      </c>
      <c r="I2744" t="s">
        <v>8245</v>
      </c>
      <c r="J2744">
        <v>1449876859</v>
      </c>
      <c r="K2744">
        <v>1444689259</v>
      </c>
      <c r="L2744" t="b">
        <v>0</v>
      </c>
      <c r="M2744">
        <v>9</v>
      </c>
      <c r="N2744" t="b">
        <v>0</v>
      </c>
      <c r="O2744" t="s">
        <v>8269</v>
      </c>
      <c r="P2744" t="s">
        <v>8322</v>
      </c>
      <c r="Q2744" t="s">
        <v>8325</v>
      </c>
      <c r="R2744">
        <f t="shared" si="294"/>
        <v>60.11</v>
      </c>
      <c r="S2744" s="9">
        <f t="shared" si="295"/>
        <v>5</v>
      </c>
      <c r="T2744" s="8">
        <f t="shared" si="296"/>
        <v>42289.94049768518</v>
      </c>
      <c r="U2744" s="8">
        <f t="shared" si="297"/>
        <v>42349.982164351852</v>
      </c>
      <c r="V2744" s="14">
        <f t="shared" si="298"/>
        <v>60.041666666671517</v>
      </c>
      <c r="W2744" s="10">
        <f t="shared" si="299"/>
        <v>-0.94589999999999996</v>
      </c>
      <c r="X2744" s="21">
        <f t="shared" si="300"/>
        <v>2015</v>
      </c>
    </row>
    <row r="2745" spans="1:24" ht="60" x14ac:dyDescent="0.25">
      <c r="A2745">
        <v>1574</v>
      </c>
      <c r="B2745" s="1" t="s">
        <v>1575</v>
      </c>
      <c r="C2745" s="1" t="s">
        <v>5684</v>
      </c>
      <c r="D2745" s="3">
        <v>10000</v>
      </c>
      <c r="E2745" s="4">
        <v>506</v>
      </c>
      <c r="F2745" t="s">
        <v>8219</v>
      </c>
      <c r="G2745" t="s">
        <v>8223</v>
      </c>
      <c r="H2745" t="s">
        <v>8404</v>
      </c>
      <c r="I2745" t="s">
        <v>8245</v>
      </c>
      <c r="J2745">
        <v>1424211329</v>
      </c>
      <c r="K2745">
        <v>1421187329</v>
      </c>
      <c r="L2745" t="b">
        <v>0</v>
      </c>
      <c r="M2745">
        <v>6</v>
      </c>
      <c r="N2745" t="b">
        <v>0</v>
      </c>
      <c r="O2745" t="s">
        <v>8288</v>
      </c>
      <c r="P2745" t="s">
        <v>8310</v>
      </c>
      <c r="Q2745" t="s">
        <v>8348</v>
      </c>
      <c r="R2745">
        <f t="shared" si="294"/>
        <v>84.33</v>
      </c>
      <c r="S2745" s="9">
        <f t="shared" si="295"/>
        <v>5</v>
      </c>
      <c r="T2745" s="8">
        <f t="shared" si="296"/>
        <v>42017.927418981482</v>
      </c>
      <c r="U2745" s="8">
        <f t="shared" si="297"/>
        <v>42052.927418981482</v>
      </c>
      <c r="V2745" s="14">
        <f t="shared" si="298"/>
        <v>35</v>
      </c>
      <c r="W2745" s="10">
        <f t="shared" si="299"/>
        <v>-0.94940000000000002</v>
      </c>
      <c r="X2745" s="21">
        <f t="shared" si="300"/>
        <v>2015</v>
      </c>
    </row>
    <row r="2746" spans="1:24" ht="45" x14ac:dyDescent="0.25">
      <c r="A2746">
        <v>3646</v>
      </c>
      <c r="B2746" s="1" t="s">
        <v>3644</v>
      </c>
      <c r="C2746" s="1" t="s">
        <v>7756</v>
      </c>
      <c r="D2746" s="3">
        <v>10000</v>
      </c>
      <c r="E2746" s="4">
        <v>481</v>
      </c>
      <c r="F2746" t="s">
        <v>8220</v>
      </c>
      <c r="G2746" t="s">
        <v>8223</v>
      </c>
      <c r="H2746" t="s">
        <v>8404</v>
      </c>
      <c r="I2746" t="s">
        <v>8245</v>
      </c>
      <c r="J2746">
        <v>1434497400</v>
      </c>
      <c r="K2746">
        <v>1431770802</v>
      </c>
      <c r="L2746" t="b">
        <v>0</v>
      </c>
      <c r="M2746">
        <v>8</v>
      </c>
      <c r="N2746" t="b">
        <v>0</v>
      </c>
      <c r="O2746" t="s">
        <v>8303</v>
      </c>
      <c r="P2746" t="s">
        <v>8322</v>
      </c>
      <c r="Q2746" t="s">
        <v>8334</v>
      </c>
      <c r="R2746">
        <f t="shared" si="294"/>
        <v>60.13</v>
      </c>
      <c r="S2746" s="9">
        <f t="shared" si="295"/>
        <v>5</v>
      </c>
      <c r="T2746" s="8">
        <f t="shared" si="296"/>
        <v>42140.421319444446</v>
      </c>
      <c r="U2746" s="8">
        <f t="shared" si="297"/>
        <v>42171.979166666672</v>
      </c>
      <c r="V2746" s="14">
        <f t="shared" si="298"/>
        <v>31.557847222225973</v>
      </c>
      <c r="W2746" s="10">
        <f t="shared" si="299"/>
        <v>-0.95189999999999997</v>
      </c>
      <c r="X2746" s="21">
        <f t="shared" si="300"/>
        <v>2015</v>
      </c>
    </row>
    <row r="2747" spans="1:24" ht="45" x14ac:dyDescent="0.25">
      <c r="A2747">
        <v>2871</v>
      </c>
      <c r="B2747" s="1" t="s">
        <v>2871</v>
      </c>
      <c r="C2747" s="1" t="s">
        <v>6981</v>
      </c>
      <c r="D2747" s="3">
        <v>10000</v>
      </c>
      <c r="E2747" s="4">
        <v>467</v>
      </c>
      <c r="F2747" t="s">
        <v>8220</v>
      </c>
      <c r="G2747" t="s">
        <v>8223</v>
      </c>
      <c r="H2747" t="s">
        <v>8404</v>
      </c>
      <c r="I2747" t="s">
        <v>8245</v>
      </c>
      <c r="J2747">
        <v>1419183813</v>
      </c>
      <c r="K2747">
        <v>1417455813</v>
      </c>
      <c r="L2747" t="b">
        <v>0</v>
      </c>
      <c r="M2747">
        <v>13</v>
      </c>
      <c r="N2747" t="b">
        <v>0</v>
      </c>
      <c r="O2747" t="s">
        <v>8269</v>
      </c>
      <c r="P2747" t="s">
        <v>8322</v>
      </c>
      <c r="Q2747" t="s">
        <v>8325</v>
      </c>
      <c r="R2747">
        <f t="shared" si="294"/>
        <v>35.92</v>
      </c>
      <c r="S2747" s="9">
        <f t="shared" si="295"/>
        <v>5</v>
      </c>
      <c r="T2747" s="8">
        <f t="shared" si="296"/>
        <v>41974.738576388889</v>
      </c>
      <c r="U2747" s="8">
        <f t="shared" si="297"/>
        <v>41994.738576388889</v>
      </c>
      <c r="V2747" s="14">
        <f t="shared" si="298"/>
        <v>20</v>
      </c>
      <c r="W2747" s="10">
        <f t="shared" si="299"/>
        <v>-0.95330000000000004</v>
      </c>
      <c r="X2747" s="21">
        <f t="shared" si="300"/>
        <v>2014</v>
      </c>
    </row>
    <row r="2748" spans="1:24" ht="60" x14ac:dyDescent="0.25">
      <c r="A2748">
        <v>2383</v>
      </c>
      <c r="B2748" s="1" t="s">
        <v>2384</v>
      </c>
      <c r="C2748" s="1" t="s">
        <v>6493</v>
      </c>
      <c r="D2748" s="3">
        <v>10000</v>
      </c>
      <c r="E2748" s="4">
        <v>435</v>
      </c>
      <c r="F2748" t="s">
        <v>8219</v>
      </c>
      <c r="G2748" t="s">
        <v>8227</v>
      </c>
      <c r="H2748" t="s">
        <v>8416</v>
      </c>
      <c r="I2748" t="s">
        <v>8249</v>
      </c>
      <c r="J2748">
        <v>1424568107</v>
      </c>
      <c r="K2748">
        <v>1421976107</v>
      </c>
      <c r="L2748" t="b">
        <v>0</v>
      </c>
      <c r="M2748">
        <v>3</v>
      </c>
      <c r="N2748" t="b">
        <v>0</v>
      </c>
      <c r="O2748" t="s">
        <v>8270</v>
      </c>
      <c r="P2748" t="s">
        <v>8307</v>
      </c>
      <c r="Q2748" t="s">
        <v>8341</v>
      </c>
      <c r="R2748">
        <f t="shared" si="294"/>
        <v>145</v>
      </c>
      <c r="S2748" s="9">
        <f t="shared" si="295"/>
        <v>4</v>
      </c>
      <c r="T2748" s="8">
        <f t="shared" si="296"/>
        <v>42027.056793981479</v>
      </c>
      <c r="U2748" s="8">
        <f t="shared" si="297"/>
        <v>42057.056793981479</v>
      </c>
      <c r="V2748" s="14">
        <f t="shared" si="298"/>
        <v>30</v>
      </c>
      <c r="W2748" s="10">
        <f t="shared" si="299"/>
        <v>-0.95650000000000002</v>
      </c>
      <c r="X2748" s="21">
        <f t="shared" si="300"/>
        <v>2015</v>
      </c>
    </row>
    <row r="2749" spans="1:24" ht="45" x14ac:dyDescent="0.25">
      <c r="A2749">
        <v>3799</v>
      </c>
      <c r="B2749" s="1" t="s">
        <v>3796</v>
      </c>
      <c r="C2749" s="1" t="s">
        <v>7909</v>
      </c>
      <c r="D2749" s="3">
        <v>10000</v>
      </c>
      <c r="E2749" s="4">
        <v>402</v>
      </c>
      <c r="F2749" t="s">
        <v>8220</v>
      </c>
      <c r="G2749" t="s">
        <v>8223</v>
      </c>
      <c r="H2749" t="s">
        <v>8404</v>
      </c>
      <c r="I2749" t="s">
        <v>8245</v>
      </c>
      <c r="J2749">
        <v>1457734843</v>
      </c>
      <c r="K2749">
        <v>1455142843</v>
      </c>
      <c r="L2749" t="b">
        <v>0</v>
      </c>
      <c r="M2749">
        <v>4</v>
      </c>
      <c r="N2749" t="b">
        <v>0</v>
      </c>
      <c r="O2749" t="s">
        <v>8303</v>
      </c>
      <c r="P2749" t="s">
        <v>8322</v>
      </c>
      <c r="Q2749" t="s">
        <v>8334</v>
      </c>
      <c r="R2749">
        <f t="shared" si="294"/>
        <v>100.5</v>
      </c>
      <c r="S2749" s="9">
        <f t="shared" si="295"/>
        <v>4</v>
      </c>
      <c r="T2749" s="8">
        <f t="shared" si="296"/>
        <v>42410.93105324074</v>
      </c>
      <c r="U2749" s="8">
        <f t="shared" si="297"/>
        <v>42440.93105324074</v>
      </c>
      <c r="V2749" s="14">
        <f t="shared" si="298"/>
        <v>30</v>
      </c>
      <c r="W2749" s="10">
        <f t="shared" si="299"/>
        <v>-0.95979999999999999</v>
      </c>
      <c r="X2749" s="21">
        <f t="shared" si="300"/>
        <v>2016</v>
      </c>
    </row>
    <row r="2750" spans="1:24" ht="45" x14ac:dyDescent="0.25">
      <c r="A2750">
        <v>3130</v>
      </c>
      <c r="B2750" s="1" t="s">
        <v>3130</v>
      </c>
      <c r="C2750" s="1" t="s">
        <v>7240</v>
      </c>
      <c r="D2750" s="3">
        <v>10000</v>
      </c>
      <c r="E2750" s="4">
        <v>375</v>
      </c>
      <c r="F2750" t="s">
        <v>8221</v>
      </c>
      <c r="G2750" t="s">
        <v>8223</v>
      </c>
      <c r="H2750" t="s">
        <v>8404</v>
      </c>
      <c r="I2750" t="s">
        <v>8245</v>
      </c>
      <c r="J2750">
        <v>1492145940</v>
      </c>
      <c r="K2750">
        <v>1489504916</v>
      </c>
      <c r="L2750" t="b">
        <v>0</v>
      </c>
      <c r="M2750">
        <v>4</v>
      </c>
      <c r="N2750" t="b">
        <v>0</v>
      </c>
      <c r="O2750" t="s">
        <v>8269</v>
      </c>
      <c r="P2750" t="s">
        <v>8322</v>
      </c>
      <c r="Q2750" t="s">
        <v>8325</v>
      </c>
      <c r="R2750">
        <f t="shared" si="294"/>
        <v>93.75</v>
      </c>
      <c r="S2750" s="9">
        <f t="shared" si="295"/>
        <v>4</v>
      </c>
      <c r="T2750" s="8">
        <f t="shared" si="296"/>
        <v>42808.640231481477</v>
      </c>
      <c r="U2750" s="8">
        <f t="shared" si="297"/>
        <v>42839.207638888889</v>
      </c>
      <c r="V2750" s="14">
        <f t="shared" si="298"/>
        <v>30.567407407412247</v>
      </c>
      <c r="W2750" s="10">
        <f t="shared" si="299"/>
        <v>-0.96250000000000002</v>
      </c>
      <c r="X2750" s="21">
        <f t="shared" si="300"/>
        <v>2017</v>
      </c>
    </row>
    <row r="2751" spans="1:24" ht="45" x14ac:dyDescent="0.25">
      <c r="A2751">
        <v>3070</v>
      </c>
      <c r="B2751" s="1" t="s">
        <v>3070</v>
      </c>
      <c r="C2751" s="1" t="s">
        <v>7180</v>
      </c>
      <c r="D2751" s="3">
        <v>10000</v>
      </c>
      <c r="E2751" s="4">
        <v>334</v>
      </c>
      <c r="F2751" t="s">
        <v>8220</v>
      </c>
      <c r="G2751" t="s">
        <v>8224</v>
      </c>
      <c r="H2751" t="s">
        <v>8408</v>
      </c>
      <c r="I2751" t="s">
        <v>8246</v>
      </c>
      <c r="J2751">
        <v>1481132169</v>
      </c>
      <c r="K2751">
        <v>1479317769</v>
      </c>
      <c r="L2751" t="b">
        <v>0</v>
      </c>
      <c r="M2751">
        <v>16</v>
      </c>
      <c r="N2751" t="b">
        <v>0</v>
      </c>
      <c r="O2751" t="s">
        <v>8301</v>
      </c>
      <c r="P2751" t="s">
        <v>8322</v>
      </c>
      <c r="Q2751" t="s">
        <v>8323</v>
      </c>
      <c r="R2751">
        <f t="shared" si="294"/>
        <v>20.88</v>
      </c>
      <c r="S2751" s="9">
        <f t="shared" si="295"/>
        <v>3</v>
      </c>
      <c r="T2751" s="8">
        <f t="shared" si="296"/>
        <v>42690.733437499999</v>
      </c>
      <c r="U2751" s="8">
        <f t="shared" si="297"/>
        <v>42711.733437499999</v>
      </c>
      <c r="V2751" s="14">
        <f t="shared" si="298"/>
        <v>21</v>
      </c>
      <c r="W2751" s="10">
        <f t="shared" si="299"/>
        <v>-0.96660000000000001</v>
      </c>
      <c r="X2751" s="21">
        <f t="shared" si="300"/>
        <v>2016</v>
      </c>
    </row>
    <row r="2752" spans="1:24" ht="60" x14ac:dyDescent="0.25">
      <c r="A2752">
        <v>170</v>
      </c>
      <c r="B2752" s="1" t="s">
        <v>172</v>
      </c>
      <c r="C2752" s="1" t="s">
        <v>4280</v>
      </c>
      <c r="D2752" s="3">
        <v>10000</v>
      </c>
      <c r="E2752" s="4">
        <v>325</v>
      </c>
      <c r="F2752" t="s">
        <v>8220</v>
      </c>
      <c r="G2752" t="s">
        <v>8223</v>
      </c>
      <c r="H2752" t="s">
        <v>8404</v>
      </c>
      <c r="I2752" t="s">
        <v>8245</v>
      </c>
      <c r="J2752">
        <v>1440912480</v>
      </c>
      <c r="K2752">
        <v>1438385283</v>
      </c>
      <c r="L2752" t="b">
        <v>0</v>
      </c>
      <c r="M2752">
        <v>10</v>
      </c>
      <c r="N2752" t="b">
        <v>0</v>
      </c>
      <c r="O2752" t="s">
        <v>8266</v>
      </c>
      <c r="P2752" t="s">
        <v>8320</v>
      </c>
      <c r="Q2752" t="s">
        <v>8324</v>
      </c>
      <c r="R2752">
        <f t="shared" si="294"/>
        <v>32.5</v>
      </c>
      <c r="S2752" s="9">
        <f t="shared" si="295"/>
        <v>3</v>
      </c>
      <c r="T2752" s="8">
        <f t="shared" si="296"/>
        <v>42216.977812500001</v>
      </c>
      <c r="U2752" s="8">
        <f t="shared" si="297"/>
        <v>42246.227777777778</v>
      </c>
      <c r="V2752" s="14">
        <f t="shared" si="298"/>
        <v>29.249965277776937</v>
      </c>
      <c r="W2752" s="10">
        <f t="shared" si="299"/>
        <v>-0.96750000000000003</v>
      </c>
      <c r="X2752" s="21">
        <f t="shared" si="300"/>
        <v>2015</v>
      </c>
    </row>
    <row r="2753" spans="1:24" ht="60" x14ac:dyDescent="0.25">
      <c r="A2753">
        <v>2343</v>
      </c>
      <c r="B2753" s="1" t="s">
        <v>2344</v>
      </c>
      <c r="C2753" s="1" t="s">
        <v>6453</v>
      </c>
      <c r="D2753" s="3">
        <v>10000</v>
      </c>
      <c r="E2753" s="4">
        <v>300</v>
      </c>
      <c r="F2753" t="s">
        <v>8219</v>
      </c>
      <c r="G2753" t="s">
        <v>8223</v>
      </c>
      <c r="H2753" t="s">
        <v>8404</v>
      </c>
      <c r="I2753" t="s">
        <v>8245</v>
      </c>
      <c r="J2753">
        <v>1452282420</v>
      </c>
      <c r="K2753">
        <v>1447962505</v>
      </c>
      <c r="L2753" t="b">
        <v>0</v>
      </c>
      <c r="M2753">
        <v>1</v>
      </c>
      <c r="N2753" t="b">
        <v>0</v>
      </c>
      <c r="O2753" t="s">
        <v>8270</v>
      </c>
      <c r="P2753" t="s">
        <v>8307</v>
      </c>
      <c r="Q2753" t="s">
        <v>8341</v>
      </c>
      <c r="R2753">
        <f t="shared" si="294"/>
        <v>300</v>
      </c>
      <c r="S2753" s="9">
        <f t="shared" si="295"/>
        <v>3</v>
      </c>
      <c r="T2753" s="8">
        <f t="shared" si="296"/>
        <v>42327.825289351851</v>
      </c>
      <c r="U2753" s="8">
        <f t="shared" si="297"/>
        <v>42377.82430555555</v>
      </c>
      <c r="V2753" s="14">
        <f t="shared" si="298"/>
        <v>49.999016203699284</v>
      </c>
      <c r="W2753" s="10">
        <f t="shared" si="299"/>
        <v>-0.97</v>
      </c>
      <c r="X2753" s="21">
        <f t="shared" si="300"/>
        <v>2015</v>
      </c>
    </row>
    <row r="2754" spans="1:24" ht="60" x14ac:dyDescent="0.25">
      <c r="A2754">
        <v>3115</v>
      </c>
      <c r="B2754" s="1" t="s">
        <v>3115</v>
      </c>
      <c r="C2754" s="1" t="s">
        <v>7225</v>
      </c>
      <c r="D2754" s="3">
        <v>10000</v>
      </c>
      <c r="E2754" s="4">
        <v>300</v>
      </c>
      <c r="F2754" t="s">
        <v>8220</v>
      </c>
      <c r="G2754" t="s">
        <v>8234</v>
      </c>
      <c r="H2754" t="s">
        <v>8407</v>
      </c>
      <c r="I2754" t="s">
        <v>8254</v>
      </c>
      <c r="J2754">
        <v>1465123427</v>
      </c>
      <c r="K2754">
        <v>1462531427</v>
      </c>
      <c r="L2754" t="b">
        <v>0</v>
      </c>
      <c r="M2754">
        <v>1</v>
      </c>
      <c r="N2754" t="b">
        <v>0</v>
      </c>
      <c r="O2754" t="s">
        <v>8301</v>
      </c>
      <c r="P2754" t="s">
        <v>8322</v>
      </c>
      <c r="Q2754" t="s">
        <v>8323</v>
      </c>
      <c r="R2754">
        <f t="shared" ref="R2754:R2817" si="301">IFERROR(ROUND(E2754/M2754,2),0)</f>
        <v>300</v>
      </c>
      <c r="S2754" s="9">
        <f t="shared" ref="S2754:S2817" si="302">ROUND((E2754/D2754)*100,0)</f>
        <v>3</v>
      </c>
      <c r="T2754" s="8">
        <f t="shared" ref="T2754:T2817" si="303">+(((K2754/60)/60)/24)+DATE(1970,1,1)</f>
        <v>42496.447071759263</v>
      </c>
      <c r="U2754" s="8">
        <f t="shared" ref="U2754:U2817" si="304">+(((J2754/60)/60/24)+DATE(1970,1,1))</f>
        <v>42526.447071759263</v>
      </c>
      <c r="V2754" s="14">
        <f t="shared" ref="V2754:V2817" si="305">+U2754-T2754</f>
        <v>30</v>
      </c>
      <c r="W2754" s="10">
        <f t="shared" ref="W2754:W2817" si="306">+(E2754-D2754)/D2754</f>
        <v>-0.97</v>
      </c>
      <c r="X2754" s="21">
        <f t="shared" ref="X2754:X2817" si="307">YEAR(T2754)</f>
        <v>2016</v>
      </c>
    </row>
    <row r="2755" spans="1:24" ht="60" x14ac:dyDescent="0.25">
      <c r="A2755">
        <v>4060</v>
      </c>
      <c r="B2755" s="1" t="s">
        <v>4056</v>
      </c>
      <c r="C2755" s="1" t="s">
        <v>8164</v>
      </c>
      <c r="D2755" s="3">
        <v>10000</v>
      </c>
      <c r="E2755" s="4">
        <v>285</v>
      </c>
      <c r="F2755" t="s">
        <v>8220</v>
      </c>
      <c r="G2755" t="s">
        <v>8228</v>
      </c>
      <c r="H2755" t="s">
        <v>8409</v>
      </c>
      <c r="I2755" t="s">
        <v>8250</v>
      </c>
      <c r="J2755">
        <v>1403539200</v>
      </c>
      <c r="K2755">
        <v>1400604056</v>
      </c>
      <c r="L2755" t="b">
        <v>0</v>
      </c>
      <c r="M2755">
        <v>5</v>
      </c>
      <c r="N2755" t="b">
        <v>0</v>
      </c>
      <c r="O2755" t="s">
        <v>8269</v>
      </c>
      <c r="P2755" t="s">
        <v>8322</v>
      </c>
      <c r="Q2755" t="s">
        <v>8325</v>
      </c>
      <c r="R2755">
        <f t="shared" si="301"/>
        <v>57</v>
      </c>
      <c r="S2755" s="9">
        <f t="shared" si="302"/>
        <v>3</v>
      </c>
      <c r="T2755" s="8">
        <f t="shared" si="303"/>
        <v>41779.695092592592</v>
      </c>
      <c r="U2755" s="8">
        <f t="shared" si="304"/>
        <v>41813.666666666664</v>
      </c>
      <c r="V2755" s="14">
        <f t="shared" si="305"/>
        <v>33.971574074072123</v>
      </c>
      <c r="W2755" s="10">
        <f t="shared" si="306"/>
        <v>-0.97150000000000003</v>
      </c>
      <c r="X2755" s="21">
        <f t="shared" si="307"/>
        <v>2014</v>
      </c>
    </row>
    <row r="2756" spans="1:24" ht="60" x14ac:dyDescent="0.25">
      <c r="A2756">
        <v>2891</v>
      </c>
      <c r="B2756" s="1" t="s">
        <v>2891</v>
      </c>
      <c r="C2756" s="1" t="s">
        <v>7001</v>
      </c>
      <c r="D2756" s="3">
        <v>10000</v>
      </c>
      <c r="E2756" s="4">
        <v>273</v>
      </c>
      <c r="F2756" t="s">
        <v>8220</v>
      </c>
      <c r="G2756" t="s">
        <v>8223</v>
      </c>
      <c r="H2756" t="s">
        <v>8404</v>
      </c>
      <c r="I2756" t="s">
        <v>8245</v>
      </c>
      <c r="J2756">
        <v>1460751128</v>
      </c>
      <c r="K2756">
        <v>1455570728</v>
      </c>
      <c r="L2756" t="b">
        <v>0</v>
      </c>
      <c r="M2756">
        <v>10</v>
      </c>
      <c r="N2756" t="b">
        <v>0</v>
      </c>
      <c r="O2756" t="s">
        <v>8269</v>
      </c>
      <c r="P2756" t="s">
        <v>8322</v>
      </c>
      <c r="Q2756" t="s">
        <v>8325</v>
      </c>
      <c r="R2756">
        <f t="shared" si="301"/>
        <v>27.3</v>
      </c>
      <c r="S2756" s="9">
        <f t="shared" si="302"/>
        <v>3</v>
      </c>
      <c r="T2756" s="8">
        <f t="shared" si="303"/>
        <v>42415.883425925931</v>
      </c>
      <c r="U2756" s="8">
        <f t="shared" si="304"/>
        <v>42475.84175925926</v>
      </c>
      <c r="V2756" s="14">
        <f t="shared" si="305"/>
        <v>59.958333333328483</v>
      </c>
      <c r="W2756" s="10">
        <f t="shared" si="306"/>
        <v>-0.97270000000000001</v>
      </c>
      <c r="X2756" s="21">
        <f t="shared" si="307"/>
        <v>2016</v>
      </c>
    </row>
    <row r="2757" spans="1:24" ht="45" x14ac:dyDescent="0.25">
      <c r="A2757">
        <v>1045</v>
      </c>
      <c r="B2757" s="1" t="s">
        <v>1046</v>
      </c>
      <c r="C2757" s="1" t="s">
        <v>5155</v>
      </c>
      <c r="D2757" s="3">
        <v>10000</v>
      </c>
      <c r="E2757" s="4">
        <v>266</v>
      </c>
      <c r="F2757" t="s">
        <v>8219</v>
      </c>
      <c r="G2757" t="s">
        <v>8223</v>
      </c>
      <c r="H2757" t="s">
        <v>8404</v>
      </c>
      <c r="I2757" t="s">
        <v>8245</v>
      </c>
      <c r="J2757">
        <v>1408827550</v>
      </c>
      <c r="K2757">
        <v>1406235550</v>
      </c>
      <c r="L2757" t="b">
        <v>0</v>
      </c>
      <c r="M2757">
        <v>8</v>
      </c>
      <c r="N2757" t="b">
        <v>0</v>
      </c>
      <c r="O2757" t="s">
        <v>8279</v>
      </c>
      <c r="P2757" t="s">
        <v>8345</v>
      </c>
      <c r="Q2757" t="s">
        <v>8346</v>
      </c>
      <c r="R2757">
        <f t="shared" si="301"/>
        <v>33.25</v>
      </c>
      <c r="S2757" s="9">
        <f t="shared" si="302"/>
        <v>3</v>
      </c>
      <c r="T2757" s="8">
        <f t="shared" si="303"/>
        <v>41844.874421296299</v>
      </c>
      <c r="U2757" s="8">
        <f t="shared" si="304"/>
        <v>41874.874421296299</v>
      </c>
      <c r="V2757" s="14">
        <f t="shared" si="305"/>
        <v>30</v>
      </c>
      <c r="W2757" s="10">
        <f t="shared" si="306"/>
        <v>-0.97340000000000004</v>
      </c>
      <c r="X2757" s="21">
        <f t="shared" si="307"/>
        <v>2014</v>
      </c>
    </row>
    <row r="2758" spans="1:24" ht="45" x14ac:dyDescent="0.25">
      <c r="A2758">
        <v>4059</v>
      </c>
      <c r="B2758" s="1" t="s">
        <v>4055</v>
      </c>
      <c r="C2758" s="1" t="s">
        <v>8163</v>
      </c>
      <c r="D2758" s="3">
        <v>10000</v>
      </c>
      <c r="E2758" s="4">
        <v>250</v>
      </c>
      <c r="F2758" t="s">
        <v>8220</v>
      </c>
      <c r="G2758" t="s">
        <v>8228</v>
      </c>
      <c r="H2758" t="s">
        <v>8409</v>
      </c>
      <c r="I2758" t="s">
        <v>8250</v>
      </c>
      <c r="J2758">
        <v>1410836400</v>
      </c>
      <c r="K2758">
        <v>1408116152</v>
      </c>
      <c r="L2758" t="b">
        <v>0</v>
      </c>
      <c r="M2758">
        <v>7</v>
      </c>
      <c r="N2758" t="b">
        <v>0</v>
      </c>
      <c r="O2758" t="s">
        <v>8269</v>
      </c>
      <c r="P2758" t="s">
        <v>8322</v>
      </c>
      <c r="Q2758" t="s">
        <v>8325</v>
      </c>
      <c r="R2758">
        <f t="shared" si="301"/>
        <v>35.71</v>
      </c>
      <c r="S2758" s="9">
        <f t="shared" si="302"/>
        <v>3</v>
      </c>
      <c r="T2758" s="8">
        <f t="shared" si="303"/>
        <v>41866.640648148146</v>
      </c>
      <c r="U2758" s="8">
        <f t="shared" si="304"/>
        <v>41898.125</v>
      </c>
      <c r="V2758" s="14">
        <f t="shared" si="305"/>
        <v>31.484351851853717</v>
      </c>
      <c r="W2758" s="10">
        <f t="shared" si="306"/>
        <v>-0.97499999999999998</v>
      </c>
      <c r="X2758" s="21">
        <f t="shared" si="307"/>
        <v>2014</v>
      </c>
    </row>
    <row r="2759" spans="1:24" ht="45" x14ac:dyDescent="0.25">
      <c r="A2759">
        <v>775</v>
      </c>
      <c r="B2759" s="1" t="s">
        <v>776</v>
      </c>
      <c r="C2759" s="1" t="s">
        <v>4885</v>
      </c>
      <c r="D2759" s="3">
        <v>10000</v>
      </c>
      <c r="E2759" s="4">
        <v>170</v>
      </c>
      <c r="F2759" t="s">
        <v>8220</v>
      </c>
      <c r="G2759" t="s">
        <v>8223</v>
      </c>
      <c r="H2759" t="s">
        <v>8404</v>
      </c>
      <c r="I2759" t="s">
        <v>8245</v>
      </c>
      <c r="J2759">
        <v>1323998795</v>
      </c>
      <c r="K2759">
        <v>1321406795</v>
      </c>
      <c r="L2759" t="b">
        <v>0</v>
      </c>
      <c r="M2759">
        <v>5</v>
      </c>
      <c r="N2759" t="b">
        <v>0</v>
      </c>
      <c r="O2759" t="s">
        <v>8273</v>
      </c>
      <c r="P2759" t="s">
        <v>8310</v>
      </c>
      <c r="Q2759" t="s">
        <v>8351</v>
      </c>
      <c r="R2759">
        <f t="shared" si="301"/>
        <v>34</v>
      </c>
      <c r="S2759" s="9">
        <f t="shared" si="302"/>
        <v>2</v>
      </c>
      <c r="T2759" s="8">
        <f t="shared" si="303"/>
        <v>40863.060127314813</v>
      </c>
      <c r="U2759" s="8">
        <f t="shared" si="304"/>
        <v>40893.060127314813</v>
      </c>
      <c r="V2759" s="14">
        <f t="shared" si="305"/>
        <v>30</v>
      </c>
      <c r="W2759" s="10">
        <f t="shared" si="306"/>
        <v>-0.98299999999999998</v>
      </c>
      <c r="X2759" s="21">
        <f t="shared" si="307"/>
        <v>2011</v>
      </c>
    </row>
    <row r="2760" spans="1:24" ht="60" x14ac:dyDescent="0.25">
      <c r="A2760">
        <v>1157</v>
      </c>
      <c r="B2760" s="1" t="s">
        <v>1158</v>
      </c>
      <c r="C2760" s="1" t="s">
        <v>5267</v>
      </c>
      <c r="D2760" s="3">
        <v>10000</v>
      </c>
      <c r="E2760" s="4">
        <v>151</v>
      </c>
      <c r="F2760" t="s">
        <v>8220</v>
      </c>
      <c r="G2760" t="s">
        <v>8223</v>
      </c>
      <c r="H2760" t="s">
        <v>8404</v>
      </c>
      <c r="I2760" t="s">
        <v>8245</v>
      </c>
      <c r="J2760">
        <v>1417795480</v>
      </c>
      <c r="K2760">
        <v>1412607880</v>
      </c>
      <c r="L2760" t="b">
        <v>0</v>
      </c>
      <c r="M2760">
        <v>3</v>
      </c>
      <c r="N2760" t="b">
        <v>0</v>
      </c>
      <c r="O2760" t="s">
        <v>8282</v>
      </c>
      <c r="P2760" t="s">
        <v>8318</v>
      </c>
      <c r="Q2760" t="s">
        <v>8344</v>
      </c>
      <c r="R2760">
        <f t="shared" si="301"/>
        <v>50.33</v>
      </c>
      <c r="S2760" s="9">
        <f t="shared" si="302"/>
        <v>2</v>
      </c>
      <c r="T2760" s="8">
        <f t="shared" si="303"/>
        <v>41918.628240740742</v>
      </c>
      <c r="U2760" s="8">
        <f t="shared" si="304"/>
        <v>41978.669907407413</v>
      </c>
      <c r="V2760" s="14">
        <f t="shared" si="305"/>
        <v>60.041666666671517</v>
      </c>
      <c r="W2760" s="10">
        <f t="shared" si="306"/>
        <v>-0.9849</v>
      </c>
      <c r="X2760" s="21">
        <f t="shared" si="307"/>
        <v>2014</v>
      </c>
    </row>
    <row r="2761" spans="1:24" ht="60" x14ac:dyDescent="0.25">
      <c r="A2761">
        <v>601</v>
      </c>
      <c r="B2761" s="1" t="s">
        <v>602</v>
      </c>
      <c r="C2761" s="1" t="s">
        <v>4711</v>
      </c>
      <c r="D2761" s="3">
        <v>10000</v>
      </c>
      <c r="E2761" s="4">
        <v>140</v>
      </c>
      <c r="F2761" t="s">
        <v>8219</v>
      </c>
      <c r="G2761" t="s">
        <v>8228</v>
      </c>
      <c r="H2761" t="s">
        <v>8409</v>
      </c>
      <c r="I2761" t="s">
        <v>8250</v>
      </c>
      <c r="J2761">
        <v>1419626139</v>
      </c>
      <c r="K2761">
        <v>1417034139</v>
      </c>
      <c r="L2761" t="b">
        <v>0</v>
      </c>
      <c r="M2761">
        <v>6</v>
      </c>
      <c r="N2761" t="b">
        <v>0</v>
      </c>
      <c r="O2761" t="s">
        <v>8270</v>
      </c>
      <c r="P2761" t="s">
        <v>8307</v>
      </c>
      <c r="Q2761" t="s">
        <v>8341</v>
      </c>
      <c r="R2761">
        <f t="shared" si="301"/>
        <v>23.33</v>
      </c>
      <c r="S2761" s="9">
        <f t="shared" si="302"/>
        <v>1</v>
      </c>
      <c r="T2761" s="8">
        <f t="shared" si="303"/>
        <v>41969.858090277776</v>
      </c>
      <c r="U2761" s="8">
        <f t="shared" si="304"/>
        <v>41999.858090277776</v>
      </c>
      <c r="V2761" s="14">
        <f t="shared" si="305"/>
        <v>30</v>
      </c>
      <c r="W2761" s="10">
        <f t="shared" si="306"/>
        <v>-0.98599999999999999</v>
      </c>
      <c r="X2761" s="21">
        <f t="shared" si="307"/>
        <v>2014</v>
      </c>
    </row>
    <row r="2762" spans="1:24" ht="60" x14ac:dyDescent="0.25">
      <c r="A2762">
        <v>426</v>
      </c>
      <c r="B2762" s="1" t="s">
        <v>427</v>
      </c>
      <c r="C2762" s="1" t="s">
        <v>4536</v>
      </c>
      <c r="D2762" s="3">
        <v>10000</v>
      </c>
      <c r="E2762" s="4">
        <v>133</v>
      </c>
      <c r="F2762" t="s">
        <v>8220</v>
      </c>
      <c r="G2762" t="s">
        <v>8223</v>
      </c>
      <c r="H2762" t="s">
        <v>8404</v>
      </c>
      <c r="I2762" t="s">
        <v>8245</v>
      </c>
      <c r="J2762">
        <v>1456851914</v>
      </c>
      <c r="K2762">
        <v>1454259914</v>
      </c>
      <c r="L2762" t="b">
        <v>0</v>
      </c>
      <c r="M2762">
        <v>8</v>
      </c>
      <c r="N2762" t="b">
        <v>0</v>
      </c>
      <c r="O2762" t="s">
        <v>8268</v>
      </c>
      <c r="P2762" t="s">
        <v>8320</v>
      </c>
      <c r="Q2762" t="s">
        <v>8338</v>
      </c>
      <c r="R2762">
        <f t="shared" si="301"/>
        <v>16.63</v>
      </c>
      <c r="S2762" s="9">
        <f t="shared" si="302"/>
        <v>1</v>
      </c>
      <c r="T2762" s="8">
        <f t="shared" si="303"/>
        <v>42400.711967592593</v>
      </c>
      <c r="U2762" s="8">
        <f t="shared" si="304"/>
        <v>42430.711967592593</v>
      </c>
      <c r="V2762" s="14">
        <f t="shared" si="305"/>
        <v>30</v>
      </c>
      <c r="W2762" s="10">
        <f t="shared" si="306"/>
        <v>-0.98670000000000002</v>
      </c>
      <c r="X2762" s="21">
        <f t="shared" si="307"/>
        <v>2016</v>
      </c>
    </row>
    <row r="2763" spans="1:24" ht="45" x14ac:dyDescent="0.25">
      <c r="A2763">
        <v>3899</v>
      </c>
      <c r="B2763" s="1" t="s">
        <v>3896</v>
      </c>
      <c r="C2763" s="1" t="s">
        <v>8007</v>
      </c>
      <c r="D2763" s="3">
        <v>10000</v>
      </c>
      <c r="E2763" s="4">
        <v>125</v>
      </c>
      <c r="F2763" t="s">
        <v>8220</v>
      </c>
      <c r="G2763" t="s">
        <v>8223</v>
      </c>
      <c r="H2763" t="s">
        <v>8404</v>
      </c>
      <c r="I2763" t="s">
        <v>8245</v>
      </c>
      <c r="J2763">
        <v>1407868561</v>
      </c>
      <c r="K2763">
        <v>1406140561</v>
      </c>
      <c r="L2763" t="b">
        <v>0</v>
      </c>
      <c r="M2763">
        <v>2</v>
      </c>
      <c r="N2763" t="b">
        <v>0</v>
      </c>
      <c r="O2763" t="s">
        <v>8269</v>
      </c>
      <c r="P2763" t="s">
        <v>8322</v>
      </c>
      <c r="Q2763" t="s">
        <v>8325</v>
      </c>
      <c r="R2763">
        <f t="shared" si="301"/>
        <v>62.5</v>
      </c>
      <c r="S2763" s="9">
        <f t="shared" si="302"/>
        <v>1</v>
      </c>
      <c r="T2763" s="8">
        <f t="shared" si="303"/>
        <v>41843.775011574071</v>
      </c>
      <c r="U2763" s="8">
        <f t="shared" si="304"/>
        <v>41863.775011574071</v>
      </c>
      <c r="V2763" s="14">
        <f t="shared" si="305"/>
        <v>20</v>
      </c>
      <c r="W2763" s="10">
        <f t="shared" si="306"/>
        <v>-0.98750000000000004</v>
      </c>
      <c r="X2763" s="21">
        <f t="shared" si="307"/>
        <v>2014</v>
      </c>
    </row>
    <row r="2764" spans="1:24" ht="30" x14ac:dyDescent="0.25">
      <c r="A2764">
        <v>2749</v>
      </c>
      <c r="B2764" s="1" t="s">
        <v>2749</v>
      </c>
      <c r="C2764" s="1" t="s">
        <v>6859</v>
      </c>
      <c r="D2764" s="3">
        <v>10000</v>
      </c>
      <c r="E2764" s="4">
        <v>110</v>
      </c>
      <c r="F2764" t="s">
        <v>8220</v>
      </c>
      <c r="G2764" t="s">
        <v>8223</v>
      </c>
      <c r="H2764" t="s">
        <v>8404</v>
      </c>
      <c r="I2764" t="s">
        <v>8245</v>
      </c>
      <c r="J2764">
        <v>1428171037</v>
      </c>
      <c r="K2764">
        <v>1425582637</v>
      </c>
      <c r="L2764" t="b">
        <v>0</v>
      </c>
      <c r="M2764">
        <v>2</v>
      </c>
      <c r="N2764" t="b">
        <v>0</v>
      </c>
      <c r="O2764" t="s">
        <v>8302</v>
      </c>
      <c r="P2764" t="s">
        <v>8310</v>
      </c>
      <c r="Q2764" t="s">
        <v>8355</v>
      </c>
      <c r="R2764">
        <f t="shared" si="301"/>
        <v>55</v>
      </c>
      <c r="S2764" s="9">
        <f t="shared" si="302"/>
        <v>1</v>
      </c>
      <c r="T2764" s="8">
        <f t="shared" si="303"/>
        <v>42068.799039351856</v>
      </c>
      <c r="U2764" s="8">
        <f t="shared" si="304"/>
        <v>42098.757372685184</v>
      </c>
      <c r="V2764" s="14">
        <f t="shared" si="305"/>
        <v>29.958333333328483</v>
      </c>
      <c r="W2764" s="10">
        <f t="shared" si="306"/>
        <v>-0.98899999999999999</v>
      </c>
      <c r="X2764" s="21">
        <f t="shared" si="307"/>
        <v>2015</v>
      </c>
    </row>
    <row r="2765" spans="1:24" ht="90" x14ac:dyDescent="0.25">
      <c r="A2765">
        <v>984</v>
      </c>
      <c r="B2765" s="1" t="s">
        <v>985</v>
      </c>
      <c r="C2765" s="1" t="s">
        <v>5094</v>
      </c>
      <c r="D2765" s="3">
        <v>10000</v>
      </c>
      <c r="E2765" s="4">
        <v>106</v>
      </c>
      <c r="F2765" t="s">
        <v>8220</v>
      </c>
      <c r="G2765" t="s">
        <v>8223</v>
      </c>
      <c r="H2765" t="s">
        <v>8404</v>
      </c>
      <c r="I2765" t="s">
        <v>8245</v>
      </c>
      <c r="J2765">
        <v>1427507208</v>
      </c>
      <c r="K2765">
        <v>1424918808</v>
      </c>
      <c r="L2765" t="b">
        <v>0</v>
      </c>
      <c r="M2765">
        <v>3</v>
      </c>
      <c r="N2765" t="b">
        <v>0</v>
      </c>
      <c r="O2765" t="s">
        <v>8271</v>
      </c>
      <c r="P2765" t="s">
        <v>8307</v>
      </c>
      <c r="Q2765" t="s">
        <v>8309</v>
      </c>
      <c r="R2765">
        <f t="shared" si="301"/>
        <v>35.33</v>
      </c>
      <c r="S2765" s="9">
        <f t="shared" si="302"/>
        <v>1</v>
      </c>
      <c r="T2765" s="8">
        <f t="shared" si="303"/>
        <v>42061.11583333333</v>
      </c>
      <c r="U2765" s="8">
        <f t="shared" si="304"/>
        <v>42091.074166666673</v>
      </c>
      <c r="V2765" s="14">
        <f t="shared" si="305"/>
        <v>29.958333333343035</v>
      </c>
      <c r="W2765" s="10">
        <f t="shared" si="306"/>
        <v>-0.98939999999999995</v>
      </c>
      <c r="X2765" s="21">
        <f t="shared" si="307"/>
        <v>2015</v>
      </c>
    </row>
    <row r="2766" spans="1:24" ht="60" x14ac:dyDescent="0.25">
      <c r="A2766">
        <v>4017</v>
      </c>
      <c r="B2766" s="1" t="s">
        <v>4013</v>
      </c>
      <c r="C2766" s="1" t="s">
        <v>8122</v>
      </c>
      <c r="D2766" s="3">
        <v>10000</v>
      </c>
      <c r="E2766" s="4">
        <v>105</v>
      </c>
      <c r="F2766" t="s">
        <v>8220</v>
      </c>
      <c r="G2766" t="s">
        <v>8223</v>
      </c>
      <c r="H2766" t="s">
        <v>8404</v>
      </c>
      <c r="I2766" t="s">
        <v>8245</v>
      </c>
      <c r="J2766">
        <v>1409846874</v>
      </c>
      <c r="K2766">
        <v>1407254874</v>
      </c>
      <c r="L2766" t="b">
        <v>0</v>
      </c>
      <c r="M2766">
        <v>2</v>
      </c>
      <c r="N2766" t="b">
        <v>0</v>
      </c>
      <c r="O2766" t="s">
        <v>8269</v>
      </c>
      <c r="P2766" t="s">
        <v>8322</v>
      </c>
      <c r="Q2766" t="s">
        <v>8325</v>
      </c>
      <c r="R2766">
        <f t="shared" si="301"/>
        <v>52.5</v>
      </c>
      <c r="S2766" s="9">
        <f t="shared" si="302"/>
        <v>1</v>
      </c>
      <c r="T2766" s="8">
        <f t="shared" si="303"/>
        <v>41856.672152777777</v>
      </c>
      <c r="U2766" s="8">
        <f t="shared" si="304"/>
        <v>41886.672152777777</v>
      </c>
      <c r="V2766" s="14">
        <f t="shared" si="305"/>
        <v>30</v>
      </c>
      <c r="W2766" s="10">
        <f t="shared" si="306"/>
        <v>-0.98950000000000005</v>
      </c>
      <c r="X2766" s="21">
        <f t="shared" si="307"/>
        <v>2014</v>
      </c>
    </row>
    <row r="2767" spans="1:24" ht="60" x14ac:dyDescent="0.25">
      <c r="A2767">
        <v>3192</v>
      </c>
      <c r="B2767" s="1" t="s">
        <v>3192</v>
      </c>
      <c r="C2767" s="1" t="s">
        <v>7302</v>
      </c>
      <c r="D2767" s="3">
        <v>10000</v>
      </c>
      <c r="E2767" s="4">
        <v>102</v>
      </c>
      <c r="F2767" t="s">
        <v>8220</v>
      </c>
      <c r="G2767" t="s">
        <v>8224</v>
      </c>
      <c r="H2767" t="s">
        <v>8408</v>
      </c>
      <c r="I2767" t="s">
        <v>8246</v>
      </c>
      <c r="J2767">
        <v>1425160800</v>
      </c>
      <c r="K2767">
        <v>1421274859</v>
      </c>
      <c r="L2767" t="b">
        <v>0</v>
      </c>
      <c r="M2767">
        <v>8</v>
      </c>
      <c r="N2767" t="b">
        <v>0</v>
      </c>
      <c r="O2767" t="s">
        <v>8303</v>
      </c>
      <c r="P2767" t="s">
        <v>8322</v>
      </c>
      <c r="Q2767" t="s">
        <v>8334</v>
      </c>
      <c r="R2767">
        <f t="shared" si="301"/>
        <v>12.75</v>
      </c>
      <c r="S2767" s="9">
        <f t="shared" si="302"/>
        <v>1</v>
      </c>
      <c r="T2767" s="8">
        <f t="shared" si="303"/>
        <v>42018.94049768518</v>
      </c>
      <c r="U2767" s="8">
        <f t="shared" si="304"/>
        <v>42063.916666666672</v>
      </c>
      <c r="V2767" s="14">
        <f t="shared" si="305"/>
        <v>44.976168981491355</v>
      </c>
      <c r="W2767" s="10">
        <f t="shared" si="306"/>
        <v>-0.98980000000000001</v>
      </c>
      <c r="X2767" s="21">
        <f t="shared" si="307"/>
        <v>2015</v>
      </c>
    </row>
    <row r="2768" spans="1:24" ht="45" x14ac:dyDescent="0.25">
      <c r="A2768">
        <v>2565</v>
      </c>
      <c r="B2768" s="1" t="s">
        <v>2565</v>
      </c>
      <c r="C2768" s="1" t="s">
        <v>6675</v>
      </c>
      <c r="D2768" s="3">
        <v>10000</v>
      </c>
      <c r="E2768" s="4">
        <v>100</v>
      </c>
      <c r="F2768" t="s">
        <v>8219</v>
      </c>
      <c r="G2768" t="s">
        <v>8223</v>
      </c>
      <c r="H2768" t="s">
        <v>8404</v>
      </c>
      <c r="I2768" t="s">
        <v>8245</v>
      </c>
      <c r="J2768">
        <v>1462827000</v>
      </c>
      <c r="K2768">
        <v>1457710589</v>
      </c>
      <c r="L2768" t="b">
        <v>0</v>
      </c>
      <c r="M2768">
        <v>1</v>
      </c>
      <c r="N2768" t="b">
        <v>0</v>
      </c>
      <c r="O2768" t="s">
        <v>8282</v>
      </c>
      <c r="P2768" t="s">
        <v>8318</v>
      </c>
      <c r="Q2768" t="s">
        <v>8344</v>
      </c>
      <c r="R2768">
        <f t="shared" si="301"/>
        <v>100</v>
      </c>
      <c r="S2768" s="9">
        <f t="shared" si="302"/>
        <v>1</v>
      </c>
      <c r="T2768" s="8">
        <f t="shared" si="303"/>
        <v>42440.650335648148</v>
      </c>
      <c r="U2768" s="8">
        <f t="shared" si="304"/>
        <v>42499.868055555555</v>
      </c>
      <c r="V2768" s="14">
        <f t="shared" si="305"/>
        <v>59.217719907406718</v>
      </c>
      <c r="W2768" s="10">
        <f t="shared" si="306"/>
        <v>-0.99</v>
      </c>
      <c r="X2768" s="21">
        <f t="shared" si="307"/>
        <v>2016</v>
      </c>
    </row>
    <row r="2769" spans="1:24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t="s">
        <v>8223</v>
      </c>
      <c r="H2769" t="s">
        <v>8404</v>
      </c>
      <c r="I2769" t="s">
        <v>8245</v>
      </c>
      <c r="J2769">
        <v>1433714198</v>
      </c>
      <c r="K2769">
        <v>1431122198</v>
      </c>
      <c r="L2769" t="b">
        <v>0</v>
      </c>
      <c r="M2769">
        <v>1</v>
      </c>
      <c r="N2769" t="b">
        <v>0</v>
      </c>
      <c r="O2769" t="s">
        <v>8301</v>
      </c>
      <c r="P2769" t="s">
        <v>8322</v>
      </c>
      <c r="Q2769" t="s">
        <v>8323</v>
      </c>
      <c r="R2769">
        <f t="shared" si="301"/>
        <v>100</v>
      </c>
      <c r="S2769" s="9">
        <f t="shared" si="302"/>
        <v>1</v>
      </c>
      <c r="T2769" s="8">
        <f t="shared" si="303"/>
        <v>42132.9143287037</v>
      </c>
      <c r="U2769" s="8">
        <f t="shared" si="304"/>
        <v>42162.9143287037</v>
      </c>
      <c r="V2769" s="14">
        <f t="shared" si="305"/>
        <v>30</v>
      </c>
      <c r="W2769" s="10">
        <f t="shared" si="306"/>
        <v>-0.99</v>
      </c>
      <c r="X2769" s="21">
        <f t="shared" si="307"/>
        <v>2015</v>
      </c>
    </row>
    <row r="2770" spans="1:24" ht="60" x14ac:dyDescent="0.25">
      <c r="A2770">
        <v>3140</v>
      </c>
      <c r="B2770" s="1" t="s">
        <v>3140</v>
      </c>
      <c r="C2770" s="1" t="s">
        <v>7250</v>
      </c>
      <c r="D2770" s="3">
        <v>10000</v>
      </c>
      <c r="E2770" s="4">
        <v>96</v>
      </c>
      <c r="F2770" t="s">
        <v>8221</v>
      </c>
      <c r="G2770" t="s">
        <v>8229</v>
      </c>
      <c r="H2770" t="s">
        <v>8410</v>
      </c>
      <c r="I2770" t="s">
        <v>8248</v>
      </c>
      <c r="J2770">
        <v>1491581703</v>
      </c>
      <c r="K2770">
        <v>1488993303</v>
      </c>
      <c r="L2770" t="b">
        <v>0</v>
      </c>
      <c r="M2770">
        <v>4</v>
      </c>
      <c r="N2770" t="b">
        <v>0</v>
      </c>
      <c r="O2770" t="s">
        <v>8269</v>
      </c>
      <c r="P2770" t="s">
        <v>8322</v>
      </c>
      <c r="Q2770" t="s">
        <v>8325</v>
      </c>
      <c r="R2770">
        <f t="shared" si="301"/>
        <v>24</v>
      </c>
      <c r="S2770" s="9">
        <f t="shared" si="302"/>
        <v>1</v>
      </c>
      <c r="T2770" s="8">
        <f t="shared" si="303"/>
        <v>42802.718784722223</v>
      </c>
      <c r="U2770" s="8">
        <f t="shared" si="304"/>
        <v>42832.677118055552</v>
      </c>
      <c r="V2770" s="14">
        <f t="shared" si="305"/>
        <v>29.958333333328483</v>
      </c>
      <c r="W2770" s="10">
        <f t="shared" si="306"/>
        <v>-0.99039999999999995</v>
      </c>
      <c r="X2770" s="21">
        <f t="shared" si="307"/>
        <v>2017</v>
      </c>
    </row>
    <row r="2771" spans="1:24" ht="45" x14ac:dyDescent="0.25">
      <c r="A2771">
        <v>661</v>
      </c>
      <c r="B2771" s="1" t="s">
        <v>662</v>
      </c>
      <c r="C2771" s="1" t="s">
        <v>4771</v>
      </c>
      <c r="D2771" s="3">
        <v>10000</v>
      </c>
      <c r="E2771" s="4">
        <v>95</v>
      </c>
      <c r="F2771" t="s">
        <v>8220</v>
      </c>
      <c r="G2771" t="s">
        <v>8223</v>
      </c>
      <c r="H2771" t="s">
        <v>8404</v>
      </c>
      <c r="I2771" t="s">
        <v>8245</v>
      </c>
      <c r="J2771">
        <v>1477236559</v>
      </c>
      <c r="K2771">
        <v>1474644559</v>
      </c>
      <c r="L2771" t="b">
        <v>0</v>
      </c>
      <c r="M2771">
        <v>9</v>
      </c>
      <c r="N2771" t="b">
        <v>0</v>
      </c>
      <c r="O2771" t="s">
        <v>8271</v>
      </c>
      <c r="P2771" t="s">
        <v>8307</v>
      </c>
      <c r="Q2771" t="s">
        <v>8309</v>
      </c>
      <c r="R2771">
        <f t="shared" si="301"/>
        <v>10.56</v>
      </c>
      <c r="S2771" s="9">
        <f t="shared" si="302"/>
        <v>1</v>
      </c>
      <c r="T2771" s="8">
        <f t="shared" si="303"/>
        <v>42636.645358796297</v>
      </c>
      <c r="U2771" s="8">
        <f t="shared" si="304"/>
        <v>42666.645358796297</v>
      </c>
      <c r="V2771" s="14">
        <f t="shared" si="305"/>
        <v>30</v>
      </c>
      <c r="W2771" s="10">
        <f t="shared" si="306"/>
        <v>-0.99050000000000005</v>
      </c>
      <c r="X2771" s="21">
        <f t="shared" si="307"/>
        <v>2016</v>
      </c>
    </row>
    <row r="2772" spans="1:24" ht="60" x14ac:dyDescent="0.25">
      <c r="A2772">
        <v>149</v>
      </c>
      <c r="B2772" s="1" t="s">
        <v>151</v>
      </c>
      <c r="C2772" s="1" t="s">
        <v>4259</v>
      </c>
      <c r="D2772" s="3">
        <v>10000</v>
      </c>
      <c r="E2772" s="4">
        <v>92</v>
      </c>
      <c r="F2772" t="s">
        <v>8219</v>
      </c>
      <c r="G2772" t="s">
        <v>8223</v>
      </c>
      <c r="H2772" t="s">
        <v>8404</v>
      </c>
      <c r="I2772" t="s">
        <v>8245</v>
      </c>
      <c r="J2772">
        <v>1419494400</v>
      </c>
      <c r="K2772">
        <v>1416888470</v>
      </c>
      <c r="L2772" t="b">
        <v>0</v>
      </c>
      <c r="M2772">
        <v>6</v>
      </c>
      <c r="N2772" t="b">
        <v>0</v>
      </c>
      <c r="O2772" t="s">
        <v>8265</v>
      </c>
      <c r="P2772" t="s">
        <v>8320</v>
      </c>
      <c r="Q2772" t="s">
        <v>8336</v>
      </c>
      <c r="R2772">
        <f t="shared" si="301"/>
        <v>15.33</v>
      </c>
      <c r="S2772" s="9">
        <f t="shared" si="302"/>
        <v>1</v>
      </c>
      <c r="T2772" s="8">
        <f t="shared" si="303"/>
        <v>41968.172106481477</v>
      </c>
      <c r="U2772" s="8">
        <f t="shared" si="304"/>
        <v>41998.333333333328</v>
      </c>
      <c r="V2772" s="14">
        <f t="shared" si="305"/>
        <v>30.161226851851097</v>
      </c>
      <c r="W2772" s="10">
        <f t="shared" si="306"/>
        <v>-0.99080000000000001</v>
      </c>
      <c r="X2772" s="21">
        <f t="shared" si="307"/>
        <v>2014</v>
      </c>
    </row>
    <row r="2773" spans="1:24" ht="45" x14ac:dyDescent="0.25">
      <c r="A2773">
        <v>2160</v>
      </c>
      <c r="B2773" s="1" t="s">
        <v>2161</v>
      </c>
      <c r="C2773" s="1" t="s">
        <v>6270</v>
      </c>
      <c r="D2773" s="3">
        <v>10000</v>
      </c>
      <c r="E2773" s="4">
        <v>85</v>
      </c>
      <c r="F2773" t="s">
        <v>8220</v>
      </c>
      <c r="G2773" t="s">
        <v>8223</v>
      </c>
      <c r="H2773" t="s">
        <v>8404</v>
      </c>
      <c r="I2773" t="s">
        <v>8245</v>
      </c>
      <c r="J2773">
        <v>1337447105</v>
      </c>
      <c r="K2773">
        <v>1334855105</v>
      </c>
      <c r="L2773" t="b">
        <v>0</v>
      </c>
      <c r="M2773">
        <v>16</v>
      </c>
      <c r="N2773" t="b">
        <v>0</v>
      </c>
      <c r="O2773" t="s">
        <v>8280</v>
      </c>
      <c r="P2773" t="s">
        <v>8315</v>
      </c>
      <c r="Q2773" t="s">
        <v>8333</v>
      </c>
      <c r="R2773">
        <f t="shared" si="301"/>
        <v>5.31</v>
      </c>
      <c r="S2773" s="9">
        <f t="shared" si="302"/>
        <v>1</v>
      </c>
      <c r="T2773" s="8">
        <f t="shared" si="303"/>
        <v>41018.711863425924</v>
      </c>
      <c r="U2773" s="8">
        <f t="shared" si="304"/>
        <v>41048.711863425924</v>
      </c>
      <c r="V2773" s="14">
        <f t="shared" si="305"/>
        <v>30</v>
      </c>
      <c r="W2773" s="10">
        <f t="shared" si="306"/>
        <v>-0.99150000000000005</v>
      </c>
      <c r="X2773" s="21">
        <f t="shared" si="307"/>
        <v>2012</v>
      </c>
    </row>
    <row r="2774" spans="1:24" ht="45" x14ac:dyDescent="0.25">
      <c r="A2774">
        <v>454</v>
      </c>
      <c r="B2774" s="1" t="s">
        <v>455</v>
      </c>
      <c r="C2774" s="1" t="s">
        <v>4564</v>
      </c>
      <c r="D2774" s="3">
        <v>10000</v>
      </c>
      <c r="E2774" s="4">
        <v>82</v>
      </c>
      <c r="F2774" t="s">
        <v>8220</v>
      </c>
      <c r="G2774" t="s">
        <v>8223</v>
      </c>
      <c r="H2774" t="s">
        <v>8404</v>
      </c>
      <c r="I2774" t="s">
        <v>8245</v>
      </c>
      <c r="J2774">
        <v>1417007640</v>
      </c>
      <c r="K2774">
        <v>1414343571</v>
      </c>
      <c r="L2774" t="b">
        <v>0</v>
      </c>
      <c r="M2774">
        <v>5</v>
      </c>
      <c r="N2774" t="b">
        <v>0</v>
      </c>
      <c r="O2774" t="s">
        <v>8268</v>
      </c>
      <c r="P2774" t="s">
        <v>8320</v>
      </c>
      <c r="Q2774" t="s">
        <v>8338</v>
      </c>
      <c r="R2774">
        <f t="shared" si="301"/>
        <v>16.399999999999999</v>
      </c>
      <c r="S2774" s="9">
        <f t="shared" si="302"/>
        <v>1</v>
      </c>
      <c r="T2774" s="8">
        <f t="shared" si="303"/>
        <v>41938.717256944445</v>
      </c>
      <c r="U2774" s="8">
        <f t="shared" si="304"/>
        <v>41969.551388888889</v>
      </c>
      <c r="V2774" s="14">
        <f t="shared" si="305"/>
        <v>30.83413194444438</v>
      </c>
      <c r="W2774" s="10">
        <f t="shared" si="306"/>
        <v>-0.99180000000000001</v>
      </c>
      <c r="X2774" s="21">
        <f t="shared" si="307"/>
        <v>2014</v>
      </c>
    </row>
    <row r="2775" spans="1:24" ht="60" x14ac:dyDescent="0.25">
      <c r="A2775">
        <v>1436</v>
      </c>
      <c r="B2775" s="1" t="s">
        <v>1437</v>
      </c>
      <c r="C2775" s="1" t="s">
        <v>5546</v>
      </c>
      <c r="D2775" s="3">
        <v>10000</v>
      </c>
      <c r="E2775" s="4">
        <v>77</v>
      </c>
      <c r="F2775" t="s">
        <v>8220</v>
      </c>
      <c r="G2775" t="s">
        <v>8235</v>
      </c>
      <c r="H2775" t="s">
        <v>8413</v>
      </c>
      <c r="I2775" t="s">
        <v>8248</v>
      </c>
      <c r="J2775">
        <v>1456043057</v>
      </c>
      <c r="K2775">
        <v>1453451057</v>
      </c>
      <c r="L2775" t="b">
        <v>0</v>
      </c>
      <c r="M2775">
        <v>2</v>
      </c>
      <c r="N2775" t="b">
        <v>0</v>
      </c>
      <c r="O2775" t="s">
        <v>8285</v>
      </c>
      <c r="P2775" t="s">
        <v>8310</v>
      </c>
      <c r="Q2775" t="s">
        <v>8347</v>
      </c>
      <c r="R2775">
        <f t="shared" si="301"/>
        <v>38.5</v>
      </c>
      <c r="S2775" s="9">
        <f t="shared" si="302"/>
        <v>1</v>
      </c>
      <c r="T2775" s="8">
        <f t="shared" si="303"/>
        <v>42391.35019675926</v>
      </c>
      <c r="U2775" s="8">
        <f t="shared" si="304"/>
        <v>42421.35019675926</v>
      </c>
      <c r="V2775" s="14">
        <f t="shared" si="305"/>
        <v>30</v>
      </c>
      <c r="W2775" s="10">
        <f t="shared" si="306"/>
        <v>-0.99229999999999996</v>
      </c>
      <c r="X2775" s="21">
        <f t="shared" si="307"/>
        <v>2016</v>
      </c>
    </row>
    <row r="2776" spans="1:24" ht="45" x14ac:dyDescent="0.25">
      <c r="A2776">
        <v>466</v>
      </c>
      <c r="B2776" s="1" t="s">
        <v>467</v>
      </c>
      <c r="C2776" s="1" t="s">
        <v>4576</v>
      </c>
      <c r="D2776" s="3">
        <v>10000</v>
      </c>
      <c r="E2776" s="4">
        <v>76</v>
      </c>
      <c r="F2776" t="s">
        <v>8220</v>
      </c>
      <c r="G2776" t="s">
        <v>8223</v>
      </c>
      <c r="H2776" t="s">
        <v>8404</v>
      </c>
      <c r="I2776" t="s">
        <v>8245</v>
      </c>
      <c r="J2776">
        <v>1347057464</v>
      </c>
      <c r="K2776">
        <v>1344465464</v>
      </c>
      <c r="L2776" t="b">
        <v>0</v>
      </c>
      <c r="M2776">
        <v>5</v>
      </c>
      <c r="N2776" t="b">
        <v>0</v>
      </c>
      <c r="O2776" t="s">
        <v>8268</v>
      </c>
      <c r="P2776" t="s">
        <v>8320</v>
      </c>
      <c r="Q2776" t="s">
        <v>8338</v>
      </c>
      <c r="R2776">
        <f t="shared" si="301"/>
        <v>15.2</v>
      </c>
      <c r="S2776" s="9">
        <f t="shared" si="302"/>
        <v>1</v>
      </c>
      <c r="T2776" s="8">
        <f t="shared" si="303"/>
        <v>41129.942870370374</v>
      </c>
      <c r="U2776" s="8">
        <f t="shared" si="304"/>
        <v>41159.942870370374</v>
      </c>
      <c r="V2776" s="14">
        <f t="shared" si="305"/>
        <v>30</v>
      </c>
      <c r="W2776" s="10">
        <f t="shared" si="306"/>
        <v>-0.99239999999999995</v>
      </c>
      <c r="X2776" s="21">
        <f t="shared" si="307"/>
        <v>2012</v>
      </c>
    </row>
    <row r="2777" spans="1:24" ht="60" x14ac:dyDescent="0.25">
      <c r="A2777">
        <v>2562</v>
      </c>
      <c r="B2777" s="1" t="s">
        <v>2562</v>
      </c>
      <c r="C2777" s="1" t="s">
        <v>6672</v>
      </c>
      <c r="D2777" s="3">
        <v>10000</v>
      </c>
      <c r="E2777" s="4">
        <v>75</v>
      </c>
      <c r="F2777" t="s">
        <v>8219</v>
      </c>
      <c r="G2777" t="s">
        <v>8235</v>
      </c>
      <c r="H2777" t="s">
        <v>8413</v>
      </c>
      <c r="I2777" t="s">
        <v>8248</v>
      </c>
      <c r="J2777">
        <v>1476189339</v>
      </c>
      <c r="K2777">
        <v>1471005339</v>
      </c>
      <c r="L2777" t="b">
        <v>0</v>
      </c>
      <c r="M2777">
        <v>3</v>
      </c>
      <c r="N2777" t="b">
        <v>0</v>
      </c>
      <c r="O2777" t="s">
        <v>8282</v>
      </c>
      <c r="P2777" t="s">
        <v>8318</v>
      </c>
      <c r="Q2777" t="s">
        <v>8344</v>
      </c>
      <c r="R2777">
        <f t="shared" si="301"/>
        <v>25</v>
      </c>
      <c r="S2777" s="9">
        <f t="shared" si="302"/>
        <v>1</v>
      </c>
      <c r="T2777" s="8">
        <f t="shared" si="303"/>
        <v>42594.524756944447</v>
      </c>
      <c r="U2777" s="8">
        <f t="shared" si="304"/>
        <v>42654.524756944447</v>
      </c>
      <c r="V2777" s="14">
        <f t="shared" si="305"/>
        <v>60</v>
      </c>
      <c r="W2777" s="10">
        <f t="shared" si="306"/>
        <v>-0.99250000000000005</v>
      </c>
      <c r="X2777" s="21">
        <f t="shared" si="307"/>
        <v>2016</v>
      </c>
    </row>
    <row r="2778" spans="1:24" ht="45" x14ac:dyDescent="0.25">
      <c r="A2778">
        <v>1070</v>
      </c>
      <c r="B2778" s="1" t="s">
        <v>1071</v>
      </c>
      <c r="C2778" s="1" t="s">
        <v>5180</v>
      </c>
      <c r="D2778" s="3">
        <v>10000</v>
      </c>
      <c r="E2778" s="4">
        <v>70</v>
      </c>
      <c r="F2778" t="s">
        <v>8220</v>
      </c>
      <c r="G2778" t="s">
        <v>8223</v>
      </c>
      <c r="H2778" t="s">
        <v>8404</v>
      </c>
      <c r="I2778" t="s">
        <v>8245</v>
      </c>
      <c r="J2778">
        <v>1349050622</v>
      </c>
      <c r="K2778">
        <v>1347322622</v>
      </c>
      <c r="L2778" t="b">
        <v>0</v>
      </c>
      <c r="M2778">
        <v>2</v>
      </c>
      <c r="N2778" t="b">
        <v>0</v>
      </c>
      <c r="O2778" t="s">
        <v>8280</v>
      </c>
      <c r="P2778" t="s">
        <v>8315</v>
      </c>
      <c r="Q2778" t="s">
        <v>8333</v>
      </c>
      <c r="R2778">
        <f t="shared" si="301"/>
        <v>35</v>
      </c>
      <c r="S2778" s="9">
        <f t="shared" si="302"/>
        <v>1</v>
      </c>
      <c r="T2778" s="8">
        <f t="shared" si="303"/>
        <v>41163.011828703704</v>
      </c>
      <c r="U2778" s="8">
        <f t="shared" si="304"/>
        <v>41183.011828703704</v>
      </c>
      <c r="V2778" s="14">
        <f t="shared" si="305"/>
        <v>20</v>
      </c>
      <c r="W2778" s="10">
        <f t="shared" si="306"/>
        <v>-0.99299999999999999</v>
      </c>
      <c r="X2778" s="21">
        <f t="shared" si="307"/>
        <v>2012</v>
      </c>
    </row>
    <row r="2779" spans="1:24" ht="60" x14ac:dyDescent="0.25">
      <c r="A2779">
        <v>1561</v>
      </c>
      <c r="B2779" s="1" t="s">
        <v>1562</v>
      </c>
      <c r="C2779" s="1" t="s">
        <v>5671</v>
      </c>
      <c r="D2779" s="3">
        <v>10000</v>
      </c>
      <c r="E2779" s="4">
        <v>67</v>
      </c>
      <c r="F2779" t="s">
        <v>8219</v>
      </c>
      <c r="G2779" t="s">
        <v>8223</v>
      </c>
      <c r="H2779" t="s">
        <v>8404</v>
      </c>
      <c r="I2779" t="s">
        <v>8245</v>
      </c>
      <c r="J2779">
        <v>1383789603</v>
      </c>
      <c r="K2779">
        <v>1381194003</v>
      </c>
      <c r="L2779" t="b">
        <v>0</v>
      </c>
      <c r="M2779">
        <v>1</v>
      </c>
      <c r="N2779" t="b">
        <v>0</v>
      </c>
      <c r="O2779" t="s">
        <v>8288</v>
      </c>
      <c r="P2779" t="s">
        <v>8310</v>
      </c>
      <c r="Q2779" t="s">
        <v>8348</v>
      </c>
      <c r="R2779">
        <f t="shared" si="301"/>
        <v>67</v>
      </c>
      <c r="S2779" s="9">
        <f t="shared" si="302"/>
        <v>1</v>
      </c>
      <c r="T2779" s="8">
        <f t="shared" si="303"/>
        <v>41555.041701388887</v>
      </c>
      <c r="U2779" s="8">
        <f t="shared" si="304"/>
        <v>41585.083368055559</v>
      </c>
      <c r="V2779" s="14">
        <f t="shared" si="305"/>
        <v>30.041666666671517</v>
      </c>
      <c r="W2779" s="10">
        <f t="shared" si="306"/>
        <v>-0.99329999999999996</v>
      </c>
      <c r="X2779" s="21">
        <f t="shared" si="307"/>
        <v>2013</v>
      </c>
    </row>
    <row r="2780" spans="1:24" ht="45" x14ac:dyDescent="0.25">
      <c r="A2780">
        <v>586</v>
      </c>
      <c r="B2780" s="1" t="s">
        <v>587</v>
      </c>
      <c r="C2780" s="1" t="s">
        <v>4696</v>
      </c>
      <c r="D2780" s="3">
        <v>10000</v>
      </c>
      <c r="E2780" s="4">
        <v>56</v>
      </c>
      <c r="F2780" t="s">
        <v>8220</v>
      </c>
      <c r="G2780" t="s">
        <v>8223</v>
      </c>
      <c r="H2780" t="s">
        <v>8404</v>
      </c>
      <c r="I2780" t="s">
        <v>8245</v>
      </c>
      <c r="J2780">
        <v>1424032207</v>
      </c>
      <c r="K2780">
        <v>1421440207</v>
      </c>
      <c r="L2780" t="b">
        <v>0</v>
      </c>
      <c r="M2780">
        <v>4</v>
      </c>
      <c r="N2780" t="b">
        <v>0</v>
      </c>
      <c r="O2780" t="s">
        <v>8270</v>
      </c>
      <c r="P2780" t="s">
        <v>8307</v>
      </c>
      <c r="Q2780" t="s">
        <v>8341</v>
      </c>
      <c r="R2780">
        <f t="shared" si="301"/>
        <v>14</v>
      </c>
      <c r="S2780" s="9">
        <f t="shared" si="302"/>
        <v>1</v>
      </c>
      <c r="T2780" s="8">
        <f t="shared" si="303"/>
        <v>42020.854247685187</v>
      </c>
      <c r="U2780" s="8">
        <f t="shared" si="304"/>
        <v>42050.854247685187</v>
      </c>
      <c r="V2780" s="14">
        <f t="shared" si="305"/>
        <v>30</v>
      </c>
      <c r="W2780" s="10">
        <f t="shared" si="306"/>
        <v>-0.99439999999999995</v>
      </c>
      <c r="X2780" s="21">
        <f t="shared" si="307"/>
        <v>2015</v>
      </c>
    </row>
    <row r="2781" spans="1:24" ht="45" x14ac:dyDescent="0.25">
      <c r="A2781">
        <v>1082</v>
      </c>
      <c r="B2781" s="1" t="s">
        <v>1083</v>
      </c>
      <c r="C2781" s="1" t="s">
        <v>5192</v>
      </c>
      <c r="D2781" s="3">
        <v>10000</v>
      </c>
      <c r="E2781" s="4">
        <v>56</v>
      </c>
      <c r="F2781" t="s">
        <v>8220</v>
      </c>
      <c r="G2781" t="s">
        <v>8223</v>
      </c>
      <c r="H2781" t="s">
        <v>8404</v>
      </c>
      <c r="I2781" t="s">
        <v>8245</v>
      </c>
      <c r="J2781">
        <v>1344635088</v>
      </c>
      <c r="K2781">
        <v>1342043088</v>
      </c>
      <c r="L2781" t="b">
        <v>0</v>
      </c>
      <c r="M2781">
        <v>3</v>
      </c>
      <c r="N2781" t="b">
        <v>0</v>
      </c>
      <c r="O2781" t="s">
        <v>8280</v>
      </c>
      <c r="P2781" t="s">
        <v>8315</v>
      </c>
      <c r="Q2781" t="s">
        <v>8333</v>
      </c>
      <c r="R2781">
        <f t="shared" si="301"/>
        <v>18.670000000000002</v>
      </c>
      <c r="S2781" s="9">
        <f t="shared" si="302"/>
        <v>1</v>
      </c>
      <c r="T2781" s="8">
        <f t="shared" si="303"/>
        <v>41101.906111111115</v>
      </c>
      <c r="U2781" s="8">
        <f t="shared" si="304"/>
        <v>41131.906111111115</v>
      </c>
      <c r="V2781" s="14">
        <f t="shared" si="305"/>
        <v>30</v>
      </c>
      <c r="W2781" s="10">
        <f t="shared" si="306"/>
        <v>-0.99439999999999995</v>
      </c>
      <c r="X2781" s="21">
        <f t="shared" si="307"/>
        <v>2012</v>
      </c>
    </row>
    <row r="2782" spans="1:24" ht="60" x14ac:dyDescent="0.25">
      <c r="A2782">
        <v>1577</v>
      </c>
      <c r="B2782" s="1" t="s">
        <v>1578</v>
      </c>
      <c r="C2782" s="1" t="s">
        <v>5687</v>
      </c>
      <c r="D2782" s="3">
        <v>10000</v>
      </c>
      <c r="E2782" s="4">
        <v>55</v>
      </c>
      <c r="F2782" t="s">
        <v>8219</v>
      </c>
      <c r="G2782" t="s">
        <v>8223</v>
      </c>
      <c r="H2782" t="s">
        <v>8404</v>
      </c>
      <c r="I2782" t="s">
        <v>8245</v>
      </c>
      <c r="J2782">
        <v>1343161248</v>
      </c>
      <c r="K2782">
        <v>1337977248</v>
      </c>
      <c r="L2782" t="b">
        <v>0</v>
      </c>
      <c r="M2782">
        <v>2</v>
      </c>
      <c r="N2782" t="b">
        <v>0</v>
      </c>
      <c r="O2782" t="s">
        <v>8288</v>
      </c>
      <c r="P2782" t="s">
        <v>8310</v>
      </c>
      <c r="Q2782" t="s">
        <v>8348</v>
      </c>
      <c r="R2782">
        <f t="shared" si="301"/>
        <v>27.5</v>
      </c>
      <c r="S2782" s="9">
        <f t="shared" si="302"/>
        <v>1</v>
      </c>
      <c r="T2782" s="8">
        <f t="shared" si="303"/>
        <v>41054.847777777781</v>
      </c>
      <c r="U2782" s="8">
        <f t="shared" si="304"/>
        <v>41114.847777777781</v>
      </c>
      <c r="V2782" s="14">
        <f t="shared" si="305"/>
        <v>60</v>
      </c>
      <c r="W2782" s="10">
        <f t="shared" si="306"/>
        <v>-0.99450000000000005</v>
      </c>
      <c r="X2782" s="21">
        <f t="shared" si="307"/>
        <v>2012</v>
      </c>
    </row>
    <row r="2783" spans="1:24" ht="45" x14ac:dyDescent="0.25">
      <c r="A2783">
        <v>1875</v>
      </c>
      <c r="B2783" s="1" t="s">
        <v>1876</v>
      </c>
      <c r="C2783" s="1" t="s">
        <v>5985</v>
      </c>
      <c r="D2783" s="3">
        <v>10000</v>
      </c>
      <c r="E2783" s="4">
        <v>51</v>
      </c>
      <c r="F2783" t="s">
        <v>8220</v>
      </c>
      <c r="G2783" t="s">
        <v>8223</v>
      </c>
      <c r="H2783" t="s">
        <v>8404</v>
      </c>
      <c r="I2783" t="s">
        <v>8245</v>
      </c>
      <c r="J2783">
        <v>1470519308</v>
      </c>
      <c r="K2783">
        <v>1465335308</v>
      </c>
      <c r="L2783" t="b">
        <v>0</v>
      </c>
      <c r="M2783">
        <v>3</v>
      </c>
      <c r="N2783" t="b">
        <v>0</v>
      </c>
      <c r="O2783" t="s">
        <v>8281</v>
      </c>
      <c r="P2783" t="s">
        <v>8315</v>
      </c>
      <c r="Q2783" t="s">
        <v>8343</v>
      </c>
      <c r="R2783">
        <f t="shared" si="301"/>
        <v>17</v>
      </c>
      <c r="S2783" s="9">
        <f t="shared" si="302"/>
        <v>1</v>
      </c>
      <c r="T2783" s="8">
        <f t="shared" si="303"/>
        <v>42528.899398148147</v>
      </c>
      <c r="U2783" s="8">
        <f t="shared" si="304"/>
        <v>42588.899398148147</v>
      </c>
      <c r="V2783" s="14">
        <f t="shared" si="305"/>
        <v>60</v>
      </c>
      <c r="W2783" s="10">
        <f t="shared" si="306"/>
        <v>-0.99490000000000001</v>
      </c>
      <c r="X2783" s="21">
        <f t="shared" si="307"/>
        <v>2016</v>
      </c>
    </row>
    <row r="2784" spans="1:24" ht="60" x14ac:dyDescent="0.25">
      <c r="A2784">
        <v>2568</v>
      </c>
      <c r="B2784" s="1" t="s">
        <v>2568</v>
      </c>
      <c r="C2784" s="1" t="s">
        <v>6678</v>
      </c>
      <c r="D2784" s="3">
        <v>10000</v>
      </c>
      <c r="E2784" s="4">
        <v>50</v>
      </c>
      <c r="F2784" t="s">
        <v>8219</v>
      </c>
      <c r="G2784" t="s">
        <v>8224</v>
      </c>
      <c r="H2784" t="s">
        <v>8408</v>
      </c>
      <c r="I2784" t="s">
        <v>8246</v>
      </c>
      <c r="J2784">
        <v>1472745594</v>
      </c>
      <c r="K2784">
        <v>1470153594</v>
      </c>
      <c r="L2784" t="b">
        <v>0</v>
      </c>
      <c r="M2784">
        <v>1</v>
      </c>
      <c r="N2784" t="b">
        <v>0</v>
      </c>
      <c r="O2784" t="s">
        <v>8282</v>
      </c>
      <c r="P2784" t="s">
        <v>8318</v>
      </c>
      <c r="Q2784" t="s">
        <v>8344</v>
      </c>
      <c r="R2784">
        <f t="shared" si="301"/>
        <v>50</v>
      </c>
      <c r="S2784" s="9">
        <f t="shared" si="302"/>
        <v>1</v>
      </c>
      <c r="T2784" s="8">
        <f t="shared" si="303"/>
        <v>42584.666597222225</v>
      </c>
      <c r="U2784" s="8">
        <f t="shared" si="304"/>
        <v>42614.666597222225</v>
      </c>
      <c r="V2784" s="14">
        <f t="shared" si="305"/>
        <v>30</v>
      </c>
      <c r="W2784" s="10">
        <f t="shared" si="306"/>
        <v>-0.995</v>
      </c>
      <c r="X2784" s="21">
        <f t="shared" si="307"/>
        <v>2016</v>
      </c>
    </row>
    <row r="2785" spans="1:24" ht="60" x14ac:dyDescent="0.25">
      <c r="A2785">
        <v>1109</v>
      </c>
      <c r="B2785" s="1" t="s">
        <v>1110</v>
      </c>
      <c r="C2785" s="1" t="s">
        <v>5219</v>
      </c>
      <c r="D2785" s="3">
        <v>10000</v>
      </c>
      <c r="E2785" s="4">
        <v>45</v>
      </c>
      <c r="F2785" t="s">
        <v>8220</v>
      </c>
      <c r="G2785" t="s">
        <v>8223</v>
      </c>
      <c r="H2785" t="s">
        <v>8404</v>
      </c>
      <c r="I2785" t="s">
        <v>8245</v>
      </c>
      <c r="J2785">
        <v>1479495790</v>
      </c>
      <c r="K2785">
        <v>1476900190</v>
      </c>
      <c r="L2785" t="b">
        <v>0</v>
      </c>
      <c r="M2785">
        <v>3</v>
      </c>
      <c r="N2785" t="b">
        <v>0</v>
      </c>
      <c r="O2785" t="s">
        <v>8280</v>
      </c>
      <c r="P2785" t="s">
        <v>8315</v>
      </c>
      <c r="Q2785" t="s">
        <v>8333</v>
      </c>
      <c r="R2785">
        <f t="shared" si="301"/>
        <v>15</v>
      </c>
      <c r="S2785" s="9">
        <f t="shared" si="302"/>
        <v>0</v>
      </c>
      <c r="T2785" s="8">
        <f t="shared" si="303"/>
        <v>42662.752199074079</v>
      </c>
      <c r="U2785" s="8">
        <f t="shared" si="304"/>
        <v>42692.793865740736</v>
      </c>
      <c r="V2785" s="14">
        <f t="shared" si="305"/>
        <v>30.041666666656965</v>
      </c>
      <c r="W2785" s="10">
        <f t="shared" si="306"/>
        <v>-0.99550000000000005</v>
      </c>
      <c r="X2785" s="21">
        <f t="shared" si="307"/>
        <v>2016</v>
      </c>
    </row>
    <row r="2786" spans="1:24" ht="60" x14ac:dyDescent="0.25">
      <c r="A2786">
        <v>3053</v>
      </c>
      <c r="B2786" s="1" t="s">
        <v>3053</v>
      </c>
      <c r="C2786" s="1" t="s">
        <v>7163</v>
      </c>
      <c r="D2786" s="3">
        <v>10000</v>
      </c>
      <c r="E2786" s="4">
        <v>40</v>
      </c>
      <c r="F2786" t="s">
        <v>8220</v>
      </c>
      <c r="G2786" t="s">
        <v>8223</v>
      </c>
      <c r="H2786" t="s">
        <v>8404</v>
      </c>
      <c r="I2786" t="s">
        <v>8245</v>
      </c>
      <c r="J2786">
        <v>1412222340</v>
      </c>
      <c r="K2786">
        <v>1407781013</v>
      </c>
      <c r="L2786" t="b">
        <v>0</v>
      </c>
      <c r="M2786">
        <v>3</v>
      </c>
      <c r="N2786" t="b">
        <v>0</v>
      </c>
      <c r="O2786" t="s">
        <v>8301</v>
      </c>
      <c r="P2786" t="s">
        <v>8322</v>
      </c>
      <c r="Q2786" t="s">
        <v>8323</v>
      </c>
      <c r="R2786">
        <f t="shared" si="301"/>
        <v>13.33</v>
      </c>
      <c r="S2786" s="9">
        <f t="shared" si="302"/>
        <v>0</v>
      </c>
      <c r="T2786" s="8">
        <f t="shared" si="303"/>
        <v>41862.761724537035</v>
      </c>
      <c r="U2786" s="8">
        <f t="shared" si="304"/>
        <v>41914.165972222225</v>
      </c>
      <c r="V2786" s="14">
        <f t="shared" si="305"/>
        <v>51.404247685190057</v>
      </c>
      <c r="W2786" s="10">
        <f t="shared" si="306"/>
        <v>-0.996</v>
      </c>
      <c r="X2786" s="21">
        <f t="shared" si="307"/>
        <v>2014</v>
      </c>
    </row>
    <row r="2787" spans="1:24" ht="60" x14ac:dyDescent="0.25">
      <c r="A2787">
        <v>4042</v>
      </c>
      <c r="B2787" s="1" t="s">
        <v>4038</v>
      </c>
      <c r="C2787" s="1" t="s">
        <v>8146</v>
      </c>
      <c r="D2787" s="3">
        <v>10000</v>
      </c>
      <c r="E2787" s="4">
        <v>21</v>
      </c>
      <c r="F2787" t="s">
        <v>8220</v>
      </c>
      <c r="G2787" t="s">
        <v>8223</v>
      </c>
      <c r="H2787" t="s">
        <v>8404</v>
      </c>
      <c r="I2787" t="s">
        <v>8245</v>
      </c>
      <c r="J2787">
        <v>1421781360</v>
      </c>
      <c r="K2787">
        <v>1419213664</v>
      </c>
      <c r="L2787" t="b">
        <v>0</v>
      </c>
      <c r="M2787">
        <v>3</v>
      </c>
      <c r="N2787" t="b">
        <v>0</v>
      </c>
      <c r="O2787" t="s">
        <v>8269</v>
      </c>
      <c r="P2787" t="s">
        <v>8322</v>
      </c>
      <c r="Q2787" t="s">
        <v>8325</v>
      </c>
      <c r="R2787">
        <f t="shared" si="301"/>
        <v>7</v>
      </c>
      <c r="S2787" s="9">
        <f t="shared" si="302"/>
        <v>0</v>
      </c>
      <c r="T2787" s="8">
        <f t="shared" si="303"/>
        <v>41995.084074074075</v>
      </c>
      <c r="U2787" s="8">
        <f t="shared" si="304"/>
        <v>42024.802777777775</v>
      </c>
      <c r="V2787" s="14">
        <f t="shared" si="305"/>
        <v>29.718703703700157</v>
      </c>
      <c r="W2787" s="10">
        <f t="shared" si="306"/>
        <v>-0.99790000000000001</v>
      </c>
      <c r="X2787" s="21">
        <f t="shared" si="307"/>
        <v>2014</v>
      </c>
    </row>
    <row r="2788" spans="1:24" ht="45" x14ac:dyDescent="0.25">
      <c r="A2788">
        <v>3852</v>
      </c>
      <c r="B2788" s="1" t="s">
        <v>3849</v>
      </c>
      <c r="C2788" s="1" t="s">
        <v>7961</v>
      </c>
      <c r="D2788" s="3">
        <v>10000</v>
      </c>
      <c r="E2788" s="4">
        <v>20</v>
      </c>
      <c r="F2788" t="s">
        <v>8220</v>
      </c>
      <c r="G2788" t="s">
        <v>8223</v>
      </c>
      <c r="H2788" t="s">
        <v>8404</v>
      </c>
      <c r="I2788" t="s">
        <v>8245</v>
      </c>
      <c r="J2788">
        <v>1427427276</v>
      </c>
      <c r="K2788">
        <v>1425270876</v>
      </c>
      <c r="L2788" t="b">
        <v>0</v>
      </c>
      <c r="M2788">
        <v>2</v>
      </c>
      <c r="N2788" t="b">
        <v>0</v>
      </c>
      <c r="O2788" t="s">
        <v>8269</v>
      </c>
      <c r="P2788" t="s">
        <v>8322</v>
      </c>
      <c r="Q2788" t="s">
        <v>8325</v>
      </c>
      <c r="R2788">
        <f t="shared" si="301"/>
        <v>10</v>
      </c>
      <c r="S2788" s="9">
        <f t="shared" si="302"/>
        <v>0</v>
      </c>
      <c r="T2788" s="8">
        <f t="shared" si="303"/>
        <v>42065.190694444449</v>
      </c>
      <c r="U2788" s="8">
        <f t="shared" si="304"/>
        <v>42090.149027777778</v>
      </c>
      <c r="V2788" s="14">
        <f t="shared" si="305"/>
        <v>24.958333333328483</v>
      </c>
      <c r="W2788" s="10">
        <f t="shared" si="306"/>
        <v>-0.998</v>
      </c>
      <c r="X2788" s="21">
        <f t="shared" si="307"/>
        <v>2015</v>
      </c>
    </row>
    <row r="2789" spans="1:24" ht="45" x14ac:dyDescent="0.25">
      <c r="A2789">
        <v>1169</v>
      </c>
      <c r="B2789" s="1" t="s">
        <v>1170</v>
      </c>
      <c r="C2789" s="1" t="s">
        <v>5279</v>
      </c>
      <c r="D2789" s="3">
        <v>10000</v>
      </c>
      <c r="E2789" s="4">
        <v>17</v>
      </c>
      <c r="F2789" t="s">
        <v>8220</v>
      </c>
      <c r="G2789" t="s">
        <v>8223</v>
      </c>
      <c r="H2789" t="s">
        <v>8404</v>
      </c>
      <c r="I2789" t="s">
        <v>8245</v>
      </c>
      <c r="J2789">
        <v>1424593763</v>
      </c>
      <c r="K2789">
        <v>1422001763</v>
      </c>
      <c r="L2789" t="b">
        <v>0</v>
      </c>
      <c r="M2789">
        <v>3</v>
      </c>
      <c r="N2789" t="b">
        <v>0</v>
      </c>
      <c r="O2789" t="s">
        <v>8282</v>
      </c>
      <c r="P2789" t="s">
        <v>8318</v>
      </c>
      <c r="Q2789" t="s">
        <v>8344</v>
      </c>
      <c r="R2789">
        <f t="shared" si="301"/>
        <v>5.67</v>
      </c>
      <c r="S2789" s="9">
        <f t="shared" si="302"/>
        <v>0</v>
      </c>
      <c r="T2789" s="8">
        <f t="shared" si="303"/>
        <v>42027.353738425925</v>
      </c>
      <c r="U2789" s="8">
        <f t="shared" si="304"/>
        <v>42057.353738425925</v>
      </c>
      <c r="V2789" s="14">
        <f t="shared" si="305"/>
        <v>30</v>
      </c>
      <c r="W2789" s="10">
        <f t="shared" si="306"/>
        <v>-0.99829999999999997</v>
      </c>
      <c r="X2789" s="21">
        <f t="shared" si="307"/>
        <v>2015</v>
      </c>
    </row>
    <row r="2790" spans="1:24" ht="45" x14ac:dyDescent="0.25">
      <c r="A2790">
        <v>443</v>
      </c>
      <c r="B2790" s="1" t="s">
        <v>444</v>
      </c>
      <c r="C2790" s="1" t="s">
        <v>4553</v>
      </c>
      <c r="D2790" s="3">
        <v>10000</v>
      </c>
      <c r="E2790" s="4">
        <v>10</v>
      </c>
      <c r="F2790" t="s">
        <v>8220</v>
      </c>
      <c r="G2790" t="s">
        <v>8228</v>
      </c>
      <c r="H2790" t="s">
        <v>8409</v>
      </c>
      <c r="I2790" t="s">
        <v>8250</v>
      </c>
      <c r="J2790">
        <v>1391991701</v>
      </c>
      <c r="K2790">
        <v>1389399701</v>
      </c>
      <c r="L2790" t="b">
        <v>0</v>
      </c>
      <c r="M2790">
        <v>2</v>
      </c>
      <c r="N2790" t="b">
        <v>0</v>
      </c>
      <c r="O2790" t="s">
        <v>8268</v>
      </c>
      <c r="P2790" t="s">
        <v>8320</v>
      </c>
      <c r="Q2790" t="s">
        <v>8338</v>
      </c>
      <c r="R2790">
        <f t="shared" si="301"/>
        <v>5</v>
      </c>
      <c r="S2790" s="9">
        <f t="shared" si="302"/>
        <v>0</v>
      </c>
      <c r="T2790" s="8">
        <f t="shared" si="303"/>
        <v>41650.015057870369</v>
      </c>
      <c r="U2790" s="8">
        <f t="shared" si="304"/>
        <v>41680.015057870369</v>
      </c>
      <c r="V2790" s="14">
        <f t="shared" si="305"/>
        <v>30</v>
      </c>
      <c r="W2790" s="10">
        <f t="shared" si="306"/>
        <v>-0.999</v>
      </c>
      <c r="X2790" s="21">
        <f t="shared" si="307"/>
        <v>2014</v>
      </c>
    </row>
    <row r="2791" spans="1:24" ht="45" x14ac:dyDescent="0.25">
      <c r="A2791">
        <v>482</v>
      </c>
      <c r="B2791" s="1" t="s">
        <v>483</v>
      </c>
      <c r="C2791" s="1" t="s">
        <v>4592</v>
      </c>
      <c r="D2791" s="3">
        <v>10000</v>
      </c>
      <c r="E2791" s="4">
        <v>10</v>
      </c>
      <c r="F2791" t="s">
        <v>8220</v>
      </c>
      <c r="G2791" t="s">
        <v>8223</v>
      </c>
      <c r="H2791" t="s">
        <v>8404</v>
      </c>
      <c r="I2791" t="s">
        <v>8245</v>
      </c>
      <c r="J2791">
        <v>1460644440</v>
      </c>
      <c r="K2791">
        <v>1458336690</v>
      </c>
      <c r="L2791" t="b">
        <v>0</v>
      </c>
      <c r="M2791">
        <v>1</v>
      </c>
      <c r="N2791" t="b">
        <v>0</v>
      </c>
      <c r="O2791" t="s">
        <v>8268</v>
      </c>
      <c r="P2791" t="s">
        <v>8320</v>
      </c>
      <c r="Q2791" t="s">
        <v>8338</v>
      </c>
      <c r="R2791">
        <f t="shared" si="301"/>
        <v>10</v>
      </c>
      <c r="S2791" s="9">
        <f t="shared" si="302"/>
        <v>0</v>
      </c>
      <c r="T2791" s="8">
        <f t="shared" si="303"/>
        <v>42447.896875000006</v>
      </c>
      <c r="U2791" s="8">
        <f t="shared" si="304"/>
        <v>42474.606944444444</v>
      </c>
      <c r="V2791" s="14">
        <f t="shared" si="305"/>
        <v>26.710069444437977</v>
      </c>
      <c r="W2791" s="10">
        <f t="shared" si="306"/>
        <v>-0.999</v>
      </c>
      <c r="X2791" s="21">
        <f t="shared" si="307"/>
        <v>2016</v>
      </c>
    </row>
    <row r="2792" spans="1:24" ht="60" x14ac:dyDescent="0.25">
      <c r="A2792">
        <v>1564</v>
      </c>
      <c r="B2792" s="1" t="s">
        <v>1565</v>
      </c>
      <c r="C2792" s="1" t="s">
        <v>5674</v>
      </c>
      <c r="D2792" s="3">
        <v>10000</v>
      </c>
      <c r="E2792" s="4">
        <v>10</v>
      </c>
      <c r="F2792" t="s">
        <v>8219</v>
      </c>
      <c r="G2792" t="s">
        <v>8223</v>
      </c>
      <c r="H2792" t="s">
        <v>8404</v>
      </c>
      <c r="I2792" t="s">
        <v>8245</v>
      </c>
      <c r="J2792">
        <v>1432843500</v>
      </c>
      <c r="K2792">
        <v>1430124509</v>
      </c>
      <c r="L2792" t="b">
        <v>0</v>
      </c>
      <c r="M2792">
        <v>1</v>
      </c>
      <c r="N2792" t="b">
        <v>0</v>
      </c>
      <c r="O2792" t="s">
        <v>8288</v>
      </c>
      <c r="P2792" t="s">
        <v>8310</v>
      </c>
      <c r="Q2792" t="s">
        <v>8348</v>
      </c>
      <c r="R2792">
        <f t="shared" si="301"/>
        <v>10</v>
      </c>
      <c r="S2792" s="9">
        <f t="shared" si="302"/>
        <v>0</v>
      </c>
      <c r="T2792" s="8">
        <f t="shared" si="303"/>
        <v>42121.367002314815</v>
      </c>
      <c r="U2792" s="8">
        <f t="shared" si="304"/>
        <v>42152.836805555555</v>
      </c>
      <c r="V2792" s="14">
        <f t="shared" si="305"/>
        <v>31.469803240739566</v>
      </c>
      <c r="W2792" s="10">
        <f t="shared" si="306"/>
        <v>-0.999</v>
      </c>
      <c r="X2792" s="21">
        <f t="shared" si="307"/>
        <v>2015</v>
      </c>
    </row>
    <row r="2793" spans="1:24" ht="45" x14ac:dyDescent="0.25">
      <c r="A2793">
        <v>548</v>
      </c>
      <c r="B2793" s="1" t="s">
        <v>549</v>
      </c>
      <c r="C2793" s="1" t="s">
        <v>4658</v>
      </c>
      <c r="D2793" s="3">
        <v>10000</v>
      </c>
      <c r="E2793" s="4">
        <v>9</v>
      </c>
      <c r="F2793" t="s">
        <v>8220</v>
      </c>
      <c r="G2793" t="s">
        <v>8224</v>
      </c>
      <c r="H2793" t="s">
        <v>8408</v>
      </c>
      <c r="I2793" t="s">
        <v>8246</v>
      </c>
      <c r="J2793">
        <v>1446154848</v>
      </c>
      <c r="K2793">
        <v>1443562848</v>
      </c>
      <c r="L2793" t="b">
        <v>0</v>
      </c>
      <c r="M2793">
        <v>1</v>
      </c>
      <c r="N2793" t="b">
        <v>0</v>
      </c>
      <c r="O2793" t="s">
        <v>8270</v>
      </c>
      <c r="P2793" t="s">
        <v>8307</v>
      </c>
      <c r="Q2793" t="s">
        <v>8341</v>
      </c>
      <c r="R2793">
        <f t="shared" si="301"/>
        <v>9</v>
      </c>
      <c r="S2793" s="9">
        <f t="shared" si="302"/>
        <v>0</v>
      </c>
      <c r="T2793" s="8">
        <f t="shared" si="303"/>
        <v>42276.903333333335</v>
      </c>
      <c r="U2793" s="8">
        <f t="shared" si="304"/>
        <v>42306.903333333335</v>
      </c>
      <c r="V2793" s="14">
        <f t="shared" si="305"/>
        <v>30</v>
      </c>
      <c r="W2793" s="10">
        <f t="shared" si="306"/>
        <v>-0.99909999999999999</v>
      </c>
      <c r="X2793" s="21">
        <f t="shared" si="307"/>
        <v>2015</v>
      </c>
    </row>
    <row r="2794" spans="1:24" ht="60" x14ac:dyDescent="0.25">
      <c r="A2794">
        <v>1694</v>
      </c>
      <c r="B2794" s="1" t="s">
        <v>1695</v>
      </c>
      <c r="C2794" s="1" t="s">
        <v>5804</v>
      </c>
      <c r="D2794" s="3">
        <v>10000</v>
      </c>
      <c r="E2794" s="4">
        <v>5</v>
      </c>
      <c r="F2794" t="s">
        <v>8221</v>
      </c>
      <c r="G2794" t="s">
        <v>8223</v>
      </c>
      <c r="H2794" t="s">
        <v>8404</v>
      </c>
      <c r="I2794" t="s">
        <v>8245</v>
      </c>
      <c r="J2794">
        <v>1490589360</v>
      </c>
      <c r="K2794">
        <v>1488038674</v>
      </c>
      <c r="L2794" t="b">
        <v>0</v>
      </c>
      <c r="M2794">
        <v>1</v>
      </c>
      <c r="N2794" t="b">
        <v>0</v>
      </c>
      <c r="O2794" t="s">
        <v>8291</v>
      </c>
      <c r="P2794" t="s">
        <v>8326</v>
      </c>
      <c r="Q2794" t="s">
        <v>8329</v>
      </c>
      <c r="R2794">
        <f t="shared" si="301"/>
        <v>5</v>
      </c>
      <c r="S2794" s="9">
        <f t="shared" si="302"/>
        <v>0</v>
      </c>
      <c r="T2794" s="8">
        <f t="shared" si="303"/>
        <v>42791.669837962967</v>
      </c>
      <c r="U2794" s="8">
        <f t="shared" si="304"/>
        <v>42821.191666666666</v>
      </c>
      <c r="V2794" s="14">
        <f t="shared" si="305"/>
        <v>29.521828703698702</v>
      </c>
      <c r="W2794" s="10">
        <f t="shared" si="306"/>
        <v>-0.99950000000000006</v>
      </c>
      <c r="X2794" s="21">
        <f t="shared" si="307"/>
        <v>2017</v>
      </c>
    </row>
    <row r="2795" spans="1:24" ht="60" x14ac:dyDescent="0.25">
      <c r="A2795">
        <v>3119</v>
      </c>
      <c r="B2795" s="1" t="s">
        <v>3119</v>
      </c>
      <c r="C2795" s="1" t="s">
        <v>7229</v>
      </c>
      <c r="D2795" s="3">
        <v>10000</v>
      </c>
      <c r="E2795" s="4">
        <v>5</v>
      </c>
      <c r="F2795" t="s">
        <v>8220</v>
      </c>
      <c r="G2795" t="s">
        <v>8223</v>
      </c>
      <c r="H2795" t="s">
        <v>8404</v>
      </c>
      <c r="I2795" t="s">
        <v>8245</v>
      </c>
      <c r="J2795">
        <v>1427414732</v>
      </c>
      <c r="K2795">
        <v>1424826332</v>
      </c>
      <c r="L2795" t="b">
        <v>0</v>
      </c>
      <c r="M2795">
        <v>1</v>
      </c>
      <c r="N2795" t="b">
        <v>0</v>
      </c>
      <c r="O2795" t="s">
        <v>8301</v>
      </c>
      <c r="P2795" t="s">
        <v>8322</v>
      </c>
      <c r="Q2795" t="s">
        <v>8323</v>
      </c>
      <c r="R2795">
        <f t="shared" si="301"/>
        <v>5</v>
      </c>
      <c r="S2795" s="9">
        <f t="shared" si="302"/>
        <v>0</v>
      </c>
      <c r="T2795" s="8">
        <f t="shared" si="303"/>
        <v>42060.04550925926</v>
      </c>
      <c r="U2795" s="8">
        <f t="shared" si="304"/>
        <v>42090.003842592589</v>
      </c>
      <c r="V2795" s="14">
        <f t="shared" si="305"/>
        <v>29.958333333328483</v>
      </c>
      <c r="W2795" s="10">
        <f t="shared" si="306"/>
        <v>-0.99950000000000006</v>
      </c>
      <c r="X2795" s="21">
        <f t="shared" si="307"/>
        <v>2015</v>
      </c>
    </row>
    <row r="2796" spans="1:24" ht="30" x14ac:dyDescent="0.25">
      <c r="A2796">
        <v>3904</v>
      </c>
      <c r="B2796" s="1" t="s">
        <v>3901</v>
      </c>
      <c r="C2796" s="1" t="s">
        <v>8012</v>
      </c>
      <c r="D2796" s="3">
        <v>10000</v>
      </c>
      <c r="E2796" s="4">
        <v>3</v>
      </c>
      <c r="F2796" t="s">
        <v>8220</v>
      </c>
      <c r="G2796" t="s">
        <v>8223</v>
      </c>
      <c r="H2796" t="s">
        <v>8404</v>
      </c>
      <c r="I2796" t="s">
        <v>8245</v>
      </c>
      <c r="J2796">
        <v>1429074240</v>
      </c>
      <c r="K2796">
        <v>1427866200</v>
      </c>
      <c r="L2796" t="b">
        <v>0</v>
      </c>
      <c r="M2796">
        <v>2</v>
      </c>
      <c r="N2796" t="b">
        <v>0</v>
      </c>
      <c r="O2796" t="s">
        <v>8269</v>
      </c>
      <c r="P2796" t="s">
        <v>8322</v>
      </c>
      <c r="Q2796" t="s">
        <v>8325</v>
      </c>
      <c r="R2796">
        <f t="shared" si="301"/>
        <v>1.5</v>
      </c>
      <c r="S2796" s="9">
        <f t="shared" si="302"/>
        <v>0</v>
      </c>
      <c r="T2796" s="8">
        <f t="shared" si="303"/>
        <v>42095.229166666672</v>
      </c>
      <c r="U2796" s="8">
        <f t="shared" si="304"/>
        <v>42109.211111111115</v>
      </c>
      <c r="V2796" s="14">
        <f t="shared" si="305"/>
        <v>13.981944444443798</v>
      </c>
      <c r="W2796" s="10">
        <f t="shared" si="306"/>
        <v>-0.99970000000000003</v>
      </c>
      <c r="X2796" s="21">
        <f t="shared" si="307"/>
        <v>2015</v>
      </c>
    </row>
    <row r="2797" spans="1:24" ht="60" x14ac:dyDescent="0.25">
      <c r="A2797">
        <v>2913</v>
      </c>
      <c r="B2797" s="1" t="s">
        <v>2913</v>
      </c>
      <c r="C2797" s="1" t="s">
        <v>7023</v>
      </c>
      <c r="D2797" s="3">
        <v>10000</v>
      </c>
      <c r="E2797" s="4">
        <v>2</v>
      </c>
      <c r="F2797" t="s">
        <v>8220</v>
      </c>
      <c r="G2797" t="s">
        <v>8223</v>
      </c>
      <c r="H2797" t="s">
        <v>8404</v>
      </c>
      <c r="I2797" t="s">
        <v>8245</v>
      </c>
      <c r="J2797">
        <v>1410041339</v>
      </c>
      <c r="K2797">
        <v>1404857339</v>
      </c>
      <c r="L2797" t="b">
        <v>0</v>
      </c>
      <c r="M2797">
        <v>2</v>
      </c>
      <c r="N2797" t="b">
        <v>0</v>
      </c>
      <c r="O2797" t="s">
        <v>8269</v>
      </c>
      <c r="P2797" t="s">
        <v>8322</v>
      </c>
      <c r="Q2797" t="s">
        <v>8325</v>
      </c>
      <c r="R2797">
        <f t="shared" si="301"/>
        <v>1</v>
      </c>
      <c r="S2797" s="9">
        <f t="shared" si="302"/>
        <v>0</v>
      </c>
      <c r="T2797" s="8">
        <f t="shared" si="303"/>
        <v>41828.922905092593</v>
      </c>
      <c r="U2797" s="8">
        <f t="shared" si="304"/>
        <v>41888.922905092593</v>
      </c>
      <c r="V2797" s="14">
        <f t="shared" si="305"/>
        <v>60</v>
      </c>
      <c r="W2797" s="10">
        <f t="shared" si="306"/>
        <v>-0.99980000000000002</v>
      </c>
      <c r="X2797" s="21">
        <f t="shared" si="307"/>
        <v>2014</v>
      </c>
    </row>
    <row r="2798" spans="1:24" ht="60" x14ac:dyDescent="0.25">
      <c r="A2798">
        <v>199</v>
      </c>
      <c r="B2798" s="1" t="s">
        <v>201</v>
      </c>
      <c r="C2798" s="1" t="s">
        <v>4309</v>
      </c>
      <c r="D2798" s="3">
        <v>10000</v>
      </c>
      <c r="E2798" s="4">
        <v>0</v>
      </c>
      <c r="F2798" t="s">
        <v>8220</v>
      </c>
      <c r="G2798" t="s">
        <v>8223</v>
      </c>
      <c r="H2798" t="s">
        <v>8404</v>
      </c>
      <c r="I2798" t="s">
        <v>8245</v>
      </c>
      <c r="J2798">
        <v>1472698702</v>
      </c>
      <c r="K2798">
        <v>1470106702</v>
      </c>
      <c r="L2798" t="b">
        <v>0</v>
      </c>
      <c r="M2798">
        <v>0</v>
      </c>
      <c r="N2798" t="b">
        <v>0</v>
      </c>
      <c r="O2798" t="s">
        <v>8266</v>
      </c>
      <c r="P2798" t="s">
        <v>8320</v>
      </c>
      <c r="Q2798" t="s">
        <v>8324</v>
      </c>
      <c r="R2798">
        <f t="shared" si="301"/>
        <v>0</v>
      </c>
      <c r="S2798" s="9">
        <f t="shared" si="302"/>
        <v>0</v>
      </c>
      <c r="T2798" s="8">
        <f t="shared" si="303"/>
        <v>42584.123865740738</v>
      </c>
      <c r="U2798" s="8">
        <f t="shared" si="304"/>
        <v>42614.123865740738</v>
      </c>
      <c r="V2798" s="14">
        <f t="shared" si="305"/>
        <v>30</v>
      </c>
      <c r="W2798" s="10">
        <f t="shared" si="306"/>
        <v>-1</v>
      </c>
      <c r="X2798" s="21">
        <f t="shared" si="307"/>
        <v>2016</v>
      </c>
    </row>
    <row r="2799" spans="1:24" ht="45" x14ac:dyDescent="0.25">
      <c r="A2799">
        <v>235</v>
      </c>
      <c r="B2799" s="1" t="s">
        <v>237</v>
      </c>
      <c r="C2799" s="1" t="s">
        <v>4345</v>
      </c>
      <c r="D2799" s="3">
        <v>10000</v>
      </c>
      <c r="E2799" s="4">
        <v>0</v>
      </c>
      <c r="F2799" t="s">
        <v>8220</v>
      </c>
      <c r="G2799" t="s">
        <v>8223</v>
      </c>
      <c r="H2799" t="s">
        <v>8404</v>
      </c>
      <c r="I2799" t="s">
        <v>8245</v>
      </c>
      <c r="J2799">
        <v>1436478497</v>
      </c>
      <c r="K2799">
        <v>1433886497</v>
      </c>
      <c r="L2799" t="b">
        <v>0</v>
      </c>
      <c r="M2799">
        <v>0</v>
      </c>
      <c r="N2799" t="b">
        <v>0</v>
      </c>
      <c r="O2799" t="s">
        <v>8266</v>
      </c>
      <c r="P2799" t="s">
        <v>8320</v>
      </c>
      <c r="Q2799" t="s">
        <v>8324</v>
      </c>
      <c r="R2799">
        <f t="shared" si="301"/>
        <v>0</v>
      </c>
      <c r="S2799" s="9">
        <f t="shared" si="302"/>
        <v>0</v>
      </c>
      <c r="T2799" s="8">
        <f t="shared" si="303"/>
        <v>42164.908530092594</v>
      </c>
      <c r="U2799" s="8">
        <f t="shared" si="304"/>
        <v>42194.908530092594</v>
      </c>
      <c r="V2799" s="14">
        <f t="shared" si="305"/>
        <v>30</v>
      </c>
      <c r="W2799" s="10">
        <f t="shared" si="306"/>
        <v>-1</v>
      </c>
      <c r="X2799" s="21">
        <f t="shared" si="307"/>
        <v>2015</v>
      </c>
    </row>
    <row r="2800" spans="1:24" ht="45" x14ac:dyDescent="0.25">
      <c r="A2800">
        <v>478</v>
      </c>
      <c r="B2800" s="1" t="s">
        <v>479</v>
      </c>
      <c r="C2800" s="1" t="s">
        <v>4588</v>
      </c>
      <c r="D2800" s="3">
        <v>10000</v>
      </c>
      <c r="E2800" s="4">
        <v>0</v>
      </c>
      <c r="F2800" t="s">
        <v>8220</v>
      </c>
      <c r="G2800" t="s">
        <v>8223</v>
      </c>
      <c r="H2800" t="s">
        <v>8404</v>
      </c>
      <c r="I2800" t="s">
        <v>8245</v>
      </c>
      <c r="J2800">
        <v>1427921509</v>
      </c>
      <c r="K2800">
        <v>1425333109</v>
      </c>
      <c r="L2800" t="b">
        <v>0</v>
      </c>
      <c r="M2800">
        <v>0</v>
      </c>
      <c r="N2800" t="b">
        <v>0</v>
      </c>
      <c r="O2800" t="s">
        <v>8268</v>
      </c>
      <c r="P2800" t="s">
        <v>8320</v>
      </c>
      <c r="Q2800" t="s">
        <v>8338</v>
      </c>
      <c r="R2800">
        <f t="shared" si="301"/>
        <v>0</v>
      </c>
      <c r="S2800" s="9">
        <f t="shared" si="302"/>
        <v>0</v>
      </c>
      <c r="T2800" s="8">
        <f t="shared" si="303"/>
        <v>42065.910983796297</v>
      </c>
      <c r="U2800" s="8">
        <f t="shared" si="304"/>
        <v>42095.869317129633</v>
      </c>
      <c r="V2800" s="14">
        <f t="shared" si="305"/>
        <v>29.958333333335759</v>
      </c>
      <c r="W2800" s="10">
        <f t="shared" si="306"/>
        <v>-1</v>
      </c>
      <c r="X2800" s="21">
        <f t="shared" si="307"/>
        <v>2015</v>
      </c>
    </row>
    <row r="2801" spans="1:24" ht="45" x14ac:dyDescent="0.25">
      <c r="A2801">
        <v>491</v>
      </c>
      <c r="B2801" s="1" t="s">
        <v>492</v>
      </c>
      <c r="C2801" s="1" t="s">
        <v>4601</v>
      </c>
      <c r="D2801" s="3">
        <v>10000</v>
      </c>
      <c r="E2801" s="4">
        <v>0</v>
      </c>
      <c r="F2801" t="s">
        <v>8220</v>
      </c>
      <c r="G2801" t="s">
        <v>8223</v>
      </c>
      <c r="H2801" t="s">
        <v>8404</v>
      </c>
      <c r="I2801" t="s">
        <v>8245</v>
      </c>
      <c r="J2801">
        <v>1453937699</v>
      </c>
      <c r="K2801">
        <v>1451345699</v>
      </c>
      <c r="L2801" t="b">
        <v>0</v>
      </c>
      <c r="M2801">
        <v>0</v>
      </c>
      <c r="N2801" t="b">
        <v>0</v>
      </c>
      <c r="O2801" t="s">
        <v>8268</v>
      </c>
      <c r="P2801" t="s">
        <v>8320</v>
      </c>
      <c r="Q2801" t="s">
        <v>8338</v>
      </c>
      <c r="R2801">
        <f t="shared" si="301"/>
        <v>0</v>
      </c>
      <c r="S2801" s="9">
        <f t="shared" si="302"/>
        <v>0</v>
      </c>
      <c r="T2801" s="8">
        <f t="shared" si="303"/>
        <v>42366.982627314821</v>
      </c>
      <c r="U2801" s="8">
        <f t="shared" si="304"/>
        <v>42396.982627314821</v>
      </c>
      <c r="V2801" s="14">
        <f t="shared" si="305"/>
        <v>30</v>
      </c>
      <c r="W2801" s="10">
        <f t="shared" si="306"/>
        <v>-1</v>
      </c>
      <c r="X2801" s="21">
        <f t="shared" si="307"/>
        <v>2015</v>
      </c>
    </row>
    <row r="2802" spans="1:24" ht="60" x14ac:dyDescent="0.25">
      <c r="A2802">
        <v>501</v>
      </c>
      <c r="B2802" s="1" t="s">
        <v>502</v>
      </c>
      <c r="C2802" s="1" t="s">
        <v>4611</v>
      </c>
      <c r="D2802" s="3">
        <v>10000</v>
      </c>
      <c r="E2802" s="4">
        <v>0</v>
      </c>
      <c r="F2802" t="s">
        <v>8220</v>
      </c>
      <c r="G2802" t="s">
        <v>8223</v>
      </c>
      <c r="H2802" t="s">
        <v>8404</v>
      </c>
      <c r="I2802" t="s">
        <v>8245</v>
      </c>
      <c r="J2802">
        <v>1310189851</v>
      </c>
      <c r="K2802">
        <v>1307597851</v>
      </c>
      <c r="L2802" t="b">
        <v>0</v>
      </c>
      <c r="M2802">
        <v>0</v>
      </c>
      <c r="N2802" t="b">
        <v>0</v>
      </c>
      <c r="O2802" t="s">
        <v>8268</v>
      </c>
      <c r="P2802" t="s">
        <v>8320</v>
      </c>
      <c r="Q2802" t="s">
        <v>8338</v>
      </c>
      <c r="R2802">
        <f t="shared" si="301"/>
        <v>0</v>
      </c>
      <c r="S2802" s="9">
        <f t="shared" si="302"/>
        <v>0</v>
      </c>
      <c r="T2802" s="8">
        <f t="shared" si="303"/>
        <v>40703.234386574077</v>
      </c>
      <c r="U2802" s="8">
        <f t="shared" si="304"/>
        <v>40733.234386574077</v>
      </c>
      <c r="V2802" s="14">
        <f t="shared" si="305"/>
        <v>30</v>
      </c>
      <c r="W2802" s="10">
        <f t="shared" si="306"/>
        <v>-1</v>
      </c>
      <c r="X2802" s="21">
        <f t="shared" si="307"/>
        <v>2011</v>
      </c>
    </row>
    <row r="2803" spans="1:24" ht="60" x14ac:dyDescent="0.25">
      <c r="A2803">
        <v>567</v>
      </c>
      <c r="B2803" s="1" t="s">
        <v>568</v>
      </c>
      <c r="C2803" s="1" t="s">
        <v>4677</v>
      </c>
      <c r="D2803" s="3">
        <v>10000</v>
      </c>
      <c r="E2803" s="4">
        <v>0</v>
      </c>
      <c r="F2803" t="s">
        <v>8220</v>
      </c>
      <c r="G2803" t="s">
        <v>8223</v>
      </c>
      <c r="H2803" t="s">
        <v>8404</v>
      </c>
      <c r="I2803" t="s">
        <v>8245</v>
      </c>
      <c r="J2803">
        <v>1420143194</v>
      </c>
      <c r="K2803">
        <v>1417551194</v>
      </c>
      <c r="L2803" t="b">
        <v>0</v>
      </c>
      <c r="M2803">
        <v>0</v>
      </c>
      <c r="N2803" t="b">
        <v>0</v>
      </c>
      <c r="O2803" t="s">
        <v>8270</v>
      </c>
      <c r="P2803" t="s">
        <v>8307</v>
      </c>
      <c r="Q2803" t="s">
        <v>8341</v>
      </c>
      <c r="R2803">
        <f t="shared" si="301"/>
        <v>0</v>
      </c>
      <c r="S2803" s="9">
        <f t="shared" si="302"/>
        <v>0</v>
      </c>
      <c r="T2803" s="8">
        <f t="shared" si="303"/>
        <v>41975.842523148152</v>
      </c>
      <c r="U2803" s="8">
        <f t="shared" si="304"/>
        <v>42005.842523148152</v>
      </c>
      <c r="V2803" s="14">
        <f t="shared" si="305"/>
        <v>30</v>
      </c>
      <c r="W2803" s="10">
        <f t="shared" si="306"/>
        <v>-1</v>
      </c>
      <c r="X2803" s="21">
        <f t="shared" si="307"/>
        <v>2014</v>
      </c>
    </row>
    <row r="2804" spans="1:24" ht="30" x14ac:dyDescent="0.25">
      <c r="A2804">
        <v>612</v>
      </c>
      <c r="B2804" s="1" t="s">
        <v>613</v>
      </c>
      <c r="C2804" s="1" t="s">
        <v>4722</v>
      </c>
      <c r="D2804" s="3">
        <v>10000</v>
      </c>
      <c r="E2804" s="4">
        <v>0</v>
      </c>
      <c r="F2804" t="s">
        <v>8219</v>
      </c>
      <c r="G2804" t="s">
        <v>8236</v>
      </c>
      <c r="H2804" t="s">
        <v>8411</v>
      </c>
      <c r="I2804" t="s">
        <v>8248</v>
      </c>
      <c r="J2804">
        <v>1472777146</v>
      </c>
      <c r="K2804">
        <v>1470185146</v>
      </c>
      <c r="L2804" t="b">
        <v>0</v>
      </c>
      <c r="M2804">
        <v>0</v>
      </c>
      <c r="N2804" t="b">
        <v>0</v>
      </c>
      <c r="O2804" t="s">
        <v>8270</v>
      </c>
      <c r="P2804" t="s">
        <v>8307</v>
      </c>
      <c r="Q2804" t="s">
        <v>8341</v>
      </c>
      <c r="R2804">
        <f t="shared" si="301"/>
        <v>0</v>
      </c>
      <c r="S2804" s="9">
        <f t="shared" si="302"/>
        <v>0</v>
      </c>
      <c r="T2804" s="8">
        <f t="shared" si="303"/>
        <v>42585.031782407401</v>
      </c>
      <c r="U2804" s="8">
        <f t="shared" si="304"/>
        <v>42615.031782407401</v>
      </c>
      <c r="V2804" s="14">
        <f t="shared" si="305"/>
        <v>30</v>
      </c>
      <c r="W2804" s="10">
        <f t="shared" si="306"/>
        <v>-1</v>
      </c>
      <c r="X2804" s="21">
        <f t="shared" si="307"/>
        <v>2016</v>
      </c>
    </row>
    <row r="2805" spans="1:24" ht="45" x14ac:dyDescent="0.25">
      <c r="A2805">
        <v>614</v>
      </c>
      <c r="B2805" s="1" t="s">
        <v>615</v>
      </c>
      <c r="C2805" s="1" t="s">
        <v>4724</v>
      </c>
      <c r="D2805" s="3">
        <v>10000</v>
      </c>
      <c r="E2805" s="4">
        <v>0</v>
      </c>
      <c r="F2805" t="s">
        <v>8219</v>
      </c>
      <c r="G2805" t="s">
        <v>8223</v>
      </c>
      <c r="H2805" t="s">
        <v>8404</v>
      </c>
      <c r="I2805" t="s">
        <v>8245</v>
      </c>
      <c r="J2805">
        <v>1466731740</v>
      </c>
      <c r="K2805">
        <v>1464139740</v>
      </c>
      <c r="L2805" t="b">
        <v>0</v>
      </c>
      <c r="M2805">
        <v>0</v>
      </c>
      <c r="N2805" t="b">
        <v>0</v>
      </c>
      <c r="O2805" t="s">
        <v>8270</v>
      </c>
      <c r="P2805" t="s">
        <v>8307</v>
      </c>
      <c r="Q2805" t="s">
        <v>8341</v>
      </c>
      <c r="R2805">
        <f t="shared" si="301"/>
        <v>0</v>
      </c>
      <c r="S2805" s="9">
        <f t="shared" si="302"/>
        <v>0</v>
      </c>
      <c r="T2805" s="8">
        <f t="shared" si="303"/>
        <v>42515.061805555553</v>
      </c>
      <c r="U2805" s="8">
        <f t="shared" si="304"/>
        <v>42545.061805555553</v>
      </c>
      <c r="V2805" s="14">
        <f t="shared" si="305"/>
        <v>30</v>
      </c>
      <c r="W2805" s="10">
        <f t="shared" si="306"/>
        <v>-1</v>
      </c>
      <c r="X2805" s="21">
        <f t="shared" si="307"/>
        <v>2016</v>
      </c>
    </row>
    <row r="2806" spans="1:24" ht="60" x14ac:dyDescent="0.25">
      <c r="A2806">
        <v>1056</v>
      </c>
      <c r="B2806" s="1" t="s">
        <v>1057</v>
      </c>
      <c r="C2806" s="1" t="s">
        <v>5166</v>
      </c>
      <c r="D2806" s="3">
        <v>10000</v>
      </c>
      <c r="E2806" s="4">
        <v>0</v>
      </c>
      <c r="F2806" t="s">
        <v>8219</v>
      </c>
      <c r="G2806" t="s">
        <v>8223</v>
      </c>
      <c r="H2806" t="s">
        <v>8404</v>
      </c>
      <c r="I2806" t="s">
        <v>8245</v>
      </c>
      <c r="J2806">
        <v>1429892177</v>
      </c>
      <c r="K2806">
        <v>1424711777</v>
      </c>
      <c r="L2806" t="b">
        <v>0</v>
      </c>
      <c r="M2806">
        <v>0</v>
      </c>
      <c r="N2806" t="b">
        <v>0</v>
      </c>
      <c r="O2806" t="s">
        <v>8279</v>
      </c>
      <c r="P2806" t="s">
        <v>8345</v>
      </c>
      <c r="Q2806" t="s">
        <v>8346</v>
      </c>
      <c r="R2806">
        <f t="shared" si="301"/>
        <v>0</v>
      </c>
      <c r="S2806" s="9">
        <f t="shared" si="302"/>
        <v>0</v>
      </c>
      <c r="T2806" s="8">
        <f t="shared" si="303"/>
        <v>42058.719641203701</v>
      </c>
      <c r="U2806" s="8">
        <f t="shared" si="304"/>
        <v>42118.677974537044</v>
      </c>
      <c r="V2806" s="14">
        <f t="shared" si="305"/>
        <v>59.958333333343035</v>
      </c>
      <c r="W2806" s="10">
        <f t="shared" si="306"/>
        <v>-1</v>
      </c>
      <c r="X2806" s="21">
        <f t="shared" si="307"/>
        <v>2015</v>
      </c>
    </row>
    <row r="2807" spans="1:24" ht="45" x14ac:dyDescent="0.25">
      <c r="A2807">
        <v>1057</v>
      </c>
      <c r="B2807" s="1" t="s">
        <v>1058</v>
      </c>
      <c r="C2807" s="1" t="s">
        <v>5167</v>
      </c>
      <c r="D2807" s="3">
        <v>10000</v>
      </c>
      <c r="E2807" s="4">
        <v>0</v>
      </c>
      <c r="F2807" t="s">
        <v>8219</v>
      </c>
      <c r="G2807" t="s">
        <v>8223</v>
      </c>
      <c r="H2807" t="s">
        <v>8404</v>
      </c>
      <c r="I2807" t="s">
        <v>8245</v>
      </c>
      <c r="J2807">
        <v>1480888483</v>
      </c>
      <c r="K2807">
        <v>1478292883</v>
      </c>
      <c r="L2807" t="b">
        <v>0</v>
      </c>
      <c r="M2807">
        <v>0</v>
      </c>
      <c r="N2807" t="b">
        <v>0</v>
      </c>
      <c r="O2807" t="s">
        <v>8279</v>
      </c>
      <c r="P2807" t="s">
        <v>8345</v>
      </c>
      <c r="Q2807" t="s">
        <v>8346</v>
      </c>
      <c r="R2807">
        <f t="shared" si="301"/>
        <v>0</v>
      </c>
      <c r="S2807" s="9">
        <f t="shared" si="302"/>
        <v>0</v>
      </c>
      <c r="T2807" s="8">
        <f t="shared" si="303"/>
        <v>42678.871331018512</v>
      </c>
      <c r="U2807" s="8">
        <f t="shared" si="304"/>
        <v>42708.912997685184</v>
      </c>
      <c r="V2807" s="14">
        <f t="shared" si="305"/>
        <v>30.041666666671517</v>
      </c>
      <c r="W2807" s="10">
        <f t="shared" si="306"/>
        <v>-1</v>
      </c>
      <c r="X2807" s="21">
        <f t="shared" si="307"/>
        <v>2016</v>
      </c>
    </row>
    <row r="2808" spans="1:24" ht="60" x14ac:dyDescent="0.25">
      <c r="A2808">
        <v>1107</v>
      </c>
      <c r="B2808" s="1" t="s">
        <v>1108</v>
      </c>
      <c r="C2808" s="1" t="s">
        <v>5217</v>
      </c>
      <c r="D2808" s="3">
        <v>10000</v>
      </c>
      <c r="E2808" s="4">
        <v>0</v>
      </c>
      <c r="F2808" t="s">
        <v>8220</v>
      </c>
      <c r="G2808" t="s">
        <v>8223</v>
      </c>
      <c r="H2808" t="s">
        <v>8404</v>
      </c>
      <c r="I2808" t="s">
        <v>8245</v>
      </c>
      <c r="J2808">
        <v>1406148024</v>
      </c>
      <c r="K2808">
        <v>1403556024</v>
      </c>
      <c r="L2808" t="b">
        <v>0</v>
      </c>
      <c r="M2808">
        <v>0</v>
      </c>
      <c r="N2808" t="b">
        <v>0</v>
      </c>
      <c r="O2808" t="s">
        <v>8280</v>
      </c>
      <c r="P2808" t="s">
        <v>8315</v>
      </c>
      <c r="Q2808" t="s">
        <v>8333</v>
      </c>
      <c r="R2808">
        <f t="shared" si="301"/>
        <v>0</v>
      </c>
      <c r="S2808" s="9">
        <f t="shared" si="302"/>
        <v>0</v>
      </c>
      <c r="T2808" s="8">
        <f t="shared" si="303"/>
        <v>41813.861388888887</v>
      </c>
      <c r="U2808" s="8">
        <f t="shared" si="304"/>
        <v>41843.861388888887</v>
      </c>
      <c r="V2808" s="14">
        <f t="shared" si="305"/>
        <v>30</v>
      </c>
      <c r="W2808" s="10">
        <f t="shared" si="306"/>
        <v>-1</v>
      </c>
      <c r="X2808" s="21">
        <f t="shared" si="307"/>
        <v>2014</v>
      </c>
    </row>
    <row r="2809" spans="1:24" ht="60" x14ac:dyDescent="0.25">
      <c r="A2809">
        <v>1164</v>
      </c>
      <c r="B2809" s="1" t="s">
        <v>1165</v>
      </c>
      <c r="C2809" s="1" t="s">
        <v>5274</v>
      </c>
      <c r="D2809" s="3">
        <v>10000</v>
      </c>
      <c r="E2809" s="4">
        <v>0</v>
      </c>
      <c r="F2809" t="s">
        <v>8220</v>
      </c>
      <c r="G2809" t="s">
        <v>8223</v>
      </c>
      <c r="H2809" t="s">
        <v>8404</v>
      </c>
      <c r="I2809" t="s">
        <v>8245</v>
      </c>
      <c r="J2809">
        <v>1466270582</v>
      </c>
      <c r="K2809">
        <v>1463678582</v>
      </c>
      <c r="L2809" t="b">
        <v>0</v>
      </c>
      <c r="M2809">
        <v>0</v>
      </c>
      <c r="N2809" t="b">
        <v>0</v>
      </c>
      <c r="O2809" t="s">
        <v>8282</v>
      </c>
      <c r="P2809" t="s">
        <v>8318</v>
      </c>
      <c r="Q2809" t="s">
        <v>8344</v>
      </c>
      <c r="R2809">
        <f t="shared" si="301"/>
        <v>0</v>
      </c>
      <c r="S2809" s="9">
        <f t="shared" si="302"/>
        <v>0</v>
      </c>
      <c r="T2809" s="8">
        <f t="shared" si="303"/>
        <v>42509.724328703705</v>
      </c>
      <c r="U2809" s="8">
        <f t="shared" si="304"/>
        <v>42539.724328703705</v>
      </c>
      <c r="V2809" s="14">
        <f t="shared" si="305"/>
        <v>30</v>
      </c>
      <c r="W2809" s="10">
        <f t="shared" si="306"/>
        <v>-1</v>
      </c>
      <c r="X2809" s="21">
        <f t="shared" si="307"/>
        <v>2016</v>
      </c>
    </row>
    <row r="2810" spans="1:24" ht="45" x14ac:dyDescent="0.25">
      <c r="A2810">
        <v>1429</v>
      </c>
      <c r="B2810" s="1" t="s">
        <v>1430</v>
      </c>
      <c r="C2810" s="1" t="s">
        <v>5539</v>
      </c>
      <c r="D2810" s="3">
        <v>10000</v>
      </c>
      <c r="E2810" s="4">
        <v>0</v>
      </c>
      <c r="F2810" t="s">
        <v>8220</v>
      </c>
      <c r="G2810" t="s">
        <v>8223</v>
      </c>
      <c r="H2810" t="s">
        <v>8404</v>
      </c>
      <c r="I2810" t="s">
        <v>8245</v>
      </c>
      <c r="J2810">
        <v>1428629242</v>
      </c>
      <c r="K2810">
        <v>1426037242</v>
      </c>
      <c r="L2810" t="b">
        <v>0</v>
      </c>
      <c r="M2810">
        <v>0</v>
      </c>
      <c r="N2810" t="b">
        <v>0</v>
      </c>
      <c r="O2810" t="s">
        <v>8285</v>
      </c>
      <c r="P2810" t="s">
        <v>8310</v>
      </c>
      <c r="Q2810" t="s">
        <v>8347</v>
      </c>
      <c r="R2810">
        <f t="shared" si="301"/>
        <v>0</v>
      </c>
      <c r="S2810" s="9">
        <f t="shared" si="302"/>
        <v>0</v>
      </c>
      <c r="T2810" s="8">
        <f t="shared" si="303"/>
        <v>42074.060671296291</v>
      </c>
      <c r="U2810" s="8">
        <f t="shared" si="304"/>
        <v>42104.060671296291</v>
      </c>
      <c r="V2810" s="14">
        <f t="shared" si="305"/>
        <v>30</v>
      </c>
      <c r="W2810" s="10">
        <f t="shared" si="306"/>
        <v>-1</v>
      </c>
      <c r="X2810" s="21">
        <f t="shared" si="307"/>
        <v>2015</v>
      </c>
    </row>
    <row r="2811" spans="1:24" ht="45" x14ac:dyDescent="0.25">
      <c r="A2811">
        <v>1487</v>
      </c>
      <c r="B2811" s="1" t="s">
        <v>1488</v>
      </c>
      <c r="C2811" s="1" t="s">
        <v>5597</v>
      </c>
      <c r="D2811" s="3">
        <v>10000</v>
      </c>
      <c r="E2811" s="4">
        <v>0</v>
      </c>
      <c r="F2811" t="s">
        <v>8220</v>
      </c>
      <c r="G2811" t="s">
        <v>8223</v>
      </c>
      <c r="H2811" t="s">
        <v>8404</v>
      </c>
      <c r="I2811" t="s">
        <v>8245</v>
      </c>
      <c r="J2811">
        <v>1470175271</v>
      </c>
      <c r="K2811">
        <v>1467583271</v>
      </c>
      <c r="L2811" t="b">
        <v>0</v>
      </c>
      <c r="M2811">
        <v>0</v>
      </c>
      <c r="N2811" t="b">
        <v>0</v>
      </c>
      <c r="O2811" t="s">
        <v>8273</v>
      </c>
      <c r="P2811" t="s">
        <v>8310</v>
      </c>
      <c r="Q2811" t="s">
        <v>8351</v>
      </c>
      <c r="R2811">
        <f t="shared" si="301"/>
        <v>0</v>
      </c>
      <c r="S2811" s="9">
        <f t="shared" si="302"/>
        <v>0</v>
      </c>
      <c r="T2811" s="8">
        <f t="shared" si="303"/>
        <v>42554.917488425926</v>
      </c>
      <c r="U2811" s="8">
        <f t="shared" si="304"/>
        <v>42584.917488425926</v>
      </c>
      <c r="V2811" s="14">
        <f t="shared" si="305"/>
        <v>30</v>
      </c>
      <c r="W2811" s="10">
        <f t="shared" si="306"/>
        <v>-1</v>
      </c>
      <c r="X2811" s="21">
        <f t="shared" si="307"/>
        <v>2016</v>
      </c>
    </row>
    <row r="2812" spans="1:24" ht="60" x14ac:dyDescent="0.25">
      <c r="A2812">
        <v>1729</v>
      </c>
      <c r="B2812" s="1" t="s">
        <v>1730</v>
      </c>
      <c r="C2812" s="1" t="s">
        <v>5839</v>
      </c>
      <c r="D2812" s="3">
        <v>10000</v>
      </c>
      <c r="E2812" s="4">
        <v>0</v>
      </c>
      <c r="F2812" t="s">
        <v>8220</v>
      </c>
      <c r="G2812" t="s">
        <v>8223</v>
      </c>
      <c r="H2812" t="s">
        <v>8404</v>
      </c>
      <c r="I2812" t="s">
        <v>8245</v>
      </c>
      <c r="J2812">
        <v>1465521306</v>
      </c>
      <c r="K2812">
        <v>1460337306</v>
      </c>
      <c r="L2812" t="b">
        <v>0</v>
      </c>
      <c r="M2812">
        <v>0</v>
      </c>
      <c r="N2812" t="b">
        <v>0</v>
      </c>
      <c r="O2812" t="s">
        <v>8291</v>
      </c>
      <c r="P2812" t="s">
        <v>8326</v>
      </c>
      <c r="Q2812" t="s">
        <v>8329</v>
      </c>
      <c r="R2812">
        <f t="shared" si="301"/>
        <v>0</v>
      </c>
      <c r="S2812" s="9">
        <f t="shared" si="302"/>
        <v>0</v>
      </c>
      <c r="T2812" s="8">
        <f t="shared" si="303"/>
        <v>42471.052152777775</v>
      </c>
      <c r="U2812" s="8">
        <f t="shared" si="304"/>
        <v>42531.052152777775</v>
      </c>
      <c r="V2812" s="14">
        <f t="shared" si="305"/>
        <v>60</v>
      </c>
      <c r="W2812" s="10">
        <f t="shared" si="306"/>
        <v>-1</v>
      </c>
      <c r="X2812" s="21">
        <f t="shared" si="307"/>
        <v>2016</v>
      </c>
    </row>
    <row r="2813" spans="1:24" ht="60" x14ac:dyDescent="0.25">
      <c r="A2813">
        <v>1733</v>
      </c>
      <c r="B2813" s="1" t="s">
        <v>1734</v>
      </c>
      <c r="C2813" s="1" t="s">
        <v>5843</v>
      </c>
      <c r="D2813" s="3">
        <v>10000</v>
      </c>
      <c r="E2813" s="4">
        <v>0</v>
      </c>
      <c r="F2813" t="s">
        <v>8220</v>
      </c>
      <c r="G2813" t="s">
        <v>8223</v>
      </c>
      <c r="H2813" t="s">
        <v>8404</v>
      </c>
      <c r="I2813" t="s">
        <v>8245</v>
      </c>
      <c r="J2813">
        <v>1473802200</v>
      </c>
      <c r="K2813">
        <v>1472746374</v>
      </c>
      <c r="L2813" t="b">
        <v>0</v>
      </c>
      <c r="M2813">
        <v>0</v>
      </c>
      <c r="N2813" t="b">
        <v>0</v>
      </c>
      <c r="O2813" t="s">
        <v>8291</v>
      </c>
      <c r="P2813" t="s">
        <v>8326</v>
      </c>
      <c r="Q2813" t="s">
        <v>8329</v>
      </c>
      <c r="R2813">
        <f t="shared" si="301"/>
        <v>0</v>
      </c>
      <c r="S2813" s="9">
        <f t="shared" si="302"/>
        <v>0</v>
      </c>
      <c r="T2813" s="8">
        <f t="shared" si="303"/>
        <v>42614.675625000003</v>
      </c>
      <c r="U2813" s="8">
        <f t="shared" si="304"/>
        <v>42626.895833333328</v>
      </c>
      <c r="V2813" s="14">
        <f t="shared" si="305"/>
        <v>12.22020833332499</v>
      </c>
      <c r="W2813" s="10">
        <f t="shared" si="306"/>
        <v>-1</v>
      </c>
      <c r="X2813" s="21">
        <f t="shared" si="307"/>
        <v>2016</v>
      </c>
    </row>
    <row r="2814" spans="1:24" ht="60" x14ac:dyDescent="0.25">
      <c r="A2814">
        <v>1869</v>
      </c>
      <c r="B2814" s="1" t="s">
        <v>1870</v>
      </c>
      <c r="C2814" s="1" t="s">
        <v>5979</v>
      </c>
      <c r="D2814" s="3">
        <v>10000</v>
      </c>
      <c r="E2814" s="4">
        <v>0</v>
      </c>
      <c r="F2814" t="s">
        <v>8220</v>
      </c>
      <c r="G2814" t="s">
        <v>8223</v>
      </c>
      <c r="H2814" t="s">
        <v>8404</v>
      </c>
      <c r="I2814" t="s">
        <v>8245</v>
      </c>
      <c r="J2814">
        <v>1483488249</v>
      </c>
      <c r="K2814">
        <v>1480896249</v>
      </c>
      <c r="L2814" t="b">
        <v>0</v>
      </c>
      <c r="M2814">
        <v>0</v>
      </c>
      <c r="N2814" t="b">
        <v>0</v>
      </c>
      <c r="O2814" t="s">
        <v>8281</v>
      </c>
      <c r="P2814" t="s">
        <v>8315</v>
      </c>
      <c r="Q2814" t="s">
        <v>8343</v>
      </c>
      <c r="R2814">
        <f t="shared" si="301"/>
        <v>0</v>
      </c>
      <c r="S2814" s="9">
        <f t="shared" si="302"/>
        <v>0</v>
      </c>
      <c r="T2814" s="8">
        <f t="shared" si="303"/>
        <v>42709.002881944441</v>
      </c>
      <c r="U2814" s="8">
        <f t="shared" si="304"/>
        <v>42739.002881944441</v>
      </c>
      <c r="V2814" s="14">
        <f t="shared" si="305"/>
        <v>30</v>
      </c>
      <c r="W2814" s="10">
        <f t="shared" si="306"/>
        <v>-1</v>
      </c>
      <c r="X2814" s="21">
        <f t="shared" si="307"/>
        <v>2016</v>
      </c>
    </row>
    <row r="2815" spans="1:24" ht="30" x14ac:dyDescent="0.25">
      <c r="A2815">
        <v>2356</v>
      </c>
      <c r="B2815" s="1" t="s">
        <v>2357</v>
      </c>
      <c r="C2815" s="1" t="s">
        <v>6466</v>
      </c>
      <c r="D2815" s="3">
        <v>10000</v>
      </c>
      <c r="E2815" s="4">
        <v>0</v>
      </c>
      <c r="F2815" t="s">
        <v>8219</v>
      </c>
      <c r="G2815" t="s">
        <v>8232</v>
      </c>
      <c r="H2815" t="s">
        <v>8415</v>
      </c>
      <c r="I2815" t="s">
        <v>8248</v>
      </c>
      <c r="J2815">
        <v>1433530104</v>
      </c>
      <c r="K2815">
        <v>1430938104</v>
      </c>
      <c r="L2815" t="b">
        <v>0</v>
      </c>
      <c r="M2815">
        <v>0</v>
      </c>
      <c r="N2815" t="b">
        <v>0</v>
      </c>
      <c r="O2815" t="s">
        <v>8270</v>
      </c>
      <c r="P2815" t="s">
        <v>8307</v>
      </c>
      <c r="Q2815" t="s">
        <v>8341</v>
      </c>
      <c r="R2815">
        <f t="shared" si="301"/>
        <v>0</v>
      </c>
      <c r="S2815" s="9">
        <f t="shared" si="302"/>
        <v>0</v>
      </c>
      <c r="T2815" s="8">
        <f t="shared" si="303"/>
        <v>42130.78361111111</v>
      </c>
      <c r="U2815" s="8">
        <f t="shared" si="304"/>
        <v>42160.78361111111</v>
      </c>
      <c r="V2815" s="14">
        <f t="shared" si="305"/>
        <v>30</v>
      </c>
      <c r="W2815" s="10">
        <f t="shared" si="306"/>
        <v>-1</v>
      </c>
      <c r="X2815" s="21">
        <f t="shared" si="307"/>
        <v>2015</v>
      </c>
    </row>
    <row r="2816" spans="1:24" ht="60" x14ac:dyDescent="0.25">
      <c r="A2816">
        <v>2375</v>
      </c>
      <c r="B2816" s="1" t="s">
        <v>2376</v>
      </c>
      <c r="C2816" s="1" t="s">
        <v>6485</v>
      </c>
      <c r="D2816" s="3">
        <v>10000</v>
      </c>
      <c r="E2816" s="4">
        <v>0</v>
      </c>
      <c r="F2816" t="s">
        <v>8219</v>
      </c>
      <c r="G2816" t="s">
        <v>8223</v>
      </c>
      <c r="H2816" t="s">
        <v>8404</v>
      </c>
      <c r="I2816" t="s">
        <v>8245</v>
      </c>
      <c r="J2816">
        <v>1473451437</v>
      </c>
      <c r="K2816">
        <v>1470859437</v>
      </c>
      <c r="L2816" t="b">
        <v>0</v>
      </c>
      <c r="M2816">
        <v>0</v>
      </c>
      <c r="N2816" t="b">
        <v>0</v>
      </c>
      <c r="O2816" t="s">
        <v>8270</v>
      </c>
      <c r="P2816" t="s">
        <v>8307</v>
      </c>
      <c r="Q2816" t="s">
        <v>8341</v>
      </c>
      <c r="R2816">
        <f t="shared" si="301"/>
        <v>0</v>
      </c>
      <c r="S2816" s="9">
        <f t="shared" si="302"/>
        <v>0</v>
      </c>
      <c r="T2816" s="8">
        <f t="shared" si="303"/>
        <v>42592.836076388892</v>
      </c>
      <c r="U2816" s="8">
        <f t="shared" si="304"/>
        <v>42622.836076388892</v>
      </c>
      <c r="V2816" s="14">
        <f t="shared" si="305"/>
        <v>30</v>
      </c>
      <c r="W2816" s="10">
        <f t="shared" si="306"/>
        <v>-1</v>
      </c>
      <c r="X2816" s="21">
        <f t="shared" si="307"/>
        <v>2016</v>
      </c>
    </row>
    <row r="2817" spans="1:24" ht="60" x14ac:dyDescent="0.25">
      <c r="A2817">
        <v>2433</v>
      </c>
      <c r="B2817" s="1" t="s">
        <v>2434</v>
      </c>
      <c r="C2817" s="1" t="s">
        <v>6543</v>
      </c>
      <c r="D2817" s="3">
        <v>10000</v>
      </c>
      <c r="E2817" s="4">
        <v>0</v>
      </c>
      <c r="F2817" t="s">
        <v>8220</v>
      </c>
      <c r="G2817" t="s">
        <v>8223</v>
      </c>
      <c r="H2817" t="s">
        <v>8404</v>
      </c>
      <c r="I2817" t="s">
        <v>8245</v>
      </c>
      <c r="J2817">
        <v>1456608943</v>
      </c>
      <c r="K2817">
        <v>1454016943</v>
      </c>
      <c r="L2817" t="b">
        <v>0</v>
      </c>
      <c r="M2817">
        <v>0</v>
      </c>
      <c r="N2817" t="b">
        <v>0</v>
      </c>
      <c r="O2817" t="s">
        <v>8282</v>
      </c>
      <c r="P2817" t="s">
        <v>8318</v>
      </c>
      <c r="Q2817" t="s">
        <v>8344</v>
      </c>
      <c r="R2817">
        <f t="shared" si="301"/>
        <v>0</v>
      </c>
      <c r="S2817" s="9">
        <f t="shared" si="302"/>
        <v>0</v>
      </c>
      <c r="T2817" s="8">
        <f t="shared" si="303"/>
        <v>42397.89980324074</v>
      </c>
      <c r="U2817" s="8">
        <f t="shared" si="304"/>
        <v>42427.89980324074</v>
      </c>
      <c r="V2817" s="14">
        <f t="shared" si="305"/>
        <v>30</v>
      </c>
      <c r="W2817" s="10">
        <f t="shared" si="306"/>
        <v>-1</v>
      </c>
      <c r="X2817" s="21">
        <f t="shared" si="307"/>
        <v>2016</v>
      </c>
    </row>
    <row r="2818" spans="1:24" ht="60" x14ac:dyDescent="0.25">
      <c r="A2818">
        <v>2439</v>
      </c>
      <c r="B2818" s="1" t="s">
        <v>2440</v>
      </c>
      <c r="C2818" s="1" t="s">
        <v>6549</v>
      </c>
      <c r="D2818" s="3">
        <v>10000</v>
      </c>
      <c r="E2818" s="4">
        <v>0</v>
      </c>
      <c r="F2818" t="s">
        <v>8220</v>
      </c>
      <c r="G2818" t="s">
        <v>8223</v>
      </c>
      <c r="H2818" t="s">
        <v>8404</v>
      </c>
      <c r="I2818" t="s">
        <v>8245</v>
      </c>
      <c r="J2818">
        <v>1445197129</v>
      </c>
      <c r="K2818">
        <v>1442605129</v>
      </c>
      <c r="L2818" t="b">
        <v>0</v>
      </c>
      <c r="M2818">
        <v>0</v>
      </c>
      <c r="N2818" t="b">
        <v>0</v>
      </c>
      <c r="O2818" t="s">
        <v>8282</v>
      </c>
      <c r="P2818" t="s">
        <v>8318</v>
      </c>
      <c r="Q2818" t="s">
        <v>8344</v>
      </c>
      <c r="R2818">
        <f t="shared" ref="R2818:R2881" si="308">IFERROR(ROUND(E2818/M2818,2),0)</f>
        <v>0</v>
      </c>
      <c r="S2818" s="9">
        <f t="shared" ref="S2818:S2881" si="309">ROUND((E2818/D2818)*100,0)</f>
        <v>0</v>
      </c>
      <c r="T2818" s="8">
        <f t="shared" ref="T2818:T2881" si="310">+(((K2818/60)/60)/24)+DATE(1970,1,1)</f>
        <v>42265.818622685183</v>
      </c>
      <c r="U2818" s="8">
        <f t="shared" ref="U2818:U2881" si="311">+(((J2818/60)/60/24)+DATE(1970,1,1))</f>
        <v>42295.818622685183</v>
      </c>
      <c r="V2818" s="14">
        <f t="shared" ref="V2818:V2881" si="312">+U2818-T2818</f>
        <v>30</v>
      </c>
      <c r="W2818" s="10">
        <f t="shared" ref="W2818:W2881" si="313">+(E2818-D2818)/D2818</f>
        <v>-1</v>
      </c>
      <c r="X2818" s="21">
        <f t="shared" ref="X2818:X2881" si="314">YEAR(T2818)</f>
        <v>2015</v>
      </c>
    </row>
    <row r="2819" spans="1:24" ht="60" x14ac:dyDescent="0.25">
      <c r="A2819">
        <v>2503</v>
      </c>
      <c r="B2819" s="1" t="s">
        <v>2503</v>
      </c>
      <c r="C2819" s="1" t="s">
        <v>6613</v>
      </c>
      <c r="D2819" s="3">
        <v>10000</v>
      </c>
      <c r="E2819" s="4">
        <v>0</v>
      </c>
      <c r="F2819" t="s">
        <v>8220</v>
      </c>
      <c r="G2819" t="s">
        <v>8223</v>
      </c>
      <c r="H2819" t="s">
        <v>8404</v>
      </c>
      <c r="I2819" t="s">
        <v>8245</v>
      </c>
      <c r="J2819">
        <v>1465333560</v>
      </c>
      <c r="K2819">
        <v>1462743308</v>
      </c>
      <c r="L2819" t="b">
        <v>0</v>
      </c>
      <c r="M2819">
        <v>0</v>
      </c>
      <c r="N2819" t="b">
        <v>0</v>
      </c>
      <c r="O2819" t="s">
        <v>8297</v>
      </c>
      <c r="P2819" t="s">
        <v>8318</v>
      </c>
      <c r="Q2819" t="s">
        <v>8356</v>
      </c>
      <c r="R2819">
        <f t="shared" si="308"/>
        <v>0</v>
      </c>
      <c r="S2819" s="9">
        <f t="shared" si="309"/>
        <v>0</v>
      </c>
      <c r="T2819" s="8">
        <f t="shared" si="310"/>
        <v>42498.899398148147</v>
      </c>
      <c r="U2819" s="8">
        <f t="shared" si="311"/>
        <v>42528.879166666666</v>
      </c>
      <c r="V2819" s="14">
        <f t="shared" si="312"/>
        <v>29.97976851851854</v>
      </c>
      <c r="W2819" s="10">
        <f t="shared" si="313"/>
        <v>-1</v>
      </c>
      <c r="X2819" s="21">
        <f t="shared" si="314"/>
        <v>2016</v>
      </c>
    </row>
    <row r="2820" spans="1:24" ht="60" x14ac:dyDescent="0.25">
      <c r="A2820">
        <v>2574</v>
      </c>
      <c r="B2820" s="1" t="s">
        <v>2574</v>
      </c>
      <c r="C2820" s="1" t="s">
        <v>6684</v>
      </c>
      <c r="D2820" s="3">
        <v>10000</v>
      </c>
      <c r="E2820" s="4">
        <v>0</v>
      </c>
      <c r="F2820" t="s">
        <v>8219</v>
      </c>
      <c r="G2820" t="s">
        <v>8223</v>
      </c>
      <c r="H2820" t="s">
        <v>8404</v>
      </c>
      <c r="I2820" t="s">
        <v>8245</v>
      </c>
      <c r="J2820">
        <v>1463600945</v>
      </c>
      <c r="K2820">
        <v>1461786545</v>
      </c>
      <c r="L2820" t="b">
        <v>0</v>
      </c>
      <c r="M2820">
        <v>0</v>
      </c>
      <c r="N2820" t="b">
        <v>0</v>
      </c>
      <c r="O2820" t="s">
        <v>8282</v>
      </c>
      <c r="P2820" t="s">
        <v>8318</v>
      </c>
      <c r="Q2820" t="s">
        <v>8344</v>
      </c>
      <c r="R2820">
        <f t="shared" si="308"/>
        <v>0</v>
      </c>
      <c r="S2820" s="9">
        <f t="shared" si="309"/>
        <v>0</v>
      </c>
      <c r="T2820" s="8">
        <f t="shared" si="310"/>
        <v>42487.825752314813</v>
      </c>
      <c r="U2820" s="8">
        <f t="shared" si="311"/>
        <v>42508.825752314813</v>
      </c>
      <c r="V2820" s="14">
        <f t="shared" si="312"/>
        <v>21</v>
      </c>
      <c r="W2820" s="10">
        <f t="shared" si="313"/>
        <v>-1</v>
      </c>
      <c r="X2820" s="21">
        <f t="shared" si="314"/>
        <v>2016</v>
      </c>
    </row>
    <row r="2821" spans="1:24" ht="30" x14ac:dyDescent="0.25">
      <c r="A2821">
        <v>2576</v>
      </c>
      <c r="B2821" s="1" t="s">
        <v>2576</v>
      </c>
      <c r="C2821" s="1" t="s">
        <v>6686</v>
      </c>
      <c r="D2821" s="3">
        <v>10000</v>
      </c>
      <c r="E2821" s="4">
        <v>0</v>
      </c>
      <c r="F2821" t="s">
        <v>8219</v>
      </c>
      <c r="G2821" t="s">
        <v>8223</v>
      </c>
      <c r="H2821" t="s">
        <v>8404</v>
      </c>
      <c r="I2821" t="s">
        <v>8245</v>
      </c>
      <c r="J2821">
        <v>1428707647</v>
      </c>
      <c r="K2821">
        <v>1424823247</v>
      </c>
      <c r="L2821" t="b">
        <v>0</v>
      </c>
      <c r="M2821">
        <v>0</v>
      </c>
      <c r="N2821" t="b">
        <v>0</v>
      </c>
      <c r="O2821" t="s">
        <v>8282</v>
      </c>
      <c r="P2821" t="s">
        <v>8318</v>
      </c>
      <c r="Q2821" t="s">
        <v>8344</v>
      </c>
      <c r="R2821">
        <f t="shared" si="308"/>
        <v>0</v>
      </c>
      <c r="S2821" s="9">
        <f t="shared" si="309"/>
        <v>0</v>
      </c>
      <c r="T2821" s="8">
        <f t="shared" si="310"/>
        <v>42060.00980324074</v>
      </c>
      <c r="U2821" s="8">
        <f t="shared" si="311"/>
        <v>42104.968136574069</v>
      </c>
      <c r="V2821" s="14">
        <f t="shared" si="312"/>
        <v>44.958333333328483</v>
      </c>
      <c r="W2821" s="10">
        <f t="shared" si="313"/>
        <v>-1</v>
      </c>
      <c r="X2821" s="21">
        <f t="shared" si="314"/>
        <v>2015</v>
      </c>
    </row>
    <row r="2822" spans="1:24" ht="45" x14ac:dyDescent="0.25">
      <c r="A2822">
        <v>2584</v>
      </c>
      <c r="B2822" s="1" t="s">
        <v>2584</v>
      </c>
      <c r="C2822" s="1" t="s">
        <v>6694</v>
      </c>
      <c r="D2822" s="3">
        <v>10000</v>
      </c>
      <c r="E2822" s="4">
        <v>0</v>
      </c>
      <c r="F2822" t="s">
        <v>8220</v>
      </c>
      <c r="G2822" t="s">
        <v>8223</v>
      </c>
      <c r="H2822" t="s">
        <v>8404</v>
      </c>
      <c r="I2822" t="s">
        <v>8245</v>
      </c>
      <c r="J2822">
        <v>1434341369</v>
      </c>
      <c r="K2822">
        <v>1431749369</v>
      </c>
      <c r="L2822" t="b">
        <v>0</v>
      </c>
      <c r="M2822">
        <v>0</v>
      </c>
      <c r="N2822" t="b">
        <v>0</v>
      </c>
      <c r="O2822" t="s">
        <v>8282</v>
      </c>
      <c r="P2822" t="s">
        <v>8318</v>
      </c>
      <c r="Q2822" t="s">
        <v>8344</v>
      </c>
      <c r="R2822">
        <f t="shared" si="308"/>
        <v>0</v>
      </c>
      <c r="S2822" s="9">
        <f t="shared" si="309"/>
        <v>0</v>
      </c>
      <c r="T2822" s="8">
        <f t="shared" si="310"/>
        <v>42140.173252314817</v>
      </c>
      <c r="U2822" s="8">
        <f t="shared" si="311"/>
        <v>42170.173252314817</v>
      </c>
      <c r="V2822" s="14">
        <f t="shared" si="312"/>
        <v>30</v>
      </c>
      <c r="W2822" s="10">
        <f t="shared" si="313"/>
        <v>-1</v>
      </c>
      <c r="X2822" s="21">
        <f t="shared" si="314"/>
        <v>2015</v>
      </c>
    </row>
    <row r="2823" spans="1:24" ht="45" x14ac:dyDescent="0.25">
      <c r="A2823">
        <v>2593</v>
      </c>
      <c r="B2823" s="1" t="s">
        <v>2593</v>
      </c>
      <c r="C2823" s="1" t="s">
        <v>6703</v>
      </c>
      <c r="D2823" s="3">
        <v>10000</v>
      </c>
      <c r="E2823" s="4">
        <v>0</v>
      </c>
      <c r="F2823" t="s">
        <v>8220</v>
      </c>
      <c r="G2823" t="s">
        <v>8223</v>
      </c>
      <c r="H2823" t="s">
        <v>8404</v>
      </c>
      <c r="I2823" t="s">
        <v>8245</v>
      </c>
      <c r="J2823">
        <v>1429993026</v>
      </c>
      <c r="K2823">
        <v>1427401026</v>
      </c>
      <c r="L2823" t="b">
        <v>0</v>
      </c>
      <c r="M2823">
        <v>0</v>
      </c>
      <c r="N2823" t="b">
        <v>0</v>
      </c>
      <c r="O2823" t="s">
        <v>8282</v>
      </c>
      <c r="P2823" t="s">
        <v>8318</v>
      </c>
      <c r="Q2823" t="s">
        <v>8344</v>
      </c>
      <c r="R2823">
        <f t="shared" si="308"/>
        <v>0</v>
      </c>
      <c r="S2823" s="9">
        <f t="shared" si="309"/>
        <v>0</v>
      </c>
      <c r="T2823" s="8">
        <f t="shared" si="310"/>
        <v>42089.84520833334</v>
      </c>
      <c r="U2823" s="8">
        <f t="shared" si="311"/>
        <v>42119.84520833334</v>
      </c>
      <c r="V2823" s="14">
        <f t="shared" si="312"/>
        <v>30</v>
      </c>
      <c r="W2823" s="10">
        <f t="shared" si="313"/>
        <v>-1</v>
      </c>
      <c r="X2823" s="21">
        <f t="shared" si="314"/>
        <v>2015</v>
      </c>
    </row>
    <row r="2824" spans="1:24" ht="45" x14ac:dyDescent="0.25">
      <c r="A2824">
        <v>2754</v>
      </c>
      <c r="B2824" s="1" t="s">
        <v>2754</v>
      </c>
      <c r="C2824" s="1" t="s">
        <v>6864</v>
      </c>
      <c r="D2824" s="3">
        <v>10000</v>
      </c>
      <c r="E2824" s="4">
        <v>0</v>
      </c>
      <c r="F2824" t="s">
        <v>8220</v>
      </c>
      <c r="G2824" t="s">
        <v>8223</v>
      </c>
      <c r="H2824" t="s">
        <v>8404</v>
      </c>
      <c r="I2824" t="s">
        <v>8245</v>
      </c>
      <c r="J2824">
        <v>1410448551</v>
      </c>
      <c r="K2824">
        <v>1407856551</v>
      </c>
      <c r="L2824" t="b">
        <v>0</v>
      </c>
      <c r="M2824">
        <v>0</v>
      </c>
      <c r="N2824" t="b">
        <v>0</v>
      </c>
      <c r="O2824" t="s">
        <v>8302</v>
      </c>
      <c r="P2824" t="s">
        <v>8310</v>
      </c>
      <c r="Q2824" t="s">
        <v>8355</v>
      </c>
      <c r="R2824">
        <f t="shared" si="308"/>
        <v>0</v>
      </c>
      <c r="S2824" s="9">
        <f t="shared" si="309"/>
        <v>0</v>
      </c>
      <c r="T2824" s="8">
        <f t="shared" si="310"/>
        <v>41863.636006944449</v>
      </c>
      <c r="U2824" s="8">
        <f t="shared" si="311"/>
        <v>41893.636006944449</v>
      </c>
      <c r="V2824" s="14">
        <f t="shared" si="312"/>
        <v>30</v>
      </c>
      <c r="W2824" s="10">
        <f t="shared" si="313"/>
        <v>-1</v>
      </c>
      <c r="X2824" s="21">
        <f t="shared" si="314"/>
        <v>2014</v>
      </c>
    </row>
    <row r="2825" spans="1:24" ht="60" x14ac:dyDescent="0.25">
      <c r="A2825">
        <v>2899</v>
      </c>
      <c r="B2825" s="1" t="s">
        <v>2899</v>
      </c>
      <c r="C2825" s="1" t="s">
        <v>7009</v>
      </c>
      <c r="D2825" s="3">
        <v>10000</v>
      </c>
      <c r="E2825" s="4">
        <v>0</v>
      </c>
      <c r="F2825" t="s">
        <v>8220</v>
      </c>
      <c r="G2825" t="s">
        <v>8223</v>
      </c>
      <c r="H2825" t="s">
        <v>8404</v>
      </c>
      <c r="I2825" t="s">
        <v>8245</v>
      </c>
      <c r="J2825">
        <v>1469325158</v>
      </c>
      <c r="K2825">
        <v>1464141158</v>
      </c>
      <c r="L2825" t="b">
        <v>0</v>
      </c>
      <c r="M2825">
        <v>0</v>
      </c>
      <c r="N2825" t="b">
        <v>0</v>
      </c>
      <c r="O2825" t="s">
        <v>8269</v>
      </c>
      <c r="P2825" t="s">
        <v>8322</v>
      </c>
      <c r="Q2825" t="s">
        <v>8325</v>
      </c>
      <c r="R2825">
        <f t="shared" si="308"/>
        <v>0</v>
      </c>
      <c r="S2825" s="9">
        <f t="shared" si="309"/>
        <v>0</v>
      </c>
      <c r="T2825" s="8">
        <f t="shared" si="310"/>
        <v>42515.078217592592</v>
      </c>
      <c r="U2825" s="8">
        <f t="shared" si="311"/>
        <v>42575.078217592592</v>
      </c>
      <c r="V2825" s="14">
        <f t="shared" si="312"/>
        <v>60</v>
      </c>
      <c r="W2825" s="10">
        <f t="shared" si="313"/>
        <v>-1</v>
      </c>
      <c r="X2825" s="21">
        <f t="shared" si="314"/>
        <v>2016</v>
      </c>
    </row>
    <row r="2826" spans="1:24" ht="60" x14ac:dyDescent="0.25">
      <c r="A2826">
        <v>2959</v>
      </c>
      <c r="B2826" s="1" t="s">
        <v>2959</v>
      </c>
      <c r="C2826" s="1" t="s">
        <v>7069</v>
      </c>
      <c r="D2826" s="3">
        <v>10000</v>
      </c>
      <c r="E2826" s="4">
        <v>0</v>
      </c>
      <c r="F2826" t="s">
        <v>8219</v>
      </c>
      <c r="G2826" t="s">
        <v>8224</v>
      </c>
      <c r="H2826" t="s">
        <v>8408</v>
      </c>
      <c r="I2826" t="s">
        <v>8246</v>
      </c>
      <c r="J2826">
        <v>1465258325</v>
      </c>
      <c r="K2826">
        <v>1462666325</v>
      </c>
      <c r="L2826" t="b">
        <v>0</v>
      </c>
      <c r="M2826">
        <v>0</v>
      </c>
      <c r="N2826" t="b">
        <v>0</v>
      </c>
      <c r="O2826" t="s">
        <v>8301</v>
      </c>
      <c r="P2826" t="s">
        <v>8322</v>
      </c>
      <c r="Q2826" t="s">
        <v>8323</v>
      </c>
      <c r="R2826">
        <f t="shared" si="308"/>
        <v>0</v>
      </c>
      <c r="S2826" s="9">
        <f t="shared" si="309"/>
        <v>0</v>
      </c>
      <c r="T2826" s="8">
        <f t="shared" si="310"/>
        <v>42498.008391203708</v>
      </c>
      <c r="U2826" s="8">
        <f t="shared" si="311"/>
        <v>42528.008391203708</v>
      </c>
      <c r="V2826" s="14">
        <f t="shared" si="312"/>
        <v>30</v>
      </c>
      <c r="W2826" s="10">
        <f t="shared" si="313"/>
        <v>-1</v>
      </c>
      <c r="X2826" s="21">
        <f t="shared" si="314"/>
        <v>2016</v>
      </c>
    </row>
    <row r="2827" spans="1:24" ht="45" x14ac:dyDescent="0.25">
      <c r="A2827">
        <v>3884</v>
      </c>
      <c r="B2827" s="1" t="s">
        <v>3881</v>
      </c>
      <c r="C2827" s="1" t="s">
        <v>7993</v>
      </c>
      <c r="D2827" s="3">
        <v>10000</v>
      </c>
      <c r="E2827" s="4">
        <v>0</v>
      </c>
      <c r="F2827" t="s">
        <v>8219</v>
      </c>
      <c r="G2827" t="s">
        <v>8223</v>
      </c>
      <c r="H2827" t="s">
        <v>8404</v>
      </c>
      <c r="I2827" t="s">
        <v>8245</v>
      </c>
      <c r="J2827">
        <v>1427479192</v>
      </c>
      <c r="K2827">
        <v>1425322792</v>
      </c>
      <c r="L2827" t="b">
        <v>0</v>
      </c>
      <c r="M2827">
        <v>0</v>
      </c>
      <c r="N2827" t="b">
        <v>0</v>
      </c>
      <c r="O2827" t="s">
        <v>8303</v>
      </c>
      <c r="P2827" t="s">
        <v>8322</v>
      </c>
      <c r="Q2827" t="s">
        <v>8334</v>
      </c>
      <c r="R2827">
        <f t="shared" si="308"/>
        <v>0</v>
      </c>
      <c r="S2827" s="9">
        <f t="shared" si="309"/>
        <v>0</v>
      </c>
      <c r="T2827" s="8">
        <f t="shared" si="310"/>
        <v>42065.791574074072</v>
      </c>
      <c r="U2827" s="8">
        <f t="shared" si="311"/>
        <v>42090.749907407408</v>
      </c>
      <c r="V2827" s="14">
        <f t="shared" si="312"/>
        <v>24.958333333335759</v>
      </c>
      <c r="W2827" s="10">
        <f t="shared" si="313"/>
        <v>-1</v>
      </c>
      <c r="X2827" s="21">
        <f t="shared" si="314"/>
        <v>2015</v>
      </c>
    </row>
    <row r="2828" spans="1:24" x14ac:dyDescent="0.25">
      <c r="A2828">
        <v>3886</v>
      </c>
      <c r="B2828" s="1" t="s">
        <v>3883</v>
      </c>
      <c r="C2828" s="1">
        <v>1</v>
      </c>
      <c r="D2828" s="3">
        <v>10000</v>
      </c>
      <c r="E2828" s="4">
        <v>0</v>
      </c>
      <c r="F2828" t="s">
        <v>8219</v>
      </c>
      <c r="G2828" t="s">
        <v>8225</v>
      </c>
      <c r="H2828" t="s">
        <v>8405</v>
      </c>
      <c r="I2828" t="s">
        <v>8247</v>
      </c>
      <c r="J2828">
        <v>1418275702</v>
      </c>
      <c r="K2828">
        <v>1415683702</v>
      </c>
      <c r="L2828" t="b">
        <v>0</v>
      </c>
      <c r="M2828">
        <v>0</v>
      </c>
      <c r="N2828" t="b">
        <v>0</v>
      </c>
      <c r="O2828" t="s">
        <v>8303</v>
      </c>
      <c r="P2828" t="s">
        <v>8322</v>
      </c>
      <c r="Q2828" t="s">
        <v>8334</v>
      </c>
      <c r="R2828">
        <f t="shared" si="308"/>
        <v>0</v>
      </c>
      <c r="S2828" s="9">
        <f t="shared" si="309"/>
        <v>0</v>
      </c>
      <c r="T2828" s="8">
        <f t="shared" si="310"/>
        <v>41954.228032407409</v>
      </c>
      <c r="U2828" s="8">
        <f t="shared" si="311"/>
        <v>41984.228032407409</v>
      </c>
      <c r="V2828" s="14">
        <f t="shared" si="312"/>
        <v>30</v>
      </c>
      <c r="W2828" s="10">
        <f t="shared" si="313"/>
        <v>-1</v>
      </c>
      <c r="X2828" s="21">
        <f t="shared" si="314"/>
        <v>2014</v>
      </c>
    </row>
    <row r="2829" spans="1:24" ht="60" x14ac:dyDescent="0.25">
      <c r="A2829">
        <v>3930</v>
      </c>
      <c r="B2829" s="1" t="s">
        <v>3927</v>
      </c>
      <c r="C2829" s="1" t="s">
        <v>8038</v>
      </c>
      <c r="D2829" s="3">
        <v>10000</v>
      </c>
      <c r="E2829" s="4">
        <v>0</v>
      </c>
      <c r="F2829" t="s">
        <v>8220</v>
      </c>
      <c r="G2829" t="s">
        <v>8225</v>
      </c>
      <c r="H2829" t="s">
        <v>8405</v>
      </c>
      <c r="I2829" t="s">
        <v>8247</v>
      </c>
      <c r="J2829">
        <v>1459490400</v>
      </c>
      <c r="K2829">
        <v>1457078868</v>
      </c>
      <c r="L2829" t="b">
        <v>0</v>
      </c>
      <c r="M2829">
        <v>0</v>
      </c>
      <c r="N2829" t="b">
        <v>0</v>
      </c>
      <c r="O2829" t="s">
        <v>8269</v>
      </c>
      <c r="P2829" t="s">
        <v>8322</v>
      </c>
      <c r="Q2829" t="s">
        <v>8325</v>
      </c>
      <c r="R2829">
        <f t="shared" si="308"/>
        <v>0</v>
      </c>
      <c r="S2829" s="9">
        <f t="shared" si="309"/>
        <v>0</v>
      </c>
      <c r="T2829" s="8">
        <f t="shared" si="310"/>
        <v>42433.338749999995</v>
      </c>
      <c r="U2829" s="8">
        <f t="shared" si="311"/>
        <v>42461.25</v>
      </c>
      <c r="V2829" s="14">
        <f t="shared" si="312"/>
        <v>27.911250000004657</v>
      </c>
      <c r="W2829" s="10">
        <f t="shared" si="313"/>
        <v>-1</v>
      </c>
      <c r="X2829" s="21">
        <f t="shared" si="314"/>
        <v>2016</v>
      </c>
    </row>
    <row r="2830" spans="1:24" ht="60" x14ac:dyDescent="0.25">
      <c r="A2830">
        <v>3963</v>
      </c>
      <c r="B2830" s="1" t="s">
        <v>3960</v>
      </c>
      <c r="C2830" s="1" t="s">
        <v>8070</v>
      </c>
      <c r="D2830" s="3">
        <v>10000</v>
      </c>
      <c r="E2830" s="4">
        <v>0</v>
      </c>
      <c r="F2830" t="s">
        <v>8220</v>
      </c>
      <c r="G2830" t="s">
        <v>8228</v>
      </c>
      <c r="H2830" t="s">
        <v>8409</v>
      </c>
      <c r="I2830" t="s">
        <v>8250</v>
      </c>
      <c r="J2830">
        <v>1447821717</v>
      </c>
      <c r="K2830">
        <v>1445226117</v>
      </c>
      <c r="L2830" t="b">
        <v>0</v>
      </c>
      <c r="M2830">
        <v>0</v>
      </c>
      <c r="N2830" t="b">
        <v>0</v>
      </c>
      <c r="O2830" t="s">
        <v>8269</v>
      </c>
      <c r="P2830" t="s">
        <v>8322</v>
      </c>
      <c r="Q2830" t="s">
        <v>8325</v>
      </c>
      <c r="R2830">
        <f t="shared" si="308"/>
        <v>0</v>
      </c>
      <c r="S2830" s="9">
        <f t="shared" si="309"/>
        <v>0</v>
      </c>
      <c r="T2830" s="8">
        <f t="shared" si="310"/>
        <v>42296.154131944444</v>
      </c>
      <c r="U2830" s="8">
        <f t="shared" si="311"/>
        <v>42326.195798611108</v>
      </c>
      <c r="V2830" s="14">
        <f t="shared" si="312"/>
        <v>30.041666666664241</v>
      </c>
      <c r="W2830" s="10">
        <f t="shared" si="313"/>
        <v>-1</v>
      </c>
      <c r="X2830" s="21">
        <f t="shared" si="314"/>
        <v>2015</v>
      </c>
    </row>
    <row r="2831" spans="1:24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t="s">
        <v>8224</v>
      </c>
      <c r="H2831" t="s">
        <v>8408</v>
      </c>
      <c r="I2831" t="s">
        <v>8246</v>
      </c>
      <c r="J2831">
        <v>1454284500</v>
      </c>
      <c r="K2831">
        <v>1449431237</v>
      </c>
      <c r="L2831" t="b">
        <v>0</v>
      </c>
      <c r="M2831">
        <v>0</v>
      </c>
      <c r="N2831" t="b">
        <v>0</v>
      </c>
      <c r="O2831" t="s">
        <v>8269</v>
      </c>
      <c r="P2831" t="s">
        <v>8322</v>
      </c>
      <c r="Q2831" t="s">
        <v>8325</v>
      </c>
      <c r="R2831">
        <f t="shared" si="308"/>
        <v>0</v>
      </c>
      <c r="S2831" s="9">
        <f t="shared" si="309"/>
        <v>0</v>
      </c>
      <c r="T2831" s="8">
        <f t="shared" si="310"/>
        <v>42344.824502314819</v>
      </c>
      <c r="U2831" s="8">
        <f t="shared" si="311"/>
        <v>42400.996527777781</v>
      </c>
      <c r="V2831" s="14">
        <f t="shared" si="312"/>
        <v>56.172025462961756</v>
      </c>
      <c r="W2831" s="10">
        <f t="shared" si="313"/>
        <v>-1</v>
      </c>
      <c r="X2831" s="21">
        <f t="shared" si="314"/>
        <v>2015</v>
      </c>
    </row>
    <row r="2832" spans="1:24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t="s">
        <v>8242</v>
      </c>
      <c r="H2832" t="s">
        <v>8419</v>
      </c>
      <c r="I2832" t="s">
        <v>8248</v>
      </c>
      <c r="J2832">
        <v>1488394800</v>
      </c>
      <c r="K2832">
        <v>1485213921</v>
      </c>
      <c r="L2832" t="b">
        <v>0</v>
      </c>
      <c r="M2832">
        <v>131</v>
      </c>
      <c r="N2832" t="b">
        <v>1</v>
      </c>
      <c r="O2832" t="s">
        <v>8283</v>
      </c>
      <c r="P2832" t="s">
        <v>8312</v>
      </c>
      <c r="Q2832" t="s">
        <v>8313</v>
      </c>
      <c r="R2832">
        <f t="shared" si="308"/>
        <v>94.74</v>
      </c>
      <c r="S2832" s="9">
        <f t="shared" si="309"/>
        <v>123</v>
      </c>
      <c r="T2832" s="8">
        <f t="shared" si="310"/>
        <v>42758.975937499999</v>
      </c>
      <c r="U2832" s="8">
        <f t="shared" si="311"/>
        <v>42795.791666666672</v>
      </c>
      <c r="V2832" s="14">
        <f t="shared" si="312"/>
        <v>36.815729166672099</v>
      </c>
      <c r="W2832" s="10">
        <f t="shared" si="313"/>
        <v>0.23487562189054725</v>
      </c>
      <c r="X2832" s="21">
        <f t="shared" si="314"/>
        <v>2017</v>
      </c>
    </row>
    <row r="2833" spans="1:24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t="s">
        <v>8239</v>
      </c>
      <c r="H2833" t="s">
        <v>8422</v>
      </c>
      <c r="I2833" t="s">
        <v>8256</v>
      </c>
      <c r="J2833">
        <v>1485480408</v>
      </c>
      <c r="K2833">
        <v>1482888408</v>
      </c>
      <c r="L2833" t="b">
        <v>0</v>
      </c>
      <c r="M2833">
        <v>0</v>
      </c>
      <c r="N2833" t="b">
        <v>0</v>
      </c>
      <c r="O2833" t="s">
        <v>8271</v>
      </c>
      <c r="P2833" t="s">
        <v>8307</v>
      </c>
      <c r="Q2833" t="s">
        <v>8309</v>
      </c>
      <c r="R2833">
        <f t="shared" si="308"/>
        <v>0</v>
      </c>
      <c r="S2833" s="9">
        <f t="shared" si="309"/>
        <v>0</v>
      </c>
      <c r="T2833" s="8">
        <f t="shared" si="310"/>
        <v>42732.060277777782</v>
      </c>
      <c r="U2833" s="8">
        <f t="shared" si="311"/>
        <v>42762.060277777782</v>
      </c>
      <c r="V2833" s="14">
        <f t="shared" si="312"/>
        <v>30</v>
      </c>
      <c r="W2833" s="10">
        <f t="shared" si="313"/>
        <v>-1</v>
      </c>
      <c r="X2833" s="21">
        <f t="shared" si="314"/>
        <v>2016</v>
      </c>
    </row>
    <row r="2834" spans="1:24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t="s">
        <v>8223</v>
      </c>
      <c r="H2834" t="s">
        <v>8404</v>
      </c>
      <c r="I2834" t="s">
        <v>8245</v>
      </c>
      <c r="J2834">
        <v>1488464683</v>
      </c>
      <c r="K2834">
        <v>1485872683</v>
      </c>
      <c r="L2834" t="b">
        <v>0</v>
      </c>
      <c r="M2834">
        <v>79</v>
      </c>
      <c r="N2834" t="b">
        <v>1</v>
      </c>
      <c r="O2834" t="s">
        <v>8263</v>
      </c>
      <c r="P2834" t="s">
        <v>8320</v>
      </c>
      <c r="Q2834" t="s">
        <v>8331</v>
      </c>
      <c r="R2834">
        <f t="shared" si="308"/>
        <v>185.48</v>
      </c>
      <c r="S2834" s="9">
        <f t="shared" si="309"/>
        <v>143</v>
      </c>
      <c r="T2834" s="8">
        <f t="shared" si="310"/>
        <v>42766.600497685184</v>
      </c>
      <c r="U2834" s="8">
        <f t="shared" si="311"/>
        <v>42796.600497685184</v>
      </c>
      <c r="V2834" s="14">
        <f t="shared" si="312"/>
        <v>30</v>
      </c>
      <c r="W2834" s="10">
        <f t="shared" si="313"/>
        <v>0.42608272506082723</v>
      </c>
      <c r="X2834" s="21">
        <f t="shared" si="314"/>
        <v>2017</v>
      </c>
    </row>
    <row r="2835" spans="1:24" ht="60" x14ac:dyDescent="0.25">
      <c r="A2835">
        <v>3620</v>
      </c>
      <c r="B2835" s="1" t="s">
        <v>3618</v>
      </c>
      <c r="C2835" s="1" t="s">
        <v>7730</v>
      </c>
      <c r="D2835" s="3">
        <v>10500</v>
      </c>
      <c r="E2835" s="4">
        <v>11045</v>
      </c>
      <c r="F2835" t="s">
        <v>8218</v>
      </c>
      <c r="G2835" t="s">
        <v>8223</v>
      </c>
      <c r="H2835" t="s">
        <v>8404</v>
      </c>
      <c r="I2835" t="s">
        <v>8245</v>
      </c>
      <c r="J2835">
        <v>1425528000</v>
      </c>
      <c r="K2835">
        <v>1422916261</v>
      </c>
      <c r="L2835" t="b">
        <v>0</v>
      </c>
      <c r="M2835">
        <v>197</v>
      </c>
      <c r="N2835" t="b">
        <v>1</v>
      </c>
      <c r="O2835" t="s">
        <v>8269</v>
      </c>
      <c r="P2835" t="s">
        <v>8322</v>
      </c>
      <c r="Q2835" t="s">
        <v>8325</v>
      </c>
      <c r="R2835">
        <f t="shared" si="308"/>
        <v>56.07</v>
      </c>
      <c r="S2835" s="9">
        <f t="shared" si="309"/>
        <v>105</v>
      </c>
      <c r="T2835" s="8">
        <f t="shared" si="310"/>
        <v>42037.938206018516</v>
      </c>
      <c r="U2835" s="8">
        <f t="shared" si="311"/>
        <v>42068.166666666672</v>
      </c>
      <c r="V2835" s="14">
        <f t="shared" si="312"/>
        <v>30.228460648155306</v>
      </c>
      <c r="W2835" s="10">
        <f t="shared" si="313"/>
        <v>5.1904761904761905E-2</v>
      </c>
      <c r="X2835" s="21">
        <f t="shared" si="314"/>
        <v>2015</v>
      </c>
    </row>
    <row r="2836" spans="1:24" ht="60" x14ac:dyDescent="0.25">
      <c r="A2836">
        <v>2614</v>
      </c>
      <c r="B2836" s="1" t="s">
        <v>2614</v>
      </c>
      <c r="C2836" s="1" t="s">
        <v>6724</v>
      </c>
      <c r="D2836" s="3">
        <v>10500</v>
      </c>
      <c r="E2836" s="4">
        <v>10710</v>
      </c>
      <c r="F2836" t="s">
        <v>8218</v>
      </c>
      <c r="G2836" t="s">
        <v>8223</v>
      </c>
      <c r="H2836" t="s">
        <v>8404</v>
      </c>
      <c r="I2836" t="s">
        <v>8245</v>
      </c>
      <c r="J2836">
        <v>1398834000</v>
      </c>
      <c r="K2836">
        <v>1396371612</v>
      </c>
      <c r="L2836" t="b">
        <v>1</v>
      </c>
      <c r="M2836">
        <v>100</v>
      </c>
      <c r="N2836" t="b">
        <v>1</v>
      </c>
      <c r="O2836" t="s">
        <v>8299</v>
      </c>
      <c r="P2836" t="s">
        <v>8307</v>
      </c>
      <c r="Q2836" t="s">
        <v>8314</v>
      </c>
      <c r="R2836">
        <f t="shared" si="308"/>
        <v>107.1</v>
      </c>
      <c r="S2836" s="9">
        <f t="shared" si="309"/>
        <v>102</v>
      </c>
      <c r="T2836" s="8">
        <f t="shared" si="310"/>
        <v>41730.708472222221</v>
      </c>
      <c r="U2836" s="8">
        <f t="shared" si="311"/>
        <v>41759.208333333336</v>
      </c>
      <c r="V2836" s="14">
        <f t="shared" si="312"/>
        <v>28.499861111115024</v>
      </c>
      <c r="W2836" s="10">
        <f t="shared" si="313"/>
        <v>0.02</v>
      </c>
      <c r="X2836" s="21">
        <f t="shared" si="314"/>
        <v>2014</v>
      </c>
    </row>
    <row r="2837" spans="1:24" ht="60" x14ac:dyDescent="0.25">
      <c r="A2837">
        <v>417</v>
      </c>
      <c r="B2837" s="1" t="s">
        <v>418</v>
      </c>
      <c r="C2837" s="1" t="s">
        <v>4527</v>
      </c>
      <c r="D2837" s="3">
        <v>10500</v>
      </c>
      <c r="E2837" s="4">
        <v>10526</v>
      </c>
      <c r="F2837" t="s">
        <v>8218</v>
      </c>
      <c r="G2837" t="s">
        <v>8223</v>
      </c>
      <c r="H2837" t="s">
        <v>8404</v>
      </c>
      <c r="I2837" t="s">
        <v>8245</v>
      </c>
      <c r="J2837">
        <v>1365395580</v>
      </c>
      <c r="K2837">
        <v>1364426260</v>
      </c>
      <c r="L2837" t="b">
        <v>0</v>
      </c>
      <c r="M2837">
        <v>52</v>
      </c>
      <c r="N2837" t="b">
        <v>1</v>
      </c>
      <c r="O2837" t="s">
        <v>8267</v>
      </c>
      <c r="P2837" t="s">
        <v>8320</v>
      </c>
      <c r="Q2837" t="s">
        <v>8321</v>
      </c>
      <c r="R2837">
        <f t="shared" si="308"/>
        <v>202.42</v>
      </c>
      <c r="S2837" s="9">
        <f t="shared" si="309"/>
        <v>100</v>
      </c>
      <c r="T2837" s="8">
        <f t="shared" si="310"/>
        <v>41360.970601851855</v>
      </c>
      <c r="U2837" s="8">
        <f t="shared" si="311"/>
        <v>41372.189583333333</v>
      </c>
      <c r="V2837" s="14">
        <f t="shared" si="312"/>
        <v>11.218981481477385</v>
      </c>
      <c r="W2837" s="10">
        <f t="shared" si="313"/>
        <v>2.476190476190476E-3</v>
      </c>
      <c r="X2837" s="21">
        <f t="shared" si="314"/>
        <v>2013</v>
      </c>
    </row>
    <row r="2838" spans="1:24" ht="45" x14ac:dyDescent="0.25">
      <c r="A2838">
        <v>3847</v>
      </c>
      <c r="B2838" s="1" t="s">
        <v>3844</v>
      </c>
      <c r="C2838" s="1" t="s">
        <v>7956</v>
      </c>
      <c r="D2838" s="3">
        <v>10500</v>
      </c>
      <c r="E2838" s="4">
        <v>1697</v>
      </c>
      <c r="F2838" t="s">
        <v>8220</v>
      </c>
      <c r="G2838" t="s">
        <v>8223</v>
      </c>
      <c r="H2838" t="s">
        <v>8404</v>
      </c>
      <c r="I2838" t="s">
        <v>8245</v>
      </c>
      <c r="J2838">
        <v>1437283391</v>
      </c>
      <c r="K2838">
        <v>1433395391</v>
      </c>
      <c r="L2838" t="b">
        <v>1</v>
      </c>
      <c r="M2838">
        <v>9</v>
      </c>
      <c r="N2838" t="b">
        <v>0</v>
      </c>
      <c r="O2838" t="s">
        <v>8269</v>
      </c>
      <c r="P2838" t="s">
        <v>8322</v>
      </c>
      <c r="Q2838" t="s">
        <v>8325</v>
      </c>
      <c r="R2838">
        <f t="shared" si="308"/>
        <v>188.56</v>
      </c>
      <c r="S2838" s="9">
        <f t="shared" si="309"/>
        <v>16</v>
      </c>
      <c r="T2838" s="8">
        <f t="shared" si="310"/>
        <v>42159.224432870367</v>
      </c>
      <c r="U2838" s="8">
        <f t="shared" si="311"/>
        <v>42204.224432870367</v>
      </c>
      <c r="V2838" s="14">
        <f t="shared" si="312"/>
        <v>45</v>
      </c>
      <c r="W2838" s="10">
        <f t="shared" si="313"/>
        <v>-0.83838095238095234</v>
      </c>
      <c r="X2838" s="21">
        <f t="shared" si="314"/>
        <v>2015</v>
      </c>
    </row>
    <row r="2839" spans="1:24" ht="60" x14ac:dyDescent="0.25">
      <c r="A2839">
        <v>446</v>
      </c>
      <c r="B2839" s="1" t="s">
        <v>447</v>
      </c>
      <c r="C2839" s="1" t="s">
        <v>4556</v>
      </c>
      <c r="D2839" s="3">
        <v>10500</v>
      </c>
      <c r="E2839" s="4">
        <v>766</v>
      </c>
      <c r="F2839" t="s">
        <v>8220</v>
      </c>
      <c r="G2839" t="s">
        <v>8223</v>
      </c>
      <c r="H2839" t="s">
        <v>8404</v>
      </c>
      <c r="I2839" t="s">
        <v>8245</v>
      </c>
      <c r="J2839">
        <v>1425434420</v>
      </c>
      <c r="K2839">
        <v>1422842420</v>
      </c>
      <c r="L2839" t="b">
        <v>0</v>
      </c>
      <c r="M2839">
        <v>16</v>
      </c>
      <c r="N2839" t="b">
        <v>0</v>
      </c>
      <c r="O2839" t="s">
        <v>8268</v>
      </c>
      <c r="P2839" t="s">
        <v>8320</v>
      </c>
      <c r="Q2839" t="s">
        <v>8338</v>
      </c>
      <c r="R2839">
        <f t="shared" si="308"/>
        <v>47.88</v>
      </c>
      <c r="S2839" s="9">
        <f t="shared" si="309"/>
        <v>7</v>
      </c>
      <c r="T2839" s="8">
        <f t="shared" si="310"/>
        <v>42037.083564814813</v>
      </c>
      <c r="U2839" s="8">
        <f t="shared" si="311"/>
        <v>42067.083564814813</v>
      </c>
      <c r="V2839" s="14">
        <f t="shared" si="312"/>
        <v>30</v>
      </c>
      <c r="W2839" s="10">
        <f t="shared" si="313"/>
        <v>-0.92704761904761901</v>
      </c>
      <c r="X2839" s="21">
        <f t="shared" si="314"/>
        <v>2015</v>
      </c>
    </row>
    <row r="2840" spans="1:24" ht="60" x14ac:dyDescent="0.25">
      <c r="A2840">
        <v>2142</v>
      </c>
      <c r="B2840" s="1" t="s">
        <v>2143</v>
      </c>
      <c r="C2840" s="1" t="s">
        <v>6252</v>
      </c>
      <c r="D2840" s="3">
        <v>10500</v>
      </c>
      <c r="E2840" s="4">
        <v>601</v>
      </c>
      <c r="F2840" t="s">
        <v>8220</v>
      </c>
      <c r="G2840" t="s">
        <v>8235</v>
      </c>
      <c r="H2840" t="s">
        <v>8413</v>
      </c>
      <c r="I2840" t="s">
        <v>8248</v>
      </c>
      <c r="J2840">
        <v>1451494210</v>
      </c>
      <c r="K2840">
        <v>1449075010</v>
      </c>
      <c r="L2840" t="b">
        <v>0</v>
      </c>
      <c r="M2840">
        <v>12</v>
      </c>
      <c r="N2840" t="b">
        <v>0</v>
      </c>
      <c r="O2840" t="s">
        <v>8280</v>
      </c>
      <c r="P2840" t="s">
        <v>8315</v>
      </c>
      <c r="Q2840" t="s">
        <v>8333</v>
      </c>
      <c r="R2840">
        <f t="shared" si="308"/>
        <v>50.08</v>
      </c>
      <c r="S2840" s="9">
        <f t="shared" si="309"/>
        <v>6</v>
      </c>
      <c r="T2840" s="8">
        <f t="shared" si="310"/>
        <v>42340.701504629629</v>
      </c>
      <c r="U2840" s="8">
        <f t="shared" si="311"/>
        <v>42368.701504629629</v>
      </c>
      <c r="V2840" s="14">
        <f t="shared" si="312"/>
        <v>28</v>
      </c>
      <c r="W2840" s="10">
        <f t="shared" si="313"/>
        <v>-0.9427619047619048</v>
      </c>
      <c r="X2840" s="21">
        <f t="shared" si="314"/>
        <v>2015</v>
      </c>
    </row>
    <row r="2841" spans="1:24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t="s">
        <v>8238</v>
      </c>
      <c r="H2841" t="s">
        <v>8417</v>
      </c>
      <c r="I2841" t="s">
        <v>8248</v>
      </c>
      <c r="J2841">
        <v>1491282901</v>
      </c>
      <c r="K2841">
        <v>1488694501</v>
      </c>
      <c r="L2841" t="b">
        <v>0</v>
      </c>
      <c r="M2841">
        <v>64</v>
      </c>
      <c r="N2841" t="b">
        <v>0</v>
      </c>
      <c r="O2841" t="s">
        <v>8296</v>
      </c>
      <c r="P2841" t="s">
        <v>8318</v>
      </c>
      <c r="Q2841" t="s">
        <v>8319</v>
      </c>
      <c r="R2841">
        <f t="shared" si="308"/>
        <v>64.53</v>
      </c>
      <c r="S2841" s="9">
        <f t="shared" si="309"/>
        <v>39</v>
      </c>
      <c r="T2841" s="8">
        <f t="shared" si="310"/>
        <v>42799.260428240741</v>
      </c>
      <c r="U2841" s="8">
        <f t="shared" si="311"/>
        <v>42829.21876157407</v>
      </c>
      <c r="V2841" s="14">
        <f t="shared" si="312"/>
        <v>29.958333333328483</v>
      </c>
      <c r="W2841" s="10">
        <f t="shared" si="313"/>
        <v>-0.60879037605380315</v>
      </c>
      <c r="X2841" s="21">
        <f t="shared" si="314"/>
        <v>2017</v>
      </c>
    </row>
    <row r="2842" spans="1:24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t="s">
        <v>8223</v>
      </c>
      <c r="H2842" t="s">
        <v>8404</v>
      </c>
      <c r="I2842" t="s">
        <v>8245</v>
      </c>
      <c r="J2842">
        <v>1412611905</v>
      </c>
      <c r="K2842">
        <v>1410019905</v>
      </c>
      <c r="L2842" t="b">
        <v>0</v>
      </c>
      <c r="M2842">
        <v>118</v>
      </c>
      <c r="N2842" t="b">
        <v>1</v>
      </c>
      <c r="O2842" t="s">
        <v>8301</v>
      </c>
      <c r="P2842" t="s">
        <v>8322</v>
      </c>
      <c r="Q2842" t="s">
        <v>8323</v>
      </c>
      <c r="R2842">
        <f t="shared" si="308"/>
        <v>108.24</v>
      </c>
      <c r="S2842" s="9">
        <f t="shared" si="309"/>
        <v>120</v>
      </c>
      <c r="T2842" s="8">
        <f t="shared" si="310"/>
        <v>41888.674826388888</v>
      </c>
      <c r="U2842" s="8">
        <f t="shared" si="311"/>
        <v>41918.674826388888</v>
      </c>
      <c r="V2842" s="14">
        <f t="shared" si="312"/>
        <v>30</v>
      </c>
      <c r="W2842" s="10">
        <f t="shared" si="313"/>
        <v>0.20496226415094343</v>
      </c>
      <c r="X2842" s="21">
        <f t="shared" si="314"/>
        <v>2014</v>
      </c>
    </row>
    <row r="2843" spans="1:24" ht="60" x14ac:dyDescent="0.25">
      <c r="A2843">
        <v>2611</v>
      </c>
      <c r="B2843" s="1" t="s">
        <v>2611</v>
      </c>
      <c r="C2843" s="1" t="s">
        <v>6721</v>
      </c>
      <c r="D2843" s="3">
        <v>11000</v>
      </c>
      <c r="E2843" s="4">
        <v>306970</v>
      </c>
      <c r="F2843" t="s">
        <v>8218</v>
      </c>
      <c r="G2843" t="s">
        <v>8235</v>
      </c>
      <c r="H2843" t="s">
        <v>8413</v>
      </c>
      <c r="I2843" t="s">
        <v>8248</v>
      </c>
      <c r="J2843">
        <v>1483397940</v>
      </c>
      <c r="K2843">
        <v>1480493014</v>
      </c>
      <c r="L2843" t="b">
        <v>1</v>
      </c>
      <c r="M2843">
        <v>3663</v>
      </c>
      <c r="N2843" t="b">
        <v>1</v>
      </c>
      <c r="O2843" t="s">
        <v>8299</v>
      </c>
      <c r="P2843" t="s">
        <v>8307</v>
      </c>
      <c r="Q2843" t="s">
        <v>8314</v>
      </c>
      <c r="R2843">
        <f t="shared" si="308"/>
        <v>83.8</v>
      </c>
      <c r="S2843" s="9">
        <f t="shared" si="309"/>
        <v>2791</v>
      </c>
      <c r="T2843" s="8">
        <f t="shared" si="310"/>
        <v>42704.335810185185</v>
      </c>
      <c r="U2843" s="8">
        <f t="shared" si="311"/>
        <v>42737.957638888889</v>
      </c>
      <c r="V2843" s="14">
        <f t="shared" si="312"/>
        <v>33.621828703704523</v>
      </c>
      <c r="W2843" s="10">
        <f t="shared" si="313"/>
        <v>26.906363636363636</v>
      </c>
      <c r="X2843" s="21">
        <f t="shared" si="314"/>
        <v>2016</v>
      </c>
    </row>
    <row r="2844" spans="1:24" ht="60" x14ac:dyDescent="0.25">
      <c r="A2844">
        <v>51</v>
      </c>
      <c r="B2844" s="1" t="s">
        <v>53</v>
      </c>
      <c r="C2844" s="1" t="s">
        <v>4162</v>
      </c>
      <c r="D2844" s="3">
        <v>11000</v>
      </c>
      <c r="E2844" s="4">
        <v>14082</v>
      </c>
      <c r="F2844" t="s">
        <v>8218</v>
      </c>
      <c r="G2844" t="s">
        <v>8223</v>
      </c>
      <c r="H2844" t="s">
        <v>8404</v>
      </c>
      <c r="I2844" t="s">
        <v>8245</v>
      </c>
      <c r="J2844">
        <v>1439245037</v>
      </c>
      <c r="K2844">
        <v>1436653037</v>
      </c>
      <c r="L2844" t="b">
        <v>0</v>
      </c>
      <c r="M2844">
        <v>119</v>
      </c>
      <c r="N2844" t="b">
        <v>1</v>
      </c>
      <c r="O2844" t="s">
        <v>8263</v>
      </c>
      <c r="P2844" t="s">
        <v>8320</v>
      </c>
      <c r="Q2844" t="s">
        <v>8331</v>
      </c>
      <c r="R2844">
        <f t="shared" si="308"/>
        <v>118.34</v>
      </c>
      <c r="S2844" s="9">
        <f t="shared" si="309"/>
        <v>128</v>
      </c>
      <c r="T2844" s="8">
        <f t="shared" si="310"/>
        <v>42196.928668981483</v>
      </c>
      <c r="U2844" s="8">
        <f t="shared" si="311"/>
        <v>42226.928668981483</v>
      </c>
      <c r="V2844" s="14">
        <f t="shared" si="312"/>
        <v>30</v>
      </c>
      <c r="W2844" s="10">
        <f t="shared" si="313"/>
        <v>0.2801818181818182</v>
      </c>
      <c r="X2844" s="21">
        <f t="shared" si="314"/>
        <v>2015</v>
      </c>
    </row>
    <row r="2845" spans="1:24" ht="75" x14ac:dyDescent="0.25">
      <c r="A2845">
        <v>2606</v>
      </c>
      <c r="B2845" s="1" t="s">
        <v>2606</v>
      </c>
      <c r="C2845" s="1" t="s">
        <v>6716</v>
      </c>
      <c r="D2845" s="3">
        <v>11000</v>
      </c>
      <c r="E2845" s="4">
        <v>12106</v>
      </c>
      <c r="F2845" t="s">
        <v>8218</v>
      </c>
      <c r="G2845" t="s">
        <v>8223</v>
      </c>
      <c r="H2845" t="s">
        <v>8404</v>
      </c>
      <c r="I2845" t="s">
        <v>8245</v>
      </c>
      <c r="J2845">
        <v>1398791182</v>
      </c>
      <c r="K2845">
        <v>1396026382</v>
      </c>
      <c r="L2845" t="b">
        <v>1</v>
      </c>
      <c r="M2845">
        <v>385</v>
      </c>
      <c r="N2845" t="b">
        <v>1</v>
      </c>
      <c r="O2845" t="s">
        <v>8299</v>
      </c>
      <c r="P2845" t="s">
        <v>8307</v>
      </c>
      <c r="Q2845" t="s">
        <v>8314</v>
      </c>
      <c r="R2845">
        <f t="shared" si="308"/>
        <v>31.44</v>
      </c>
      <c r="S2845" s="9">
        <f t="shared" si="309"/>
        <v>110</v>
      </c>
      <c r="T2845" s="8">
        <f t="shared" si="310"/>
        <v>41726.712754629632</v>
      </c>
      <c r="U2845" s="8">
        <f t="shared" si="311"/>
        <v>41758.712754629632</v>
      </c>
      <c r="V2845" s="14">
        <f t="shared" si="312"/>
        <v>32</v>
      </c>
      <c r="W2845" s="10">
        <f t="shared" si="313"/>
        <v>0.10054545454545455</v>
      </c>
      <c r="X2845" s="21">
        <f t="shared" si="314"/>
        <v>2014</v>
      </c>
    </row>
    <row r="2846" spans="1:24" ht="60" x14ac:dyDescent="0.25">
      <c r="A2846">
        <v>1779</v>
      </c>
      <c r="B2846" s="1" t="s">
        <v>1780</v>
      </c>
      <c r="C2846" s="1" t="s">
        <v>5889</v>
      </c>
      <c r="D2846" s="3">
        <v>11000</v>
      </c>
      <c r="E2846" s="4">
        <v>3986</v>
      </c>
      <c r="F2846" t="s">
        <v>8220</v>
      </c>
      <c r="G2846" t="s">
        <v>8223</v>
      </c>
      <c r="H2846" t="s">
        <v>8404</v>
      </c>
      <c r="I2846" t="s">
        <v>8245</v>
      </c>
      <c r="J2846">
        <v>1472834180</v>
      </c>
      <c r="K2846">
        <v>1470242180</v>
      </c>
      <c r="L2846" t="b">
        <v>1</v>
      </c>
      <c r="M2846">
        <v>38</v>
      </c>
      <c r="N2846" t="b">
        <v>0</v>
      </c>
      <c r="O2846" t="s">
        <v>8283</v>
      </c>
      <c r="P2846" t="s">
        <v>8312</v>
      </c>
      <c r="Q2846" t="s">
        <v>8313</v>
      </c>
      <c r="R2846">
        <f t="shared" si="308"/>
        <v>104.89</v>
      </c>
      <c r="S2846" s="9">
        <f t="shared" si="309"/>
        <v>36</v>
      </c>
      <c r="T2846" s="8">
        <f t="shared" si="310"/>
        <v>42585.691898148143</v>
      </c>
      <c r="U2846" s="8">
        <f t="shared" si="311"/>
        <v>42615.691898148143</v>
      </c>
      <c r="V2846" s="14">
        <f t="shared" si="312"/>
        <v>30</v>
      </c>
      <c r="W2846" s="10">
        <f t="shared" si="313"/>
        <v>-0.63763636363636367</v>
      </c>
      <c r="X2846" s="21">
        <f t="shared" si="314"/>
        <v>2016</v>
      </c>
    </row>
    <row r="2847" spans="1:24" ht="60" x14ac:dyDescent="0.25">
      <c r="A2847">
        <v>1764</v>
      </c>
      <c r="B2847" s="1" t="s">
        <v>1765</v>
      </c>
      <c r="C2847" s="1" t="s">
        <v>5874</v>
      </c>
      <c r="D2847" s="3">
        <v>11000</v>
      </c>
      <c r="E2847" s="4">
        <v>2156</v>
      </c>
      <c r="F2847" t="s">
        <v>8220</v>
      </c>
      <c r="G2847" t="s">
        <v>8224</v>
      </c>
      <c r="H2847" t="s">
        <v>8408</v>
      </c>
      <c r="I2847" t="s">
        <v>8246</v>
      </c>
      <c r="J2847">
        <v>1407065979</v>
      </c>
      <c r="K2847">
        <v>1404560379</v>
      </c>
      <c r="L2847" t="b">
        <v>1</v>
      </c>
      <c r="M2847">
        <v>39</v>
      </c>
      <c r="N2847" t="b">
        <v>0</v>
      </c>
      <c r="O2847" t="s">
        <v>8283</v>
      </c>
      <c r="P2847" t="s">
        <v>8312</v>
      </c>
      <c r="Q2847" t="s">
        <v>8313</v>
      </c>
      <c r="R2847">
        <f t="shared" si="308"/>
        <v>55.28</v>
      </c>
      <c r="S2847" s="9">
        <f t="shared" si="309"/>
        <v>20</v>
      </c>
      <c r="T2847" s="8">
        <f t="shared" si="310"/>
        <v>41825.485868055555</v>
      </c>
      <c r="U2847" s="8">
        <f t="shared" si="311"/>
        <v>41854.485868055555</v>
      </c>
      <c r="V2847" s="14">
        <f t="shared" si="312"/>
        <v>29</v>
      </c>
      <c r="W2847" s="10">
        <f t="shared" si="313"/>
        <v>-0.80400000000000005</v>
      </c>
      <c r="X2847" s="21">
        <f t="shared" si="314"/>
        <v>2014</v>
      </c>
    </row>
    <row r="2848" spans="1:24" ht="30" x14ac:dyDescent="0.25">
      <c r="A2848">
        <v>3854</v>
      </c>
      <c r="B2848" s="1" t="s">
        <v>3851</v>
      </c>
      <c r="C2848" s="1" t="s">
        <v>7963</v>
      </c>
      <c r="D2848" s="3">
        <v>11000</v>
      </c>
      <c r="E2848" s="4">
        <v>1788</v>
      </c>
      <c r="F2848" t="s">
        <v>8220</v>
      </c>
      <c r="G2848" t="s">
        <v>8223</v>
      </c>
      <c r="H2848" t="s">
        <v>8404</v>
      </c>
      <c r="I2848" t="s">
        <v>8245</v>
      </c>
      <c r="J2848">
        <v>1431206058</v>
      </c>
      <c r="K2848">
        <v>1428614058</v>
      </c>
      <c r="L2848" t="b">
        <v>0</v>
      </c>
      <c r="M2848">
        <v>20</v>
      </c>
      <c r="N2848" t="b">
        <v>0</v>
      </c>
      <c r="O2848" t="s">
        <v>8269</v>
      </c>
      <c r="P2848" t="s">
        <v>8322</v>
      </c>
      <c r="Q2848" t="s">
        <v>8325</v>
      </c>
      <c r="R2848">
        <f t="shared" si="308"/>
        <v>89.4</v>
      </c>
      <c r="S2848" s="9">
        <f t="shared" si="309"/>
        <v>16</v>
      </c>
      <c r="T2848" s="8">
        <f t="shared" si="310"/>
        <v>42103.884930555556</v>
      </c>
      <c r="U2848" s="8">
        <f t="shared" si="311"/>
        <v>42133.884930555556</v>
      </c>
      <c r="V2848" s="14">
        <f t="shared" si="312"/>
        <v>30</v>
      </c>
      <c r="W2848" s="10">
        <f t="shared" si="313"/>
        <v>-0.83745454545454545</v>
      </c>
      <c r="X2848" s="21">
        <f t="shared" si="314"/>
        <v>2015</v>
      </c>
    </row>
    <row r="2849" spans="1:24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t="s">
        <v>8223</v>
      </c>
      <c r="H2849" t="s">
        <v>8404</v>
      </c>
      <c r="I2849" t="s">
        <v>8245</v>
      </c>
      <c r="J2849">
        <v>1477968934</v>
      </c>
      <c r="K2849">
        <v>1472784934</v>
      </c>
      <c r="L2849" t="b">
        <v>0</v>
      </c>
      <c r="M2849">
        <v>9</v>
      </c>
      <c r="N2849" t="b">
        <v>0</v>
      </c>
      <c r="O2849" t="s">
        <v>8301</v>
      </c>
      <c r="P2849" t="s">
        <v>8322</v>
      </c>
      <c r="Q2849" t="s">
        <v>8323</v>
      </c>
      <c r="R2849">
        <f t="shared" si="308"/>
        <v>57.89</v>
      </c>
      <c r="S2849" s="9">
        <f t="shared" si="309"/>
        <v>5</v>
      </c>
      <c r="T2849" s="8">
        <f t="shared" si="310"/>
        <v>42615.121921296297</v>
      </c>
      <c r="U2849" s="8">
        <f t="shared" si="311"/>
        <v>42675.121921296297</v>
      </c>
      <c r="V2849" s="14">
        <f t="shared" si="312"/>
        <v>60</v>
      </c>
      <c r="W2849" s="10">
        <f t="shared" si="313"/>
        <v>-0.95263636363636361</v>
      </c>
      <c r="X2849" s="21">
        <f t="shared" si="314"/>
        <v>2016</v>
      </c>
    </row>
    <row r="2850" spans="1:24" ht="60" x14ac:dyDescent="0.25">
      <c r="A2850">
        <v>2501</v>
      </c>
      <c r="B2850" s="1" t="s">
        <v>2501</v>
      </c>
      <c r="C2850" s="1" t="s">
        <v>6611</v>
      </c>
      <c r="D2850" s="3">
        <v>11000</v>
      </c>
      <c r="E2850" s="4">
        <v>281</v>
      </c>
      <c r="F2850" t="s">
        <v>8220</v>
      </c>
      <c r="G2850" t="s">
        <v>8228</v>
      </c>
      <c r="H2850" t="s">
        <v>8409</v>
      </c>
      <c r="I2850" t="s">
        <v>8250</v>
      </c>
      <c r="J2850">
        <v>1443379104</v>
      </c>
      <c r="K2850">
        <v>1440787104</v>
      </c>
      <c r="L2850" t="b">
        <v>0</v>
      </c>
      <c r="M2850">
        <v>7</v>
      </c>
      <c r="N2850" t="b">
        <v>0</v>
      </c>
      <c r="O2850" t="s">
        <v>8297</v>
      </c>
      <c r="P2850" t="s">
        <v>8318</v>
      </c>
      <c r="Q2850" t="s">
        <v>8356</v>
      </c>
      <c r="R2850">
        <f t="shared" si="308"/>
        <v>40.14</v>
      </c>
      <c r="S2850" s="9">
        <f t="shared" si="309"/>
        <v>3</v>
      </c>
      <c r="T2850" s="8">
        <f t="shared" si="310"/>
        <v>42244.776666666665</v>
      </c>
      <c r="U2850" s="8">
        <f t="shared" si="311"/>
        <v>42274.776666666665</v>
      </c>
      <c r="V2850" s="14">
        <f t="shared" si="312"/>
        <v>30</v>
      </c>
      <c r="W2850" s="10">
        <f t="shared" si="313"/>
        <v>-0.97445454545454546</v>
      </c>
      <c r="X2850" s="21">
        <f t="shared" si="314"/>
        <v>2015</v>
      </c>
    </row>
    <row r="2851" spans="1:24" ht="60" x14ac:dyDescent="0.25">
      <c r="A2851">
        <v>3194</v>
      </c>
      <c r="B2851" s="1" t="s">
        <v>3194</v>
      </c>
      <c r="C2851" s="1" t="s">
        <v>7304</v>
      </c>
      <c r="D2851" s="3">
        <v>11000</v>
      </c>
      <c r="E2851" s="4">
        <v>0</v>
      </c>
      <c r="F2851" t="s">
        <v>8220</v>
      </c>
      <c r="G2851" t="s">
        <v>8223</v>
      </c>
      <c r="H2851" t="s">
        <v>8404</v>
      </c>
      <c r="I2851" t="s">
        <v>8245</v>
      </c>
      <c r="J2851">
        <v>1437960598</v>
      </c>
      <c r="K2851">
        <v>1435368598</v>
      </c>
      <c r="L2851" t="b">
        <v>0</v>
      </c>
      <c r="M2851">
        <v>0</v>
      </c>
      <c r="N2851" t="b">
        <v>0</v>
      </c>
      <c r="O2851" t="s">
        <v>8303</v>
      </c>
      <c r="P2851" t="s">
        <v>8322</v>
      </c>
      <c r="Q2851" t="s">
        <v>8334</v>
      </c>
      <c r="R2851">
        <f t="shared" si="308"/>
        <v>0</v>
      </c>
      <c r="S2851" s="9">
        <f t="shared" si="309"/>
        <v>0</v>
      </c>
      <c r="T2851" s="8">
        <f t="shared" si="310"/>
        <v>42182.062476851846</v>
      </c>
      <c r="U2851" s="8">
        <f t="shared" si="311"/>
        <v>42212.062476851846</v>
      </c>
      <c r="V2851" s="14">
        <f t="shared" si="312"/>
        <v>30</v>
      </c>
      <c r="W2851" s="10">
        <f t="shared" si="313"/>
        <v>-1</v>
      </c>
      <c r="X2851" s="21">
        <f t="shared" si="314"/>
        <v>2015</v>
      </c>
    </row>
    <row r="2852" spans="1:24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t="s">
        <v>8223</v>
      </c>
      <c r="H2852" t="s">
        <v>8404</v>
      </c>
      <c r="I2852" t="s">
        <v>8245</v>
      </c>
      <c r="J2852">
        <v>1400569140</v>
      </c>
      <c r="K2852">
        <v>1397854356</v>
      </c>
      <c r="L2852" t="b">
        <v>0</v>
      </c>
      <c r="M2852">
        <v>46</v>
      </c>
      <c r="N2852" t="b">
        <v>0</v>
      </c>
      <c r="O2852" t="s">
        <v>8269</v>
      </c>
      <c r="P2852" t="s">
        <v>8322</v>
      </c>
      <c r="Q2852" t="s">
        <v>8325</v>
      </c>
      <c r="R2852">
        <f t="shared" si="308"/>
        <v>84.28</v>
      </c>
      <c r="S2852" s="9">
        <f t="shared" si="309"/>
        <v>35</v>
      </c>
      <c r="T2852" s="8">
        <f t="shared" si="310"/>
        <v>41747.86986111111</v>
      </c>
      <c r="U2852" s="8">
        <f t="shared" si="311"/>
        <v>41779.290972222225</v>
      </c>
      <c r="V2852" s="14">
        <f t="shared" si="312"/>
        <v>31.421111111114442</v>
      </c>
      <c r="W2852" s="10">
        <f t="shared" si="313"/>
        <v>-0.65197486535008975</v>
      </c>
      <c r="X2852" s="21">
        <f t="shared" si="314"/>
        <v>2014</v>
      </c>
    </row>
    <row r="2853" spans="1:24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t="s">
        <v>8224</v>
      </c>
      <c r="H2853" t="s">
        <v>8408</v>
      </c>
      <c r="I2853" t="s">
        <v>8246</v>
      </c>
      <c r="J2853">
        <v>1476873507</v>
      </c>
      <c r="K2853">
        <v>1474281507</v>
      </c>
      <c r="L2853" t="b">
        <v>0</v>
      </c>
      <c r="M2853">
        <v>4</v>
      </c>
      <c r="N2853" t="b">
        <v>0</v>
      </c>
      <c r="O2853" t="s">
        <v>8270</v>
      </c>
      <c r="P2853" t="s">
        <v>8307</v>
      </c>
      <c r="Q2853" t="s">
        <v>8341</v>
      </c>
      <c r="R2853">
        <f t="shared" si="308"/>
        <v>20</v>
      </c>
      <c r="S2853" s="9">
        <f t="shared" si="309"/>
        <v>1</v>
      </c>
      <c r="T2853" s="8">
        <f t="shared" si="310"/>
        <v>42632.443368055552</v>
      </c>
      <c r="U2853" s="8">
        <f t="shared" si="311"/>
        <v>42662.443368055552</v>
      </c>
      <c r="V2853" s="14">
        <f t="shared" si="312"/>
        <v>30</v>
      </c>
      <c r="W2853" s="10">
        <f t="shared" si="313"/>
        <v>-0.99284436493738815</v>
      </c>
      <c r="X2853" s="21">
        <f t="shared" si="314"/>
        <v>2016</v>
      </c>
    </row>
    <row r="2854" spans="1:24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t="s">
        <v>8223</v>
      </c>
      <c r="H2854" t="s">
        <v>8404</v>
      </c>
      <c r="I2854" t="s">
        <v>8245</v>
      </c>
      <c r="J2854">
        <v>1453310661</v>
      </c>
      <c r="K2854">
        <v>1450718661</v>
      </c>
      <c r="L2854" t="b">
        <v>0</v>
      </c>
      <c r="M2854">
        <v>1</v>
      </c>
      <c r="N2854" t="b">
        <v>0</v>
      </c>
      <c r="O2854" t="s">
        <v>8269</v>
      </c>
      <c r="P2854" t="s">
        <v>8322</v>
      </c>
      <c r="Q2854" t="s">
        <v>8325</v>
      </c>
      <c r="R2854">
        <f t="shared" si="308"/>
        <v>29</v>
      </c>
      <c r="S2854" s="9">
        <f t="shared" si="309"/>
        <v>0</v>
      </c>
      <c r="T2854" s="8">
        <f t="shared" si="310"/>
        <v>42359.725243055553</v>
      </c>
      <c r="U2854" s="8">
        <f t="shared" si="311"/>
        <v>42389.725243055553</v>
      </c>
      <c r="V2854" s="14">
        <f t="shared" si="312"/>
        <v>30</v>
      </c>
      <c r="W2854" s="10">
        <f t="shared" si="313"/>
        <v>-0.99741071428571426</v>
      </c>
      <c r="X2854" s="21">
        <f t="shared" si="314"/>
        <v>2015</v>
      </c>
    </row>
    <row r="2855" spans="1:24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t="s">
        <v>8223</v>
      </c>
      <c r="H2855" t="s">
        <v>8404</v>
      </c>
      <c r="I2855" t="s">
        <v>8245</v>
      </c>
      <c r="J2855">
        <v>1487937508</v>
      </c>
      <c r="K2855">
        <v>1485345508</v>
      </c>
      <c r="L2855" t="b">
        <v>1</v>
      </c>
      <c r="M2855">
        <v>167</v>
      </c>
      <c r="N2855" t="b">
        <v>1</v>
      </c>
      <c r="O2855" t="s">
        <v>8267</v>
      </c>
      <c r="P2855" t="s">
        <v>8320</v>
      </c>
      <c r="Q2855" t="s">
        <v>8321</v>
      </c>
      <c r="R2855">
        <f t="shared" si="308"/>
        <v>71.900000000000006</v>
      </c>
      <c r="S2855" s="9">
        <f t="shared" si="309"/>
        <v>107</v>
      </c>
      <c r="T2855" s="8">
        <f t="shared" si="310"/>
        <v>42760.498935185184</v>
      </c>
      <c r="U2855" s="8">
        <f t="shared" si="311"/>
        <v>42790.498935185184</v>
      </c>
      <c r="V2855" s="14">
        <f t="shared" si="312"/>
        <v>30</v>
      </c>
      <c r="W2855" s="10">
        <f t="shared" si="313"/>
        <v>6.6357015985790441E-2</v>
      </c>
      <c r="X2855" s="21">
        <f t="shared" si="314"/>
        <v>2017</v>
      </c>
    </row>
    <row r="2856" spans="1:24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t="s">
        <v>8223</v>
      </c>
      <c r="H2856" t="s">
        <v>8404</v>
      </c>
      <c r="I2856" t="s">
        <v>8245</v>
      </c>
      <c r="J2856">
        <v>1444943468</v>
      </c>
      <c r="K2856">
        <v>1441919468</v>
      </c>
      <c r="L2856" t="b">
        <v>0</v>
      </c>
      <c r="M2856">
        <v>35</v>
      </c>
      <c r="N2856" t="b">
        <v>0</v>
      </c>
      <c r="O2856" t="s">
        <v>8271</v>
      </c>
      <c r="P2856" t="s">
        <v>8307</v>
      </c>
      <c r="Q2856" t="s">
        <v>8309</v>
      </c>
      <c r="R2856">
        <f t="shared" si="308"/>
        <v>367.97</v>
      </c>
      <c r="S2856" s="9">
        <f t="shared" si="309"/>
        <v>112</v>
      </c>
      <c r="T2856" s="8">
        <f t="shared" si="310"/>
        <v>42257.882731481484</v>
      </c>
      <c r="U2856" s="8">
        <f t="shared" si="311"/>
        <v>42292.882731481484</v>
      </c>
      <c r="V2856" s="14">
        <f t="shared" si="312"/>
        <v>35</v>
      </c>
      <c r="W2856" s="10">
        <f t="shared" si="313"/>
        <v>0.11991304347826087</v>
      </c>
      <c r="X2856" s="21">
        <f t="shared" si="314"/>
        <v>2015</v>
      </c>
    </row>
    <row r="2857" spans="1:24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t="s">
        <v>8228</v>
      </c>
      <c r="H2857" t="s">
        <v>8409</v>
      </c>
      <c r="I2857" t="s">
        <v>8250</v>
      </c>
      <c r="J2857">
        <v>1425937761</v>
      </c>
      <c r="K2857">
        <v>1422917361</v>
      </c>
      <c r="L2857" t="b">
        <v>0</v>
      </c>
      <c r="M2857">
        <v>84</v>
      </c>
      <c r="N2857" t="b">
        <v>1</v>
      </c>
      <c r="O2857" t="s">
        <v>8299</v>
      </c>
      <c r="P2857" t="s">
        <v>8307</v>
      </c>
      <c r="Q2857" t="s">
        <v>8314</v>
      </c>
      <c r="R2857">
        <f t="shared" si="308"/>
        <v>136.9</v>
      </c>
      <c r="S2857" s="9">
        <f t="shared" si="309"/>
        <v>100</v>
      </c>
      <c r="T2857" s="8">
        <f t="shared" si="310"/>
        <v>42037.950937500005</v>
      </c>
      <c r="U2857" s="8">
        <f t="shared" si="311"/>
        <v>42072.909270833334</v>
      </c>
      <c r="V2857" s="14">
        <f t="shared" si="312"/>
        <v>34.958333333328483</v>
      </c>
      <c r="W2857" s="10">
        <f t="shared" si="313"/>
        <v>0</v>
      </c>
      <c r="X2857" s="21">
        <f t="shared" si="314"/>
        <v>2015</v>
      </c>
    </row>
    <row r="2858" spans="1:24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t="s">
        <v>8224</v>
      </c>
      <c r="H2858" t="s">
        <v>8408</v>
      </c>
      <c r="I2858" t="s">
        <v>8246</v>
      </c>
      <c r="J2858">
        <v>1428622271</v>
      </c>
      <c r="K2858">
        <v>1426203071</v>
      </c>
      <c r="L2858" t="b">
        <v>0</v>
      </c>
      <c r="M2858">
        <v>17</v>
      </c>
      <c r="N2858" t="b">
        <v>0</v>
      </c>
      <c r="O2858" t="s">
        <v>8269</v>
      </c>
      <c r="P2858" t="s">
        <v>8322</v>
      </c>
      <c r="Q2858" t="s">
        <v>8325</v>
      </c>
      <c r="R2858">
        <f t="shared" si="308"/>
        <v>81.41</v>
      </c>
      <c r="S2858" s="9">
        <f t="shared" si="309"/>
        <v>12</v>
      </c>
      <c r="T2858" s="8">
        <f t="shared" si="310"/>
        <v>42075.979988425926</v>
      </c>
      <c r="U2858" s="8">
        <f t="shared" si="311"/>
        <v>42103.979988425926</v>
      </c>
      <c r="V2858" s="14">
        <f t="shared" si="312"/>
        <v>28</v>
      </c>
      <c r="W2858" s="10">
        <f t="shared" si="313"/>
        <v>-0.87965217391304351</v>
      </c>
      <c r="X2858" s="21">
        <f t="shared" si="314"/>
        <v>2015</v>
      </c>
    </row>
    <row r="2859" spans="1:24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t="s">
        <v>8223</v>
      </c>
      <c r="H2859" t="s">
        <v>8404</v>
      </c>
      <c r="I2859" t="s">
        <v>8245</v>
      </c>
      <c r="J2859">
        <v>1407506040</v>
      </c>
      <c r="K2859">
        <v>1404680075</v>
      </c>
      <c r="L2859" t="b">
        <v>0</v>
      </c>
      <c r="M2859">
        <v>125</v>
      </c>
      <c r="N2859" t="b">
        <v>1</v>
      </c>
      <c r="O2859" t="s">
        <v>8269</v>
      </c>
      <c r="P2859" t="s">
        <v>8322</v>
      </c>
      <c r="Q2859" t="s">
        <v>8325</v>
      </c>
      <c r="R2859">
        <f t="shared" si="308"/>
        <v>93.98</v>
      </c>
      <c r="S2859" s="9">
        <f t="shared" si="309"/>
        <v>100</v>
      </c>
      <c r="T2859" s="8">
        <f t="shared" si="310"/>
        <v>41826.871238425927</v>
      </c>
      <c r="U2859" s="8">
        <f t="shared" si="311"/>
        <v>41859.57916666667</v>
      </c>
      <c r="V2859" s="14">
        <f t="shared" si="312"/>
        <v>32.707928240743058</v>
      </c>
      <c r="W2859" s="10">
        <f t="shared" si="313"/>
        <v>8.6734259180372246E-4</v>
      </c>
      <c r="X2859" s="21">
        <f t="shared" si="314"/>
        <v>2014</v>
      </c>
    </row>
    <row r="2860" spans="1:24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t="s">
        <v>8223</v>
      </c>
      <c r="H2860" t="s">
        <v>8404</v>
      </c>
      <c r="I2860" t="s">
        <v>8245</v>
      </c>
      <c r="J2860">
        <v>1441516200</v>
      </c>
      <c r="K2860">
        <v>1438959121</v>
      </c>
      <c r="L2860" t="b">
        <v>0</v>
      </c>
      <c r="M2860">
        <v>1</v>
      </c>
      <c r="N2860" t="b">
        <v>0</v>
      </c>
      <c r="O2860" t="s">
        <v>8270</v>
      </c>
      <c r="P2860" t="s">
        <v>8307</v>
      </c>
      <c r="Q2860" t="s">
        <v>8341</v>
      </c>
      <c r="R2860">
        <f t="shared" si="308"/>
        <v>10</v>
      </c>
      <c r="S2860" s="9">
        <f t="shared" si="309"/>
        <v>0</v>
      </c>
      <c r="T2860" s="8">
        <f t="shared" si="310"/>
        <v>42223.619456018518</v>
      </c>
      <c r="U2860" s="8">
        <f t="shared" si="311"/>
        <v>42253.215277777781</v>
      </c>
      <c r="V2860" s="14">
        <f t="shared" si="312"/>
        <v>29.595821759263345</v>
      </c>
      <c r="W2860" s="10">
        <f t="shared" si="313"/>
        <v>-0.99916659721643475</v>
      </c>
      <c r="X2860" s="21">
        <f t="shared" si="314"/>
        <v>2015</v>
      </c>
    </row>
    <row r="2861" spans="1:24" ht="60" x14ac:dyDescent="0.25">
      <c r="A2861">
        <v>2192</v>
      </c>
      <c r="B2861" s="1" t="s">
        <v>2193</v>
      </c>
      <c r="C2861" s="1" t="s">
        <v>6302</v>
      </c>
      <c r="D2861" s="3">
        <v>12000</v>
      </c>
      <c r="E2861" s="4">
        <v>129748.82</v>
      </c>
      <c r="F2861" t="s">
        <v>8218</v>
      </c>
      <c r="G2861" t="s">
        <v>8224</v>
      </c>
      <c r="H2861" t="s">
        <v>8408</v>
      </c>
      <c r="I2861" t="s">
        <v>8246</v>
      </c>
      <c r="J2861">
        <v>1481842800</v>
      </c>
      <c r="K2861">
        <v>1479414344</v>
      </c>
      <c r="L2861" t="b">
        <v>0</v>
      </c>
      <c r="M2861">
        <v>3238</v>
      </c>
      <c r="N2861" t="b">
        <v>1</v>
      </c>
      <c r="O2861" t="s">
        <v>8295</v>
      </c>
      <c r="P2861" t="s">
        <v>8315</v>
      </c>
      <c r="Q2861" t="s">
        <v>8316</v>
      </c>
      <c r="R2861">
        <f t="shared" si="308"/>
        <v>40.07</v>
      </c>
      <c r="S2861" s="9">
        <f t="shared" si="309"/>
        <v>1081</v>
      </c>
      <c r="T2861" s="8">
        <f t="shared" si="310"/>
        <v>42691.8512037037</v>
      </c>
      <c r="U2861" s="8">
        <f t="shared" si="311"/>
        <v>42719.958333333328</v>
      </c>
      <c r="V2861" s="14">
        <f t="shared" si="312"/>
        <v>28.107129629628616</v>
      </c>
      <c r="W2861" s="10">
        <f t="shared" si="313"/>
        <v>9.812401666666668</v>
      </c>
      <c r="X2861" s="21">
        <f t="shared" si="314"/>
        <v>2016</v>
      </c>
    </row>
    <row r="2862" spans="1:24" ht="45" x14ac:dyDescent="0.25">
      <c r="A2862">
        <v>2602</v>
      </c>
      <c r="B2862" s="1" t="s">
        <v>2602</v>
      </c>
      <c r="C2862" s="1" t="s">
        <v>6712</v>
      </c>
      <c r="D2862" s="3">
        <v>12000</v>
      </c>
      <c r="E2862" s="4">
        <v>39131</v>
      </c>
      <c r="F2862" t="s">
        <v>8218</v>
      </c>
      <c r="G2862" t="s">
        <v>8223</v>
      </c>
      <c r="H2862" t="s">
        <v>8404</v>
      </c>
      <c r="I2862" t="s">
        <v>8245</v>
      </c>
      <c r="J2862">
        <v>1415827200</v>
      </c>
      <c r="K2862">
        <v>1412358968</v>
      </c>
      <c r="L2862" t="b">
        <v>1</v>
      </c>
      <c r="M2862">
        <v>489</v>
      </c>
      <c r="N2862" t="b">
        <v>1</v>
      </c>
      <c r="O2862" t="s">
        <v>8299</v>
      </c>
      <c r="P2862" t="s">
        <v>8307</v>
      </c>
      <c r="Q2862" t="s">
        <v>8314</v>
      </c>
      <c r="R2862">
        <f t="shared" si="308"/>
        <v>80.02</v>
      </c>
      <c r="S2862" s="9">
        <f t="shared" si="309"/>
        <v>326</v>
      </c>
      <c r="T2862" s="8">
        <f t="shared" si="310"/>
        <v>41915.747314814813</v>
      </c>
      <c r="U2862" s="8">
        <f t="shared" si="311"/>
        <v>41955.888888888891</v>
      </c>
      <c r="V2862" s="14">
        <f t="shared" si="312"/>
        <v>40.141574074077653</v>
      </c>
      <c r="W2862" s="10">
        <f t="shared" si="313"/>
        <v>2.2609166666666667</v>
      </c>
      <c r="X2862" s="21">
        <f t="shared" si="314"/>
        <v>2014</v>
      </c>
    </row>
    <row r="2863" spans="1:24" ht="60" x14ac:dyDescent="0.25">
      <c r="A2863">
        <v>654</v>
      </c>
      <c r="B2863" s="1" t="s">
        <v>655</v>
      </c>
      <c r="C2863" s="1" t="s">
        <v>4764</v>
      </c>
      <c r="D2863" s="3">
        <v>12000</v>
      </c>
      <c r="E2863" s="4">
        <v>32075</v>
      </c>
      <c r="F2863" t="s">
        <v>8218</v>
      </c>
      <c r="G2863" t="s">
        <v>8223</v>
      </c>
      <c r="H2863" t="s">
        <v>8404</v>
      </c>
      <c r="I2863" t="s">
        <v>8245</v>
      </c>
      <c r="J2863">
        <v>1436396313</v>
      </c>
      <c r="K2863">
        <v>1433804313</v>
      </c>
      <c r="L2863" t="b">
        <v>0</v>
      </c>
      <c r="M2863">
        <v>1013</v>
      </c>
      <c r="N2863" t="b">
        <v>1</v>
      </c>
      <c r="O2863" t="s">
        <v>8271</v>
      </c>
      <c r="P2863" t="s">
        <v>8307</v>
      </c>
      <c r="Q2863" t="s">
        <v>8309</v>
      </c>
      <c r="R2863">
        <f t="shared" si="308"/>
        <v>31.66</v>
      </c>
      <c r="S2863" s="9">
        <f t="shared" si="309"/>
        <v>267</v>
      </c>
      <c r="T2863" s="8">
        <f t="shared" si="310"/>
        <v>42163.957326388889</v>
      </c>
      <c r="U2863" s="8">
        <f t="shared" si="311"/>
        <v>42193.957326388889</v>
      </c>
      <c r="V2863" s="14">
        <f t="shared" si="312"/>
        <v>30</v>
      </c>
      <c r="W2863" s="10">
        <f t="shared" si="313"/>
        <v>1.6729166666666666</v>
      </c>
      <c r="X2863" s="21">
        <f t="shared" si="314"/>
        <v>2015</v>
      </c>
    </row>
    <row r="2864" spans="1:24" ht="60" x14ac:dyDescent="0.25">
      <c r="A2864">
        <v>2715</v>
      </c>
      <c r="B2864" s="1" t="s">
        <v>2715</v>
      </c>
      <c r="C2864" s="1" t="s">
        <v>6825</v>
      </c>
      <c r="D2864" s="3">
        <v>12000</v>
      </c>
      <c r="E2864" s="4">
        <v>31754.69</v>
      </c>
      <c r="F2864" t="s">
        <v>8218</v>
      </c>
      <c r="G2864" t="s">
        <v>8223</v>
      </c>
      <c r="H2864" t="s">
        <v>8404</v>
      </c>
      <c r="I2864" t="s">
        <v>8245</v>
      </c>
      <c r="J2864">
        <v>1456047228</v>
      </c>
      <c r="K2864">
        <v>1453109628</v>
      </c>
      <c r="L2864" t="b">
        <v>1</v>
      </c>
      <c r="M2864">
        <v>551</v>
      </c>
      <c r="N2864" t="b">
        <v>1</v>
      </c>
      <c r="O2864" t="s">
        <v>8301</v>
      </c>
      <c r="P2864" t="s">
        <v>8322</v>
      </c>
      <c r="Q2864" t="s">
        <v>8323</v>
      </c>
      <c r="R2864">
        <f t="shared" si="308"/>
        <v>57.63</v>
      </c>
      <c r="S2864" s="9">
        <f t="shared" si="309"/>
        <v>265</v>
      </c>
      <c r="T2864" s="8">
        <f t="shared" si="310"/>
        <v>42387.398472222223</v>
      </c>
      <c r="U2864" s="8">
        <f t="shared" si="311"/>
        <v>42421.398472222223</v>
      </c>
      <c r="V2864" s="14">
        <f t="shared" si="312"/>
        <v>34</v>
      </c>
      <c r="W2864" s="10">
        <f t="shared" si="313"/>
        <v>1.6462241666666666</v>
      </c>
      <c r="X2864" s="21">
        <f t="shared" si="314"/>
        <v>2016</v>
      </c>
    </row>
    <row r="2865" spans="1:24" ht="60" x14ac:dyDescent="0.25">
      <c r="A2865">
        <v>1536</v>
      </c>
      <c r="B2865" s="1" t="s">
        <v>1537</v>
      </c>
      <c r="C2865" s="1" t="s">
        <v>5646</v>
      </c>
      <c r="D2865" s="3">
        <v>12000</v>
      </c>
      <c r="E2865" s="4">
        <v>30037.01</v>
      </c>
      <c r="F2865" t="s">
        <v>8218</v>
      </c>
      <c r="G2865" t="s">
        <v>8223</v>
      </c>
      <c r="H2865" t="s">
        <v>8404</v>
      </c>
      <c r="I2865" t="s">
        <v>8245</v>
      </c>
      <c r="J2865">
        <v>1440702910</v>
      </c>
      <c r="K2865">
        <v>1438110910</v>
      </c>
      <c r="L2865" t="b">
        <v>1</v>
      </c>
      <c r="M2865">
        <v>455</v>
      </c>
      <c r="N2865" t="b">
        <v>1</v>
      </c>
      <c r="O2865" t="s">
        <v>8283</v>
      </c>
      <c r="P2865" t="s">
        <v>8312</v>
      </c>
      <c r="Q2865" t="s">
        <v>8313</v>
      </c>
      <c r="R2865">
        <f t="shared" si="308"/>
        <v>66.02</v>
      </c>
      <c r="S2865" s="9">
        <f t="shared" si="309"/>
        <v>250</v>
      </c>
      <c r="T2865" s="8">
        <f t="shared" si="310"/>
        <v>42213.802199074074</v>
      </c>
      <c r="U2865" s="8">
        <f t="shared" si="311"/>
        <v>42243.802199074074</v>
      </c>
      <c r="V2865" s="14">
        <f t="shared" si="312"/>
        <v>30</v>
      </c>
      <c r="W2865" s="10">
        <f t="shared" si="313"/>
        <v>1.5030841666666666</v>
      </c>
      <c r="X2865" s="21">
        <f t="shared" si="314"/>
        <v>2015</v>
      </c>
    </row>
    <row r="2866" spans="1:24" ht="45" x14ac:dyDescent="0.25">
      <c r="A2866">
        <v>1258</v>
      </c>
      <c r="B2866" s="1" t="s">
        <v>1259</v>
      </c>
      <c r="C2866" s="1" t="s">
        <v>5368</v>
      </c>
      <c r="D2866" s="3">
        <v>12000</v>
      </c>
      <c r="E2866" s="4">
        <v>25577.56</v>
      </c>
      <c r="F2866" t="s">
        <v>8218</v>
      </c>
      <c r="G2866" t="s">
        <v>8223</v>
      </c>
      <c r="H2866" t="s">
        <v>8404</v>
      </c>
      <c r="I2866" t="s">
        <v>8245</v>
      </c>
      <c r="J2866">
        <v>1377960012</v>
      </c>
      <c r="K2866">
        <v>1375368012</v>
      </c>
      <c r="L2866" t="b">
        <v>1</v>
      </c>
      <c r="M2866">
        <v>670</v>
      </c>
      <c r="N2866" t="b">
        <v>1</v>
      </c>
      <c r="O2866" t="s">
        <v>8274</v>
      </c>
      <c r="P2866" t="s">
        <v>8326</v>
      </c>
      <c r="Q2866" t="s">
        <v>8330</v>
      </c>
      <c r="R2866">
        <f t="shared" si="308"/>
        <v>38.18</v>
      </c>
      <c r="S2866" s="9">
        <f t="shared" si="309"/>
        <v>213</v>
      </c>
      <c r="T2866" s="8">
        <f t="shared" si="310"/>
        <v>41487.611250000002</v>
      </c>
      <c r="U2866" s="8">
        <f t="shared" si="311"/>
        <v>41517.611250000002</v>
      </c>
      <c r="V2866" s="14">
        <f t="shared" si="312"/>
        <v>30</v>
      </c>
      <c r="W2866" s="10">
        <f t="shared" si="313"/>
        <v>1.1314633333333335</v>
      </c>
      <c r="X2866" s="21">
        <f t="shared" si="314"/>
        <v>2013</v>
      </c>
    </row>
    <row r="2867" spans="1:24" ht="45" x14ac:dyDescent="0.25">
      <c r="A2867">
        <v>1537</v>
      </c>
      <c r="B2867" s="1" t="s">
        <v>1538</v>
      </c>
      <c r="C2867" s="1" t="s">
        <v>5647</v>
      </c>
      <c r="D2867" s="3">
        <v>12000</v>
      </c>
      <c r="E2867" s="4">
        <v>21588</v>
      </c>
      <c r="F2867" t="s">
        <v>8218</v>
      </c>
      <c r="G2867" t="s">
        <v>8235</v>
      </c>
      <c r="H2867" t="s">
        <v>8413</v>
      </c>
      <c r="I2867" t="s">
        <v>8248</v>
      </c>
      <c r="J2867">
        <v>1470506400</v>
      </c>
      <c r="K2867">
        <v>1467358427</v>
      </c>
      <c r="L2867" t="b">
        <v>1</v>
      </c>
      <c r="M2867">
        <v>224</v>
      </c>
      <c r="N2867" t="b">
        <v>1</v>
      </c>
      <c r="O2867" t="s">
        <v>8283</v>
      </c>
      <c r="P2867" t="s">
        <v>8312</v>
      </c>
      <c r="Q2867" t="s">
        <v>8313</v>
      </c>
      <c r="R2867">
        <f t="shared" si="308"/>
        <v>96.38</v>
      </c>
      <c r="S2867" s="9">
        <f t="shared" si="309"/>
        <v>180</v>
      </c>
      <c r="T2867" s="8">
        <f t="shared" si="310"/>
        <v>42552.315127314811</v>
      </c>
      <c r="U2867" s="8">
        <f t="shared" si="311"/>
        <v>42588.75</v>
      </c>
      <c r="V2867" s="14">
        <f t="shared" si="312"/>
        <v>36.434872685189475</v>
      </c>
      <c r="W2867" s="10">
        <f t="shared" si="313"/>
        <v>0.79900000000000004</v>
      </c>
      <c r="X2867" s="21">
        <f t="shared" si="314"/>
        <v>2016</v>
      </c>
    </row>
    <row r="2868" spans="1:24" ht="45" x14ac:dyDescent="0.25">
      <c r="A2868">
        <v>1890</v>
      </c>
      <c r="B2868" s="1" t="s">
        <v>1891</v>
      </c>
      <c r="C2868" s="1" t="s">
        <v>6000</v>
      </c>
      <c r="D2868" s="3">
        <v>12000</v>
      </c>
      <c r="E2868" s="4">
        <v>17350.13</v>
      </c>
      <c r="F2868" t="s">
        <v>8218</v>
      </c>
      <c r="G2868" t="s">
        <v>8223</v>
      </c>
      <c r="H2868" t="s">
        <v>8404</v>
      </c>
      <c r="I2868" t="s">
        <v>8245</v>
      </c>
      <c r="J2868">
        <v>1355597528</v>
      </c>
      <c r="K2868">
        <v>1353005528</v>
      </c>
      <c r="L2868" t="b">
        <v>0</v>
      </c>
      <c r="M2868">
        <v>246</v>
      </c>
      <c r="N2868" t="b">
        <v>1</v>
      </c>
      <c r="O2868" t="s">
        <v>8277</v>
      </c>
      <c r="P2868" t="s">
        <v>8326</v>
      </c>
      <c r="Q2868" t="s">
        <v>8327</v>
      </c>
      <c r="R2868">
        <f t="shared" si="308"/>
        <v>70.53</v>
      </c>
      <c r="S2868" s="9">
        <f t="shared" si="309"/>
        <v>145</v>
      </c>
      <c r="T2868" s="8">
        <f t="shared" si="310"/>
        <v>41228.786203703705</v>
      </c>
      <c r="U2868" s="8">
        <f t="shared" si="311"/>
        <v>41258.786203703705</v>
      </c>
      <c r="V2868" s="14">
        <f t="shared" si="312"/>
        <v>30</v>
      </c>
      <c r="W2868" s="10">
        <f t="shared" si="313"/>
        <v>0.44584416666666676</v>
      </c>
      <c r="X2868" s="21">
        <f t="shared" si="314"/>
        <v>2012</v>
      </c>
    </row>
    <row r="2869" spans="1:24" ht="60" x14ac:dyDescent="0.25">
      <c r="A2869">
        <v>2723</v>
      </c>
      <c r="B2869" s="1" t="s">
        <v>2723</v>
      </c>
      <c r="C2869" s="1" t="s">
        <v>6833</v>
      </c>
      <c r="D2869" s="3">
        <v>12000</v>
      </c>
      <c r="E2869" s="4">
        <v>16806</v>
      </c>
      <c r="F2869" t="s">
        <v>8218</v>
      </c>
      <c r="G2869" t="s">
        <v>8223</v>
      </c>
      <c r="H2869" t="s">
        <v>8404</v>
      </c>
      <c r="I2869" t="s">
        <v>8245</v>
      </c>
      <c r="J2869">
        <v>1420060088</v>
      </c>
      <c r="K2869">
        <v>1414872488</v>
      </c>
      <c r="L2869" t="b">
        <v>0</v>
      </c>
      <c r="M2869">
        <v>176</v>
      </c>
      <c r="N2869" t="b">
        <v>1</v>
      </c>
      <c r="O2869" t="s">
        <v>8293</v>
      </c>
      <c r="P2869" t="s">
        <v>8307</v>
      </c>
      <c r="Q2869" t="s">
        <v>8308</v>
      </c>
      <c r="R2869">
        <f t="shared" si="308"/>
        <v>95.49</v>
      </c>
      <c r="S2869" s="9">
        <f t="shared" si="309"/>
        <v>140</v>
      </c>
      <c r="T2869" s="8">
        <f t="shared" si="310"/>
        <v>41944.83898148148</v>
      </c>
      <c r="U2869" s="8">
        <f t="shared" si="311"/>
        <v>42004.880648148144</v>
      </c>
      <c r="V2869" s="14">
        <f t="shared" si="312"/>
        <v>60.041666666664241</v>
      </c>
      <c r="W2869" s="10">
        <f t="shared" si="313"/>
        <v>0.40050000000000002</v>
      </c>
      <c r="X2869" s="21">
        <f t="shared" si="314"/>
        <v>2014</v>
      </c>
    </row>
    <row r="2870" spans="1:24" ht="60" x14ac:dyDescent="0.25">
      <c r="A2870">
        <v>2732</v>
      </c>
      <c r="B2870" s="1" t="s">
        <v>2732</v>
      </c>
      <c r="C2870" s="1" t="s">
        <v>6842</v>
      </c>
      <c r="D2870" s="3">
        <v>12000</v>
      </c>
      <c r="E2870" s="4">
        <v>14190</v>
      </c>
      <c r="F2870" t="s">
        <v>8218</v>
      </c>
      <c r="G2870" t="s">
        <v>8223</v>
      </c>
      <c r="H2870" t="s">
        <v>8404</v>
      </c>
      <c r="I2870" t="s">
        <v>8245</v>
      </c>
      <c r="J2870">
        <v>1369699200</v>
      </c>
      <c r="K2870">
        <v>1366917828</v>
      </c>
      <c r="L2870" t="b">
        <v>0</v>
      </c>
      <c r="M2870">
        <v>146</v>
      </c>
      <c r="N2870" t="b">
        <v>1</v>
      </c>
      <c r="O2870" t="s">
        <v>8293</v>
      </c>
      <c r="P2870" t="s">
        <v>8307</v>
      </c>
      <c r="Q2870" t="s">
        <v>8308</v>
      </c>
      <c r="R2870">
        <f t="shared" si="308"/>
        <v>97.19</v>
      </c>
      <c r="S2870" s="9">
        <f t="shared" si="309"/>
        <v>118</v>
      </c>
      <c r="T2870" s="8">
        <f t="shared" si="310"/>
        <v>41389.808194444442</v>
      </c>
      <c r="U2870" s="8">
        <f t="shared" si="311"/>
        <v>41422</v>
      </c>
      <c r="V2870" s="14">
        <f t="shared" si="312"/>
        <v>32.191805555557949</v>
      </c>
      <c r="W2870" s="10">
        <f t="shared" si="313"/>
        <v>0.1825</v>
      </c>
      <c r="X2870" s="21">
        <f t="shared" si="314"/>
        <v>2013</v>
      </c>
    </row>
    <row r="2871" spans="1:24" ht="45" x14ac:dyDescent="0.25">
      <c r="A2871">
        <v>1268</v>
      </c>
      <c r="B2871" s="1" t="s">
        <v>1269</v>
      </c>
      <c r="C2871" s="1" t="s">
        <v>5378</v>
      </c>
      <c r="D2871" s="3">
        <v>12000</v>
      </c>
      <c r="E2871" s="4">
        <v>14000</v>
      </c>
      <c r="F2871" t="s">
        <v>8218</v>
      </c>
      <c r="G2871" t="s">
        <v>8223</v>
      </c>
      <c r="H2871" t="s">
        <v>8404</v>
      </c>
      <c r="I2871" t="s">
        <v>8245</v>
      </c>
      <c r="J2871">
        <v>1379708247</v>
      </c>
      <c r="K2871">
        <v>1377116247</v>
      </c>
      <c r="L2871" t="b">
        <v>1</v>
      </c>
      <c r="M2871">
        <v>182</v>
      </c>
      <c r="N2871" t="b">
        <v>1</v>
      </c>
      <c r="O2871" t="s">
        <v>8274</v>
      </c>
      <c r="P2871" t="s">
        <v>8326</v>
      </c>
      <c r="Q2871" t="s">
        <v>8330</v>
      </c>
      <c r="R2871">
        <f t="shared" si="308"/>
        <v>76.92</v>
      </c>
      <c r="S2871" s="9">
        <f t="shared" si="309"/>
        <v>117</v>
      </c>
      <c r="T2871" s="8">
        <f t="shared" si="310"/>
        <v>41507.845451388886</v>
      </c>
      <c r="U2871" s="8">
        <f t="shared" si="311"/>
        <v>41537.845451388886</v>
      </c>
      <c r="V2871" s="14">
        <f t="shared" si="312"/>
        <v>30</v>
      </c>
      <c r="W2871" s="10">
        <f t="shared" si="313"/>
        <v>0.16666666666666666</v>
      </c>
      <c r="X2871" s="21">
        <f t="shared" si="314"/>
        <v>2013</v>
      </c>
    </row>
    <row r="2872" spans="1:24" ht="45" x14ac:dyDescent="0.25">
      <c r="A2872">
        <v>377</v>
      </c>
      <c r="B2872" s="1" t="s">
        <v>378</v>
      </c>
      <c r="C2872" s="1" t="s">
        <v>4487</v>
      </c>
      <c r="D2872" s="3">
        <v>12000</v>
      </c>
      <c r="E2872" s="4">
        <v>13728</v>
      </c>
      <c r="F2872" t="s">
        <v>8218</v>
      </c>
      <c r="G2872" t="s">
        <v>8223</v>
      </c>
      <c r="H2872" t="s">
        <v>8404</v>
      </c>
      <c r="I2872" t="s">
        <v>8245</v>
      </c>
      <c r="J2872">
        <v>1447484460</v>
      </c>
      <c r="K2872">
        <v>1444888868</v>
      </c>
      <c r="L2872" t="b">
        <v>0</v>
      </c>
      <c r="M2872">
        <v>133</v>
      </c>
      <c r="N2872" t="b">
        <v>1</v>
      </c>
      <c r="O2872" t="s">
        <v>8267</v>
      </c>
      <c r="P2872" t="s">
        <v>8320</v>
      </c>
      <c r="Q2872" t="s">
        <v>8321</v>
      </c>
      <c r="R2872">
        <f t="shared" si="308"/>
        <v>103.22</v>
      </c>
      <c r="S2872" s="9">
        <f t="shared" si="309"/>
        <v>114</v>
      </c>
      <c r="T2872" s="8">
        <f t="shared" si="310"/>
        <v>42292.250787037032</v>
      </c>
      <c r="U2872" s="8">
        <f t="shared" si="311"/>
        <v>42322.292361111111</v>
      </c>
      <c r="V2872" s="14">
        <f t="shared" si="312"/>
        <v>30.041574074079108</v>
      </c>
      <c r="W2872" s="10">
        <f t="shared" si="313"/>
        <v>0.14399999999999999</v>
      </c>
      <c r="X2872" s="21">
        <f t="shared" si="314"/>
        <v>2015</v>
      </c>
    </row>
    <row r="2873" spans="1:24" ht="45" x14ac:dyDescent="0.25">
      <c r="A2873">
        <v>2337</v>
      </c>
      <c r="B2873" s="1" t="s">
        <v>2338</v>
      </c>
      <c r="C2873" s="1" t="s">
        <v>6447</v>
      </c>
      <c r="D2873" s="3">
        <v>12000</v>
      </c>
      <c r="E2873" s="4">
        <v>13279</v>
      </c>
      <c r="F2873" t="s">
        <v>8218</v>
      </c>
      <c r="G2873" t="s">
        <v>8223</v>
      </c>
      <c r="H2873" t="s">
        <v>8404</v>
      </c>
      <c r="I2873" t="s">
        <v>8245</v>
      </c>
      <c r="J2873">
        <v>1403796143</v>
      </c>
      <c r="K2873">
        <v>1401204143</v>
      </c>
      <c r="L2873" t="b">
        <v>1</v>
      </c>
      <c r="M2873">
        <v>179</v>
      </c>
      <c r="N2873" t="b">
        <v>1</v>
      </c>
      <c r="O2873" t="s">
        <v>8296</v>
      </c>
      <c r="P2873" t="s">
        <v>8318</v>
      </c>
      <c r="Q2873" t="s">
        <v>8319</v>
      </c>
      <c r="R2873">
        <f t="shared" si="308"/>
        <v>74.180000000000007</v>
      </c>
      <c r="S2873" s="9">
        <f t="shared" si="309"/>
        <v>111</v>
      </c>
      <c r="T2873" s="8">
        <f t="shared" si="310"/>
        <v>41786.640543981484</v>
      </c>
      <c r="U2873" s="8">
        <f t="shared" si="311"/>
        <v>41816.640543981484</v>
      </c>
      <c r="V2873" s="14">
        <f t="shared" si="312"/>
        <v>30</v>
      </c>
      <c r="W2873" s="10">
        <f t="shared" si="313"/>
        <v>0.10658333333333334</v>
      </c>
      <c r="X2873" s="21">
        <f t="shared" si="314"/>
        <v>2014</v>
      </c>
    </row>
    <row r="2874" spans="1:24" ht="45" x14ac:dyDescent="0.25">
      <c r="A2874">
        <v>3044</v>
      </c>
      <c r="B2874" s="1" t="s">
        <v>3044</v>
      </c>
      <c r="C2874" s="1" t="s">
        <v>7154</v>
      </c>
      <c r="D2874" s="3">
        <v>12000</v>
      </c>
      <c r="E2874" s="4">
        <v>13121</v>
      </c>
      <c r="F2874" t="s">
        <v>8218</v>
      </c>
      <c r="G2874" t="s">
        <v>8223</v>
      </c>
      <c r="H2874" t="s">
        <v>8404</v>
      </c>
      <c r="I2874" t="s">
        <v>8245</v>
      </c>
      <c r="J2874">
        <v>1454433998</v>
      </c>
      <c r="K2874">
        <v>1453137998</v>
      </c>
      <c r="L2874" t="b">
        <v>0</v>
      </c>
      <c r="M2874">
        <v>156</v>
      </c>
      <c r="N2874" t="b">
        <v>1</v>
      </c>
      <c r="O2874" t="s">
        <v>8301</v>
      </c>
      <c r="P2874" t="s">
        <v>8322</v>
      </c>
      <c r="Q2874" t="s">
        <v>8323</v>
      </c>
      <c r="R2874">
        <f t="shared" si="308"/>
        <v>84.11</v>
      </c>
      <c r="S2874" s="9">
        <f t="shared" si="309"/>
        <v>109</v>
      </c>
      <c r="T2874" s="8">
        <f t="shared" si="310"/>
        <v>42387.7268287037</v>
      </c>
      <c r="U2874" s="8">
        <f t="shared" si="311"/>
        <v>42402.7268287037</v>
      </c>
      <c r="V2874" s="14">
        <f t="shared" si="312"/>
        <v>15</v>
      </c>
      <c r="W2874" s="10">
        <f t="shared" si="313"/>
        <v>9.3416666666666662E-2</v>
      </c>
      <c r="X2874" s="21">
        <f t="shared" si="314"/>
        <v>2016</v>
      </c>
    </row>
    <row r="2875" spans="1:24" ht="45" x14ac:dyDescent="0.25">
      <c r="A2875">
        <v>80</v>
      </c>
      <c r="B2875" s="1" t="s">
        <v>82</v>
      </c>
      <c r="C2875" s="1" t="s">
        <v>4191</v>
      </c>
      <c r="D2875" s="3">
        <v>12000</v>
      </c>
      <c r="E2875" s="4">
        <v>12870</v>
      </c>
      <c r="F2875" t="s">
        <v>8218</v>
      </c>
      <c r="G2875" t="s">
        <v>8223</v>
      </c>
      <c r="H2875" t="s">
        <v>8404</v>
      </c>
      <c r="I2875" t="s">
        <v>8245</v>
      </c>
      <c r="J2875">
        <v>1386640856</v>
      </c>
      <c r="K2875">
        <v>1383616856</v>
      </c>
      <c r="L2875" t="b">
        <v>0</v>
      </c>
      <c r="M2875">
        <v>47</v>
      </c>
      <c r="N2875" t="b">
        <v>1</v>
      </c>
      <c r="O2875" t="s">
        <v>8264</v>
      </c>
      <c r="P2875" t="s">
        <v>8320</v>
      </c>
      <c r="Q2875" t="s">
        <v>8342</v>
      </c>
      <c r="R2875">
        <f t="shared" si="308"/>
        <v>273.83</v>
      </c>
      <c r="S2875" s="9">
        <f t="shared" si="309"/>
        <v>107</v>
      </c>
      <c r="T2875" s="8">
        <f t="shared" si="310"/>
        <v>41583.083981481483</v>
      </c>
      <c r="U2875" s="8">
        <f t="shared" si="311"/>
        <v>41618.083981481483</v>
      </c>
      <c r="V2875" s="14">
        <f t="shared" si="312"/>
        <v>35</v>
      </c>
      <c r="W2875" s="10">
        <f t="shared" si="313"/>
        <v>7.2499999999999995E-2</v>
      </c>
      <c r="X2875" s="21">
        <f t="shared" si="314"/>
        <v>2013</v>
      </c>
    </row>
    <row r="2876" spans="1:24" ht="60" x14ac:dyDescent="0.25">
      <c r="A2876">
        <v>308</v>
      </c>
      <c r="B2876" s="1" t="s">
        <v>309</v>
      </c>
      <c r="C2876" s="1" t="s">
        <v>4418</v>
      </c>
      <c r="D2876" s="3">
        <v>12000</v>
      </c>
      <c r="E2876" s="4">
        <v>12668</v>
      </c>
      <c r="F2876" t="s">
        <v>8218</v>
      </c>
      <c r="G2876" t="s">
        <v>8223</v>
      </c>
      <c r="H2876" t="s">
        <v>8404</v>
      </c>
      <c r="I2876" t="s">
        <v>8245</v>
      </c>
      <c r="J2876">
        <v>1299775210</v>
      </c>
      <c r="K2876">
        <v>1295887210</v>
      </c>
      <c r="L2876" t="b">
        <v>1</v>
      </c>
      <c r="M2876">
        <v>202</v>
      </c>
      <c r="N2876" t="b">
        <v>1</v>
      </c>
      <c r="O2876" t="s">
        <v>8267</v>
      </c>
      <c r="P2876" t="s">
        <v>8320</v>
      </c>
      <c r="Q2876" t="s">
        <v>8321</v>
      </c>
      <c r="R2876">
        <f t="shared" si="308"/>
        <v>62.71</v>
      </c>
      <c r="S2876" s="9">
        <f t="shared" si="309"/>
        <v>106</v>
      </c>
      <c r="T2876" s="8">
        <f t="shared" si="310"/>
        <v>40567.694560185184</v>
      </c>
      <c r="U2876" s="8">
        <f t="shared" si="311"/>
        <v>40612.694560185184</v>
      </c>
      <c r="V2876" s="14">
        <f t="shared" si="312"/>
        <v>45</v>
      </c>
      <c r="W2876" s="10">
        <f t="shared" si="313"/>
        <v>5.566666666666667E-2</v>
      </c>
      <c r="X2876" s="21">
        <f t="shared" si="314"/>
        <v>2011</v>
      </c>
    </row>
    <row r="2877" spans="1:24" ht="45" x14ac:dyDescent="0.25">
      <c r="A2877">
        <v>3677</v>
      </c>
      <c r="B2877" s="1" t="s">
        <v>3674</v>
      </c>
      <c r="C2877" s="1" t="s">
        <v>7787</v>
      </c>
      <c r="D2877" s="3">
        <v>12000</v>
      </c>
      <c r="E2877" s="4">
        <v>12348.5</v>
      </c>
      <c r="F2877" t="s">
        <v>8218</v>
      </c>
      <c r="G2877" t="s">
        <v>8223</v>
      </c>
      <c r="H2877" t="s">
        <v>8404</v>
      </c>
      <c r="I2877" t="s">
        <v>8245</v>
      </c>
      <c r="J2877">
        <v>1404359940</v>
      </c>
      <c r="K2877">
        <v>1402580818</v>
      </c>
      <c r="L2877" t="b">
        <v>0</v>
      </c>
      <c r="M2877">
        <v>199</v>
      </c>
      <c r="N2877" t="b">
        <v>1</v>
      </c>
      <c r="O2877" t="s">
        <v>8269</v>
      </c>
      <c r="P2877" t="s">
        <v>8322</v>
      </c>
      <c r="Q2877" t="s">
        <v>8325</v>
      </c>
      <c r="R2877">
        <f t="shared" si="308"/>
        <v>62.05</v>
      </c>
      <c r="S2877" s="9">
        <f t="shared" si="309"/>
        <v>103</v>
      </c>
      <c r="T2877" s="8">
        <f t="shared" si="310"/>
        <v>41802.574282407404</v>
      </c>
      <c r="U2877" s="8">
        <f t="shared" si="311"/>
        <v>41823.165972222225</v>
      </c>
      <c r="V2877" s="14">
        <f t="shared" si="312"/>
        <v>20.591689814820711</v>
      </c>
      <c r="W2877" s="10">
        <f t="shared" si="313"/>
        <v>2.9041666666666667E-2</v>
      </c>
      <c r="X2877" s="21">
        <f t="shared" si="314"/>
        <v>2014</v>
      </c>
    </row>
    <row r="2878" spans="1:24" ht="60" x14ac:dyDescent="0.25">
      <c r="A2878">
        <v>3214</v>
      </c>
      <c r="B2878" s="1" t="s">
        <v>3214</v>
      </c>
      <c r="C2878" s="1" t="s">
        <v>7324</v>
      </c>
      <c r="D2878" s="3">
        <v>12000</v>
      </c>
      <c r="E2878" s="4">
        <v>12256</v>
      </c>
      <c r="F2878" t="s">
        <v>8218</v>
      </c>
      <c r="G2878" t="s">
        <v>8224</v>
      </c>
      <c r="H2878" t="s">
        <v>8408</v>
      </c>
      <c r="I2878" t="s">
        <v>8246</v>
      </c>
      <c r="J2878">
        <v>1452038100</v>
      </c>
      <c r="K2878">
        <v>1448823673</v>
      </c>
      <c r="L2878" t="b">
        <v>1</v>
      </c>
      <c r="M2878">
        <v>115</v>
      </c>
      <c r="N2878" t="b">
        <v>1</v>
      </c>
      <c r="O2878" t="s">
        <v>8269</v>
      </c>
      <c r="P2878" t="s">
        <v>8322</v>
      </c>
      <c r="Q2878" t="s">
        <v>8325</v>
      </c>
      <c r="R2878">
        <f t="shared" si="308"/>
        <v>106.57</v>
      </c>
      <c r="S2878" s="9">
        <f t="shared" si="309"/>
        <v>102</v>
      </c>
      <c r="T2878" s="8">
        <f t="shared" si="310"/>
        <v>42337.792511574073</v>
      </c>
      <c r="U2878" s="8">
        <f t="shared" si="311"/>
        <v>42374.996527777781</v>
      </c>
      <c r="V2878" s="14">
        <f t="shared" si="312"/>
        <v>37.204016203708306</v>
      </c>
      <c r="W2878" s="10">
        <f t="shared" si="313"/>
        <v>2.1333333333333333E-2</v>
      </c>
      <c r="X2878" s="21">
        <f t="shared" si="314"/>
        <v>2015</v>
      </c>
    </row>
    <row r="2879" spans="1:24" ht="60" x14ac:dyDescent="0.25">
      <c r="A2879">
        <v>3218</v>
      </c>
      <c r="B2879" s="1" t="s">
        <v>3218</v>
      </c>
      <c r="C2879" s="1" t="s">
        <v>7328</v>
      </c>
      <c r="D2879" s="3">
        <v>12000</v>
      </c>
      <c r="E2879" s="4">
        <v>12252</v>
      </c>
      <c r="F2879" t="s">
        <v>8218</v>
      </c>
      <c r="G2879" t="s">
        <v>8224</v>
      </c>
      <c r="H2879" t="s">
        <v>8408</v>
      </c>
      <c r="I2879" t="s">
        <v>8246</v>
      </c>
      <c r="J2879">
        <v>1419984000</v>
      </c>
      <c r="K2879">
        <v>1417132986</v>
      </c>
      <c r="L2879" t="b">
        <v>1</v>
      </c>
      <c r="M2879">
        <v>184</v>
      </c>
      <c r="N2879" t="b">
        <v>1</v>
      </c>
      <c r="O2879" t="s">
        <v>8269</v>
      </c>
      <c r="P2879" t="s">
        <v>8322</v>
      </c>
      <c r="Q2879" t="s">
        <v>8325</v>
      </c>
      <c r="R2879">
        <f t="shared" si="308"/>
        <v>66.59</v>
      </c>
      <c r="S2879" s="9">
        <f t="shared" si="309"/>
        <v>102</v>
      </c>
      <c r="T2879" s="8">
        <f t="shared" si="310"/>
        <v>41971.002152777779</v>
      </c>
      <c r="U2879" s="8">
        <f t="shared" si="311"/>
        <v>42004</v>
      </c>
      <c r="V2879" s="14">
        <f t="shared" si="312"/>
        <v>32.997847222221026</v>
      </c>
      <c r="W2879" s="10">
        <f t="shared" si="313"/>
        <v>2.1000000000000001E-2</v>
      </c>
      <c r="X2879" s="21">
        <f t="shared" si="314"/>
        <v>2014</v>
      </c>
    </row>
    <row r="2880" spans="1:24" ht="60" x14ac:dyDescent="0.25">
      <c r="A2880">
        <v>1763</v>
      </c>
      <c r="B2880" s="1" t="s">
        <v>1764</v>
      </c>
      <c r="C2880" s="1" t="s">
        <v>5873</v>
      </c>
      <c r="D2880" s="3">
        <v>12000</v>
      </c>
      <c r="E2880" s="4">
        <v>12229</v>
      </c>
      <c r="F2880" t="s">
        <v>8218</v>
      </c>
      <c r="G2880" t="s">
        <v>8223</v>
      </c>
      <c r="H2880" t="s">
        <v>8404</v>
      </c>
      <c r="I2880" t="s">
        <v>8245</v>
      </c>
      <c r="J2880">
        <v>1477255840</v>
      </c>
      <c r="K2880">
        <v>1474663840</v>
      </c>
      <c r="L2880" t="b">
        <v>0</v>
      </c>
      <c r="M2880">
        <v>118</v>
      </c>
      <c r="N2880" t="b">
        <v>1</v>
      </c>
      <c r="O2880" t="s">
        <v>8283</v>
      </c>
      <c r="P2880" t="s">
        <v>8312</v>
      </c>
      <c r="Q2880" t="s">
        <v>8313</v>
      </c>
      <c r="R2880">
        <f t="shared" si="308"/>
        <v>103.64</v>
      </c>
      <c r="S2880" s="9">
        <f t="shared" si="309"/>
        <v>102</v>
      </c>
      <c r="T2880" s="8">
        <f t="shared" si="310"/>
        <v>42636.868518518517</v>
      </c>
      <c r="U2880" s="8">
        <f t="shared" si="311"/>
        <v>42666.868518518517</v>
      </c>
      <c r="V2880" s="14">
        <f t="shared" si="312"/>
        <v>30</v>
      </c>
      <c r="W2880" s="10">
        <f t="shared" si="313"/>
        <v>1.9083333333333334E-2</v>
      </c>
      <c r="X2880" s="21">
        <f t="shared" si="314"/>
        <v>2016</v>
      </c>
    </row>
    <row r="2881" spans="1:24" ht="60" x14ac:dyDescent="0.25">
      <c r="A2881">
        <v>360</v>
      </c>
      <c r="B2881" s="1" t="s">
        <v>361</v>
      </c>
      <c r="C2881" s="1" t="s">
        <v>4470</v>
      </c>
      <c r="D2881" s="3">
        <v>12000</v>
      </c>
      <c r="E2881" s="4">
        <v>12165</v>
      </c>
      <c r="F2881" t="s">
        <v>8218</v>
      </c>
      <c r="G2881" t="s">
        <v>8223</v>
      </c>
      <c r="H2881" t="s">
        <v>8404</v>
      </c>
      <c r="I2881" t="s">
        <v>8245</v>
      </c>
      <c r="J2881">
        <v>1437621060</v>
      </c>
      <c r="K2881">
        <v>1433799180</v>
      </c>
      <c r="L2881" t="b">
        <v>0</v>
      </c>
      <c r="M2881">
        <v>87</v>
      </c>
      <c r="N2881" t="b">
        <v>1</v>
      </c>
      <c r="O2881" t="s">
        <v>8267</v>
      </c>
      <c r="P2881" t="s">
        <v>8320</v>
      </c>
      <c r="Q2881" t="s">
        <v>8321</v>
      </c>
      <c r="R2881">
        <f t="shared" si="308"/>
        <v>139.83000000000001</v>
      </c>
      <c r="S2881" s="9">
        <f t="shared" si="309"/>
        <v>101</v>
      </c>
      <c r="T2881" s="8">
        <f t="shared" si="310"/>
        <v>42163.897916666669</v>
      </c>
      <c r="U2881" s="8">
        <f t="shared" si="311"/>
        <v>42208.132638888885</v>
      </c>
      <c r="V2881" s="14">
        <f t="shared" si="312"/>
        <v>44.234722222216078</v>
      </c>
      <c r="W2881" s="10">
        <f t="shared" si="313"/>
        <v>1.375E-2</v>
      </c>
      <c r="X2881" s="21">
        <f t="shared" si="314"/>
        <v>2015</v>
      </c>
    </row>
    <row r="2882" spans="1:24" ht="30" x14ac:dyDescent="0.25">
      <c r="A2882">
        <v>3248</v>
      </c>
      <c r="B2882" s="1" t="s">
        <v>3248</v>
      </c>
      <c r="C2882" s="1" t="s">
        <v>7358</v>
      </c>
      <c r="D2882" s="3">
        <v>12000</v>
      </c>
      <c r="E2882" s="4">
        <v>12095</v>
      </c>
      <c r="F2882" t="s">
        <v>8218</v>
      </c>
      <c r="G2882" t="s">
        <v>8223</v>
      </c>
      <c r="H2882" t="s">
        <v>8404</v>
      </c>
      <c r="I2882" t="s">
        <v>8245</v>
      </c>
      <c r="J2882">
        <v>1428178757</v>
      </c>
      <c r="K2882">
        <v>1425590357</v>
      </c>
      <c r="L2882" t="b">
        <v>1</v>
      </c>
      <c r="M2882">
        <v>200</v>
      </c>
      <c r="N2882" t="b">
        <v>1</v>
      </c>
      <c r="O2882" t="s">
        <v>8269</v>
      </c>
      <c r="P2882" t="s">
        <v>8322</v>
      </c>
      <c r="Q2882" t="s">
        <v>8325</v>
      </c>
      <c r="R2882">
        <f t="shared" ref="R2882:R2945" si="315">IFERROR(ROUND(E2882/M2882,2),0)</f>
        <v>60.48</v>
      </c>
      <c r="S2882" s="9">
        <f t="shared" ref="S2882:S2945" si="316">ROUND((E2882/D2882)*100,0)</f>
        <v>101</v>
      </c>
      <c r="T2882" s="8">
        <f t="shared" ref="T2882:T2945" si="317">+(((K2882/60)/60)/24)+DATE(1970,1,1)</f>
        <v>42068.888391203705</v>
      </c>
      <c r="U2882" s="8">
        <f t="shared" ref="U2882:U2945" si="318">+(((J2882/60)/60/24)+DATE(1970,1,1))</f>
        <v>42098.846724537041</v>
      </c>
      <c r="V2882" s="14">
        <f t="shared" ref="V2882:V2945" si="319">+U2882-T2882</f>
        <v>29.958333333335759</v>
      </c>
      <c r="W2882" s="10">
        <f t="shared" ref="W2882:W2945" si="320">+(E2882-D2882)/D2882</f>
        <v>7.9166666666666673E-3</v>
      </c>
      <c r="X2882" s="21">
        <f t="shared" ref="X2882:X2945" si="321">YEAR(T2882)</f>
        <v>2015</v>
      </c>
    </row>
    <row r="2883" spans="1:24" ht="30" x14ac:dyDescent="0.25">
      <c r="A2883">
        <v>28</v>
      </c>
      <c r="B2883" s="1" t="s">
        <v>30</v>
      </c>
      <c r="C2883" s="1" t="s">
        <v>4139</v>
      </c>
      <c r="D2883" s="3">
        <v>12000</v>
      </c>
      <c r="E2883" s="4">
        <v>12042</v>
      </c>
      <c r="F2883" t="s">
        <v>8218</v>
      </c>
      <c r="G2883" t="s">
        <v>8223</v>
      </c>
      <c r="H2883" t="s">
        <v>8404</v>
      </c>
      <c r="I2883" t="s">
        <v>8245</v>
      </c>
      <c r="J2883">
        <v>1450307284</v>
      </c>
      <c r="K2883">
        <v>1447715284</v>
      </c>
      <c r="L2883" t="b">
        <v>0</v>
      </c>
      <c r="M2883">
        <v>71</v>
      </c>
      <c r="N2883" t="b">
        <v>1</v>
      </c>
      <c r="O2883" t="s">
        <v>8263</v>
      </c>
      <c r="P2883" t="s">
        <v>8320</v>
      </c>
      <c r="Q2883" t="s">
        <v>8331</v>
      </c>
      <c r="R2883">
        <f t="shared" si="315"/>
        <v>169.61</v>
      </c>
      <c r="S2883" s="9">
        <f t="shared" si="316"/>
        <v>100</v>
      </c>
      <c r="T2883" s="8">
        <f t="shared" si="317"/>
        <v>42324.96393518518</v>
      </c>
      <c r="U2883" s="8">
        <f t="shared" si="318"/>
        <v>42354.96393518518</v>
      </c>
      <c r="V2883" s="14">
        <f t="shared" si="319"/>
        <v>30</v>
      </c>
      <c r="W2883" s="10">
        <f t="shared" si="320"/>
        <v>3.5000000000000001E-3</v>
      </c>
      <c r="X2883" s="21">
        <f t="shared" si="321"/>
        <v>2015</v>
      </c>
    </row>
    <row r="2884" spans="1:24" ht="60" x14ac:dyDescent="0.25">
      <c r="A2884">
        <v>16</v>
      </c>
      <c r="B2884" s="1" t="s">
        <v>18</v>
      </c>
      <c r="C2884" s="1" t="s">
        <v>4127</v>
      </c>
      <c r="D2884" s="3">
        <v>12000</v>
      </c>
      <c r="E2884" s="4">
        <v>12029</v>
      </c>
      <c r="F2884" t="s">
        <v>8218</v>
      </c>
      <c r="G2884" t="s">
        <v>8223</v>
      </c>
      <c r="H2884" t="s">
        <v>8404</v>
      </c>
      <c r="I2884" t="s">
        <v>8245</v>
      </c>
      <c r="J2884">
        <v>1402896600</v>
      </c>
      <c r="K2884">
        <v>1398971211</v>
      </c>
      <c r="L2884" t="b">
        <v>0</v>
      </c>
      <c r="M2884">
        <v>70</v>
      </c>
      <c r="N2884" t="b">
        <v>1</v>
      </c>
      <c r="O2884" t="s">
        <v>8263</v>
      </c>
      <c r="P2884" t="s">
        <v>8320</v>
      </c>
      <c r="Q2884" t="s">
        <v>8331</v>
      </c>
      <c r="R2884">
        <f t="shared" si="315"/>
        <v>171.84</v>
      </c>
      <c r="S2884" s="9">
        <f t="shared" si="316"/>
        <v>100</v>
      </c>
      <c r="T2884" s="8">
        <f t="shared" si="317"/>
        <v>41760.796423611115</v>
      </c>
      <c r="U2884" s="8">
        <f t="shared" si="318"/>
        <v>41806.229166666664</v>
      </c>
      <c r="V2884" s="14">
        <f t="shared" si="319"/>
        <v>45.432743055549508</v>
      </c>
      <c r="W2884" s="10">
        <f t="shared" si="320"/>
        <v>2.4166666666666668E-3</v>
      </c>
      <c r="X2884" s="21">
        <f t="shared" si="321"/>
        <v>2014</v>
      </c>
    </row>
    <row r="2885" spans="1:24" ht="30" x14ac:dyDescent="0.25">
      <c r="A2885">
        <v>49</v>
      </c>
      <c r="B2885" s="1" t="s">
        <v>51</v>
      </c>
      <c r="C2885" s="1" t="s">
        <v>4160</v>
      </c>
      <c r="D2885" s="3">
        <v>12000</v>
      </c>
      <c r="E2885" s="4">
        <v>12000</v>
      </c>
      <c r="F2885" t="s">
        <v>8218</v>
      </c>
      <c r="G2885" t="s">
        <v>8223</v>
      </c>
      <c r="H2885" t="s">
        <v>8404</v>
      </c>
      <c r="I2885" t="s">
        <v>8245</v>
      </c>
      <c r="J2885">
        <v>1445660045</v>
      </c>
      <c r="K2885">
        <v>1443068045</v>
      </c>
      <c r="L2885" t="b">
        <v>0</v>
      </c>
      <c r="M2885">
        <v>87</v>
      </c>
      <c r="N2885" t="b">
        <v>1</v>
      </c>
      <c r="O2885" t="s">
        <v>8263</v>
      </c>
      <c r="P2885" t="s">
        <v>8320</v>
      </c>
      <c r="Q2885" t="s">
        <v>8331</v>
      </c>
      <c r="R2885">
        <f t="shared" si="315"/>
        <v>137.93</v>
      </c>
      <c r="S2885" s="9">
        <f t="shared" si="316"/>
        <v>100</v>
      </c>
      <c r="T2885" s="8">
        <f t="shared" si="317"/>
        <v>42271.176446759258</v>
      </c>
      <c r="U2885" s="8">
        <f t="shared" si="318"/>
        <v>42301.176446759258</v>
      </c>
      <c r="V2885" s="14">
        <f t="shared" si="319"/>
        <v>30</v>
      </c>
      <c r="W2885" s="10">
        <f t="shared" si="320"/>
        <v>0</v>
      </c>
      <c r="X2885" s="21">
        <f t="shared" si="321"/>
        <v>2015</v>
      </c>
    </row>
    <row r="2886" spans="1:24" ht="60" x14ac:dyDescent="0.25">
      <c r="A2886">
        <v>525</v>
      </c>
      <c r="B2886" s="1" t="s">
        <v>526</v>
      </c>
      <c r="C2886" s="1" t="s">
        <v>4635</v>
      </c>
      <c r="D2886" s="3">
        <v>12000</v>
      </c>
      <c r="E2886" s="4">
        <v>12000</v>
      </c>
      <c r="F2886" t="s">
        <v>8218</v>
      </c>
      <c r="G2886" t="s">
        <v>8223</v>
      </c>
      <c r="H2886" t="s">
        <v>8404</v>
      </c>
      <c r="I2886" t="s">
        <v>8245</v>
      </c>
      <c r="J2886">
        <v>1410601041</v>
      </c>
      <c r="K2886">
        <v>1406713041</v>
      </c>
      <c r="L2886" t="b">
        <v>0</v>
      </c>
      <c r="M2886">
        <v>12</v>
      </c>
      <c r="N2886" t="b">
        <v>1</v>
      </c>
      <c r="O2886" t="s">
        <v>8269</v>
      </c>
      <c r="P2886" t="s">
        <v>8322</v>
      </c>
      <c r="Q2886" t="s">
        <v>8325</v>
      </c>
      <c r="R2886">
        <f t="shared" si="315"/>
        <v>1000</v>
      </c>
      <c r="S2886" s="9">
        <f t="shared" si="316"/>
        <v>100</v>
      </c>
      <c r="T2886" s="8">
        <f t="shared" si="317"/>
        <v>41850.400937500002</v>
      </c>
      <c r="U2886" s="8">
        <f t="shared" si="318"/>
        <v>41895.400937500002</v>
      </c>
      <c r="V2886" s="14">
        <f t="shared" si="319"/>
        <v>45</v>
      </c>
      <c r="W2886" s="10">
        <f t="shared" si="320"/>
        <v>0</v>
      </c>
      <c r="X2886" s="21">
        <f t="shared" si="321"/>
        <v>2014</v>
      </c>
    </row>
    <row r="2887" spans="1:24" ht="45" x14ac:dyDescent="0.25">
      <c r="A2887">
        <v>3071</v>
      </c>
      <c r="B2887" s="1" t="s">
        <v>3071</v>
      </c>
      <c r="C2887" s="1" t="s">
        <v>7181</v>
      </c>
      <c r="D2887" s="3">
        <v>12000</v>
      </c>
      <c r="E2887" s="4">
        <v>7173</v>
      </c>
      <c r="F2887" t="s">
        <v>8220</v>
      </c>
      <c r="G2887" t="s">
        <v>8223</v>
      </c>
      <c r="H2887" t="s">
        <v>8404</v>
      </c>
      <c r="I2887" t="s">
        <v>8245</v>
      </c>
      <c r="J2887">
        <v>1429595940</v>
      </c>
      <c r="K2887">
        <v>1428082481</v>
      </c>
      <c r="L2887" t="b">
        <v>0</v>
      </c>
      <c r="M2887">
        <v>117</v>
      </c>
      <c r="N2887" t="b">
        <v>0</v>
      </c>
      <c r="O2887" t="s">
        <v>8301</v>
      </c>
      <c r="P2887" t="s">
        <v>8322</v>
      </c>
      <c r="Q2887" t="s">
        <v>8323</v>
      </c>
      <c r="R2887">
        <f t="shared" si="315"/>
        <v>61.31</v>
      </c>
      <c r="S2887" s="9">
        <f t="shared" si="316"/>
        <v>60</v>
      </c>
      <c r="T2887" s="8">
        <f t="shared" si="317"/>
        <v>42097.732418981483</v>
      </c>
      <c r="U2887" s="8">
        <f t="shared" si="318"/>
        <v>42115.249305555553</v>
      </c>
      <c r="V2887" s="14">
        <f t="shared" si="319"/>
        <v>17.516886574070668</v>
      </c>
      <c r="W2887" s="10">
        <f t="shared" si="320"/>
        <v>-0.40225</v>
      </c>
      <c r="X2887" s="21">
        <f t="shared" si="321"/>
        <v>2015</v>
      </c>
    </row>
    <row r="2888" spans="1:24" ht="45" x14ac:dyDescent="0.25">
      <c r="A2888">
        <v>1814</v>
      </c>
      <c r="B2888" s="1" t="s">
        <v>1815</v>
      </c>
      <c r="C2888" s="1" t="s">
        <v>5924</v>
      </c>
      <c r="D2888" s="3">
        <v>12000</v>
      </c>
      <c r="E2888" s="4">
        <v>5902</v>
      </c>
      <c r="F2888" t="s">
        <v>8220</v>
      </c>
      <c r="G2888" t="s">
        <v>8224</v>
      </c>
      <c r="H2888" t="s">
        <v>8408</v>
      </c>
      <c r="I2888" t="s">
        <v>8246</v>
      </c>
      <c r="J2888">
        <v>1425108736</v>
      </c>
      <c r="K2888">
        <v>1422516736</v>
      </c>
      <c r="L2888" t="b">
        <v>0</v>
      </c>
      <c r="M2888">
        <v>140</v>
      </c>
      <c r="N2888" t="b">
        <v>0</v>
      </c>
      <c r="O2888" t="s">
        <v>8283</v>
      </c>
      <c r="P2888" t="s">
        <v>8312</v>
      </c>
      <c r="Q2888" t="s">
        <v>8313</v>
      </c>
      <c r="R2888">
        <f t="shared" si="315"/>
        <v>42.16</v>
      </c>
      <c r="S2888" s="9">
        <f t="shared" si="316"/>
        <v>49</v>
      </c>
      <c r="T2888" s="8">
        <f t="shared" si="317"/>
        <v>42033.314074074078</v>
      </c>
      <c r="U2888" s="8">
        <f t="shared" si="318"/>
        <v>42063.314074074078</v>
      </c>
      <c r="V2888" s="14">
        <f t="shared" si="319"/>
        <v>30</v>
      </c>
      <c r="W2888" s="10">
        <f t="shared" si="320"/>
        <v>-0.50816666666666666</v>
      </c>
      <c r="X2888" s="21">
        <f t="shared" si="321"/>
        <v>2015</v>
      </c>
    </row>
    <row r="2889" spans="1:24" ht="60" x14ac:dyDescent="0.25">
      <c r="A2889">
        <v>210</v>
      </c>
      <c r="B2889" s="1" t="s">
        <v>212</v>
      </c>
      <c r="C2889" s="1" t="s">
        <v>4320</v>
      </c>
      <c r="D2889" s="3">
        <v>12000</v>
      </c>
      <c r="E2889" s="4">
        <v>3030</v>
      </c>
      <c r="F2889" t="s">
        <v>8220</v>
      </c>
      <c r="G2889" t="s">
        <v>8223</v>
      </c>
      <c r="H2889" t="s">
        <v>8404</v>
      </c>
      <c r="I2889" t="s">
        <v>8245</v>
      </c>
      <c r="J2889">
        <v>1443675600</v>
      </c>
      <c r="K2889">
        <v>1441157592</v>
      </c>
      <c r="L2889" t="b">
        <v>0</v>
      </c>
      <c r="M2889">
        <v>33</v>
      </c>
      <c r="N2889" t="b">
        <v>0</v>
      </c>
      <c r="O2889" t="s">
        <v>8266</v>
      </c>
      <c r="P2889" t="s">
        <v>8320</v>
      </c>
      <c r="Q2889" t="s">
        <v>8324</v>
      </c>
      <c r="R2889">
        <f t="shared" si="315"/>
        <v>91.82</v>
      </c>
      <c r="S2889" s="9">
        <f t="shared" si="316"/>
        <v>25</v>
      </c>
      <c r="T2889" s="8">
        <f t="shared" si="317"/>
        <v>42249.064722222218</v>
      </c>
      <c r="U2889" s="8">
        <f t="shared" si="318"/>
        <v>42278.208333333328</v>
      </c>
      <c r="V2889" s="14">
        <f t="shared" si="319"/>
        <v>29.143611111110658</v>
      </c>
      <c r="W2889" s="10">
        <f t="shared" si="320"/>
        <v>-0.74750000000000005</v>
      </c>
      <c r="X2889" s="21">
        <f t="shared" si="321"/>
        <v>2015</v>
      </c>
    </row>
    <row r="2890" spans="1:24" ht="60" x14ac:dyDescent="0.25">
      <c r="A2890">
        <v>2880</v>
      </c>
      <c r="B2890" s="1" t="s">
        <v>2880</v>
      </c>
      <c r="C2890" s="1" t="s">
        <v>6990</v>
      </c>
      <c r="D2890" s="3">
        <v>12000</v>
      </c>
      <c r="E2890" s="4">
        <v>2800</v>
      </c>
      <c r="F2890" t="s">
        <v>8220</v>
      </c>
      <c r="G2890" t="s">
        <v>8223</v>
      </c>
      <c r="H2890" t="s">
        <v>8404</v>
      </c>
      <c r="I2890" t="s">
        <v>8245</v>
      </c>
      <c r="J2890">
        <v>1440090300</v>
      </c>
      <c r="K2890">
        <v>1436305452</v>
      </c>
      <c r="L2890" t="b">
        <v>0</v>
      </c>
      <c r="M2890">
        <v>29</v>
      </c>
      <c r="N2890" t="b">
        <v>0</v>
      </c>
      <c r="O2890" t="s">
        <v>8269</v>
      </c>
      <c r="P2890" t="s">
        <v>8322</v>
      </c>
      <c r="Q2890" t="s">
        <v>8325</v>
      </c>
      <c r="R2890">
        <f t="shared" si="315"/>
        <v>96.55</v>
      </c>
      <c r="S2890" s="9">
        <f t="shared" si="316"/>
        <v>23</v>
      </c>
      <c r="T2890" s="8">
        <f t="shared" si="317"/>
        <v>42192.905694444446</v>
      </c>
      <c r="U2890" s="8">
        <f t="shared" si="318"/>
        <v>42236.711805555555</v>
      </c>
      <c r="V2890" s="14">
        <f t="shared" si="319"/>
        <v>43.806111111109203</v>
      </c>
      <c r="W2890" s="10">
        <f t="shared" si="320"/>
        <v>-0.76666666666666672</v>
      </c>
      <c r="X2890" s="21">
        <f t="shared" si="321"/>
        <v>2015</v>
      </c>
    </row>
    <row r="2891" spans="1:24" ht="30" x14ac:dyDescent="0.25">
      <c r="A2891">
        <v>3803</v>
      </c>
      <c r="B2891" s="1" t="s">
        <v>3800</v>
      </c>
      <c r="C2891" s="1" t="s">
        <v>7913</v>
      </c>
      <c r="D2891" s="3">
        <v>12000</v>
      </c>
      <c r="E2891" s="4">
        <v>2358</v>
      </c>
      <c r="F2891" t="s">
        <v>8220</v>
      </c>
      <c r="G2891" t="s">
        <v>8223</v>
      </c>
      <c r="H2891" t="s">
        <v>8404</v>
      </c>
      <c r="I2891" t="s">
        <v>8245</v>
      </c>
      <c r="J2891">
        <v>1457133568</v>
      </c>
      <c r="K2891">
        <v>1454541568</v>
      </c>
      <c r="L2891" t="b">
        <v>0</v>
      </c>
      <c r="M2891">
        <v>40</v>
      </c>
      <c r="N2891" t="b">
        <v>0</v>
      </c>
      <c r="O2891" t="s">
        <v>8303</v>
      </c>
      <c r="P2891" t="s">
        <v>8322</v>
      </c>
      <c r="Q2891" t="s">
        <v>8334</v>
      </c>
      <c r="R2891">
        <f t="shared" si="315"/>
        <v>58.95</v>
      </c>
      <c r="S2891" s="9">
        <f t="shared" si="316"/>
        <v>20</v>
      </c>
      <c r="T2891" s="8">
        <f t="shared" si="317"/>
        <v>42403.971851851849</v>
      </c>
      <c r="U2891" s="8">
        <f t="shared" si="318"/>
        <v>42433.971851851849</v>
      </c>
      <c r="V2891" s="14">
        <f t="shared" si="319"/>
        <v>30</v>
      </c>
      <c r="W2891" s="10">
        <f t="shared" si="320"/>
        <v>-0.80349999999999999</v>
      </c>
      <c r="X2891" s="21">
        <f t="shared" si="321"/>
        <v>2016</v>
      </c>
    </row>
    <row r="2892" spans="1:24" ht="60" x14ac:dyDescent="0.25">
      <c r="A2892">
        <v>1096</v>
      </c>
      <c r="B2892" s="1" t="s">
        <v>1097</v>
      </c>
      <c r="C2892" s="1" t="s">
        <v>5206</v>
      </c>
      <c r="D2892" s="3">
        <v>12000</v>
      </c>
      <c r="E2892" s="4">
        <v>2152</v>
      </c>
      <c r="F2892" t="s">
        <v>8220</v>
      </c>
      <c r="G2892" t="s">
        <v>8223</v>
      </c>
      <c r="H2892" t="s">
        <v>8404</v>
      </c>
      <c r="I2892" t="s">
        <v>8245</v>
      </c>
      <c r="J2892">
        <v>1412393400</v>
      </c>
      <c r="K2892">
        <v>1409747154</v>
      </c>
      <c r="L2892" t="b">
        <v>0</v>
      </c>
      <c r="M2892">
        <v>29</v>
      </c>
      <c r="N2892" t="b">
        <v>0</v>
      </c>
      <c r="O2892" t="s">
        <v>8280</v>
      </c>
      <c r="P2892" t="s">
        <v>8315</v>
      </c>
      <c r="Q2892" t="s">
        <v>8333</v>
      </c>
      <c r="R2892">
        <f t="shared" si="315"/>
        <v>74.209999999999994</v>
      </c>
      <c r="S2892" s="9">
        <f t="shared" si="316"/>
        <v>18</v>
      </c>
      <c r="T2892" s="8">
        <f t="shared" si="317"/>
        <v>41885.51798611111</v>
      </c>
      <c r="U2892" s="8">
        <f t="shared" si="318"/>
        <v>41916.145833333336</v>
      </c>
      <c r="V2892" s="14">
        <f t="shared" si="319"/>
        <v>30.627847222225682</v>
      </c>
      <c r="W2892" s="10">
        <f t="shared" si="320"/>
        <v>-0.82066666666666666</v>
      </c>
      <c r="X2892" s="21">
        <f t="shared" si="321"/>
        <v>2014</v>
      </c>
    </row>
    <row r="2893" spans="1:24" ht="60" x14ac:dyDescent="0.25">
      <c r="A2893">
        <v>3100</v>
      </c>
      <c r="B2893" s="1" t="s">
        <v>3100</v>
      </c>
      <c r="C2893" s="1" t="s">
        <v>7210</v>
      </c>
      <c r="D2893" s="3">
        <v>12000</v>
      </c>
      <c r="E2893" s="4">
        <v>1827</v>
      </c>
      <c r="F2893" t="s">
        <v>8220</v>
      </c>
      <c r="G2893" t="s">
        <v>8223</v>
      </c>
      <c r="H2893" t="s">
        <v>8404</v>
      </c>
      <c r="I2893" t="s">
        <v>8245</v>
      </c>
      <c r="J2893">
        <v>1413816975</v>
      </c>
      <c r="K2893">
        <v>1411224975</v>
      </c>
      <c r="L2893" t="b">
        <v>0</v>
      </c>
      <c r="M2893">
        <v>13</v>
      </c>
      <c r="N2893" t="b">
        <v>0</v>
      </c>
      <c r="O2893" t="s">
        <v>8301</v>
      </c>
      <c r="P2893" t="s">
        <v>8322</v>
      </c>
      <c r="Q2893" t="s">
        <v>8323</v>
      </c>
      <c r="R2893">
        <f t="shared" si="315"/>
        <v>140.54</v>
      </c>
      <c r="S2893" s="9">
        <f t="shared" si="316"/>
        <v>15</v>
      </c>
      <c r="T2893" s="8">
        <f t="shared" si="317"/>
        <v>41902.622395833336</v>
      </c>
      <c r="U2893" s="8">
        <f t="shared" si="318"/>
        <v>41932.622395833336</v>
      </c>
      <c r="V2893" s="14">
        <f t="shared" si="319"/>
        <v>30</v>
      </c>
      <c r="W2893" s="10">
        <f t="shared" si="320"/>
        <v>-0.84775</v>
      </c>
      <c r="X2893" s="21">
        <f t="shared" si="321"/>
        <v>2014</v>
      </c>
    </row>
    <row r="2894" spans="1:24" ht="45" x14ac:dyDescent="0.25">
      <c r="A2894">
        <v>966</v>
      </c>
      <c r="B2894" s="1" t="s">
        <v>967</v>
      </c>
      <c r="C2894" s="1" t="s">
        <v>5076</v>
      </c>
      <c r="D2894" s="3">
        <v>12000</v>
      </c>
      <c r="E2894" s="4">
        <v>1776</v>
      </c>
      <c r="F2894" t="s">
        <v>8220</v>
      </c>
      <c r="G2894" t="s">
        <v>8223</v>
      </c>
      <c r="H2894" t="s">
        <v>8404</v>
      </c>
      <c r="I2894" t="s">
        <v>8245</v>
      </c>
      <c r="J2894">
        <v>1475766932</v>
      </c>
      <c r="K2894">
        <v>1473174932</v>
      </c>
      <c r="L2894" t="b">
        <v>0</v>
      </c>
      <c r="M2894">
        <v>30</v>
      </c>
      <c r="N2894" t="b">
        <v>0</v>
      </c>
      <c r="O2894" t="s">
        <v>8271</v>
      </c>
      <c r="P2894" t="s">
        <v>8307</v>
      </c>
      <c r="Q2894" t="s">
        <v>8309</v>
      </c>
      <c r="R2894">
        <f t="shared" si="315"/>
        <v>59.2</v>
      </c>
      <c r="S2894" s="9">
        <f t="shared" si="316"/>
        <v>15</v>
      </c>
      <c r="T2894" s="8">
        <f t="shared" si="317"/>
        <v>42619.635787037041</v>
      </c>
      <c r="U2894" s="8">
        <f t="shared" si="318"/>
        <v>42649.635787037041</v>
      </c>
      <c r="V2894" s="14">
        <f t="shared" si="319"/>
        <v>30</v>
      </c>
      <c r="W2894" s="10">
        <f t="shared" si="320"/>
        <v>-0.85199999999999998</v>
      </c>
      <c r="X2894" s="21">
        <f t="shared" si="321"/>
        <v>2016</v>
      </c>
    </row>
    <row r="2895" spans="1:24" ht="45" x14ac:dyDescent="0.25">
      <c r="A2895">
        <v>1243</v>
      </c>
      <c r="B2895" s="1" t="s">
        <v>1244</v>
      </c>
      <c r="C2895" s="1" t="s">
        <v>5353</v>
      </c>
      <c r="D2895" s="3">
        <v>12000</v>
      </c>
      <c r="E2895" s="4">
        <v>1691</v>
      </c>
      <c r="F2895" t="s">
        <v>8219</v>
      </c>
      <c r="G2895" t="s">
        <v>8223</v>
      </c>
      <c r="H2895" t="s">
        <v>8404</v>
      </c>
      <c r="I2895" t="s">
        <v>8245</v>
      </c>
      <c r="J2895">
        <v>1310158800</v>
      </c>
      <c r="K2895">
        <v>1304888771</v>
      </c>
      <c r="L2895" t="b">
        <v>0</v>
      </c>
      <c r="M2895">
        <v>38</v>
      </c>
      <c r="N2895" t="b">
        <v>0</v>
      </c>
      <c r="O2895" t="s">
        <v>8284</v>
      </c>
      <c r="P2895" t="s">
        <v>8326</v>
      </c>
      <c r="Q2895" t="s">
        <v>8353</v>
      </c>
      <c r="R2895">
        <f t="shared" si="315"/>
        <v>44.5</v>
      </c>
      <c r="S2895" s="9">
        <f t="shared" si="316"/>
        <v>14</v>
      </c>
      <c r="T2895" s="8">
        <f t="shared" si="317"/>
        <v>40671.879293981481</v>
      </c>
      <c r="U2895" s="8">
        <f t="shared" si="318"/>
        <v>40732.875</v>
      </c>
      <c r="V2895" s="14">
        <f t="shared" si="319"/>
        <v>60.995706018518831</v>
      </c>
      <c r="W2895" s="10">
        <f t="shared" si="320"/>
        <v>-0.85908333333333331</v>
      </c>
      <c r="X2895" s="21">
        <f t="shared" si="321"/>
        <v>2011</v>
      </c>
    </row>
    <row r="2896" spans="1:24" ht="60" x14ac:dyDescent="0.25">
      <c r="A2896">
        <v>1695</v>
      </c>
      <c r="B2896" s="1" t="s">
        <v>1696</v>
      </c>
      <c r="C2896" s="1" t="s">
        <v>5805</v>
      </c>
      <c r="D2896" s="3">
        <v>12000</v>
      </c>
      <c r="E2896" s="4">
        <v>1405</v>
      </c>
      <c r="F2896" t="s">
        <v>8221</v>
      </c>
      <c r="G2896" t="s">
        <v>8223</v>
      </c>
      <c r="H2896" t="s">
        <v>8404</v>
      </c>
      <c r="I2896" t="s">
        <v>8245</v>
      </c>
      <c r="J2896">
        <v>1491786000</v>
      </c>
      <c r="K2896">
        <v>1488847514</v>
      </c>
      <c r="L2896" t="b">
        <v>0</v>
      </c>
      <c r="M2896">
        <v>23</v>
      </c>
      <c r="N2896" t="b">
        <v>0</v>
      </c>
      <c r="O2896" t="s">
        <v>8291</v>
      </c>
      <c r="P2896" t="s">
        <v>8326</v>
      </c>
      <c r="Q2896" t="s">
        <v>8329</v>
      </c>
      <c r="R2896">
        <f t="shared" si="315"/>
        <v>61.09</v>
      </c>
      <c r="S2896" s="9">
        <f t="shared" si="316"/>
        <v>12</v>
      </c>
      <c r="T2896" s="8">
        <f t="shared" si="317"/>
        <v>42801.031412037039</v>
      </c>
      <c r="U2896" s="8">
        <f t="shared" si="318"/>
        <v>42835.041666666672</v>
      </c>
      <c r="V2896" s="14">
        <f t="shared" si="319"/>
        <v>34.010254629632982</v>
      </c>
      <c r="W2896" s="10">
        <f t="shared" si="320"/>
        <v>-0.88291666666666668</v>
      </c>
      <c r="X2896" s="21">
        <f t="shared" si="321"/>
        <v>2017</v>
      </c>
    </row>
    <row r="2897" spans="1:24" ht="45" x14ac:dyDescent="0.25">
      <c r="A2897">
        <v>141</v>
      </c>
      <c r="B2897" s="1" t="s">
        <v>143</v>
      </c>
      <c r="C2897" s="1" t="s">
        <v>4251</v>
      </c>
      <c r="D2897" s="3">
        <v>12000</v>
      </c>
      <c r="E2897" s="4">
        <v>1293</v>
      </c>
      <c r="F2897" t="s">
        <v>8219</v>
      </c>
      <c r="G2897" t="s">
        <v>8223</v>
      </c>
      <c r="H2897" t="s">
        <v>8404</v>
      </c>
      <c r="I2897" t="s">
        <v>8245</v>
      </c>
      <c r="J2897">
        <v>1433043623</v>
      </c>
      <c r="K2897">
        <v>1429155623</v>
      </c>
      <c r="L2897" t="b">
        <v>0</v>
      </c>
      <c r="M2897">
        <v>28</v>
      </c>
      <c r="N2897" t="b">
        <v>0</v>
      </c>
      <c r="O2897" t="s">
        <v>8265</v>
      </c>
      <c r="P2897" t="s">
        <v>8320</v>
      </c>
      <c r="Q2897" t="s">
        <v>8336</v>
      </c>
      <c r="R2897">
        <f t="shared" si="315"/>
        <v>46.18</v>
      </c>
      <c r="S2897" s="9">
        <f t="shared" si="316"/>
        <v>11</v>
      </c>
      <c r="T2897" s="8">
        <f t="shared" si="317"/>
        <v>42110.153043981481</v>
      </c>
      <c r="U2897" s="8">
        <f t="shared" si="318"/>
        <v>42155.153043981481</v>
      </c>
      <c r="V2897" s="14">
        <f t="shared" si="319"/>
        <v>45</v>
      </c>
      <c r="W2897" s="10">
        <f t="shared" si="320"/>
        <v>-0.89224999999999999</v>
      </c>
      <c r="X2897" s="21">
        <f t="shared" si="321"/>
        <v>2015</v>
      </c>
    </row>
    <row r="2898" spans="1:24" ht="60" x14ac:dyDescent="0.25">
      <c r="A2898">
        <v>664</v>
      </c>
      <c r="B2898" s="1" t="s">
        <v>665</v>
      </c>
      <c r="C2898" s="1" t="s">
        <v>4774</v>
      </c>
      <c r="D2898" s="3">
        <v>12000</v>
      </c>
      <c r="E2898" s="4">
        <v>904</v>
      </c>
      <c r="F2898" t="s">
        <v>8220</v>
      </c>
      <c r="G2898" t="s">
        <v>8223</v>
      </c>
      <c r="H2898" t="s">
        <v>8404</v>
      </c>
      <c r="I2898" t="s">
        <v>8245</v>
      </c>
      <c r="J2898">
        <v>1428940775</v>
      </c>
      <c r="K2898">
        <v>1426348775</v>
      </c>
      <c r="L2898" t="b">
        <v>0</v>
      </c>
      <c r="M2898">
        <v>29</v>
      </c>
      <c r="N2898" t="b">
        <v>0</v>
      </c>
      <c r="O2898" t="s">
        <v>8271</v>
      </c>
      <c r="P2898" t="s">
        <v>8307</v>
      </c>
      <c r="Q2898" t="s">
        <v>8309</v>
      </c>
      <c r="R2898">
        <f t="shared" si="315"/>
        <v>31.17</v>
      </c>
      <c r="S2898" s="9">
        <f t="shared" si="316"/>
        <v>8</v>
      </c>
      <c r="T2898" s="8">
        <f t="shared" si="317"/>
        <v>42077.666377314818</v>
      </c>
      <c r="U2898" s="8">
        <f t="shared" si="318"/>
        <v>42107.666377314818</v>
      </c>
      <c r="V2898" s="14">
        <f t="shared" si="319"/>
        <v>30</v>
      </c>
      <c r="W2898" s="10">
        <f t="shared" si="320"/>
        <v>-0.92466666666666664</v>
      </c>
      <c r="X2898" s="21">
        <f t="shared" si="321"/>
        <v>2015</v>
      </c>
    </row>
    <row r="2899" spans="1:24" ht="60" x14ac:dyDescent="0.25">
      <c r="A2899">
        <v>1433</v>
      </c>
      <c r="B2899" s="1" t="s">
        <v>1434</v>
      </c>
      <c r="C2899" s="1" t="s">
        <v>5543</v>
      </c>
      <c r="D2899" s="3">
        <v>12000</v>
      </c>
      <c r="E2899" s="4">
        <v>805</v>
      </c>
      <c r="F2899" t="s">
        <v>8220</v>
      </c>
      <c r="G2899" t="s">
        <v>8236</v>
      </c>
      <c r="H2899" t="s">
        <v>8411</v>
      </c>
      <c r="I2899" t="s">
        <v>8248</v>
      </c>
      <c r="J2899">
        <v>1481367600</v>
      </c>
      <c r="K2899">
        <v>1477839675</v>
      </c>
      <c r="L2899" t="b">
        <v>0</v>
      </c>
      <c r="M2899">
        <v>10</v>
      </c>
      <c r="N2899" t="b">
        <v>0</v>
      </c>
      <c r="O2899" t="s">
        <v>8285</v>
      </c>
      <c r="P2899" t="s">
        <v>8310</v>
      </c>
      <c r="Q2899" t="s">
        <v>8347</v>
      </c>
      <c r="R2899">
        <f t="shared" si="315"/>
        <v>80.5</v>
      </c>
      <c r="S2899" s="9">
        <f t="shared" si="316"/>
        <v>7</v>
      </c>
      <c r="T2899" s="8">
        <f t="shared" si="317"/>
        <v>42673.625868055555</v>
      </c>
      <c r="U2899" s="8">
        <f t="shared" si="318"/>
        <v>42714.458333333328</v>
      </c>
      <c r="V2899" s="14">
        <f t="shared" si="319"/>
        <v>40.832465277773736</v>
      </c>
      <c r="W2899" s="10">
        <f t="shared" si="320"/>
        <v>-0.93291666666666662</v>
      </c>
      <c r="X2899" s="21">
        <f t="shared" si="321"/>
        <v>2016</v>
      </c>
    </row>
    <row r="2900" spans="1:24" ht="30" x14ac:dyDescent="0.25">
      <c r="A2900">
        <v>428</v>
      </c>
      <c r="B2900" s="1" t="s">
        <v>429</v>
      </c>
      <c r="C2900" s="1" t="s">
        <v>4538</v>
      </c>
      <c r="D2900" s="3">
        <v>12000</v>
      </c>
      <c r="E2900" s="4">
        <v>676</v>
      </c>
      <c r="F2900" t="s">
        <v>8220</v>
      </c>
      <c r="G2900" t="s">
        <v>8223</v>
      </c>
      <c r="H2900" t="s">
        <v>8404</v>
      </c>
      <c r="I2900" t="s">
        <v>8245</v>
      </c>
      <c r="J2900">
        <v>1402956000</v>
      </c>
      <c r="K2900">
        <v>1400523845</v>
      </c>
      <c r="L2900" t="b">
        <v>0</v>
      </c>
      <c r="M2900">
        <v>13</v>
      </c>
      <c r="N2900" t="b">
        <v>0</v>
      </c>
      <c r="O2900" t="s">
        <v>8268</v>
      </c>
      <c r="P2900" t="s">
        <v>8320</v>
      </c>
      <c r="Q2900" t="s">
        <v>8338</v>
      </c>
      <c r="R2900">
        <f t="shared" si="315"/>
        <v>52</v>
      </c>
      <c r="S2900" s="9">
        <f t="shared" si="316"/>
        <v>6</v>
      </c>
      <c r="T2900" s="8">
        <f t="shared" si="317"/>
        <v>41778.766724537039</v>
      </c>
      <c r="U2900" s="8">
        <f t="shared" si="318"/>
        <v>41806.916666666664</v>
      </c>
      <c r="V2900" s="14">
        <f t="shared" si="319"/>
        <v>28.149942129624833</v>
      </c>
      <c r="W2900" s="10">
        <f t="shared" si="320"/>
        <v>-0.94366666666666665</v>
      </c>
      <c r="X2900" s="21">
        <f t="shared" si="321"/>
        <v>2014</v>
      </c>
    </row>
    <row r="2901" spans="1:24" ht="60" x14ac:dyDescent="0.25">
      <c r="A2901">
        <v>2897</v>
      </c>
      <c r="B2901" s="1" t="s">
        <v>2897</v>
      </c>
      <c r="C2901" s="1" t="s">
        <v>7007</v>
      </c>
      <c r="D2901" s="3">
        <v>12000</v>
      </c>
      <c r="E2901" s="4">
        <v>550</v>
      </c>
      <c r="F2901" t="s">
        <v>8220</v>
      </c>
      <c r="G2901" t="s">
        <v>8223</v>
      </c>
      <c r="H2901" t="s">
        <v>8404</v>
      </c>
      <c r="I2901" t="s">
        <v>8245</v>
      </c>
      <c r="J2901">
        <v>1444577345</v>
      </c>
      <c r="K2901">
        <v>1441985458</v>
      </c>
      <c r="L2901" t="b">
        <v>0</v>
      </c>
      <c r="M2901">
        <v>3</v>
      </c>
      <c r="N2901" t="b">
        <v>0</v>
      </c>
      <c r="O2901" t="s">
        <v>8269</v>
      </c>
      <c r="P2901" t="s">
        <v>8322</v>
      </c>
      <c r="Q2901" t="s">
        <v>8325</v>
      </c>
      <c r="R2901">
        <f t="shared" si="315"/>
        <v>183.33</v>
      </c>
      <c r="S2901" s="9">
        <f t="shared" si="316"/>
        <v>5</v>
      </c>
      <c r="T2901" s="8">
        <f t="shared" si="317"/>
        <v>42258.646504629629</v>
      </c>
      <c r="U2901" s="8">
        <f t="shared" si="318"/>
        <v>42288.645196759258</v>
      </c>
      <c r="V2901" s="14">
        <f t="shared" si="319"/>
        <v>29.99869212962949</v>
      </c>
      <c r="W2901" s="10">
        <f t="shared" si="320"/>
        <v>-0.95416666666666672</v>
      </c>
      <c r="X2901" s="21">
        <f t="shared" si="321"/>
        <v>2015</v>
      </c>
    </row>
    <row r="2902" spans="1:24" ht="30" x14ac:dyDescent="0.25">
      <c r="A2902">
        <v>957</v>
      </c>
      <c r="B2902" s="1" t="s">
        <v>958</v>
      </c>
      <c r="C2902" s="1" t="s">
        <v>5067</v>
      </c>
      <c r="D2902" s="3">
        <v>12000</v>
      </c>
      <c r="E2902" s="4">
        <v>233</v>
      </c>
      <c r="F2902" t="s">
        <v>8220</v>
      </c>
      <c r="G2902" t="s">
        <v>8223</v>
      </c>
      <c r="H2902" t="s">
        <v>8404</v>
      </c>
      <c r="I2902" t="s">
        <v>8245</v>
      </c>
      <c r="J2902">
        <v>1479392133</v>
      </c>
      <c r="K2902">
        <v>1476710133</v>
      </c>
      <c r="L2902" t="b">
        <v>0</v>
      </c>
      <c r="M2902">
        <v>7</v>
      </c>
      <c r="N2902" t="b">
        <v>0</v>
      </c>
      <c r="O2902" t="s">
        <v>8271</v>
      </c>
      <c r="P2902" t="s">
        <v>8307</v>
      </c>
      <c r="Q2902" t="s">
        <v>8309</v>
      </c>
      <c r="R2902">
        <f t="shared" si="315"/>
        <v>33.29</v>
      </c>
      <c r="S2902" s="9">
        <f t="shared" si="316"/>
        <v>2</v>
      </c>
      <c r="T2902" s="8">
        <f t="shared" si="317"/>
        <v>42660.552465277782</v>
      </c>
      <c r="U2902" s="8">
        <f t="shared" si="318"/>
        <v>42691.594131944439</v>
      </c>
      <c r="V2902" s="14">
        <f t="shared" si="319"/>
        <v>31.041666666656965</v>
      </c>
      <c r="W2902" s="10">
        <f t="shared" si="320"/>
        <v>-0.98058333333333336</v>
      </c>
      <c r="X2902" s="21">
        <f t="shared" si="321"/>
        <v>2016</v>
      </c>
    </row>
    <row r="2903" spans="1:24" ht="60" x14ac:dyDescent="0.25">
      <c r="A2903">
        <v>2514</v>
      </c>
      <c r="B2903" s="1" t="s">
        <v>2514</v>
      </c>
      <c r="C2903" s="1" t="s">
        <v>6624</v>
      </c>
      <c r="D2903" s="3">
        <v>12000</v>
      </c>
      <c r="E2903" s="4">
        <v>210</v>
      </c>
      <c r="F2903" t="s">
        <v>8220</v>
      </c>
      <c r="G2903" t="s">
        <v>8223</v>
      </c>
      <c r="H2903" t="s">
        <v>8404</v>
      </c>
      <c r="I2903" t="s">
        <v>8245</v>
      </c>
      <c r="J2903">
        <v>1408526477</v>
      </c>
      <c r="K2903">
        <v>1407057677</v>
      </c>
      <c r="L2903" t="b">
        <v>0</v>
      </c>
      <c r="M2903">
        <v>4</v>
      </c>
      <c r="N2903" t="b">
        <v>0</v>
      </c>
      <c r="O2903" t="s">
        <v>8297</v>
      </c>
      <c r="P2903" t="s">
        <v>8318</v>
      </c>
      <c r="Q2903" t="s">
        <v>8356</v>
      </c>
      <c r="R2903">
        <f t="shared" si="315"/>
        <v>52.5</v>
      </c>
      <c r="S2903" s="9">
        <f t="shared" si="316"/>
        <v>2</v>
      </c>
      <c r="T2903" s="8">
        <f t="shared" si="317"/>
        <v>41854.389780092592</v>
      </c>
      <c r="U2903" s="8">
        <f t="shared" si="318"/>
        <v>41871.389780092592</v>
      </c>
      <c r="V2903" s="14">
        <f t="shared" si="319"/>
        <v>17</v>
      </c>
      <c r="W2903" s="10">
        <f t="shared" si="320"/>
        <v>-0.98250000000000004</v>
      </c>
      <c r="X2903" s="21">
        <f t="shared" si="321"/>
        <v>2014</v>
      </c>
    </row>
    <row r="2904" spans="1:24" ht="45" x14ac:dyDescent="0.25">
      <c r="A2904">
        <v>579</v>
      </c>
      <c r="B2904" s="1" t="s">
        <v>580</v>
      </c>
      <c r="C2904" s="1" t="s">
        <v>4689</v>
      </c>
      <c r="D2904" s="3">
        <v>12000</v>
      </c>
      <c r="E2904" s="4">
        <v>175</v>
      </c>
      <c r="F2904" t="s">
        <v>8220</v>
      </c>
      <c r="G2904" t="s">
        <v>8223</v>
      </c>
      <c r="H2904" t="s">
        <v>8404</v>
      </c>
      <c r="I2904" t="s">
        <v>8245</v>
      </c>
      <c r="J2904">
        <v>1419539223</v>
      </c>
      <c r="K2904">
        <v>1416947223</v>
      </c>
      <c r="L2904" t="b">
        <v>0</v>
      </c>
      <c r="M2904">
        <v>5</v>
      </c>
      <c r="N2904" t="b">
        <v>0</v>
      </c>
      <c r="O2904" t="s">
        <v>8270</v>
      </c>
      <c r="P2904" t="s">
        <v>8307</v>
      </c>
      <c r="Q2904" t="s">
        <v>8341</v>
      </c>
      <c r="R2904">
        <f t="shared" si="315"/>
        <v>35</v>
      </c>
      <c r="S2904" s="9">
        <f t="shared" si="316"/>
        <v>1</v>
      </c>
      <c r="T2904" s="8">
        <f t="shared" si="317"/>
        <v>41968.852118055554</v>
      </c>
      <c r="U2904" s="8">
        <f t="shared" si="318"/>
        <v>41998.852118055554</v>
      </c>
      <c r="V2904" s="14">
        <f t="shared" si="319"/>
        <v>30</v>
      </c>
      <c r="W2904" s="10">
        <f t="shared" si="320"/>
        <v>-0.98541666666666672</v>
      </c>
      <c r="X2904" s="21">
        <f t="shared" si="321"/>
        <v>2014</v>
      </c>
    </row>
    <row r="2905" spans="1:24" ht="60" x14ac:dyDescent="0.25">
      <c r="A2905">
        <v>2648</v>
      </c>
      <c r="B2905" s="1" t="s">
        <v>2648</v>
      </c>
      <c r="C2905" s="1" t="s">
        <v>6758</v>
      </c>
      <c r="D2905" s="3">
        <v>12000</v>
      </c>
      <c r="E2905" s="4">
        <v>106</v>
      </c>
      <c r="F2905" t="s">
        <v>8219</v>
      </c>
      <c r="G2905" t="s">
        <v>8223</v>
      </c>
      <c r="H2905" t="s">
        <v>8404</v>
      </c>
      <c r="I2905" t="s">
        <v>8245</v>
      </c>
      <c r="J2905">
        <v>1457543360</v>
      </c>
      <c r="K2905">
        <v>1454951360</v>
      </c>
      <c r="L2905" t="b">
        <v>0</v>
      </c>
      <c r="M2905">
        <v>6</v>
      </c>
      <c r="N2905" t="b">
        <v>0</v>
      </c>
      <c r="O2905" t="s">
        <v>8299</v>
      </c>
      <c r="P2905" t="s">
        <v>8307</v>
      </c>
      <c r="Q2905" t="s">
        <v>8314</v>
      </c>
      <c r="R2905">
        <f t="shared" si="315"/>
        <v>17.670000000000002</v>
      </c>
      <c r="S2905" s="9">
        <f t="shared" si="316"/>
        <v>1</v>
      </c>
      <c r="T2905" s="8">
        <f t="shared" si="317"/>
        <v>42408.714814814812</v>
      </c>
      <c r="U2905" s="8">
        <f t="shared" si="318"/>
        <v>42438.714814814812</v>
      </c>
      <c r="V2905" s="14">
        <f t="shared" si="319"/>
        <v>30</v>
      </c>
      <c r="W2905" s="10">
        <f t="shared" si="320"/>
        <v>-0.99116666666666664</v>
      </c>
      <c r="X2905" s="21">
        <f t="shared" si="321"/>
        <v>2016</v>
      </c>
    </row>
    <row r="2906" spans="1:24" ht="60" x14ac:dyDescent="0.25">
      <c r="A2906">
        <v>718</v>
      </c>
      <c r="B2906" s="1" t="s">
        <v>719</v>
      </c>
      <c r="C2906" s="1" t="s">
        <v>4828</v>
      </c>
      <c r="D2906" s="3">
        <v>12000</v>
      </c>
      <c r="E2906" s="4">
        <v>90</v>
      </c>
      <c r="F2906" t="s">
        <v>8220</v>
      </c>
      <c r="G2906" t="s">
        <v>8223</v>
      </c>
      <c r="H2906" t="s">
        <v>8404</v>
      </c>
      <c r="I2906" t="s">
        <v>8245</v>
      </c>
      <c r="J2906">
        <v>1487397540</v>
      </c>
      <c r="K2906">
        <v>1484684247</v>
      </c>
      <c r="L2906" t="b">
        <v>0</v>
      </c>
      <c r="M2906">
        <v>4</v>
      </c>
      <c r="N2906" t="b">
        <v>0</v>
      </c>
      <c r="O2906" t="s">
        <v>8271</v>
      </c>
      <c r="P2906" t="s">
        <v>8307</v>
      </c>
      <c r="Q2906" t="s">
        <v>8309</v>
      </c>
      <c r="R2906">
        <f t="shared" si="315"/>
        <v>22.5</v>
      </c>
      <c r="S2906" s="9">
        <f t="shared" si="316"/>
        <v>1</v>
      </c>
      <c r="T2906" s="8">
        <f t="shared" si="317"/>
        <v>42752.845451388886</v>
      </c>
      <c r="U2906" s="8">
        <f t="shared" si="318"/>
        <v>42784.249305555553</v>
      </c>
      <c r="V2906" s="14">
        <f t="shared" si="319"/>
        <v>31.403854166666861</v>
      </c>
      <c r="W2906" s="10">
        <f t="shared" si="320"/>
        <v>-0.99250000000000005</v>
      </c>
      <c r="X2906" s="21">
        <f t="shared" si="321"/>
        <v>2017</v>
      </c>
    </row>
    <row r="2907" spans="1:24" ht="45" x14ac:dyDescent="0.25">
      <c r="A2907">
        <v>505</v>
      </c>
      <c r="B2907" s="1" t="s">
        <v>506</v>
      </c>
      <c r="C2907" s="1" t="s">
        <v>4615</v>
      </c>
      <c r="D2907" s="3">
        <v>12000</v>
      </c>
      <c r="E2907" s="4">
        <v>52</v>
      </c>
      <c r="F2907" t="s">
        <v>8220</v>
      </c>
      <c r="G2907" t="s">
        <v>8223</v>
      </c>
      <c r="H2907" t="s">
        <v>8404</v>
      </c>
      <c r="I2907" t="s">
        <v>8245</v>
      </c>
      <c r="J2907">
        <v>1451010086</v>
      </c>
      <c r="K2907">
        <v>1447122086</v>
      </c>
      <c r="L2907" t="b">
        <v>0</v>
      </c>
      <c r="M2907">
        <v>14</v>
      </c>
      <c r="N2907" t="b">
        <v>0</v>
      </c>
      <c r="O2907" t="s">
        <v>8268</v>
      </c>
      <c r="P2907" t="s">
        <v>8320</v>
      </c>
      <c r="Q2907" t="s">
        <v>8338</v>
      </c>
      <c r="R2907">
        <f t="shared" si="315"/>
        <v>3.71</v>
      </c>
      <c r="S2907" s="9">
        <f t="shared" si="316"/>
        <v>0</v>
      </c>
      <c r="T2907" s="8">
        <f t="shared" si="317"/>
        <v>42318.098217592589</v>
      </c>
      <c r="U2907" s="8">
        <f t="shared" si="318"/>
        <v>42363.098217592589</v>
      </c>
      <c r="V2907" s="14">
        <f t="shared" si="319"/>
        <v>45</v>
      </c>
      <c r="W2907" s="10">
        <f t="shared" si="320"/>
        <v>-0.9956666666666667</v>
      </c>
      <c r="X2907" s="21">
        <f t="shared" si="321"/>
        <v>2015</v>
      </c>
    </row>
    <row r="2908" spans="1:24" ht="30" x14ac:dyDescent="0.25">
      <c r="A2908">
        <v>2402</v>
      </c>
      <c r="B2908" s="1" t="s">
        <v>2403</v>
      </c>
      <c r="C2908" s="1" t="s">
        <v>6512</v>
      </c>
      <c r="D2908" s="3">
        <v>12000</v>
      </c>
      <c r="E2908" s="4">
        <v>52</v>
      </c>
      <c r="F2908" t="s">
        <v>8220</v>
      </c>
      <c r="G2908" t="s">
        <v>8223</v>
      </c>
      <c r="H2908" t="s">
        <v>8404</v>
      </c>
      <c r="I2908" t="s">
        <v>8245</v>
      </c>
      <c r="J2908">
        <v>1431533931</v>
      </c>
      <c r="K2908">
        <v>1428941931</v>
      </c>
      <c r="L2908" t="b">
        <v>0</v>
      </c>
      <c r="M2908">
        <v>1</v>
      </c>
      <c r="N2908" t="b">
        <v>0</v>
      </c>
      <c r="O2908" t="s">
        <v>8282</v>
      </c>
      <c r="P2908" t="s">
        <v>8318</v>
      </c>
      <c r="Q2908" t="s">
        <v>8344</v>
      </c>
      <c r="R2908">
        <f t="shared" si="315"/>
        <v>52</v>
      </c>
      <c r="S2908" s="9">
        <f t="shared" si="316"/>
        <v>0</v>
      </c>
      <c r="T2908" s="8">
        <f t="shared" si="317"/>
        <v>42107.679756944446</v>
      </c>
      <c r="U2908" s="8">
        <f t="shared" si="318"/>
        <v>42137.679756944446</v>
      </c>
      <c r="V2908" s="14">
        <f t="shared" si="319"/>
        <v>30</v>
      </c>
      <c r="W2908" s="10">
        <f t="shared" si="320"/>
        <v>-0.9956666666666667</v>
      </c>
      <c r="X2908" s="21">
        <f t="shared" si="321"/>
        <v>2015</v>
      </c>
    </row>
    <row r="2909" spans="1:24" x14ac:dyDescent="0.25">
      <c r="A2909">
        <v>190</v>
      </c>
      <c r="B2909" s="1" t="s">
        <v>192</v>
      </c>
      <c r="C2909" s="1" t="s">
        <v>4300</v>
      </c>
      <c r="D2909" s="3">
        <v>12000</v>
      </c>
      <c r="E2909" s="4">
        <v>50</v>
      </c>
      <c r="F2909" t="s">
        <v>8220</v>
      </c>
      <c r="G2909" t="s">
        <v>8223</v>
      </c>
      <c r="H2909" t="s">
        <v>8404</v>
      </c>
      <c r="I2909" t="s">
        <v>8245</v>
      </c>
      <c r="J2909">
        <v>1466091446</v>
      </c>
      <c r="K2909">
        <v>1465227446</v>
      </c>
      <c r="L2909" t="b">
        <v>0</v>
      </c>
      <c r="M2909">
        <v>1</v>
      </c>
      <c r="N2909" t="b">
        <v>0</v>
      </c>
      <c r="O2909" t="s">
        <v>8266</v>
      </c>
      <c r="P2909" t="s">
        <v>8320</v>
      </c>
      <c r="Q2909" t="s">
        <v>8324</v>
      </c>
      <c r="R2909">
        <f t="shared" si="315"/>
        <v>50</v>
      </c>
      <c r="S2909" s="9">
        <f t="shared" si="316"/>
        <v>0</v>
      </c>
      <c r="T2909" s="8">
        <f t="shared" si="317"/>
        <v>42527.650995370372</v>
      </c>
      <c r="U2909" s="8">
        <f t="shared" si="318"/>
        <v>42537.650995370372</v>
      </c>
      <c r="V2909" s="14">
        <f t="shared" si="319"/>
        <v>10</v>
      </c>
      <c r="W2909" s="10">
        <f t="shared" si="320"/>
        <v>-0.99583333333333335</v>
      </c>
      <c r="X2909" s="21">
        <f t="shared" si="321"/>
        <v>2016</v>
      </c>
    </row>
    <row r="2910" spans="1:24" ht="30" x14ac:dyDescent="0.25">
      <c r="A2910">
        <v>1406</v>
      </c>
      <c r="B2910" s="1" t="s">
        <v>1407</v>
      </c>
      <c r="C2910" s="1" t="s">
        <v>5516</v>
      </c>
      <c r="D2910" s="3">
        <v>12000</v>
      </c>
      <c r="E2910" s="4">
        <v>15</v>
      </c>
      <c r="F2910" t="s">
        <v>8220</v>
      </c>
      <c r="G2910" t="s">
        <v>8236</v>
      </c>
      <c r="H2910" t="s">
        <v>8411</v>
      </c>
      <c r="I2910" t="s">
        <v>8248</v>
      </c>
      <c r="J2910">
        <v>1449914400</v>
      </c>
      <c r="K2910">
        <v>1445336607</v>
      </c>
      <c r="L2910" t="b">
        <v>0</v>
      </c>
      <c r="M2910">
        <v>3</v>
      </c>
      <c r="N2910" t="b">
        <v>0</v>
      </c>
      <c r="O2910" t="s">
        <v>8285</v>
      </c>
      <c r="P2910" t="s">
        <v>8310</v>
      </c>
      <c r="Q2910" t="s">
        <v>8347</v>
      </c>
      <c r="R2910">
        <f t="shared" si="315"/>
        <v>5</v>
      </c>
      <c r="S2910" s="9">
        <f t="shared" si="316"/>
        <v>0</v>
      </c>
      <c r="T2910" s="8">
        <f t="shared" si="317"/>
        <v>42297.432951388888</v>
      </c>
      <c r="U2910" s="8">
        <f t="shared" si="318"/>
        <v>42350.416666666672</v>
      </c>
      <c r="V2910" s="14">
        <f t="shared" si="319"/>
        <v>52.983715277783631</v>
      </c>
      <c r="W2910" s="10">
        <f t="shared" si="320"/>
        <v>-0.99875000000000003</v>
      </c>
      <c r="X2910" s="21">
        <f t="shared" si="321"/>
        <v>2015</v>
      </c>
    </row>
    <row r="2911" spans="1:24" ht="60" x14ac:dyDescent="0.25">
      <c r="A2911">
        <v>3072</v>
      </c>
      <c r="B2911" s="1" t="s">
        <v>3072</v>
      </c>
      <c r="C2911" s="1" t="s">
        <v>7182</v>
      </c>
      <c r="D2911" s="3">
        <v>12000</v>
      </c>
      <c r="E2911" s="4">
        <v>2</v>
      </c>
      <c r="F2911" t="s">
        <v>8220</v>
      </c>
      <c r="G2911" t="s">
        <v>8223</v>
      </c>
      <c r="H2911" t="s">
        <v>8404</v>
      </c>
      <c r="I2911" t="s">
        <v>8245</v>
      </c>
      <c r="J2911">
        <v>1477791960</v>
      </c>
      <c r="K2911">
        <v>1476549262</v>
      </c>
      <c r="L2911" t="b">
        <v>0</v>
      </c>
      <c r="M2911">
        <v>2</v>
      </c>
      <c r="N2911" t="b">
        <v>0</v>
      </c>
      <c r="O2911" t="s">
        <v>8301</v>
      </c>
      <c r="P2911" t="s">
        <v>8322</v>
      </c>
      <c r="Q2911" t="s">
        <v>8323</v>
      </c>
      <c r="R2911">
        <f t="shared" si="315"/>
        <v>1</v>
      </c>
      <c r="S2911" s="9">
        <f t="shared" si="316"/>
        <v>0</v>
      </c>
      <c r="T2911" s="8">
        <f t="shared" si="317"/>
        <v>42658.690532407403</v>
      </c>
      <c r="U2911" s="8">
        <f t="shared" si="318"/>
        <v>42673.073611111111</v>
      </c>
      <c r="V2911" s="14">
        <f t="shared" si="319"/>
        <v>14.383078703707724</v>
      </c>
      <c r="W2911" s="10">
        <f t="shared" si="320"/>
        <v>-0.99983333333333335</v>
      </c>
      <c r="X2911" s="21">
        <f t="shared" si="321"/>
        <v>2016</v>
      </c>
    </row>
    <row r="2912" spans="1:24" ht="60" x14ac:dyDescent="0.25">
      <c r="A2912">
        <v>3932</v>
      </c>
      <c r="B2912" s="1" t="s">
        <v>3929</v>
      </c>
      <c r="C2912" s="1" t="s">
        <v>8040</v>
      </c>
      <c r="D2912" s="3">
        <v>12000</v>
      </c>
      <c r="E2912" s="4">
        <v>1</v>
      </c>
      <c r="F2912" t="s">
        <v>8220</v>
      </c>
      <c r="G2912" t="s">
        <v>8223</v>
      </c>
      <c r="H2912" t="s">
        <v>8404</v>
      </c>
      <c r="I2912" t="s">
        <v>8245</v>
      </c>
      <c r="J2912">
        <v>1458097364</v>
      </c>
      <c r="K2912">
        <v>1455508964</v>
      </c>
      <c r="L2912" t="b">
        <v>0</v>
      </c>
      <c r="M2912">
        <v>1</v>
      </c>
      <c r="N2912" t="b">
        <v>0</v>
      </c>
      <c r="O2912" t="s">
        <v>8269</v>
      </c>
      <c r="P2912" t="s">
        <v>8322</v>
      </c>
      <c r="Q2912" t="s">
        <v>8325</v>
      </c>
      <c r="R2912">
        <f t="shared" si="315"/>
        <v>1</v>
      </c>
      <c r="S2912" s="9">
        <f t="shared" si="316"/>
        <v>0</v>
      </c>
      <c r="T2912" s="8">
        <f t="shared" si="317"/>
        <v>42415.168564814812</v>
      </c>
      <c r="U2912" s="8">
        <f t="shared" si="318"/>
        <v>42445.126898148148</v>
      </c>
      <c r="V2912" s="14">
        <f t="shared" si="319"/>
        <v>29.958333333335759</v>
      </c>
      <c r="W2912" s="10">
        <f t="shared" si="320"/>
        <v>-0.99991666666666668</v>
      </c>
      <c r="X2912" s="21">
        <f t="shared" si="321"/>
        <v>2016</v>
      </c>
    </row>
    <row r="2913" spans="1:24" ht="45" x14ac:dyDescent="0.25">
      <c r="A2913">
        <v>488</v>
      </c>
      <c r="B2913" s="1" t="s">
        <v>489</v>
      </c>
      <c r="C2913" s="1" t="s">
        <v>4598</v>
      </c>
      <c r="D2913" s="3">
        <v>12000</v>
      </c>
      <c r="E2913" s="4">
        <v>0</v>
      </c>
      <c r="F2913" t="s">
        <v>8220</v>
      </c>
      <c r="G2913" t="s">
        <v>8223</v>
      </c>
      <c r="H2913" t="s">
        <v>8404</v>
      </c>
      <c r="I2913" t="s">
        <v>8245</v>
      </c>
      <c r="J2913">
        <v>1483924700</v>
      </c>
      <c r="K2913">
        <v>1481332700</v>
      </c>
      <c r="L2913" t="b">
        <v>0</v>
      </c>
      <c r="M2913">
        <v>0</v>
      </c>
      <c r="N2913" t="b">
        <v>0</v>
      </c>
      <c r="O2913" t="s">
        <v>8268</v>
      </c>
      <c r="P2913" t="s">
        <v>8320</v>
      </c>
      <c r="Q2913" t="s">
        <v>8338</v>
      </c>
      <c r="R2913">
        <f t="shared" si="315"/>
        <v>0</v>
      </c>
      <c r="S2913" s="9">
        <f t="shared" si="316"/>
        <v>0</v>
      </c>
      <c r="T2913" s="8">
        <f t="shared" si="317"/>
        <v>42714.054398148146</v>
      </c>
      <c r="U2913" s="8">
        <f t="shared" si="318"/>
        <v>42744.054398148146</v>
      </c>
      <c r="V2913" s="14">
        <f t="shared" si="319"/>
        <v>30</v>
      </c>
      <c r="W2913" s="10">
        <f t="shared" si="320"/>
        <v>-1</v>
      </c>
      <c r="X2913" s="21">
        <f t="shared" si="321"/>
        <v>2016</v>
      </c>
    </row>
    <row r="2914" spans="1:24" x14ac:dyDescent="0.25">
      <c r="A2914">
        <v>1049</v>
      </c>
      <c r="B2914" s="1" t="s">
        <v>1050</v>
      </c>
      <c r="C2914" s="1" t="s">
        <v>5159</v>
      </c>
      <c r="D2914" s="3">
        <v>12000</v>
      </c>
      <c r="E2914" s="4">
        <v>0</v>
      </c>
      <c r="F2914" t="s">
        <v>8219</v>
      </c>
      <c r="G2914" t="s">
        <v>8223</v>
      </c>
      <c r="H2914" t="s">
        <v>8404</v>
      </c>
      <c r="I2914" t="s">
        <v>8245</v>
      </c>
      <c r="J2914">
        <v>1455272445</v>
      </c>
      <c r="K2914">
        <v>1452680445</v>
      </c>
      <c r="L2914" t="b">
        <v>0</v>
      </c>
      <c r="M2914">
        <v>0</v>
      </c>
      <c r="N2914" t="b">
        <v>0</v>
      </c>
      <c r="O2914" t="s">
        <v>8279</v>
      </c>
      <c r="P2914" t="s">
        <v>8345</v>
      </c>
      <c r="Q2914" t="s">
        <v>8346</v>
      </c>
      <c r="R2914">
        <f t="shared" si="315"/>
        <v>0</v>
      </c>
      <c r="S2914" s="9">
        <f t="shared" si="316"/>
        <v>0</v>
      </c>
      <c r="T2914" s="8">
        <f t="shared" si="317"/>
        <v>42382.431076388893</v>
      </c>
      <c r="U2914" s="8">
        <f t="shared" si="318"/>
        <v>42412.431076388893</v>
      </c>
      <c r="V2914" s="14">
        <f t="shared" si="319"/>
        <v>30</v>
      </c>
      <c r="W2914" s="10">
        <f t="shared" si="320"/>
        <v>-1</v>
      </c>
      <c r="X2914" s="21">
        <f t="shared" si="321"/>
        <v>2016</v>
      </c>
    </row>
    <row r="2915" spans="1:24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t="s">
        <v>8223</v>
      </c>
      <c r="H2915" t="s">
        <v>8404</v>
      </c>
      <c r="I2915" t="s">
        <v>8245</v>
      </c>
      <c r="J2915">
        <v>1354699421</v>
      </c>
      <c r="K2915">
        <v>1352107421</v>
      </c>
      <c r="L2915" t="b">
        <v>0</v>
      </c>
      <c r="M2915">
        <v>70</v>
      </c>
      <c r="N2915" t="b">
        <v>0</v>
      </c>
      <c r="O2915" t="s">
        <v>8268</v>
      </c>
      <c r="P2915" t="s">
        <v>8320</v>
      </c>
      <c r="Q2915" t="s">
        <v>8338</v>
      </c>
      <c r="R2915">
        <f t="shared" si="315"/>
        <v>39.229999999999997</v>
      </c>
      <c r="S2915" s="9">
        <f t="shared" si="316"/>
        <v>23</v>
      </c>
      <c r="T2915" s="8">
        <f t="shared" si="317"/>
        <v>41218.391446759262</v>
      </c>
      <c r="U2915" s="8">
        <f t="shared" si="318"/>
        <v>41248.391446759262</v>
      </c>
      <c r="V2915" s="14">
        <f t="shared" si="319"/>
        <v>30</v>
      </c>
      <c r="W2915" s="10">
        <f t="shared" si="320"/>
        <v>-0.77118573452212313</v>
      </c>
      <c r="X2915" s="21">
        <f t="shared" si="321"/>
        <v>2012</v>
      </c>
    </row>
    <row r="2916" spans="1:24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t="s">
        <v>8224</v>
      </c>
      <c r="H2916" t="s">
        <v>8408</v>
      </c>
      <c r="I2916" t="s">
        <v>8246</v>
      </c>
      <c r="J2916">
        <v>1434738483</v>
      </c>
      <c r="K2916">
        <v>1432146483</v>
      </c>
      <c r="L2916" t="b">
        <v>0</v>
      </c>
      <c r="M2916">
        <v>4</v>
      </c>
      <c r="N2916" t="b">
        <v>0</v>
      </c>
      <c r="O2916" t="s">
        <v>8288</v>
      </c>
      <c r="P2916" t="s">
        <v>8310</v>
      </c>
      <c r="Q2916" t="s">
        <v>8348</v>
      </c>
      <c r="R2916">
        <f t="shared" si="315"/>
        <v>20</v>
      </c>
      <c r="S2916" s="9">
        <f t="shared" si="316"/>
        <v>1</v>
      </c>
      <c r="T2916" s="8">
        <f t="shared" si="317"/>
        <v>42144.769479166673</v>
      </c>
      <c r="U2916" s="8">
        <f t="shared" si="318"/>
        <v>42174.769479166673</v>
      </c>
      <c r="V2916" s="14">
        <f t="shared" si="319"/>
        <v>30</v>
      </c>
      <c r="W2916" s="10">
        <f t="shared" si="320"/>
        <v>-0.99338842975206609</v>
      </c>
      <c r="X2916" s="21">
        <f t="shared" si="321"/>
        <v>2015</v>
      </c>
    </row>
    <row r="2917" spans="1:24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t="s">
        <v>8223</v>
      </c>
      <c r="H2917" t="s">
        <v>8404</v>
      </c>
      <c r="I2917" t="s">
        <v>8245</v>
      </c>
      <c r="J2917">
        <v>1419220800</v>
      </c>
      <c r="K2917">
        <v>1416555262</v>
      </c>
      <c r="L2917" t="b">
        <v>1</v>
      </c>
      <c r="M2917">
        <v>134</v>
      </c>
      <c r="N2917" t="b">
        <v>1</v>
      </c>
      <c r="O2917" t="s">
        <v>8269</v>
      </c>
      <c r="P2917" t="s">
        <v>8322</v>
      </c>
      <c r="Q2917" t="s">
        <v>8325</v>
      </c>
      <c r="R2917">
        <f t="shared" si="315"/>
        <v>93.81</v>
      </c>
      <c r="S2917" s="9">
        <f t="shared" si="316"/>
        <v>103</v>
      </c>
      <c r="T2917" s="8">
        <f t="shared" si="317"/>
        <v>41964.315532407403</v>
      </c>
      <c r="U2917" s="8">
        <f t="shared" si="318"/>
        <v>41995.166666666672</v>
      </c>
      <c r="V2917" s="14">
        <f t="shared" si="319"/>
        <v>30.851134259268292</v>
      </c>
      <c r="W2917" s="10">
        <f t="shared" si="320"/>
        <v>3.0409836065573771E-2</v>
      </c>
      <c r="X2917" s="21">
        <f t="shared" si="321"/>
        <v>2014</v>
      </c>
    </row>
    <row r="2918" spans="1:24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t="s">
        <v>8223</v>
      </c>
      <c r="H2918" t="s">
        <v>8404</v>
      </c>
      <c r="I2918" t="s">
        <v>8245</v>
      </c>
      <c r="J2918">
        <v>1283312640</v>
      </c>
      <c r="K2918">
        <v>1279651084</v>
      </c>
      <c r="L2918" t="b">
        <v>0</v>
      </c>
      <c r="M2918">
        <v>229</v>
      </c>
      <c r="N2918" t="b">
        <v>1</v>
      </c>
      <c r="O2918" t="s">
        <v>8267</v>
      </c>
      <c r="P2918" t="s">
        <v>8320</v>
      </c>
      <c r="Q2918" t="s">
        <v>8321</v>
      </c>
      <c r="R2918">
        <f t="shared" si="315"/>
        <v>56.46</v>
      </c>
      <c r="S2918" s="9">
        <f t="shared" si="316"/>
        <v>104</v>
      </c>
      <c r="T2918" s="8">
        <f t="shared" si="317"/>
        <v>40379.776435185187</v>
      </c>
      <c r="U2918" s="8">
        <f t="shared" si="318"/>
        <v>40422.155555555553</v>
      </c>
      <c r="V2918" s="14">
        <f t="shared" si="319"/>
        <v>42.379120370365854</v>
      </c>
      <c r="W2918" s="10">
        <f t="shared" si="320"/>
        <v>3.9002732240437189E-2</v>
      </c>
      <c r="X2918" s="21">
        <f t="shared" si="321"/>
        <v>2010</v>
      </c>
    </row>
    <row r="2919" spans="1:24" ht="60" x14ac:dyDescent="0.25">
      <c r="A2919">
        <v>1194</v>
      </c>
      <c r="B2919" s="1" t="s">
        <v>1195</v>
      </c>
      <c r="C2919" s="1" t="s">
        <v>5304</v>
      </c>
      <c r="D2919" s="3">
        <v>12500</v>
      </c>
      <c r="E2919" s="4">
        <v>40280</v>
      </c>
      <c r="F2919" t="s">
        <v>8218</v>
      </c>
      <c r="G2919" t="s">
        <v>8240</v>
      </c>
      <c r="H2919" t="s">
        <v>8414</v>
      </c>
      <c r="I2919" t="s">
        <v>8248</v>
      </c>
      <c r="J2919">
        <v>1428493379</v>
      </c>
      <c r="K2919">
        <v>1425901379</v>
      </c>
      <c r="L2919" t="b">
        <v>0</v>
      </c>
      <c r="M2919">
        <v>714</v>
      </c>
      <c r="N2919" t="b">
        <v>1</v>
      </c>
      <c r="O2919" t="s">
        <v>8283</v>
      </c>
      <c r="P2919" t="s">
        <v>8312</v>
      </c>
      <c r="Q2919" t="s">
        <v>8313</v>
      </c>
      <c r="R2919">
        <f t="shared" si="315"/>
        <v>56.41</v>
      </c>
      <c r="S2919" s="9">
        <f t="shared" si="316"/>
        <v>322</v>
      </c>
      <c r="T2919" s="8">
        <f t="shared" si="317"/>
        <v>42072.488182870366</v>
      </c>
      <c r="U2919" s="8">
        <f t="shared" si="318"/>
        <v>42102.488182870366</v>
      </c>
      <c r="V2919" s="14">
        <f t="shared" si="319"/>
        <v>30</v>
      </c>
      <c r="W2919" s="10">
        <f t="shared" si="320"/>
        <v>2.2223999999999999</v>
      </c>
      <c r="X2919" s="21">
        <f t="shared" si="321"/>
        <v>2015</v>
      </c>
    </row>
    <row r="2920" spans="1:24" ht="60" x14ac:dyDescent="0.25">
      <c r="A2920">
        <v>2521</v>
      </c>
      <c r="B2920" s="1" t="s">
        <v>2521</v>
      </c>
      <c r="C2920" s="1" t="s">
        <v>6631</v>
      </c>
      <c r="D2920" s="3">
        <v>12500</v>
      </c>
      <c r="E2920" s="4">
        <v>13685.99</v>
      </c>
      <c r="F2920" t="s">
        <v>8218</v>
      </c>
      <c r="G2920" t="s">
        <v>8223</v>
      </c>
      <c r="H2920" t="s">
        <v>8404</v>
      </c>
      <c r="I2920" t="s">
        <v>8245</v>
      </c>
      <c r="J2920">
        <v>1444778021</v>
      </c>
      <c r="K2920">
        <v>1442963621</v>
      </c>
      <c r="L2920" t="b">
        <v>0</v>
      </c>
      <c r="M2920">
        <v>132</v>
      </c>
      <c r="N2920" t="b">
        <v>1</v>
      </c>
      <c r="O2920" t="s">
        <v>8298</v>
      </c>
      <c r="P2920" t="s">
        <v>8326</v>
      </c>
      <c r="Q2920" t="s">
        <v>8340</v>
      </c>
      <c r="R2920">
        <f t="shared" si="315"/>
        <v>103.68</v>
      </c>
      <c r="S2920" s="9">
        <f t="shared" si="316"/>
        <v>109</v>
      </c>
      <c r="T2920" s="8">
        <f t="shared" si="317"/>
        <v>42269.967835648145</v>
      </c>
      <c r="U2920" s="8">
        <f t="shared" si="318"/>
        <v>42290.967835648145</v>
      </c>
      <c r="V2920" s="14">
        <f t="shared" si="319"/>
        <v>21</v>
      </c>
      <c r="W2920" s="10">
        <f t="shared" si="320"/>
        <v>9.4879199999999983E-2</v>
      </c>
      <c r="X2920" s="21">
        <f t="shared" si="321"/>
        <v>2015</v>
      </c>
    </row>
    <row r="2921" spans="1:24" ht="60" x14ac:dyDescent="0.25">
      <c r="A2921">
        <v>1185</v>
      </c>
      <c r="B2921" s="1" t="s">
        <v>1186</v>
      </c>
      <c r="C2921" s="1" t="s">
        <v>5295</v>
      </c>
      <c r="D2921" s="3">
        <v>12500</v>
      </c>
      <c r="E2921" s="4">
        <v>13180</v>
      </c>
      <c r="F2921" t="s">
        <v>8218</v>
      </c>
      <c r="G2921" t="s">
        <v>8223</v>
      </c>
      <c r="H2921" t="s">
        <v>8404</v>
      </c>
      <c r="I2921" t="s">
        <v>8245</v>
      </c>
      <c r="J2921">
        <v>1433736000</v>
      </c>
      <c r="K2921">
        <v>1430945149</v>
      </c>
      <c r="L2921" t="b">
        <v>0</v>
      </c>
      <c r="M2921">
        <v>111</v>
      </c>
      <c r="N2921" t="b">
        <v>1</v>
      </c>
      <c r="O2921" t="s">
        <v>8283</v>
      </c>
      <c r="P2921" t="s">
        <v>8312</v>
      </c>
      <c r="Q2921" t="s">
        <v>8313</v>
      </c>
      <c r="R2921">
        <f t="shared" si="315"/>
        <v>118.74</v>
      </c>
      <c r="S2921" s="9">
        <f t="shared" si="316"/>
        <v>105</v>
      </c>
      <c r="T2921" s="8">
        <f t="shared" si="317"/>
        <v>42130.865150462967</v>
      </c>
      <c r="U2921" s="8">
        <f t="shared" si="318"/>
        <v>42163.166666666672</v>
      </c>
      <c r="V2921" s="14">
        <f t="shared" si="319"/>
        <v>32.301516203704523</v>
      </c>
      <c r="W2921" s="10">
        <f t="shared" si="320"/>
        <v>5.4399999999999997E-2</v>
      </c>
      <c r="X2921" s="21">
        <f t="shared" si="321"/>
        <v>2015</v>
      </c>
    </row>
    <row r="2922" spans="1:24" ht="60" x14ac:dyDescent="0.25">
      <c r="A2922">
        <v>368</v>
      </c>
      <c r="B2922" s="1" t="s">
        <v>369</v>
      </c>
      <c r="C2922" s="1" t="s">
        <v>4478</v>
      </c>
      <c r="D2922" s="3">
        <v>12500</v>
      </c>
      <c r="E2922" s="4">
        <v>13014</v>
      </c>
      <c r="F2922" t="s">
        <v>8218</v>
      </c>
      <c r="G2922" t="s">
        <v>8223</v>
      </c>
      <c r="H2922" t="s">
        <v>8404</v>
      </c>
      <c r="I2922" t="s">
        <v>8245</v>
      </c>
      <c r="J2922">
        <v>1426426322</v>
      </c>
      <c r="K2922">
        <v>1423405922</v>
      </c>
      <c r="L2922" t="b">
        <v>0</v>
      </c>
      <c r="M2922">
        <v>159</v>
      </c>
      <c r="N2922" t="b">
        <v>1</v>
      </c>
      <c r="O2922" t="s">
        <v>8267</v>
      </c>
      <c r="P2922" t="s">
        <v>8320</v>
      </c>
      <c r="Q2922" t="s">
        <v>8321</v>
      </c>
      <c r="R2922">
        <f t="shared" si="315"/>
        <v>81.849999999999994</v>
      </c>
      <c r="S2922" s="9">
        <f t="shared" si="316"/>
        <v>104</v>
      </c>
      <c r="T2922" s="8">
        <f t="shared" si="317"/>
        <v>42043.605578703704</v>
      </c>
      <c r="U2922" s="8">
        <f t="shared" si="318"/>
        <v>42078.563912037032</v>
      </c>
      <c r="V2922" s="14">
        <f t="shared" si="319"/>
        <v>34.958333333328483</v>
      </c>
      <c r="W2922" s="10">
        <f t="shared" si="320"/>
        <v>4.1119999999999997E-2</v>
      </c>
      <c r="X2922" s="21">
        <f t="shared" si="321"/>
        <v>2015</v>
      </c>
    </row>
    <row r="2923" spans="1:24" ht="45" x14ac:dyDescent="0.25">
      <c r="A2923">
        <v>825</v>
      </c>
      <c r="B2923" s="1" t="s">
        <v>826</v>
      </c>
      <c r="C2923" s="1" t="s">
        <v>4935</v>
      </c>
      <c r="D2923" s="3">
        <v>12500</v>
      </c>
      <c r="E2923" s="4">
        <v>12554</v>
      </c>
      <c r="F2923" t="s">
        <v>8218</v>
      </c>
      <c r="G2923" t="s">
        <v>8223</v>
      </c>
      <c r="H2923" t="s">
        <v>8404</v>
      </c>
      <c r="I2923" t="s">
        <v>8245</v>
      </c>
      <c r="J2923">
        <v>1351495284</v>
      </c>
      <c r="K2923">
        <v>1349335284</v>
      </c>
      <c r="L2923" t="b">
        <v>0</v>
      </c>
      <c r="M2923">
        <v>99</v>
      </c>
      <c r="N2923" t="b">
        <v>1</v>
      </c>
      <c r="O2923" t="s">
        <v>8274</v>
      </c>
      <c r="P2923" t="s">
        <v>8326</v>
      </c>
      <c r="Q2923" t="s">
        <v>8330</v>
      </c>
      <c r="R2923">
        <f t="shared" si="315"/>
        <v>126.81</v>
      </c>
      <c r="S2923" s="9">
        <f t="shared" si="316"/>
        <v>100</v>
      </c>
      <c r="T2923" s="8">
        <f t="shared" si="317"/>
        <v>41186.306527777779</v>
      </c>
      <c r="U2923" s="8">
        <f t="shared" si="318"/>
        <v>41211.306527777779</v>
      </c>
      <c r="V2923" s="14">
        <f t="shared" si="319"/>
        <v>25</v>
      </c>
      <c r="W2923" s="10">
        <f t="shared" si="320"/>
        <v>4.3200000000000001E-3</v>
      </c>
      <c r="X2923" s="21">
        <f t="shared" si="321"/>
        <v>2012</v>
      </c>
    </row>
    <row r="2924" spans="1:24" ht="60" x14ac:dyDescent="0.25">
      <c r="A2924">
        <v>1765</v>
      </c>
      <c r="B2924" s="1" t="s">
        <v>1766</v>
      </c>
      <c r="C2924" s="1" t="s">
        <v>5875</v>
      </c>
      <c r="D2924" s="3">
        <v>12500</v>
      </c>
      <c r="E2924" s="4">
        <v>7433.48</v>
      </c>
      <c r="F2924" t="s">
        <v>8220</v>
      </c>
      <c r="G2924" t="s">
        <v>8223</v>
      </c>
      <c r="H2924" t="s">
        <v>8404</v>
      </c>
      <c r="I2924" t="s">
        <v>8245</v>
      </c>
      <c r="J2924">
        <v>1407972712</v>
      </c>
      <c r="K2924">
        <v>1405380712</v>
      </c>
      <c r="L2924" t="b">
        <v>1</v>
      </c>
      <c r="M2924">
        <v>103</v>
      </c>
      <c r="N2924" t="b">
        <v>0</v>
      </c>
      <c r="O2924" t="s">
        <v>8283</v>
      </c>
      <c r="P2924" t="s">
        <v>8312</v>
      </c>
      <c r="Q2924" t="s">
        <v>8313</v>
      </c>
      <c r="R2924">
        <f t="shared" si="315"/>
        <v>72.17</v>
      </c>
      <c r="S2924" s="9">
        <f t="shared" si="316"/>
        <v>59</v>
      </c>
      <c r="T2924" s="8">
        <f t="shared" si="317"/>
        <v>41834.980462962965</v>
      </c>
      <c r="U2924" s="8">
        <f t="shared" si="318"/>
        <v>41864.980462962965</v>
      </c>
      <c r="V2924" s="14">
        <f t="shared" si="319"/>
        <v>30</v>
      </c>
      <c r="W2924" s="10">
        <f t="shared" si="320"/>
        <v>-0.40532160000000006</v>
      </c>
      <c r="X2924" s="21">
        <f t="shared" si="321"/>
        <v>2014</v>
      </c>
    </row>
    <row r="2925" spans="1:24" x14ac:dyDescent="0.25">
      <c r="A2925">
        <v>183</v>
      </c>
      <c r="B2925" s="1" t="s">
        <v>185</v>
      </c>
      <c r="C2925" s="1" t="s">
        <v>4293</v>
      </c>
      <c r="D2925" s="3">
        <v>12500</v>
      </c>
      <c r="E2925" s="4">
        <v>4482</v>
      </c>
      <c r="F2925" t="s">
        <v>8220</v>
      </c>
      <c r="G2925" t="s">
        <v>8224</v>
      </c>
      <c r="H2925" t="s">
        <v>8408</v>
      </c>
      <c r="I2925" t="s">
        <v>8246</v>
      </c>
      <c r="J2925">
        <v>1417033610</v>
      </c>
      <c r="K2925">
        <v>1414438010</v>
      </c>
      <c r="L2925" t="b">
        <v>0</v>
      </c>
      <c r="M2925">
        <v>12</v>
      </c>
      <c r="N2925" t="b">
        <v>0</v>
      </c>
      <c r="O2925" t="s">
        <v>8266</v>
      </c>
      <c r="P2925" t="s">
        <v>8320</v>
      </c>
      <c r="Q2925" t="s">
        <v>8324</v>
      </c>
      <c r="R2925">
        <f t="shared" si="315"/>
        <v>373.5</v>
      </c>
      <c r="S2925" s="9">
        <f t="shared" si="316"/>
        <v>36</v>
      </c>
      <c r="T2925" s="8">
        <f t="shared" si="317"/>
        <v>41939.810300925928</v>
      </c>
      <c r="U2925" s="8">
        <f t="shared" si="318"/>
        <v>41969.851967592593</v>
      </c>
      <c r="V2925" s="14">
        <f t="shared" si="319"/>
        <v>30.041666666664241</v>
      </c>
      <c r="W2925" s="10">
        <f t="shared" si="320"/>
        <v>-0.64144000000000001</v>
      </c>
      <c r="X2925" s="21">
        <f t="shared" si="321"/>
        <v>2014</v>
      </c>
    </row>
    <row r="2926" spans="1:24" ht="45" x14ac:dyDescent="0.25">
      <c r="A2926">
        <v>1697</v>
      </c>
      <c r="B2926" s="1" t="s">
        <v>1698</v>
      </c>
      <c r="C2926" s="1" t="s">
        <v>5807</v>
      </c>
      <c r="D2926" s="3">
        <v>12500</v>
      </c>
      <c r="E2926" s="4">
        <v>2526</v>
      </c>
      <c r="F2926" t="s">
        <v>8221</v>
      </c>
      <c r="G2926" t="s">
        <v>8223</v>
      </c>
      <c r="H2926" t="s">
        <v>8404</v>
      </c>
      <c r="I2926" t="s">
        <v>8245</v>
      </c>
      <c r="J2926">
        <v>1491781648</v>
      </c>
      <c r="K2926">
        <v>1489193248</v>
      </c>
      <c r="L2926" t="b">
        <v>0</v>
      </c>
      <c r="M2926">
        <v>22</v>
      </c>
      <c r="N2926" t="b">
        <v>0</v>
      </c>
      <c r="O2926" t="s">
        <v>8291</v>
      </c>
      <c r="P2926" t="s">
        <v>8326</v>
      </c>
      <c r="Q2926" t="s">
        <v>8329</v>
      </c>
      <c r="R2926">
        <f t="shared" si="315"/>
        <v>114.82</v>
      </c>
      <c r="S2926" s="9">
        <f t="shared" si="316"/>
        <v>20</v>
      </c>
      <c r="T2926" s="8">
        <f t="shared" si="317"/>
        <v>42805.032962962956</v>
      </c>
      <c r="U2926" s="8">
        <f t="shared" si="318"/>
        <v>42834.991296296299</v>
      </c>
      <c r="V2926" s="14">
        <f t="shared" si="319"/>
        <v>29.958333333343035</v>
      </c>
      <c r="W2926" s="10">
        <f t="shared" si="320"/>
        <v>-0.79791999999999996</v>
      </c>
      <c r="X2926" s="21">
        <f t="shared" si="321"/>
        <v>2017</v>
      </c>
    </row>
    <row r="2927" spans="1:24" ht="30" x14ac:dyDescent="0.25">
      <c r="A2927">
        <v>3792</v>
      </c>
      <c r="B2927" s="1" t="s">
        <v>3789</v>
      </c>
      <c r="C2927" s="1" t="s">
        <v>7902</v>
      </c>
      <c r="D2927" s="3">
        <v>12500</v>
      </c>
      <c r="E2927" s="4">
        <v>35</v>
      </c>
      <c r="F2927" t="s">
        <v>8220</v>
      </c>
      <c r="G2927" t="s">
        <v>8223</v>
      </c>
      <c r="H2927" t="s">
        <v>8404</v>
      </c>
      <c r="I2927" t="s">
        <v>8245</v>
      </c>
      <c r="J2927">
        <v>1436957022</v>
      </c>
      <c r="K2927">
        <v>1434365022</v>
      </c>
      <c r="L2927" t="b">
        <v>0</v>
      </c>
      <c r="M2927">
        <v>2</v>
      </c>
      <c r="N2927" t="b">
        <v>0</v>
      </c>
      <c r="O2927" t="s">
        <v>8303</v>
      </c>
      <c r="P2927" t="s">
        <v>8322</v>
      </c>
      <c r="Q2927" t="s">
        <v>8334</v>
      </c>
      <c r="R2927">
        <f t="shared" si="315"/>
        <v>17.5</v>
      </c>
      <c r="S2927" s="9">
        <f t="shared" si="316"/>
        <v>0</v>
      </c>
      <c r="T2927" s="8">
        <f t="shared" si="317"/>
        <v>42170.447013888886</v>
      </c>
      <c r="U2927" s="8">
        <f t="shared" si="318"/>
        <v>42200.447013888886</v>
      </c>
      <c r="V2927" s="14">
        <f t="shared" si="319"/>
        <v>30</v>
      </c>
      <c r="W2927" s="10">
        <f t="shared" si="320"/>
        <v>-0.99719999999999998</v>
      </c>
      <c r="X2927" s="21">
        <f t="shared" si="321"/>
        <v>2015</v>
      </c>
    </row>
    <row r="2928" spans="1:24" ht="60" x14ac:dyDescent="0.25">
      <c r="A2928">
        <v>214</v>
      </c>
      <c r="B2928" s="1" t="s">
        <v>216</v>
      </c>
      <c r="C2928" s="1" t="s">
        <v>4324</v>
      </c>
      <c r="D2928" s="3">
        <v>12500</v>
      </c>
      <c r="E2928" s="4">
        <v>1</v>
      </c>
      <c r="F2928" t="s">
        <v>8220</v>
      </c>
      <c r="G2928" t="s">
        <v>8223</v>
      </c>
      <c r="H2928" t="s">
        <v>8404</v>
      </c>
      <c r="I2928" t="s">
        <v>8245</v>
      </c>
      <c r="J2928">
        <v>1425655349</v>
      </c>
      <c r="K2928">
        <v>1420471349</v>
      </c>
      <c r="L2928" t="b">
        <v>0</v>
      </c>
      <c r="M2928">
        <v>1</v>
      </c>
      <c r="N2928" t="b">
        <v>0</v>
      </c>
      <c r="O2928" t="s">
        <v>8266</v>
      </c>
      <c r="P2928" t="s">
        <v>8320</v>
      </c>
      <c r="Q2928" t="s">
        <v>8324</v>
      </c>
      <c r="R2928">
        <f t="shared" si="315"/>
        <v>1</v>
      </c>
      <c r="S2928" s="9">
        <f t="shared" si="316"/>
        <v>0</v>
      </c>
      <c r="T2928" s="8">
        <f t="shared" si="317"/>
        <v>42009.64061342593</v>
      </c>
      <c r="U2928" s="8">
        <f t="shared" si="318"/>
        <v>42069.64061342593</v>
      </c>
      <c r="V2928" s="14">
        <f t="shared" si="319"/>
        <v>60</v>
      </c>
      <c r="W2928" s="10">
        <f t="shared" si="320"/>
        <v>-0.99992000000000003</v>
      </c>
      <c r="X2928" s="21">
        <f t="shared" si="321"/>
        <v>2015</v>
      </c>
    </row>
    <row r="2929" spans="1:24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t="s">
        <v>8223</v>
      </c>
      <c r="H2929" t="s">
        <v>8404</v>
      </c>
      <c r="I2929" t="s">
        <v>8245</v>
      </c>
      <c r="J2929">
        <v>1395624170</v>
      </c>
      <c r="K2929">
        <v>1392171770</v>
      </c>
      <c r="L2929" t="b">
        <v>1</v>
      </c>
      <c r="M2929">
        <v>189</v>
      </c>
      <c r="N2929" t="b">
        <v>1</v>
      </c>
      <c r="O2929" t="s">
        <v>8274</v>
      </c>
      <c r="P2929" t="s">
        <v>8326</v>
      </c>
      <c r="Q2929" t="s">
        <v>8330</v>
      </c>
      <c r="R2929">
        <f t="shared" si="315"/>
        <v>73.36</v>
      </c>
      <c r="S2929" s="9">
        <f t="shared" si="316"/>
        <v>111</v>
      </c>
      <c r="T2929" s="8">
        <f t="shared" si="317"/>
        <v>41682.099189814813</v>
      </c>
      <c r="U2929" s="8">
        <f t="shared" si="318"/>
        <v>41722.057523148149</v>
      </c>
      <c r="V2929" s="14">
        <f t="shared" si="319"/>
        <v>39.958333333335759</v>
      </c>
      <c r="W2929" s="10">
        <f t="shared" si="320"/>
        <v>0.107715723873442</v>
      </c>
      <c r="X2929" s="21">
        <f t="shared" si="321"/>
        <v>2014</v>
      </c>
    </row>
    <row r="2930" spans="1:24" ht="45" x14ac:dyDescent="0.25">
      <c r="A2930">
        <v>2862</v>
      </c>
      <c r="B2930" s="1" t="s">
        <v>2862</v>
      </c>
      <c r="C2930" s="1" t="s">
        <v>6972</v>
      </c>
      <c r="D2930" s="3">
        <v>12700</v>
      </c>
      <c r="E2930" s="4">
        <v>55</v>
      </c>
      <c r="F2930" t="s">
        <v>8220</v>
      </c>
      <c r="G2930" t="s">
        <v>8223</v>
      </c>
      <c r="H2930" t="s">
        <v>8404</v>
      </c>
      <c r="I2930" t="s">
        <v>8245</v>
      </c>
      <c r="J2930">
        <v>1403636229</v>
      </c>
      <c r="K2930">
        <v>1401044229</v>
      </c>
      <c r="L2930" t="b">
        <v>0</v>
      </c>
      <c r="M2930">
        <v>3</v>
      </c>
      <c r="N2930" t="b">
        <v>0</v>
      </c>
      <c r="O2930" t="s">
        <v>8269</v>
      </c>
      <c r="P2930" t="s">
        <v>8322</v>
      </c>
      <c r="Q2930" t="s">
        <v>8325</v>
      </c>
      <c r="R2930">
        <f t="shared" si="315"/>
        <v>18.329999999999998</v>
      </c>
      <c r="S2930" s="9">
        <f t="shared" si="316"/>
        <v>0</v>
      </c>
      <c r="T2930" s="8">
        <f t="shared" si="317"/>
        <v>41784.789687500001</v>
      </c>
      <c r="U2930" s="8">
        <f t="shared" si="318"/>
        <v>41814.789687500001</v>
      </c>
      <c r="V2930" s="14">
        <f t="shared" si="319"/>
        <v>30</v>
      </c>
      <c r="W2930" s="10">
        <f t="shared" si="320"/>
        <v>-0.99566929133858273</v>
      </c>
      <c r="X2930" s="21">
        <f t="shared" si="321"/>
        <v>2014</v>
      </c>
    </row>
    <row r="2931" spans="1:24" ht="45" x14ac:dyDescent="0.25">
      <c r="A2931">
        <v>206</v>
      </c>
      <c r="B2931" s="1" t="s">
        <v>208</v>
      </c>
      <c r="C2931" s="1" t="s">
        <v>4316</v>
      </c>
      <c r="D2931" s="3">
        <v>12700</v>
      </c>
      <c r="E2931" s="4">
        <v>0</v>
      </c>
      <c r="F2931" t="s">
        <v>8220</v>
      </c>
      <c r="G2931" t="s">
        <v>8223</v>
      </c>
      <c r="H2931" t="s">
        <v>8404</v>
      </c>
      <c r="I2931" t="s">
        <v>8245</v>
      </c>
      <c r="J2931">
        <v>1470441983</v>
      </c>
      <c r="K2931">
        <v>1468627583</v>
      </c>
      <c r="L2931" t="b">
        <v>0</v>
      </c>
      <c r="M2931">
        <v>0</v>
      </c>
      <c r="N2931" t="b">
        <v>0</v>
      </c>
      <c r="O2931" t="s">
        <v>8266</v>
      </c>
      <c r="P2931" t="s">
        <v>8320</v>
      </c>
      <c r="Q2931" t="s">
        <v>8324</v>
      </c>
      <c r="R2931">
        <f t="shared" si="315"/>
        <v>0</v>
      </c>
      <c r="S2931" s="9">
        <f t="shared" si="316"/>
        <v>0</v>
      </c>
      <c r="T2931" s="8">
        <f t="shared" si="317"/>
        <v>42567.004432870366</v>
      </c>
      <c r="U2931" s="8">
        <f t="shared" si="318"/>
        <v>42588.004432870366</v>
      </c>
      <c r="V2931" s="14">
        <f t="shared" si="319"/>
        <v>21</v>
      </c>
      <c r="W2931" s="10">
        <f t="shared" si="320"/>
        <v>-1</v>
      </c>
      <c r="X2931" s="21">
        <f t="shared" si="321"/>
        <v>2016</v>
      </c>
    </row>
    <row r="2932" spans="1:24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t="s">
        <v>8223</v>
      </c>
      <c r="H2932" t="s">
        <v>8404</v>
      </c>
      <c r="I2932" t="s">
        <v>8245</v>
      </c>
      <c r="J2932">
        <v>1342731811</v>
      </c>
      <c r="K2932">
        <v>1340139811</v>
      </c>
      <c r="L2932" t="b">
        <v>0</v>
      </c>
      <c r="M2932">
        <v>171</v>
      </c>
      <c r="N2932" t="b">
        <v>1</v>
      </c>
      <c r="O2932" t="s">
        <v>8267</v>
      </c>
      <c r="P2932" t="s">
        <v>8320</v>
      </c>
      <c r="Q2932" t="s">
        <v>8321</v>
      </c>
      <c r="R2932">
        <f t="shared" si="315"/>
        <v>78.66</v>
      </c>
      <c r="S2932" s="9">
        <f t="shared" si="316"/>
        <v>105</v>
      </c>
      <c r="T2932" s="8">
        <f t="shared" si="317"/>
        <v>41079.877442129626</v>
      </c>
      <c r="U2932" s="8">
        <f t="shared" si="318"/>
        <v>41109.877442129626</v>
      </c>
      <c r="V2932" s="14">
        <f t="shared" si="319"/>
        <v>30</v>
      </c>
      <c r="W2932" s="10">
        <f t="shared" si="320"/>
        <v>5.0859374999999998E-2</v>
      </c>
      <c r="X2932" s="21">
        <f t="shared" si="321"/>
        <v>2012</v>
      </c>
    </row>
    <row r="2933" spans="1:24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t="s">
        <v>8225</v>
      </c>
      <c r="H2933" t="s">
        <v>8405</v>
      </c>
      <c r="I2933" t="s">
        <v>8247</v>
      </c>
      <c r="J2933">
        <v>1432873653</v>
      </c>
      <c r="K2933">
        <v>1430281653</v>
      </c>
      <c r="L2933" t="b">
        <v>0</v>
      </c>
      <c r="M2933">
        <v>1</v>
      </c>
      <c r="N2933" t="b">
        <v>0</v>
      </c>
      <c r="O2933" t="s">
        <v>8280</v>
      </c>
      <c r="P2933" t="s">
        <v>8315</v>
      </c>
      <c r="Q2933" t="s">
        <v>8333</v>
      </c>
      <c r="R2933">
        <f t="shared" si="315"/>
        <v>5</v>
      </c>
      <c r="S2933" s="9">
        <f t="shared" si="316"/>
        <v>0</v>
      </c>
      <c r="T2933" s="8">
        <f t="shared" si="317"/>
        <v>42123.185798611114</v>
      </c>
      <c r="U2933" s="8">
        <f t="shared" si="318"/>
        <v>42153.185798611114</v>
      </c>
      <c r="V2933" s="14">
        <f t="shared" si="319"/>
        <v>30</v>
      </c>
      <c r="W2933" s="10">
        <f t="shared" si="320"/>
        <v>-0.9996153550273098</v>
      </c>
      <c r="X2933" s="21">
        <f t="shared" si="321"/>
        <v>2015</v>
      </c>
    </row>
    <row r="2934" spans="1:24" ht="60" x14ac:dyDescent="0.25">
      <c r="A2934">
        <v>2227</v>
      </c>
      <c r="B2934" s="1" t="s">
        <v>2228</v>
      </c>
      <c r="C2934" s="1" t="s">
        <v>6337</v>
      </c>
      <c r="D2934" s="3">
        <v>13000</v>
      </c>
      <c r="E2934" s="4">
        <v>20459</v>
      </c>
      <c r="F2934" t="s">
        <v>8218</v>
      </c>
      <c r="G2934" t="s">
        <v>8224</v>
      </c>
      <c r="H2934" t="s">
        <v>8408</v>
      </c>
      <c r="I2934" t="s">
        <v>8246</v>
      </c>
      <c r="J2934">
        <v>1384374155</v>
      </c>
      <c r="K2934">
        <v>1381778555</v>
      </c>
      <c r="L2934" t="b">
        <v>0</v>
      </c>
      <c r="M2934">
        <v>301</v>
      </c>
      <c r="N2934" t="b">
        <v>1</v>
      </c>
      <c r="O2934" t="s">
        <v>8295</v>
      </c>
      <c r="P2934" t="s">
        <v>8315</v>
      </c>
      <c r="Q2934" t="s">
        <v>8316</v>
      </c>
      <c r="R2934">
        <f t="shared" si="315"/>
        <v>67.97</v>
      </c>
      <c r="S2934" s="9">
        <f t="shared" si="316"/>
        <v>157</v>
      </c>
      <c r="T2934" s="8">
        <f t="shared" si="317"/>
        <v>41561.807349537034</v>
      </c>
      <c r="U2934" s="8">
        <f t="shared" si="318"/>
        <v>41591.849016203705</v>
      </c>
      <c r="V2934" s="14">
        <f t="shared" si="319"/>
        <v>30.041666666671517</v>
      </c>
      <c r="W2934" s="10">
        <f t="shared" si="320"/>
        <v>0.57376923076923081</v>
      </c>
      <c r="X2934" s="21">
        <f t="shared" si="321"/>
        <v>2013</v>
      </c>
    </row>
    <row r="2935" spans="1:24" ht="45" x14ac:dyDescent="0.25">
      <c r="A2935">
        <v>2235</v>
      </c>
      <c r="B2935" s="1" t="s">
        <v>2236</v>
      </c>
      <c r="C2935" s="1" t="s">
        <v>6345</v>
      </c>
      <c r="D2935" s="3">
        <v>13000</v>
      </c>
      <c r="E2935" s="4">
        <v>19931</v>
      </c>
      <c r="F2935" t="s">
        <v>8218</v>
      </c>
      <c r="G2935" t="s">
        <v>8228</v>
      </c>
      <c r="H2935" t="s">
        <v>8409</v>
      </c>
      <c r="I2935" t="s">
        <v>8250</v>
      </c>
      <c r="J2935">
        <v>1427585511</v>
      </c>
      <c r="K2935">
        <v>1424997111</v>
      </c>
      <c r="L2935" t="b">
        <v>0</v>
      </c>
      <c r="M2935">
        <v>147</v>
      </c>
      <c r="N2935" t="b">
        <v>1</v>
      </c>
      <c r="O2935" t="s">
        <v>8295</v>
      </c>
      <c r="P2935" t="s">
        <v>8315</v>
      </c>
      <c r="Q2935" t="s">
        <v>8316</v>
      </c>
      <c r="R2935">
        <f t="shared" si="315"/>
        <v>135.59</v>
      </c>
      <c r="S2935" s="9">
        <f t="shared" si="316"/>
        <v>153</v>
      </c>
      <c r="T2935" s="8">
        <f t="shared" si="317"/>
        <v>42062.022118055553</v>
      </c>
      <c r="U2935" s="8">
        <f t="shared" si="318"/>
        <v>42091.980451388896</v>
      </c>
      <c r="V2935" s="14">
        <f t="shared" si="319"/>
        <v>29.958333333343035</v>
      </c>
      <c r="W2935" s="10">
        <f t="shared" si="320"/>
        <v>0.5331538461538462</v>
      </c>
      <c r="X2935" s="21">
        <f t="shared" si="321"/>
        <v>2015</v>
      </c>
    </row>
    <row r="2936" spans="1:24" ht="60" x14ac:dyDescent="0.25">
      <c r="A2936">
        <v>256</v>
      </c>
      <c r="B2936" s="1" t="s">
        <v>257</v>
      </c>
      <c r="C2936" s="1" t="s">
        <v>4366</v>
      </c>
      <c r="D2936" s="3">
        <v>13000</v>
      </c>
      <c r="E2936" s="4">
        <v>18083</v>
      </c>
      <c r="F2936" t="s">
        <v>8218</v>
      </c>
      <c r="G2936" t="s">
        <v>8223</v>
      </c>
      <c r="H2936" t="s">
        <v>8404</v>
      </c>
      <c r="I2936" t="s">
        <v>8245</v>
      </c>
      <c r="J2936">
        <v>1363458467</v>
      </c>
      <c r="K2936">
        <v>1360866467</v>
      </c>
      <c r="L2936" t="b">
        <v>1</v>
      </c>
      <c r="M2936">
        <v>275</v>
      </c>
      <c r="N2936" t="b">
        <v>1</v>
      </c>
      <c r="O2936" t="s">
        <v>8267</v>
      </c>
      <c r="P2936" t="s">
        <v>8320</v>
      </c>
      <c r="Q2936" t="s">
        <v>8321</v>
      </c>
      <c r="R2936">
        <f t="shared" si="315"/>
        <v>65.760000000000005</v>
      </c>
      <c r="S2936" s="9">
        <f t="shared" si="316"/>
        <v>139</v>
      </c>
      <c r="T2936" s="8">
        <f t="shared" si="317"/>
        <v>41319.769293981481</v>
      </c>
      <c r="U2936" s="8">
        <f t="shared" si="318"/>
        <v>41349.769293981481</v>
      </c>
      <c r="V2936" s="14">
        <f t="shared" si="319"/>
        <v>30</v>
      </c>
      <c r="W2936" s="10">
        <f t="shared" si="320"/>
        <v>0.39100000000000001</v>
      </c>
      <c r="X2936" s="21">
        <f t="shared" si="321"/>
        <v>2013</v>
      </c>
    </row>
    <row r="2937" spans="1:24" ht="45" x14ac:dyDescent="0.25">
      <c r="A2937">
        <v>301</v>
      </c>
      <c r="B2937" s="1" t="s">
        <v>302</v>
      </c>
      <c r="C2937" s="1" t="s">
        <v>4411</v>
      </c>
      <c r="D2937" s="3">
        <v>13000</v>
      </c>
      <c r="E2937" s="4">
        <v>15435.55</v>
      </c>
      <c r="F2937" t="s">
        <v>8218</v>
      </c>
      <c r="G2937" t="s">
        <v>8223</v>
      </c>
      <c r="H2937" t="s">
        <v>8404</v>
      </c>
      <c r="I2937" t="s">
        <v>8245</v>
      </c>
      <c r="J2937">
        <v>1363711335</v>
      </c>
      <c r="K2937">
        <v>1360258935</v>
      </c>
      <c r="L2937" t="b">
        <v>1</v>
      </c>
      <c r="M2937">
        <v>251</v>
      </c>
      <c r="N2937" t="b">
        <v>1</v>
      </c>
      <c r="O2937" t="s">
        <v>8267</v>
      </c>
      <c r="P2937" t="s">
        <v>8320</v>
      </c>
      <c r="Q2937" t="s">
        <v>8321</v>
      </c>
      <c r="R2937">
        <f t="shared" si="315"/>
        <v>61.5</v>
      </c>
      <c r="S2937" s="9">
        <f t="shared" si="316"/>
        <v>119</v>
      </c>
      <c r="T2937" s="8">
        <f t="shared" si="317"/>
        <v>41312.737673611111</v>
      </c>
      <c r="U2937" s="8">
        <f t="shared" si="318"/>
        <v>41352.696006944447</v>
      </c>
      <c r="V2937" s="14">
        <f t="shared" si="319"/>
        <v>39.958333333335759</v>
      </c>
      <c r="W2937" s="10">
        <f t="shared" si="320"/>
        <v>0.18734999999999993</v>
      </c>
      <c r="X2937" s="21">
        <f t="shared" si="321"/>
        <v>2013</v>
      </c>
    </row>
    <row r="2938" spans="1:24" ht="45" x14ac:dyDescent="0.25">
      <c r="A2938">
        <v>242</v>
      </c>
      <c r="B2938" s="1" t="s">
        <v>244</v>
      </c>
      <c r="C2938" s="1" t="s">
        <v>4352</v>
      </c>
      <c r="D2938" s="3">
        <v>13000</v>
      </c>
      <c r="E2938" s="4">
        <v>14750</v>
      </c>
      <c r="F2938" t="s">
        <v>8218</v>
      </c>
      <c r="G2938" t="s">
        <v>8223</v>
      </c>
      <c r="H2938" t="s">
        <v>8404</v>
      </c>
      <c r="I2938" t="s">
        <v>8245</v>
      </c>
      <c r="J2938">
        <v>1324381790</v>
      </c>
      <c r="K2938">
        <v>1321357790</v>
      </c>
      <c r="L2938" t="b">
        <v>1</v>
      </c>
      <c r="M2938">
        <v>202</v>
      </c>
      <c r="N2938" t="b">
        <v>1</v>
      </c>
      <c r="O2938" t="s">
        <v>8267</v>
      </c>
      <c r="P2938" t="s">
        <v>8320</v>
      </c>
      <c r="Q2938" t="s">
        <v>8321</v>
      </c>
      <c r="R2938">
        <f t="shared" si="315"/>
        <v>73.02</v>
      </c>
      <c r="S2938" s="9">
        <f t="shared" si="316"/>
        <v>113</v>
      </c>
      <c r="T2938" s="8">
        <f t="shared" si="317"/>
        <v>40862.492939814816</v>
      </c>
      <c r="U2938" s="8">
        <f t="shared" si="318"/>
        <v>40897.492939814816</v>
      </c>
      <c r="V2938" s="14">
        <f t="shared" si="319"/>
        <v>35</v>
      </c>
      <c r="W2938" s="10">
        <f t="shared" si="320"/>
        <v>0.13461538461538461</v>
      </c>
      <c r="X2938" s="21">
        <f t="shared" si="321"/>
        <v>2011</v>
      </c>
    </row>
    <row r="2939" spans="1:24" ht="45" x14ac:dyDescent="0.25">
      <c r="A2939">
        <v>3163</v>
      </c>
      <c r="B2939" s="1" t="s">
        <v>3163</v>
      </c>
      <c r="C2939" s="1" t="s">
        <v>7273</v>
      </c>
      <c r="D2939" s="3">
        <v>13000</v>
      </c>
      <c r="E2939" s="4">
        <v>14450</v>
      </c>
      <c r="F2939" t="s">
        <v>8218</v>
      </c>
      <c r="G2939" t="s">
        <v>8223</v>
      </c>
      <c r="H2939" t="s">
        <v>8404</v>
      </c>
      <c r="I2939" t="s">
        <v>8245</v>
      </c>
      <c r="J2939">
        <v>1402855525</v>
      </c>
      <c r="K2939">
        <v>1400263525</v>
      </c>
      <c r="L2939" t="b">
        <v>1</v>
      </c>
      <c r="M2939">
        <v>72</v>
      </c>
      <c r="N2939" t="b">
        <v>1</v>
      </c>
      <c r="O2939" t="s">
        <v>8269</v>
      </c>
      <c r="P2939" t="s">
        <v>8322</v>
      </c>
      <c r="Q2939" t="s">
        <v>8325</v>
      </c>
      <c r="R2939">
        <f t="shared" si="315"/>
        <v>200.69</v>
      </c>
      <c r="S2939" s="9">
        <f t="shared" si="316"/>
        <v>111</v>
      </c>
      <c r="T2939" s="8">
        <f t="shared" si="317"/>
        <v>41775.753761574073</v>
      </c>
      <c r="U2939" s="8">
        <f t="shared" si="318"/>
        <v>41805.753761574073</v>
      </c>
      <c r="V2939" s="14">
        <f t="shared" si="319"/>
        <v>30</v>
      </c>
      <c r="W2939" s="10">
        <f t="shared" si="320"/>
        <v>0.11153846153846154</v>
      </c>
      <c r="X2939" s="21">
        <f t="shared" si="321"/>
        <v>2014</v>
      </c>
    </row>
    <row r="2940" spans="1:24" ht="45" x14ac:dyDescent="0.25">
      <c r="A2940">
        <v>1204</v>
      </c>
      <c r="B2940" s="1" t="s">
        <v>1205</v>
      </c>
      <c r="C2940" s="1" t="s">
        <v>5314</v>
      </c>
      <c r="D2940" s="3">
        <v>13000</v>
      </c>
      <c r="E2940" s="4">
        <v>13383</v>
      </c>
      <c r="F2940" t="s">
        <v>8218</v>
      </c>
      <c r="G2940" t="s">
        <v>8223</v>
      </c>
      <c r="H2940" t="s">
        <v>8404</v>
      </c>
      <c r="I2940" t="s">
        <v>8245</v>
      </c>
      <c r="J2940">
        <v>1449205200</v>
      </c>
      <c r="K2940">
        <v>1445363833</v>
      </c>
      <c r="L2940" t="b">
        <v>0</v>
      </c>
      <c r="M2940">
        <v>57</v>
      </c>
      <c r="N2940" t="b">
        <v>1</v>
      </c>
      <c r="O2940" t="s">
        <v>8283</v>
      </c>
      <c r="P2940" t="s">
        <v>8312</v>
      </c>
      <c r="Q2940" t="s">
        <v>8313</v>
      </c>
      <c r="R2940">
        <f t="shared" si="315"/>
        <v>234.79</v>
      </c>
      <c r="S2940" s="9">
        <f t="shared" si="316"/>
        <v>103</v>
      </c>
      <c r="T2940" s="8">
        <f t="shared" si="317"/>
        <v>42297.748067129629</v>
      </c>
      <c r="U2940" s="8">
        <f t="shared" si="318"/>
        <v>42342.208333333328</v>
      </c>
      <c r="V2940" s="14">
        <f t="shared" si="319"/>
        <v>44.460266203699575</v>
      </c>
      <c r="W2940" s="10">
        <f t="shared" si="320"/>
        <v>2.9461538461538463E-2</v>
      </c>
      <c r="X2940" s="21">
        <f t="shared" si="321"/>
        <v>2015</v>
      </c>
    </row>
    <row r="2941" spans="1:24" ht="30" x14ac:dyDescent="0.25">
      <c r="A2941">
        <v>741</v>
      </c>
      <c r="B2941" s="1" t="s">
        <v>742</v>
      </c>
      <c r="C2941" s="1" t="s">
        <v>4851</v>
      </c>
      <c r="D2941" s="3">
        <v>13000</v>
      </c>
      <c r="E2941" s="4">
        <v>13293.8</v>
      </c>
      <c r="F2941" t="s">
        <v>8218</v>
      </c>
      <c r="G2941" t="s">
        <v>8223</v>
      </c>
      <c r="H2941" t="s">
        <v>8404</v>
      </c>
      <c r="I2941" t="s">
        <v>8245</v>
      </c>
      <c r="J2941">
        <v>1370964806</v>
      </c>
      <c r="K2941">
        <v>1367940806</v>
      </c>
      <c r="L2941" t="b">
        <v>0</v>
      </c>
      <c r="M2941">
        <v>94</v>
      </c>
      <c r="N2941" t="b">
        <v>1</v>
      </c>
      <c r="O2941" t="s">
        <v>8272</v>
      </c>
      <c r="P2941" t="s">
        <v>8310</v>
      </c>
      <c r="Q2941" t="s">
        <v>8332</v>
      </c>
      <c r="R2941">
        <f t="shared" si="315"/>
        <v>141.41999999999999</v>
      </c>
      <c r="S2941" s="9">
        <f t="shared" si="316"/>
        <v>102</v>
      </c>
      <c r="T2941" s="8">
        <f t="shared" si="317"/>
        <v>41401.648217592592</v>
      </c>
      <c r="U2941" s="8">
        <f t="shared" si="318"/>
        <v>41436.648217592592</v>
      </c>
      <c r="V2941" s="14">
        <f t="shared" si="319"/>
        <v>35</v>
      </c>
      <c r="W2941" s="10">
        <f t="shared" si="320"/>
        <v>2.2599999999999943E-2</v>
      </c>
      <c r="X2941" s="21">
        <f t="shared" si="321"/>
        <v>2013</v>
      </c>
    </row>
    <row r="2942" spans="1:24" ht="60" x14ac:dyDescent="0.25">
      <c r="A2942">
        <v>3254</v>
      </c>
      <c r="B2942" s="1" t="s">
        <v>3254</v>
      </c>
      <c r="C2942" s="1" t="s">
        <v>7364</v>
      </c>
      <c r="D2942" s="3">
        <v>13000</v>
      </c>
      <c r="E2942" s="4">
        <v>13163.5</v>
      </c>
      <c r="F2942" t="s">
        <v>8218</v>
      </c>
      <c r="G2942" t="s">
        <v>8224</v>
      </c>
      <c r="H2942" t="s">
        <v>8408</v>
      </c>
      <c r="I2942" t="s">
        <v>8246</v>
      </c>
      <c r="J2942">
        <v>1427331809</v>
      </c>
      <c r="K2942">
        <v>1424743409</v>
      </c>
      <c r="L2942" t="b">
        <v>1</v>
      </c>
      <c r="M2942">
        <v>186</v>
      </c>
      <c r="N2942" t="b">
        <v>1</v>
      </c>
      <c r="O2942" t="s">
        <v>8269</v>
      </c>
      <c r="P2942" t="s">
        <v>8322</v>
      </c>
      <c r="Q2942" t="s">
        <v>8325</v>
      </c>
      <c r="R2942">
        <f t="shared" si="315"/>
        <v>70.77</v>
      </c>
      <c r="S2942" s="9">
        <f t="shared" si="316"/>
        <v>101</v>
      </c>
      <c r="T2942" s="8">
        <f t="shared" si="317"/>
        <v>42059.085752314815</v>
      </c>
      <c r="U2942" s="8">
        <f t="shared" si="318"/>
        <v>42089.044085648144</v>
      </c>
      <c r="V2942" s="14">
        <f t="shared" si="319"/>
        <v>29.958333333328483</v>
      </c>
      <c r="W2942" s="10">
        <f t="shared" si="320"/>
        <v>1.2576923076923078E-2</v>
      </c>
      <c r="X2942" s="21">
        <f t="shared" si="321"/>
        <v>2015</v>
      </c>
    </row>
    <row r="2943" spans="1:24" ht="60" x14ac:dyDescent="0.25">
      <c r="A2943">
        <v>1205</v>
      </c>
      <c r="B2943" s="1" t="s">
        <v>1206</v>
      </c>
      <c r="C2943" s="1" t="s">
        <v>5315</v>
      </c>
      <c r="D2943" s="3">
        <v>13000</v>
      </c>
      <c r="E2943" s="4">
        <v>13112</v>
      </c>
      <c r="F2943" t="s">
        <v>8218</v>
      </c>
      <c r="G2943" t="s">
        <v>8235</v>
      </c>
      <c r="H2943" t="s">
        <v>8413</v>
      </c>
      <c r="I2943" t="s">
        <v>8248</v>
      </c>
      <c r="J2943">
        <v>1434197351</v>
      </c>
      <c r="K2943">
        <v>1431605351</v>
      </c>
      <c r="L2943" t="b">
        <v>0</v>
      </c>
      <c r="M2943">
        <v>62</v>
      </c>
      <c r="N2943" t="b">
        <v>1</v>
      </c>
      <c r="O2943" t="s">
        <v>8283</v>
      </c>
      <c r="P2943" t="s">
        <v>8312</v>
      </c>
      <c r="Q2943" t="s">
        <v>8313</v>
      </c>
      <c r="R2943">
        <f t="shared" si="315"/>
        <v>211.48</v>
      </c>
      <c r="S2943" s="9">
        <f t="shared" si="316"/>
        <v>101</v>
      </c>
      <c r="T2943" s="8">
        <f t="shared" si="317"/>
        <v>42138.506377314814</v>
      </c>
      <c r="U2943" s="8">
        <f t="shared" si="318"/>
        <v>42168.506377314814</v>
      </c>
      <c r="V2943" s="14">
        <f t="shared" si="319"/>
        <v>30</v>
      </c>
      <c r="W2943" s="10">
        <f t="shared" si="320"/>
        <v>8.615384615384615E-3</v>
      </c>
      <c r="X2943" s="21">
        <f t="shared" si="321"/>
        <v>2015</v>
      </c>
    </row>
    <row r="2944" spans="1:24" ht="60" x14ac:dyDescent="0.25">
      <c r="A2944">
        <v>3848</v>
      </c>
      <c r="B2944" s="1" t="s">
        <v>3845</v>
      </c>
      <c r="C2944" s="1" t="s">
        <v>7957</v>
      </c>
      <c r="D2944" s="3">
        <v>13000</v>
      </c>
      <c r="E2944" s="4">
        <v>2129</v>
      </c>
      <c r="F2944" t="s">
        <v>8220</v>
      </c>
      <c r="G2944" t="s">
        <v>8223</v>
      </c>
      <c r="H2944" t="s">
        <v>8404</v>
      </c>
      <c r="I2944" t="s">
        <v>8245</v>
      </c>
      <c r="J2944">
        <v>1445196989</v>
      </c>
      <c r="K2944">
        <v>1442604989</v>
      </c>
      <c r="L2944" t="b">
        <v>1</v>
      </c>
      <c r="M2944">
        <v>43</v>
      </c>
      <c r="N2944" t="b">
        <v>0</v>
      </c>
      <c r="O2944" t="s">
        <v>8269</v>
      </c>
      <c r="P2944" t="s">
        <v>8322</v>
      </c>
      <c r="Q2944" t="s">
        <v>8325</v>
      </c>
      <c r="R2944">
        <f t="shared" si="315"/>
        <v>49.51</v>
      </c>
      <c r="S2944" s="9">
        <f t="shared" si="316"/>
        <v>16</v>
      </c>
      <c r="T2944" s="8">
        <f t="shared" si="317"/>
        <v>42265.817002314812</v>
      </c>
      <c r="U2944" s="8">
        <f t="shared" si="318"/>
        <v>42295.817002314812</v>
      </c>
      <c r="V2944" s="14">
        <f t="shared" si="319"/>
        <v>30</v>
      </c>
      <c r="W2944" s="10">
        <f t="shared" si="320"/>
        <v>-0.83623076923076922</v>
      </c>
      <c r="X2944" s="21">
        <f t="shared" si="321"/>
        <v>2015</v>
      </c>
    </row>
    <row r="2945" spans="1:24" ht="60" x14ac:dyDescent="0.25">
      <c r="A2945">
        <v>1440</v>
      </c>
      <c r="B2945" s="1" t="s">
        <v>1441</v>
      </c>
      <c r="C2945" s="1" t="s">
        <v>5550</v>
      </c>
      <c r="D2945" s="3">
        <v>13000</v>
      </c>
      <c r="E2945" s="4">
        <v>1</v>
      </c>
      <c r="F2945" t="s">
        <v>8220</v>
      </c>
      <c r="G2945" t="s">
        <v>8236</v>
      </c>
      <c r="H2945" t="s">
        <v>8411</v>
      </c>
      <c r="I2945" t="s">
        <v>8248</v>
      </c>
      <c r="J2945">
        <v>1464285463</v>
      </c>
      <c r="K2945">
        <v>1461693463</v>
      </c>
      <c r="L2945" t="b">
        <v>0</v>
      </c>
      <c r="M2945">
        <v>1</v>
      </c>
      <c r="N2945" t="b">
        <v>0</v>
      </c>
      <c r="O2945" t="s">
        <v>8285</v>
      </c>
      <c r="P2945" t="s">
        <v>8310</v>
      </c>
      <c r="Q2945" t="s">
        <v>8347</v>
      </c>
      <c r="R2945">
        <f t="shared" si="315"/>
        <v>1</v>
      </c>
      <c r="S2945" s="9">
        <f t="shared" si="316"/>
        <v>0</v>
      </c>
      <c r="T2945" s="8">
        <f t="shared" si="317"/>
        <v>42486.748414351852</v>
      </c>
      <c r="U2945" s="8">
        <f t="shared" si="318"/>
        <v>42516.748414351852</v>
      </c>
      <c r="V2945" s="14">
        <f t="shared" si="319"/>
        <v>30</v>
      </c>
      <c r="W2945" s="10">
        <f t="shared" si="320"/>
        <v>-0.99992307692307691</v>
      </c>
      <c r="X2945" s="21">
        <f t="shared" si="321"/>
        <v>2016</v>
      </c>
    </row>
    <row r="2946" spans="1:24" ht="60" x14ac:dyDescent="0.25">
      <c r="A2946">
        <v>1425</v>
      </c>
      <c r="B2946" s="1" t="s">
        <v>1426</v>
      </c>
      <c r="C2946" s="1" t="s">
        <v>5535</v>
      </c>
      <c r="D2946" s="3">
        <v>13000</v>
      </c>
      <c r="E2946" s="4">
        <v>0</v>
      </c>
      <c r="F2946" t="s">
        <v>8220</v>
      </c>
      <c r="G2946" t="s">
        <v>8223</v>
      </c>
      <c r="H2946" t="s">
        <v>8404</v>
      </c>
      <c r="I2946" t="s">
        <v>8245</v>
      </c>
      <c r="J2946">
        <v>1430276959</v>
      </c>
      <c r="K2946">
        <v>1427684959</v>
      </c>
      <c r="L2946" t="b">
        <v>0</v>
      </c>
      <c r="M2946">
        <v>0</v>
      </c>
      <c r="N2946" t="b">
        <v>0</v>
      </c>
      <c r="O2946" t="s">
        <v>8285</v>
      </c>
      <c r="P2946" t="s">
        <v>8310</v>
      </c>
      <c r="Q2946" t="s">
        <v>8347</v>
      </c>
      <c r="R2946">
        <f t="shared" ref="R2946:R3009" si="322">IFERROR(ROUND(E2946/M2946,2),0)</f>
        <v>0</v>
      </c>
      <c r="S2946" s="9">
        <f t="shared" ref="S2946:S3009" si="323">ROUND((E2946/D2946)*100,0)</f>
        <v>0</v>
      </c>
      <c r="T2946" s="8">
        <f t="shared" ref="T2946:T3009" si="324">+(((K2946/60)/60)/24)+DATE(1970,1,1)</f>
        <v>42093.131469907406</v>
      </c>
      <c r="U2946" s="8">
        <f t="shared" ref="U2946:U3009" si="325">+(((J2946/60)/60/24)+DATE(1970,1,1))</f>
        <v>42123.131469907406</v>
      </c>
      <c r="V2946" s="14">
        <f t="shared" ref="V2946:V3009" si="326">+U2946-T2946</f>
        <v>30</v>
      </c>
      <c r="W2946" s="10">
        <f t="shared" ref="W2946:W3009" si="327">+(E2946-D2946)/D2946</f>
        <v>-1</v>
      </c>
      <c r="X2946" s="21">
        <f t="shared" ref="X2946:X3009" si="328">YEAR(T2946)</f>
        <v>2015</v>
      </c>
    </row>
    <row r="2947" spans="1:24" ht="60" x14ac:dyDescent="0.25">
      <c r="A2947">
        <v>1443</v>
      </c>
      <c r="B2947" s="1" t="s">
        <v>1444</v>
      </c>
      <c r="C2947" s="1" t="s">
        <v>5553</v>
      </c>
      <c r="D2947" s="3">
        <v>13000</v>
      </c>
      <c r="E2947" s="4">
        <v>0</v>
      </c>
      <c r="F2947" t="s">
        <v>8220</v>
      </c>
      <c r="G2947" t="s">
        <v>8229</v>
      </c>
      <c r="H2947" t="s">
        <v>8410</v>
      </c>
      <c r="I2947" t="s">
        <v>8248</v>
      </c>
      <c r="J2947">
        <v>1483395209</v>
      </c>
      <c r="K2947">
        <v>1480803209</v>
      </c>
      <c r="L2947" t="b">
        <v>0</v>
      </c>
      <c r="M2947">
        <v>0</v>
      </c>
      <c r="N2947" t="b">
        <v>0</v>
      </c>
      <c r="O2947" t="s">
        <v>8285</v>
      </c>
      <c r="P2947" t="s">
        <v>8310</v>
      </c>
      <c r="Q2947" t="s">
        <v>8347</v>
      </c>
      <c r="R2947">
        <f t="shared" si="322"/>
        <v>0</v>
      </c>
      <c r="S2947" s="9">
        <f t="shared" si="323"/>
        <v>0</v>
      </c>
      <c r="T2947" s="8">
        <f t="shared" si="324"/>
        <v>42707.926030092596</v>
      </c>
      <c r="U2947" s="8">
        <f t="shared" si="325"/>
        <v>42737.926030092596</v>
      </c>
      <c r="V2947" s="14">
        <f t="shared" si="326"/>
        <v>30</v>
      </c>
      <c r="W2947" s="10">
        <f t="shared" si="327"/>
        <v>-1</v>
      </c>
      <c r="X2947" s="21">
        <f t="shared" si="328"/>
        <v>2016</v>
      </c>
    </row>
    <row r="2948" spans="1:24" ht="45" x14ac:dyDescent="0.25">
      <c r="A2948">
        <v>2399</v>
      </c>
      <c r="B2948" s="1" t="s">
        <v>2400</v>
      </c>
      <c r="C2948" s="1" t="s">
        <v>6509</v>
      </c>
      <c r="D2948" s="3">
        <v>13000</v>
      </c>
      <c r="E2948" s="4">
        <v>0</v>
      </c>
      <c r="F2948" t="s">
        <v>8219</v>
      </c>
      <c r="G2948" t="s">
        <v>8234</v>
      </c>
      <c r="H2948" t="s">
        <v>8407</v>
      </c>
      <c r="I2948" t="s">
        <v>8254</v>
      </c>
      <c r="J2948">
        <v>1418934506</v>
      </c>
      <c r="K2948">
        <v>1415910506</v>
      </c>
      <c r="L2948" t="b">
        <v>0</v>
      </c>
      <c r="M2948">
        <v>0</v>
      </c>
      <c r="N2948" t="b">
        <v>0</v>
      </c>
      <c r="O2948" t="s">
        <v>8270</v>
      </c>
      <c r="P2948" t="s">
        <v>8307</v>
      </c>
      <c r="Q2948" t="s">
        <v>8341</v>
      </c>
      <c r="R2948">
        <f t="shared" si="322"/>
        <v>0</v>
      </c>
      <c r="S2948" s="9">
        <f t="shared" si="323"/>
        <v>0</v>
      </c>
      <c r="T2948" s="8">
        <f t="shared" si="324"/>
        <v>41956.853078703702</v>
      </c>
      <c r="U2948" s="8">
        <f t="shared" si="325"/>
        <v>41991.853078703702</v>
      </c>
      <c r="V2948" s="14">
        <f t="shared" si="326"/>
        <v>35</v>
      </c>
      <c r="W2948" s="10">
        <f t="shared" si="327"/>
        <v>-1</v>
      </c>
      <c r="X2948" s="21">
        <f t="shared" si="328"/>
        <v>2014</v>
      </c>
    </row>
    <row r="2949" spans="1:24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t="s">
        <v>8223</v>
      </c>
      <c r="H2949" t="s">
        <v>8404</v>
      </c>
      <c r="I2949" t="s">
        <v>8245</v>
      </c>
      <c r="J2949">
        <v>1426302660</v>
      </c>
      <c r="K2949">
        <v>1423761792</v>
      </c>
      <c r="L2949" t="b">
        <v>0</v>
      </c>
      <c r="M2949">
        <v>15</v>
      </c>
      <c r="N2949" t="b">
        <v>0</v>
      </c>
      <c r="O2949" t="s">
        <v>8303</v>
      </c>
      <c r="P2949" t="s">
        <v>8322</v>
      </c>
      <c r="Q2949" t="s">
        <v>8334</v>
      </c>
      <c r="R2949">
        <f t="shared" si="322"/>
        <v>30.13</v>
      </c>
      <c r="S2949" s="9">
        <f t="shared" si="323"/>
        <v>3</v>
      </c>
      <c r="T2949" s="8">
        <f t="shared" si="324"/>
        <v>42047.724444444444</v>
      </c>
      <c r="U2949" s="8">
        <f t="shared" si="325"/>
        <v>42077.132638888885</v>
      </c>
      <c r="V2949" s="14">
        <f t="shared" si="326"/>
        <v>29.408194444440596</v>
      </c>
      <c r="W2949" s="10">
        <f t="shared" si="327"/>
        <v>-0.96552513156891162</v>
      </c>
      <c r="X2949" s="21">
        <f t="shared" si="328"/>
        <v>2015</v>
      </c>
    </row>
    <row r="2950" spans="1:24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t="s">
        <v>8223</v>
      </c>
      <c r="H2950" t="s">
        <v>8404</v>
      </c>
      <c r="I2950" t="s">
        <v>8245</v>
      </c>
      <c r="J2950">
        <v>1428097450</v>
      </c>
      <c r="K2950">
        <v>1425509050</v>
      </c>
      <c r="L2950" t="b">
        <v>0</v>
      </c>
      <c r="M2950">
        <v>2</v>
      </c>
      <c r="N2950" t="b">
        <v>0</v>
      </c>
      <c r="O2950" t="s">
        <v>8269</v>
      </c>
      <c r="P2950" t="s">
        <v>8322</v>
      </c>
      <c r="Q2950" t="s">
        <v>8325</v>
      </c>
      <c r="R2950">
        <f t="shared" si="322"/>
        <v>100</v>
      </c>
      <c r="S2950" s="9">
        <f t="shared" si="323"/>
        <v>1</v>
      </c>
      <c r="T2950" s="8">
        <f t="shared" si="324"/>
        <v>42067.947337962964</v>
      </c>
      <c r="U2950" s="8">
        <f t="shared" si="325"/>
        <v>42097.905671296292</v>
      </c>
      <c r="V2950" s="14">
        <f t="shared" si="326"/>
        <v>29.958333333328483</v>
      </c>
      <c r="W2950" s="10">
        <f t="shared" si="327"/>
        <v>-0.98518518518518516</v>
      </c>
      <c r="X2950" s="21">
        <f t="shared" si="328"/>
        <v>2015</v>
      </c>
    </row>
    <row r="2951" spans="1:24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t="s">
        <v>8223</v>
      </c>
      <c r="H2951" t="s">
        <v>8404</v>
      </c>
      <c r="I2951" t="s">
        <v>8245</v>
      </c>
      <c r="J2951">
        <v>1429732586</v>
      </c>
      <c r="K2951">
        <v>1427140586</v>
      </c>
      <c r="L2951" t="b">
        <v>0</v>
      </c>
      <c r="M2951">
        <v>0</v>
      </c>
      <c r="N2951" t="b">
        <v>0</v>
      </c>
      <c r="O2951" t="s">
        <v>8270</v>
      </c>
      <c r="P2951" t="s">
        <v>8307</v>
      </c>
      <c r="Q2951" t="s">
        <v>8341</v>
      </c>
      <c r="R2951">
        <f t="shared" si="322"/>
        <v>0</v>
      </c>
      <c r="S2951" s="9">
        <f t="shared" si="323"/>
        <v>0</v>
      </c>
      <c r="T2951" s="8">
        <f t="shared" si="324"/>
        <v>42086.83085648148</v>
      </c>
      <c r="U2951" s="8">
        <f t="shared" si="325"/>
        <v>42116.83085648148</v>
      </c>
      <c r="V2951" s="14">
        <f t="shared" si="326"/>
        <v>30</v>
      </c>
      <c r="W2951" s="10">
        <f t="shared" si="327"/>
        <v>-1</v>
      </c>
      <c r="X2951" s="21">
        <f t="shared" si="328"/>
        <v>2015</v>
      </c>
    </row>
    <row r="2952" spans="1:24" ht="45" x14ac:dyDescent="0.25">
      <c r="A2952">
        <v>285</v>
      </c>
      <c r="B2952" s="1" t="s">
        <v>286</v>
      </c>
      <c r="C2952" s="1" t="s">
        <v>4395</v>
      </c>
      <c r="D2952" s="3">
        <v>14000</v>
      </c>
      <c r="E2952" s="4">
        <v>32035.51</v>
      </c>
      <c r="F2952" t="s">
        <v>8218</v>
      </c>
      <c r="G2952" t="s">
        <v>8223</v>
      </c>
      <c r="H2952" t="s">
        <v>8404</v>
      </c>
      <c r="I2952" t="s">
        <v>8245</v>
      </c>
      <c r="J2952">
        <v>1379614128</v>
      </c>
      <c r="K2952">
        <v>1377022128</v>
      </c>
      <c r="L2952" t="b">
        <v>1</v>
      </c>
      <c r="M2952">
        <v>563</v>
      </c>
      <c r="N2952" t="b">
        <v>1</v>
      </c>
      <c r="O2952" t="s">
        <v>8267</v>
      </c>
      <c r="P2952" t="s">
        <v>8320</v>
      </c>
      <c r="Q2952" t="s">
        <v>8321</v>
      </c>
      <c r="R2952">
        <f t="shared" si="322"/>
        <v>56.9</v>
      </c>
      <c r="S2952" s="9">
        <f t="shared" si="323"/>
        <v>229</v>
      </c>
      <c r="T2952" s="8">
        <f t="shared" si="324"/>
        <v>41506.756111111114</v>
      </c>
      <c r="U2952" s="8">
        <f t="shared" si="325"/>
        <v>41536.756111111114</v>
      </c>
      <c r="V2952" s="14">
        <f t="shared" si="326"/>
        <v>30</v>
      </c>
      <c r="W2952" s="10">
        <f t="shared" si="327"/>
        <v>1.2882507142857142</v>
      </c>
      <c r="X2952" s="21">
        <f t="shared" si="328"/>
        <v>2013</v>
      </c>
    </row>
    <row r="2953" spans="1:24" ht="30" x14ac:dyDescent="0.25">
      <c r="A2953">
        <v>1216</v>
      </c>
      <c r="B2953" s="1" t="s">
        <v>1217</v>
      </c>
      <c r="C2953" s="1" t="s">
        <v>5326</v>
      </c>
      <c r="D2953" s="3">
        <v>14000</v>
      </c>
      <c r="E2953" s="4">
        <v>20398</v>
      </c>
      <c r="F2953" t="s">
        <v>8218</v>
      </c>
      <c r="G2953" t="s">
        <v>8223</v>
      </c>
      <c r="H2953" t="s">
        <v>8404</v>
      </c>
      <c r="I2953" t="s">
        <v>8245</v>
      </c>
      <c r="J2953">
        <v>1443826980</v>
      </c>
      <c r="K2953">
        <v>1441032457</v>
      </c>
      <c r="L2953" t="b">
        <v>0</v>
      </c>
      <c r="M2953">
        <v>222</v>
      </c>
      <c r="N2953" t="b">
        <v>1</v>
      </c>
      <c r="O2953" t="s">
        <v>8283</v>
      </c>
      <c r="P2953" t="s">
        <v>8312</v>
      </c>
      <c r="Q2953" t="s">
        <v>8313</v>
      </c>
      <c r="R2953">
        <f t="shared" si="322"/>
        <v>91.88</v>
      </c>
      <c r="S2953" s="9">
        <f t="shared" si="323"/>
        <v>146</v>
      </c>
      <c r="T2953" s="8">
        <f t="shared" si="324"/>
        <v>42247.616400462968</v>
      </c>
      <c r="U2953" s="8">
        <f t="shared" si="325"/>
        <v>42279.960416666669</v>
      </c>
      <c r="V2953" s="14">
        <f t="shared" si="326"/>
        <v>32.344016203700448</v>
      </c>
      <c r="W2953" s="10">
        <f t="shared" si="327"/>
        <v>0.45700000000000002</v>
      </c>
      <c r="X2953" s="21">
        <f t="shared" si="328"/>
        <v>2015</v>
      </c>
    </row>
    <row r="2954" spans="1:24" ht="60" x14ac:dyDescent="0.25">
      <c r="A2954">
        <v>42</v>
      </c>
      <c r="B2954" s="1" t="s">
        <v>44</v>
      </c>
      <c r="C2954" s="1" t="s">
        <v>4153</v>
      </c>
      <c r="D2954" s="3">
        <v>14000</v>
      </c>
      <c r="E2954" s="4">
        <v>19860</v>
      </c>
      <c r="F2954" t="s">
        <v>8218</v>
      </c>
      <c r="G2954" t="s">
        <v>8223</v>
      </c>
      <c r="H2954" t="s">
        <v>8404</v>
      </c>
      <c r="I2954" t="s">
        <v>8245</v>
      </c>
      <c r="J2954">
        <v>1419780026</v>
      </c>
      <c r="K2954">
        <v>1417188026</v>
      </c>
      <c r="L2954" t="b">
        <v>0</v>
      </c>
      <c r="M2954">
        <v>169</v>
      </c>
      <c r="N2954" t="b">
        <v>1</v>
      </c>
      <c r="O2954" t="s">
        <v>8263</v>
      </c>
      <c r="P2954" t="s">
        <v>8320</v>
      </c>
      <c r="Q2954" t="s">
        <v>8331</v>
      </c>
      <c r="R2954">
        <f t="shared" si="322"/>
        <v>117.51</v>
      </c>
      <c r="S2954" s="9">
        <f t="shared" si="323"/>
        <v>142</v>
      </c>
      <c r="T2954" s="8">
        <f t="shared" si="324"/>
        <v>41971.639189814814</v>
      </c>
      <c r="U2954" s="8">
        <f t="shared" si="325"/>
        <v>42001.639189814814</v>
      </c>
      <c r="V2954" s="14">
        <f t="shared" si="326"/>
        <v>30</v>
      </c>
      <c r="W2954" s="10">
        <f t="shared" si="327"/>
        <v>0.41857142857142859</v>
      </c>
      <c r="X2954" s="21">
        <f t="shared" si="328"/>
        <v>2014</v>
      </c>
    </row>
    <row r="2955" spans="1:24" ht="30" x14ac:dyDescent="0.25">
      <c r="A2955">
        <v>2196</v>
      </c>
      <c r="B2955" s="1" t="s">
        <v>2197</v>
      </c>
      <c r="C2955" s="1" t="s">
        <v>6306</v>
      </c>
      <c r="D2955" s="3">
        <v>14000</v>
      </c>
      <c r="E2955" s="4">
        <v>15937</v>
      </c>
      <c r="F2955" t="s">
        <v>8218</v>
      </c>
      <c r="G2955" t="s">
        <v>8223</v>
      </c>
      <c r="H2955" t="s">
        <v>8404</v>
      </c>
      <c r="I2955" t="s">
        <v>8245</v>
      </c>
      <c r="J2955">
        <v>1480662000</v>
      </c>
      <c r="K2955">
        <v>1478000502</v>
      </c>
      <c r="L2955" t="b">
        <v>0</v>
      </c>
      <c r="M2955">
        <v>234</v>
      </c>
      <c r="N2955" t="b">
        <v>1</v>
      </c>
      <c r="O2955" t="s">
        <v>8295</v>
      </c>
      <c r="P2955" t="s">
        <v>8315</v>
      </c>
      <c r="Q2955" t="s">
        <v>8316</v>
      </c>
      <c r="R2955">
        <f t="shared" si="322"/>
        <v>68.11</v>
      </c>
      <c r="S2955" s="9">
        <f t="shared" si="323"/>
        <v>114</v>
      </c>
      <c r="T2955" s="8">
        <f t="shared" si="324"/>
        <v>42675.487291666665</v>
      </c>
      <c r="U2955" s="8">
        <f t="shared" si="325"/>
        <v>42706.291666666672</v>
      </c>
      <c r="V2955" s="14">
        <f t="shared" si="326"/>
        <v>30.804375000006985</v>
      </c>
      <c r="W2955" s="10">
        <f t="shared" si="327"/>
        <v>0.13835714285714285</v>
      </c>
      <c r="X2955" s="21">
        <f t="shared" si="328"/>
        <v>2016</v>
      </c>
    </row>
    <row r="2956" spans="1:24" ht="60" x14ac:dyDescent="0.25">
      <c r="A2956">
        <v>1511</v>
      </c>
      <c r="B2956" s="1" t="s">
        <v>1512</v>
      </c>
      <c r="C2956" s="1" t="s">
        <v>5621</v>
      </c>
      <c r="D2956" s="3">
        <v>14000</v>
      </c>
      <c r="E2956" s="4">
        <v>15651</v>
      </c>
      <c r="F2956" t="s">
        <v>8218</v>
      </c>
      <c r="G2956" t="s">
        <v>8223</v>
      </c>
      <c r="H2956" t="s">
        <v>8404</v>
      </c>
      <c r="I2956" t="s">
        <v>8245</v>
      </c>
      <c r="J2956">
        <v>1447858804</v>
      </c>
      <c r="K2956">
        <v>1445263204</v>
      </c>
      <c r="L2956" t="b">
        <v>1</v>
      </c>
      <c r="M2956">
        <v>206</v>
      </c>
      <c r="N2956" t="b">
        <v>1</v>
      </c>
      <c r="O2956" t="s">
        <v>8283</v>
      </c>
      <c r="P2956" t="s">
        <v>8312</v>
      </c>
      <c r="Q2956" t="s">
        <v>8313</v>
      </c>
      <c r="R2956">
        <f t="shared" si="322"/>
        <v>75.98</v>
      </c>
      <c r="S2956" s="9">
        <f t="shared" si="323"/>
        <v>112</v>
      </c>
      <c r="T2956" s="8">
        <f t="shared" si="324"/>
        <v>42296.583379629628</v>
      </c>
      <c r="U2956" s="8">
        <f t="shared" si="325"/>
        <v>42326.625046296293</v>
      </c>
      <c r="V2956" s="14">
        <f t="shared" si="326"/>
        <v>30.041666666664241</v>
      </c>
      <c r="W2956" s="10">
        <f t="shared" si="327"/>
        <v>0.11792857142857142</v>
      </c>
      <c r="X2956" s="21">
        <f t="shared" si="328"/>
        <v>2015</v>
      </c>
    </row>
    <row r="2957" spans="1:24" ht="60" x14ac:dyDescent="0.25">
      <c r="A2957">
        <v>795</v>
      </c>
      <c r="B2957" s="1" t="s">
        <v>796</v>
      </c>
      <c r="C2957" s="1" t="s">
        <v>4905</v>
      </c>
      <c r="D2957" s="3">
        <v>14000</v>
      </c>
      <c r="E2957" s="4">
        <v>15650</v>
      </c>
      <c r="F2957" t="s">
        <v>8218</v>
      </c>
      <c r="G2957" t="s">
        <v>8223</v>
      </c>
      <c r="H2957" t="s">
        <v>8404</v>
      </c>
      <c r="I2957" t="s">
        <v>8245</v>
      </c>
      <c r="J2957">
        <v>1333774740</v>
      </c>
      <c r="K2957">
        <v>1330094566</v>
      </c>
      <c r="L2957" t="b">
        <v>0</v>
      </c>
      <c r="M2957">
        <v>184</v>
      </c>
      <c r="N2957" t="b">
        <v>1</v>
      </c>
      <c r="O2957" t="s">
        <v>8274</v>
      </c>
      <c r="P2957" t="s">
        <v>8326</v>
      </c>
      <c r="Q2957" t="s">
        <v>8330</v>
      </c>
      <c r="R2957">
        <f t="shared" si="322"/>
        <v>85.05</v>
      </c>
      <c r="S2957" s="9">
        <f t="shared" si="323"/>
        <v>112</v>
      </c>
      <c r="T2957" s="8">
        <f t="shared" si="324"/>
        <v>40963.613032407404</v>
      </c>
      <c r="U2957" s="8">
        <f t="shared" si="325"/>
        <v>41006.207638888889</v>
      </c>
      <c r="V2957" s="14">
        <f t="shared" si="326"/>
        <v>42.594606481485243</v>
      </c>
      <c r="W2957" s="10">
        <f t="shared" si="327"/>
        <v>0.11785714285714285</v>
      </c>
      <c r="X2957" s="21">
        <f t="shared" si="328"/>
        <v>2012</v>
      </c>
    </row>
    <row r="2958" spans="1:24" ht="60" x14ac:dyDescent="0.25">
      <c r="A2958">
        <v>1591</v>
      </c>
      <c r="B2958" s="1" t="s">
        <v>1592</v>
      </c>
      <c r="C2958" s="1" t="s">
        <v>5701</v>
      </c>
      <c r="D2958" s="3">
        <v>14000</v>
      </c>
      <c r="E2958" s="4">
        <v>4092</v>
      </c>
      <c r="F2958" t="s">
        <v>8220</v>
      </c>
      <c r="G2958" t="s">
        <v>8224</v>
      </c>
      <c r="H2958" t="s">
        <v>8408</v>
      </c>
      <c r="I2958" t="s">
        <v>8246</v>
      </c>
      <c r="J2958">
        <v>1459700741</v>
      </c>
      <c r="K2958">
        <v>1457112341</v>
      </c>
      <c r="L2958" t="b">
        <v>0</v>
      </c>
      <c r="M2958">
        <v>92</v>
      </c>
      <c r="N2958" t="b">
        <v>0</v>
      </c>
      <c r="O2958" t="s">
        <v>8289</v>
      </c>
      <c r="P2958" t="s">
        <v>8312</v>
      </c>
      <c r="Q2958" t="s">
        <v>8350</v>
      </c>
      <c r="R2958">
        <f t="shared" si="322"/>
        <v>44.48</v>
      </c>
      <c r="S2958" s="9">
        <f t="shared" si="323"/>
        <v>29</v>
      </c>
      <c r="T2958" s="8">
        <f t="shared" si="324"/>
        <v>42433.726168981477</v>
      </c>
      <c r="U2958" s="8">
        <f t="shared" si="325"/>
        <v>42463.68450231482</v>
      </c>
      <c r="V2958" s="14">
        <f t="shared" si="326"/>
        <v>29.958333333343035</v>
      </c>
      <c r="W2958" s="10">
        <f t="shared" si="327"/>
        <v>-0.70771428571428574</v>
      </c>
      <c r="X2958" s="21">
        <f t="shared" si="328"/>
        <v>2016</v>
      </c>
    </row>
    <row r="2959" spans="1:24" ht="60" x14ac:dyDescent="0.25">
      <c r="A2959">
        <v>860</v>
      </c>
      <c r="B2959" s="1" t="s">
        <v>861</v>
      </c>
      <c r="C2959" s="1" t="s">
        <v>4970</v>
      </c>
      <c r="D2959" s="3">
        <v>14000</v>
      </c>
      <c r="E2959" s="4">
        <v>2540</v>
      </c>
      <c r="F2959" t="s">
        <v>8220</v>
      </c>
      <c r="G2959" t="s">
        <v>8223</v>
      </c>
      <c r="H2959" t="s">
        <v>8404</v>
      </c>
      <c r="I2959" t="s">
        <v>8245</v>
      </c>
      <c r="J2959">
        <v>1385123713</v>
      </c>
      <c r="K2959">
        <v>1382528113</v>
      </c>
      <c r="L2959" t="b">
        <v>0</v>
      </c>
      <c r="M2959">
        <v>48</v>
      </c>
      <c r="N2959" t="b">
        <v>0</v>
      </c>
      <c r="O2959" t="s">
        <v>8276</v>
      </c>
      <c r="P2959" t="s">
        <v>8326</v>
      </c>
      <c r="Q2959" t="s">
        <v>8349</v>
      </c>
      <c r="R2959">
        <f t="shared" si="322"/>
        <v>52.92</v>
      </c>
      <c r="S2959" s="9">
        <f t="shared" si="323"/>
        <v>18</v>
      </c>
      <c r="T2959" s="8">
        <f t="shared" si="324"/>
        <v>41570.482789351852</v>
      </c>
      <c r="U2959" s="8">
        <f t="shared" si="325"/>
        <v>41600.524456018517</v>
      </c>
      <c r="V2959" s="14">
        <f t="shared" si="326"/>
        <v>30.041666666664241</v>
      </c>
      <c r="W2959" s="10">
        <f t="shared" si="327"/>
        <v>-0.81857142857142862</v>
      </c>
      <c r="X2959" s="21">
        <f t="shared" si="328"/>
        <v>2013</v>
      </c>
    </row>
    <row r="2960" spans="1:24" ht="45" x14ac:dyDescent="0.25">
      <c r="A2960">
        <v>207</v>
      </c>
      <c r="B2960" s="1" t="s">
        <v>209</v>
      </c>
      <c r="C2960" s="1" t="s">
        <v>4317</v>
      </c>
      <c r="D2960" s="3">
        <v>14000</v>
      </c>
      <c r="E2960" s="4">
        <v>2130</v>
      </c>
      <c r="F2960" t="s">
        <v>8220</v>
      </c>
      <c r="G2960" t="s">
        <v>8228</v>
      </c>
      <c r="H2960" t="s">
        <v>8409</v>
      </c>
      <c r="I2960" t="s">
        <v>8250</v>
      </c>
      <c r="J2960">
        <v>1420346638</v>
      </c>
      <c r="K2960">
        <v>1417754638</v>
      </c>
      <c r="L2960" t="b">
        <v>0</v>
      </c>
      <c r="M2960">
        <v>13</v>
      </c>
      <c r="N2960" t="b">
        <v>0</v>
      </c>
      <c r="O2960" t="s">
        <v>8266</v>
      </c>
      <c r="P2960" t="s">
        <v>8320</v>
      </c>
      <c r="Q2960" t="s">
        <v>8324</v>
      </c>
      <c r="R2960">
        <f t="shared" si="322"/>
        <v>163.85</v>
      </c>
      <c r="S2960" s="9">
        <f t="shared" si="323"/>
        <v>15</v>
      </c>
      <c r="T2960" s="8">
        <f t="shared" si="324"/>
        <v>41978.197199074071</v>
      </c>
      <c r="U2960" s="8">
        <f t="shared" si="325"/>
        <v>42008.197199074071</v>
      </c>
      <c r="V2960" s="14">
        <f t="shared" si="326"/>
        <v>30</v>
      </c>
      <c r="W2960" s="10">
        <f t="shared" si="327"/>
        <v>-0.84785714285714286</v>
      </c>
      <c r="X2960" s="21">
        <f t="shared" si="328"/>
        <v>2014</v>
      </c>
    </row>
    <row r="2961" spans="1:24" ht="60" x14ac:dyDescent="0.25">
      <c r="A2961">
        <v>3971</v>
      </c>
      <c r="B2961" s="1" t="s">
        <v>3968</v>
      </c>
      <c r="C2961" s="1" t="s">
        <v>8078</v>
      </c>
      <c r="D2961" s="3">
        <v>14000</v>
      </c>
      <c r="E2961" s="4">
        <v>136</v>
      </c>
      <c r="F2961" t="s">
        <v>8220</v>
      </c>
      <c r="G2961" t="s">
        <v>8223</v>
      </c>
      <c r="H2961" t="s">
        <v>8404</v>
      </c>
      <c r="I2961" t="s">
        <v>8245</v>
      </c>
      <c r="J2961">
        <v>1405947126</v>
      </c>
      <c r="K2961">
        <v>1403355126</v>
      </c>
      <c r="L2961" t="b">
        <v>0</v>
      </c>
      <c r="M2961">
        <v>6</v>
      </c>
      <c r="N2961" t="b">
        <v>0</v>
      </c>
      <c r="O2961" t="s">
        <v>8269</v>
      </c>
      <c r="P2961" t="s">
        <v>8322</v>
      </c>
      <c r="Q2961" t="s">
        <v>8325</v>
      </c>
      <c r="R2961">
        <f t="shared" si="322"/>
        <v>22.67</v>
      </c>
      <c r="S2961" s="9">
        <f t="shared" si="323"/>
        <v>1</v>
      </c>
      <c r="T2961" s="8">
        <f t="shared" si="324"/>
        <v>41811.536180555559</v>
      </c>
      <c r="U2961" s="8">
        <f t="shared" si="325"/>
        <v>41841.536180555559</v>
      </c>
      <c r="V2961" s="14">
        <f t="shared" si="326"/>
        <v>30</v>
      </c>
      <c r="W2961" s="10">
        <f t="shared" si="327"/>
        <v>-0.99028571428571432</v>
      </c>
      <c r="X2961" s="21">
        <f t="shared" si="328"/>
        <v>2014</v>
      </c>
    </row>
    <row r="2962" spans="1:24" ht="45" x14ac:dyDescent="0.25">
      <c r="A2962">
        <v>2432</v>
      </c>
      <c r="B2962" s="1" t="s">
        <v>2433</v>
      </c>
      <c r="C2962" s="1" t="s">
        <v>6542</v>
      </c>
      <c r="D2962" s="3">
        <v>14000</v>
      </c>
      <c r="E2962" s="4">
        <v>2</v>
      </c>
      <c r="F2962" t="s">
        <v>8220</v>
      </c>
      <c r="G2962" t="s">
        <v>8223</v>
      </c>
      <c r="H2962" t="s">
        <v>8404</v>
      </c>
      <c r="I2962" t="s">
        <v>8245</v>
      </c>
      <c r="J2962">
        <v>1425791697</v>
      </c>
      <c r="K2962">
        <v>1423199697</v>
      </c>
      <c r="L2962" t="b">
        <v>0</v>
      </c>
      <c r="M2962">
        <v>2</v>
      </c>
      <c r="N2962" t="b">
        <v>0</v>
      </c>
      <c r="O2962" t="s">
        <v>8282</v>
      </c>
      <c r="P2962" t="s">
        <v>8318</v>
      </c>
      <c r="Q2962" t="s">
        <v>8344</v>
      </c>
      <c r="R2962">
        <f t="shared" si="322"/>
        <v>1</v>
      </c>
      <c r="S2962" s="9">
        <f t="shared" si="323"/>
        <v>0</v>
      </c>
      <c r="T2962" s="8">
        <f t="shared" si="324"/>
        <v>42041.218715277777</v>
      </c>
      <c r="U2962" s="8">
        <f t="shared" si="325"/>
        <v>42071.218715277777</v>
      </c>
      <c r="V2962" s="14">
        <f t="shared" si="326"/>
        <v>30</v>
      </c>
      <c r="W2962" s="10">
        <f t="shared" si="327"/>
        <v>-0.99985714285714289</v>
      </c>
      <c r="X2962" s="21">
        <f t="shared" si="328"/>
        <v>2015</v>
      </c>
    </row>
    <row r="2963" spans="1:24" ht="45" x14ac:dyDescent="0.25">
      <c r="A2963">
        <v>510</v>
      </c>
      <c r="B2963" s="1" t="s">
        <v>511</v>
      </c>
      <c r="C2963" s="1" t="s">
        <v>4620</v>
      </c>
      <c r="D2963" s="3">
        <v>14000</v>
      </c>
      <c r="E2963" s="4">
        <v>0</v>
      </c>
      <c r="F2963" t="s">
        <v>8220</v>
      </c>
      <c r="G2963" t="s">
        <v>8223</v>
      </c>
      <c r="H2963" t="s">
        <v>8404</v>
      </c>
      <c r="I2963" t="s">
        <v>8245</v>
      </c>
      <c r="J2963">
        <v>1456805639</v>
      </c>
      <c r="K2963">
        <v>1454213639</v>
      </c>
      <c r="L2963" t="b">
        <v>0</v>
      </c>
      <c r="M2963">
        <v>0</v>
      </c>
      <c r="N2963" t="b">
        <v>0</v>
      </c>
      <c r="O2963" t="s">
        <v>8268</v>
      </c>
      <c r="P2963" t="s">
        <v>8320</v>
      </c>
      <c r="Q2963" t="s">
        <v>8338</v>
      </c>
      <c r="R2963">
        <f t="shared" si="322"/>
        <v>0</v>
      </c>
      <c r="S2963" s="9">
        <f t="shared" si="323"/>
        <v>0</v>
      </c>
      <c r="T2963" s="8">
        <f t="shared" si="324"/>
        <v>42400.176377314812</v>
      </c>
      <c r="U2963" s="8">
        <f t="shared" si="325"/>
        <v>42430.176377314812</v>
      </c>
      <c r="V2963" s="14">
        <f t="shared" si="326"/>
        <v>30</v>
      </c>
      <c r="W2963" s="10">
        <f t="shared" si="327"/>
        <v>-1</v>
      </c>
      <c r="X2963" s="21">
        <f t="shared" si="328"/>
        <v>2016</v>
      </c>
    </row>
    <row r="2964" spans="1:24" ht="45" x14ac:dyDescent="0.25">
      <c r="A2964">
        <v>1452</v>
      </c>
      <c r="B2964" s="1" t="s">
        <v>1453</v>
      </c>
      <c r="C2964" s="1" t="s">
        <v>5562</v>
      </c>
      <c r="D2964" s="3">
        <v>14000</v>
      </c>
      <c r="E2964" s="4">
        <v>0</v>
      </c>
      <c r="F2964" t="s">
        <v>8219</v>
      </c>
      <c r="G2964" t="s">
        <v>8223</v>
      </c>
      <c r="H2964" t="s">
        <v>8404</v>
      </c>
      <c r="I2964" t="s">
        <v>8245</v>
      </c>
      <c r="J2964">
        <v>1406566363</v>
      </c>
      <c r="K2964">
        <v>1403974363</v>
      </c>
      <c r="L2964" t="b">
        <v>0</v>
      </c>
      <c r="M2964">
        <v>0</v>
      </c>
      <c r="N2964" t="b">
        <v>0</v>
      </c>
      <c r="O2964" t="s">
        <v>8285</v>
      </c>
      <c r="P2964" t="s">
        <v>8310</v>
      </c>
      <c r="Q2964" t="s">
        <v>8347</v>
      </c>
      <c r="R2964">
        <f t="shared" si="322"/>
        <v>0</v>
      </c>
      <c r="S2964" s="9">
        <f t="shared" si="323"/>
        <v>0</v>
      </c>
      <c r="T2964" s="8">
        <f t="shared" si="324"/>
        <v>41818.703275462962</v>
      </c>
      <c r="U2964" s="8">
        <f t="shared" si="325"/>
        <v>41848.703275462962</v>
      </c>
      <c r="V2964" s="14">
        <f t="shared" si="326"/>
        <v>30</v>
      </c>
      <c r="W2964" s="10">
        <f t="shared" si="327"/>
        <v>-1</v>
      </c>
      <c r="X2964" s="21">
        <f t="shared" si="328"/>
        <v>2014</v>
      </c>
    </row>
    <row r="2965" spans="1:24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t="s">
        <v>8223</v>
      </c>
      <c r="H2965" t="s">
        <v>8404</v>
      </c>
      <c r="I2965" t="s">
        <v>8245</v>
      </c>
      <c r="J2965">
        <v>1452827374</v>
      </c>
      <c r="K2965">
        <v>1450235374</v>
      </c>
      <c r="L2965" t="b">
        <v>0</v>
      </c>
      <c r="M2965">
        <v>26</v>
      </c>
      <c r="N2965" t="b">
        <v>0</v>
      </c>
      <c r="O2965" t="s">
        <v>8269</v>
      </c>
      <c r="P2965" t="s">
        <v>8322</v>
      </c>
      <c r="Q2965" t="s">
        <v>8325</v>
      </c>
      <c r="R2965">
        <f t="shared" si="322"/>
        <v>78.08</v>
      </c>
      <c r="S2965" s="9">
        <f t="shared" si="323"/>
        <v>14</v>
      </c>
      <c r="T2965" s="8">
        <f t="shared" si="324"/>
        <v>42354.131643518514</v>
      </c>
      <c r="U2965" s="8">
        <f t="shared" si="325"/>
        <v>42384.131643518514</v>
      </c>
      <c r="V2965" s="14">
        <f t="shared" si="326"/>
        <v>30</v>
      </c>
      <c r="W2965" s="10">
        <f t="shared" si="327"/>
        <v>-0.85941828254847641</v>
      </c>
      <c r="X2965" s="21">
        <f t="shared" si="328"/>
        <v>2015</v>
      </c>
    </row>
    <row r="2966" spans="1:24" ht="30" x14ac:dyDescent="0.25">
      <c r="A2966">
        <v>1196</v>
      </c>
      <c r="B2966" s="1" t="s">
        <v>1197</v>
      </c>
      <c r="C2966" s="1" t="s">
        <v>5306</v>
      </c>
      <c r="D2966" s="3">
        <v>14500</v>
      </c>
      <c r="E2966" s="4">
        <v>39137</v>
      </c>
      <c r="F2966" t="s">
        <v>8218</v>
      </c>
      <c r="G2966" t="s">
        <v>8224</v>
      </c>
      <c r="H2966" t="s">
        <v>8408</v>
      </c>
      <c r="I2966" t="s">
        <v>8246</v>
      </c>
      <c r="J2966">
        <v>1450467539</v>
      </c>
      <c r="K2966">
        <v>1447875539</v>
      </c>
      <c r="L2966" t="b">
        <v>0</v>
      </c>
      <c r="M2966">
        <v>512</v>
      </c>
      <c r="N2966" t="b">
        <v>1</v>
      </c>
      <c r="O2966" t="s">
        <v>8283</v>
      </c>
      <c r="P2966" t="s">
        <v>8312</v>
      </c>
      <c r="Q2966" t="s">
        <v>8313</v>
      </c>
      <c r="R2966">
        <f t="shared" si="322"/>
        <v>76.44</v>
      </c>
      <c r="S2966" s="9">
        <f t="shared" si="323"/>
        <v>270</v>
      </c>
      <c r="T2966" s="8">
        <f t="shared" si="324"/>
        <v>42326.818738425922</v>
      </c>
      <c r="U2966" s="8">
        <f t="shared" si="325"/>
        <v>42356.818738425922</v>
      </c>
      <c r="V2966" s="14">
        <f t="shared" si="326"/>
        <v>30</v>
      </c>
      <c r="W2966" s="10">
        <f t="shared" si="327"/>
        <v>1.699103448275862</v>
      </c>
      <c r="X2966" s="21">
        <f t="shared" si="328"/>
        <v>2015</v>
      </c>
    </row>
    <row r="2967" spans="1:24" ht="45" x14ac:dyDescent="0.25">
      <c r="A2967">
        <v>345</v>
      </c>
      <c r="B2967" s="1" t="s">
        <v>346</v>
      </c>
      <c r="C2967" s="1" t="s">
        <v>4455</v>
      </c>
      <c r="D2967" s="3">
        <v>14500</v>
      </c>
      <c r="E2967" s="4">
        <v>17875</v>
      </c>
      <c r="F2967" t="s">
        <v>8218</v>
      </c>
      <c r="G2967" t="s">
        <v>8223</v>
      </c>
      <c r="H2967" t="s">
        <v>8404</v>
      </c>
      <c r="I2967" t="s">
        <v>8245</v>
      </c>
      <c r="J2967">
        <v>1432161590</v>
      </c>
      <c r="K2967">
        <v>1429569590</v>
      </c>
      <c r="L2967" t="b">
        <v>1</v>
      </c>
      <c r="M2967">
        <v>179</v>
      </c>
      <c r="N2967" t="b">
        <v>1</v>
      </c>
      <c r="O2967" t="s">
        <v>8267</v>
      </c>
      <c r="P2967" t="s">
        <v>8320</v>
      </c>
      <c r="Q2967" t="s">
        <v>8321</v>
      </c>
      <c r="R2967">
        <f t="shared" si="322"/>
        <v>99.86</v>
      </c>
      <c r="S2967" s="9">
        <f t="shared" si="323"/>
        <v>123</v>
      </c>
      <c r="T2967" s="8">
        <f t="shared" si="324"/>
        <v>42114.944328703699</v>
      </c>
      <c r="U2967" s="8">
        <f t="shared" si="325"/>
        <v>42144.944328703699</v>
      </c>
      <c r="V2967" s="14">
        <f t="shared" si="326"/>
        <v>30</v>
      </c>
      <c r="W2967" s="10">
        <f t="shared" si="327"/>
        <v>0.23275862068965517</v>
      </c>
      <c r="X2967" s="21">
        <f t="shared" si="328"/>
        <v>2015</v>
      </c>
    </row>
    <row r="2968" spans="1:24" ht="45" x14ac:dyDescent="0.25">
      <c r="A2968">
        <v>928</v>
      </c>
      <c r="B2968" s="1" t="s">
        <v>929</v>
      </c>
      <c r="C2968" s="1" t="s">
        <v>5038</v>
      </c>
      <c r="D2968" s="3">
        <v>14500</v>
      </c>
      <c r="E2968" s="4">
        <v>1575</v>
      </c>
      <c r="F2968" t="s">
        <v>8220</v>
      </c>
      <c r="G2968" t="s">
        <v>8223</v>
      </c>
      <c r="H2968" t="s">
        <v>8404</v>
      </c>
      <c r="I2968" t="s">
        <v>8245</v>
      </c>
      <c r="J2968">
        <v>1353196800</v>
      </c>
      <c r="K2968">
        <v>1348864913</v>
      </c>
      <c r="L2968" t="b">
        <v>0</v>
      </c>
      <c r="M2968">
        <v>28</v>
      </c>
      <c r="N2968" t="b">
        <v>0</v>
      </c>
      <c r="O2968" t="s">
        <v>8276</v>
      </c>
      <c r="P2968" t="s">
        <v>8326</v>
      </c>
      <c r="Q2968" t="s">
        <v>8349</v>
      </c>
      <c r="R2968">
        <f t="shared" si="322"/>
        <v>56.25</v>
      </c>
      <c r="S2968" s="9">
        <f t="shared" si="323"/>
        <v>11</v>
      </c>
      <c r="T2968" s="8">
        <f t="shared" si="324"/>
        <v>41180.86241898148</v>
      </c>
      <c r="U2968" s="8">
        <f t="shared" si="325"/>
        <v>41231</v>
      </c>
      <c r="V2968" s="14">
        <f t="shared" si="326"/>
        <v>50.137581018519995</v>
      </c>
      <c r="W2968" s="10">
        <f t="shared" si="327"/>
        <v>-0.89137931034482754</v>
      </c>
      <c r="X2968" s="21">
        <f t="shared" si="328"/>
        <v>2012</v>
      </c>
    </row>
    <row r="2969" spans="1:24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t="s">
        <v>8224</v>
      </c>
      <c r="H2969" t="s">
        <v>8408</v>
      </c>
      <c r="I2969" t="s">
        <v>8246</v>
      </c>
      <c r="J2969">
        <v>1424607285</v>
      </c>
      <c r="K2969">
        <v>1422447285</v>
      </c>
      <c r="L2969" t="b">
        <v>1</v>
      </c>
      <c r="M2969">
        <v>5</v>
      </c>
      <c r="N2969" t="b">
        <v>0</v>
      </c>
      <c r="O2969" t="s">
        <v>8285</v>
      </c>
      <c r="P2969" t="s">
        <v>8310</v>
      </c>
      <c r="Q2969" t="s">
        <v>8347</v>
      </c>
      <c r="R2969">
        <f t="shared" si="322"/>
        <v>48.2</v>
      </c>
      <c r="S2969" s="9">
        <f t="shared" si="323"/>
        <v>2</v>
      </c>
      <c r="T2969" s="8">
        <f t="shared" si="324"/>
        <v>42032.510243055556</v>
      </c>
      <c r="U2969" s="8">
        <f t="shared" si="325"/>
        <v>42057.510243055556</v>
      </c>
      <c r="V2969" s="14">
        <f t="shared" si="326"/>
        <v>25</v>
      </c>
      <c r="W2969" s="10">
        <f t="shared" si="327"/>
        <v>-0.98337931034482762</v>
      </c>
      <c r="X2969" s="21">
        <f t="shared" si="328"/>
        <v>2015</v>
      </c>
    </row>
    <row r="2970" spans="1:24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t="s">
        <v>8223</v>
      </c>
      <c r="H2970" t="s">
        <v>8404</v>
      </c>
      <c r="I2970" t="s">
        <v>8245</v>
      </c>
      <c r="J2970">
        <v>1470011780</v>
      </c>
      <c r="K2970">
        <v>1464827780</v>
      </c>
      <c r="L2970" t="b">
        <v>0</v>
      </c>
      <c r="M2970">
        <v>1</v>
      </c>
      <c r="N2970" t="b">
        <v>0</v>
      </c>
      <c r="O2970" t="s">
        <v>8301</v>
      </c>
      <c r="P2970" t="s">
        <v>8322</v>
      </c>
      <c r="Q2970" t="s">
        <v>8323</v>
      </c>
      <c r="R2970">
        <f t="shared" si="322"/>
        <v>50</v>
      </c>
      <c r="S2970" s="9">
        <f t="shared" si="323"/>
        <v>0</v>
      </c>
      <c r="T2970" s="8">
        <f t="shared" si="324"/>
        <v>42523.025231481486</v>
      </c>
      <c r="U2970" s="8">
        <f t="shared" si="325"/>
        <v>42583.025231481486</v>
      </c>
      <c r="V2970" s="14">
        <f t="shared" si="326"/>
        <v>60</v>
      </c>
      <c r="W2970" s="10">
        <f t="shared" si="327"/>
        <v>-0.9966487935656837</v>
      </c>
      <c r="X2970" s="21">
        <f t="shared" si="328"/>
        <v>2016</v>
      </c>
    </row>
    <row r="2971" spans="1:24" ht="60" x14ac:dyDescent="0.25">
      <c r="A2971">
        <v>2193</v>
      </c>
      <c r="B2971" s="1" t="s">
        <v>2194</v>
      </c>
      <c r="C2971" s="1" t="s">
        <v>6303</v>
      </c>
      <c r="D2971" s="3">
        <v>15000</v>
      </c>
      <c r="E2971" s="4">
        <v>67856</v>
      </c>
      <c r="F2971" t="s">
        <v>8218</v>
      </c>
      <c r="G2971" t="s">
        <v>8223</v>
      </c>
      <c r="H2971" t="s">
        <v>8404</v>
      </c>
      <c r="I2971" t="s">
        <v>8245</v>
      </c>
      <c r="J2971">
        <v>1479704340</v>
      </c>
      <c r="K2971">
        <v>1477043072</v>
      </c>
      <c r="L2971" t="b">
        <v>0</v>
      </c>
      <c r="M2971">
        <v>897</v>
      </c>
      <c r="N2971" t="b">
        <v>1</v>
      </c>
      <c r="O2971" t="s">
        <v>8295</v>
      </c>
      <c r="P2971" t="s">
        <v>8315</v>
      </c>
      <c r="Q2971" t="s">
        <v>8316</v>
      </c>
      <c r="R2971">
        <f t="shared" si="322"/>
        <v>75.650000000000006</v>
      </c>
      <c r="S2971" s="9">
        <f t="shared" si="323"/>
        <v>452</v>
      </c>
      <c r="T2971" s="8">
        <f t="shared" si="324"/>
        <v>42664.405925925923</v>
      </c>
      <c r="U2971" s="8">
        <f t="shared" si="325"/>
        <v>42695.207638888889</v>
      </c>
      <c r="V2971" s="14">
        <f t="shared" si="326"/>
        <v>30.801712962966121</v>
      </c>
      <c r="W2971" s="10">
        <f t="shared" si="327"/>
        <v>3.5237333333333334</v>
      </c>
      <c r="X2971" s="21">
        <f t="shared" si="328"/>
        <v>2016</v>
      </c>
    </row>
    <row r="2972" spans="1:24" ht="60" x14ac:dyDescent="0.25">
      <c r="A2972">
        <v>1197</v>
      </c>
      <c r="B2972" s="1" t="s">
        <v>1198</v>
      </c>
      <c r="C2972" s="1" t="s">
        <v>5307</v>
      </c>
      <c r="D2972" s="3">
        <v>15000</v>
      </c>
      <c r="E2972" s="4">
        <v>37994</v>
      </c>
      <c r="F2972" t="s">
        <v>8218</v>
      </c>
      <c r="G2972" t="s">
        <v>8223</v>
      </c>
      <c r="H2972" t="s">
        <v>8404</v>
      </c>
      <c r="I2972" t="s">
        <v>8245</v>
      </c>
      <c r="J2972">
        <v>1465797540</v>
      </c>
      <c r="K2972">
        <v>1463155034</v>
      </c>
      <c r="L2972" t="b">
        <v>0</v>
      </c>
      <c r="M2972">
        <v>314</v>
      </c>
      <c r="N2972" t="b">
        <v>1</v>
      </c>
      <c r="O2972" t="s">
        <v>8283</v>
      </c>
      <c r="P2972" t="s">
        <v>8312</v>
      </c>
      <c r="Q2972" t="s">
        <v>8313</v>
      </c>
      <c r="R2972">
        <f t="shared" si="322"/>
        <v>121</v>
      </c>
      <c r="S2972" s="9">
        <f t="shared" si="323"/>
        <v>253</v>
      </c>
      <c r="T2972" s="8">
        <f t="shared" si="324"/>
        <v>42503.66474537037</v>
      </c>
      <c r="U2972" s="8">
        <f t="shared" si="325"/>
        <v>42534.249305555553</v>
      </c>
      <c r="V2972" s="14">
        <f t="shared" si="326"/>
        <v>30.584560185183364</v>
      </c>
      <c r="W2972" s="10">
        <f t="shared" si="327"/>
        <v>1.5329333333333333</v>
      </c>
      <c r="X2972" s="21">
        <f t="shared" si="328"/>
        <v>2016</v>
      </c>
    </row>
    <row r="2973" spans="1:24" ht="45" x14ac:dyDescent="0.25">
      <c r="A2973">
        <v>1953</v>
      </c>
      <c r="B2973" s="1" t="s">
        <v>1954</v>
      </c>
      <c r="C2973" s="1" t="s">
        <v>6063</v>
      </c>
      <c r="D2973" s="3">
        <v>15000</v>
      </c>
      <c r="E2973" s="4">
        <v>33892</v>
      </c>
      <c r="F2973" t="s">
        <v>8218</v>
      </c>
      <c r="G2973" t="s">
        <v>8223</v>
      </c>
      <c r="H2973" t="s">
        <v>8404</v>
      </c>
      <c r="I2973" t="s">
        <v>8245</v>
      </c>
      <c r="J2973">
        <v>1330657200</v>
      </c>
      <c r="K2973">
        <v>1328158065</v>
      </c>
      <c r="L2973" t="b">
        <v>1</v>
      </c>
      <c r="M2973">
        <v>147</v>
      </c>
      <c r="N2973" t="b">
        <v>1</v>
      </c>
      <c r="O2973" t="s">
        <v>8293</v>
      </c>
      <c r="P2973" t="s">
        <v>8307</v>
      </c>
      <c r="Q2973" t="s">
        <v>8308</v>
      </c>
      <c r="R2973">
        <f t="shared" si="322"/>
        <v>230.56</v>
      </c>
      <c r="S2973" s="9">
        <f t="shared" si="323"/>
        <v>226</v>
      </c>
      <c r="T2973" s="8">
        <f t="shared" si="324"/>
        <v>40941.199826388889</v>
      </c>
      <c r="U2973" s="8">
        <f t="shared" si="325"/>
        <v>40970.125</v>
      </c>
      <c r="V2973" s="14">
        <f t="shared" si="326"/>
        <v>28.925173611110949</v>
      </c>
      <c r="W2973" s="10">
        <f t="shared" si="327"/>
        <v>1.2594666666666667</v>
      </c>
      <c r="X2973" s="21">
        <f t="shared" si="328"/>
        <v>2012</v>
      </c>
    </row>
    <row r="2974" spans="1:24" ht="30" x14ac:dyDescent="0.25">
      <c r="A2974">
        <v>1518</v>
      </c>
      <c r="B2974" s="1" t="s">
        <v>1519</v>
      </c>
      <c r="C2974" s="1" t="s">
        <v>5628</v>
      </c>
      <c r="D2974" s="3">
        <v>15000</v>
      </c>
      <c r="E2974" s="4">
        <v>30805</v>
      </c>
      <c r="F2974" t="s">
        <v>8218</v>
      </c>
      <c r="G2974" t="s">
        <v>8223</v>
      </c>
      <c r="H2974" t="s">
        <v>8404</v>
      </c>
      <c r="I2974" t="s">
        <v>8245</v>
      </c>
      <c r="J2974">
        <v>1401565252</v>
      </c>
      <c r="K2974">
        <v>1398973252</v>
      </c>
      <c r="L2974" t="b">
        <v>1</v>
      </c>
      <c r="M2974">
        <v>236</v>
      </c>
      <c r="N2974" t="b">
        <v>1</v>
      </c>
      <c r="O2974" t="s">
        <v>8283</v>
      </c>
      <c r="P2974" t="s">
        <v>8312</v>
      </c>
      <c r="Q2974" t="s">
        <v>8313</v>
      </c>
      <c r="R2974">
        <f t="shared" si="322"/>
        <v>130.53</v>
      </c>
      <c r="S2974" s="9">
        <f t="shared" si="323"/>
        <v>205</v>
      </c>
      <c r="T2974" s="8">
        <f t="shared" si="324"/>
        <v>41760.8200462963</v>
      </c>
      <c r="U2974" s="8">
        <f t="shared" si="325"/>
        <v>41790.8200462963</v>
      </c>
      <c r="V2974" s="14">
        <f t="shared" si="326"/>
        <v>30</v>
      </c>
      <c r="W2974" s="10">
        <f t="shared" si="327"/>
        <v>1.0536666666666668</v>
      </c>
      <c r="X2974" s="21">
        <f t="shared" si="328"/>
        <v>2014</v>
      </c>
    </row>
    <row r="2975" spans="1:24" ht="60" x14ac:dyDescent="0.25">
      <c r="A2975">
        <v>2057</v>
      </c>
      <c r="B2975" s="1" t="s">
        <v>2058</v>
      </c>
      <c r="C2975" s="1" t="s">
        <v>6167</v>
      </c>
      <c r="D2975" s="3">
        <v>15000</v>
      </c>
      <c r="E2975" s="4">
        <v>30334.83</v>
      </c>
      <c r="F2975" t="s">
        <v>8218</v>
      </c>
      <c r="G2975" t="s">
        <v>8224</v>
      </c>
      <c r="H2975" t="s">
        <v>8408</v>
      </c>
      <c r="I2975" t="s">
        <v>8246</v>
      </c>
      <c r="J2975">
        <v>1456487532</v>
      </c>
      <c r="K2975">
        <v>1453895532</v>
      </c>
      <c r="L2975" t="b">
        <v>0</v>
      </c>
      <c r="M2975">
        <v>666</v>
      </c>
      <c r="N2975" t="b">
        <v>1</v>
      </c>
      <c r="O2975" t="s">
        <v>8293</v>
      </c>
      <c r="P2975" t="s">
        <v>8307</v>
      </c>
      <c r="Q2975" t="s">
        <v>8308</v>
      </c>
      <c r="R2975">
        <f t="shared" si="322"/>
        <v>45.55</v>
      </c>
      <c r="S2975" s="9">
        <f t="shared" si="323"/>
        <v>202</v>
      </c>
      <c r="T2975" s="8">
        <f t="shared" si="324"/>
        <v>42396.494583333333</v>
      </c>
      <c r="U2975" s="8">
        <f t="shared" si="325"/>
        <v>42426.494583333333</v>
      </c>
      <c r="V2975" s="14">
        <f t="shared" si="326"/>
        <v>30</v>
      </c>
      <c r="W2975" s="10">
        <f t="shared" si="327"/>
        <v>1.0223220000000002</v>
      </c>
      <c r="X2975" s="21">
        <f t="shared" si="328"/>
        <v>2016</v>
      </c>
    </row>
    <row r="2976" spans="1:24" ht="30" x14ac:dyDescent="0.25">
      <c r="A2976">
        <v>2728</v>
      </c>
      <c r="B2976" s="1" t="s">
        <v>2728</v>
      </c>
      <c r="C2976" s="1" t="s">
        <v>6838</v>
      </c>
      <c r="D2976" s="3">
        <v>15000</v>
      </c>
      <c r="E2976" s="4">
        <v>30274</v>
      </c>
      <c r="F2976" t="s">
        <v>8218</v>
      </c>
      <c r="G2976" t="s">
        <v>8223</v>
      </c>
      <c r="H2976" t="s">
        <v>8404</v>
      </c>
      <c r="I2976" t="s">
        <v>8245</v>
      </c>
      <c r="J2976">
        <v>1451485434</v>
      </c>
      <c r="K2976">
        <v>1448461434</v>
      </c>
      <c r="L2976" t="b">
        <v>0</v>
      </c>
      <c r="M2976">
        <v>392</v>
      </c>
      <c r="N2976" t="b">
        <v>1</v>
      </c>
      <c r="O2976" t="s">
        <v>8293</v>
      </c>
      <c r="P2976" t="s">
        <v>8307</v>
      </c>
      <c r="Q2976" t="s">
        <v>8308</v>
      </c>
      <c r="R2976">
        <f t="shared" si="322"/>
        <v>77.23</v>
      </c>
      <c r="S2976" s="9">
        <f t="shared" si="323"/>
        <v>202</v>
      </c>
      <c r="T2976" s="8">
        <f t="shared" si="324"/>
        <v>42333.59993055556</v>
      </c>
      <c r="U2976" s="8">
        <f t="shared" si="325"/>
        <v>42368.59993055556</v>
      </c>
      <c r="V2976" s="14">
        <f t="shared" si="326"/>
        <v>35</v>
      </c>
      <c r="W2976" s="10">
        <f t="shared" si="327"/>
        <v>1.0182666666666667</v>
      </c>
      <c r="X2976" s="21">
        <f t="shared" si="328"/>
        <v>2015</v>
      </c>
    </row>
    <row r="2977" spans="1:24" ht="45" x14ac:dyDescent="0.25">
      <c r="A2977">
        <v>1475</v>
      </c>
      <c r="B2977" s="1" t="s">
        <v>1476</v>
      </c>
      <c r="C2977" s="1" t="s">
        <v>5585</v>
      </c>
      <c r="D2977" s="3">
        <v>15000</v>
      </c>
      <c r="E2977" s="4">
        <v>28300.45</v>
      </c>
      <c r="F2977" t="s">
        <v>8218</v>
      </c>
      <c r="G2977" t="s">
        <v>8223</v>
      </c>
      <c r="H2977" t="s">
        <v>8404</v>
      </c>
      <c r="I2977" t="s">
        <v>8245</v>
      </c>
      <c r="J2977">
        <v>1419051540</v>
      </c>
      <c r="K2977">
        <v>1416244863</v>
      </c>
      <c r="L2977" t="b">
        <v>1</v>
      </c>
      <c r="M2977">
        <v>441</v>
      </c>
      <c r="N2977" t="b">
        <v>1</v>
      </c>
      <c r="O2977" t="s">
        <v>8286</v>
      </c>
      <c r="P2977" t="s">
        <v>8310</v>
      </c>
      <c r="Q2977" t="s">
        <v>8311</v>
      </c>
      <c r="R2977">
        <f t="shared" si="322"/>
        <v>64.17</v>
      </c>
      <c r="S2977" s="9">
        <f t="shared" si="323"/>
        <v>189</v>
      </c>
      <c r="T2977" s="8">
        <f t="shared" si="324"/>
        <v>41960.722951388889</v>
      </c>
      <c r="U2977" s="8">
        <f t="shared" si="325"/>
        <v>41993.207638888889</v>
      </c>
      <c r="V2977" s="14">
        <f t="shared" si="326"/>
        <v>32.484687500000291</v>
      </c>
      <c r="W2977" s="10">
        <f t="shared" si="327"/>
        <v>0.88669666666666669</v>
      </c>
      <c r="X2977" s="21">
        <f t="shared" si="328"/>
        <v>2014</v>
      </c>
    </row>
    <row r="2978" spans="1:24" ht="30" x14ac:dyDescent="0.25">
      <c r="A2978">
        <v>287</v>
      </c>
      <c r="B2978" s="1" t="s">
        <v>288</v>
      </c>
      <c r="C2978" s="1" t="s">
        <v>4397</v>
      </c>
      <c r="D2978" s="3">
        <v>15000</v>
      </c>
      <c r="E2978" s="4">
        <v>26445</v>
      </c>
      <c r="F2978" t="s">
        <v>8218</v>
      </c>
      <c r="G2978" t="s">
        <v>8223</v>
      </c>
      <c r="H2978" t="s">
        <v>8404</v>
      </c>
      <c r="I2978" t="s">
        <v>8245</v>
      </c>
      <c r="J2978">
        <v>1351828800</v>
      </c>
      <c r="K2978">
        <v>1349160018</v>
      </c>
      <c r="L2978" t="b">
        <v>1</v>
      </c>
      <c r="M2978">
        <v>290</v>
      </c>
      <c r="N2978" t="b">
        <v>1</v>
      </c>
      <c r="O2978" t="s">
        <v>8267</v>
      </c>
      <c r="P2978" t="s">
        <v>8320</v>
      </c>
      <c r="Q2978" t="s">
        <v>8321</v>
      </c>
      <c r="R2978">
        <f t="shared" si="322"/>
        <v>91.19</v>
      </c>
      <c r="S2978" s="9">
        <f t="shared" si="323"/>
        <v>176</v>
      </c>
      <c r="T2978" s="8">
        <f t="shared" si="324"/>
        <v>41184.277986111112</v>
      </c>
      <c r="U2978" s="8">
        <f t="shared" si="325"/>
        <v>41215.166666666664</v>
      </c>
      <c r="V2978" s="14">
        <f t="shared" si="326"/>
        <v>30.888680555552128</v>
      </c>
      <c r="W2978" s="10">
        <f t="shared" si="327"/>
        <v>0.76300000000000001</v>
      </c>
      <c r="X2978" s="21">
        <f t="shared" si="328"/>
        <v>2012</v>
      </c>
    </row>
    <row r="2979" spans="1:24" ht="60" x14ac:dyDescent="0.25">
      <c r="A2979">
        <v>357</v>
      </c>
      <c r="B2979" s="1" t="s">
        <v>358</v>
      </c>
      <c r="C2979" s="1" t="s">
        <v>4467</v>
      </c>
      <c r="D2979" s="3">
        <v>15000</v>
      </c>
      <c r="E2979" s="4">
        <v>26100</v>
      </c>
      <c r="F2979" t="s">
        <v>8218</v>
      </c>
      <c r="G2979" t="s">
        <v>8223</v>
      </c>
      <c r="H2979" t="s">
        <v>8404</v>
      </c>
      <c r="I2979" t="s">
        <v>8245</v>
      </c>
      <c r="J2979">
        <v>1429852797</v>
      </c>
      <c r="K2979">
        <v>1426396797</v>
      </c>
      <c r="L2979" t="b">
        <v>1</v>
      </c>
      <c r="M2979">
        <v>303</v>
      </c>
      <c r="N2979" t="b">
        <v>1</v>
      </c>
      <c r="O2979" t="s">
        <v>8267</v>
      </c>
      <c r="P2979" t="s">
        <v>8320</v>
      </c>
      <c r="Q2979" t="s">
        <v>8321</v>
      </c>
      <c r="R2979">
        <f t="shared" si="322"/>
        <v>86.14</v>
      </c>
      <c r="S2979" s="9">
        <f t="shared" si="323"/>
        <v>174</v>
      </c>
      <c r="T2979" s="8">
        <f t="shared" si="324"/>
        <v>42078.222187499996</v>
      </c>
      <c r="U2979" s="8">
        <f t="shared" si="325"/>
        <v>42118.222187499996</v>
      </c>
      <c r="V2979" s="14">
        <f t="shared" si="326"/>
        <v>40</v>
      </c>
      <c r="W2979" s="10">
        <f t="shared" si="327"/>
        <v>0.74</v>
      </c>
      <c r="X2979" s="21">
        <f t="shared" si="328"/>
        <v>2015</v>
      </c>
    </row>
    <row r="2980" spans="1:24" ht="45" x14ac:dyDescent="0.25">
      <c r="A2980">
        <v>1275</v>
      </c>
      <c r="B2980" s="1" t="s">
        <v>1276</v>
      </c>
      <c r="C2980" s="1" t="s">
        <v>5385</v>
      </c>
      <c r="D2980" s="3">
        <v>15000</v>
      </c>
      <c r="E2980" s="4">
        <v>24321.1</v>
      </c>
      <c r="F2980" t="s">
        <v>8218</v>
      </c>
      <c r="G2980" t="s">
        <v>8223</v>
      </c>
      <c r="H2980" t="s">
        <v>8404</v>
      </c>
      <c r="I2980" t="s">
        <v>8245</v>
      </c>
      <c r="J2980">
        <v>1375908587</v>
      </c>
      <c r="K2980">
        <v>1372884587</v>
      </c>
      <c r="L2980" t="b">
        <v>1</v>
      </c>
      <c r="M2980">
        <v>389</v>
      </c>
      <c r="N2980" t="b">
        <v>1</v>
      </c>
      <c r="O2980" t="s">
        <v>8274</v>
      </c>
      <c r="P2980" t="s">
        <v>8326</v>
      </c>
      <c r="Q2980" t="s">
        <v>8330</v>
      </c>
      <c r="R2980">
        <f t="shared" si="322"/>
        <v>62.52</v>
      </c>
      <c r="S2980" s="9">
        <f t="shared" si="323"/>
        <v>162</v>
      </c>
      <c r="T2980" s="8">
        <f t="shared" si="324"/>
        <v>41458.867905092593</v>
      </c>
      <c r="U2980" s="8">
        <f t="shared" si="325"/>
        <v>41493.867905092593</v>
      </c>
      <c r="V2980" s="14">
        <f t="shared" si="326"/>
        <v>35</v>
      </c>
      <c r="W2980" s="10">
        <f t="shared" si="327"/>
        <v>0.62140666666666655</v>
      </c>
      <c r="X2980" s="21">
        <f t="shared" si="328"/>
        <v>2013</v>
      </c>
    </row>
    <row r="2981" spans="1:24" ht="60" x14ac:dyDescent="0.25">
      <c r="A2981">
        <v>1517</v>
      </c>
      <c r="B2981" s="1" t="s">
        <v>1518</v>
      </c>
      <c r="C2981" s="1" t="s">
        <v>5627</v>
      </c>
      <c r="D2981" s="3">
        <v>15000</v>
      </c>
      <c r="E2981" s="4">
        <v>24297</v>
      </c>
      <c r="F2981" t="s">
        <v>8218</v>
      </c>
      <c r="G2981" t="s">
        <v>8223</v>
      </c>
      <c r="H2981" t="s">
        <v>8404</v>
      </c>
      <c r="I2981" t="s">
        <v>8245</v>
      </c>
      <c r="J2981">
        <v>1417845600</v>
      </c>
      <c r="K2981">
        <v>1415194553</v>
      </c>
      <c r="L2981" t="b">
        <v>1</v>
      </c>
      <c r="M2981">
        <v>615</v>
      </c>
      <c r="N2981" t="b">
        <v>1</v>
      </c>
      <c r="O2981" t="s">
        <v>8283</v>
      </c>
      <c r="P2981" t="s">
        <v>8312</v>
      </c>
      <c r="Q2981" t="s">
        <v>8313</v>
      </c>
      <c r="R2981">
        <f t="shared" si="322"/>
        <v>39.51</v>
      </c>
      <c r="S2981" s="9">
        <f t="shared" si="323"/>
        <v>162</v>
      </c>
      <c r="T2981" s="8">
        <f t="shared" si="324"/>
        <v>41948.56658564815</v>
      </c>
      <c r="U2981" s="8">
        <f t="shared" si="325"/>
        <v>41979.25</v>
      </c>
      <c r="V2981" s="14">
        <f t="shared" si="326"/>
        <v>30.683414351849933</v>
      </c>
      <c r="W2981" s="10">
        <f t="shared" si="327"/>
        <v>0.61980000000000002</v>
      </c>
      <c r="X2981" s="21">
        <f t="shared" si="328"/>
        <v>2014</v>
      </c>
    </row>
    <row r="2982" spans="1:24" ht="60" x14ac:dyDescent="0.25">
      <c r="A2982">
        <v>1746</v>
      </c>
      <c r="B2982" s="1" t="s">
        <v>1747</v>
      </c>
      <c r="C2982" s="1" t="s">
        <v>5856</v>
      </c>
      <c r="D2982" s="3">
        <v>15000</v>
      </c>
      <c r="E2982" s="4">
        <v>22215</v>
      </c>
      <c r="F2982" t="s">
        <v>8218</v>
      </c>
      <c r="G2982" t="s">
        <v>8223</v>
      </c>
      <c r="H2982" t="s">
        <v>8404</v>
      </c>
      <c r="I2982" t="s">
        <v>8245</v>
      </c>
      <c r="J2982">
        <v>1479952800</v>
      </c>
      <c r="K2982">
        <v>1477368867</v>
      </c>
      <c r="L2982" t="b">
        <v>0</v>
      </c>
      <c r="M2982">
        <v>107</v>
      </c>
      <c r="N2982" t="b">
        <v>1</v>
      </c>
      <c r="O2982" t="s">
        <v>8283</v>
      </c>
      <c r="P2982" t="s">
        <v>8312</v>
      </c>
      <c r="Q2982" t="s">
        <v>8313</v>
      </c>
      <c r="R2982">
        <f t="shared" si="322"/>
        <v>207.62</v>
      </c>
      <c r="S2982" s="9">
        <f t="shared" si="323"/>
        <v>148</v>
      </c>
      <c r="T2982" s="8">
        <f t="shared" si="324"/>
        <v>42668.176701388889</v>
      </c>
      <c r="U2982" s="8">
        <f t="shared" si="325"/>
        <v>42698.083333333328</v>
      </c>
      <c r="V2982" s="14">
        <f t="shared" si="326"/>
        <v>29.906631944439141</v>
      </c>
      <c r="W2982" s="10">
        <f t="shared" si="327"/>
        <v>0.48099999999999998</v>
      </c>
      <c r="X2982" s="21">
        <f t="shared" si="328"/>
        <v>2016</v>
      </c>
    </row>
    <row r="2983" spans="1:24" ht="60" x14ac:dyDescent="0.25">
      <c r="A2983">
        <v>2621</v>
      </c>
      <c r="B2983" s="1" t="s">
        <v>2621</v>
      </c>
      <c r="C2983" s="1" t="s">
        <v>6731</v>
      </c>
      <c r="D2983" s="3">
        <v>15000</v>
      </c>
      <c r="E2983" s="4">
        <v>21882</v>
      </c>
      <c r="F2983" t="s">
        <v>8218</v>
      </c>
      <c r="G2983" t="s">
        <v>8223</v>
      </c>
      <c r="H2983" t="s">
        <v>8404</v>
      </c>
      <c r="I2983" t="s">
        <v>8245</v>
      </c>
      <c r="J2983">
        <v>1432230988</v>
      </c>
      <c r="K2983">
        <v>1429638988</v>
      </c>
      <c r="L2983" t="b">
        <v>1</v>
      </c>
      <c r="M2983">
        <v>465</v>
      </c>
      <c r="N2983" t="b">
        <v>1</v>
      </c>
      <c r="O2983" t="s">
        <v>8299</v>
      </c>
      <c r="P2983" t="s">
        <v>8307</v>
      </c>
      <c r="Q2983" t="s">
        <v>8314</v>
      </c>
      <c r="R2983">
        <f t="shared" si="322"/>
        <v>47.06</v>
      </c>
      <c r="S2983" s="9">
        <f t="shared" si="323"/>
        <v>146</v>
      </c>
      <c r="T2983" s="8">
        <f t="shared" si="324"/>
        <v>42115.74754629629</v>
      </c>
      <c r="U2983" s="8">
        <f t="shared" si="325"/>
        <v>42145.74754629629</v>
      </c>
      <c r="V2983" s="14">
        <f t="shared" si="326"/>
        <v>30</v>
      </c>
      <c r="W2983" s="10">
        <f t="shared" si="327"/>
        <v>0.45879999999999999</v>
      </c>
      <c r="X2983" s="21">
        <f t="shared" si="328"/>
        <v>2015</v>
      </c>
    </row>
    <row r="2984" spans="1:24" ht="60" x14ac:dyDescent="0.25">
      <c r="A2984">
        <v>1846</v>
      </c>
      <c r="B2984" s="1" t="s">
        <v>1847</v>
      </c>
      <c r="C2984" s="1" t="s">
        <v>5956</v>
      </c>
      <c r="D2984" s="3">
        <v>15000</v>
      </c>
      <c r="E2984" s="4">
        <v>20689</v>
      </c>
      <c r="F2984" t="s">
        <v>8218</v>
      </c>
      <c r="G2984" t="s">
        <v>8223</v>
      </c>
      <c r="H2984" t="s">
        <v>8404</v>
      </c>
      <c r="I2984" t="s">
        <v>8245</v>
      </c>
      <c r="J2984">
        <v>1355585777</v>
      </c>
      <c r="K2984">
        <v>1352993777</v>
      </c>
      <c r="L2984" t="b">
        <v>0</v>
      </c>
      <c r="M2984">
        <v>209</v>
      </c>
      <c r="N2984" t="b">
        <v>1</v>
      </c>
      <c r="O2984" t="s">
        <v>8274</v>
      </c>
      <c r="P2984" t="s">
        <v>8326</v>
      </c>
      <c r="Q2984" t="s">
        <v>8330</v>
      </c>
      <c r="R2984">
        <f t="shared" si="322"/>
        <v>98.99</v>
      </c>
      <c r="S2984" s="9">
        <f t="shared" si="323"/>
        <v>138</v>
      </c>
      <c r="T2984" s="8">
        <f t="shared" si="324"/>
        <v>41228.650196759263</v>
      </c>
      <c r="U2984" s="8">
        <f t="shared" si="325"/>
        <v>41258.650196759263</v>
      </c>
      <c r="V2984" s="14">
        <f t="shared" si="326"/>
        <v>30</v>
      </c>
      <c r="W2984" s="10">
        <f t="shared" si="327"/>
        <v>0.37926666666666664</v>
      </c>
      <c r="X2984" s="21">
        <f t="shared" si="328"/>
        <v>2012</v>
      </c>
    </row>
    <row r="2985" spans="1:24" ht="60" x14ac:dyDescent="0.25">
      <c r="A2985">
        <v>657</v>
      </c>
      <c r="B2985" s="1" t="s">
        <v>658</v>
      </c>
      <c r="C2985" s="1" t="s">
        <v>4767</v>
      </c>
      <c r="D2985" s="3">
        <v>15000</v>
      </c>
      <c r="E2985" s="4">
        <v>18855</v>
      </c>
      <c r="F2985" t="s">
        <v>8218</v>
      </c>
      <c r="G2985" t="s">
        <v>8223</v>
      </c>
      <c r="H2985" t="s">
        <v>8404</v>
      </c>
      <c r="I2985" t="s">
        <v>8245</v>
      </c>
      <c r="J2985">
        <v>1450901872</v>
      </c>
      <c r="K2985">
        <v>1448309872</v>
      </c>
      <c r="L2985" t="b">
        <v>0</v>
      </c>
      <c r="M2985">
        <v>99</v>
      </c>
      <c r="N2985" t="b">
        <v>1</v>
      </c>
      <c r="O2985" t="s">
        <v>8271</v>
      </c>
      <c r="P2985" t="s">
        <v>8307</v>
      </c>
      <c r="Q2985" t="s">
        <v>8309</v>
      </c>
      <c r="R2985">
        <f t="shared" si="322"/>
        <v>190.45</v>
      </c>
      <c r="S2985" s="9">
        <f t="shared" si="323"/>
        <v>126</v>
      </c>
      <c r="T2985" s="8">
        <f t="shared" si="324"/>
        <v>42331.84574074074</v>
      </c>
      <c r="U2985" s="8">
        <f t="shared" si="325"/>
        <v>42361.84574074074</v>
      </c>
      <c r="V2985" s="14">
        <f t="shared" si="326"/>
        <v>30</v>
      </c>
      <c r="W2985" s="10">
        <f t="shared" si="327"/>
        <v>0.25700000000000001</v>
      </c>
      <c r="X2985" s="21">
        <f t="shared" si="328"/>
        <v>2015</v>
      </c>
    </row>
    <row r="2986" spans="1:24" ht="60" x14ac:dyDescent="0.25">
      <c r="A2986">
        <v>1282</v>
      </c>
      <c r="B2986" s="1" t="s">
        <v>1283</v>
      </c>
      <c r="C2986" s="1" t="s">
        <v>5392</v>
      </c>
      <c r="D2986" s="3">
        <v>15000</v>
      </c>
      <c r="E2986" s="4">
        <v>18542</v>
      </c>
      <c r="F2986" t="s">
        <v>8218</v>
      </c>
      <c r="G2986" t="s">
        <v>8223</v>
      </c>
      <c r="H2986" t="s">
        <v>8404</v>
      </c>
      <c r="I2986" t="s">
        <v>8245</v>
      </c>
      <c r="J2986">
        <v>1386565140</v>
      </c>
      <c r="K2986">
        <v>1383909855</v>
      </c>
      <c r="L2986" t="b">
        <v>1</v>
      </c>
      <c r="M2986">
        <v>274</v>
      </c>
      <c r="N2986" t="b">
        <v>1</v>
      </c>
      <c r="O2986" t="s">
        <v>8274</v>
      </c>
      <c r="P2986" t="s">
        <v>8326</v>
      </c>
      <c r="Q2986" t="s">
        <v>8330</v>
      </c>
      <c r="R2986">
        <f t="shared" si="322"/>
        <v>67.67</v>
      </c>
      <c r="S2986" s="9">
        <f t="shared" si="323"/>
        <v>124</v>
      </c>
      <c r="T2986" s="8">
        <f t="shared" si="324"/>
        <v>41586.475173611114</v>
      </c>
      <c r="U2986" s="8">
        <f t="shared" si="325"/>
        <v>41617.207638888889</v>
      </c>
      <c r="V2986" s="14">
        <f t="shared" si="326"/>
        <v>30.732465277775191</v>
      </c>
      <c r="W2986" s="10">
        <f t="shared" si="327"/>
        <v>0.23613333333333333</v>
      </c>
      <c r="X2986" s="21">
        <f t="shared" si="328"/>
        <v>2013</v>
      </c>
    </row>
    <row r="2987" spans="1:24" ht="60" x14ac:dyDescent="0.25">
      <c r="A2987">
        <v>3019</v>
      </c>
      <c r="B2987" s="1" t="s">
        <v>3019</v>
      </c>
      <c r="C2987" s="1" t="s">
        <v>7129</v>
      </c>
      <c r="D2987" s="3">
        <v>15000</v>
      </c>
      <c r="E2987" s="4">
        <v>18185</v>
      </c>
      <c r="F2987" t="s">
        <v>8218</v>
      </c>
      <c r="G2987" t="s">
        <v>8223</v>
      </c>
      <c r="H2987" t="s">
        <v>8404</v>
      </c>
      <c r="I2987" t="s">
        <v>8245</v>
      </c>
      <c r="J2987">
        <v>1401159600</v>
      </c>
      <c r="K2987">
        <v>1398801620</v>
      </c>
      <c r="L2987" t="b">
        <v>0</v>
      </c>
      <c r="M2987">
        <v>226</v>
      </c>
      <c r="N2987" t="b">
        <v>1</v>
      </c>
      <c r="O2987" t="s">
        <v>8301</v>
      </c>
      <c r="P2987" t="s">
        <v>8322</v>
      </c>
      <c r="Q2987" t="s">
        <v>8323</v>
      </c>
      <c r="R2987">
        <f t="shared" si="322"/>
        <v>80.459999999999994</v>
      </c>
      <c r="S2987" s="9">
        <f t="shared" si="323"/>
        <v>121</v>
      </c>
      <c r="T2987" s="8">
        <f t="shared" si="324"/>
        <v>41758.833564814813</v>
      </c>
      <c r="U2987" s="8">
        <f t="shared" si="325"/>
        <v>41786.125</v>
      </c>
      <c r="V2987" s="14">
        <f t="shared" si="326"/>
        <v>27.291435185186856</v>
      </c>
      <c r="W2987" s="10">
        <f t="shared" si="327"/>
        <v>0.21233333333333335</v>
      </c>
      <c r="X2987" s="21">
        <f t="shared" si="328"/>
        <v>2014</v>
      </c>
    </row>
    <row r="2988" spans="1:24" ht="60" x14ac:dyDescent="0.25">
      <c r="A2988">
        <v>1540</v>
      </c>
      <c r="B2988" s="1" t="s">
        <v>1541</v>
      </c>
      <c r="C2988" s="1" t="s">
        <v>5650</v>
      </c>
      <c r="D2988" s="3">
        <v>15000</v>
      </c>
      <c r="E2988" s="4">
        <v>17680</v>
      </c>
      <c r="F2988" t="s">
        <v>8218</v>
      </c>
      <c r="G2988" t="s">
        <v>8223</v>
      </c>
      <c r="H2988" t="s">
        <v>8404</v>
      </c>
      <c r="I2988" t="s">
        <v>8245</v>
      </c>
      <c r="J2988">
        <v>1416964500</v>
      </c>
      <c r="K2988">
        <v>1414368616</v>
      </c>
      <c r="L2988" t="b">
        <v>1</v>
      </c>
      <c r="M2988">
        <v>98</v>
      </c>
      <c r="N2988" t="b">
        <v>1</v>
      </c>
      <c r="O2988" t="s">
        <v>8283</v>
      </c>
      <c r="P2988" t="s">
        <v>8312</v>
      </c>
      <c r="Q2988" t="s">
        <v>8313</v>
      </c>
      <c r="R2988">
        <f t="shared" si="322"/>
        <v>180.41</v>
      </c>
      <c r="S2988" s="9">
        <f t="shared" si="323"/>
        <v>118</v>
      </c>
      <c r="T2988" s="8">
        <f t="shared" si="324"/>
        <v>41939.00712962963</v>
      </c>
      <c r="U2988" s="8">
        <f t="shared" si="325"/>
        <v>41969.052083333328</v>
      </c>
      <c r="V2988" s="14">
        <f t="shared" si="326"/>
        <v>30.044953703698411</v>
      </c>
      <c r="W2988" s="10">
        <f t="shared" si="327"/>
        <v>0.17866666666666667</v>
      </c>
      <c r="X2988" s="21">
        <f t="shared" si="328"/>
        <v>2014</v>
      </c>
    </row>
    <row r="2989" spans="1:24" ht="60" x14ac:dyDescent="0.25">
      <c r="A2989">
        <v>1852</v>
      </c>
      <c r="B2989" s="1" t="s">
        <v>1853</v>
      </c>
      <c r="C2989" s="1" t="s">
        <v>5962</v>
      </c>
      <c r="D2989" s="3">
        <v>15000</v>
      </c>
      <c r="E2989" s="4">
        <v>17545</v>
      </c>
      <c r="F2989" t="s">
        <v>8218</v>
      </c>
      <c r="G2989" t="s">
        <v>8223</v>
      </c>
      <c r="H2989" t="s">
        <v>8404</v>
      </c>
      <c r="I2989" t="s">
        <v>8245</v>
      </c>
      <c r="J2989">
        <v>1429920000</v>
      </c>
      <c r="K2989">
        <v>1426703452</v>
      </c>
      <c r="L2989" t="b">
        <v>0</v>
      </c>
      <c r="M2989">
        <v>131</v>
      </c>
      <c r="N2989" t="b">
        <v>1</v>
      </c>
      <c r="O2989" t="s">
        <v>8274</v>
      </c>
      <c r="P2989" t="s">
        <v>8326</v>
      </c>
      <c r="Q2989" t="s">
        <v>8330</v>
      </c>
      <c r="R2989">
        <f t="shared" si="322"/>
        <v>133.93</v>
      </c>
      <c r="S2989" s="9">
        <f t="shared" si="323"/>
        <v>117</v>
      </c>
      <c r="T2989" s="8">
        <f t="shared" si="324"/>
        <v>42081.77143518519</v>
      </c>
      <c r="U2989" s="8">
        <f t="shared" si="325"/>
        <v>42119</v>
      </c>
      <c r="V2989" s="14">
        <f t="shared" si="326"/>
        <v>37.228564814809943</v>
      </c>
      <c r="W2989" s="10">
        <f t="shared" si="327"/>
        <v>0.16966666666666666</v>
      </c>
      <c r="X2989" s="21">
        <f t="shared" si="328"/>
        <v>2015</v>
      </c>
    </row>
    <row r="2990" spans="1:24" ht="60" x14ac:dyDescent="0.25">
      <c r="A2990">
        <v>3187</v>
      </c>
      <c r="B2990" s="1" t="s">
        <v>3187</v>
      </c>
      <c r="C2990" s="1" t="s">
        <v>7297</v>
      </c>
      <c r="D2990" s="3">
        <v>15000</v>
      </c>
      <c r="E2990" s="4">
        <v>17444</v>
      </c>
      <c r="F2990" t="s">
        <v>8218</v>
      </c>
      <c r="G2990" t="s">
        <v>8223</v>
      </c>
      <c r="H2990" t="s">
        <v>8404</v>
      </c>
      <c r="I2990" t="s">
        <v>8245</v>
      </c>
      <c r="J2990">
        <v>1407167973</v>
      </c>
      <c r="K2990">
        <v>1405439973</v>
      </c>
      <c r="L2990" t="b">
        <v>1</v>
      </c>
      <c r="M2990">
        <v>244</v>
      </c>
      <c r="N2990" t="b">
        <v>1</v>
      </c>
      <c r="O2990" t="s">
        <v>8269</v>
      </c>
      <c r="P2990" t="s">
        <v>8322</v>
      </c>
      <c r="Q2990" t="s">
        <v>8325</v>
      </c>
      <c r="R2990">
        <f t="shared" si="322"/>
        <v>71.489999999999995</v>
      </c>
      <c r="S2990" s="9">
        <f t="shared" si="323"/>
        <v>116</v>
      </c>
      <c r="T2990" s="8">
        <f t="shared" si="324"/>
        <v>41835.666354166664</v>
      </c>
      <c r="U2990" s="8">
        <f t="shared" si="325"/>
        <v>41855.666354166664</v>
      </c>
      <c r="V2990" s="14">
        <f t="shared" si="326"/>
        <v>20</v>
      </c>
      <c r="W2990" s="10">
        <f t="shared" si="327"/>
        <v>0.16293333333333335</v>
      </c>
      <c r="X2990" s="21">
        <f t="shared" si="328"/>
        <v>2014</v>
      </c>
    </row>
    <row r="2991" spans="1:24" ht="60" x14ac:dyDescent="0.25">
      <c r="A2991">
        <v>379</v>
      </c>
      <c r="B2991" s="1" t="s">
        <v>380</v>
      </c>
      <c r="C2991" s="1" t="s">
        <v>4489</v>
      </c>
      <c r="D2991" s="3">
        <v>15000</v>
      </c>
      <c r="E2991" s="4">
        <v>17412</v>
      </c>
      <c r="F2991" t="s">
        <v>8218</v>
      </c>
      <c r="G2991" t="s">
        <v>8223</v>
      </c>
      <c r="H2991" t="s">
        <v>8404</v>
      </c>
      <c r="I2991" t="s">
        <v>8245</v>
      </c>
      <c r="J2991">
        <v>1336062672</v>
      </c>
      <c r="K2991">
        <v>1332174672</v>
      </c>
      <c r="L2991" t="b">
        <v>0</v>
      </c>
      <c r="M2991">
        <v>149</v>
      </c>
      <c r="N2991" t="b">
        <v>1</v>
      </c>
      <c r="O2991" t="s">
        <v>8267</v>
      </c>
      <c r="P2991" t="s">
        <v>8320</v>
      </c>
      <c r="Q2991" t="s">
        <v>8321</v>
      </c>
      <c r="R2991">
        <f t="shared" si="322"/>
        <v>116.86</v>
      </c>
      <c r="S2991" s="9">
        <f t="shared" si="323"/>
        <v>116</v>
      </c>
      <c r="T2991" s="8">
        <f t="shared" si="324"/>
        <v>40987.688333333332</v>
      </c>
      <c r="U2991" s="8">
        <f t="shared" si="325"/>
        <v>41032.688333333332</v>
      </c>
      <c r="V2991" s="14">
        <f t="shared" si="326"/>
        <v>45</v>
      </c>
      <c r="W2991" s="10">
        <f t="shared" si="327"/>
        <v>0.1608</v>
      </c>
      <c r="X2991" s="21">
        <f t="shared" si="328"/>
        <v>2012</v>
      </c>
    </row>
    <row r="2992" spans="1:24" ht="60" x14ac:dyDescent="0.25">
      <c r="A2992">
        <v>1938</v>
      </c>
      <c r="B2992" s="1" t="s">
        <v>1939</v>
      </c>
      <c r="C2992" s="1" t="s">
        <v>6048</v>
      </c>
      <c r="D2992" s="3">
        <v>15000</v>
      </c>
      <c r="E2992" s="4">
        <v>17390</v>
      </c>
      <c r="F2992" t="s">
        <v>8218</v>
      </c>
      <c r="G2992" t="s">
        <v>8223</v>
      </c>
      <c r="H2992" t="s">
        <v>8404</v>
      </c>
      <c r="I2992" t="s">
        <v>8245</v>
      </c>
      <c r="J2992">
        <v>1372741200</v>
      </c>
      <c r="K2992">
        <v>1370067231</v>
      </c>
      <c r="L2992" t="b">
        <v>0</v>
      </c>
      <c r="M2992">
        <v>114</v>
      </c>
      <c r="N2992" t="b">
        <v>1</v>
      </c>
      <c r="O2992" t="s">
        <v>8277</v>
      </c>
      <c r="P2992" t="s">
        <v>8326</v>
      </c>
      <c r="Q2992" t="s">
        <v>8327</v>
      </c>
      <c r="R2992">
        <f t="shared" si="322"/>
        <v>152.54</v>
      </c>
      <c r="S2992" s="9">
        <f t="shared" si="323"/>
        <v>116</v>
      </c>
      <c r="T2992" s="8">
        <f t="shared" si="324"/>
        <v>41426.259618055556</v>
      </c>
      <c r="U2992" s="8">
        <f t="shared" si="325"/>
        <v>41457.208333333336</v>
      </c>
      <c r="V2992" s="14">
        <f t="shared" si="326"/>
        <v>30.948715277780138</v>
      </c>
      <c r="W2992" s="10">
        <f t="shared" si="327"/>
        <v>0.15933333333333333</v>
      </c>
      <c r="X2992" s="21">
        <f t="shared" si="328"/>
        <v>2013</v>
      </c>
    </row>
    <row r="2993" spans="1:24" ht="45" x14ac:dyDescent="0.25">
      <c r="A2993">
        <v>316</v>
      </c>
      <c r="B2993" s="1" t="s">
        <v>317</v>
      </c>
      <c r="C2993" s="1" t="s">
        <v>4426</v>
      </c>
      <c r="D2993" s="3">
        <v>15000</v>
      </c>
      <c r="E2993" s="4">
        <v>17066</v>
      </c>
      <c r="F2993" t="s">
        <v>8218</v>
      </c>
      <c r="G2993" t="s">
        <v>8228</v>
      </c>
      <c r="H2993" t="s">
        <v>8409</v>
      </c>
      <c r="I2993" t="s">
        <v>8250</v>
      </c>
      <c r="J2993">
        <v>1418273940</v>
      </c>
      <c r="K2993">
        <v>1415398197</v>
      </c>
      <c r="L2993" t="b">
        <v>1</v>
      </c>
      <c r="M2993">
        <v>158</v>
      </c>
      <c r="N2993" t="b">
        <v>1</v>
      </c>
      <c r="O2993" t="s">
        <v>8267</v>
      </c>
      <c r="P2993" t="s">
        <v>8320</v>
      </c>
      <c r="Q2993" t="s">
        <v>8321</v>
      </c>
      <c r="R2993">
        <f t="shared" si="322"/>
        <v>108.01</v>
      </c>
      <c r="S2993" s="9">
        <f t="shared" si="323"/>
        <v>114</v>
      </c>
      <c r="T2993" s="8">
        <f t="shared" si="324"/>
        <v>41950.923576388886</v>
      </c>
      <c r="U2993" s="8">
        <f t="shared" si="325"/>
        <v>41984.207638888889</v>
      </c>
      <c r="V2993" s="14">
        <f t="shared" si="326"/>
        <v>33.284062500002619</v>
      </c>
      <c r="W2993" s="10">
        <f t="shared" si="327"/>
        <v>0.13773333333333335</v>
      </c>
      <c r="X2993" s="21">
        <f t="shared" si="328"/>
        <v>2014</v>
      </c>
    </row>
    <row r="2994" spans="1:24" ht="45" x14ac:dyDescent="0.25">
      <c r="A2994">
        <v>1280</v>
      </c>
      <c r="B2994" s="1" t="s">
        <v>1281</v>
      </c>
      <c r="C2994" s="1" t="s">
        <v>5390</v>
      </c>
      <c r="D2994" s="3">
        <v>15000</v>
      </c>
      <c r="E2994" s="4">
        <v>16636.78</v>
      </c>
      <c r="F2994" t="s">
        <v>8218</v>
      </c>
      <c r="G2994" t="s">
        <v>8223</v>
      </c>
      <c r="H2994" t="s">
        <v>8404</v>
      </c>
      <c r="I2994" t="s">
        <v>8245</v>
      </c>
      <c r="J2994">
        <v>1299003054</v>
      </c>
      <c r="K2994">
        <v>1291227054</v>
      </c>
      <c r="L2994" t="b">
        <v>1</v>
      </c>
      <c r="M2994">
        <v>130</v>
      </c>
      <c r="N2994" t="b">
        <v>1</v>
      </c>
      <c r="O2994" t="s">
        <v>8274</v>
      </c>
      <c r="P2994" t="s">
        <v>8326</v>
      </c>
      <c r="Q2994" t="s">
        <v>8330</v>
      </c>
      <c r="R2994">
        <f t="shared" si="322"/>
        <v>127.98</v>
      </c>
      <c r="S2994" s="9">
        <f t="shared" si="323"/>
        <v>111</v>
      </c>
      <c r="T2994" s="8">
        <f t="shared" si="324"/>
        <v>40513.757569444446</v>
      </c>
      <c r="U2994" s="8">
        <f t="shared" si="325"/>
        <v>40603.757569444446</v>
      </c>
      <c r="V2994" s="14">
        <f t="shared" si="326"/>
        <v>90</v>
      </c>
      <c r="W2994" s="10">
        <f t="shared" si="327"/>
        <v>0.10911866666666659</v>
      </c>
      <c r="X2994" s="21">
        <f t="shared" si="328"/>
        <v>2010</v>
      </c>
    </row>
    <row r="2995" spans="1:24" ht="60" x14ac:dyDescent="0.25">
      <c r="A2995">
        <v>338</v>
      </c>
      <c r="B2995" s="1" t="s">
        <v>339</v>
      </c>
      <c r="C2995" s="1" t="s">
        <v>4448</v>
      </c>
      <c r="D2995" s="3">
        <v>15000</v>
      </c>
      <c r="E2995" s="4">
        <v>16520.04</v>
      </c>
      <c r="F2995" t="s">
        <v>8218</v>
      </c>
      <c r="G2995" t="s">
        <v>8223</v>
      </c>
      <c r="H2995" t="s">
        <v>8404</v>
      </c>
      <c r="I2995" t="s">
        <v>8245</v>
      </c>
      <c r="J2995">
        <v>1472864400</v>
      </c>
      <c r="K2995">
        <v>1468001290</v>
      </c>
      <c r="L2995" t="b">
        <v>1</v>
      </c>
      <c r="M2995">
        <v>236</v>
      </c>
      <c r="N2995" t="b">
        <v>1</v>
      </c>
      <c r="O2995" t="s">
        <v>8267</v>
      </c>
      <c r="P2995" t="s">
        <v>8320</v>
      </c>
      <c r="Q2995" t="s">
        <v>8321</v>
      </c>
      <c r="R2995">
        <f t="shared" si="322"/>
        <v>70</v>
      </c>
      <c r="S2995" s="9">
        <f t="shared" si="323"/>
        <v>110</v>
      </c>
      <c r="T2995" s="8">
        <f t="shared" si="324"/>
        <v>42559.755671296298</v>
      </c>
      <c r="U2995" s="8">
        <f t="shared" si="325"/>
        <v>42616.041666666672</v>
      </c>
      <c r="V2995" s="14">
        <f t="shared" si="326"/>
        <v>56.285995370373712</v>
      </c>
      <c r="W2995" s="10">
        <f t="shared" si="327"/>
        <v>0.10133600000000006</v>
      </c>
      <c r="X2995" s="21">
        <f t="shared" si="328"/>
        <v>2016</v>
      </c>
    </row>
    <row r="2996" spans="1:24" ht="45" x14ac:dyDescent="0.25">
      <c r="A2996">
        <v>3043</v>
      </c>
      <c r="B2996" s="1" t="s">
        <v>3043</v>
      </c>
      <c r="C2996" s="1" t="s">
        <v>7153</v>
      </c>
      <c r="D2996" s="3">
        <v>15000</v>
      </c>
      <c r="E2996" s="4">
        <v>16501</v>
      </c>
      <c r="F2996" t="s">
        <v>8218</v>
      </c>
      <c r="G2996" t="s">
        <v>8228</v>
      </c>
      <c r="H2996" t="s">
        <v>8409</v>
      </c>
      <c r="I2996" t="s">
        <v>8250</v>
      </c>
      <c r="J2996">
        <v>1429152600</v>
      </c>
      <c r="K2996">
        <v>1426815699</v>
      </c>
      <c r="L2996" t="b">
        <v>0</v>
      </c>
      <c r="M2996">
        <v>128</v>
      </c>
      <c r="N2996" t="b">
        <v>1</v>
      </c>
      <c r="O2996" t="s">
        <v>8301</v>
      </c>
      <c r="P2996" t="s">
        <v>8322</v>
      </c>
      <c r="Q2996" t="s">
        <v>8323</v>
      </c>
      <c r="R2996">
        <f t="shared" si="322"/>
        <v>128.91</v>
      </c>
      <c r="S2996" s="9">
        <f t="shared" si="323"/>
        <v>110</v>
      </c>
      <c r="T2996" s="8">
        <f t="shared" si="324"/>
        <v>42083.070590277777</v>
      </c>
      <c r="U2996" s="8">
        <f t="shared" si="325"/>
        <v>42110.118055555555</v>
      </c>
      <c r="V2996" s="14">
        <f t="shared" si="326"/>
        <v>27.047465277777519</v>
      </c>
      <c r="W2996" s="10">
        <f t="shared" si="327"/>
        <v>0.10006666666666666</v>
      </c>
      <c r="X2996" s="21">
        <f t="shared" si="328"/>
        <v>2015</v>
      </c>
    </row>
    <row r="2997" spans="1:24" ht="45" x14ac:dyDescent="0.25">
      <c r="A2997">
        <v>3402</v>
      </c>
      <c r="B2997" s="1" t="s">
        <v>3401</v>
      </c>
      <c r="C2997" s="1" t="s">
        <v>7512</v>
      </c>
      <c r="D2997" s="3">
        <v>15000</v>
      </c>
      <c r="E2997" s="4">
        <v>16465</v>
      </c>
      <c r="F2997" t="s">
        <v>8218</v>
      </c>
      <c r="G2997" t="s">
        <v>8223</v>
      </c>
      <c r="H2997" t="s">
        <v>8404</v>
      </c>
      <c r="I2997" t="s">
        <v>8245</v>
      </c>
      <c r="J2997">
        <v>1447295460</v>
      </c>
      <c r="K2997">
        <v>1444747843</v>
      </c>
      <c r="L2997" t="b">
        <v>0</v>
      </c>
      <c r="M2997">
        <v>165</v>
      </c>
      <c r="N2997" t="b">
        <v>1</v>
      </c>
      <c r="O2997" t="s">
        <v>8269</v>
      </c>
      <c r="P2997" t="s">
        <v>8322</v>
      </c>
      <c r="Q2997" t="s">
        <v>8325</v>
      </c>
      <c r="R2997">
        <f t="shared" si="322"/>
        <v>99.79</v>
      </c>
      <c r="S2997" s="9">
        <f t="shared" si="323"/>
        <v>110</v>
      </c>
      <c r="T2997" s="8">
        <f t="shared" si="324"/>
        <v>42290.61855324074</v>
      </c>
      <c r="U2997" s="8">
        <f t="shared" si="325"/>
        <v>42320.104861111111</v>
      </c>
      <c r="V2997" s="14">
        <f t="shared" si="326"/>
        <v>29.486307870371093</v>
      </c>
      <c r="W2997" s="10">
        <f t="shared" si="327"/>
        <v>9.7666666666666666E-2</v>
      </c>
      <c r="X2997" s="21">
        <f t="shared" si="328"/>
        <v>2015</v>
      </c>
    </row>
    <row r="2998" spans="1:24" ht="60" x14ac:dyDescent="0.25">
      <c r="A2998">
        <v>286</v>
      </c>
      <c r="B2998" s="1" t="s">
        <v>287</v>
      </c>
      <c r="C2998" s="1" t="s">
        <v>4396</v>
      </c>
      <c r="D2998" s="3">
        <v>15000</v>
      </c>
      <c r="E2998" s="4">
        <v>16373</v>
      </c>
      <c r="F2998" t="s">
        <v>8218</v>
      </c>
      <c r="G2998" t="s">
        <v>8223</v>
      </c>
      <c r="H2998" t="s">
        <v>8404</v>
      </c>
      <c r="I2998" t="s">
        <v>8245</v>
      </c>
      <c r="J2998">
        <v>1364236524</v>
      </c>
      <c r="K2998">
        <v>1360352124</v>
      </c>
      <c r="L2998" t="b">
        <v>1</v>
      </c>
      <c r="M2998">
        <v>135</v>
      </c>
      <c r="N2998" t="b">
        <v>1</v>
      </c>
      <c r="O2998" t="s">
        <v>8267</v>
      </c>
      <c r="P2998" t="s">
        <v>8320</v>
      </c>
      <c r="Q2998" t="s">
        <v>8321</v>
      </c>
      <c r="R2998">
        <f t="shared" si="322"/>
        <v>121.28</v>
      </c>
      <c r="S2998" s="9">
        <f t="shared" si="323"/>
        <v>109</v>
      </c>
      <c r="T2998" s="8">
        <f t="shared" si="324"/>
        <v>41313.816249999996</v>
      </c>
      <c r="U2998" s="8">
        <f t="shared" si="325"/>
        <v>41358.774583333332</v>
      </c>
      <c r="V2998" s="14">
        <f t="shared" si="326"/>
        <v>44.958333333335759</v>
      </c>
      <c r="W2998" s="10">
        <f t="shared" si="327"/>
        <v>9.1533333333333328E-2</v>
      </c>
      <c r="X2998" s="21">
        <f t="shared" si="328"/>
        <v>2013</v>
      </c>
    </row>
    <row r="2999" spans="1:24" ht="60" x14ac:dyDescent="0.25">
      <c r="A2999">
        <v>3128</v>
      </c>
      <c r="B2999" s="1" t="s">
        <v>3128</v>
      </c>
      <c r="C2999" s="1" t="s">
        <v>7238</v>
      </c>
      <c r="D2999" s="3">
        <v>15000</v>
      </c>
      <c r="E2999" s="4">
        <v>16291</v>
      </c>
      <c r="F2999" t="s">
        <v>8221</v>
      </c>
      <c r="G2999" t="s">
        <v>8223</v>
      </c>
      <c r="H2999" t="s">
        <v>8404</v>
      </c>
      <c r="I2999" t="s">
        <v>8245</v>
      </c>
      <c r="J2999">
        <v>1489690141</v>
      </c>
      <c r="K2999">
        <v>1487101741</v>
      </c>
      <c r="L2999" t="b">
        <v>0</v>
      </c>
      <c r="M2999">
        <v>117</v>
      </c>
      <c r="N2999" t="b">
        <v>0</v>
      </c>
      <c r="O2999" t="s">
        <v>8269</v>
      </c>
      <c r="P2999" t="s">
        <v>8322</v>
      </c>
      <c r="Q2999" t="s">
        <v>8325</v>
      </c>
      <c r="R2999">
        <f t="shared" si="322"/>
        <v>139.24</v>
      </c>
      <c r="S2999" s="9">
        <f t="shared" si="323"/>
        <v>109</v>
      </c>
      <c r="T2999" s="8">
        <f t="shared" si="324"/>
        <v>42780.825706018513</v>
      </c>
      <c r="U2999" s="8">
        <f t="shared" si="325"/>
        <v>42810.784039351856</v>
      </c>
      <c r="V2999" s="14">
        <f t="shared" si="326"/>
        <v>29.958333333343035</v>
      </c>
      <c r="W2999" s="10">
        <f t="shared" si="327"/>
        <v>8.6066666666666666E-2</v>
      </c>
      <c r="X2999" s="21">
        <f t="shared" si="328"/>
        <v>2017</v>
      </c>
    </row>
    <row r="3000" spans="1:24" ht="60" x14ac:dyDescent="0.25">
      <c r="A3000">
        <v>2044</v>
      </c>
      <c r="B3000" s="1" t="s">
        <v>2045</v>
      </c>
      <c r="C3000" s="1" t="s">
        <v>6154</v>
      </c>
      <c r="D3000" s="3">
        <v>15000</v>
      </c>
      <c r="E3000" s="4">
        <v>16232</v>
      </c>
      <c r="F3000" t="s">
        <v>8218</v>
      </c>
      <c r="G3000" t="s">
        <v>8223</v>
      </c>
      <c r="H3000" t="s">
        <v>8404</v>
      </c>
      <c r="I3000" t="s">
        <v>8245</v>
      </c>
      <c r="J3000">
        <v>1434212714</v>
      </c>
      <c r="K3000">
        <v>1431620714</v>
      </c>
      <c r="L3000" t="b">
        <v>0</v>
      </c>
      <c r="M3000">
        <v>180</v>
      </c>
      <c r="N3000" t="b">
        <v>1</v>
      </c>
      <c r="O3000" t="s">
        <v>8293</v>
      </c>
      <c r="P3000" t="s">
        <v>8307</v>
      </c>
      <c r="Q3000" t="s">
        <v>8308</v>
      </c>
      <c r="R3000">
        <f t="shared" si="322"/>
        <v>90.18</v>
      </c>
      <c r="S3000" s="9">
        <f t="shared" si="323"/>
        <v>108</v>
      </c>
      <c r="T3000" s="8">
        <f t="shared" si="324"/>
        <v>42138.684189814812</v>
      </c>
      <c r="U3000" s="8">
        <f t="shared" si="325"/>
        <v>42168.684189814812</v>
      </c>
      <c r="V3000" s="14">
        <f t="shared" si="326"/>
        <v>30</v>
      </c>
      <c r="W3000" s="10">
        <f t="shared" si="327"/>
        <v>8.2133333333333336E-2</v>
      </c>
      <c r="X3000" s="21">
        <f t="shared" si="328"/>
        <v>2015</v>
      </c>
    </row>
    <row r="3001" spans="1:24" ht="45" x14ac:dyDescent="0.25">
      <c r="A3001">
        <v>1753</v>
      </c>
      <c r="B3001" s="1" t="s">
        <v>1754</v>
      </c>
      <c r="C3001" s="1" t="s">
        <v>5863</v>
      </c>
      <c r="D3001" s="3">
        <v>15000</v>
      </c>
      <c r="E3001" s="4">
        <v>16200</v>
      </c>
      <c r="F3001" t="s">
        <v>8218</v>
      </c>
      <c r="G3001" t="s">
        <v>8231</v>
      </c>
      <c r="H3001" t="s">
        <v>8418</v>
      </c>
      <c r="I3001" t="s">
        <v>8252</v>
      </c>
      <c r="J3001">
        <v>1458579568</v>
      </c>
      <c r="K3001">
        <v>1455991168</v>
      </c>
      <c r="L3001" t="b">
        <v>0</v>
      </c>
      <c r="M3001">
        <v>35</v>
      </c>
      <c r="N3001" t="b">
        <v>1</v>
      </c>
      <c r="O3001" t="s">
        <v>8283</v>
      </c>
      <c r="P3001" t="s">
        <v>8312</v>
      </c>
      <c r="Q3001" t="s">
        <v>8313</v>
      </c>
      <c r="R3001">
        <f t="shared" si="322"/>
        <v>462.86</v>
      </c>
      <c r="S3001" s="9">
        <f t="shared" si="323"/>
        <v>108</v>
      </c>
      <c r="T3001" s="8">
        <f t="shared" si="324"/>
        <v>42420.74962962963</v>
      </c>
      <c r="U3001" s="8">
        <f t="shared" si="325"/>
        <v>42450.707962962959</v>
      </c>
      <c r="V3001" s="14">
        <f t="shared" si="326"/>
        <v>29.958333333328483</v>
      </c>
      <c r="W3001" s="10">
        <f t="shared" si="327"/>
        <v>0.08</v>
      </c>
      <c r="X3001" s="21">
        <f t="shared" si="328"/>
        <v>2016</v>
      </c>
    </row>
    <row r="3002" spans="1:24" ht="60" x14ac:dyDescent="0.25">
      <c r="A3002">
        <v>240</v>
      </c>
      <c r="B3002" s="1" t="s">
        <v>242</v>
      </c>
      <c r="C3002" s="1" t="s">
        <v>4350</v>
      </c>
      <c r="D3002" s="3">
        <v>15000</v>
      </c>
      <c r="E3002" s="4">
        <v>16145.12</v>
      </c>
      <c r="F3002" t="s">
        <v>8218</v>
      </c>
      <c r="G3002" t="s">
        <v>8223</v>
      </c>
      <c r="H3002" t="s">
        <v>8404</v>
      </c>
      <c r="I3002" t="s">
        <v>8245</v>
      </c>
      <c r="J3002">
        <v>1367773211</v>
      </c>
      <c r="K3002">
        <v>1363885211</v>
      </c>
      <c r="L3002" t="b">
        <v>1</v>
      </c>
      <c r="M3002">
        <v>137</v>
      </c>
      <c r="N3002" t="b">
        <v>1</v>
      </c>
      <c r="O3002" t="s">
        <v>8267</v>
      </c>
      <c r="P3002" t="s">
        <v>8320</v>
      </c>
      <c r="Q3002" t="s">
        <v>8321</v>
      </c>
      <c r="R3002">
        <f t="shared" si="322"/>
        <v>117.85</v>
      </c>
      <c r="S3002" s="9">
        <f t="shared" si="323"/>
        <v>108</v>
      </c>
      <c r="T3002" s="8">
        <f t="shared" si="324"/>
        <v>41354.708460648151</v>
      </c>
      <c r="U3002" s="8">
        <f t="shared" si="325"/>
        <v>41399.708460648151</v>
      </c>
      <c r="V3002" s="14">
        <f t="shared" si="326"/>
        <v>45</v>
      </c>
      <c r="W3002" s="10">
        <f t="shared" si="327"/>
        <v>7.6341333333333386E-2</v>
      </c>
      <c r="X3002" s="21">
        <f t="shared" si="328"/>
        <v>2013</v>
      </c>
    </row>
    <row r="3003" spans="1:24" ht="45" x14ac:dyDescent="0.25">
      <c r="A3003">
        <v>396</v>
      </c>
      <c r="B3003" s="1" t="s">
        <v>397</v>
      </c>
      <c r="C3003" s="1" t="s">
        <v>4506</v>
      </c>
      <c r="D3003" s="3">
        <v>15000</v>
      </c>
      <c r="E3003" s="4">
        <v>16000</v>
      </c>
      <c r="F3003" t="s">
        <v>8218</v>
      </c>
      <c r="G3003" t="s">
        <v>8223</v>
      </c>
      <c r="H3003" t="s">
        <v>8404</v>
      </c>
      <c r="I3003" t="s">
        <v>8245</v>
      </c>
      <c r="J3003">
        <v>1341668006</v>
      </c>
      <c r="K3003">
        <v>1340372006</v>
      </c>
      <c r="L3003" t="b">
        <v>0</v>
      </c>
      <c r="M3003">
        <v>196</v>
      </c>
      <c r="N3003" t="b">
        <v>1</v>
      </c>
      <c r="O3003" t="s">
        <v>8267</v>
      </c>
      <c r="P3003" t="s">
        <v>8320</v>
      </c>
      <c r="Q3003" t="s">
        <v>8321</v>
      </c>
      <c r="R3003">
        <f t="shared" si="322"/>
        <v>81.63</v>
      </c>
      <c r="S3003" s="9">
        <f t="shared" si="323"/>
        <v>107</v>
      </c>
      <c r="T3003" s="8">
        <f t="shared" si="324"/>
        <v>41082.564884259256</v>
      </c>
      <c r="U3003" s="8">
        <f t="shared" si="325"/>
        <v>41097.564884259256</v>
      </c>
      <c r="V3003" s="14">
        <f t="shared" si="326"/>
        <v>15</v>
      </c>
      <c r="W3003" s="10">
        <f t="shared" si="327"/>
        <v>6.6666666666666666E-2</v>
      </c>
      <c r="X3003" s="21">
        <f t="shared" si="328"/>
        <v>2012</v>
      </c>
    </row>
    <row r="3004" spans="1:24" ht="60" x14ac:dyDescent="0.25">
      <c r="A3004">
        <v>1277</v>
      </c>
      <c r="B3004" s="1" t="s">
        <v>1278</v>
      </c>
      <c r="C3004" s="1" t="s">
        <v>5387</v>
      </c>
      <c r="D3004" s="3">
        <v>15000</v>
      </c>
      <c r="E3004" s="4">
        <v>15918.65</v>
      </c>
      <c r="F3004" t="s">
        <v>8218</v>
      </c>
      <c r="G3004" t="s">
        <v>8223</v>
      </c>
      <c r="H3004" t="s">
        <v>8404</v>
      </c>
      <c r="I3004" t="s">
        <v>8245</v>
      </c>
      <c r="J3004">
        <v>1346765347</v>
      </c>
      <c r="K3004">
        <v>1343741347</v>
      </c>
      <c r="L3004" t="b">
        <v>1</v>
      </c>
      <c r="M3004">
        <v>413</v>
      </c>
      <c r="N3004" t="b">
        <v>1</v>
      </c>
      <c r="O3004" t="s">
        <v>8274</v>
      </c>
      <c r="P3004" t="s">
        <v>8326</v>
      </c>
      <c r="Q3004" t="s">
        <v>8330</v>
      </c>
      <c r="R3004">
        <f t="shared" si="322"/>
        <v>38.54</v>
      </c>
      <c r="S3004" s="9">
        <f t="shared" si="323"/>
        <v>106</v>
      </c>
      <c r="T3004" s="8">
        <f t="shared" si="324"/>
        <v>41121.561886574076</v>
      </c>
      <c r="U3004" s="8">
        <f t="shared" si="325"/>
        <v>41156.561886574076</v>
      </c>
      <c r="V3004" s="14">
        <f t="shared" si="326"/>
        <v>35</v>
      </c>
      <c r="W3004" s="10">
        <f t="shared" si="327"/>
        <v>6.1243333333333309E-2</v>
      </c>
      <c r="X3004" s="21">
        <f t="shared" si="328"/>
        <v>2012</v>
      </c>
    </row>
    <row r="3005" spans="1:24" ht="30" x14ac:dyDescent="0.25">
      <c r="A3005">
        <v>2618</v>
      </c>
      <c r="B3005" s="1" t="s">
        <v>2618</v>
      </c>
      <c r="C3005" s="1" t="s">
        <v>6728</v>
      </c>
      <c r="D3005" s="3">
        <v>15000</v>
      </c>
      <c r="E3005" s="4">
        <v>15808</v>
      </c>
      <c r="F3005" t="s">
        <v>8218</v>
      </c>
      <c r="G3005" t="s">
        <v>8223</v>
      </c>
      <c r="H3005" t="s">
        <v>8404</v>
      </c>
      <c r="I3005" t="s">
        <v>8245</v>
      </c>
      <c r="J3005">
        <v>1449000061</v>
      </c>
      <c r="K3005">
        <v>1443812461</v>
      </c>
      <c r="L3005" t="b">
        <v>1</v>
      </c>
      <c r="M3005">
        <v>77</v>
      </c>
      <c r="N3005" t="b">
        <v>1</v>
      </c>
      <c r="O3005" t="s">
        <v>8299</v>
      </c>
      <c r="P3005" t="s">
        <v>8307</v>
      </c>
      <c r="Q3005" t="s">
        <v>8314</v>
      </c>
      <c r="R3005">
        <f t="shared" si="322"/>
        <v>205.3</v>
      </c>
      <c r="S3005" s="9">
        <f t="shared" si="323"/>
        <v>105</v>
      </c>
      <c r="T3005" s="8">
        <f t="shared" si="324"/>
        <v>42279.792372685188</v>
      </c>
      <c r="U3005" s="8">
        <f t="shared" si="325"/>
        <v>42339.834039351852</v>
      </c>
      <c r="V3005" s="14">
        <f t="shared" si="326"/>
        <v>60.041666666664241</v>
      </c>
      <c r="W3005" s="10">
        <f t="shared" si="327"/>
        <v>5.3866666666666667E-2</v>
      </c>
      <c r="X3005" s="21">
        <f t="shared" si="328"/>
        <v>2015</v>
      </c>
    </row>
    <row r="3006" spans="1:24" ht="60" x14ac:dyDescent="0.25">
      <c r="A3006">
        <v>2995</v>
      </c>
      <c r="B3006" s="1" t="s">
        <v>2995</v>
      </c>
      <c r="C3006" s="1" t="s">
        <v>7105</v>
      </c>
      <c r="D3006" s="3">
        <v>15000</v>
      </c>
      <c r="E3006" s="4">
        <v>15744</v>
      </c>
      <c r="F3006" t="s">
        <v>8218</v>
      </c>
      <c r="G3006" t="s">
        <v>8223</v>
      </c>
      <c r="H3006" t="s">
        <v>8404</v>
      </c>
      <c r="I3006" t="s">
        <v>8245</v>
      </c>
      <c r="J3006">
        <v>1484841471</v>
      </c>
      <c r="K3006">
        <v>1482249471</v>
      </c>
      <c r="L3006" t="b">
        <v>0</v>
      </c>
      <c r="M3006">
        <v>249</v>
      </c>
      <c r="N3006" t="b">
        <v>1</v>
      </c>
      <c r="O3006" t="s">
        <v>8301</v>
      </c>
      <c r="P3006" t="s">
        <v>8322</v>
      </c>
      <c r="Q3006" t="s">
        <v>8323</v>
      </c>
      <c r="R3006">
        <f t="shared" si="322"/>
        <v>63.23</v>
      </c>
      <c r="S3006" s="9">
        <f t="shared" si="323"/>
        <v>105</v>
      </c>
      <c r="T3006" s="8">
        <f t="shared" si="324"/>
        <v>42724.665173611109</v>
      </c>
      <c r="U3006" s="8">
        <f t="shared" si="325"/>
        <v>42754.665173611109</v>
      </c>
      <c r="V3006" s="14">
        <f t="shared" si="326"/>
        <v>30</v>
      </c>
      <c r="W3006" s="10">
        <f t="shared" si="327"/>
        <v>4.9599999999999998E-2</v>
      </c>
      <c r="X3006" s="21">
        <f t="shared" si="328"/>
        <v>2016</v>
      </c>
    </row>
    <row r="3007" spans="1:24" ht="60" x14ac:dyDescent="0.25">
      <c r="A3007">
        <v>289</v>
      </c>
      <c r="B3007" s="1" t="s">
        <v>290</v>
      </c>
      <c r="C3007" s="1" t="s">
        <v>4399</v>
      </c>
      <c r="D3007" s="3">
        <v>15000</v>
      </c>
      <c r="E3007" s="4">
        <v>15723</v>
      </c>
      <c r="F3007" t="s">
        <v>8218</v>
      </c>
      <c r="G3007" t="s">
        <v>8224</v>
      </c>
      <c r="H3007" t="s">
        <v>8408</v>
      </c>
      <c r="I3007" t="s">
        <v>8246</v>
      </c>
      <c r="J3007">
        <v>1383389834</v>
      </c>
      <c r="K3007">
        <v>1380797834</v>
      </c>
      <c r="L3007" t="b">
        <v>1</v>
      </c>
      <c r="M3007">
        <v>232</v>
      </c>
      <c r="N3007" t="b">
        <v>1</v>
      </c>
      <c r="O3007" t="s">
        <v>8267</v>
      </c>
      <c r="P3007" t="s">
        <v>8320</v>
      </c>
      <c r="Q3007" t="s">
        <v>8321</v>
      </c>
      <c r="R3007">
        <f t="shared" si="322"/>
        <v>67.77</v>
      </c>
      <c r="S3007" s="9">
        <f t="shared" si="323"/>
        <v>105</v>
      </c>
      <c r="T3007" s="8">
        <f t="shared" si="324"/>
        <v>41550.456412037034</v>
      </c>
      <c r="U3007" s="8">
        <f t="shared" si="325"/>
        <v>41580.456412037034</v>
      </c>
      <c r="V3007" s="14">
        <f t="shared" si="326"/>
        <v>30</v>
      </c>
      <c r="W3007" s="10">
        <f t="shared" si="327"/>
        <v>4.82E-2</v>
      </c>
      <c r="X3007" s="21">
        <f t="shared" si="328"/>
        <v>2013</v>
      </c>
    </row>
    <row r="3008" spans="1:24" ht="60" x14ac:dyDescent="0.25">
      <c r="A3008">
        <v>534</v>
      </c>
      <c r="B3008" s="1" t="s">
        <v>535</v>
      </c>
      <c r="C3008" s="1" t="s">
        <v>4644</v>
      </c>
      <c r="D3008" s="3">
        <v>15000</v>
      </c>
      <c r="E3008" s="4">
        <v>15700</v>
      </c>
      <c r="F3008" t="s">
        <v>8218</v>
      </c>
      <c r="G3008" t="s">
        <v>8233</v>
      </c>
      <c r="H3008" t="s">
        <v>8412</v>
      </c>
      <c r="I3008" t="s">
        <v>8253</v>
      </c>
      <c r="J3008">
        <v>1446418800</v>
      </c>
      <c r="K3008">
        <v>1443036470</v>
      </c>
      <c r="L3008" t="b">
        <v>0</v>
      </c>
      <c r="M3008">
        <v>48</v>
      </c>
      <c r="N3008" t="b">
        <v>1</v>
      </c>
      <c r="O3008" t="s">
        <v>8269</v>
      </c>
      <c r="P3008" t="s">
        <v>8322</v>
      </c>
      <c r="Q3008" t="s">
        <v>8325</v>
      </c>
      <c r="R3008">
        <f t="shared" si="322"/>
        <v>327.08</v>
      </c>
      <c r="S3008" s="9">
        <f t="shared" si="323"/>
        <v>105</v>
      </c>
      <c r="T3008" s="8">
        <f t="shared" si="324"/>
        <v>42270.810995370368</v>
      </c>
      <c r="U3008" s="8">
        <f t="shared" si="325"/>
        <v>42309.958333333328</v>
      </c>
      <c r="V3008" s="14">
        <f t="shared" si="326"/>
        <v>39.147337962960592</v>
      </c>
      <c r="W3008" s="10">
        <f t="shared" si="327"/>
        <v>4.6666666666666669E-2</v>
      </c>
      <c r="X3008" s="21">
        <f t="shared" si="328"/>
        <v>2015</v>
      </c>
    </row>
    <row r="3009" spans="1:24" ht="45" x14ac:dyDescent="0.25">
      <c r="A3009">
        <v>3304</v>
      </c>
      <c r="B3009" s="1" t="s">
        <v>3304</v>
      </c>
      <c r="C3009" s="1" t="s">
        <v>7414</v>
      </c>
      <c r="D3009" s="3">
        <v>15000</v>
      </c>
      <c r="E3009" s="4">
        <v>15677.5</v>
      </c>
      <c r="F3009" t="s">
        <v>8218</v>
      </c>
      <c r="G3009" t="s">
        <v>8223</v>
      </c>
      <c r="H3009" t="s">
        <v>8404</v>
      </c>
      <c r="I3009" t="s">
        <v>8245</v>
      </c>
      <c r="J3009">
        <v>1482418752</v>
      </c>
      <c r="K3009">
        <v>1479826752</v>
      </c>
      <c r="L3009" t="b">
        <v>0</v>
      </c>
      <c r="M3009">
        <v>175</v>
      </c>
      <c r="N3009" t="b">
        <v>1</v>
      </c>
      <c r="O3009" t="s">
        <v>8269</v>
      </c>
      <c r="P3009" t="s">
        <v>8322</v>
      </c>
      <c r="Q3009" t="s">
        <v>8325</v>
      </c>
      <c r="R3009">
        <f t="shared" si="322"/>
        <v>89.59</v>
      </c>
      <c r="S3009" s="9">
        <f t="shared" si="323"/>
        <v>105</v>
      </c>
      <c r="T3009" s="8">
        <f t="shared" si="324"/>
        <v>42696.624444444446</v>
      </c>
      <c r="U3009" s="8">
        <f t="shared" si="325"/>
        <v>42726.624444444446</v>
      </c>
      <c r="V3009" s="14">
        <f t="shared" si="326"/>
        <v>30</v>
      </c>
      <c r="W3009" s="10">
        <f t="shared" si="327"/>
        <v>4.5166666666666667E-2</v>
      </c>
      <c r="X3009" s="21">
        <f t="shared" si="328"/>
        <v>2016</v>
      </c>
    </row>
    <row r="3010" spans="1:24" ht="60" x14ac:dyDescent="0.25">
      <c r="A3010">
        <v>2316</v>
      </c>
      <c r="B3010" s="1" t="s">
        <v>2317</v>
      </c>
      <c r="C3010" s="1" t="s">
        <v>6426</v>
      </c>
      <c r="D3010" s="3">
        <v>15000</v>
      </c>
      <c r="E3010" s="4">
        <v>15606.4</v>
      </c>
      <c r="F3010" t="s">
        <v>8218</v>
      </c>
      <c r="G3010" t="s">
        <v>8223</v>
      </c>
      <c r="H3010" t="s">
        <v>8404</v>
      </c>
      <c r="I3010" t="s">
        <v>8245</v>
      </c>
      <c r="J3010">
        <v>1260383040</v>
      </c>
      <c r="K3010">
        <v>1253726650</v>
      </c>
      <c r="L3010" t="b">
        <v>1</v>
      </c>
      <c r="M3010">
        <v>200</v>
      </c>
      <c r="N3010" t="b">
        <v>1</v>
      </c>
      <c r="O3010" t="s">
        <v>8277</v>
      </c>
      <c r="P3010" t="s">
        <v>8326</v>
      </c>
      <c r="Q3010" t="s">
        <v>8327</v>
      </c>
      <c r="R3010">
        <f t="shared" ref="R3010:R3073" si="329">IFERROR(ROUND(E3010/M3010,2),0)</f>
        <v>78.03</v>
      </c>
      <c r="S3010" s="9">
        <f t="shared" ref="S3010:S3073" si="330">ROUND((E3010/D3010)*100,0)</f>
        <v>104</v>
      </c>
      <c r="T3010" s="8">
        <f t="shared" ref="T3010:T3073" si="331">+(((K3010/60)/60)/24)+DATE(1970,1,1)</f>
        <v>40079.725115740745</v>
      </c>
      <c r="U3010" s="8">
        <f t="shared" ref="U3010:U3073" si="332">+(((J3010/60)/60/24)+DATE(1970,1,1))</f>
        <v>40156.76666666667</v>
      </c>
      <c r="V3010" s="14">
        <f t="shared" ref="V3010:V3073" si="333">+U3010-T3010</f>
        <v>77.041550925925549</v>
      </c>
      <c r="W3010" s="10">
        <f t="shared" ref="W3010:W3073" si="334">+(E3010-D3010)/D3010</f>
        <v>4.0426666666666645E-2</v>
      </c>
      <c r="X3010" s="21">
        <f t="shared" ref="X3010:X3073" si="335">YEAR(T3010)</f>
        <v>2009</v>
      </c>
    </row>
    <row r="3011" spans="1:24" ht="30" x14ac:dyDescent="0.25">
      <c r="A3011">
        <v>3779</v>
      </c>
      <c r="B3011" s="1" t="s">
        <v>3776</v>
      </c>
      <c r="C3011" s="1" t="s">
        <v>7889</v>
      </c>
      <c r="D3011" s="3">
        <v>15000</v>
      </c>
      <c r="E3011" s="4">
        <v>15597</v>
      </c>
      <c r="F3011" t="s">
        <v>8218</v>
      </c>
      <c r="G3011" t="s">
        <v>8223</v>
      </c>
      <c r="H3011" t="s">
        <v>8404</v>
      </c>
      <c r="I3011" t="s">
        <v>8245</v>
      </c>
      <c r="J3011">
        <v>1459010340</v>
      </c>
      <c r="K3011">
        <v>1456421940</v>
      </c>
      <c r="L3011" t="b">
        <v>0</v>
      </c>
      <c r="M3011">
        <v>115</v>
      </c>
      <c r="N3011" t="b">
        <v>1</v>
      </c>
      <c r="O3011" t="s">
        <v>8303</v>
      </c>
      <c r="P3011" t="s">
        <v>8322</v>
      </c>
      <c r="Q3011" t="s">
        <v>8334</v>
      </c>
      <c r="R3011">
        <f t="shared" si="329"/>
        <v>135.63</v>
      </c>
      <c r="S3011" s="9">
        <f t="shared" si="330"/>
        <v>104</v>
      </c>
      <c r="T3011" s="8">
        <f t="shared" si="331"/>
        <v>42425.735416666663</v>
      </c>
      <c r="U3011" s="8">
        <f t="shared" si="332"/>
        <v>42455.693750000006</v>
      </c>
      <c r="V3011" s="14">
        <f t="shared" si="333"/>
        <v>29.958333333343035</v>
      </c>
      <c r="W3011" s="10">
        <f t="shared" si="334"/>
        <v>3.9800000000000002E-2</v>
      </c>
      <c r="X3011" s="21">
        <f t="shared" si="335"/>
        <v>2016</v>
      </c>
    </row>
    <row r="3012" spans="1:24" ht="45" x14ac:dyDescent="0.25">
      <c r="A3012">
        <v>365</v>
      </c>
      <c r="B3012" s="1" t="s">
        <v>366</v>
      </c>
      <c r="C3012" s="1" t="s">
        <v>4475</v>
      </c>
      <c r="D3012" s="3">
        <v>15000</v>
      </c>
      <c r="E3012" s="4">
        <v>15596</v>
      </c>
      <c r="F3012" t="s">
        <v>8218</v>
      </c>
      <c r="G3012" t="s">
        <v>8224</v>
      </c>
      <c r="H3012" t="s">
        <v>8408</v>
      </c>
      <c r="I3012" t="s">
        <v>8246</v>
      </c>
      <c r="J3012">
        <v>1393597999</v>
      </c>
      <c r="K3012">
        <v>1391005999</v>
      </c>
      <c r="L3012" t="b">
        <v>0</v>
      </c>
      <c r="M3012">
        <v>65</v>
      </c>
      <c r="N3012" t="b">
        <v>1</v>
      </c>
      <c r="O3012" t="s">
        <v>8267</v>
      </c>
      <c r="P3012" t="s">
        <v>8320</v>
      </c>
      <c r="Q3012" t="s">
        <v>8321</v>
      </c>
      <c r="R3012">
        <f t="shared" si="329"/>
        <v>239.94</v>
      </c>
      <c r="S3012" s="9">
        <f t="shared" si="330"/>
        <v>104</v>
      </c>
      <c r="T3012" s="8">
        <f t="shared" si="331"/>
        <v>41668.606469907405</v>
      </c>
      <c r="U3012" s="8">
        <f t="shared" si="332"/>
        <v>41698.606469907405</v>
      </c>
      <c r="V3012" s="14">
        <f t="shared" si="333"/>
        <v>30</v>
      </c>
      <c r="W3012" s="10">
        <f t="shared" si="334"/>
        <v>3.9733333333333336E-2</v>
      </c>
      <c r="X3012" s="21">
        <f t="shared" si="335"/>
        <v>2014</v>
      </c>
    </row>
    <row r="3013" spans="1:24" ht="45" x14ac:dyDescent="0.25">
      <c r="A3013">
        <v>1220</v>
      </c>
      <c r="B3013" s="1" t="s">
        <v>1221</v>
      </c>
      <c r="C3013" s="1" t="s">
        <v>5330</v>
      </c>
      <c r="D3013" s="3">
        <v>15000</v>
      </c>
      <c r="E3013" s="4">
        <v>15565</v>
      </c>
      <c r="F3013" t="s">
        <v>8218</v>
      </c>
      <c r="G3013" t="s">
        <v>8235</v>
      </c>
      <c r="H3013" t="s">
        <v>8413</v>
      </c>
      <c r="I3013" t="s">
        <v>8248</v>
      </c>
      <c r="J3013">
        <v>1440515112</v>
      </c>
      <c r="K3013">
        <v>1437923112</v>
      </c>
      <c r="L3013" t="b">
        <v>0</v>
      </c>
      <c r="M3013">
        <v>140</v>
      </c>
      <c r="N3013" t="b">
        <v>1</v>
      </c>
      <c r="O3013" t="s">
        <v>8283</v>
      </c>
      <c r="P3013" t="s">
        <v>8312</v>
      </c>
      <c r="Q3013" t="s">
        <v>8313</v>
      </c>
      <c r="R3013">
        <f t="shared" si="329"/>
        <v>111.18</v>
      </c>
      <c r="S3013" s="9">
        <f t="shared" si="330"/>
        <v>104</v>
      </c>
      <c r="T3013" s="8">
        <f t="shared" si="331"/>
        <v>42211.628611111111</v>
      </c>
      <c r="U3013" s="8">
        <f t="shared" si="332"/>
        <v>42241.628611111111</v>
      </c>
      <c r="V3013" s="14">
        <f t="shared" si="333"/>
        <v>30</v>
      </c>
      <c r="W3013" s="10">
        <f t="shared" si="334"/>
        <v>3.7666666666666668E-2</v>
      </c>
      <c r="X3013" s="21">
        <f t="shared" si="335"/>
        <v>2015</v>
      </c>
    </row>
    <row r="3014" spans="1:24" ht="60" x14ac:dyDescent="0.25">
      <c r="A3014">
        <v>3411</v>
      </c>
      <c r="B3014" s="1" t="s">
        <v>3410</v>
      </c>
      <c r="C3014" s="1" t="s">
        <v>7521</v>
      </c>
      <c r="D3014" s="3">
        <v>15000</v>
      </c>
      <c r="E3014" s="4">
        <v>15535</v>
      </c>
      <c r="F3014" t="s">
        <v>8218</v>
      </c>
      <c r="G3014" t="s">
        <v>8223</v>
      </c>
      <c r="H3014" t="s">
        <v>8404</v>
      </c>
      <c r="I3014" t="s">
        <v>8245</v>
      </c>
      <c r="J3014">
        <v>1444264372</v>
      </c>
      <c r="K3014">
        <v>1442536372</v>
      </c>
      <c r="L3014" t="b">
        <v>0</v>
      </c>
      <c r="M3014">
        <v>78</v>
      </c>
      <c r="N3014" t="b">
        <v>1</v>
      </c>
      <c r="O3014" t="s">
        <v>8269</v>
      </c>
      <c r="P3014" t="s">
        <v>8322</v>
      </c>
      <c r="Q3014" t="s">
        <v>8325</v>
      </c>
      <c r="R3014">
        <f t="shared" si="329"/>
        <v>199.17</v>
      </c>
      <c r="S3014" s="9">
        <f t="shared" si="330"/>
        <v>104</v>
      </c>
      <c r="T3014" s="8">
        <f t="shared" si="331"/>
        <v>42265.022824074069</v>
      </c>
      <c r="U3014" s="8">
        <f t="shared" si="332"/>
        <v>42285.022824074069</v>
      </c>
      <c r="V3014" s="14">
        <f t="shared" si="333"/>
        <v>20</v>
      </c>
      <c r="W3014" s="10">
        <f t="shared" si="334"/>
        <v>3.5666666666666666E-2</v>
      </c>
      <c r="X3014" s="21">
        <f t="shared" si="335"/>
        <v>2015</v>
      </c>
    </row>
    <row r="3015" spans="1:24" ht="60" x14ac:dyDescent="0.25">
      <c r="A3015">
        <v>3235</v>
      </c>
      <c r="B3015" s="1" t="s">
        <v>3235</v>
      </c>
      <c r="C3015" s="1" t="s">
        <v>7345</v>
      </c>
      <c r="D3015" s="3">
        <v>15000</v>
      </c>
      <c r="E3015" s="4">
        <v>15481</v>
      </c>
      <c r="F3015" t="s">
        <v>8218</v>
      </c>
      <c r="G3015" t="s">
        <v>8223</v>
      </c>
      <c r="H3015" t="s">
        <v>8404</v>
      </c>
      <c r="I3015" t="s">
        <v>8245</v>
      </c>
      <c r="J3015">
        <v>1467361251</v>
      </c>
      <c r="K3015">
        <v>1464769251</v>
      </c>
      <c r="L3015" t="b">
        <v>1</v>
      </c>
      <c r="M3015">
        <v>181</v>
      </c>
      <c r="N3015" t="b">
        <v>1</v>
      </c>
      <c r="O3015" t="s">
        <v>8269</v>
      </c>
      <c r="P3015" t="s">
        <v>8322</v>
      </c>
      <c r="Q3015" t="s">
        <v>8325</v>
      </c>
      <c r="R3015">
        <f t="shared" si="329"/>
        <v>85.53</v>
      </c>
      <c r="S3015" s="9">
        <f t="shared" si="330"/>
        <v>103</v>
      </c>
      <c r="T3015" s="8">
        <f t="shared" si="331"/>
        <v>42522.347812499997</v>
      </c>
      <c r="U3015" s="8">
        <f t="shared" si="332"/>
        <v>42552.347812499997</v>
      </c>
      <c r="V3015" s="14">
        <f t="shared" si="333"/>
        <v>30</v>
      </c>
      <c r="W3015" s="10">
        <f t="shared" si="334"/>
        <v>3.2066666666666667E-2</v>
      </c>
      <c r="X3015" s="21">
        <f t="shared" si="335"/>
        <v>2016</v>
      </c>
    </row>
    <row r="3016" spans="1:24" ht="60" x14ac:dyDescent="0.25">
      <c r="A3016">
        <v>1293</v>
      </c>
      <c r="B3016" s="1" t="s">
        <v>1294</v>
      </c>
      <c r="C3016" s="1" t="s">
        <v>5403</v>
      </c>
      <c r="D3016" s="3">
        <v>15000</v>
      </c>
      <c r="E3016" s="4">
        <v>15335</v>
      </c>
      <c r="F3016" t="s">
        <v>8218</v>
      </c>
      <c r="G3016" t="s">
        <v>8223</v>
      </c>
      <c r="H3016" t="s">
        <v>8404</v>
      </c>
      <c r="I3016" t="s">
        <v>8245</v>
      </c>
      <c r="J3016">
        <v>1447523371</v>
      </c>
      <c r="K3016">
        <v>1444927771</v>
      </c>
      <c r="L3016" t="b">
        <v>0</v>
      </c>
      <c r="M3016">
        <v>120</v>
      </c>
      <c r="N3016" t="b">
        <v>1</v>
      </c>
      <c r="O3016" t="s">
        <v>8269</v>
      </c>
      <c r="P3016" t="s">
        <v>8322</v>
      </c>
      <c r="Q3016" t="s">
        <v>8325</v>
      </c>
      <c r="R3016">
        <f t="shared" si="329"/>
        <v>127.79</v>
      </c>
      <c r="S3016" s="9">
        <f t="shared" si="330"/>
        <v>102</v>
      </c>
      <c r="T3016" s="8">
        <f t="shared" si="331"/>
        <v>42292.701053240744</v>
      </c>
      <c r="U3016" s="8">
        <f t="shared" si="332"/>
        <v>42322.742719907401</v>
      </c>
      <c r="V3016" s="14">
        <f t="shared" si="333"/>
        <v>30.041666666656965</v>
      </c>
      <c r="W3016" s="10">
        <f t="shared" si="334"/>
        <v>2.2333333333333334E-2</v>
      </c>
      <c r="X3016" s="21">
        <f t="shared" si="335"/>
        <v>2015</v>
      </c>
    </row>
    <row r="3017" spans="1:24" ht="30" x14ac:dyDescent="0.25">
      <c r="A3017">
        <v>3338</v>
      </c>
      <c r="B3017" s="1" t="s">
        <v>3338</v>
      </c>
      <c r="C3017" s="1" t="s">
        <v>7448</v>
      </c>
      <c r="D3017" s="3">
        <v>15000</v>
      </c>
      <c r="E3017" s="4">
        <v>15327</v>
      </c>
      <c r="F3017" t="s">
        <v>8218</v>
      </c>
      <c r="G3017" t="s">
        <v>8223</v>
      </c>
      <c r="H3017" t="s">
        <v>8404</v>
      </c>
      <c r="I3017" t="s">
        <v>8245</v>
      </c>
      <c r="J3017">
        <v>1487944080</v>
      </c>
      <c r="K3017">
        <v>1486129680</v>
      </c>
      <c r="L3017" t="b">
        <v>0</v>
      </c>
      <c r="M3017">
        <v>112</v>
      </c>
      <c r="N3017" t="b">
        <v>1</v>
      </c>
      <c r="O3017" t="s">
        <v>8269</v>
      </c>
      <c r="P3017" t="s">
        <v>8322</v>
      </c>
      <c r="Q3017" t="s">
        <v>8325</v>
      </c>
      <c r="R3017">
        <f t="shared" si="329"/>
        <v>136.85</v>
      </c>
      <c r="S3017" s="9">
        <f t="shared" si="330"/>
        <v>102</v>
      </c>
      <c r="T3017" s="8">
        <f t="shared" si="331"/>
        <v>42769.574999999997</v>
      </c>
      <c r="U3017" s="8">
        <f t="shared" si="332"/>
        <v>42790.574999999997</v>
      </c>
      <c r="V3017" s="14">
        <f t="shared" si="333"/>
        <v>21</v>
      </c>
      <c r="W3017" s="10">
        <f t="shared" si="334"/>
        <v>2.18E-2</v>
      </c>
      <c r="X3017" s="21">
        <f t="shared" si="335"/>
        <v>2017</v>
      </c>
    </row>
    <row r="3018" spans="1:24" ht="45" x14ac:dyDescent="0.25">
      <c r="A3018">
        <v>1854</v>
      </c>
      <c r="B3018" s="1" t="s">
        <v>1855</v>
      </c>
      <c r="C3018" s="1" t="s">
        <v>5964</v>
      </c>
      <c r="D3018" s="3">
        <v>15000</v>
      </c>
      <c r="E3018" s="4">
        <v>15318.55</v>
      </c>
      <c r="F3018" t="s">
        <v>8218</v>
      </c>
      <c r="G3018" t="s">
        <v>8223</v>
      </c>
      <c r="H3018" t="s">
        <v>8404</v>
      </c>
      <c r="I3018" t="s">
        <v>8245</v>
      </c>
      <c r="J3018">
        <v>1369355437</v>
      </c>
      <c r="K3018">
        <v>1366763437</v>
      </c>
      <c r="L3018" t="b">
        <v>0</v>
      </c>
      <c r="M3018">
        <v>174</v>
      </c>
      <c r="N3018" t="b">
        <v>1</v>
      </c>
      <c r="O3018" t="s">
        <v>8274</v>
      </c>
      <c r="P3018" t="s">
        <v>8326</v>
      </c>
      <c r="Q3018" t="s">
        <v>8330</v>
      </c>
      <c r="R3018">
        <f t="shared" si="329"/>
        <v>88.04</v>
      </c>
      <c r="S3018" s="9">
        <f t="shared" si="330"/>
        <v>102</v>
      </c>
      <c r="T3018" s="8">
        <f t="shared" si="331"/>
        <v>41388.021261574075</v>
      </c>
      <c r="U3018" s="8">
        <f t="shared" si="332"/>
        <v>41418.021261574075</v>
      </c>
      <c r="V3018" s="14">
        <f t="shared" si="333"/>
        <v>30</v>
      </c>
      <c r="W3018" s="10">
        <f t="shared" si="334"/>
        <v>2.1236666666666619E-2</v>
      </c>
      <c r="X3018" s="21">
        <f t="shared" si="335"/>
        <v>2013</v>
      </c>
    </row>
    <row r="3019" spans="1:24" ht="60" x14ac:dyDescent="0.25">
      <c r="A3019">
        <v>3267</v>
      </c>
      <c r="B3019" s="1" t="s">
        <v>3267</v>
      </c>
      <c r="C3019" s="1" t="s">
        <v>7377</v>
      </c>
      <c r="D3019" s="3">
        <v>15000</v>
      </c>
      <c r="E3019" s="4">
        <v>15315</v>
      </c>
      <c r="F3019" t="s">
        <v>8218</v>
      </c>
      <c r="G3019" t="s">
        <v>8223</v>
      </c>
      <c r="H3019" t="s">
        <v>8404</v>
      </c>
      <c r="I3019" t="s">
        <v>8245</v>
      </c>
      <c r="J3019">
        <v>1437156660</v>
      </c>
      <c r="K3019">
        <v>1434564660</v>
      </c>
      <c r="L3019" t="b">
        <v>1</v>
      </c>
      <c r="M3019">
        <v>288</v>
      </c>
      <c r="N3019" t="b">
        <v>1</v>
      </c>
      <c r="O3019" t="s">
        <v>8269</v>
      </c>
      <c r="P3019" t="s">
        <v>8322</v>
      </c>
      <c r="Q3019" t="s">
        <v>8325</v>
      </c>
      <c r="R3019">
        <f t="shared" si="329"/>
        <v>53.18</v>
      </c>
      <c r="S3019" s="9">
        <f t="shared" si="330"/>
        <v>102</v>
      </c>
      <c r="T3019" s="8">
        <f t="shared" si="331"/>
        <v>42172.757638888885</v>
      </c>
      <c r="U3019" s="8">
        <f t="shared" si="332"/>
        <v>42202.757638888885</v>
      </c>
      <c r="V3019" s="14">
        <f t="shared" si="333"/>
        <v>30</v>
      </c>
      <c r="W3019" s="10">
        <f t="shared" si="334"/>
        <v>2.1000000000000001E-2</v>
      </c>
      <c r="X3019" s="21">
        <f t="shared" si="335"/>
        <v>2015</v>
      </c>
    </row>
    <row r="3020" spans="1:24" ht="60" x14ac:dyDescent="0.25">
      <c r="A3020">
        <v>57</v>
      </c>
      <c r="B3020" s="1" t="s">
        <v>59</v>
      </c>
      <c r="C3020" s="1" t="s">
        <v>4168</v>
      </c>
      <c r="D3020" s="3">
        <v>15000</v>
      </c>
      <c r="E3020" s="4">
        <v>15285</v>
      </c>
      <c r="F3020" t="s">
        <v>8218</v>
      </c>
      <c r="G3020" t="s">
        <v>8223</v>
      </c>
      <c r="H3020" t="s">
        <v>8404</v>
      </c>
      <c r="I3020" t="s">
        <v>8245</v>
      </c>
      <c r="J3020">
        <v>1429991962</v>
      </c>
      <c r="K3020">
        <v>1427399962</v>
      </c>
      <c r="L3020" t="b">
        <v>0</v>
      </c>
      <c r="M3020">
        <v>69</v>
      </c>
      <c r="N3020" t="b">
        <v>1</v>
      </c>
      <c r="O3020" t="s">
        <v>8263</v>
      </c>
      <c r="P3020" t="s">
        <v>8320</v>
      </c>
      <c r="Q3020" t="s">
        <v>8331</v>
      </c>
      <c r="R3020">
        <f t="shared" si="329"/>
        <v>221.52</v>
      </c>
      <c r="S3020" s="9">
        <f t="shared" si="330"/>
        <v>102</v>
      </c>
      <c r="T3020" s="8">
        <f t="shared" si="331"/>
        <v>42089.83289351852</v>
      </c>
      <c r="U3020" s="8">
        <f t="shared" si="332"/>
        <v>42119.83289351852</v>
      </c>
      <c r="V3020" s="14">
        <f t="shared" si="333"/>
        <v>30</v>
      </c>
      <c r="W3020" s="10">
        <f t="shared" si="334"/>
        <v>1.9E-2</v>
      </c>
      <c r="X3020" s="21">
        <f t="shared" si="335"/>
        <v>2015</v>
      </c>
    </row>
    <row r="3021" spans="1:24" ht="60" x14ac:dyDescent="0.25">
      <c r="A3021">
        <v>3286</v>
      </c>
      <c r="B3021" s="1" t="s">
        <v>3286</v>
      </c>
      <c r="C3021" s="1" t="s">
        <v>7396</v>
      </c>
      <c r="D3021" s="3">
        <v>15000</v>
      </c>
      <c r="E3021" s="4">
        <v>15265</v>
      </c>
      <c r="F3021" t="s">
        <v>8218</v>
      </c>
      <c r="G3021" t="s">
        <v>8223</v>
      </c>
      <c r="H3021" t="s">
        <v>8404</v>
      </c>
      <c r="I3021" t="s">
        <v>8245</v>
      </c>
      <c r="J3021">
        <v>1471291782</v>
      </c>
      <c r="K3021">
        <v>1468699782</v>
      </c>
      <c r="L3021" t="b">
        <v>0</v>
      </c>
      <c r="M3021">
        <v>122</v>
      </c>
      <c r="N3021" t="b">
        <v>1</v>
      </c>
      <c r="O3021" t="s">
        <v>8269</v>
      </c>
      <c r="P3021" t="s">
        <v>8322</v>
      </c>
      <c r="Q3021" t="s">
        <v>8325</v>
      </c>
      <c r="R3021">
        <f t="shared" si="329"/>
        <v>125.12</v>
      </c>
      <c r="S3021" s="9">
        <f t="shared" si="330"/>
        <v>102</v>
      </c>
      <c r="T3021" s="8">
        <f t="shared" si="331"/>
        <v>42567.840069444443</v>
      </c>
      <c r="U3021" s="8">
        <f t="shared" si="332"/>
        <v>42597.840069444443</v>
      </c>
      <c r="V3021" s="14">
        <f t="shared" si="333"/>
        <v>30</v>
      </c>
      <c r="W3021" s="10">
        <f t="shared" si="334"/>
        <v>1.7666666666666667E-2</v>
      </c>
      <c r="X3021" s="21">
        <f t="shared" si="335"/>
        <v>2016</v>
      </c>
    </row>
    <row r="3022" spans="1:24" ht="60" x14ac:dyDescent="0.25">
      <c r="A3022">
        <v>2450</v>
      </c>
      <c r="B3022" s="1" t="s">
        <v>2451</v>
      </c>
      <c r="C3022" s="1" t="s">
        <v>6560</v>
      </c>
      <c r="D3022" s="3">
        <v>15000</v>
      </c>
      <c r="E3022" s="4">
        <v>15230.03</v>
      </c>
      <c r="F3022" t="s">
        <v>8218</v>
      </c>
      <c r="G3022" t="s">
        <v>8223</v>
      </c>
      <c r="H3022" t="s">
        <v>8404</v>
      </c>
      <c r="I3022" t="s">
        <v>8245</v>
      </c>
      <c r="J3022">
        <v>1414465860</v>
      </c>
      <c r="K3022">
        <v>1411177456</v>
      </c>
      <c r="L3022" t="b">
        <v>0</v>
      </c>
      <c r="M3022">
        <v>102</v>
      </c>
      <c r="N3022" t="b">
        <v>1</v>
      </c>
      <c r="O3022" t="s">
        <v>8296</v>
      </c>
      <c r="P3022" t="s">
        <v>8318</v>
      </c>
      <c r="Q3022" t="s">
        <v>8319</v>
      </c>
      <c r="R3022">
        <f t="shared" si="329"/>
        <v>149.31</v>
      </c>
      <c r="S3022" s="9">
        <f t="shared" si="330"/>
        <v>102</v>
      </c>
      <c r="T3022" s="8">
        <f t="shared" si="331"/>
        <v>41902.07240740741</v>
      </c>
      <c r="U3022" s="8">
        <f t="shared" si="332"/>
        <v>41940.132638888892</v>
      </c>
      <c r="V3022" s="14">
        <f t="shared" si="333"/>
        <v>38.060231481482333</v>
      </c>
      <c r="W3022" s="10">
        <f t="shared" si="334"/>
        <v>1.5335333333333376E-2</v>
      </c>
      <c r="X3022" s="21">
        <f t="shared" si="335"/>
        <v>2014</v>
      </c>
    </row>
    <row r="3023" spans="1:24" ht="45" x14ac:dyDescent="0.25">
      <c r="A3023">
        <v>1830</v>
      </c>
      <c r="B3023" s="1" t="s">
        <v>1831</v>
      </c>
      <c r="C3023" s="1" t="s">
        <v>5940</v>
      </c>
      <c r="D3023" s="3">
        <v>15000</v>
      </c>
      <c r="E3023" s="4">
        <v>15230</v>
      </c>
      <c r="F3023" t="s">
        <v>8218</v>
      </c>
      <c r="G3023" t="s">
        <v>8223</v>
      </c>
      <c r="H3023" t="s">
        <v>8404</v>
      </c>
      <c r="I3023" t="s">
        <v>8245</v>
      </c>
      <c r="J3023">
        <v>1393259107</v>
      </c>
      <c r="K3023">
        <v>1390667107</v>
      </c>
      <c r="L3023" t="b">
        <v>0</v>
      </c>
      <c r="M3023">
        <v>226</v>
      </c>
      <c r="N3023" t="b">
        <v>1</v>
      </c>
      <c r="O3023" t="s">
        <v>8274</v>
      </c>
      <c r="P3023" t="s">
        <v>8326</v>
      </c>
      <c r="Q3023" t="s">
        <v>8330</v>
      </c>
      <c r="R3023">
        <f t="shared" si="329"/>
        <v>67.39</v>
      </c>
      <c r="S3023" s="9">
        <f t="shared" si="330"/>
        <v>102</v>
      </c>
      <c r="T3023" s="8">
        <f t="shared" si="331"/>
        <v>41664.684108796297</v>
      </c>
      <c r="U3023" s="8">
        <f t="shared" si="332"/>
        <v>41694.684108796297</v>
      </c>
      <c r="V3023" s="14">
        <f t="shared" si="333"/>
        <v>30</v>
      </c>
      <c r="W3023" s="10">
        <f t="shared" si="334"/>
        <v>1.5333333333333332E-2</v>
      </c>
      <c r="X3023" s="21">
        <f t="shared" si="335"/>
        <v>2014</v>
      </c>
    </row>
    <row r="3024" spans="1:24" ht="30" x14ac:dyDescent="0.25">
      <c r="A3024">
        <v>1461</v>
      </c>
      <c r="B3024" s="1" t="s">
        <v>1462</v>
      </c>
      <c r="C3024" s="1" t="s">
        <v>5571</v>
      </c>
      <c r="D3024" s="3">
        <v>15000</v>
      </c>
      <c r="E3024" s="4">
        <v>15186.69</v>
      </c>
      <c r="F3024" t="s">
        <v>8218</v>
      </c>
      <c r="G3024" t="s">
        <v>8223</v>
      </c>
      <c r="H3024" t="s">
        <v>8404</v>
      </c>
      <c r="I3024" t="s">
        <v>8245</v>
      </c>
      <c r="J3024">
        <v>1413849600</v>
      </c>
      <c r="K3024">
        <v>1410967754</v>
      </c>
      <c r="L3024" t="b">
        <v>1</v>
      </c>
      <c r="M3024">
        <v>340</v>
      </c>
      <c r="N3024" t="b">
        <v>1</v>
      </c>
      <c r="O3024" t="s">
        <v>8286</v>
      </c>
      <c r="P3024" t="s">
        <v>8310</v>
      </c>
      <c r="Q3024" t="s">
        <v>8311</v>
      </c>
      <c r="R3024">
        <f t="shared" si="329"/>
        <v>44.67</v>
      </c>
      <c r="S3024" s="9">
        <f t="shared" si="330"/>
        <v>101</v>
      </c>
      <c r="T3024" s="8">
        <f t="shared" si="331"/>
        <v>41899.645300925928</v>
      </c>
      <c r="U3024" s="8">
        <f t="shared" si="332"/>
        <v>41933</v>
      </c>
      <c r="V3024" s="14">
        <f t="shared" si="333"/>
        <v>33.354699074072414</v>
      </c>
      <c r="W3024" s="10">
        <f t="shared" si="334"/>
        <v>1.2446000000000033E-2</v>
      </c>
      <c r="X3024" s="21">
        <f t="shared" si="335"/>
        <v>2014</v>
      </c>
    </row>
    <row r="3025" spans="1:24" ht="45" x14ac:dyDescent="0.25">
      <c r="A3025">
        <v>2338</v>
      </c>
      <c r="B3025" s="1" t="s">
        <v>2339</v>
      </c>
      <c r="C3025" s="1" t="s">
        <v>6448</v>
      </c>
      <c r="D3025" s="3">
        <v>15000</v>
      </c>
      <c r="E3025" s="4">
        <v>15171.5</v>
      </c>
      <c r="F3025" t="s">
        <v>8218</v>
      </c>
      <c r="G3025" t="s">
        <v>8223</v>
      </c>
      <c r="H3025" t="s">
        <v>8404</v>
      </c>
      <c r="I3025" t="s">
        <v>8245</v>
      </c>
      <c r="J3025">
        <v>1404077484</v>
      </c>
      <c r="K3025">
        <v>1401485484</v>
      </c>
      <c r="L3025" t="b">
        <v>1</v>
      </c>
      <c r="M3025">
        <v>123</v>
      </c>
      <c r="N3025" t="b">
        <v>1</v>
      </c>
      <c r="O3025" t="s">
        <v>8296</v>
      </c>
      <c r="P3025" t="s">
        <v>8318</v>
      </c>
      <c r="Q3025" t="s">
        <v>8319</v>
      </c>
      <c r="R3025">
        <f t="shared" si="329"/>
        <v>123.35</v>
      </c>
      <c r="S3025" s="9">
        <f t="shared" si="330"/>
        <v>101</v>
      </c>
      <c r="T3025" s="8">
        <f t="shared" si="331"/>
        <v>41789.896805555552</v>
      </c>
      <c r="U3025" s="8">
        <f t="shared" si="332"/>
        <v>41819.896805555552</v>
      </c>
      <c r="V3025" s="14">
        <f t="shared" si="333"/>
        <v>30</v>
      </c>
      <c r="W3025" s="10">
        <f t="shared" si="334"/>
        <v>1.1433333333333334E-2</v>
      </c>
      <c r="X3025" s="21">
        <f t="shared" si="335"/>
        <v>2014</v>
      </c>
    </row>
    <row r="3026" spans="1:24" ht="30" x14ac:dyDescent="0.25">
      <c r="A3026">
        <v>3220</v>
      </c>
      <c r="B3026" s="1" t="s">
        <v>3220</v>
      </c>
      <c r="C3026" s="1" t="s">
        <v>7330</v>
      </c>
      <c r="D3026" s="3">
        <v>15000</v>
      </c>
      <c r="E3026" s="4">
        <v>15126</v>
      </c>
      <c r="F3026" t="s">
        <v>8218</v>
      </c>
      <c r="G3026" t="s">
        <v>8223</v>
      </c>
      <c r="H3026" t="s">
        <v>8404</v>
      </c>
      <c r="I3026" t="s">
        <v>8245</v>
      </c>
      <c r="J3026">
        <v>1489352400</v>
      </c>
      <c r="K3026">
        <v>1486411204</v>
      </c>
      <c r="L3026" t="b">
        <v>1</v>
      </c>
      <c r="M3026">
        <v>59</v>
      </c>
      <c r="N3026" t="b">
        <v>1</v>
      </c>
      <c r="O3026" t="s">
        <v>8269</v>
      </c>
      <c r="P3026" t="s">
        <v>8322</v>
      </c>
      <c r="Q3026" t="s">
        <v>8325</v>
      </c>
      <c r="R3026">
        <f t="shared" si="329"/>
        <v>256.37</v>
      </c>
      <c r="S3026" s="9">
        <f t="shared" si="330"/>
        <v>101</v>
      </c>
      <c r="T3026" s="8">
        <f t="shared" si="331"/>
        <v>42772.833379629628</v>
      </c>
      <c r="U3026" s="8">
        <f t="shared" si="332"/>
        <v>42806.875</v>
      </c>
      <c r="V3026" s="14">
        <f t="shared" si="333"/>
        <v>34.041620370371675</v>
      </c>
      <c r="W3026" s="10">
        <f t="shared" si="334"/>
        <v>8.3999999999999995E-3</v>
      </c>
      <c r="X3026" s="21">
        <f t="shared" si="335"/>
        <v>2017</v>
      </c>
    </row>
    <row r="3027" spans="1:24" ht="60" x14ac:dyDescent="0.25">
      <c r="A3027">
        <v>832</v>
      </c>
      <c r="B3027" s="1" t="s">
        <v>833</v>
      </c>
      <c r="C3027" s="1" t="s">
        <v>4942</v>
      </c>
      <c r="D3027" s="3">
        <v>15000</v>
      </c>
      <c r="E3027" s="4">
        <v>15091.06</v>
      </c>
      <c r="F3027" t="s">
        <v>8218</v>
      </c>
      <c r="G3027" t="s">
        <v>8223</v>
      </c>
      <c r="H3027" t="s">
        <v>8404</v>
      </c>
      <c r="I3027" t="s">
        <v>8245</v>
      </c>
      <c r="J3027">
        <v>1327133580</v>
      </c>
      <c r="K3027">
        <v>1321978335</v>
      </c>
      <c r="L3027" t="b">
        <v>0</v>
      </c>
      <c r="M3027">
        <v>154</v>
      </c>
      <c r="N3027" t="b">
        <v>1</v>
      </c>
      <c r="O3027" t="s">
        <v>8274</v>
      </c>
      <c r="P3027" t="s">
        <v>8326</v>
      </c>
      <c r="Q3027" t="s">
        <v>8330</v>
      </c>
      <c r="R3027">
        <f t="shared" si="329"/>
        <v>97.99</v>
      </c>
      <c r="S3027" s="9">
        <f t="shared" si="330"/>
        <v>101</v>
      </c>
      <c r="T3027" s="8">
        <f t="shared" si="331"/>
        <v>40869.675173611111</v>
      </c>
      <c r="U3027" s="8">
        <f t="shared" si="332"/>
        <v>40929.342361111114</v>
      </c>
      <c r="V3027" s="14">
        <f t="shared" si="333"/>
        <v>59.66718750000291</v>
      </c>
      <c r="W3027" s="10">
        <f t="shared" si="334"/>
        <v>6.0706666666666331E-3</v>
      </c>
      <c r="X3027" s="21">
        <f t="shared" si="335"/>
        <v>2011</v>
      </c>
    </row>
    <row r="3028" spans="1:24" ht="60" x14ac:dyDescent="0.25">
      <c r="A3028">
        <v>483</v>
      </c>
      <c r="B3028" s="1" t="s">
        <v>484</v>
      </c>
      <c r="C3028" s="1" t="s">
        <v>4593</v>
      </c>
      <c r="D3028" s="3">
        <v>15000</v>
      </c>
      <c r="E3028" s="4">
        <v>7530</v>
      </c>
      <c r="F3028" t="s">
        <v>8220</v>
      </c>
      <c r="G3028" t="s">
        <v>8224</v>
      </c>
      <c r="H3028" t="s">
        <v>8408</v>
      </c>
      <c r="I3028" t="s">
        <v>8246</v>
      </c>
      <c r="J3028">
        <v>1359434672</v>
      </c>
      <c r="K3028">
        <v>1354250672</v>
      </c>
      <c r="L3028" t="b">
        <v>0</v>
      </c>
      <c r="M3028">
        <v>147</v>
      </c>
      <c r="N3028" t="b">
        <v>0</v>
      </c>
      <c r="O3028" t="s">
        <v>8268</v>
      </c>
      <c r="P3028" t="s">
        <v>8320</v>
      </c>
      <c r="Q3028" t="s">
        <v>8338</v>
      </c>
      <c r="R3028">
        <f t="shared" si="329"/>
        <v>51.22</v>
      </c>
      <c r="S3028" s="9">
        <f t="shared" si="330"/>
        <v>50</v>
      </c>
      <c r="T3028" s="8">
        <f t="shared" si="331"/>
        <v>41243.197592592594</v>
      </c>
      <c r="U3028" s="8">
        <f t="shared" si="332"/>
        <v>41303.197592592594</v>
      </c>
      <c r="V3028" s="14">
        <f t="shared" si="333"/>
        <v>60</v>
      </c>
      <c r="W3028" s="10">
        <f t="shared" si="334"/>
        <v>-0.498</v>
      </c>
      <c r="X3028" s="21">
        <f t="shared" si="335"/>
        <v>2012</v>
      </c>
    </row>
    <row r="3029" spans="1:24" ht="45" x14ac:dyDescent="0.25">
      <c r="A3029">
        <v>954</v>
      </c>
      <c r="B3029" s="1" t="s">
        <v>955</v>
      </c>
      <c r="C3029" s="1" t="s">
        <v>5064</v>
      </c>
      <c r="D3029" s="3">
        <v>15000</v>
      </c>
      <c r="E3029" s="4">
        <v>6511</v>
      </c>
      <c r="F3029" t="s">
        <v>8220</v>
      </c>
      <c r="G3029" t="s">
        <v>8223</v>
      </c>
      <c r="H3029" t="s">
        <v>8404</v>
      </c>
      <c r="I3029" t="s">
        <v>8245</v>
      </c>
      <c r="J3029">
        <v>1440100839</v>
      </c>
      <c r="K3029">
        <v>1436472039</v>
      </c>
      <c r="L3029" t="b">
        <v>0</v>
      </c>
      <c r="M3029">
        <v>73</v>
      </c>
      <c r="N3029" t="b">
        <v>0</v>
      </c>
      <c r="O3029" t="s">
        <v>8271</v>
      </c>
      <c r="P3029" t="s">
        <v>8307</v>
      </c>
      <c r="Q3029" t="s">
        <v>8309</v>
      </c>
      <c r="R3029">
        <f t="shared" si="329"/>
        <v>89.19</v>
      </c>
      <c r="S3029" s="9">
        <f t="shared" si="330"/>
        <v>43</v>
      </c>
      <c r="T3029" s="8">
        <f t="shared" si="331"/>
        <v>42194.833784722221</v>
      </c>
      <c r="U3029" s="8">
        <f t="shared" si="332"/>
        <v>42236.833784722221</v>
      </c>
      <c r="V3029" s="14">
        <f t="shared" si="333"/>
        <v>42</v>
      </c>
      <c r="W3029" s="10">
        <f t="shared" si="334"/>
        <v>-0.56593333333333329</v>
      </c>
      <c r="X3029" s="21">
        <f t="shared" si="335"/>
        <v>2015</v>
      </c>
    </row>
    <row r="3030" spans="1:24" ht="60" x14ac:dyDescent="0.25">
      <c r="A3030">
        <v>2868</v>
      </c>
      <c r="B3030" s="1" t="s">
        <v>2868</v>
      </c>
      <c r="C3030" s="1" t="s">
        <v>6978</v>
      </c>
      <c r="D3030" s="3">
        <v>15000</v>
      </c>
      <c r="E3030" s="4">
        <v>6301.76</v>
      </c>
      <c r="F3030" t="s">
        <v>8220</v>
      </c>
      <c r="G3030" t="s">
        <v>8223</v>
      </c>
      <c r="H3030" t="s">
        <v>8404</v>
      </c>
      <c r="I3030" t="s">
        <v>8245</v>
      </c>
      <c r="J3030">
        <v>1475697054</v>
      </c>
      <c r="K3030">
        <v>1473105054</v>
      </c>
      <c r="L3030" t="b">
        <v>0</v>
      </c>
      <c r="M3030">
        <v>60</v>
      </c>
      <c r="N3030" t="b">
        <v>0</v>
      </c>
      <c r="O3030" t="s">
        <v>8269</v>
      </c>
      <c r="P3030" t="s">
        <v>8322</v>
      </c>
      <c r="Q3030" t="s">
        <v>8325</v>
      </c>
      <c r="R3030">
        <f t="shared" si="329"/>
        <v>105.03</v>
      </c>
      <c r="S3030" s="9">
        <f t="shared" si="330"/>
        <v>42</v>
      </c>
      <c r="T3030" s="8">
        <f t="shared" si="331"/>
        <v>42618.827013888891</v>
      </c>
      <c r="U3030" s="8">
        <f t="shared" si="332"/>
        <v>42648.827013888891</v>
      </c>
      <c r="V3030" s="14">
        <f t="shared" si="333"/>
        <v>30</v>
      </c>
      <c r="W3030" s="10">
        <f t="shared" si="334"/>
        <v>-0.57988266666666666</v>
      </c>
      <c r="X3030" s="21">
        <f t="shared" si="335"/>
        <v>2016</v>
      </c>
    </row>
    <row r="3031" spans="1:24" ht="45" x14ac:dyDescent="0.25">
      <c r="A3031">
        <v>479</v>
      </c>
      <c r="B3031" s="1" t="s">
        <v>480</v>
      </c>
      <c r="C3031" s="1" t="s">
        <v>4589</v>
      </c>
      <c r="D3031" s="3">
        <v>15000</v>
      </c>
      <c r="E3031" s="4">
        <v>4884</v>
      </c>
      <c r="F3031" t="s">
        <v>8220</v>
      </c>
      <c r="G3031" t="s">
        <v>8223</v>
      </c>
      <c r="H3031" t="s">
        <v>8404</v>
      </c>
      <c r="I3031" t="s">
        <v>8245</v>
      </c>
      <c r="J3031">
        <v>1416566835</v>
      </c>
      <c r="K3031">
        <v>1411379235</v>
      </c>
      <c r="L3031" t="b">
        <v>0</v>
      </c>
      <c r="M3031">
        <v>55</v>
      </c>
      <c r="N3031" t="b">
        <v>0</v>
      </c>
      <c r="O3031" t="s">
        <v>8268</v>
      </c>
      <c r="P3031" t="s">
        <v>8320</v>
      </c>
      <c r="Q3031" t="s">
        <v>8338</v>
      </c>
      <c r="R3031">
        <f t="shared" si="329"/>
        <v>88.8</v>
      </c>
      <c r="S3031" s="9">
        <f t="shared" si="330"/>
        <v>33</v>
      </c>
      <c r="T3031" s="8">
        <f t="shared" si="331"/>
        <v>41904.407812500001</v>
      </c>
      <c r="U3031" s="8">
        <f t="shared" si="332"/>
        <v>41964.449479166666</v>
      </c>
      <c r="V3031" s="14">
        <f t="shared" si="333"/>
        <v>60.041666666664241</v>
      </c>
      <c r="W3031" s="10">
        <f t="shared" si="334"/>
        <v>-0.6744</v>
      </c>
      <c r="X3031" s="21">
        <f t="shared" si="335"/>
        <v>2014</v>
      </c>
    </row>
    <row r="3032" spans="1:24" ht="60" x14ac:dyDescent="0.25">
      <c r="A3032">
        <v>921</v>
      </c>
      <c r="B3032" s="1" t="s">
        <v>922</v>
      </c>
      <c r="C3032" s="1" t="s">
        <v>5031</v>
      </c>
      <c r="D3032" s="3">
        <v>15000</v>
      </c>
      <c r="E3032" s="4">
        <v>4635</v>
      </c>
      <c r="F3032" t="s">
        <v>8220</v>
      </c>
      <c r="G3032" t="s">
        <v>8223</v>
      </c>
      <c r="H3032" t="s">
        <v>8404</v>
      </c>
      <c r="I3032" t="s">
        <v>8245</v>
      </c>
      <c r="J3032">
        <v>1323666376</v>
      </c>
      <c r="K3032">
        <v>1320033976</v>
      </c>
      <c r="L3032" t="b">
        <v>0</v>
      </c>
      <c r="M3032">
        <v>20</v>
      </c>
      <c r="N3032" t="b">
        <v>0</v>
      </c>
      <c r="O3032" t="s">
        <v>8276</v>
      </c>
      <c r="P3032" t="s">
        <v>8326</v>
      </c>
      <c r="Q3032" t="s">
        <v>8349</v>
      </c>
      <c r="R3032">
        <f t="shared" si="329"/>
        <v>231.75</v>
      </c>
      <c r="S3032" s="9">
        <f t="shared" si="330"/>
        <v>31</v>
      </c>
      <c r="T3032" s="8">
        <f t="shared" si="331"/>
        <v>40847.171018518515</v>
      </c>
      <c r="U3032" s="8">
        <f t="shared" si="332"/>
        <v>40889.212685185186</v>
      </c>
      <c r="V3032" s="14">
        <f t="shared" si="333"/>
        <v>42.041666666671517</v>
      </c>
      <c r="W3032" s="10">
        <f t="shared" si="334"/>
        <v>-0.69099999999999995</v>
      </c>
      <c r="X3032" s="21">
        <f t="shared" si="335"/>
        <v>2011</v>
      </c>
    </row>
    <row r="3033" spans="1:24" ht="60" x14ac:dyDescent="0.25">
      <c r="A3033">
        <v>702</v>
      </c>
      <c r="B3033" s="1" t="s">
        <v>703</v>
      </c>
      <c r="C3033" s="1" t="s">
        <v>4812</v>
      </c>
      <c r="D3033" s="3">
        <v>15000</v>
      </c>
      <c r="E3033" s="4">
        <v>4622.01</v>
      </c>
      <c r="F3033" t="s">
        <v>8220</v>
      </c>
      <c r="G3033" t="s">
        <v>8223</v>
      </c>
      <c r="H3033" t="s">
        <v>8404</v>
      </c>
      <c r="I3033" t="s">
        <v>8245</v>
      </c>
      <c r="J3033">
        <v>1480011987</v>
      </c>
      <c r="K3033">
        <v>1477416387</v>
      </c>
      <c r="L3033" t="b">
        <v>0</v>
      </c>
      <c r="M3033">
        <v>37</v>
      </c>
      <c r="N3033" t="b">
        <v>0</v>
      </c>
      <c r="O3033" t="s">
        <v>8271</v>
      </c>
      <c r="P3033" t="s">
        <v>8307</v>
      </c>
      <c r="Q3033" t="s">
        <v>8309</v>
      </c>
      <c r="R3033">
        <f t="shared" si="329"/>
        <v>124.92</v>
      </c>
      <c r="S3033" s="9">
        <f t="shared" si="330"/>
        <v>31</v>
      </c>
      <c r="T3033" s="8">
        <f t="shared" si="331"/>
        <v>42668.726701388892</v>
      </c>
      <c r="U3033" s="8">
        <f t="shared" si="332"/>
        <v>42698.768368055549</v>
      </c>
      <c r="V3033" s="14">
        <f t="shared" si="333"/>
        <v>30.041666666656965</v>
      </c>
      <c r="W3033" s="10">
        <f t="shared" si="334"/>
        <v>-0.69186599999999998</v>
      </c>
      <c r="X3033" s="21">
        <f t="shared" si="335"/>
        <v>2016</v>
      </c>
    </row>
    <row r="3034" spans="1:24" ht="60" x14ac:dyDescent="0.25">
      <c r="A3034">
        <v>2145</v>
      </c>
      <c r="B3034" s="1" t="s">
        <v>2146</v>
      </c>
      <c r="C3034" s="1" t="s">
        <v>6255</v>
      </c>
      <c r="D3034" s="3">
        <v>15000</v>
      </c>
      <c r="E3034" s="4">
        <v>4565</v>
      </c>
      <c r="F3034" t="s">
        <v>8220</v>
      </c>
      <c r="G3034" t="s">
        <v>8223</v>
      </c>
      <c r="H3034" t="s">
        <v>8404</v>
      </c>
      <c r="I3034" t="s">
        <v>8245</v>
      </c>
      <c r="J3034">
        <v>1385534514</v>
      </c>
      <c r="K3034">
        <v>1382938914</v>
      </c>
      <c r="L3034" t="b">
        <v>0</v>
      </c>
      <c r="M3034">
        <v>89</v>
      </c>
      <c r="N3034" t="b">
        <v>0</v>
      </c>
      <c r="O3034" t="s">
        <v>8280</v>
      </c>
      <c r="P3034" t="s">
        <v>8315</v>
      </c>
      <c r="Q3034" t="s">
        <v>8333</v>
      </c>
      <c r="R3034">
        <f t="shared" si="329"/>
        <v>51.29</v>
      </c>
      <c r="S3034" s="9">
        <f t="shared" si="330"/>
        <v>30</v>
      </c>
      <c r="T3034" s="8">
        <f t="shared" si="331"/>
        <v>41575.237430555557</v>
      </c>
      <c r="U3034" s="8">
        <f t="shared" si="332"/>
        <v>41605.279097222221</v>
      </c>
      <c r="V3034" s="14">
        <f t="shared" si="333"/>
        <v>30.041666666664241</v>
      </c>
      <c r="W3034" s="10">
        <f t="shared" si="334"/>
        <v>-0.69566666666666666</v>
      </c>
      <c r="X3034" s="21">
        <f t="shared" si="335"/>
        <v>2013</v>
      </c>
    </row>
    <row r="3035" spans="1:24" ht="60" x14ac:dyDescent="0.25">
      <c r="A3035">
        <v>1984</v>
      </c>
      <c r="B3035" s="1" t="s">
        <v>1985</v>
      </c>
      <c r="C3035" s="1" t="s">
        <v>6094</v>
      </c>
      <c r="D3035" s="3">
        <v>15000</v>
      </c>
      <c r="E3035" s="4">
        <v>3172</v>
      </c>
      <c r="F3035" t="s">
        <v>8220</v>
      </c>
      <c r="G3035" t="s">
        <v>8223</v>
      </c>
      <c r="H3035" t="s">
        <v>8404</v>
      </c>
      <c r="I3035" t="s">
        <v>8245</v>
      </c>
      <c r="J3035">
        <v>1417377481</v>
      </c>
      <c r="K3035">
        <v>1412189881</v>
      </c>
      <c r="L3035" t="b">
        <v>0</v>
      </c>
      <c r="M3035">
        <v>7</v>
      </c>
      <c r="N3035" t="b">
        <v>0</v>
      </c>
      <c r="O3035" t="s">
        <v>8294</v>
      </c>
      <c r="P3035" t="s">
        <v>8312</v>
      </c>
      <c r="Q3035" t="s">
        <v>8352</v>
      </c>
      <c r="R3035">
        <f t="shared" si="329"/>
        <v>453.14</v>
      </c>
      <c r="S3035" s="9">
        <f t="shared" si="330"/>
        <v>21</v>
      </c>
      <c r="T3035" s="8">
        <f t="shared" si="331"/>
        <v>41913.790289351848</v>
      </c>
      <c r="U3035" s="8">
        <f t="shared" si="332"/>
        <v>41973.831956018519</v>
      </c>
      <c r="V3035" s="14">
        <f t="shared" si="333"/>
        <v>60.041666666671517</v>
      </c>
      <c r="W3035" s="10">
        <f t="shared" si="334"/>
        <v>-0.78853333333333331</v>
      </c>
      <c r="X3035" s="21">
        <f t="shared" si="335"/>
        <v>2014</v>
      </c>
    </row>
    <row r="3036" spans="1:24" x14ac:dyDescent="0.25">
      <c r="A3036">
        <v>2655</v>
      </c>
      <c r="B3036" s="1" t="s">
        <v>2655</v>
      </c>
      <c r="C3036" s="1" t="s">
        <v>6765</v>
      </c>
      <c r="D3036" s="3">
        <v>15000</v>
      </c>
      <c r="E3036" s="4">
        <v>3155</v>
      </c>
      <c r="F3036" t="s">
        <v>8219</v>
      </c>
      <c r="G3036" t="s">
        <v>8223</v>
      </c>
      <c r="H3036" t="s">
        <v>8404</v>
      </c>
      <c r="I3036" t="s">
        <v>8245</v>
      </c>
      <c r="J3036">
        <v>1455048000</v>
      </c>
      <c r="K3036">
        <v>1452631647</v>
      </c>
      <c r="L3036" t="b">
        <v>0</v>
      </c>
      <c r="M3036">
        <v>43</v>
      </c>
      <c r="N3036" t="b">
        <v>0</v>
      </c>
      <c r="O3036" t="s">
        <v>8299</v>
      </c>
      <c r="P3036" t="s">
        <v>8307</v>
      </c>
      <c r="Q3036" t="s">
        <v>8314</v>
      </c>
      <c r="R3036">
        <f t="shared" si="329"/>
        <v>73.37</v>
      </c>
      <c r="S3036" s="9">
        <f t="shared" si="330"/>
        <v>21</v>
      </c>
      <c r="T3036" s="8">
        <f t="shared" si="331"/>
        <v>42381.866284722222</v>
      </c>
      <c r="U3036" s="8">
        <f t="shared" si="332"/>
        <v>42409.833333333328</v>
      </c>
      <c r="V3036" s="14">
        <f t="shared" si="333"/>
        <v>27.967048611106293</v>
      </c>
      <c r="W3036" s="10">
        <f t="shared" si="334"/>
        <v>-0.78966666666666663</v>
      </c>
      <c r="X3036" s="21">
        <f t="shared" si="335"/>
        <v>2016</v>
      </c>
    </row>
    <row r="3037" spans="1:24" ht="60" x14ac:dyDescent="0.25">
      <c r="A3037">
        <v>1166</v>
      </c>
      <c r="B3037" s="1" t="s">
        <v>1167</v>
      </c>
      <c r="C3037" s="1" t="s">
        <v>5276</v>
      </c>
      <c r="D3037" s="3">
        <v>15000</v>
      </c>
      <c r="E3037" s="4">
        <v>2871</v>
      </c>
      <c r="F3037" t="s">
        <v>8220</v>
      </c>
      <c r="G3037" t="s">
        <v>8223</v>
      </c>
      <c r="H3037" t="s">
        <v>8404</v>
      </c>
      <c r="I3037" t="s">
        <v>8245</v>
      </c>
      <c r="J3037">
        <v>1435291200</v>
      </c>
      <c r="K3037">
        <v>1432640342</v>
      </c>
      <c r="L3037" t="b">
        <v>0</v>
      </c>
      <c r="M3037">
        <v>8</v>
      </c>
      <c r="N3037" t="b">
        <v>0</v>
      </c>
      <c r="O3037" t="s">
        <v>8282</v>
      </c>
      <c r="P3037" t="s">
        <v>8318</v>
      </c>
      <c r="Q3037" t="s">
        <v>8344</v>
      </c>
      <c r="R3037">
        <f t="shared" si="329"/>
        <v>358.88</v>
      </c>
      <c r="S3037" s="9">
        <f t="shared" si="330"/>
        <v>19</v>
      </c>
      <c r="T3037" s="8">
        <f t="shared" si="331"/>
        <v>42150.485439814816</v>
      </c>
      <c r="U3037" s="8">
        <f t="shared" si="332"/>
        <v>42181.166666666672</v>
      </c>
      <c r="V3037" s="14">
        <f t="shared" si="333"/>
        <v>30.681226851855172</v>
      </c>
      <c r="W3037" s="10">
        <f t="shared" si="334"/>
        <v>-0.80859999999999999</v>
      </c>
      <c r="X3037" s="21">
        <f t="shared" si="335"/>
        <v>2015</v>
      </c>
    </row>
    <row r="3038" spans="1:24" ht="60" x14ac:dyDescent="0.25">
      <c r="A3038">
        <v>3890</v>
      </c>
      <c r="B3038" s="1" t="s">
        <v>3887</v>
      </c>
      <c r="C3038" s="1" t="s">
        <v>7998</v>
      </c>
      <c r="D3038" s="3">
        <v>15000</v>
      </c>
      <c r="E3038" s="4">
        <v>2524</v>
      </c>
      <c r="F3038" t="s">
        <v>8220</v>
      </c>
      <c r="G3038" t="s">
        <v>8223</v>
      </c>
      <c r="H3038" t="s">
        <v>8404</v>
      </c>
      <c r="I3038" t="s">
        <v>8245</v>
      </c>
      <c r="J3038">
        <v>1439662344</v>
      </c>
      <c r="K3038">
        <v>1434478344</v>
      </c>
      <c r="L3038" t="b">
        <v>0</v>
      </c>
      <c r="M3038">
        <v>8</v>
      </c>
      <c r="N3038" t="b">
        <v>0</v>
      </c>
      <c r="O3038" t="s">
        <v>8269</v>
      </c>
      <c r="P3038" t="s">
        <v>8322</v>
      </c>
      <c r="Q3038" t="s">
        <v>8325</v>
      </c>
      <c r="R3038">
        <f t="shared" si="329"/>
        <v>315.5</v>
      </c>
      <c r="S3038" s="9">
        <f t="shared" si="330"/>
        <v>17</v>
      </c>
      <c r="T3038" s="8">
        <f t="shared" si="331"/>
        <v>42171.758611111116</v>
      </c>
      <c r="U3038" s="8">
        <f t="shared" si="332"/>
        <v>42231.758611111116</v>
      </c>
      <c r="V3038" s="14">
        <f t="shared" si="333"/>
        <v>60</v>
      </c>
      <c r="W3038" s="10">
        <f t="shared" si="334"/>
        <v>-0.83173333333333332</v>
      </c>
      <c r="X3038" s="21">
        <f t="shared" si="335"/>
        <v>2015</v>
      </c>
    </row>
    <row r="3039" spans="1:24" ht="45" x14ac:dyDescent="0.25">
      <c r="A3039">
        <v>3924</v>
      </c>
      <c r="B3039" s="1" t="s">
        <v>3921</v>
      </c>
      <c r="C3039" s="1" t="s">
        <v>8032</v>
      </c>
      <c r="D3039" s="3">
        <v>15000</v>
      </c>
      <c r="E3039" s="4">
        <v>2290</v>
      </c>
      <c r="F3039" t="s">
        <v>8220</v>
      </c>
      <c r="G3039" t="s">
        <v>8223</v>
      </c>
      <c r="H3039" t="s">
        <v>8404</v>
      </c>
      <c r="I3039" t="s">
        <v>8245</v>
      </c>
      <c r="J3039">
        <v>1403823722</v>
      </c>
      <c r="K3039">
        <v>1401231722</v>
      </c>
      <c r="L3039" t="b">
        <v>0</v>
      </c>
      <c r="M3039">
        <v>40</v>
      </c>
      <c r="N3039" t="b">
        <v>0</v>
      </c>
      <c r="O3039" t="s">
        <v>8269</v>
      </c>
      <c r="P3039" t="s">
        <v>8322</v>
      </c>
      <c r="Q3039" t="s">
        <v>8325</v>
      </c>
      <c r="R3039">
        <f t="shared" si="329"/>
        <v>57.25</v>
      </c>
      <c r="S3039" s="9">
        <f t="shared" si="330"/>
        <v>15</v>
      </c>
      <c r="T3039" s="8">
        <f t="shared" si="331"/>
        <v>41786.959745370368</v>
      </c>
      <c r="U3039" s="8">
        <f t="shared" si="332"/>
        <v>41816.959745370368</v>
      </c>
      <c r="V3039" s="14">
        <f t="shared" si="333"/>
        <v>30</v>
      </c>
      <c r="W3039" s="10">
        <f t="shared" si="334"/>
        <v>-0.84733333333333338</v>
      </c>
      <c r="X3039" s="21">
        <f t="shared" si="335"/>
        <v>2014</v>
      </c>
    </row>
    <row r="3040" spans="1:24" ht="45" x14ac:dyDescent="0.25">
      <c r="A3040">
        <v>714</v>
      </c>
      <c r="B3040" s="1" t="s">
        <v>715</v>
      </c>
      <c r="C3040" s="1" t="s">
        <v>4824</v>
      </c>
      <c r="D3040" s="3">
        <v>15000</v>
      </c>
      <c r="E3040" s="4">
        <v>2249</v>
      </c>
      <c r="F3040" t="s">
        <v>8220</v>
      </c>
      <c r="G3040" t="s">
        <v>8223</v>
      </c>
      <c r="H3040" t="s">
        <v>8404</v>
      </c>
      <c r="I3040" t="s">
        <v>8245</v>
      </c>
      <c r="J3040">
        <v>1488308082</v>
      </c>
      <c r="K3040">
        <v>1483124082</v>
      </c>
      <c r="L3040" t="b">
        <v>0</v>
      </c>
      <c r="M3040">
        <v>28</v>
      </c>
      <c r="N3040" t="b">
        <v>0</v>
      </c>
      <c r="O3040" t="s">
        <v>8271</v>
      </c>
      <c r="P3040" t="s">
        <v>8307</v>
      </c>
      <c r="Q3040" t="s">
        <v>8309</v>
      </c>
      <c r="R3040">
        <f t="shared" si="329"/>
        <v>80.319999999999993</v>
      </c>
      <c r="S3040" s="9">
        <f t="shared" si="330"/>
        <v>15</v>
      </c>
      <c r="T3040" s="8">
        <f t="shared" si="331"/>
        <v>42734.787986111114</v>
      </c>
      <c r="U3040" s="8">
        <f t="shared" si="332"/>
        <v>42794.787986111114</v>
      </c>
      <c r="V3040" s="14">
        <f t="shared" si="333"/>
        <v>60</v>
      </c>
      <c r="W3040" s="10">
        <f t="shared" si="334"/>
        <v>-0.85006666666666664</v>
      </c>
      <c r="X3040" s="21">
        <f t="shared" si="335"/>
        <v>2016</v>
      </c>
    </row>
    <row r="3041" spans="1:24" ht="30" x14ac:dyDescent="0.25">
      <c r="A3041">
        <v>2595</v>
      </c>
      <c r="B3041" s="1" t="s">
        <v>2595</v>
      </c>
      <c r="C3041" s="1" t="s">
        <v>6705</v>
      </c>
      <c r="D3041" s="3">
        <v>15000</v>
      </c>
      <c r="E3041" s="4">
        <v>1825</v>
      </c>
      <c r="F3041" t="s">
        <v>8220</v>
      </c>
      <c r="G3041" t="s">
        <v>8223</v>
      </c>
      <c r="H3041" t="s">
        <v>8404</v>
      </c>
      <c r="I3041" t="s">
        <v>8245</v>
      </c>
      <c r="J3041">
        <v>1487915500</v>
      </c>
      <c r="K3041">
        <v>1485323500</v>
      </c>
      <c r="L3041" t="b">
        <v>0</v>
      </c>
      <c r="M3041">
        <v>19</v>
      </c>
      <c r="N3041" t="b">
        <v>0</v>
      </c>
      <c r="O3041" t="s">
        <v>8282</v>
      </c>
      <c r="P3041" t="s">
        <v>8318</v>
      </c>
      <c r="Q3041" t="s">
        <v>8344</v>
      </c>
      <c r="R3041">
        <f t="shared" si="329"/>
        <v>96.05</v>
      </c>
      <c r="S3041" s="9">
        <f t="shared" si="330"/>
        <v>12</v>
      </c>
      <c r="T3041" s="8">
        <f t="shared" si="331"/>
        <v>42760.244212962964</v>
      </c>
      <c r="U3041" s="8">
        <f t="shared" si="332"/>
        <v>42790.244212962964</v>
      </c>
      <c r="V3041" s="14">
        <f t="shared" si="333"/>
        <v>30</v>
      </c>
      <c r="W3041" s="10">
        <f t="shared" si="334"/>
        <v>-0.8783333333333333</v>
      </c>
      <c r="X3041" s="21">
        <f t="shared" si="335"/>
        <v>2017</v>
      </c>
    </row>
    <row r="3042" spans="1:24" ht="60" x14ac:dyDescent="0.25">
      <c r="A3042">
        <v>1455</v>
      </c>
      <c r="B3042" s="1" t="s">
        <v>1456</v>
      </c>
      <c r="C3042" s="1" t="s">
        <v>5565</v>
      </c>
      <c r="D3042" s="3">
        <v>15000</v>
      </c>
      <c r="E3042" s="4">
        <v>1575</v>
      </c>
      <c r="F3042" t="s">
        <v>8219</v>
      </c>
      <c r="G3042" t="s">
        <v>8223</v>
      </c>
      <c r="H3042" t="s">
        <v>8404</v>
      </c>
      <c r="I3042" t="s">
        <v>8245</v>
      </c>
      <c r="J3042">
        <v>1409924340</v>
      </c>
      <c r="K3042">
        <v>1405181320</v>
      </c>
      <c r="L3042" t="b">
        <v>0</v>
      </c>
      <c r="M3042">
        <v>7</v>
      </c>
      <c r="N3042" t="b">
        <v>0</v>
      </c>
      <c r="O3042" t="s">
        <v>8285</v>
      </c>
      <c r="P3042" t="s">
        <v>8310</v>
      </c>
      <c r="Q3042" t="s">
        <v>8347</v>
      </c>
      <c r="R3042">
        <f t="shared" si="329"/>
        <v>225</v>
      </c>
      <c r="S3042" s="9">
        <f t="shared" si="330"/>
        <v>11</v>
      </c>
      <c r="T3042" s="8">
        <f t="shared" si="331"/>
        <v>41832.672685185185</v>
      </c>
      <c r="U3042" s="8">
        <f t="shared" si="332"/>
        <v>41887.568749999999</v>
      </c>
      <c r="V3042" s="14">
        <f t="shared" si="333"/>
        <v>54.896064814813144</v>
      </c>
      <c r="W3042" s="10">
        <f t="shared" si="334"/>
        <v>-0.89500000000000002</v>
      </c>
      <c r="X3042" s="21">
        <f t="shared" si="335"/>
        <v>2014</v>
      </c>
    </row>
    <row r="3043" spans="1:24" ht="60" x14ac:dyDescent="0.25">
      <c r="A3043">
        <v>4077</v>
      </c>
      <c r="B3043" s="1" t="s">
        <v>4073</v>
      </c>
      <c r="C3043" s="1" t="s">
        <v>8180</v>
      </c>
      <c r="D3043" s="3">
        <v>15000</v>
      </c>
      <c r="E3043" s="4">
        <v>1335</v>
      </c>
      <c r="F3043" t="s">
        <v>8220</v>
      </c>
      <c r="G3043" t="s">
        <v>8223</v>
      </c>
      <c r="H3043" t="s">
        <v>8404</v>
      </c>
      <c r="I3043" t="s">
        <v>8245</v>
      </c>
      <c r="J3043">
        <v>1482339794</v>
      </c>
      <c r="K3043">
        <v>1479747794</v>
      </c>
      <c r="L3043" t="b">
        <v>0</v>
      </c>
      <c r="M3043">
        <v>6</v>
      </c>
      <c r="N3043" t="b">
        <v>0</v>
      </c>
      <c r="O3043" t="s">
        <v>8269</v>
      </c>
      <c r="P3043" t="s">
        <v>8322</v>
      </c>
      <c r="Q3043" t="s">
        <v>8325</v>
      </c>
      <c r="R3043">
        <f t="shared" si="329"/>
        <v>222.5</v>
      </c>
      <c r="S3043" s="9">
        <f t="shared" si="330"/>
        <v>9</v>
      </c>
      <c r="T3043" s="8">
        <f t="shared" si="331"/>
        <v>42695.7105787037</v>
      </c>
      <c r="U3043" s="8">
        <f t="shared" si="332"/>
        <v>42725.7105787037</v>
      </c>
      <c r="V3043" s="14">
        <f t="shared" si="333"/>
        <v>30</v>
      </c>
      <c r="W3043" s="10">
        <f t="shared" si="334"/>
        <v>-0.91100000000000003</v>
      </c>
      <c r="X3043" s="21">
        <f t="shared" si="335"/>
        <v>2016</v>
      </c>
    </row>
    <row r="3044" spans="1:24" ht="60" x14ac:dyDescent="0.25">
      <c r="A3044">
        <v>1323</v>
      </c>
      <c r="B3044" s="1" t="s">
        <v>1324</v>
      </c>
      <c r="C3044" s="1" t="s">
        <v>5433</v>
      </c>
      <c r="D3044" s="3">
        <v>15000</v>
      </c>
      <c r="E3044" s="4">
        <v>1332</v>
      </c>
      <c r="F3044" t="s">
        <v>8219</v>
      </c>
      <c r="G3044" t="s">
        <v>8223</v>
      </c>
      <c r="H3044" t="s">
        <v>8404</v>
      </c>
      <c r="I3044" t="s">
        <v>8245</v>
      </c>
      <c r="J3044">
        <v>1461653700</v>
      </c>
      <c r="K3044">
        <v>1458665146</v>
      </c>
      <c r="L3044" t="b">
        <v>0</v>
      </c>
      <c r="M3044">
        <v>44</v>
      </c>
      <c r="N3044" t="b">
        <v>0</v>
      </c>
      <c r="O3044" t="s">
        <v>8271</v>
      </c>
      <c r="P3044" t="s">
        <v>8307</v>
      </c>
      <c r="Q3044" t="s">
        <v>8309</v>
      </c>
      <c r="R3044">
        <f t="shared" si="329"/>
        <v>30.27</v>
      </c>
      <c r="S3044" s="9">
        <f t="shared" si="330"/>
        <v>9</v>
      </c>
      <c r="T3044" s="8">
        <f t="shared" si="331"/>
        <v>42451.698449074072</v>
      </c>
      <c r="U3044" s="8">
        <f t="shared" si="332"/>
        <v>42486.288194444445</v>
      </c>
      <c r="V3044" s="14">
        <f t="shared" si="333"/>
        <v>34.589745370372839</v>
      </c>
      <c r="W3044" s="10">
        <f t="shared" si="334"/>
        <v>-0.91120000000000001</v>
      </c>
      <c r="X3044" s="21">
        <f t="shared" si="335"/>
        <v>2016</v>
      </c>
    </row>
    <row r="3045" spans="1:24" ht="45" x14ac:dyDescent="0.25">
      <c r="A3045">
        <v>3075</v>
      </c>
      <c r="B3045" s="1" t="s">
        <v>3075</v>
      </c>
      <c r="C3045" s="1" t="s">
        <v>7185</v>
      </c>
      <c r="D3045" s="3">
        <v>15000</v>
      </c>
      <c r="E3045" s="4">
        <v>1296</v>
      </c>
      <c r="F3045" t="s">
        <v>8220</v>
      </c>
      <c r="G3045" t="s">
        <v>8223</v>
      </c>
      <c r="H3045" t="s">
        <v>8404</v>
      </c>
      <c r="I3045" t="s">
        <v>8245</v>
      </c>
      <c r="J3045">
        <v>1471573640</v>
      </c>
      <c r="K3045">
        <v>1467253640</v>
      </c>
      <c r="L3045" t="b">
        <v>0</v>
      </c>
      <c r="M3045">
        <v>20</v>
      </c>
      <c r="N3045" t="b">
        <v>0</v>
      </c>
      <c r="O3045" t="s">
        <v>8301</v>
      </c>
      <c r="P3045" t="s">
        <v>8322</v>
      </c>
      <c r="Q3045" t="s">
        <v>8323</v>
      </c>
      <c r="R3045">
        <f t="shared" si="329"/>
        <v>64.8</v>
      </c>
      <c r="S3045" s="9">
        <f t="shared" si="330"/>
        <v>9</v>
      </c>
      <c r="T3045" s="8">
        <f t="shared" si="331"/>
        <v>42551.102314814809</v>
      </c>
      <c r="U3045" s="8">
        <f t="shared" si="332"/>
        <v>42601.102314814809</v>
      </c>
      <c r="V3045" s="14">
        <f t="shared" si="333"/>
        <v>50</v>
      </c>
      <c r="W3045" s="10">
        <f t="shared" si="334"/>
        <v>-0.91359999999999997</v>
      </c>
      <c r="X3045" s="21">
        <f t="shared" si="335"/>
        <v>2016</v>
      </c>
    </row>
    <row r="3046" spans="1:24" ht="30" x14ac:dyDescent="0.25">
      <c r="A3046">
        <v>1089</v>
      </c>
      <c r="B3046" s="1" t="s">
        <v>1090</v>
      </c>
      <c r="C3046" s="1" t="s">
        <v>5199</v>
      </c>
      <c r="D3046" s="3">
        <v>15000</v>
      </c>
      <c r="E3046" s="4">
        <v>1174</v>
      </c>
      <c r="F3046" t="s">
        <v>8220</v>
      </c>
      <c r="G3046" t="s">
        <v>8229</v>
      </c>
      <c r="H3046" t="s">
        <v>8410</v>
      </c>
      <c r="I3046" t="s">
        <v>8248</v>
      </c>
      <c r="J3046">
        <v>1435293175</v>
      </c>
      <c r="K3046">
        <v>1432701175</v>
      </c>
      <c r="L3046" t="b">
        <v>0</v>
      </c>
      <c r="M3046">
        <v>49</v>
      </c>
      <c r="N3046" t="b">
        <v>0</v>
      </c>
      <c r="O3046" t="s">
        <v>8280</v>
      </c>
      <c r="P3046" t="s">
        <v>8315</v>
      </c>
      <c r="Q3046" t="s">
        <v>8333</v>
      </c>
      <c r="R3046">
        <f t="shared" si="329"/>
        <v>23.96</v>
      </c>
      <c r="S3046" s="9">
        <f t="shared" si="330"/>
        <v>8</v>
      </c>
      <c r="T3046" s="8">
        <f t="shared" si="331"/>
        <v>42151.189525462964</v>
      </c>
      <c r="U3046" s="8">
        <f t="shared" si="332"/>
        <v>42181.189525462964</v>
      </c>
      <c r="V3046" s="14">
        <f t="shared" si="333"/>
        <v>30</v>
      </c>
      <c r="W3046" s="10">
        <f t="shared" si="334"/>
        <v>-0.92173333333333329</v>
      </c>
      <c r="X3046" s="21">
        <f t="shared" si="335"/>
        <v>2015</v>
      </c>
    </row>
    <row r="3047" spans="1:24" ht="30" x14ac:dyDescent="0.25">
      <c r="A3047">
        <v>1224</v>
      </c>
      <c r="B3047" s="1" t="s">
        <v>1225</v>
      </c>
      <c r="C3047" s="1" t="s">
        <v>5334</v>
      </c>
      <c r="D3047" s="3">
        <v>15000</v>
      </c>
      <c r="E3047" s="4">
        <v>1060</v>
      </c>
      <c r="F3047" t="s">
        <v>8219</v>
      </c>
      <c r="G3047" t="s">
        <v>8223</v>
      </c>
      <c r="H3047" t="s">
        <v>8404</v>
      </c>
      <c r="I3047" t="s">
        <v>8245</v>
      </c>
      <c r="J3047">
        <v>1402060302</v>
      </c>
      <c r="K3047">
        <v>1396876302</v>
      </c>
      <c r="L3047" t="b">
        <v>0</v>
      </c>
      <c r="M3047">
        <v>18</v>
      </c>
      <c r="N3047" t="b">
        <v>0</v>
      </c>
      <c r="O3047" t="s">
        <v>8284</v>
      </c>
      <c r="P3047" t="s">
        <v>8326</v>
      </c>
      <c r="Q3047" t="s">
        <v>8353</v>
      </c>
      <c r="R3047">
        <f t="shared" si="329"/>
        <v>58.89</v>
      </c>
      <c r="S3047" s="9">
        <f t="shared" si="330"/>
        <v>7</v>
      </c>
      <c r="T3047" s="8">
        <f t="shared" si="331"/>
        <v>41736.549791666665</v>
      </c>
      <c r="U3047" s="8">
        <f t="shared" si="332"/>
        <v>41796.549791666665</v>
      </c>
      <c r="V3047" s="14">
        <f t="shared" si="333"/>
        <v>60</v>
      </c>
      <c r="W3047" s="10">
        <f t="shared" si="334"/>
        <v>-0.92933333333333334</v>
      </c>
      <c r="X3047" s="21">
        <f t="shared" si="335"/>
        <v>2014</v>
      </c>
    </row>
    <row r="3048" spans="1:24" ht="45" x14ac:dyDescent="0.25">
      <c r="A3048">
        <v>1174</v>
      </c>
      <c r="B3048" s="1" t="s">
        <v>1175</v>
      </c>
      <c r="C3048" s="1" t="s">
        <v>5284</v>
      </c>
      <c r="D3048" s="3">
        <v>15000</v>
      </c>
      <c r="E3048" s="4">
        <v>886</v>
      </c>
      <c r="F3048" t="s">
        <v>8220</v>
      </c>
      <c r="G3048" t="s">
        <v>8223</v>
      </c>
      <c r="H3048" t="s">
        <v>8404</v>
      </c>
      <c r="I3048" t="s">
        <v>8245</v>
      </c>
      <c r="J3048">
        <v>1462738327</v>
      </c>
      <c r="K3048">
        <v>1460146327</v>
      </c>
      <c r="L3048" t="b">
        <v>0</v>
      </c>
      <c r="M3048">
        <v>19</v>
      </c>
      <c r="N3048" t="b">
        <v>0</v>
      </c>
      <c r="O3048" t="s">
        <v>8282</v>
      </c>
      <c r="P3048" t="s">
        <v>8318</v>
      </c>
      <c r="Q3048" t="s">
        <v>8344</v>
      </c>
      <c r="R3048">
        <f t="shared" si="329"/>
        <v>46.63</v>
      </c>
      <c r="S3048" s="9">
        <f t="shared" si="330"/>
        <v>6</v>
      </c>
      <c r="T3048" s="8">
        <f t="shared" si="331"/>
        <v>42468.84174768519</v>
      </c>
      <c r="U3048" s="8">
        <f t="shared" si="332"/>
        <v>42498.84174768519</v>
      </c>
      <c r="V3048" s="14">
        <f t="shared" si="333"/>
        <v>30</v>
      </c>
      <c r="W3048" s="10">
        <f t="shared" si="334"/>
        <v>-0.94093333333333329</v>
      </c>
      <c r="X3048" s="21">
        <f t="shared" si="335"/>
        <v>2016</v>
      </c>
    </row>
    <row r="3049" spans="1:24" ht="45" x14ac:dyDescent="0.25">
      <c r="A3049">
        <v>703</v>
      </c>
      <c r="B3049" s="1" t="s">
        <v>704</v>
      </c>
      <c r="C3049" s="1" t="s">
        <v>4813</v>
      </c>
      <c r="D3049" s="3">
        <v>15000</v>
      </c>
      <c r="E3049" s="4">
        <v>837</v>
      </c>
      <c r="F3049" t="s">
        <v>8220</v>
      </c>
      <c r="G3049" t="s">
        <v>8223</v>
      </c>
      <c r="H3049" t="s">
        <v>8404</v>
      </c>
      <c r="I3049" t="s">
        <v>8245</v>
      </c>
      <c r="J3049">
        <v>1485905520</v>
      </c>
      <c r="K3049">
        <v>1481150949</v>
      </c>
      <c r="L3049" t="b">
        <v>0</v>
      </c>
      <c r="M3049">
        <v>7</v>
      </c>
      <c r="N3049" t="b">
        <v>0</v>
      </c>
      <c r="O3049" t="s">
        <v>8271</v>
      </c>
      <c r="P3049" t="s">
        <v>8307</v>
      </c>
      <c r="Q3049" t="s">
        <v>8309</v>
      </c>
      <c r="R3049">
        <f t="shared" si="329"/>
        <v>119.57</v>
      </c>
      <c r="S3049" s="9">
        <f t="shared" si="330"/>
        <v>6</v>
      </c>
      <c r="T3049" s="8">
        <f t="shared" si="331"/>
        <v>42711.950798611113</v>
      </c>
      <c r="U3049" s="8">
        <f t="shared" si="332"/>
        <v>42766.98055555555</v>
      </c>
      <c r="V3049" s="14">
        <f t="shared" si="333"/>
        <v>55.029756944437395</v>
      </c>
      <c r="W3049" s="10">
        <f t="shared" si="334"/>
        <v>-0.94420000000000004</v>
      </c>
      <c r="X3049" s="21">
        <f t="shared" si="335"/>
        <v>2016</v>
      </c>
    </row>
    <row r="3050" spans="1:24" ht="45" x14ac:dyDescent="0.25">
      <c r="A3050">
        <v>668</v>
      </c>
      <c r="B3050" s="1" t="s">
        <v>669</v>
      </c>
      <c r="C3050" s="1" t="s">
        <v>4778</v>
      </c>
      <c r="D3050" s="3">
        <v>15000</v>
      </c>
      <c r="E3050" s="4">
        <v>684</v>
      </c>
      <c r="F3050" t="s">
        <v>8220</v>
      </c>
      <c r="G3050" t="s">
        <v>8223</v>
      </c>
      <c r="H3050" t="s">
        <v>8404</v>
      </c>
      <c r="I3050" t="s">
        <v>8245</v>
      </c>
      <c r="J3050">
        <v>1431374222</v>
      </c>
      <c r="K3050">
        <v>1427486222</v>
      </c>
      <c r="L3050" t="b">
        <v>0</v>
      </c>
      <c r="M3050">
        <v>25</v>
      </c>
      <c r="N3050" t="b">
        <v>0</v>
      </c>
      <c r="O3050" t="s">
        <v>8271</v>
      </c>
      <c r="P3050" t="s">
        <v>8307</v>
      </c>
      <c r="Q3050" t="s">
        <v>8309</v>
      </c>
      <c r="R3050">
        <f t="shared" si="329"/>
        <v>27.36</v>
      </c>
      <c r="S3050" s="9">
        <f t="shared" si="330"/>
        <v>5</v>
      </c>
      <c r="T3050" s="8">
        <f t="shared" si="331"/>
        <v>42090.831273148149</v>
      </c>
      <c r="U3050" s="8">
        <f t="shared" si="332"/>
        <v>42135.831273148149</v>
      </c>
      <c r="V3050" s="14">
        <f t="shared" si="333"/>
        <v>45</v>
      </c>
      <c r="W3050" s="10">
        <f t="shared" si="334"/>
        <v>-0.95440000000000003</v>
      </c>
      <c r="X3050" s="21">
        <f t="shared" si="335"/>
        <v>2015</v>
      </c>
    </row>
    <row r="3051" spans="1:24" ht="45" x14ac:dyDescent="0.25">
      <c r="A3051">
        <v>603</v>
      </c>
      <c r="B3051" s="1" t="s">
        <v>604</v>
      </c>
      <c r="C3051" s="1" t="s">
        <v>4713</v>
      </c>
      <c r="D3051" s="3">
        <v>15000</v>
      </c>
      <c r="E3051" s="4">
        <v>590.02</v>
      </c>
      <c r="F3051" t="s">
        <v>8219</v>
      </c>
      <c r="G3051" t="s">
        <v>8223</v>
      </c>
      <c r="H3051" t="s">
        <v>8404</v>
      </c>
      <c r="I3051" t="s">
        <v>8245</v>
      </c>
      <c r="J3051">
        <v>1408029623</v>
      </c>
      <c r="K3051">
        <v>1405437623</v>
      </c>
      <c r="L3051" t="b">
        <v>0</v>
      </c>
      <c r="M3051">
        <v>13</v>
      </c>
      <c r="N3051" t="b">
        <v>0</v>
      </c>
      <c r="O3051" t="s">
        <v>8270</v>
      </c>
      <c r="P3051" t="s">
        <v>8307</v>
      </c>
      <c r="Q3051" t="s">
        <v>8341</v>
      </c>
      <c r="R3051">
        <f t="shared" si="329"/>
        <v>45.39</v>
      </c>
      <c r="S3051" s="9">
        <f t="shared" si="330"/>
        <v>4</v>
      </c>
      <c r="T3051" s="8">
        <f t="shared" si="331"/>
        <v>41835.639155092591</v>
      </c>
      <c r="U3051" s="8">
        <f t="shared" si="332"/>
        <v>41865.639155092591</v>
      </c>
      <c r="V3051" s="14">
        <f t="shared" si="333"/>
        <v>30</v>
      </c>
      <c r="W3051" s="10">
        <f t="shared" si="334"/>
        <v>-0.96066533333333326</v>
      </c>
      <c r="X3051" s="21">
        <f t="shared" si="335"/>
        <v>2014</v>
      </c>
    </row>
    <row r="3052" spans="1:24" ht="60" x14ac:dyDescent="0.25">
      <c r="A3052">
        <v>3894</v>
      </c>
      <c r="B3052" s="1" t="s">
        <v>3891</v>
      </c>
      <c r="C3052" s="1" t="s">
        <v>8002</v>
      </c>
      <c r="D3052" s="3">
        <v>15000</v>
      </c>
      <c r="E3052" s="4">
        <v>520</v>
      </c>
      <c r="F3052" t="s">
        <v>8220</v>
      </c>
      <c r="G3052" t="s">
        <v>8223</v>
      </c>
      <c r="H3052" t="s">
        <v>8404</v>
      </c>
      <c r="I3052" t="s">
        <v>8245</v>
      </c>
      <c r="J3052">
        <v>1481000340</v>
      </c>
      <c r="K3052">
        <v>1478386812</v>
      </c>
      <c r="L3052" t="b">
        <v>0</v>
      </c>
      <c r="M3052">
        <v>11</v>
      </c>
      <c r="N3052" t="b">
        <v>0</v>
      </c>
      <c r="O3052" t="s">
        <v>8269</v>
      </c>
      <c r="P3052" t="s">
        <v>8322</v>
      </c>
      <c r="Q3052" t="s">
        <v>8325</v>
      </c>
      <c r="R3052">
        <f t="shared" si="329"/>
        <v>47.27</v>
      </c>
      <c r="S3052" s="9">
        <f t="shared" si="330"/>
        <v>3</v>
      </c>
      <c r="T3052" s="8">
        <f t="shared" si="331"/>
        <v>42679.958472222221</v>
      </c>
      <c r="U3052" s="8">
        <f t="shared" si="332"/>
        <v>42710.207638888889</v>
      </c>
      <c r="V3052" s="14">
        <f t="shared" si="333"/>
        <v>30.249166666668316</v>
      </c>
      <c r="W3052" s="10">
        <f t="shared" si="334"/>
        <v>-0.96533333333333338</v>
      </c>
      <c r="X3052" s="21">
        <f t="shared" si="335"/>
        <v>2016</v>
      </c>
    </row>
    <row r="3053" spans="1:24" ht="60" x14ac:dyDescent="0.25">
      <c r="A3053">
        <v>2414</v>
      </c>
      <c r="B3053" s="1" t="s">
        <v>2415</v>
      </c>
      <c r="C3053" s="1" t="s">
        <v>6524</v>
      </c>
      <c r="D3053" s="3">
        <v>15000</v>
      </c>
      <c r="E3053" s="4">
        <v>460</v>
      </c>
      <c r="F3053" t="s">
        <v>8220</v>
      </c>
      <c r="G3053" t="s">
        <v>8223</v>
      </c>
      <c r="H3053" t="s">
        <v>8404</v>
      </c>
      <c r="I3053" t="s">
        <v>8245</v>
      </c>
      <c r="J3053">
        <v>1440215940</v>
      </c>
      <c r="K3053">
        <v>1436805660</v>
      </c>
      <c r="L3053" t="b">
        <v>0</v>
      </c>
      <c r="M3053">
        <v>13</v>
      </c>
      <c r="N3053" t="b">
        <v>0</v>
      </c>
      <c r="O3053" t="s">
        <v>8282</v>
      </c>
      <c r="P3053" t="s">
        <v>8318</v>
      </c>
      <c r="Q3053" t="s">
        <v>8344</v>
      </c>
      <c r="R3053">
        <f t="shared" si="329"/>
        <v>35.380000000000003</v>
      </c>
      <c r="S3053" s="9">
        <f t="shared" si="330"/>
        <v>3</v>
      </c>
      <c r="T3053" s="8">
        <f t="shared" si="331"/>
        <v>42198.695138888885</v>
      </c>
      <c r="U3053" s="8">
        <f t="shared" si="332"/>
        <v>42238.165972222225</v>
      </c>
      <c r="V3053" s="14">
        <f t="shared" si="333"/>
        <v>39.470833333340124</v>
      </c>
      <c r="W3053" s="10">
        <f t="shared" si="334"/>
        <v>-0.96933333333333338</v>
      </c>
      <c r="X3053" s="21">
        <f t="shared" si="335"/>
        <v>2015</v>
      </c>
    </row>
    <row r="3054" spans="1:24" ht="60" x14ac:dyDescent="0.25">
      <c r="A3054">
        <v>3059</v>
      </c>
      <c r="B3054" s="1" t="s">
        <v>3059</v>
      </c>
      <c r="C3054" s="1" t="s">
        <v>7169</v>
      </c>
      <c r="D3054" s="3">
        <v>15000</v>
      </c>
      <c r="E3054" s="4">
        <v>451</v>
      </c>
      <c r="F3054" t="s">
        <v>8220</v>
      </c>
      <c r="G3054" t="s">
        <v>8223</v>
      </c>
      <c r="H3054" t="s">
        <v>8404</v>
      </c>
      <c r="I3054" t="s">
        <v>8245</v>
      </c>
      <c r="J3054">
        <v>1407536846</v>
      </c>
      <c r="K3054">
        <v>1404944846</v>
      </c>
      <c r="L3054" t="b">
        <v>0</v>
      </c>
      <c r="M3054">
        <v>11</v>
      </c>
      <c r="N3054" t="b">
        <v>0</v>
      </c>
      <c r="O3054" t="s">
        <v>8301</v>
      </c>
      <c r="P3054" t="s">
        <v>8322</v>
      </c>
      <c r="Q3054" t="s">
        <v>8323</v>
      </c>
      <c r="R3054">
        <f t="shared" si="329"/>
        <v>41</v>
      </c>
      <c r="S3054" s="9">
        <f t="shared" si="330"/>
        <v>3</v>
      </c>
      <c r="T3054" s="8">
        <f t="shared" si="331"/>
        <v>41829.935717592591</v>
      </c>
      <c r="U3054" s="8">
        <f t="shared" si="332"/>
        <v>41859.935717592591</v>
      </c>
      <c r="V3054" s="14">
        <f t="shared" si="333"/>
        <v>30</v>
      </c>
      <c r="W3054" s="10">
        <f t="shared" si="334"/>
        <v>-0.96993333333333331</v>
      </c>
      <c r="X3054" s="21">
        <f t="shared" si="335"/>
        <v>2014</v>
      </c>
    </row>
    <row r="3055" spans="1:24" ht="60" x14ac:dyDescent="0.25">
      <c r="A3055">
        <v>700</v>
      </c>
      <c r="B3055" s="1" t="s">
        <v>701</v>
      </c>
      <c r="C3055" s="1" t="s">
        <v>4810</v>
      </c>
      <c r="D3055" s="3">
        <v>15000</v>
      </c>
      <c r="E3055" s="4">
        <v>403</v>
      </c>
      <c r="F3055" t="s">
        <v>8220</v>
      </c>
      <c r="G3055" t="s">
        <v>8226</v>
      </c>
      <c r="H3055" t="s">
        <v>8406</v>
      </c>
      <c r="I3055" t="s">
        <v>8248</v>
      </c>
      <c r="J3055">
        <v>1484065881</v>
      </c>
      <c r="K3055">
        <v>1481473881</v>
      </c>
      <c r="L3055" t="b">
        <v>0</v>
      </c>
      <c r="M3055">
        <v>31</v>
      </c>
      <c r="N3055" t="b">
        <v>0</v>
      </c>
      <c r="O3055" t="s">
        <v>8271</v>
      </c>
      <c r="P3055" t="s">
        <v>8307</v>
      </c>
      <c r="Q3055" t="s">
        <v>8309</v>
      </c>
      <c r="R3055">
        <f t="shared" si="329"/>
        <v>13</v>
      </c>
      <c r="S3055" s="9">
        <f t="shared" si="330"/>
        <v>3</v>
      </c>
      <c r="T3055" s="8">
        <f t="shared" si="331"/>
        <v>42715.688437500001</v>
      </c>
      <c r="U3055" s="8">
        <f t="shared" si="332"/>
        <v>42745.688437500001</v>
      </c>
      <c r="V3055" s="14">
        <f t="shared" si="333"/>
        <v>30</v>
      </c>
      <c r="W3055" s="10">
        <f t="shared" si="334"/>
        <v>-0.97313333333333329</v>
      </c>
      <c r="X3055" s="21">
        <f t="shared" si="335"/>
        <v>2016</v>
      </c>
    </row>
    <row r="3056" spans="1:24" ht="60" x14ac:dyDescent="0.25">
      <c r="A3056">
        <v>779</v>
      </c>
      <c r="B3056" s="1" t="s">
        <v>780</v>
      </c>
      <c r="C3056" s="1" t="s">
        <v>4889</v>
      </c>
      <c r="D3056" s="3">
        <v>15000</v>
      </c>
      <c r="E3056" s="4">
        <v>400</v>
      </c>
      <c r="F3056" t="s">
        <v>8220</v>
      </c>
      <c r="G3056" t="s">
        <v>8223</v>
      </c>
      <c r="H3056" t="s">
        <v>8404</v>
      </c>
      <c r="I3056" t="s">
        <v>8245</v>
      </c>
      <c r="J3056">
        <v>1287115200</v>
      </c>
      <c r="K3056">
        <v>1284567905</v>
      </c>
      <c r="L3056" t="b">
        <v>0</v>
      </c>
      <c r="M3056">
        <v>6</v>
      </c>
      <c r="N3056" t="b">
        <v>0</v>
      </c>
      <c r="O3056" t="s">
        <v>8273</v>
      </c>
      <c r="P3056" t="s">
        <v>8310</v>
      </c>
      <c r="Q3056" t="s">
        <v>8351</v>
      </c>
      <c r="R3056">
        <f t="shared" si="329"/>
        <v>66.67</v>
      </c>
      <c r="S3056" s="9">
        <f t="shared" si="330"/>
        <v>3</v>
      </c>
      <c r="T3056" s="8">
        <f t="shared" si="331"/>
        <v>40436.68408564815</v>
      </c>
      <c r="U3056" s="8">
        <f t="shared" si="332"/>
        <v>40466.166666666664</v>
      </c>
      <c r="V3056" s="14">
        <f t="shared" si="333"/>
        <v>29.482581018513883</v>
      </c>
      <c r="W3056" s="10">
        <f t="shared" si="334"/>
        <v>-0.97333333333333338</v>
      </c>
      <c r="X3056" s="21">
        <f t="shared" si="335"/>
        <v>2010</v>
      </c>
    </row>
    <row r="3057" spans="1:24" ht="45" x14ac:dyDescent="0.25">
      <c r="A3057">
        <v>1488</v>
      </c>
      <c r="B3057" s="1" t="s">
        <v>1489</v>
      </c>
      <c r="C3057" s="1" t="s">
        <v>5598</v>
      </c>
      <c r="D3057" s="3">
        <v>15000</v>
      </c>
      <c r="E3057" s="4">
        <v>360</v>
      </c>
      <c r="F3057" t="s">
        <v>8220</v>
      </c>
      <c r="G3057" t="s">
        <v>8225</v>
      </c>
      <c r="H3057" t="s">
        <v>8405</v>
      </c>
      <c r="I3057" t="s">
        <v>8247</v>
      </c>
      <c r="J3057">
        <v>1388928660</v>
      </c>
      <c r="K3057">
        <v>1386336660</v>
      </c>
      <c r="L3057" t="b">
        <v>0</v>
      </c>
      <c r="M3057">
        <v>6</v>
      </c>
      <c r="N3057" t="b">
        <v>0</v>
      </c>
      <c r="O3057" t="s">
        <v>8273</v>
      </c>
      <c r="P3057" t="s">
        <v>8310</v>
      </c>
      <c r="Q3057" t="s">
        <v>8351</v>
      </c>
      <c r="R3057">
        <f t="shared" si="329"/>
        <v>60</v>
      </c>
      <c r="S3057" s="9">
        <f t="shared" si="330"/>
        <v>2</v>
      </c>
      <c r="T3057" s="8">
        <f t="shared" si="331"/>
        <v>41614.563194444447</v>
      </c>
      <c r="U3057" s="8">
        <f t="shared" si="332"/>
        <v>41644.563194444447</v>
      </c>
      <c r="V3057" s="14">
        <f t="shared" si="333"/>
        <v>30</v>
      </c>
      <c r="W3057" s="10">
        <f t="shared" si="334"/>
        <v>-0.97599999999999998</v>
      </c>
      <c r="X3057" s="21">
        <f t="shared" si="335"/>
        <v>2013</v>
      </c>
    </row>
    <row r="3058" spans="1:24" ht="60" x14ac:dyDescent="0.25">
      <c r="A3058">
        <v>923</v>
      </c>
      <c r="B3058" s="1" t="s">
        <v>924</v>
      </c>
      <c r="C3058" s="1" t="s">
        <v>5033</v>
      </c>
      <c r="D3058" s="3">
        <v>15000</v>
      </c>
      <c r="E3058" s="4">
        <v>330</v>
      </c>
      <c r="F3058" t="s">
        <v>8220</v>
      </c>
      <c r="G3058" t="s">
        <v>8223</v>
      </c>
      <c r="H3058" t="s">
        <v>8404</v>
      </c>
      <c r="I3058" t="s">
        <v>8245</v>
      </c>
      <c r="J3058">
        <v>1416614523</v>
      </c>
      <c r="K3058">
        <v>1414018923</v>
      </c>
      <c r="L3058" t="b">
        <v>0</v>
      </c>
      <c r="M3058">
        <v>6</v>
      </c>
      <c r="N3058" t="b">
        <v>0</v>
      </c>
      <c r="O3058" t="s">
        <v>8276</v>
      </c>
      <c r="P3058" t="s">
        <v>8326</v>
      </c>
      <c r="Q3058" t="s">
        <v>8349</v>
      </c>
      <c r="R3058">
        <f t="shared" si="329"/>
        <v>55</v>
      </c>
      <c r="S3058" s="9">
        <f t="shared" si="330"/>
        <v>2</v>
      </c>
      <c r="T3058" s="8">
        <f t="shared" si="331"/>
        <v>41934.959756944445</v>
      </c>
      <c r="U3058" s="8">
        <f t="shared" si="332"/>
        <v>41965.001423611116</v>
      </c>
      <c r="V3058" s="14">
        <f t="shared" si="333"/>
        <v>30.041666666671517</v>
      </c>
      <c r="W3058" s="10">
        <f t="shared" si="334"/>
        <v>-0.97799999999999998</v>
      </c>
      <c r="X3058" s="21">
        <f t="shared" si="335"/>
        <v>2014</v>
      </c>
    </row>
    <row r="3059" spans="1:24" ht="60" x14ac:dyDescent="0.25">
      <c r="A3059">
        <v>421</v>
      </c>
      <c r="B3059" s="1" t="s">
        <v>422</v>
      </c>
      <c r="C3059" s="1" t="s">
        <v>4531</v>
      </c>
      <c r="D3059" s="3">
        <v>15000</v>
      </c>
      <c r="E3059" s="4">
        <v>301</v>
      </c>
      <c r="F3059" t="s">
        <v>8220</v>
      </c>
      <c r="G3059" t="s">
        <v>8223</v>
      </c>
      <c r="H3059" t="s">
        <v>8404</v>
      </c>
      <c r="I3059" t="s">
        <v>8245</v>
      </c>
      <c r="J3059">
        <v>1440157656</v>
      </c>
      <c r="K3059">
        <v>1434973656</v>
      </c>
      <c r="L3059" t="b">
        <v>0</v>
      </c>
      <c r="M3059">
        <v>6</v>
      </c>
      <c r="N3059" t="b">
        <v>0</v>
      </c>
      <c r="O3059" t="s">
        <v>8268</v>
      </c>
      <c r="P3059" t="s">
        <v>8320</v>
      </c>
      <c r="Q3059" t="s">
        <v>8338</v>
      </c>
      <c r="R3059">
        <f t="shared" si="329"/>
        <v>50.17</v>
      </c>
      <c r="S3059" s="9">
        <f t="shared" si="330"/>
        <v>2</v>
      </c>
      <c r="T3059" s="8">
        <f t="shared" si="331"/>
        <v>42177.491388888884</v>
      </c>
      <c r="U3059" s="8">
        <f t="shared" si="332"/>
        <v>42237.491388888884</v>
      </c>
      <c r="V3059" s="14">
        <f t="shared" si="333"/>
        <v>60</v>
      </c>
      <c r="W3059" s="10">
        <f t="shared" si="334"/>
        <v>-0.97993333333333332</v>
      </c>
      <c r="X3059" s="21">
        <f t="shared" si="335"/>
        <v>2015</v>
      </c>
    </row>
    <row r="3060" spans="1:24" ht="45" x14ac:dyDescent="0.25">
      <c r="A3060">
        <v>946</v>
      </c>
      <c r="B3060" s="1" t="s">
        <v>947</v>
      </c>
      <c r="C3060" s="1" t="s">
        <v>5056</v>
      </c>
      <c r="D3060" s="3">
        <v>15000</v>
      </c>
      <c r="E3060" s="4">
        <v>286</v>
      </c>
      <c r="F3060" t="s">
        <v>8220</v>
      </c>
      <c r="G3060" t="s">
        <v>8223</v>
      </c>
      <c r="H3060" t="s">
        <v>8404</v>
      </c>
      <c r="I3060" t="s">
        <v>8245</v>
      </c>
      <c r="J3060">
        <v>1473444048</v>
      </c>
      <c r="K3060">
        <v>1470852048</v>
      </c>
      <c r="L3060" t="b">
        <v>0</v>
      </c>
      <c r="M3060">
        <v>5</v>
      </c>
      <c r="N3060" t="b">
        <v>0</v>
      </c>
      <c r="O3060" t="s">
        <v>8271</v>
      </c>
      <c r="P3060" t="s">
        <v>8307</v>
      </c>
      <c r="Q3060" t="s">
        <v>8309</v>
      </c>
      <c r="R3060">
        <f t="shared" si="329"/>
        <v>57.2</v>
      </c>
      <c r="S3060" s="9">
        <f t="shared" si="330"/>
        <v>2</v>
      </c>
      <c r="T3060" s="8">
        <f t="shared" si="331"/>
        <v>42592.750555555554</v>
      </c>
      <c r="U3060" s="8">
        <f t="shared" si="332"/>
        <v>42622.750555555554</v>
      </c>
      <c r="V3060" s="14">
        <f t="shared" si="333"/>
        <v>30</v>
      </c>
      <c r="W3060" s="10">
        <f t="shared" si="334"/>
        <v>-0.98093333333333332</v>
      </c>
      <c r="X3060" s="21">
        <f t="shared" si="335"/>
        <v>2016</v>
      </c>
    </row>
    <row r="3061" spans="1:24" ht="45" x14ac:dyDescent="0.25">
      <c r="A3061">
        <v>2957</v>
      </c>
      <c r="B3061" s="1" t="s">
        <v>2957</v>
      </c>
      <c r="C3061" s="1" t="s">
        <v>7067</v>
      </c>
      <c r="D3061" s="3">
        <v>15000</v>
      </c>
      <c r="E3061" s="4">
        <v>280</v>
      </c>
      <c r="F3061" t="s">
        <v>8219</v>
      </c>
      <c r="G3061" t="s">
        <v>8223</v>
      </c>
      <c r="H3061" t="s">
        <v>8404</v>
      </c>
      <c r="I3061" t="s">
        <v>8245</v>
      </c>
      <c r="J3061">
        <v>1427498172</v>
      </c>
      <c r="K3061">
        <v>1422317772</v>
      </c>
      <c r="L3061" t="b">
        <v>0</v>
      </c>
      <c r="M3061">
        <v>3</v>
      </c>
      <c r="N3061" t="b">
        <v>0</v>
      </c>
      <c r="O3061" t="s">
        <v>8301</v>
      </c>
      <c r="P3061" t="s">
        <v>8322</v>
      </c>
      <c r="Q3061" t="s">
        <v>8323</v>
      </c>
      <c r="R3061">
        <f t="shared" si="329"/>
        <v>93.33</v>
      </c>
      <c r="S3061" s="9">
        <f t="shared" si="330"/>
        <v>2</v>
      </c>
      <c r="T3061" s="8">
        <f t="shared" si="331"/>
        <v>42031.011249999996</v>
      </c>
      <c r="U3061" s="8">
        <f t="shared" si="332"/>
        <v>42090.969583333332</v>
      </c>
      <c r="V3061" s="14">
        <f t="shared" si="333"/>
        <v>59.958333333335759</v>
      </c>
      <c r="W3061" s="10">
        <f t="shared" si="334"/>
        <v>-0.98133333333333328</v>
      </c>
      <c r="X3061" s="21">
        <f t="shared" si="335"/>
        <v>2015</v>
      </c>
    </row>
    <row r="3062" spans="1:24" ht="45" x14ac:dyDescent="0.25">
      <c r="A3062">
        <v>1103</v>
      </c>
      <c r="B3062" s="1" t="s">
        <v>1104</v>
      </c>
      <c r="C3062" s="1" t="s">
        <v>5213</v>
      </c>
      <c r="D3062" s="3">
        <v>15000</v>
      </c>
      <c r="E3062" s="4">
        <v>243</v>
      </c>
      <c r="F3062" t="s">
        <v>8220</v>
      </c>
      <c r="G3062" t="s">
        <v>8223</v>
      </c>
      <c r="H3062" t="s">
        <v>8404</v>
      </c>
      <c r="I3062" t="s">
        <v>8245</v>
      </c>
      <c r="J3062">
        <v>1466227190</v>
      </c>
      <c r="K3062">
        <v>1461043190</v>
      </c>
      <c r="L3062" t="b">
        <v>0</v>
      </c>
      <c r="M3062">
        <v>15</v>
      </c>
      <c r="N3062" t="b">
        <v>0</v>
      </c>
      <c r="O3062" t="s">
        <v>8280</v>
      </c>
      <c r="P3062" t="s">
        <v>8315</v>
      </c>
      <c r="Q3062" t="s">
        <v>8333</v>
      </c>
      <c r="R3062">
        <f t="shared" si="329"/>
        <v>16.2</v>
      </c>
      <c r="S3062" s="9">
        <f t="shared" si="330"/>
        <v>2</v>
      </c>
      <c r="T3062" s="8">
        <f t="shared" si="331"/>
        <v>42479.22210648148</v>
      </c>
      <c r="U3062" s="8">
        <f t="shared" si="332"/>
        <v>42539.22210648148</v>
      </c>
      <c r="V3062" s="14">
        <f t="shared" si="333"/>
        <v>60</v>
      </c>
      <c r="W3062" s="10">
        <f t="shared" si="334"/>
        <v>-0.98380000000000001</v>
      </c>
      <c r="X3062" s="21">
        <f t="shared" si="335"/>
        <v>2016</v>
      </c>
    </row>
    <row r="3063" spans="1:24" ht="60" x14ac:dyDescent="0.25">
      <c r="A3063">
        <v>1048</v>
      </c>
      <c r="B3063" s="1" t="s">
        <v>1049</v>
      </c>
      <c r="C3063" s="1" t="s">
        <v>5158</v>
      </c>
      <c r="D3063" s="3">
        <v>15000</v>
      </c>
      <c r="E3063" s="4">
        <v>212</v>
      </c>
      <c r="F3063" t="s">
        <v>8219</v>
      </c>
      <c r="G3063" t="s">
        <v>8223</v>
      </c>
      <c r="H3063" t="s">
        <v>8404</v>
      </c>
      <c r="I3063" t="s">
        <v>8245</v>
      </c>
      <c r="J3063">
        <v>1474766189</v>
      </c>
      <c r="K3063">
        <v>1471310189</v>
      </c>
      <c r="L3063" t="b">
        <v>0</v>
      </c>
      <c r="M3063">
        <v>4</v>
      </c>
      <c r="N3063" t="b">
        <v>0</v>
      </c>
      <c r="O3063" t="s">
        <v>8279</v>
      </c>
      <c r="P3063" t="s">
        <v>8345</v>
      </c>
      <c r="Q3063" t="s">
        <v>8346</v>
      </c>
      <c r="R3063">
        <f t="shared" si="329"/>
        <v>53</v>
      </c>
      <c r="S3063" s="9">
        <f t="shared" si="330"/>
        <v>1</v>
      </c>
      <c r="T3063" s="8">
        <f t="shared" si="331"/>
        <v>42598.053113425922</v>
      </c>
      <c r="U3063" s="8">
        <f t="shared" si="332"/>
        <v>42638.053113425922</v>
      </c>
      <c r="V3063" s="14">
        <f t="shared" si="333"/>
        <v>40</v>
      </c>
      <c r="W3063" s="10">
        <f t="shared" si="334"/>
        <v>-0.98586666666666667</v>
      </c>
      <c r="X3063" s="21">
        <f t="shared" si="335"/>
        <v>2016</v>
      </c>
    </row>
    <row r="3064" spans="1:24" ht="60" x14ac:dyDescent="0.25">
      <c r="A3064">
        <v>517</v>
      </c>
      <c r="B3064" s="1" t="s">
        <v>518</v>
      </c>
      <c r="C3064" s="1" t="s">
        <v>4627</v>
      </c>
      <c r="D3064" s="3">
        <v>15000</v>
      </c>
      <c r="E3064" s="4">
        <v>205</v>
      </c>
      <c r="F3064" t="s">
        <v>8220</v>
      </c>
      <c r="G3064" t="s">
        <v>8223</v>
      </c>
      <c r="H3064" t="s">
        <v>8404</v>
      </c>
      <c r="I3064" t="s">
        <v>8245</v>
      </c>
      <c r="J3064">
        <v>1486046761</v>
      </c>
      <c r="K3064">
        <v>1483454761</v>
      </c>
      <c r="L3064" t="b">
        <v>0</v>
      </c>
      <c r="M3064">
        <v>3</v>
      </c>
      <c r="N3064" t="b">
        <v>0</v>
      </c>
      <c r="O3064" t="s">
        <v>8268</v>
      </c>
      <c r="P3064" t="s">
        <v>8320</v>
      </c>
      <c r="Q3064" t="s">
        <v>8338</v>
      </c>
      <c r="R3064">
        <f t="shared" si="329"/>
        <v>68.33</v>
      </c>
      <c r="S3064" s="9">
        <f t="shared" si="330"/>
        <v>1</v>
      </c>
      <c r="T3064" s="8">
        <f t="shared" si="331"/>
        <v>42738.615289351852</v>
      </c>
      <c r="U3064" s="8">
        <f t="shared" si="332"/>
        <v>42768.615289351852</v>
      </c>
      <c r="V3064" s="14">
        <f t="shared" si="333"/>
        <v>30</v>
      </c>
      <c r="W3064" s="10">
        <f t="shared" si="334"/>
        <v>-0.98633333333333328</v>
      </c>
      <c r="X3064" s="21">
        <f t="shared" si="335"/>
        <v>2017</v>
      </c>
    </row>
    <row r="3065" spans="1:24" ht="60" x14ac:dyDescent="0.25">
      <c r="A3065">
        <v>719</v>
      </c>
      <c r="B3065" s="1" t="s">
        <v>720</v>
      </c>
      <c r="C3065" s="1" t="s">
        <v>4829</v>
      </c>
      <c r="D3065" s="3">
        <v>15000</v>
      </c>
      <c r="E3065" s="4">
        <v>194</v>
      </c>
      <c r="F3065" t="s">
        <v>8220</v>
      </c>
      <c r="G3065" t="s">
        <v>8223</v>
      </c>
      <c r="H3065" t="s">
        <v>8404</v>
      </c>
      <c r="I3065" t="s">
        <v>8245</v>
      </c>
      <c r="J3065">
        <v>1456189076</v>
      </c>
      <c r="K3065">
        <v>1454979476</v>
      </c>
      <c r="L3065" t="b">
        <v>0</v>
      </c>
      <c r="M3065">
        <v>10</v>
      </c>
      <c r="N3065" t="b">
        <v>0</v>
      </c>
      <c r="O3065" t="s">
        <v>8271</v>
      </c>
      <c r="P3065" t="s">
        <v>8307</v>
      </c>
      <c r="Q3065" t="s">
        <v>8309</v>
      </c>
      <c r="R3065">
        <f t="shared" si="329"/>
        <v>19.399999999999999</v>
      </c>
      <c r="S3065" s="9">
        <f t="shared" si="330"/>
        <v>1</v>
      </c>
      <c r="T3065" s="8">
        <f t="shared" si="331"/>
        <v>42409.040231481486</v>
      </c>
      <c r="U3065" s="8">
        <f t="shared" si="332"/>
        <v>42423.040231481486</v>
      </c>
      <c r="V3065" s="14">
        <f t="shared" si="333"/>
        <v>14</v>
      </c>
      <c r="W3065" s="10">
        <f t="shared" si="334"/>
        <v>-0.98706666666666665</v>
      </c>
      <c r="X3065" s="21">
        <f t="shared" si="335"/>
        <v>2016</v>
      </c>
    </row>
    <row r="3066" spans="1:24" ht="45" x14ac:dyDescent="0.25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8404</v>
      </c>
      <c r="I3066" t="s">
        <v>8245</v>
      </c>
      <c r="J3066">
        <v>1422158199</v>
      </c>
      <c r="K3066">
        <v>1419566199</v>
      </c>
      <c r="L3066" t="b">
        <v>0</v>
      </c>
      <c r="M3066">
        <v>5</v>
      </c>
      <c r="N3066" t="b">
        <v>0</v>
      </c>
      <c r="O3066" t="s">
        <v>8271</v>
      </c>
      <c r="P3066" t="s">
        <v>8307</v>
      </c>
      <c r="Q3066" t="s">
        <v>8309</v>
      </c>
      <c r="R3066">
        <f t="shared" si="329"/>
        <v>25.2</v>
      </c>
      <c r="S3066" s="9">
        <f t="shared" si="330"/>
        <v>1</v>
      </c>
      <c r="T3066" s="8">
        <f t="shared" si="331"/>
        <v>41999.164340277777</v>
      </c>
      <c r="U3066" s="8">
        <f t="shared" si="332"/>
        <v>42029.164340277777</v>
      </c>
      <c r="V3066" s="14">
        <f t="shared" si="333"/>
        <v>30</v>
      </c>
      <c r="W3066" s="10">
        <f t="shared" si="334"/>
        <v>-0.99160000000000004</v>
      </c>
      <c r="X3066" s="21">
        <f t="shared" si="335"/>
        <v>2014</v>
      </c>
    </row>
    <row r="3067" spans="1:24" ht="45" x14ac:dyDescent="0.25">
      <c r="A3067">
        <v>4021</v>
      </c>
      <c r="B3067" s="1" t="s">
        <v>4017</v>
      </c>
      <c r="C3067" s="1" t="s">
        <v>8126</v>
      </c>
      <c r="D3067" s="3">
        <v>15000</v>
      </c>
      <c r="E3067" s="4">
        <v>125</v>
      </c>
      <c r="F3067" t="s">
        <v>8220</v>
      </c>
      <c r="G3067" t="s">
        <v>8223</v>
      </c>
      <c r="H3067" t="s">
        <v>8404</v>
      </c>
      <c r="I3067" t="s">
        <v>8245</v>
      </c>
      <c r="J3067">
        <v>1414360358</v>
      </c>
      <c r="K3067">
        <v>1409176358</v>
      </c>
      <c r="L3067" t="b">
        <v>0</v>
      </c>
      <c r="M3067">
        <v>2</v>
      </c>
      <c r="N3067" t="b">
        <v>0</v>
      </c>
      <c r="O3067" t="s">
        <v>8269</v>
      </c>
      <c r="P3067" t="s">
        <v>8322</v>
      </c>
      <c r="Q3067" t="s">
        <v>8325</v>
      </c>
      <c r="R3067">
        <f t="shared" si="329"/>
        <v>62.5</v>
      </c>
      <c r="S3067" s="9">
        <f t="shared" si="330"/>
        <v>1</v>
      </c>
      <c r="T3067" s="8">
        <f t="shared" si="331"/>
        <v>41878.911550925928</v>
      </c>
      <c r="U3067" s="8">
        <f t="shared" si="332"/>
        <v>41938.911550925928</v>
      </c>
      <c r="V3067" s="14">
        <f t="shared" si="333"/>
        <v>60</v>
      </c>
      <c r="W3067" s="10">
        <f t="shared" si="334"/>
        <v>-0.9916666666666667</v>
      </c>
      <c r="X3067" s="21">
        <f t="shared" si="335"/>
        <v>2014</v>
      </c>
    </row>
    <row r="3068" spans="1:24" ht="60" x14ac:dyDescent="0.25">
      <c r="A3068">
        <v>2326</v>
      </c>
      <c r="B3068" s="1" t="s">
        <v>2327</v>
      </c>
      <c r="C3068" s="1" t="s">
        <v>6436</v>
      </c>
      <c r="D3068" s="3">
        <v>15000</v>
      </c>
      <c r="E3068" s="4">
        <v>108</v>
      </c>
      <c r="F3068" t="s">
        <v>8221</v>
      </c>
      <c r="G3068" t="s">
        <v>8223</v>
      </c>
      <c r="H3068" t="s">
        <v>8404</v>
      </c>
      <c r="I3068" t="s">
        <v>8245</v>
      </c>
      <c r="J3068">
        <v>1493571600</v>
      </c>
      <c r="K3068">
        <v>1489106948</v>
      </c>
      <c r="L3068" t="b">
        <v>0</v>
      </c>
      <c r="M3068">
        <v>1</v>
      </c>
      <c r="N3068" t="b">
        <v>0</v>
      </c>
      <c r="O3068" t="s">
        <v>8296</v>
      </c>
      <c r="P3068" t="s">
        <v>8318</v>
      </c>
      <c r="Q3068" t="s">
        <v>8319</v>
      </c>
      <c r="R3068">
        <f t="shared" si="329"/>
        <v>108</v>
      </c>
      <c r="S3068" s="9">
        <f t="shared" si="330"/>
        <v>1</v>
      </c>
      <c r="T3068" s="8">
        <f t="shared" si="331"/>
        <v>42804.034120370372</v>
      </c>
      <c r="U3068" s="8">
        <f t="shared" si="332"/>
        <v>42855.708333333328</v>
      </c>
      <c r="V3068" s="14">
        <f t="shared" si="333"/>
        <v>51.674212962956517</v>
      </c>
      <c r="W3068" s="10">
        <f t="shared" si="334"/>
        <v>-0.99280000000000002</v>
      </c>
      <c r="X3068" s="21">
        <f t="shared" si="335"/>
        <v>2017</v>
      </c>
    </row>
    <row r="3069" spans="1:24" ht="30" x14ac:dyDescent="0.25">
      <c r="A3069">
        <v>1148</v>
      </c>
      <c r="B3069" s="1" t="s">
        <v>1149</v>
      </c>
      <c r="C3069" s="1" t="s">
        <v>5258</v>
      </c>
      <c r="D3069" s="3">
        <v>15000</v>
      </c>
      <c r="E3069" s="4">
        <v>73</v>
      </c>
      <c r="F3069" t="s">
        <v>8220</v>
      </c>
      <c r="G3069" t="s">
        <v>8223</v>
      </c>
      <c r="H3069" t="s">
        <v>8404</v>
      </c>
      <c r="I3069" t="s">
        <v>8245</v>
      </c>
      <c r="J3069">
        <v>1480568781</v>
      </c>
      <c r="K3069">
        <v>1477973181</v>
      </c>
      <c r="L3069" t="b">
        <v>0</v>
      </c>
      <c r="M3069">
        <v>3</v>
      </c>
      <c r="N3069" t="b">
        <v>0</v>
      </c>
      <c r="O3069" t="s">
        <v>8282</v>
      </c>
      <c r="P3069" t="s">
        <v>8318</v>
      </c>
      <c r="Q3069" t="s">
        <v>8344</v>
      </c>
      <c r="R3069">
        <f t="shared" si="329"/>
        <v>24.33</v>
      </c>
      <c r="S3069" s="9">
        <f t="shared" si="330"/>
        <v>0</v>
      </c>
      <c r="T3069" s="8">
        <f t="shared" si="331"/>
        <v>42675.171076388884</v>
      </c>
      <c r="U3069" s="8">
        <f t="shared" si="332"/>
        <v>42705.212743055556</v>
      </c>
      <c r="V3069" s="14">
        <f t="shared" si="333"/>
        <v>30.041666666671517</v>
      </c>
      <c r="W3069" s="10">
        <f t="shared" si="334"/>
        <v>-0.99513333333333331</v>
      </c>
      <c r="X3069" s="21">
        <f t="shared" si="335"/>
        <v>2016</v>
      </c>
    </row>
    <row r="3070" spans="1:24" ht="45" x14ac:dyDescent="0.25">
      <c r="A3070">
        <v>2695</v>
      </c>
      <c r="B3070" s="1" t="s">
        <v>2695</v>
      </c>
      <c r="C3070" s="1" t="s">
        <v>6805</v>
      </c>
      <c r="D3070" s="3">
        <v>15000</v>
      </c>
      <c r="E3070" s="4">
        <v>71</v>
      </c>
      <c r="F3070" t="s">
        <v>8220</v>
      </c>
      <c r="G3070" t="s">
        <v>8223</v>
      </c>
      <c r="H3070" t="s">
        <v>8404</v>
      </c>
      <c r="I3070" t="s">
        <v>8245</v>
      </c>
      <c r="J3070">
        <v>1428981718</v>
      </c>
      <c r="K3070">
        <v>1423801318</v>
      </c>
      <c r="L3070" t="b">
        <v>0</v>
      </c>
      <c r="M3070">
        <v>3</v>
      </c>
      <c r="N3070" t="b">
        <v>0</v>
      </c>
      <c r="O3070" t="s">
        <v>8282</v>
      </c>
      <c r="P3070" t="s">
        <v>8318</v>
      </c>
      <c r="Q3070" t="s">
        <v>8344</v>
      </c>
      <c r="R3070">
        <f t="shared" si="329"/>
        <v>23.67</v>
      </c>
      <c r="S3070" s="9">
        <f t="shared" si="330"/>
        <v>0</v>
      </c>
      <c r="T3070" s="8">
        <f t="shared" si="331"/>
        <v>42048.181921296295</v>
      </c>
      <c r="U3070" s="8">
        <f t="shared" si="332"/>
        <v>42108.14025462963</v>
      </c>
      <c r="V3070" s="14">
        <f t="shared" si="333"/>
        <v>59.958333333335759</v>
      </c>
      <c r="W3070" s="10">
        <f t="shared" si="334"/>
        <v>-0.99526666666666663</v>
      </c>
      <c r="X3070" s="21">
        <f t="shared" si="335"/>
        <v>2015</v>
      </c>
    </row>
    <row r="3071" spans="1:24" ht="30" x14ac:dyDescent="0.25">
      <c r="A3071">
        <v>709</v>
      </c>
      <c r="B3071" s="1" t="s">
        <v>710</v>
      </c>
      <c r="C3071" s="1" t="s">
        <v>4819</v>
      </c>
      <c r="D3071" s="3">
        <v>15000</v>
      </c>
      <c r="E3071" s="4">
        <v>61</v>
      </c>
      <c r="F3071" t="s">
        <v>8220</v>
      </c>
      <c r="G3071" t="s">
        <v>8223</v>
      </c>
      <c r="H3071" t="s">
        <v>8404</v>
      </c>
      <c r="I3071" t="s">
        <v>8245</v>
      </c>
      <c r="J3071">
        <v>1417741159</v>
      </c>
      <c r="K3071">
        <v>1415149159</v>
      </c>
      <c r="L3071" t="b">
        <v>0</v>
      </c>
      <c r="M3071">
        <v>2</v>
      </c>
      <c r="N3071" t="b">
        <v>0</v>
      </c>
      <c r="O3071" t="s">
        <v>8271</v>
      </c>
      <c r="P3071" t="s">
        <v>8307</v>
      </c>
      <c r="Q3071" t="s">
        <v>8309</v>
      </c>
      <c r="R3071">
        <f t="shared" si="329"/>
        <v>30.5</v>
      </c>
      <c r="S3071" s="9">
        <f t="shared" si="330"/>
        <v>0</v>
      </c>
      <c r="T3071" s="8">
        <f t="shared" si="331"/>
        <v>41948.041192129633</v>
      </c>
      <c r="U3071" s="8">
        <f t="shared" si="332"/>
        <v>41978.041192129633</v>
      </c>
      <c r="V3071" s="14">
        <f t="shared" si="333"/>
        <v>30</v>
      </c>
      <c r="W3071" s="10">
        <f t="shared" si="334"/>
        <v>-0.99593333333333334</v>
      </c>
      <c r="X3071" s="21">
        <f t="shared" si="335"/>
        <v>2014</v>
      </c>
    </row>
    <row r="3072" spans="1:24" ht="60" x14ac:dyDescent="0.25">
      <c r="A3072">
        <v>230</v>
      </c>
      <c r="B3072" s="1" t="s">
        <v>232</v>
      </c>
      <c r="C3072" s="1" t="s">
        <v>4340</v>
      </c>
      <c r="D3072" s="3">
        <v>15000</v>
      </c>
      <c r="E3072" s="4">
        <v>60</v>
      </c>
      <c r="F3072" t="s">
        <v>8220</v>
      </c>
      <c r="G3072" t="s">
        <v>8223</v>
      </c>
      <c r="H3072" t="s">
        <v>8404</v>
      </c>
      <c r="I3072" t="s">
        <v>8245</v>
      </c>
      <c r="J3072">
        <v>1433443151</v>
      </c>
      <c r="K3072">
        <v>1430851151</v>
      </c>
      <c r="L3072" t="b">
        <v>0</v>
      </c>
      <c r="M3072">
        <v>2</v>
      </c>
      <c r="N3072" t="b">
        <v>0</v>
      </c>
      <c r="O3072" t="s">
        <v>8266</v>
      </c>
      <c r="P3072" t="s">
        <v>8320</v>
      </c>
      <c r="Q3072" t="s">
        <v>8324</v>
      </c>
      <c r="R3072">
        <f t="shared" si="329"/>
        <v>30</v>
      </c>
      <c r="S3072" s="9">
        <f t="shared" si="330"/>
        <v>0</v>
      </c>
      <c r="T3072" s="8">
        <f t="shared" si="331"/>
        <v>42129.777210648142</v>
      </c>
      <c r="U3072" s="8">
        <f t="shared" si="332"/>
        <v>42159.777210648142</v>
      </c>
      <c r="V3072" s="14">
        <f t="shared" si="333"/>
        <v>30</v>
      </c>
      <c r="W3072" s="10">
        <f t="shared" si="334"/>
        <v>-0.996</v>
      </c>
      <c r="X3072" s="21">
        <f t="shared" si="335"/>
        <v>2015</v>
      </c>
    </row>
    <row r="3073" spans="1:24" ht="60" x14ac:dyDescent="0.25">
      <c r="A3073">
        <v>561</v>
      </c>
      <c r="B3073" s="1" t="s">
        <v>562</v>
      </c>
      <c r="C3073" s="1" t="s">
        <v>4671</v>
      </c>
      <c r="D3073" s="3">
        <v>15000</v>
      </c>
      <c r="E3073" s="4">
        <v>55</v>
      </c>
      <c r="F3073" t="s">
        <v>8220</v>
      </c>
      <c r="G3073" t="s">
        <v>8223</v>
      </c>
      <c r="H3073" t="s">
        <v>8404</v>
      </c>
      <c r="I3073" t="s">
        <v>8245</v>
      </c>
      <c r="J3073">
        <v>1445874513</v>
      </c>
      <c r="K3073">
        <v>1442850513</v>
      </c>
      <c r="L3073" t="b">
        <v>0</v>
      </c>
      <c r="M3073">
        <v>2</v>
      </c>
      <c r="N3073" t="b">
        <v>0</v>
      </c>
      <c r="O3073" t="s">
        <v>8270</v>
      </c>
      <c r="P3073" t="s">
        <v>8307</v>
      </c>
      <c r="Q3073" t="s">
        <v>8341</v>
      </c>
      <c r="R3073">
        <f t="shared" si="329"/>
        <v>27.5</v>
      </c>
      <c r="S3073" s="9">
        <f t="shared" si="330"/>
        <v>0</v>
      </c>
      <c r="T3073" s="8">
        <f t="shared" si="331"/>
        <v>42268.658715277779</v>
      </c>
      <c r="U3073" s="8">
        <f t="shared" si="332"/>
        <v>42303.658715277779</v>
      </c>
      <c r="V3073" s="14">
        <f t="shared" si="333"/>
        <v>35</v>
      </c>
      <c r="W3073" s="10">
        <f t="shared" si="334"/>
        <v>-0.99633333333333329</v>
      </c>
      <c r="X3073" s="21">
        <f t="shared" si="335"/>
        <v>2015</v>
      </c>
    </row>
    <row r="3074" spans="1:24" ht="45" x14ac:dyDescent="0.25">
      <c r="A3074">
        <v>2380</v>
      </c>
      <c r="B3074" s="1" t="s">
        <v>2381</v>
      </c>
      <c r="C3074" s="1" t="s">
        <v>6490</v>
      </c>
      <c r="D3074" s="3">
        <v>15000</v>
      </c>
      <c r="E3074" s="4">
        <v>55</v>
      </c>
      <c r="F3074" t="s">
        <v>8219</v>
      </c>
      <c r="G3074" t="s">
        <v>8223</v>
      </c>
      <c r="H3074" t="s">
        <v>8404</v>
      </c>
      <c r="I3074" t="s">
        <v>8245</v>
      </c>
      <c r="J3074">
        <v>1443726142</v>
      </c>
      <c r="K3074">
        <v>1441134142</v>
      </c>
      <c r="L3074" t="b">
        <v>0</v>
      </c>
      <c r="M3074">
        <v>3</v>
      </c>
      <c r="N3074" t="b">
        <v>0</v>
      </c>
      <c r="O3074" t="s">
        <v>8270</v>
      </c>
      <c r="P3074" t="s">
        <v>8307</v>
      </c>
      <c r="Q3074" t="s">
        <v>8341</v>
      </c>
      <c r="R3074">
        <f t="shared" ref="R3074:R3137" si="336">IFERROR(ROUND(E3074/M3074,2),0)</f>
        <v>18.329999999999998</v>
      </c>
      <c r="S3074" s="9">
        <f t="shared" ref="S3074:S3137" si="337">ROUND((E3074/D3074)*100,0)</f>
        <v>0</v>
      </c>
      <c r="T3074" s="8">
        <f t="shared" ref="T3074:T3137" si="338">+(((K3074/60)/60)/24)+DATE(1970,1,1)</f>
        <v>42248.793310185181</v>
      </c>
      <c r="U3074" s="8">
        <f t="shared" ref="U3074:U3137" si="339">+(((J3074/60)/60/24)+DATE(1970,1,1))</f>
        <v>42278.793310185181</v>
      </c>
      <c r="V3074" s="14">
        <f t="shared" ref="V3074:V3137" si="340">+U3074-T3074</f>
        <v>30</v>
      </c>
      <c r="W3074" s="10">
        <f t="shared" ref="W3074:W3137" si="341">+(E3074-D3074)/D3074</f>
        <v>-0.99633333333333329</v>
      </c>
      <c r="X3074" s="21">
        <f t="shared" ref="X3074:X3137" si="342">YEAR(T3074)</f>
        <v>2015</v>
      </c>
    </row>
    <row r="3075" spans="1:24" ht="30" x14ac:dyDescent="0.25">
      <c r="A3075">
        <v>237</v>
      </c>
      <c r="B3075" s="1" t="s">
        <v>239</v>
      </c>
      <c r="C3075" s="1" t="s">
        <v>4347</v>
      </c>
      <c r="D3075" s="3">
        <v>15000</v>
      </c>
      <c r="E3075" s="4">
        <v>50</v>
      </c>
      <c r="F3075" t="s">
        <v>8220</v>
      </c>
      <c r="G3075" t="s">
        <v>8223</v>
      </c>
      <c r="H3075" t="s">
        <v>8404</v>
      </c>
      <c r="I3075" t="s">
        <v>8245</v>
      </c>
      <c r="J3075">
        <v>1457445069</v>
      </c>
      <c r="K3075">
        <v>1452261069</v>
      </c>
      <c r="L3075" t="b">
        <v>0</v>
      </c>
      <c r="M3075">
        <v>1</v>
      </c>
      <c r="N3075" t="b">
        <v>0</v>
      </c>
      <c r="O3075" t="s">
        <v>8266</v>
      </c>
      <c r="P3075" t="s">
        <v>8320</v>
      </c>
      <c r="Q3075" t="s">
        <v>8324</v>
      </c>
      <c r="R3075">
        <f t="shared" si="336"/>
        <v>50</v>
      </c>
      <c r="S3075" s="9">
        <f t="shared" si="337"/>
        <v>0</v>
      </c>
      <c r="T3075" s="8">
        <f t="shared" si="338"/>
        <v>42377.577187499999</v>
      </c>
      <c r="U3075" s="8">
        <f t="shared" si="339"/>
        <v>42437.577187499999</v>
      </c>
      <c r="V3075" s="14">
        <f t="shared" si="340"/>
        <v>60</v>
      </c>
      <c r="W3075" s="10">
        <f t="shared" si="341"/>
        <v>-0.9966666666666667</v>
      </c>
      <c r="X3075" s="21">
        <f t="shared" si="342"/>
        <v>2016</v>
      </c>
    </row>
    <row r="3076" spans="1:24" ht="45" x14ac:dyDescent="0.25">
      <c r="A3076">
        <v>1559</v>
      </c>
      <c r="B3076" s="1" t="s">
        <v>1560</v>
      </c>
      <c r="C3076" s="1" t="s">
        <v>5669</v>
      </c>
      <c r="D3076" s="3">
        <v>15000</v>
      </c>
      <c r="E3076" s="4">
        <v>50</v>
      </c>
      <c r="F3076" t="s">
        <v>8220</v>
      </c>
      <c r="G3076" t="s">
        <v>8223</v>
      </c>
      <c r="H3076" t="s">
        <v>8404</v>
      </c>
      <c r="I3076" t="s">
        <v>8245</v>
      </c>
      <c r="J3076">
        <v>1430270199</v>
      </c>
      <c r="K3076">
        <v>1428974199</v>
      </c>
      <c r="L3076" t="b">
        <v>0</v>
      </c>
      <c r="M3076">
        <v>1</v>
      </c>
      <c r="N3076" t="b">
        <v>0</v>
      </c>
      <c r="O3076" t="s">
        <v>8287</v>
      </c>
      <c r="P3076" t="s">
        <v>8312</v>
      </c>
      <c r="Q3076" t="s">
        <v>8354</v>
      </c>
      <c r="R3076">
        <f t="shared" si="336"/>
        <v>50</v>
      </c>
      <c r="S3076" s="9">
        <f t="shared" si="337"/>
        <v>0</v>
      </c>
      <c r="T3076" s="8">
        <f t="shared" si="338"/>
        <v>42108.05322916666</v>
      </c>
      <c r="U3076" s="8">
        <f t="shared" si="339"/>
        <v>42123.05322916666</v>
      </c>
      <c r="V3076" s="14">
        <f t="shared" si="340"/>
        <v>15</v>
      </c>
      <c r="W3076" s="10">
        <f t="shared" si="341"/>
        <v>-0.9966666666666667</v>
      </c>
      <c r="X3076" s="21">
        <f t="shared" si="342"/>
        <v>2015</v>
      </c>
    </row>
    <row r="3077" spans="1:24" ht="60" x14ac:dyDescent="0.25">
      <c r="A3077">
        <v>2438</v>
      </c>
      <c r="B3077" s="1" t="s">
        <v>2439</v>
      </c>
      <c r="C3077" s="1" t="s">
        <v>6548</v>
      </c>
      <c r="D3077" s="3">
        <v>15000</v>
      </c>
      <c r="E3077" s="4">
        <v>50</v>
      </c>
      <c r="F3077" t="s">
        <v>8220</v>
      </c>
      <c r="G3077" t="s">
        <v>8223</v>
      </c>
      <c r="H3077" t="s">
        <v>8404</v>
      </c>
      <c r="I3077" t="s">
        <v>8245</v>
      </c>
      <c r="J3077">
        <v>1449529062</v>
      </c>
      <c r="K3077">
        <v>1444341462</v>
      </c>
      <c r="L3077" t="b">
        <v>0</v>
      </c>
      <c r="M3077">
        <v>1</v>
      </c>
      <c r="N3077" t="b">
        <v>0</v>
      </c>
      <c r="O3077" t="s">
        <v>8282</v>
      </c>
      <c r="P3077" t="s">
        <v>8318</v>
      </c>
      <c r="Q3077" t="s">
        <v>8344</v>
      </c>
      <c r="R3077">
        <f t="shared" si="336"/>
        <v>50</v>
      </c>
      <c r="S3077" s="9">
        <f t="shared" si="337"/>
        <v>0</v>
      </c>
      <c r="T3077" s="8">
        <f t="shared" si="338"/>
        <v>42285.91506944444</v>
      </c>
      <c r="U3077" s="8">
        <f t="shared" si="339"/>
        <v>42345.956736111111</v>
      </c>
      <c r="V3077" s="14">
        <f t="shared" si="340"/>
        <v>60.041666666671517</v>
      </c>
      <c r="W3077" s="10">
        <f t="shared" si="341"/>
        <v>-0.9966666666666667</v>
      </c>
      <c r="X3077" s="21">
        <f t="shared" si="342"/>
        <v>2015</v>
      </c>
    </row>
    <row r="3078" spans="1:24" ht="60" x14ac:dyDescent="0.25">
      <c r="A3078">
        <v>2683</v>
      </c>
      <c r="B3078" s="1" t="s">
        <v>2683</v>
      </c>
      <c r="C3078" s="1" t="s">
        <v>6793</v>
      </c>
      <c r="D3078" s="3">
        <v>15000</v>
      </c>
      <c r="E3078" s="4">
        <v>36</v>
      </c>
      <c r="F3078" t="s">
        <v>8220</v>
      </c>
      <c r="G3078" t="s">
        <v>8223</v>
      </c>
      <c r="H3078" t="s">
        <v>8404</v>
      </c>
      <c r="I3078" t="s">
        <v>8245</v>
      </c>
      <c r="J3078">
        <v>1425233240</v>
      </c>
      <c r="K3078">
        <v>1422641240</v>
      </c>
      <c r="L3078" t="b">
        <v>0</v>
      </c>
      <c r="M3078">
        <v>3</v>
      </c>
      <c r="N3078" t="b">
        <v>0</v>
      </c>
      <c r="O3078" t="s">
        <v>8282</v>
      </c>
      <c r="P3078" t="s">
        <v>8318</v>
      </c>
      <c r="Q3078" t="s">
        <v>8344</v>
      </c>
      <c r="R3078">
        <f t="shared" si="336"/>
        <v>12</v>
      </c>
      <c r="S3078" s="9">
        <f t="shared" si="337"/>
        <v>0</v>
      </c>
      <c r="T3078" s="8">
        <f t="shared" si="338"/>
        <v>42034.75509259259</v>
      </c>
      <c r="U3078" s="8">
        <f t="shared" si="339"/>
        <v>42064.75509259259</v>
      </c>
      <c r="V3078" s="14">
        <f t="shared" si="340"/>
        <v>30</v>
      </c>
      <c r="W3078" s="10">
        <f t="shared" si="341"/>
        <v>-0.99760000000000004</v>
      </c>
      <c r="X3078" s="21">
        <f t="shared" si="342"/>
        <v>2015</v>
      </c>
    </row>
    <row r="3079" spans="1:24" ht="45" x14ac:dyDescent="0.25">
      <c r="A3079">
        <v>2408</v>
      </c>
      <c r="B3079" s="1" t="s">
        <v>2409</v>
      </c>
      <c r="C3079" s="1" t="s">
        <v>6518</v>
      </c>
      <c r="D3079" s="3">
        <v>15000</v>
      </c>
      <c r="E3079" s="4">
        <v>30</v>
      </c>
      <c r="F3079" t="s">
        <v>8220</v>
      </c>
      <c r="G3079" t="s">
        <v>8223</v>
      </c>
      <c r="H3079" t="s">
        <v>8404</v>
      </c>
      <c r="I3079" t="s">
        <v>8245</v>
      </c>
      <c r="J3079">
        <v>1415247757</v>
      </c>
      <c r="K3079">
        <v>1412652157</v>
      </c>
      <c r="L3079" t="b">
        <v>0</v>
      </c>
      <c r="M3079">
        <v>2</v>
      </c>
      <c r="N3079" t="b">
        <v>0</v>
      </c>
      <c r="O3079" t="s">
        <v>8282</v>
      </c>
      <c r="P3079" t="s">
        <v>8318</v>
      </c>
      <c r="Q3079" t="s">
        <v>8344</v>
      </c>
      <c r="R3079">
        <f t="shared" si="336"/>
        <v>15</v>
      </c>
      <c r="S3079" s="9">
        <f t="shared" si="337"/>
        <v>0</v>
      </c>
      <c r="T3079" s="8">
        <f t="shared" si="338"/>
        <v>41919.140706018516</v>
      </c>
      <c r="U3079" s="8">
        <f t="shared" si="339"/>
        <v>41949.182372685187</v>
      </c>
      <c r="V3079" s="14">
        <f t="shared" si="340"/>
        <v>30.041666666671517</v>
      </c>
      <c r="W3079" s="10">
        <f t="shared" si="341"/>
        <v>-0.998</v>
      </c>
      <c r="X3079" s="21">
        <f t="shared" si="342"/>
        <v>2014</v>
      </c>
    </row>
    <row r="3080" spans="1:24" ht="60" x14ac:dyDescent="0.25">
      <c r="A3080">
        <v>2128</v>
      </c>
      <c r="B3080" s="1" t="s">
        <v>2129</v>
      </c>
      <c r="C3080" s="1" t="s">
        <v>6238</v>
      </c>
      <c r="D3080" s="3">
        <v>15000</v>
      </c>
      <c r="E3080" s="4">
        <v>25</v>
      </c>
      <c r="F3080" t="s">
        <v>8220</v>
      </c>
      <c r="G3080" t="s">
        <v>8228</v>
      </c>
      <c r="H3080" t="s">
        <v>8409</v>
      </c>
      <c r="I3080" t="s">
        <v>8250</v>
      </c>
      <c r="J3080">
        <v>1411324369</v>
      </c>
      <c r="K3080">
        <v>1406140369</v>
      </c>
      <c r="L3080" t="b">
        <v>0</v>
      </c>
      <c r="M3080">
        <v>1</v>
      </c>
      <c r="N3080" t="b">
        <v>0</v>
      </c>
      <c r="O3080" t="s">
        <v>8280</v>
      </c>
      <c r="P3080" t="s">
        <v>8315</v>
      </c>
      <c r="Q3080" t="s">
        <v>8333</v>
      </c>
      <c r="R3080">
        <f t="shared" si="336"/>
        <v>25</v>
      </c>
      <c r="S3080" s="9">
        <f t="shared" si="337"/>
        <v>0</v>
      </c>
      <c r="T3080" s="8">
        <f t="shared" si="338"/>
        <v>41843.772789351853</v>
      </c>
      <c r="U3080" s="8">
        <f t="shared" si="339"/>
        <v>41903.772789351853</v>
      </c>
      <c r="V3080" s="14">
        <f t="shared" si="340"/>
        <v>60</v>
      </c>
      <c r="W3080" s="10">
        <f t="shared" si="341"/>
        <v>-0.99833333333333329</v>
      </c>
      <c r="X3080" s="21">
        <f t="shared" si="342"/>
        <v>2014</v>
      </c>
    </row>
    <row r="3081" spans="1:24" ht="60" x14ac:dyDescent="0.25">
      <c r="A3081">
        <v>4066</v>
      </c>
      <c r="B3081" s="1" t="s">
        <v>4062</v>
      </c>
      <c r="C3081" s="1" t="s">
        <v>8170</v>
      </c>
      <c r="D3081" s="3">
        <v>15000</v>
      </c>
      <c r="E3081" s="4">
        <v>25</v>
      </c>
      <c r="F3081" t="s">
        <v>8220</v>
      </c>
      <c r="G3081" t="s">
        <v>8223</v>
      </c>
      <c r="H3081" t="s">
        <v>8404</v>
      </c>
      <c r="I3081" t="s">
        <v>8245</v>
      </c>
      <c r="J3081">
        <v>1463619388</v>
      </c>
      <c r="K3081">
        <v>1461027388</v>
      </c>
      <c r="L3081" t="b">
        <v>0</v>
      </c>
      <c r="M3081">
        <v>1</v>
      </c>
      <c r="N3081" t="b">
        <v>0</v>
      </c>
      <c r="O3081" t="s">
        <v>8269</v>
      </c>
      <c r="P3081" t="s">
        <v>8322</v>
      </c>
      <c r="Q3081" t="s">
        <v>8325</v>
      </c>
      <c r="R3081">
        <f t="shared" si="336"/>
        <v>25</v>
      </c>
      <c r="S3081" s="9">
        <f t="shared" si="337"/>
        <v>0</v>
      </c>
      <c r="T3081" s="8">
        <f t="shared" si="338"/>
        <v>42479.039212962962</v>
      </c>
      <c r="U3081" s="8">
        <f t="shared" si="339"/>
        <v>42509.039212962962</v>
      </c>
      <c r="V3081" s="14">
        <f t="shared" si="340"/>
        <v>30</v>
      </c>
      <c r="W3081" s="10">
        <f t="shared" si="341"/>
        <v>-0.99833333333333329</v>
      </c>
      <c r="X3081" s="21">
        <f t="shared" si="342"/>
        <v>2016</v>
      </c>
    </row>
    <row r="3082" spans="1:24" ht="45" x14ac:dyDescent="0.25">
      <c r="A3082">
        <v>1435</v>
      </c>
      <c r="B3082" s="1" t="s">
        <v>1436</v>
      </c>
      <c r="C3082" s="1" t="s">
        <v>5545</v>
      </c>
      <c r="D3082" s="3">
        <v>15000</v>
      </c>
      <c r="E3082" s="4">
        <v>15</v>
      </c>
      <c r="F3082" t="s">
        <v>8220</v>
      </c>
      <c r="G3082" t="s">
        <v>8236</v>
      </c>
      <c r="H3082" t="s">
        <v>8411</v>
      </c>
      <c r="I3082" t="s">
        <v>8248</v>
      </c>
      <c r="J3082">
        <v>1444589020</v>
      </c>
      <c r="K3082">
        <v>1441997020</v>
      </c>
      <c r="L3082" t="b">
        <v>0</v>
      </c>
      <c r="M3082">
        <v>2</v>
      </c>
      <c r="N3082" t="b">
        <v>0</v>
      </c>
      <c r="O3082" t="s">
        <v>8285</v>
      </c>
      <c r="P3082" t="s">
        <v>8310</v>
      </c>
      <c r="Q3082" t="s">
        <v>8347</v>
      </c>
      <c r="R3082">
        <f t="shared" si="336"/>
        <v>7.5</v>
      </c>
      <c r="S3082" s="9">
        <f t="shared" si="337"/>
        <v>0</v>
      </c>
      <c r="T3082" s="8">
        <f t="shared" si="338"/>
        <v>42258.780324074076</v>
      </c>
      <c r="U3082" s="8">
        <f t="shared" si="339"/>
        <v>42288.780324074076</v>
      </c>
      <c r="V3082" s="14">
        <f t="shared" si="340"/>
        <v>30</v>
      </c>
      <c r="W3082" s="10">
        <f t="shared" si="341"/>
        <v>-0.999</v>
      </c>
      <c r="X3082" s="21">
        <f t="shared" si="342"/>
        <v>2015</v>
      </c>
    </row>
    <row r="3083" spans="1:24" ht="60" x14ac:dyDescent="0.25">
      <c r="A3083">
        <v>3970</v>
      </c>
      <c r="B3083" s="1" t="s">
        <v>3967</v>
      </c>
      <c r="C3083" s="1" t="s">
        <v>8077</v>
      </c>
      <c r="D3083" s="3">
        <v>15000</v>
      </c>
      <c r="E3083" s="4">
        <v>11</v>
      </c>
      <c r="F3083" t="s">
        <v>8220</v>
      </c>
      <c r="G3083" t="s">
        <v>8223</v>
      </c>
      <c r="H3083" t="s">
        <v>8404</v>
      </c>
      <c r="I3083" t="s">
        <v>8245</v>
      </c>
      <c r="J3083">
        <v>1460925811</v>
      </c>
      <c r="K3083">
        <v>1458333811</v>
      </c>
      <c r="L3083" t="b">
        <v>0</v>
      </c>
      <c r="M3083">
        <v>2</v>
      </c>
      <c r="N3083" t="b">
        <v>0</v>
      </c>
      <c r="O3083" t="s">
        <v>8269</v>
      </c>
      <c r="P3083" t="s">
        <v>8322</v>
      </c>
      <c r="Q3083" t="s">
        <v>8325</v>
      </c>
      <c r="R3083">
        <f t="shared" si="336"/>
        <v>5.5</v>
      </c>
      <c r="S3083" s="9">
        <f t="shared" si="337"/>
        <v>0</v>
      </c>
      <c r="T3083" s="8">
        <f t="shared" si="338"/>
        <v>42447.863553240735</v>
      </c>
      <c r="U3083" s="8">
        <f t="shared" si="339"/>
        <v>42477.863553240735</v>
      </c>
      <c r="V3083" s="14">
        <f t="shared" si="340"/>
        <v>30</v>
      </c>
      <c r="W3083" s="10">
        <f t="shared" si="341"/>
        <v>-0.99926666666666664</v>
      </c>
      <c r="X3083" s="21">
        <f t="shared" si="342"/>
        <v>2016</v>
      </c>
    </row>
    <row r="3084" spans="1:24" ht="60" x14ac:dyDescent="0.25">
      <c r="A3084">
        <v>540</v>
      </c>
      <c r="B3084" s="1" t="s">
        <v>541</v>
      </c>
      <c r="C3084" s="1" t="s">
        <v>4650</v>
      </c>
      <c r="D3084" s="3">
        <v>15000</v>
      </c>
      <c r="E3084" s="4">
        <v>1</v>
      </c>
      <c r="F3084" t="s">
        <v>8220</v>
      </c>
      <c r="G3084" t="s">
        <v>8223</v>
      </c>
      <c r="H3084" t="s">
        <v>8404</v>
      </c>
      <c r="I3084" t="s">
        <v>8245</v>
      </c>
      <c r="J3084">
        <v>1423078606</v>
      </c>
      <c r="K3084">
        <v>1420486606</v>
      </c>
      <c r="L3084" t="b">
        <v>0</v>
      </c>
      <c r="M3084">
        <v>1</v>
      </c>
      <c r="N3084" t="b">
        <v>0</v>
      </c>
      <c r="O3084" t="s">
        <v>8270</v>
      </c>
      <c r="P3084" t="s">
        <v>8307</v>
      </c>
      <c r="Q3084" t="s">
        <v>8341</v>
      </c>
      <c r="R3084">
        <f t="shared" si="336"/>
        <v>1</v>
      </c>
      <c r="S3084" s="9">
        <f t="shared" si="337"/>
        <v>0</v>
      </c>
      <c r="T3084" s="8">
        <f t="shared" si="338"/>
        <v>42009.817199074074</v>
      </c>
      <c r="U3084" s="8">
        <f t="shared" si="339"/>
        <v>42039.817199074074</v>
      </c>
      <c r="V3084" s="14">
        <f t="shared" si="340"/>
        <v>30</v>
      </c>
      <c r="W3084" s="10">
        <f t="shared" si="341"/>
        <v>-0.99993333333333334</v>
      </c>
      <c r="X3084" s="21">
        <f t="shared" si="342"/>
        <v>2015</v>
      </c>
    </row>
    <row r="3085" spans="1:24" ht="60" x14ac:dyDescent="0.25">
      <c r="A3085">
        <v>1497</v>
      </c>
      <c r="B3085" s="1" t="s">
        <v>1498</v>
      </c>
      <c r="C3085" s="1" t="s">
        <v>5607</v>
      </c>
      <c r="D3085" s="3">
        <v>15000</v>
      </c>
      <c r="E3085" s="4">
        <v>1</v>
      </c>
      <c r="F3085" t="s">
        <v>8220</v>
      </c>
      <c r="G3085" t="s">
        <v>8223</v>
      </c>
      <c r="H3085" t="s">
        <v>8404</v>
      </c>
      <c r="I3085" t="s">
        <v>8245</v>
      </c>
      <c r="J3085">
        <v>1375299780</v>
      </c>
      <c r="K3085">
        <v>1371655522</v>
      </c>
      <c r="L3085" t="b">
        <v>0</v>
      </c>
      <c r="M3085">
        <v>1</v>
      </c>
      <c r="N3085" t="b">
        <v>0</v>
      </c>
      <c r="O3085" t="s">
        <v>8273</v>
      </c>
      <c r="P3085" t="s">
        <v>8310</v>
      </c>
      <c r="Q3085" t="s">
        <v>8351</v>
      </c>
      <c r="R3085">
        <f t="shared" si="336"/>
        <v>1</v>
      </c>
      <c r="S3085" s="9">
        <f t="shared" si="337"/>
        <v>0</v>
      </c>
      <c r="T3085" s="8">
        <f t="shared" si="338"/>
        <v>41444.64261574074</v>
      </c>
      <c r="U3085" s="8">
        <f t="shared" si="339"/>
        <v>41486.821527777778</v>
      </c>
      <c r="V3085" s="14">
        <f t="shared" si="340"/>
        <v>42.178912037037662</v>
      </c>
      <c r="W3085" s="10">
        <f t="shared" si="341"/>
        <v>-0.99993333333333334</v>
      </c>
      <c r="X3085" s="21">
        <f t="shared" si="342"/>
        <v>2013</v>
      </c>
    </row>
    <row r="3086" spans="1:24" ht="45" x14ac:dyDescent="0.25">
      <c r="A3086">
        <v>3912</v>
      </c>
      <c r="B3086" s="1" t="s">
        <v>3909</v>
      </c>
      <c r="C3086" s="1" t="s">
        <v>8020</v>
      </c>
      <c r="D3086" s="3">
        <v>15000</v>
      </c>
      <c r="E3086" s="4">
        <v>1</v>
      </c>
      <c r="F3086" t="s">
        <v>8220</v>
      </c>
      <c r="G3086" t="s">
        <v>8223</v>
      </c>
      <c r="H3086" t="s">
        <v>8404</v>
      </c>
      <c r="I3086" t="s">
        <v>8245</v>
      </c>
      <c r="J3086">
        <v>1429936500</v>
      </c>
      <c r="K3086">
        <v>1424759330</v>
      </c>
      <c r="L3086" t="b">
        <v>0</v>
      </c>
      <c r="M3086">
        <v>1</v>
      </c>
      <c r="N3086" t="b">
        <v>0</v>
      </c>
      <c r="O3086" t="s">
        <v>8269</v>
      </c>
      <c r="P3086" t="s">
        <v>8322</v>
      </c>
      <c r="Q3086" t="s">
        <v>8325</v>
      </c>
      <c r="R3086">
        <f t="shared" si="336"/>
        <v>1</v>
      </c>
      <c r="S3086" s="9">
        <f t="shared" si="337"/>
        <v>0</v>
      </c>
      <c r="T3086" s="8">
        <f t="shared" si="338"/>
        <v>42059.270023148143</v>
      </c>
      <c r="U3086" s="8">
        <f t="shared" si="339"/>
        <v>42119.190972222219</v>
      </c>
      <c r="V3086" s="14">
        <f t="shared" si="340"/>
        <v>59.920949074075907</v>
      </c>
      <c r="W3086" s="10">
        <f t="shared" si="341"/>
        <v>-0.99993333333333334</v>
      </c>
      <c r="X3086" s="21">
        <f t="shared" si="342"/>
        <v>2015</v>
      </c>
    </row>
    <row r="3087" spans="1:24" ht="30" x14ac:dyDescent="0.25">
      <c r="A3087">
        <v>906</v>
      </c>
      <c r="B3087" s="1" t="s">
        <v>907</v>
      </c>
      <c r="C3087" s="1" t="s">
        <v>5016</v>
      </c>
      <c r="D3087" s="3">
        <v>15000</v>
      </c>
      <c r="E3087" s="4">
        <v>0</v>
      </c>
      <c r="F3087" t="s">
        <v>8220</v>
      </c>
      <c r="G3087" t="s">
        <v>8223</v>
      </c>
      <c r="H3087" t="s">
        <v>8404</v>
      </c>
      <c r="I3087" t="s">
        <v>8245</v>
      </c>
      <c r="J3087">
        <v>1394681590</v>
      </c>
      <c r="K3087">
        <v>1392093190</v>
      </c>
      <c r="L3087" t="b">
        <v>0</v>
      </c>
      <c r="M3087">
        <v>0</v>
      </c>
      <c r="N3087" t="b">
        <v>0</v>
      </c>
      <c r="O3087" t="s">
        <v>8276</v>
      </c>
      <c r="P3087" t="s">
        <v>8326</v>
      </c>
      <c r="Q3087" t="s">
        <v>8349</v>
      </c>
      <c r="R3087">
        <f t="shared" si="336"/>
        <v>0</v>
      </c>
      <c r="S3087" s="9">
        <f t="shared" si="337"/>
        <v>0</v>
      </c>
      <c r="T3087" s="8">
        <f t="shared" si="338"/>
        <v>41681.189699074072</v>
      </c>
      <c r="U3087" s="8">
        <f t="shared" si="339"/>
        <v>41711.148032407407</v>
      </c>
      <c r="V3087" s="14">
        <f t="shared" si="340"/>
        <v>29.958333333335759</v>
      </c>
      <c r="W3087" s="10">
        <f t="shared" si="341"/>
        <v>-1</v>
      </c>
      <c r="X3087" s="21">
        <f t="shared" si="342"/>
        <v>2014</v>
      </c>
    </row>
    <row r="3088" spans="1:24" ht="45" x14ac:dyDescent="0.25">
      <c r="A3088">
        <v>1597</v>
      </c>
      <c r="B3088" s="1" t="s">
        <v>1598</v>
      </c>
      <c r="C3088" s="1" t="s">
        <v>5707</v>
      </c>
      <c r="D3088" s="3">
        <v>15000</v>
      </c>
      <c r="E3088" s="4">
        <v>0</v>
      </c>
      <c r="F3088" t="s">
        <v>8220</v>
      </c>
      <c r="G3088" t="s">
        <v>8223</v>
      </c>
      <c r="H3088" t="s">
        <v>8404</v>
      </c>
      <c r="I3088" t="s">
        <v>8245</v>
      </c>
      <c r="J3088">
        <v>1474360197</v>
      </c>
      <c r="K3088">
        <v>1471768197</v>
      </c>
      <c r="L3088" t="b">
        <v>0</v>
      </c>
      <c r="M3088">
        <v>0</v>
      </c>
      <c r="N3088" t="b">
        <v>0</v>
      </c>
      <c r="O3088" t="s">
        <v>8289</v>
      </c>
      <c r="P3088" t="s">
        <v>8312</v>
      </c>
      <c r="Q3088" t="s">
        <v>8350</v>
      </c>
      <c r="R3088">
        <f t="shared" si="336"/>
        <v>0</v>
      </c>
      <c r="S3088" s="9">
        <f t="shared" si="337"/>
        <v>0</v>
      </c>
      <c r="T3088" s="8">
        <f t="shared" si="338"/>
        <v>42603.354131944448</v>
      </c>
      <c r="U3088" s="8">
        <f t="shared" si="339"/>
        <v>42633.354131944448</v>
      </c>
      <c r="V3088" s="14">
        <f t="shared" si="340"/>
        <v>30</v>
      </c>
      <c r="W3088" s="10">
        <f t="shared" si="341"/>
        <v>-1</v>
      </c>
      <c r="X3088" s="21">
        <f t="shared" si="342"/>
        <v>2016</v>
      </c>
    </row>
    <row r="3089" spans="1:24" ht="45" x14ac:dyDescent="0.25">
      <c r="A3089">
        <v>1818</v>
      </c>
      <c r="B3089" s="1" t="s">
        <v>1819</v>
      </c>
      <c r="C3089" s="1" t="s">
        <v>5928</v>
      </c>
      <c r="D3089" s="3">
        <v>15000</v>
      </c>
      <c r="E3089" s="4">
        <v>0</v>
      </c>
      <c r="F3089" t="s">
        <v>8220</v>
      </c>
      <c r="G3089" t="s">
        <v>8223</v>
      </c>
      <c r="H3089" t="s">
        <v>8404</v>
      </c>
      <c r="I3089" t="s">
        <v>8245</v>
      </c>
      <c r="J3089">
        <v>1428035850</v>
      </c>
      <c r="K3089">
        <v>1425447450</v>
      </c>
      <c r="L3089" t="b">
        <v>0</v>
      </c>
      <c r="M3089">
        <v>0</v>
      </c>
      <c r="N3089" t="b">
        <v>0</v>
      </c>
      <c r="O3089" t="s">
        <v>8283</v>
      </c>
      <c r="P3089" t="s">
        <v>8312</v>
      </c>
      <c r="Q3089" t="s">
        <v>8313</v>
      </c>
      <c r="R3089">
        <f t="shared" si="336"/>
        <v>0</v>
      </c>
      <c r="S3089" s="9">
        <f t="shared" si="337"/>
        <v>0</v>
      </c>
      <c r="T3089" s="8">
        <f t="shared" si="338"/>
        <v>42067.234375</v>
      </c>
      <c r="U3089" s="8">
        <f t="shared" si="339"/>
        <v>42097.192708333328</v>
      </c>
      <c r="V3089" s="14">
        <f t="shared" si="340"/>
        <v>29.958333333328483</v>
      </c>
      <c r="W3089" s="10">
        <f t="shared" si="341"/>
        <v>-1</v>
      </c>
      <c r="X3089" s="21">
        <f t="shared" si="342"/>
        <v>2015</v>
      </c>
    </row>
    <row r="3090" spans="1:24" ht="60" x14ac:dyDescent="0.25">
      <c r="A3090">
        <v>2141</v>
      </c>
      <c r="B3090" s="1" t="s">
        <v>2142</v>
      </c>
      <c r="C3090" s="1" t="s">
        <v>6251</v>
      </c>
      <c r="D3090" s="3">
        <v>15000</v>
      </c>
      <c r="E3090" s="4">
        <v>0</v>
      </c>
      <c r="F3090" t="s">
        <v>8220</v>
      </c>
      <c r="G3090" t="s">
        <v>8223</v>
      </c>
      <c r="H3090" t="s">
        <v>8404</v>
      </c>
      <c r="I3090" t="s">
        <v>8245</v>
      </c>
      <c r="J3090">
        <v>1415947159</v>
      </c>
      <c r="K3090">
        <v>1413351559</v>
      </c>
      <c r="L3090" t="b">
        <v>0</v>
      </c>
      <c r="M3090">
        <v>0</v>
      </c>
      <c r="N3090" t="b">
        <v>0</v>
      </c>
      <c r="O3090" t="s">
        <v>8280</v>
      </c>
      <c r="P3090" t="s">
        <v>8315</v>
      </c>
      <c r="Q3090" t="s">
        <v>8333</v>
      </c>
      <c r="R3090">
        <f t="shared" si="336"/>
        <v>0</v>
      </c>
      <c r="S3090" s="9">
        <f t="shared" si="337"/>
        <v>0</v>
      </c>
      <c r="T3090" s="8">
        <f t="shared" si="338"/>
        <v>41927.235636574071</v>
      </c>
      <c r="U3090" s="8">
        <f t="shared" si="339"/>
        <v>41957.277303240742</v>
      </c>
      <c r="V3090" s="14">
        <f t="shared" si="340"/>
        <v>30.041666666671517</v>
      </c>
      <c r="W3090" s="10">
        <f t="shared" si="341"/>
        <v>-1</v>
      </c>
      <c r="X3090" s="21">
        <f t="shared" si="342"/>
        <v>2014</v>
      </c>
    </row>
    <row r="3091" spans="1:24" ht="60" x14ac:dyDescent="0.25">
      <c r="A3091">
        <v>2404</v>
      </c>
      <c r="B3091" s="1" t="s">
        <v>2405</v>
      </c>
      <c r="C3091" s="1" t="s">
        <v>6514</v>
      </c>
      <c r="D3091" s="3">
        <v>15000</v>
      </c>
      <c r="E3091" s="4">
        <v>0</v>
      </c>
      <c r="F3091" t="s">
        <v>8220</v>
      </c>
      <c r="G3091" t="s">
        <v>8223</v>
      </c>
      <c r="H3091" t="s">
        <v>8404</v>
      </c>
      <c r="I3091" t="s">
        <v>8245</v>
      </c>
      <c r="J3091">
        <v>1451782607</v>
      </c>
      <c r="K3091">
        <v>1449190607</v>
      </c>
      <c r="L3091" t="b">
        <v>0</v>
      </c>
      <c r="M3091">
        <v>0</v>
      </c>
      <c r="N3091" t="b">
        <v>0</v>
      </c>
      <c r="O3091" t="s">
        <v>8282</v>
      </c>
      <c r="P3091" t="s">
        <v>8318</v>
      </c>
      <c r="Q3091" t="s">
        <v>8344</v>
      </c>
      <c r="R3091">
        <f t="shared" si="336"/>
        <v>0</v>
      </c>
      <c r="S3091" s="9">
        <f t="shared" si="337"/>
        <v>0</v>
      </c>
      <c r="T3091" s="8">
        <f t="shared" si="338"/>
        <v>42342.03943287037</v>
      </c>
      <c r="U3091" s="8">
        <f t="shared" si="339"/>
        <v>42372.03943287037</v>
      </c>
      <c r="V3091" s="14">
        <f t="shared" si="340"/>
        <v>30</v>
      </c>
      <c r="W3091" s="10">
        <f t="shared" si="341"/>
        <v>-1</v>
      </c>
      <c r="X3091" s="21">
        <f t="shared" si="342"/>
        <v>2015</v>
      </c>
    </row>
    <row r="3092" spans="1:24" ht="60" x14ac:dyDescent="0.25">
      <c r="A3092">
        <v>2410</v>
      </c>
      <c r="B3092" s="1" t="s">
        <v>2411</v>
      </c>
      <c r="C3092" s="1" t="s">
        <v>6520</v>
      </c>
      <c r="D3092" s="3">
        <v>15000</v>
      </c>
      <c r="E3092" s="4">
        <v>0</v>
      </c>
      <c r="F3092" t="s">
        <v>8220</v>
      </c>
      <c r="G3092" t="s">
        <v>8225</v>
      </c>
      <c r="H3092" t="s">
        <v>8405</v>
      </c>
      <c r="I3092" t="s">
        <v>8247</v>
      </c>
      <c r="J3092">
        <v>1441619275</v>
      </c>
      <c r="K3092">
        <v>1439027275</v>
      </c>
      <c r="L3092" t="b">
        <v>0</v>
      </c>
      <c r="M3092">
        <v>0</v>
      </c>
      <c r="N3092" t="b">
        <v>0</v>
      </c>
      <c r="O3092" t="s">
        <v>8282</v>
      </c>
      <c r="P3092" t="s">
        <v>8318</v>
      </c>
      <c r="Q3092" t="s">
        <v>8344</v>
      </c>
      <c r="R3092">
        <f t="shared" si="336"/>
        <v>0</v>
      </c>
      <c r="S3092" s="9">
        <f t="shared" si="337"/>
        <v>0</v>
      </c>
      <c r="T3092" s="8">
        <f t="shared" si="338"/>
        <v>42224.408275462964</v>
      </c>
      <c r="U3092" s="8">
        <f t="shared" si="339"/>
        <v>42254.408275462964</v>
      </c>
      <c r="V3092" s="14">
        <f t="shared" si="340"/>
        <v>30</v>
      </c>
      <c r="W3092" s="10">
        <f t="shared" si="341"/>
        <v>-1</v>
      </c>
      <c r="X3092" s="21">
        <f t="shared" si="342"/>
        <v>2015</v>
      </c>
    </row>
    <row r="3093" spans="1:24" ht="60" x14ac:dyDescent="0.25">
      <c r="A3093">
        <v>2577</v>
      </c>
      <c r="B3093" s="1" t="s">
        <v>2577</v>
      </c>
      <c r="C3093" s="1" t="s">
        <v>6687</v>
      </c>
      <c r="D3093" s="3">
        <v>15000</v>
      </c>
      <c r="E3093" s="4">
        <v>0</v>
      </c>
      <c r="F3093" t="s">
        <v>8219</v>
      </c>
      <c r="G3093" t="s">
        <v>8223</v>
      </c>
      <c r="H3093" t="s">
        <v>8404</v>
      </c>
      <c r="I3093" t="s">
        <v>8245</v>
      </c>
      <c r="J3093">
        <v>1407181297</v>
      </c>
      <c r="K3093">
        <v>1405021297</v>
      </c>
      <c r="L3093" t="b">
        <v>0</v>
      </c>
      <c r="M3093">
        <v>0</v>
      </c>
      <c r="N3093" t="b">
        <v>0</v>
      </c>
      <c r="O3093" t="s">
        <v>8282</v>
      </c>
      <c r="P3093" t="s">
        <v>8318</v>
      </c>
      <c r="Q3093" t="s">
        <v>8344</v>
      </c>
      <c r="R3093">
        <f t="shared" si="336"/>
        <v>0</v>
      </c>
      <c r="S3093" s="9">
        <f t="shared" si="337"/>
        <v>0</v>
      </c>
      <c r="T3093" s="8">
        <f t="shared" si="338"/>
        <v>41830.820567129631</v>
      </c>
      <c r="U3093" s="8">
        <f t="shared" si="339"/>
        <v>41855.820567129631</v>
      </c>
      <c r="V3093" s="14">
        <f t="shared" si="340"/>
        <v>25</v>
      </c>
      <c r="W3093" s="10">
        <f t="shared" si="341"/>
        <v>-1</v>
      </c>
      <c r="X3093" s="21">
        <f t="shared" si="342"/>
        <v>2014</v>
      </c>
    </row>
    <row r="3094" spans="1:24" ht="45" x14ac:dyDescent="0.25">
      <c r="A3094">
        <v>2687</v>
      </c>
      <c r="B3094" s="1" t="s">
        <v>2687</v>
      </c>
      <c r="C3094" s="1" t="s">
        <v>6797</v>
      </c>
      <c r="D3094" s="3">
        <v>15000</v>
      </c>
      <c r="E3094" s="4">
        <v>0</v>
      </c>
      <c r="F3094" t="s">
        <v>8220</v>
      </c>
      <c r="G3094" t="s">
        <v>8223</v>
      </c>
      <c r="H3094" t="s">
        <v>8404</v>
      </c>
      <c r="I3094" t="s">
        <v>8245</v>
      </c>
      <c r="J3094">
        <v>1435591318</v>
      </c>
      <c r="K3094">
        <v>1432999318</v>
      </c>
      <c r="L3094" t="b">
        <v>0</v>
      </c>
      <c r="M3094">
        <v>0</v>
      </c>
      <c r="N3094" t="b">
        <v>0</v>
      </c>
      <c r="O3094" t="s">
        <v>8282</v>
      </c>
      <c r="P3094" t="s">
        <v>8318</v>
      </c>
      <c r="Q3094" t="s">
        <v>8344</v>
      </c>
      <c r="R3094">
        <f t="shared" si="336"/>
        <v>0</v>
      </c>
      <c r="S3094" s="9">
        <f t="shared" si="337"/>
        <v>0</v>
      </c>
      <c r="T3094" s="8">
        <f t="shared" si="338"/>
        <v>42154.64025462963</v>
      </c>
      <c r="U3094" s="8">
        <f t="shared" si="339"/>
        <v>42184.64025462963</v>
      </c>
      <c r="V3094" s="14">
        <f t="shared" si="340"/>
        <v>30</v>
      </c>
      <c r="W3094" s="10">
        <f t="shared" si="341"/>
        <v>-1</v>
      </c>
      <c r="X3094" s="21">
        <f t="shared" si="342"/>
        <v>2015</v>
      </c>
    </row>
    <row r="3095" spans="1:24" ht="45" x14ac:dyDescent="0.25">
      <c r="A3095">
        <v>2954</v>
      </c>
      <c r="B3095" s="1" t="s">
        <v>2954</v>
      </c>
      <c r="C3095" s="1" t="s">
        <v>7064</v>
      </c>
      <c r="D3095" s="3">
        <v>15000</v>
      </c>
      <c r="E3095" s="4">
        <v>0</v>
      </c>
      <c r="F3095" t="s">
        <v>8219</v>
      </c>
      <c r="G3095" t="s">
        <v>8223</v>
      </c>
      <c r="H3095" t="s">
        <v>8404</v>
      </c>
      <c r="I3095" t="s">
        <v>8245</v>
      </c>
      <c r="J3095">
        <v>1489669203</v>
      </c>
      <c r="K3095">
        <v>1487944803</v>
      </c>
      <c r="L3095" t="b">
        <v>0</v>
      </c>
      <c r="M3095">
        <v>0</v>
      </c>
      <c r="N3095" t="b">
        <v>0</v>
      </c>
      <c r="O3095" t="s">
        <v>8301</v>
      </c>
      <c r="P3095" t="s">
        <v>8322</v>
      </c>
      <c r="Q3095" t="s">
        <v>8323</v>
      </c>
      <c r="R3095">
        <f t="shared" si="336"/>
        <v>0</v>
      </c>
      <c r="S3095" s="9">
        <f t="shared" si="337"/>
        <v>0</v>
      </c>
      <c r="T3095" s="8">
        <f t="shared" si="338"/>
        <v>42790.583368055552</v>
      </c>
      <c r="U3095" s="8">
        <f t="shared" si="339"/>
        <v>42810.541701388895</v>
      </c>
      <c r="V3095" s="14">
        <f t="shared" si="340"/>
        <v>19.958333333343035</v>
      </c>
      <c r="W3095" s="10">
        <f t="shared" si="341"/>
        <v>-1</v>
      </c>
      <c r="X3095" s="21">
        <f t="shared" si="342"/>
        <v>2017</v>
      </c>
    </row>
    <row r="3096" spans="1:24" ht="60" x14ac:dyDescent="0.25">
      <c r="A3096">
        <v>3790</v>
      </c>
      <c r="B3096" s="1" t="s">
        <v>3787</v>
      </c>
      <c r="C3096" s="1" t="s">
        <v>7900</v>
      </c>
      <c r="D3096" s="3">
        <v>15000</v>
      </c>
      <c r="E3096" s="4">
        <v>0</v>
      </c>
      <c r="F3096" t="s">
        <v>8220</v>
      </c>
      <c r="G3096" t="s">
        <v>8223</v>
      </c>
      <c r="H3096" t="s">
        <v>8404</v>
      </c>
      <c r="I3096" t="s">
        <v>8245</v>
      </c>
      <c r="J3096">
        <v>1479834023</v>
      </c>
      <c r="K3096">
        <v>1477238423</v>
      </c>
      <c r="L3096" t="b">
        <v>0</v>
      </c>
      <c r="M3096">
        <v>0</v>
      </c>
      <c r="N3096" t="b">
        <v>0</v>
      </c>
      <c r="O3096" t="s">
        <v>8303</v>
      </c>
      <c r="P3096" t="s">
        <v>8322</v>
      </c>
      <c r="Q3096" t="s">
        <v>8334</v>
      </c>
      <c r="R3096">
        <f t="shared" si="336"/>
        <v>0</v>
      </c>
      <c r="S3096" s="9">
        <f t="shared" si="337"/>
        <v>0</v>
      </c>
      <c r="T3096" s="8">
        <f t="shared" si="338"/>
        <v>42666.666932870372</v>
      </c>
      <c r="U3096" s="8">
        <f t="shared" si="339"/>
        <v>42696.708599537036</v>
      </c>
      <c r="V3096" s="14">
        <f t="shared" si="340"/>
        <v>30.041666666664241</v>
      </c>
      <c r="W3096" s="10">
        <f t="shared" si="341"/>
        <v>-1</v>
      </c>
      <c r="X3096" s="21">
        <f t="shared" si="342"/>
        <v>2016</v>
      </c>
    </row>
    <row r="3097" spans="1:24" ht="60" x14ac:dyDescent="0.25">
      <c r="A3097">
        <v>3872</v>
      </c>
      <c r="B3097" s="1" t="s">
        <v>3869</v>
      </c>
      <c r="C3097" s="1" t="s">
        <v>7981</v>
      </c>
      <c r="D3097" s="3">
        <v>15000</v>
      </c>
      <c r="E3097" s="4">
        <v>0</v>
      </c>
      <c r="F3097" t="s">
        <v>8219</v>
      </c>
      <c r="G3097" t="s">
        <v>8223</v>
      </c>
      <c r="H3097" t="s">
        <v>8404</v>
      </c>
      <c r="I3097" t="s">
        <v>8245</v>
      </c>
      <c r="J3097">
        <v>1439522996</v>
      </c>
      <c r="K3097">
        <v>1435202996</v>
      </c>
      <c r="L3097" t="b">
        <v>0</v>
      </c>
      <c r="M3097">
        <v>0</v>
      </c>
      <c r="N3097" t="b">
        <v>0</v>
      </c>
      <c r="O3097" t="s">
        <v>8303</v>
      </c>
      <c r="P3097" t="s">
        <v>8322</v>
      </c>
      <c r="Q3097" t="s">
        <v>8334</v>
      </c>
      <c r="R3097">
        <f t="shared" si="336"/>
        <v>0</v>
      </c>
      <c r="S3097" s="9">
        <f t="shared" si="337"/>
        <v>0</v>
      </c>
      <c r="T3097" s="8">
        <f t="shared" si="338"/>
        <v>42180.145787037036</v>
      </c>
      <c r="U3097" s="8">
        <f t="shared" si="339"/>
        <v>42230.145787037036</v>
      </c>
      <c r="V3097" s="14">
        <f t="shared" si="340"/>
        <v>50</v>
      </c>
      <c r="W3097" s="10">
        <f t="shared" si="341"/>
        <v>-1</v>
      </c>
      <c r="X3097" s="21">
        <f t="shared" si="342"/>
        <v>2015</v>
      </c>
    </row>
    <row r="3098" spans="1:24" ht="45" x14ac:dyDescent="0.25">
      <c r="A3098">
        <v>3879</v>
      </c>
      <c r="B3098" s="1" t="s">
        <v>3876</v>
      </c>
      <c r="C3098" s="1" t="s">
        <v>7988</v>
      </c>
      <c r="D3098" s="3">
        <v>15000</v>
      </c>
      <c r="E3098" s="4">
        <v>0</v>
      </c>
      <c r="F3098" t="s">
        <v>8219</v>
      </c>
      <c r="G3098" t="s">
        <v>8224</v>
      </c>
      <c r="H3098" t="s">
        <v>8408</v>
      </c>
      <c r="I3098" t="s">
        <v>8246</v>
      </c>
      <c r="J3098">
        <v>1422218396</v>
      </c>
      <c r="K3098">
        <v>1419626396</v>
      </c>
      <c r="L3098" t="b">
        <v>0</v>
      </c>
      <c r="M3098">
        <v>0</v>
      </c>
      <c r="N3098" t="b">
        <v>0</v>
      </c>
      <c r="O3098" t="s">
        <v>8303</v>
      </c>
      <c r="P3098" t="s">
        <v>8322</v>
      </c>
      <c r="Q3098" t="s">
        <v>8334</v>
      </c>
      <c r="R3098">
        <f t="shared" si="336"/>
        <v>0</v>
      </c>
      <c r="S3098" s="9">
        <f t="shared" si="337"/>
        <v>0</v>
      </c>
      <c r="T3098" s="8">
        <f t="shared" si="338"/>
        <v>41999.861064814817</v>
      </c>
      <c r="U3098" s="8">
        <f t="shared" si="339"/>
        <v>42029.861064814817</v>
      </c>
      <c r="V3098" s="14">
        <f t="shared" si="340"/>
        <v>30</v>
      </c>
      <c r="W3098" s="10">
        <f t="shared" si="341"/>
        <v>-1</v>
      </c>
      <c r="X3098" s="21">
        <f t="shared" si="342"/>
        <v>2014</v>
      </c>
    </row>
    <row r="3099" spans="1:24" ht="60" x14ac:dyDescent="0.25">
      <c r="A3099">
        <v>3883</v>
      </c>
      <c r="B3099" s="1" t="s">
        <v>3880</v>
      </c>
      <c r="C3099" s="1" t="s">
        <v>7992</v>
      </c>
      <c r="D3099" s="3">
        <v>15000</v>
      </c>
      <c r="E3099" s="4">
        <v>0</v>
      </c>
      <c r="F3099" t="s">
        <v>8219</v>
      </c>
      <c r="G3099" t="s">
        <v>8224</v>
      </c>
      <c r="H3099" t="s">
        <v>8408</v>
      </c>
      <c r="I3099" t="s">
        <v>8246</v>
      </c>
      <c r="J3099">
        <v>1409668069</v>
      </c>
      <c r="K3099">
        <v>1407076069</v>
      </c>
      <c r="L3099" t="b">
        <v>0</v>
      </c>
      <c r="M3099">
        <v>0</v>
      </c>
      <c r="N3099" t="b">
        <v>0</v>
      </c>
      <c r="O3099" t="s">
        <v>8303</v>
      </c>
      <c r="P3099" t="s">
        <v>8322</v>
      </c>
      <c r="Q3099" t="s">
        <v>8334</v>
      </c>
      <c r="R3099">
        <f t="shared" si="336"/>
        <v>0</v>
      </c>
      <c r="S3099" s="9">
        <f t="shared" si="337"/>
        <v>0</v>
      </c>
      <c r="T3099" s="8">
        <f t="shared" si="338"/>
        <v>41854.602650462963</v>
      </c>
      <c r="U3099" s="8">
        <f t="shared" si="339"/>
        <v>41884.602650462963</v>
      </c>
      <c r="V3099" s="14">
        <f t="shared" si="340"/>
        <v>30</v>
      </c>
      <c r="W3099" s="10">
        <f t="shared" si="341"/>
        <v>-1</v>
      </c>
      <c r="X3099" s="21">
        <f t="shared" si="342"/>
        <v>2014</v>
      </c>
    </row>
    <row r="3100" spans="1:24" ht="45" x14ac:dyDescent="0.25">
      <c r="A3100">
        <v>3274</v>
      </c>
      <c r="B3100" s="1" t="s">
        <v>3274</v>
      </c>
      <c r="C3100" s="1" t="s">
        <v>7384</v>
      </c>
      <c r="D3100" s="3">
        <v>15500</v>
      </c>
      <c r="E3100" s="4">
        <v>15705</v>
      </c>
      <c r="F3100" t="s">
        <v>8218</v>
      </c>
      <c r="G3100" t="s">
        <v>8223</v>
      </c>
      <c r="H3100" t="s">
        <v>8404</v>
      </c>
      <c r="I3100" t="s">
        <v>8245</v>
      </c>
      <c r="J3100">
        <v>1458075600</v>
      </c>
      <c r="K3100">
        <v>1454259272</v>
      </c>
      <c r="L3100" t="b">
        <v>1</v>
      </c>
      <c r="M3100">
        <v>286</v>
      </c>
      <c r="N3100" t="b">
        <v>1</v>
      </c>
      <c r="O3100" t="s">
        <v>8269</v>
      </c>
      <c r="P3100" t="s">
        <v>8322</v>
      </c>
      <c r="Q3100" t="s">
        <v>8325</v>
      </c>
      <c r="R3100">
        <f t="shared" si="336"/>
        <v>54.91</v>
      </c>
      <c r="S3100" s="9">
        <f t="shared" si="337"/>
        <v>101</v>
      </c>
      <c r="T3100" s="8">
        <f t="shared" si="338"/>
        <v>42400.704537037032</v>
      </c>
      <c r="U3100" s="8">
        <f t="shared" si="339"/>
        <v>42444.875</v>
      </c>
      <c r="V3100" s="14">
        <f t="shared" si="340"/>
        <v>44.170462962967576</v>
      </c>
      <c r="W3100" s="10">
        <f t="shared" si="341"/>
        <v>1.3225806451612903E-2</v>
      </c>
      <c r="X3100" s="21">
        <f t="shared" si="342"/>
        <v>2016</v>
      </c>
    </row>
    <row r="3101" spans="1:24" ht="45" x14ac:dyDescent="0.25">
      <c r="A3101">
        <v>1804</v>
      </c>
      <c r="B3101" s="1" t="s">
        <v>1805</v>
      </c>
      <c r="C3101" s="1" t="s">
        <v>5914</v>
      </c>
      <c r="D3101" s="3">
        <v>15500</v>
      </c>
      <c r="E3101" s="4">
        <v>5452</v>
      </c>
      <c r="F3101" t="s">
        <v>8220</v>
      </c>
      <c r="G3101" t="s">
        <v>8223</v>
      </c>
      <c r="H3101" t="s">
        <v>8404</v>
      </c>
      <c r="I3101" t="s">
        <v>8245</v>
      </c>
      <c r="J3101">
        <v>1447521404</v>
      </c>
      <c r="K3101">
        <v>1444061804</v>
      </c>
      <c r="L3101" t="b">
        <v>1</v>
      </c>
      <c r="M3101">
        <v>52</v>
      </c>
      <c r="N3101" t="b">
        <v>0</v>
      </c>
      <c r="O3101" t="s">
        <v>8283</v>
      </c>
      <c r="P3101" t="s">
        <v>8312</v>
      </c>
      <c r="Q3101" t="s">
        <v>8313</v>
      </c>
      <c r="R3101">
        <f t="shared" si="336"/>
        <v>104.85</v>
      </c>
      <c r="S3101" s="9">
        <f t="shared" si="337"/>
        <v>35</v>
      </c>
      <c r="T3101" s="8">
        <f t="shared" si="338"/>
        <v>42282.678287037037</v>
      </c>
      <c r="U3101" s="8">
        <f t="shared" si="339"/>
        <v>42322.719953703709</v>
      </c>
      <c r="V3101" s="14">
        <f t="shared" si="340"/>
        <v>40.041666666671517</v>
      </c>
      <c r="W3101" s="10">
        <f t="shared" si="341"/>
        <v>-0.648258064516129</v>
      </c>
      <c r="X3101" s="21">
        <f t="shared" si="342"/>
        <v>2015</v>
      </c>
    </row>
    <row r="3102" spans="1:24" ht="30" x14ac:dyDescent="0.25">
      <c r="A3102">
        <v>1975</v>
      </c>
      <c r="B3102" s="1" t="s">
        <v>1976</v>
      </c>
      <c r="C3102" s="1" t="s">
        <v>6085</v>
      </c>
      <c r="D3102" s="3">
        <v>16000</v>
      </c>
      <c r="E3102" s="4">
        <v>33393.339999999997</v>
      </c>
      <c r="F3102" t="s">
        <v>8218</v>
      </c>
      <c r="G3102" t="s">
        <v>8223</v>
      </c>
      <c r="H3102" t="s">
        <v>8404</v>
      </c>
      <c r="I3102" t="s">
        <v>8245</v>
      </c>
      <c r="J3102">
        <v>1362938851</v>
      </c>
      <c r="K3102">
        <v>1360346851</v>
      </c>
      <c r="L3102" t="b">
        <v>1</v>
      </c>
      <c r="M3102">
        <v>253</v>
      </c>
      <c r="N3102" t="b">
        <v>1</v>
      </c>
      <c r="O3102" t="s">
        <v>8293</v>
      </c>
      <c r="P3102" t="s">
        <v>8307</v>
      </c>
      <c r="Q3102" t="s">
        <v>8308</v>
      </c>
      <c r="R3102">
        <f t="shared" si="336"/>
        <v>131.99</v>
      </c>
      <c r="S3102" s="9">
        <f t="shared" si="337"/>
        <v>209</v>
      </c>
      <c r="T3102" s="8">
        <f t="shared" si="338"/>
        <v>41313.755219907405</v>
      </c>
      <c r="U3102" s="8">
        <f t="shared" si="339"/>
        <v>41343.755219907405</v>
      </c>
      <c r="V3102" s="14">
        <f t="shared" si="340"/>
        <v>30</v>
      </c>
      <c r="W3102" s="10">
        <f t="shared" si="341"/>
        <v>1.0870837499999997</v>
      </c>
      <c r="X3102" s="21">
        <f t="shared" si="342"/>
        <v>2013</v>
      </c>
    </row>
    <row r="3103" spans="1:24" ht="60" x14ac:dyDescent="0.25">
      <c r="A3103">
        <v>1466</v>
      </c>
      <c r="B3103" s="1" t="s">
        <v>1467</v>
      </c>
      <c r="C3103" s="1" t="s">
        <v>5576</v>
      </c>
      <c r="D3103" s="3">
        <v>16000</v>
      </c>
      <c r="E3103" s="4">
        <v>17260.37</v>
      </c>
      <c r="F3103" t="s">
        <v>8218</v>
      </c>
      <c r="G3103" t="s">
        <v>8223</v>
      </c>
      <c r="H3103" t="s">
        <v>8404</v>
      </c>
      <c r="I3103" t="s">
        <v>8245</v>
      </c>
      <c r="J3103">
        <v>1452574800</v>
      </c>
      <c r="K3103">
        <v>1449029266</v>
      </c>
      <c r="L3103" t="b">
        <v>1</v>
      </c>
      <c r="M3103">
        <v>248</v>
      </c>
      <c r="N3103" t="b">
        <v>1</v>
      </c>
      <c r="O3103" t="s">
        <v>8286</v>
      </c>
      <c r="P3103" t="s">
        <v>8310</v>
      </c>
      <c r="Q3103" t="s">
        <v>8311</v>
      </c>
      <c r="R3103">
        <f t="shared" si="336"/>
        <v>69.599999999999994</v>
      </c>
      <c r="S3103" s="9">
        <f t="shared" si="337"/>
        <v>108</v>
      </c>
      <c r="T3103" s="8">
        <f t="shared" si="338"/>
        <v>42340.172060185185</v>
      </c>
      <c r="U3103" s="8">
        <f t="shared" si="339"/>
        <v>42381.208333333328</v>
      </c>
      <c r="V3103" s="14">
        <f t="shared" si="340"/>
        <v>41.036273148143664</v>
      </c>
      <c r="W3103" s="10">
        <f t="shared" si="341"/>
        <v>7.877312499999993E-2</v>
      </c>
      <c r="X3103" s="21">
        <f t="shared" si="342"/>
        <v>2015</v>
      </c>
    </row>
    <row r="3104" spans="1:24" ht="60" x14ac:dyDescent="0.25">
      <c r="A3104">
        <v>2108</v>
      </c>
      <c r="B3104" s="1" t="s">
        <v>2109</v>
      </c>
      <c r="C3104" s="1" t="s">
        <v>6218</v>
      </c>
      <c r="D3104" s="3">
        <v>16000</v>
      </c>
      <c r="E3104" s="4">
        <v>17170</v>
      </c>
      <c r="F3104" t="s">
        <v>8218</v>
      </c>
      <c r="G3104" t="s">
        <v>8223</v>
      </c>
      <c r="H3104" t="s">
        <v>8404</v>
      </c>
      <c r="I3104" t="s">
        <v>8245</v>
      </c>
      <c r="J3104">
        <v>1347249300</v>
      </c>
      <c r="K3104">
        <v>1344917580</v>
      </c>
      <c r="L3104" t="b">
        <v>0</v>
      </c>
      <c r="M3104">
        <v>191</v>
      </c>
      <c r="N3104" t="b">
        <v>1</v>
      </c>
      <c r="O3104" t="s">
        <v>8277</v>
      </c>
      <c r="P3104" t="s">
        <v>8326</v>
      </c>
      <c r="Q3104" t="s">
        <v>8327</v>
      </c>
      <c r="R3104">
        <f t="shared" si="336"/>
        <v>89.9</v>
      </c>
      <c r="S3104" s="9">
        <f t="shared" si="337"/>
        <v>107</v>
      </c>
      <c r="T3104" s="8">
        <f t="shared" si="338"/>
        <v>41135.175694444442</v>
      </c>
      <c r="U3104" s="8">
        <f t="shared" si="339"/>
        <v>41162.163194444445</v>
      </c>
      <c r="V3104" s="14">
        <f t="shared" si="340"/>
        <v>26.98750000000291</v>
      </c>
      <c r="W3104" s="10">
        <f t="shared" si="341"/>
        <v>7.3124999999999996E-2</v>
      </c>
      <c r="X3104" s="21">
        <f t="shared" si="342"/>
        <v>2012</v>
      </c>
    </row>
    <row r="3105" spans="1:24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t="s">
        <v>8235</v>
      </c>
      <c r="H3105" t="s">
        <v>8413</v>
      </c>
      <c r="I3105" t="s">
        <v>8248</v>
      </c>
      <c r="J3105">
        <v>1458676860</v>
      </c>
      <c r="K3105">
        <v>1455446303</v>
      </c>
      <c r="L3105" t="b">
        <v>1</v>
      </c>
      <c r="M3105">
        <v>345</v>
      </c>
      <c r="N3105" t="b">
        <v>1</v>
      </c>
      <c r="O3105" t="s">
        <v>8283</v>
      </c>
      <c r="P3105" t="s">
        <v>8312</v>
      </c>
      <c r="Q3105" t="s">
        <v>8313</v>
      </c>
      <c r="R3105">
        <f t="shared" si="336"/>
        <v>48.04</v>
      </c>
      <c r="S3105" s="9">
        <f t="shared" si="337"/>
        <v>104</v>
      </c>
      <c r="T3105" s="8">
        <f t="shared" si="338"/>
        <v>42414.44332175926</v>
      </c>
      <c r="U3105" s="8">
        <f t="shared" si="339"/>
        <v>42451.834027777775</v>
      </c>
      <c r="V3105" s="14">
        <f t="shared" si="340"/>
        <v>37.39070601851563</v>
      </c>
      <c r="W3105" s="10">
        <f t="shared" si="341"/>
        <v>3.5812499999999997E-2</v>
      </c>
      <c r="X3105" s="21">
        <f t="shared" si="342"/>
        <v>2016</v>
      </c>
    </row>
    <row r="3106" spans="1:24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t="s">
        <v>8224</v>
      </c>
      <c r="H3106" t="s">
        <v>8408</v>
      </c>
      <c r="I3106" t="s">
        <v>8246</v>
      </c>
      <c r="J3106">
        <v>1405761278</v>
      </c>
      <c r="K3106">
        <v>1403169278</v>
      </c>
      <c r="L3106" t="b">
        <v>1</v>
      </c>
      <c r="M3106">
        <v>405</v>
      </c>
      <c r="N3106" t="b">
        <v>1</v>
      </c>
      <c r="O3106" t="s">
        <v>8283</v>
      </c>
      <c r="P3106" t="s">
        <v>8312</v>
      </c>
      <c r="Q3106" t="s">
        <v>8313</v>
      </c>
      <c r="R3106">
        <f t="shared" si="336"/>
        <v>39.92</v>
      </c>
      <c r="S3106" s="9">
        <f t="shared" si="337"/>
        <v>101</v>
      </c>
      <c r="T3106" s="8">
        <f t="shared" si="338"/>
        <v>41809.385162037033</v>
      </c>
      <c r="U3106" s="8">
        <f t="shared" si="339"/>
        <v>41839.385162037033</v>
      </c>
      <c r="V3106" s="14">
        <f t="shared" si="340"/>
        <v>30</v>
      </c>
      <c r="W3106" s="10">
        <f t="shared" si="341"/>
        <v>1.0350000000000022E-2</v>
      </c>
      <c r="X3106" s="21">
        <f t="shared" si="342"/>
        <v>2014</v>
      </c>
    </row>
    <row r="3107" spans="1:24" ht="60" x14ac:dyDescent="0.25">
      <c r="A3107">
        <v>3102</v>
      </c>
      <c r="B3107" s="1" t="s">
        <v>3102</v>
      </c>
      <c r="C3107" s="1" t="s">
        <v>7212</v>
      </c>
      <c r="D3107" s="3">
        <v>16000</v>
      </c>
      <c r="E3107" s="4">
        <v>6258</v>
      </c>
      <c r="F3107" t="s">
        <v>8220</v>
      </c>
      <c r="G3107" t="s">
        <v>8224</v>
      </c>
      <c r="H3107" t="s">
        <v>8408</v>
      </c>
      <c r="I3107" t="s">
        <v>8246</v>
      </c>
      <c r="J3107">
        <v>1471939818</v>
      </c>
      <c r="K3107">
        <v>1467619818</v>
      </c>
      <c r="L3107" t="b">
        <v>0</v>
      </c>
      <c r="M3107">
        <v>90</v>
      </c>
      <c r="N3107" t="b">
        <v>0</v>
      </c>
      <c r="O3107" t="s">
        <v>8301</v>
      </c>
      <c r="P3107" t="s">
        <v>8322</v>
      </c>
      <c r="Q3107" t="s">
        <v>8323</v>
      </c>
      <c r="R3107">
        <f t="shared" si="336"/>
        <v>69.53</v>
      </c>
      <c r="S3107" s="9">
        <f t="shared" si="337"/>
        <v>39</v>
      </c>
      <c r="T3107" s="8">
        <f t="shared" si="338"/>
        <v>42555.340486111112</v>
      </c>
      <c r="U3107" s="8">
        <f t="shared" si="339"/>
        <v>42605.340486111112</v>
      </c>
      <c r="V3107" s="14">
        <f t="shared" si="340"/>
        <v>50</v>
      </c>
      <c r="W3107" s="10">
        <f t="shared" si="341"/>
        <v>-0.60887500000000006</v>
      </c>
      <c r="X3107" s="21">
        <f t="shared" si="342"/>
        <v>2016</v>
      </c>
    </row>
    <row r="3108" spans="1:24" ht="45" x14ac:dyDescent="0.25">
      <c r="A3108">
        <v>1798</v>
      </c>
      <c r="B3108" s="1" t="s">
        <v>1799</v>
      </c>
      <c r="C3108" s="1" t="s">
        <v>5908</v>
      </c>
      <c r="D3108" s="3">
        <v>16000</v>
      </c>
      <c r="E3108" s="4">
        <v>2182</v>
      </c>
      <c r="F3108" t="s">
        <v>8220</v>
      </c>
      <c r="G3108" t="s">
        <v>8223</v>
      </c>
      <c r="H3108" t="s">
        <v>8404</v>
      </c>
      <c r="I3108" t="s">
        <v>8245</v>
      </c>
      <c r="J3108">
        <v>1454572233</v>
      </c>
      <c r="K3108">
        <v>1449388233</v>
      </c>
      <c r="L3108" t="b">
        <v>1</v>
      </c>
      <c r="M3108">
        <v>37</v>
      </c>
      <c r="N3108" t="b">
        <v>0</v>
      </c>
      <c r="O3108" t="s">
        <v>8283</v>
      </c>
      <c r="P3108" t="s">
        <v>8312</v>
      </c>
      <c r="Q3108" t="s">
        <v>8313</v>
      </c>
      <c r="R3108">
        <f t="shared" si="336"/>
        <v>58.97</v>
      </c>
      <c r="S3108" s="9">
        <f t="shared" si="337"/>
        <v>14</v>
      </c>
      <c r="T3108" s="8">
        <f t="shared" si="338"/>
        <v>42344.32677083333</v>
      </c>
      <c r="U3108" s="8">
        <f t="shared" si="339"/>
        <v>42404.32677083333</v>
      </c>
      <c r="V3108" s="14">
        <f t="shared" si="340"/>
        <v>60</v>
      </c>
      <c r="W3108" s="10">
        <f t="shared" si="341"/>
        <v>-0.86362499999999998</v>
      </c>
      <c r="X3108" s="21">
        <f t="shared" si="342"/>
        <v>2015</v>
      </c>
    </row>
    <row r="3109" spans="1:24" x14ac:dyDescent="0.25">
      <c r="A3109">
        <v>1152</v>
      </c>
      <c r="B3109" s="1" t="s">
        <v>1153</v>
      </c>
      <c r="C3109" s="1" t="s">
        <v>5262</v>
      </c>
      <c r="D3109" s="3">
        <v>16000</v>
      </c>
      <c r="E3109" s="4">
        <v>911</v>
      </c>
      <c r="F3109" t="s">
        <v>8220</v>
      </c>
      <c r="G3109" t="s">
        <v>8223</v>
      </c>
      <c r="H3109" t="s">
        <v>8404</v>
      </c>
      <c r="I3109" t="s">
        <v>8245</v>
      </c>
      <c r="J3109">
        <v>1431709312</v>
      </c>
      <c r="K3109">
        <v>1429117312</v>
      </c>
      <c r="L3109" t="b">
        <v>0</v>
      </c>
      <c r="M3109">
        <v>15</v>
      </c>
      <c r="N3109" t="b">
        <v>0</v>
      </c>
      <c r="O3109" t="s">
        <v>8282</v>
      </c>
      <c r="P3109" t="s">
        <v>8318</v>
      </c>
      <c r="Q3109" t="s">
        <v>8344</v>
      </c>
      <c r="R3109">
        <f t="shared" si="336"/>
        <v>60.73</v>
      </c>
      <c r="S3109" s="9">
        <f t="shared" si="337"/>
        <v>6</v>
      </c>
      <c r="T3109" s="8">
        <f t="shared" si="338"/>
        <v>42109.709629629629</v>
      </c>
      <c r="U3109" s="8">
        <f t="shared" si="339"/>
        <v>42139.709629629629</v>
      </c>
      <c r="V3109" s="14">
        <f t="shared" si="340"/>
        <v>30</v>
      </c>
      <c r="W3109" s="10">
        <f t="shared" si="341"/>
        <v>-0.94306250000000003</v>
      </c>
      <c r="X3109" s="21">
        <f t="shared" si="342"/>
        <v>2015</v>
      </c>
    </row>
    <row r="3110" spans="1:24" ht="60" x14ac:dyDescent="0.25">
      <c r="A3110">
        <v>2744</v>
      </c>
      <c r="B3110" s="1" t="s">
        <v>2744</v>
      </c>
      <c r="C3110" s="1" t="s">
        <v>6854</v>
      </c>
      <c r="D3110" s="3">
        <v>16000</v>
      </c>
      <c r="E3110" s="4">
        <v>835</v>
      </c>
      <c r="F3110" t="s">
        <v>8220</v>
      </c>
      <c r="G3110" t="s">
        <v>8223</v>
      </c>
      <c r="H3110" t="s">
        <v>8404</v>
      </c>
      <c r="I3110" t="s">
        <v>8245</v>
      </c>
      <c r="J3110">
        <v>1330478998</v>
      </c>
      <c r="K3110">
        <v>1327886998</v>
      </c>
      <c r="L3110" t="b">
        <v>0</v>
      </c>
      <c r="M3110">
        <v>22</v>
      </c>
      <c r="N3110" t="b">
        <v>0</v>
      </c>
      <c r="O3110" t="s">
        <v>8302</v>
      </c>
      <c r="P3110" t="s">
        <v>8310</v>
      </c>
      <c r="Q3110" t="s">
        <v>8355</v>
      </c>
      <c r="R3110">
        <f t="shared" si="336"/>
        <v>37.950000000000003</v>
      </c>
      <c r="S3110" s="9">
        <f t="shared" si="337"/>
        <v>5</v>
      </c>
      <c r="T3110" s="8">
        <f t="shared" si="338"/>
        <v>40938.062476851854</v>
      </c>
      <c r="U3110" s="8">
        <f t="shared" si="339"/>
        <v>40968.062476851854</v>
      </c>
      <c r="V3110" s="14">
        <f t="shared" si="340"/>
        <v>30</v>
      </c>
      <c r="W3110" s="10">
        <f t="shared" si="341"/>
        <v>-0.94781249999999995</v>
      </c>
      <c r="X3110" s="21">
        <f t="shared" si="342"/>
        <v>2012</v>
      </c>
    </row>
    <row r="3111" spans="1:24" ht="60" x14ac:dyDescent="0.25">
      <c r="A3111">
        <v>909</v>
      </c>
      <c r="B3111" s="1" t="s">
        <v>910</v>
      </c>
      <c r="C3111" s="1" t="s">
        <v>5019</v>
      </c>
      <c r="D3111" s="3">
        <v>16000</v>
      </c>
      <c r="E3111" s="4">
        <v>520</v>
      </c>
      <c r="F3111" t="s">
        <v>8220</v>
      </c>
      <c r="G3111" t="s">
        <v>8223</v>
      </c>
      <c r="H3111" t="s">
        <v>8404</v>
      </c>
      <c r="I3111" t="s">
        <v>8245</v>
      </c>
      <c r="J3111">
        <v>1343016000</v>
      </c>
      <c r="K3111">
        <v>1340296440</v>
      </c>
      <c r="L3111" t="b">
        <v>0</v>
      </c>
      <c r="M3111">
        <v>8</v>
      </c>
      <c r="N3111" t="b">
        <v>0</v>
      </c>
      <c r="O3111" t="s">
        <v>8276</v>
      </c>
      <c r="P3111" t="s">
        <v>8326</v>
      </c>
      <c r="Q3111" t="s">
        <v>8349</v>
      </c>
      <c r="R3111">
        <f t="shared" si="336"/>
        <v>65</v>
      </c>
      <c r="S3111" s="9">
        <f t="shared" si="337"/>
        <v>3</v>
      </c>
      <c r="T3111" s="8">
        <f t="shared" si="338"/>
        <v>41081.69027777778</v>
      </c>
      <c r="U3111" s="8">
        <f t="shared" si="339"/>
        <v>41113.166666666664</v>
      </c>
      <c r="V3111" s="14">
        <f t="shared" si="340"/>
        <v>31.476388888884685</v>
      </c>
      <c r="W3111" s="10">
        <f t="shared" si="341"/>
        <v>-0.96750000000000003</v>
      </c>
      <c r="X3111" s="21">
        <f t="shared" si="342"/>
        <v>2012</v>
      </c>
    </row>
    <row r="3112" spans="1:24" ht="60" x14ac:dyDescent="0.25">
      <c r="A3112">
        <v>2389</v>
      </c>
      <c r="B3112" s="1" t="s">
        <v>2390</v>
      </c>
      <c r="C3112" s="1" t="s">
        <v>6499</v>
      </c>
      <c r="D3112" s="3">
        <v>16000</v>
      </c>
      <c r="E3112" s="4">
        <v>30</v>
      </c>
      <c r="F3112" t="s">
        <v>8219</v>
      </c>
      <c r="G3112" t="s">
        <v>8229</v>
      </c>
      <c r="H3112" t="s">
        <v>8410</v>
      </c>
      <c r="I3112" t="s">
        <v>8248</v>
      </c>
      <c r="J3112">
        <v>1437861540</v>
      </c>
      <c r="K3112">
        <v>1435160452</v>
      </c>
      <c r="L3112" t="b">
        <v>0</v>
      </c>
      <c r="M3112">
        <v>1</v>
      </c>
      <c r="N3112" t="b">
        <v>0</v>
      </c>
      <c r="O3112" t="s">
        <v>8270</v>
      </c>
      <c r="P3112" t="s">
        <v>8307</v>
      </c>
      <c r="Q3112" t="s">
        <v>8341</v>
      </c>
      <c r="R3112">
        <f t="shared" si="336"/>
        <v>30</v>
      </c>
      <c r="S3112" s="9">
        <f t="shared" si="337"/>
        <v>0</v>
      </c>
      <c r="T3112" s="8">
        <f t="shared" si="338"/>
        <v>42179.653379629628</v>
      </c>
      <c r="U3112" s="8">
        <f t="shared" si="339"/>
        <v>42210.915972222225</v>
      </c>
      <c r="V3112" s="14">
        <f t="shared" si="340"/>
        <v>31.262592592596775</v>
      </c>
      <c r="W3112" s="10">
        <f t="shared" si="341"/>
        <v>-0.99812500000000004</v>
      </c>
      <c r="X3112" s="21">
        <f t="shared" si="342"/>
        <v>2015</v>
      </c>
    </row>
    <row r="3113" spans="1:24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t="s">
        <v>8223</v>
      </c>
      <c r="H3113" t="s">
        <v>8404</v>
      </c>
      <c r="I3113" t="s">
        <v>8245</v>
      </c>
      <c r="J3113">
        <v>1433083527</v>
      </c>
      <c r="K3113">
        <v>1430491527</v>
      </c>
      <c r="L3113" t="b">
        <v>0</v>
      </c>
      <c r="M3113">
        <v>101</v>
      </c>
      <c r="N3113" t="b">
        <v>1</v>
      </c>
      <c r="O3113" t="s">
        <v>8283</v>
      </c>
      <c r="P3113" t="s">
        <v>8312</v>
      </c>
      <c r="Q3113" t="s">
        <v>8313</v>
      </c>
      <c r="R3113">
        <f t="shared" si="336"/>
        <v>165.35</v>
      </c>
      <c r="S3113" s="9">
        <f t="shared" si="337"/>
        <v>102</v>
      </c>
      <c r="T3113" s="8">
        <f t="shared" si="338"/>
        <v>42125.614895833336</v>
      </c>
      <c r="U3113" s="8">
        <f t="shared" si="339"/>
        <v>42155.614895833336</v>
      </c>
      <c r="V3113" s="14">
        <f t="shared" si="340"/>
        <v>30</v>
      </c>
      <c r="W3113" s="10">
        <f t="shared" si="341"/>
        <v>2.4539877300613498E-2</v>
      </c>
      <c r="X3113" s="21">
        <f t="shared" si="342"/>
        <v>2015</v>
      </c>
    </row>
    <row r="3114" spans="1:24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t="s">
        <v>8223</v>
      </c>
      <c r="H3114" t="s">
        <v>8404</v>
      </c>
      <c r="I3114" t="s">
        <v>8245</v>
      </c>
      <c r="J3114">
        <v>1476961513</v>
      </c>
      <c r="K3114">
        <v>1474369513</v>
      </c>
      <c r="L3114" t="b">
        <v>0</v>
      </c>
      <c r="M3114">
        <v>253</v>
      </c>
      <c r="N3114" t="b">
        <v>1</v>
      </c>
      <c r="O3114" t="s">
        <v>8283</v>
      </c>
      <c r="P3114" t="s">
        <v>8312</v>
      </c>
      <c r="Q3114" t="s">
        <v>8313</v>
      </c>
      <c r="R3114">
        <f t="shared" si="336"/>
        <v>102.86</v>
      </c>
      <c r="S3114" s="9">
        <f t="shared" si="337"/>
        <v>159</v>
      </c>
      <c r="T3114" s="8">
        <f t="shared" si="338"/>
        <v>42633.461956018517</v>
      </c>
      <c r="U3114" s="8">
        <f t="shared" si="339"/>
        <v>42663.461956018517</v>
      </c>
      <c r="V3114" s="14">
        <f t="shared" si="340"/>
        <v>30</v>
      </c>
      <c r="W3114" s="10">
        <f t="shared" si="341"/>
        <v>0.59168195718654437</v>
      </c>
      <c r="X3114" s="21">
        <f t="shared" si="342"/>
        <v>2016</v>
      </c>
    </row>
    <row r="3115" spans="1:24" ht="30" x14ac:dyDescent="0.25">
      <c r="A3115">
        <v>2705</v>
      </c>
      <c r="B3115" s="1" t="s">
        <v>2705</v>
      </c>
      <c r="C3115" s="1" t="s">
        <v>6815</v>
      </c>
      <c r="D3115" s="3">
        <v>16500</v>
      </c>
      <c r="E3115" s="4">
        <v>1739</v>
      </c>
      <c r="F3115" t="s">
        <v>8221</v>
      </c>
      <c r="G3115" t="s">
        <v>8223</v>
      </c>
      <c r="H3115" t="s">
        <v>8404</v>
      </c>
      <c r="I3115" t="s">
        <v>8245</v>
      </c>
      <c r="J3115">
        <v>1490389158</v>
      </c>
      <c r="K3115">
        <v>1486504758</v>
      </c>
      <c r="L3115" t="b">
        <v>0</v>
      </c>
      <c r="M3115">
        <v>8</v>
      </c>
      <c r="N3115" t="b">
        <v>0</v>
      </c>
      <c r="O3115" t="s">
        <v>8301</v>
      </c>
      <c r="P3115" t="s">
        <v>8322</v>
      </c>
      <c r="Q3115" t="s">
        <v>8323</v>
      </c>
      <c r="R3115">
        <f t="shared" si="336"/>
        <v>217.38</v>
      </c>
      <c r="S3115" s="9">
        <f t="shared" si="337"/>
        <v>11</v>
      </c>
      <c r="T3115" s="8">
        <f t="shared" si="338"/>
        <v>42773.916180555556</v>
      </c>
      <c r="U3115" s="8">
        <f t="shared" si="339"/>
        <v>42818.874513888892</v>
      </c>
      <c r="V3115" s="14">
        <f t="shared" si="340"/>
        <v>44.958333333335759</v>
      </c>
      <c r="W3115" s="10">
        <f t="shared" si="341"/>
        <v>-0.89460606060606063</v>
      </c>
      <c r="X3115" s="21">
        <f t="shared" si="342"/>
        <v>2017</v>
      </c>
    </row>
    <row r="3116" spans="1:24" ht="30" x14ac:dyDescent="0.25">
      <c r="A3116">
        <v>1702</v>
      </c>
      <c r="B3116" s="1" t="s">
        <v>1703</v>
      </c>
      <c r="C3116" s="1" t="s">
        <v>5812</v>
      </c>
      <c r="D3116" s="3">
        <v>16500</v>
      </c>
      <c r="E3116" s="4">
        <v>1</v>
      </c>
      <c r="F3116" t="s">
        <v>8220</v>
      </c>
      <c r="G3116" t="s">
        <v>8223</v>
      </c>
      <c r="H3116" t="s">
        <v>8404</v>
      </c>
      <c r="I3116" t="s">
        <v>8245</v>
      </c>
      <c r="J3116">
        <v>1427745150</v>
      </c>
      <c r="K3116">
        <v>1425156750</v>
      </c>
      <c r="L3116" t="b">
        <v>0</v>
      </c>
      <c r="M3116">
        <v>1</v>
      </c>
      <c r="N3116" t="b">
        <v>0</v>
      </c>
      <c r="O3116" t="s">
        <v>8291</v>
      </c>
      <c r="P3116" t="s">
        <v>8326</v>
      </c>
      <c r="Q3116" t="s">
        <v>8329</v>
      </c>
      <c r="R3116">
        <f t="shared" si="336"/>
        <v>1</v>
      </c>
      <c r="S3116" s="9">
        <f t="shared" si="337"/>
        <v>0</v>
      </c>
      <c r="T3116" s="8">
        <f t="shared" si="338"/>
        <v>42063.869791666672</v>
      </c>
      <c r="U3116" s="8">
        <f t="shared" si="339"/>
        <v>42093.828125</v>
      </c>
      <c r="V3116" s="14">
        <f t="shared" si="340"/>
        <v>29.958333333328483</v>
      </c>
      <c r="W3116" s="10">
        <f t="shared" si="341"/>
        <v>-0.99993939393939391</v>
      </c>
      <c r="X3116" s="21">
        <f t="shared" si="342"/>
        <v>2015</v>
      </c>
    </row>
    <row r="3117" spans="1:24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t="s">
        <v>8236</v>
      </c>
      <c r="H3117" t="s">
        <v>8411</v>
      </c>
      <c r="I3117" t="s">
        <v>8248</v>
      </c>
      <c r="J3117">
        <v>1459418400</v>
      </c>
      <c r="K3117">
        <v>1456827573</v>
      </c>
      <c r="L3117" t="b">
        <v>0</v>
      </c>
      <c r="M3117">
        <v>141</v>
      </c>
      <c r="N3117" t="b">
        <v>1</v>
      </c>
      <c r="O3117" t="s">
        <v>8283</v>
      </c>
      <c r="P3117" t="s">
        <v>8312</v>
      </c>
      <c r="Q3117" t="s">
        <v>8313</v>
      </c>
      <c r="R3117">
        <f t="shared" si="336"/>
        <v>123.38</v>
      </c>
      <c r="S3117" s="9">
        <f t="shared" si="337"/>
        <v>104</v>
      </c>
      <c r="T3117" s="8">
        <f t="shared" si="338"/>
        <v>42430.430243055554</v>
      </c>
      <c r="U3117" s="8">
        <f t="shared" si="339"/>
        <v>42460.416666666672</v>
      </c>
      <c r="V3117" s="14">
        <f t="shared" si="340"/>
        <v>29.986423611117061</v>
      </c>
      <c r="W3117" s="10">
        <f t="shared" si="341"/>
        <v>4.1676646706586828E-2</v>
      </c>
      <c r="X3117" s="21">
        <f t="shared" si="342"/>
        <v>2016</v>
      </c>
    </row>
    <row r="3118" spans="1:24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t="s">
        <v>8223</v>
      </c>
      <c r="H3118" t="s">
        <v>8404</v>
      </c>
      <c r="I3118" t="s">
        <v>8245</v>
      </c>
      <c r="J3118">
        <v>1415583695</v>
      </c>
      <c r="K3118">
        <v>1410396095</v>
      </c>
      <c r="L3118" t="b">
        <v>0</v>
      </c>
      <c r="M3118">
        <v>36</v>
      </c>
      <c r="N3118" t="b">
        <v>0</v>
      </c>
      <c r="O3118" t="s">
        <v>8282</v>
      </c>
      <c r="P3118" t="s">
        <v>8318</v>
      </c>
      <c r="Q3118" t="s">
        <v>8344</v>
      </c>
      <c r="R3118">
        <f t="shared" si="336"/>
        <v>69.47</v>
      </c>
      <c r="S3118" s="9">
        <f t="shared" si="337"/>
        <v>15</v>
      </c>
      <c r="T3118" s="8">
        <f t="shared" si="338"/>
        <v>41893.028877314813</v>
      </c>
      <c r="U3118" s="8">
        <f t="shared" si="339"/>
        <v>41953.070543981477</v>
      </c>
      <c r="V3118" s="14">
        <f t="shared" si="340"/>
        <v>60.041666666664241</v>
      </c>
      <c r="W3118" s="10">
        <f t="shared" si="341"/>
        <v>-0.85174866627148782</v>
      </c>
      <c r="X3118" s="21">
        <f t="shared" si="342"/>
        <v>2014</v>
      </c>
    </row>
    <row r="3119" spans="1:24" ht="60" x14ac:dyDescent="0.25">
      <c r="A3119">
        <v>279</v>
      </c>
      <c r="B3119" s="1" t="s">
        <v>280</v>
      </c>
      <c r="C3119" s="1" t="s">
        <v>4389</v>
      </c>
      <c r="D3119" s="3">
        <v>17000</v>
      </c>
      <c r="E3119" s="4">
        <v>26744.11</v>
      </c>
      <c r="F3119" t="s">
        <v>8218</v>
      </c>
      <c r="G3119" t="s">
        <v>8223</v>
      </c>
      <c r="H3119" t="s">
        <v>8404</v>
      </c>
      <c r="I3119" t="s">
        <v>8245</v>
      </c>
      <c r="J3119">
        <v>1488160860</v>
      </c>
      <c r="K3119">
        <v>1485237096</v>
      </c>
      <c r="L3119" t="b">
        <v>1</v>
      </c>
      <c r="M3119">
        <v>305</v>
      </c>
      <c r="N3119" t="b">
        <v>1</v>
      </c>
      <c r="O3119" t="s">
        <v>8267</v>
      </c>
      <c r="P3119" t="s">
        <v>8320</v>
      </c>
      <c r="Q3119" t="s">
        <v>8321</v>
      </c>
      <c r="R3119">
        <f t="shared" si="336"/>
        <v>87.69</v>
      </c>
      <c r="S3119" s="9">
        <f t="shared" si="337"/>
        <v>157</v>
      </c>
      <c r="T3119" s="8">
        <f t="shared" si="338"/>
        <v>42759.244166666671</v>
      </c>
      <c r="U3119" s="8">
        <f t="shared" si="339"/>
        <v>42793.084027777775</v>
      </c>
      <c r="V3119" s="14">
        <f t="shared" si="340"/>
        <v>33.839861111104256</v>
      </c>
      <c r="W3119" s="10">
        <f t="shared" si="341"/>
        <v>0.57318294117647062</v>
      </c>
      <c r="X3119" s="21">
        <f t="shared" si="342"/>
        <v>2017</v>
      </c>
    </row>
    <row r="3120" spans="1:24" ht="45" x14ac:dyDescent="0.25">
      <c r="A3120">
        <v>1516</v>
      </c>
      <c r="B3120" s="1" t="s">
        <v>1517</v>
      </c>
      <c r="C3120" s="1" t="s">
        <v>5626</v>
      </c>
      <c r="D3120" s="3">
        <v>17000</v>
      </c>
      <c r="E3120" s="4">
        <v>18472</v>
      </c>
      <c r="F3120" t="s">
        <v>8218</v>
      </c>
      <c r="G3120" t="s">
        <v>8223</v>
      </c>
      <c r="H3120" t="s">
        <v>8404</v>
      </c>
      <c r="I3120" t="s">
        <v>8245</v>
      </c>
      <c r="J3120">
        <v>1475762400</v>
      </c>
      <c r="K3120">
        <v>1473160292</v>
      </c>
      <c r="L3120" t="b">
        <v>1</v>
      </c>
      <c r="M3120">
        <v>116</v>
      </c>
      <c r="N3120" t="b">
        <v>1</v>
      </c>
      <c r="O3120" t="s">
        <v>8283</v>
      </c>
      <c r="P3120" t="s">
        <v>8312</v>
      </c>
      <c r="Q3120" t="s">
        <v>8313</v>
      </c>
      <c r="R3120">
        <f t="shared" si="336"/>
        <v>159.24</v>
      </c>
      <c r="S3120" s="9">
        <f t="shared" si="337"/>
        <v>109</v>
      </c>
      <c r="T3120" s="8">
        <f t="shared" si="338"/>
        <v>42619.466342592597</v>
      </c>
      <c r="U3120" s="8">
        <f t="shared" si="339"/>
        <v>42649.583333333328</v>
      </c>
      <c r="V3120" s="14">
        <f t="shared" si="340"/>
        <v>30.116990740731126</v>
      </c>
      <c r="W3120" s="10">
        <f t="shared" si="341"/>
        <v>8.6588235294117646E-2</v>
      </c>
      <c r="X3120" s="21">
        <f t="shared" si="342"/>
        <v>2016</v>
      </c>
    </row>
    <row r="3121" spans="1:24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t="s">
        <v>8223</v>
      </c>
      <c r="H3121" t="s">
        <v>8404</v>
      </c>
      <c r="I3121" t="s">
        <v>8245</v>
      </c>
      <c r="J3121">
        <v>1281542340</v>
      </c>
      <c r="K3121">
        <v>1277702894</v>
      </c>
      <c r="L3121" t="b">
        <v>1</v>
      </c>
      <c r="M3121">
        <v>222</v>
      </c>
      <c r="N3121" t="b">
        <v>1</v>
      </c>
      <c r="O3121" t="s">
        <v>8267</v>
      </c>
      <c r="P3121" t="s">
        <v>8320</v>
      </c>
      <c r="Q3121" t="s">
        <v>8321</v>
      </c>
      <c r="R3121">
        <f t="shared" si="336"/>
        <v>80.2</v>
      </c>
      <c r="S3121" s="9">
        <f t="shared" si="337"/>
        <v>105</v>
      </c>
      <c r="T3121" s="8">
        <f t="shared" si="338"/>
        <v>40357.227939814817</v>
      </c>
      <c r="U3121" s="8">
        <f t="shared" si="339"/>
        <v>40401.665972222225</v>
      </c>
      <c r="V3121" s="14">
        <f t="shared" si="340"/>
        <v>44.438032407408173</v>
      </c>
      <c r="W3121" s="10">
        <f t="shared" si="341"/>
        <v>4.7352941176470591E-2</v>
      </c>
      <c r="X3121" s="21">
        <f t="shared" si="342"/>
        <v>2010</v>
      </c>
    </row>
    <row r="3122" spans="1:24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t="s">
        <v>8223</v>
      </c>
      <c r="H3122" t="s">
        <v>8404</v>
      </c>
      <c r="I3122" t="s">
        <v>8245</v>
      </c>
      <c r="J3122">
        <v>1424380783</v>
      </c>
      <c r="K3122">
        <v>1421788783</v>
      </c>
      <c r="L3122" t="b">
        <v>0</v>
      </c>
      <c r="M3122">
        <v>17</v>
      </c>
      <c r="N3122" t="b">
        <v>0</v>
      </c>
      <c r="O3122" t="s">
        <v>8268</v>
      </c>
      <c r="P3122" t="s">
        <v>8320</v>
      </c>
      <c r="Q3122" t="s">
        <v>8338</v>
      </c>
      <c r="R3122">
        <f t="shared" si="336"/>
        <v>393.59</v>
      </c>
      <c r="S3122" s="9">
        <f t="shared" si="337"/>
        <v>39</v>
      </c>
      <c r="T3122" s="8">
        <f t="shared" si="338"/>
        <v>42024.888692129629</v>
      </c>
      <c r="U3122" s="8">
        <f t="shared" si="339"/>
        <v>42054.888692129629</v>
      </c>
      <c r="V3122" s="14">
        <f t="shared" si="340"/>
        <v>30</v>
      </c>
      <c r="W3122" s="10">
        <f t="shared" si="341"/>
        <v>-0.60641176470588232</v>
      </c>
      <c r="X3122" s="21">
        <f t="shared" si="342"/>
        <v>2015</v>
      </c>
    </row>
    <row r="3123" spans="1:24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t="s">
        <v>8223</v>
      </c>
      <c r="H3123" t="s">
        <v>8404</v>
      </c>
      <c r="I3123" t="s">
        <v>8245</v>
      </c>
      <c r="J3123">
        <v>1448517816</v>
      </c>
      <c r="K3123">
        <v>1445922216</v>
      </c>
      <c r="L3123" t="b">
        <v>0</v>
      </c>
      <c r="M3123">
        <v>47</v>
      </c>
      <c r="N3123" t="b">
        <v>0</v>
      </c>
      <c r="O3123" t="s">
        <v>8285</v>
      </c>
      <c r="P3123" t="s">
        <v>8310</v>
      </c>
      <c r="Q3123" t="s">
        <v>8347</v>
      </c>
      <c r="R3123">
        <f t="shared" si="336"/>
        <v>115.55</v>
      </c>
      <c r="S3123" s="9">
        <f t="shared" si="337"/>
        <v>32</v>
      </c>
      <c r="T3123" s="8">
        <f t="shared" si="338"/>
        <v>42304.210833333331</v>
      </c>
      <c r="U3123" s="8">
        <f t="shared" si="339"/>
        <v>42334.252500000002</v>
      </c>
      <c r="V3123" s="14">
        <f t="shared" si="340"/>
        <v>30.041666666671517</v>
      </c>
      <c r="W3123" s="10">
        <f t="shared" si="341"/>
        <v>-0.68052941176470583</v>
      </c>
      <c r="X3123" s="21">
        <f t="shared" si="342"/>
        <v>2015</v>
      </c>
    </row>
    <row r="3124" spans="1:24" ht="60" x14ac:dyDescent="0.25">
      <c r="A3124">
        <v>4048</v>
      </c>
      <c r="B3124" s="1" t="s">
        <v>4044</v>
      </c>
      <c r="C3124" s="1" t="s">
        <v>8152</v>
      </c>
      <c r="D3124" s="3">
        <v>17000</v>
      </c>
      <c r="E3124" s="4">
        <v>3001</v>
      </c>
      <c r="F3124" t="s">
        <v>8220</v>
      </c>
      <c r="G3124" t="s">
        <v>8224</v>
      </c>
      <c r="H3124" t="s">
        <v>8408</v>
      </c>
      <c r="I3124" t="s">
        <v>8246</v>
      </c>
      <c r="J3124">
        <v>1460373187</v>
      </c>
      <c r="K3124">
        <v>1457352787</v>
      </c>
      <c r="L3124" t="b">
        <v>0</v>
      </c>
      <c r="M3124">
        <v>91</v>
      </c>
      <c r="N3124" t="b">
        <v>0</v>
      </c>
      <c r="O3124" t="s">
        <v>8269</v>
      </c>
      <c r="P3124" t="s">
        <v>8322</v>
      </c>
      <c r="Q3124" t="s">
        <v>8325</v>
      </c>
      <c r="R3124">
        <f t="shared" si="336"/>
        <v>32.979999999999997</v>
      </c>
      <c r="S3124" s="9">
        <f t="shared" si="337"/>
        <v>18</v>
      </c>
      <c r="T3124" s="8">
        <f t="shared" si="338"/>
        <v>42436.509108796294</v>
      </c>
      <c r="U3124" s="8">
        <f t="shared" si="339"/>
        <v>42471.467442129629</v>
      </c>
      <c r="V3124" s="14">
        <f t="shared" si="340"/>
        <v>34.958333333335759</v>
      </c>
      <c r="W3124" s="10">
        <f t="shared" si="341"/>
        <v>-0.82347058823529407</v>
      </c>
      <c r="X3124" s="21">
        <f t="shared" si="342"/>
        <v>2016</v>
      </c>
    </row>
    <row r="3125" spans="1:24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t="s">
        <v>8224</v>
      </c>
      <c r="H3125" t="s">
        <v>8408</v>
      </c>
      <c r="I3125" t="s">
        <v>8246</v>
      </c>
      <c r="J3125">
        <v>1450181400</v>
      </c>
      <c r="K3125">
        <v>1447429868</v>
      </c>
      <c r="L3125" t="b">
        <v>1</v>
      </c>
      <c r="M3125">
        <v>37</v>
      </c>
      <c r="N3125" t="b">
        <v>0</v>
      </c>
      <c r="O3125" t="s">
        <v>8283</v>
      </c>
      <c r="P3125" t="s">
        <v>8312</v>
      </c>
      <c r="Q3125" t="s">
        <v>8313</v>
      </c>
      <c r="R3125">
        <f t="shared" si="336"/>
        <v>63.65</v>
      </c>
      <c r="S3125" s="9">
        <f t="shared" si="337"/>
        <v>14</v>
      </c>
      <c r="T3125" s="8">
        <f t="shared" si="338"/>
        <v>42321.660509259258</v>
      </c>
      <c r="U3125" s="8">
        <f t="shared" si="339"/>
        <v>42353.506944444445</v>
      </c>
      <c r="V3125" s="14">
        <f t="shared" si="340"/>
        <v>31.846435185187147</v>
      </c>
      <c r="W3125" s="10">
        <f t="shared" si="341"/>
        <v>-0.8614705882352941</v>
      </c>
      <c r="X3125" s="21">
        <f t="shared" si="342"/>
        <v>2015</v>
      </c>
    </row>
    <row r="3126" spans="1:24" ht="30" x14ac:dyDescent="0.25">
      <c r="A3126">
        <v>165</v>
      </c>
      <c r="B3126" s="1" t="s">
        <v>167</v>
      </c>
      <c r="C3126" s="1" t="s">
        <v>4275</v>
      </c>
      <c r="D3126" s="3">
        <v>17000</v>
      </c>
      <c r="E3126" s="4">
        <v>0</v>
      </c>
      <c r="F3126" t="s">
        <v>8220</v>
      </c>
      <c r="G3126" t="s">
        <v>8224</v>
      </c>
      <c r="H3126" t="s">
        <v>8408</v>
      </c>
      <c r="I3126" t="s">
        <v>8246</v>
      </c>
      <c r="J3126">
        <v>1452613724</v>
      </c>
      <c r="K3126">
        <v>1450021724</v>
      </c>
      <c r="L3126" t="b">
        <v>0</v>
      </c>
      <c r="M3126">
        <v>0</v>
      </c>
      <c r="N3126" t="b">
        <v>0</v>
      </c>
      <c r="O3126" t="s">
        <v>8266</v>
      </c>
      <c r="P3126" t="s">
        <v>8320</v>
      </c>
      <c r="Q3126" t="s">
        <v>8324</v>
      </c>
      <c r="R3126">
        <f t="shared" si="336"/>
        <v>0</v>
      </c>
      <c r="S3126" s="9">
        <f t="shared" si="337"/>
        <v>0</v>
      </c>
      <c r="T3126" s="8">
        <f t="shared" si="338"/>
        <v>42351.658842592587</v>
      </c>
      <c r="U3126" s="8">
        <f t="shared" si="339"/>
        <v>42381.658842592587</v>
      </c>
      <c r="V3126" s="14">
        <f t="shared" si="340"/>
        <v>30</v>
      </c>
      <c r="W3126" s="10">
        <f t="shared" si="341"/>
        <v>-1</v>
      </c>
      <c r="X3126" s="21">
        <f t="shared" si="342"/>
        <v>2015</v>
      </c>
    </row>
    <row r="3127" spans="1:24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t="s">
        <v>8223</v>
      </c>
      <c r="H3127" t="s">
        <v>8404</v>
      </c>
      <c r="I3127" t="s">
        <v>8245</v>
      </c>
      <c r="J3127">
        <v>1411444740</v>
      </c>
      <c r="K3127">
        <v>1409335497</v>
      </c>
      <c r="L3127" t="b">
        <v>0</v>
      </c>
      <c r="M3127">
        <v>59</v>
      </c>
      <c r="N3127" t="b">
        <v>0</v>
      </c>
      <c r="O3127" t="s">
        <v>8303</v>
      </c>
      <c r="P3127" t="s">
        <v>8322</v>
      </c>
      <c r="Q3127" t="s">
        <v>8334</v>
      </c>
      <c r="R3127">
        <f t="shared" si="336"/>
        <v>147.88</v>
      </c>
      <c r="S3127" s="9">
        <f t="shared" si="337"/>
        <v>51</v>
      </c>
      <c r="T3127" s="8">
        <f t="shared" si="338"/>
        <v>41880.753437499996</v>
      </c>
      <c r="U3127" s="8">
        <f t="shared" si="339"/>
        <v>41905.165972222225</v>
      </c>
      <c r="V3127" s="14">
        <f t="shared" si="340"/>
        <v>24.412534722228884</v>
      </c>
      <c r="W3127" s="10">
        <f t="shared" si="341"/>
        <v>-0.48976608187134502</v>
      </c>
      <c r="X3127" s="21">
        <f t="shared" si="342"/>
        <v>2014</v>
      </c>
    </row>
    <row r="3128" spans="1:24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t="s">
        <v>8223</v>
      </c>
      <c r="H3128" t="s">
        <v>8404</v>
      </c>
      <c r="I3128" t="s">
        <v>8245</v>
      </c>
      <c r="J3128">
        <v>1430712060</v>
      </c>
      <c r="K3128">
        <v>1427753265</v>
      </c>
      <c r="L3128" t="b">
        <v>0</v>
      </c>
      <c r="M3128">
        <v>78</v>
      </c>
      <c r="N3128" t="b">
        <v>1</v>
      </c>
      <c r="O3128" t="s">
        <v>8274</v>
      </c>
      <c r="P3128" t="s">
        <v>8326</v>
      </c>
      <c r="Q3128" t="s">
        <v>8330</v>
      </c>
      <c r="R3128">
        <f t="shared" si="336"/>
        <v>224.13</v>
      </c>
      <c r="S3128" s="9">
        <f t="shared" si="337"/>
        <v>100</v>
      </c>
      <c r="T3128" s="8">
        <f t="shared" si="338"/>
        <v>42093.922048611115</v>
      </c>
      <c r="U3128" s="8">
        <f t="shared" si="339"/>
        <v>42128.167361111111</v>
      </c>
      <c r="V3128" s="14">
        <f t="shared" si="340"/>
        <v>34.245312499995634</v>
      </c>
      <c r="W3128" s="10">
        <f t="shared" si="341"/>
        <v>0</v>
      </c>
      <c r="X3128" s="21">
        <f t="shared" si="342"/>
        <v>2015</v>
      </c>
    </row>
    <row r="3129" spans="1:24" ht="60" x14ac:dyDescent="0.25">
      <c r="A3129">
        <v>1509</v>
      </c>
      <c r="B3129" s="1" t="s">
        <v>1510</v>
      </c>
      <c r="C3129" s="1" t="s">
        <v>5619</v>
      </c>
      <c r="D3129" s="3">
        <v>17500</v>
      </c>
      <c r="E3129" s="4">
        <v>21637.22</v>
      </c>
      <c r="F3129" t="s">
        <v>8218</v>
      </c>
      <c r="G3129" t="s">
        <v>8235</v>
      </c>
      <c r="H3129" t="s">
        <v>8413</v>
      </c>
      <c r="I3129" t="s">
        <v>8248</v>
      </c>
      <c r="J3129">
        <v>1487113140</v>
      </c>
      <c r="K3129">
        <v>1484570885</v>
      </c>
      <c r="L3129" t="b">
        <v>1</v>
      </c>
      <c r="M3129">
        <v>196</v>
      </c>
      <c r="N3129" t="b">
        <v>1</v>
      </c>
      <c r="O3129" t="s">
        <v>8283</v>
      </c>
      <c r="P3129" t="s">
        <v>8312</v>
      </c>
      <c r="Q3129" t="s">
        <v>8313</v>
      </c>
      <c r="R3129">
        <f t="shared" si="336"/>
        <v>110.39</v>
      </c>
      <c r="S3129" s="9">
        <f t="shared" si="337"/>
        <v>124</v>
      </c>
      <c r="T3129" s="8">
        <f t="shared" si="338"/>
        <v>42751.533391203702</v>
      </c>
      <c r="U3129" s="8">
        <f t="shared" si="339"/>
        <v>42780.957638888889</v>
      </c>
      <c r="V3129" s="14">
        <f t="shared" si="340"/>
        <v>29.424247685186856</v>
      </c>
      <c r="W3129" s="10">
        <f t="shared" si="341"/>
        <v>0.2364125714285715</v>
      </c>
      <c r="X3129" s="21">
        <f t="shared" si="342"/>
        <v>2017</v>
      </c>
    </row>
    <row r="3130" spans="1:24" ht="60" x14ac:dyDescent="0.25">
      <c r="A3130">
        <v>2664</v>
      </c>
      <c r="B3130" s="1" t="s">
        <v>2664</v>
      </c>
      <c r="C3130" s="1" t="s">
        <v>6774</v>
      </c>
      <c r="D3130" s="3">
        <v>17500</v>
      </c>
      <c r="E3130" s="4">
        <v>18100</v>
      </c>
      <c r="F3130" t="s">
        <v>8218</v>
      </c>
      <c r="G3130" t="s">
        <v>8223</v>
      </c>
      <c r="H3130" t="s">
        <v>8404</v>
      </c>
      <c r="I3130" t="s">
        <v>8245</v>
      </c>
      <c r="J3130">
        <v>1449644340</v>
      </c>
      <c r="K3130">
        <v>1446683797</v>
      </c>
      <c r="L3130" t="b">
        <v>0</v>
      </c>
      <c r="M3130">
        <v>104</v>
      </c>
      <c r="N3130" t="b">
        <v>1</v>
      </c>
      <c r="O3130" t="s">
        <v>8300</v>
      </c>
      <c r="P3130" t="s">
        <v>8307</v>
      </c>
      <c r="Q3130" t="s">
        <v>8339</v>
      </c>
      <c r="R3130">
        <f t="shared" si="336"/>
        <v>174.04</v>
      </c>
      <c r="S3130" s="9">
        <f t="shared" si="337"/>
        <v>103</v>
      </c>
      <c r="T3130" s="8">
        <f t="shared" si="338"/>
        <v>42313.02542824074</v>
      </c>
      <c r="U3130" s="8">
        <f t="shared" si="339"/>
        <v>42347.290972222225</v>
      </c>
      <c r="V3130" s="14">
        <f t="shared" si="340"/>
        <v>34.26554398148437</v>
      </c>
      <c r="W3130" s="10">
        <f t="shared" si="341"/>
        <v>3.4285714285714287E-2</v>
      </c>
      <c r="X3130" s="21">
        <f t="shared" si="342"/>
        <v>2015</v>
      </c>
    </row>
    <row r="3131" spans="1:24" ht="45" x14ac:dyDescent="0.25">
      <c r="A3131">
        <v>1803</v>
      </c>
      <c r="B3131" s="1" t="s">
        <v>1804</v>
      </c>
      <c r="C3131" s="1" t="s">
        <v>5913</v>
      </c>
      <c r="D3131" s="3">
        <v>17500</v>
      </c>
      <c r="E3131" s="4">
        <v>5390</v>
      </c>
      <c r="F3131" t="s">
        <v>8220</v>
      </c>
      <c r="G3131" t="s">
        <v>8223</v>
      </c>
      <c r="H3131" t="s">
        <v>8404</v>
      </c>
      <c r="I3131" t="s">
        <v>8245</v>
      </c>
      <c r="J3131">
        <v>1423878182</v>
      </c>
      <c r="K3131">
        <v>1421199782</v>
      </c>
      <c r="L3131" t="b">
        <v>1</v>
      </c>
      <c r="M3131">
        <v>75</v>
      </c>
      <c r="N3131" t="b">
        <v>0</v>
      </c>
      <c r="O3131" t="s">
        <v>8283</v>
      </c>
      <c r="P3131" t="s">
        <v>8312</v>
      </c>
      <c r="Q3131" t="s">
        <v>8313</v>
      </c>
      <c r="R3131">
        <f t="shared" si="336"/>
        <v>71.87</v>
      </c>
      <c r="S3131" s="9">
        <f t="shared" si="337"/>
        <v>31</v>
      </c>
      <c r="T3131" s="8">
        <f t="shared" si="338"/>
        <v>42018.071550925932</v>
      </c>
      <c r="U3131" s="8">
        <f t="shared" si="339"/>
        <v>42049.071550925932</v>
      </c>
      <c r="V3131" s="14">
        <f t="shared" si="340"/>
        <v>31</v>
      </c>
      <c r="W3131" s="10">
        <f t="shared" si="341"/>
        <v>-0.69199999999999995</v>
      </c>
      <c r="X3131" s="21">
        <f t="shared" si="342"/>
        <v>2015</v>
      </c>
    </row>
    <row r="3132" spans="1:24" ht="45" x14ac:dyDescent="0.25">
      <c r="A3132">
        <v>982</v>
      </c>
      <c r="B3132" s="1" t="s">
        <v>983</v>
      </c>
      <c r="C3132" s="1" t="s">
        <v>5092</v>
      </c>
      <c r="D3132" s="3">
        <v>17500</v>
      </c>
      <c r="E3132" s="4">
        <v>3</v>
      </c>
      <c r="F3132" t="s">
        <v>8220</v>
      </c>
      <c r="G3132" t="s">
        <v>8223</v>
      </c>
      <c r="H3132" t="s">
        <v>8404</v>
      </c>
      <c r="I3132" t="s">
        <v>8245</v>
      </c>
      <c r="J3132">
        <v>1475431486</v>
      </c>
      <c r="K3132">
        <v>1472839486</v>
      </c>
      <c r="L3132" t="b">
        <v>0</v>
      </c>
      <c r="M3132">
        <v>3</v>
      </c>
      <c r="N3132" t="b">
        <v>0</v>
      </c>
      <c r="O3132" t="s">
        <v>8271</v>
      </c>
      <c r="P3132" t="s">
        <v>8307</v>
      </c>
      <c r="Q3132" t="s">
        <v>8309</v>
      </c>
      <c r="R3132">
        <f t="shared" si="336"/>
        <v>1</v>
      </c>
      <c r="S3132" s="9">
        <f t="shared" si="337"/>
        <v>0</v>
      </c>
      <c r="T3132" s="8">
        <f t="shared" si="338"/>
        <v>42615.753310185188</v>
      </c>
      <c r="U3132" s="8">
        <f t="shared" si="339"/>
        <v>42645.753310185188</v>
      </c>
      <c r="V3132" s="14">
        <f t="shared" si="340"/>
        <v>30</v>
      </c>
      <c r="W3132" s="10">
        <f t="shared" si="341"/>
        <v>-0.9998285714285714</v>
      </c>
      <c r="X3132" s="21">
        <f t="shared" si="342"/>
        <v>2016</v>
      </c>
    </row>
    <row r="3133" spans="1:24" ht="60" x14ac:dyDescent="0.25">
      <c r="A3133">
        <v>770</v>
      </c>
      <c r="B3133" s="1" t="s">
        <v>771</v>
      </c>
      <c r="C3133" s="1" t="s">
        <v>4880</v>
      </c>
      <c r="D3133" s="3">
        <v>17500</v>
      </c>
      <c r="E3133" s="4">
        <v>0</v>
      </c>
      <c r="F3133" t="s">
        <v>8220</v>
      </c>
      <c r="G3133" t="s">
        <v>8223</v>
      </c>
      <c r="H3133" t="s">
        <v>8404</v>
      </c>
      <c r="I3133" t="s">
        <v>8245</v>
      </c>
      <c r="J3133">
        <v>1361750369</v>
      </c>
      <c r="K3133">
        <v>1358294369</v>
      </c>
      <c r="L3133" t="b">
        <v>0</v>
      </c>
      <c r="M3133">
        <v>0</v>
      </c>
      <c r="N3133" t="b">
        <v>0</v>
      </c>
      <c r="O3133" t="s">
        <v>8273</v>
      </c>
      <c r="P3133" t="s">
        <v>8310</v>
      </c>
      <c r="Q3133" t="s">
        <v>8351</v>
      </c>
      <c r="R3133">
        <f t="shared" si="336"/>
        <v>0</v>
      </c>
      <c r="S3133" s="9">
        <f t="shared" si="337"/>
        <v>0</v>
      </c>
      <c r="T3133" s="8">
        <f t="shared" si="338"/>
        <v>41289.999641203707</v>
      </c>
      <c r="U3133" s="8">
        <f t="shared" si="339"/>
        <v>41329.999641203707</v>
      </c>
      <c r="V3133" s="14">
        <f t="shared" si="340"/>
        <v>40</v>
      </c>
      <c r="W3133" s="10">
        <f t="shared" si="341"/>
        <v>-1</v>
      </c>
      <c r="X3133" s="21">
        <f t="shared" si="342"/>
        <v>2013</v>
      </c>
    </row>
    <row r="3134" spans="1:24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t="s">
        <v>8223</v>
      </c>
      <c r="H3134" t="s">
        <v>8404</v>
      </c>
      <c r="I3134" t="s">
        <v>8245</v>
      </c>
      <c r="J3134">
        <v>1469834940</v>
      </c>
      <c r="K3134">
        <v>1467162586</v>
      </c>
      <c r="L3134" t="b">
        <v>0</v>
      </c>
      <c r="M3134">
        <v>0</v>
      </c>
      <c r="N3134" t="b">
        <v>0</v>
      </c>
      <c r="O3134" t="s">
        <v>8269</v>
      </c>
      <c r="P3134" t="s">
        <v>8322</v>
      </c>
      <c r="Q3134" t="s">
        <v>8325</v>
      </c>
      <c r="R3134">
        <f t="shared" si="336"/>
        <v>0</v>
      </c>
      <c r="S3134" s="9">
        <f t="shared" si="337"/>
        <v>0</v>
      </c>
      <c r="T3134" s="8">
        <f t="shared" si="338"/>
        <v>42550.048449074078</v>
      </c>
      <c r="U3134" s="8">
        <f t="shared" si="339"/>
        <v>42580.978472222225</v>
      </c>
      <c r="V3134" s="14">
        <f t="shared" si="340"/>
        <v>30.930023148146574</v>
      </c>
      <c r="W3134" s="10">
        <f t="shared" si="341"/>
        <v>-1</v>
      </c>
      <c r="X3134" s="21">
        <f t="shared" si="342"/>
        <v>2016</v>
      </c>
    </row>
    <row r="3135" spans="1:24" ht="60" x14ac:dyDescent="0.25">
      <c r="A3135">
        <v>2237</v>
      </c>
      <c r="B3135" s="1" t="s">
        <v>2238</v>
      </c>
      <c r="C3135" s="1" t="s">
        <v>6347</v>
      </c>
      <c r="D3135" s="3">
        <v>18000</v>
      </c>
      <c r="E3135" s="4">
        <v>63527</v>
      </c>
      <c r="F3135" t="s">
        <v>8218</v>
      </c>
      <c r="G3135" t="s">
        <v>8223</v>
      </c>
      <c r="H3135" t="s">
        <v>8404</v>
      </c>
      <c r="I3135" t="s">
        <v>8245</v>
      </c>
      <c r="J3135">
        <v>1415779140</v>
      </c>
      <c r="K3135">
        <v>1412294683</v>
      </c>
      <c r="L3135" t="b">
        <v>0</v>
      </c>
      <c r="M3135">
        <v>983</v>
      </c>
      <c r="N3135" t="b">
        <v>1</v>
      </c>
      <c r="O3135" t="s">
        <v>8295</v>
      </c>
      <c r="P3135" t="s">
        <v>8315</v>
      </c>
      <c r="Q3135" t="s">
        <v>8316</v>
      </c>
      <c r="R3135">
        <f t="shared" si="336"/>
        <v>64.63</v>
      </c>
      <c r="S3135" s="9">
        <f t="shared" si="337"/>
        <v>353</v>
      </c>
      <c r="T3135" s="8">
        <f t="shared" si="338"/>
        <v>41915.003275462965</v>
      </c>
      <c r="U3135" s="8">
        <f t="shared" si="339"/>
        <v>41955.332638888889</v>
      </c>
      <c r="V3135" s="14">
        <f t="shared" si="340"/>
        <v>40.329363425924385</v>
      </c>
      <c r="W3135" s="10">
        <f t="shared" si="341"/>
        <v>2.5292777777777777</v>
      </c>
      <c r="X3135" s="21">
        <f t="shared" si="342"/>
        <v>2014</v>
      </c>
    </row>
    <row r="3136" spans="1:24" ht="45" x14ac:dyDescent="0.25">
      <c r="A3136">
        <v>2168</v>
      </c>
      <c r="B3136" s="1" t="s">
        <v>2169</v>
      </c>
      <c r="C3136" s="1" t="s">
        <v>6278</v>
      </c>
      <c r="D3136" s="3">
        <v>18000</v>
      </c>
      <c r="E3136" s="4">
        <v>21884.69</v>
      </c>
      <c r="F3136" t="s">
        <v>8218</v>
      </c>
      <c r="G3136" t="s">
        <v>8223</v>
      </c>
      <c r="H3136" t="s">
        <v>8404</v>
      </c>
      <c r="I3136" t="s">
        <v>8245</v>
      </c>
      <c r="J3136">
        <v>1486702800</v>
      </c>
      <c r="K3136">
        <v>1484058261</v>
      </c>
      <c r="L3136" t="b">
        <v>0</v>
      </c>
      <c r="M3136">
        <v>340</v>
      </c>
      <c r="N3136" t="b">
        <v>1</v>
      </c>
      <c r="O3136" t="s">
        <v>8274</v>
      </c>
      <c r="P3136" t="s">
        <v>8326</v>
      </c>
      <c r="Q3136" t="s">
        <v>8330</v>
      </c>
      <c r="R3136">
        <f t="shared" si="336"/>
        <v>64.37</v>
      </c>
      <c r="S3136" s="9">
        <f t="shared" si="337"/>
        <v>122</v>
      </c>
      <c r="T3136" s="8">
        <f t="shared" si="338"/>
        <v>42745.600243055553</v>
      </c>
      <c r="U3136" s="8">
        <f t="shared" si="339"/>
        <v>42776.208333333328</v>
      </c>
      <c r="V3136" s="14">
        <f t="shared" si="340"/>
        <v>30.608090277775773</v>
      </c>
      <c r="W3136" s="10">
        <f t="shared" si="341"/>
        <v>0.21581611111111104</v>
      </c>
      <c r="X3136" s="21">
        <f t="shared" si="342"/>
        <v>2017</v>
      </c>
    </row>
    <row r="3137" spans="1:24" ht="60" x14ac:dyDescent="0.25">
      <c r="A3137">
        <v>2091</v>
      </c>
      <c r="B3137" s="1" t="s">
        <v>2092</v>
      </c>
      <c r="C3137" s="1" t="s">
        <v>6201</v>
      </c>
      <c r="D3137" s="3">
        <v>18000</v>
      </c>
      <c r="E3137" s="4">
        <v>21684.2</v>
      </c>
      <c r="F3137" t="s">
        <v>8218</v>
      </c>
      <c r="G3137" t="s">
        <v>8223</v>
      </c>
      <c r="H3137" t="s">
        <v>8404</v>
      </c>
      <c r="I3137" t="s">
        <v>8245</v>
      </c>
      <c r="J3137">
        <v>1299009600</v>
      </c>
      <c r="K3137">
        <v>1294818278</v>
      </c>
      <c r="L3137" t="b">
        <v>0</v>
      </c>
      <c r="M3137">
        <v>246</v>
      </c>
      <c r="N3137" t="b">
        <v>1</v>
      </c>
      <c r="O3137" t="s">
        <v>8277</v>
      </c>
      <c r="P3137" t="s">
        <v>8326</v>
      </c>
      <c r="Q3137" t="s">
        <v>8327</v>
      </c>
      <c r="R3137">
        <f t="shared" si="336"/>
        <v>88.15</v>
      </c>
      <c r="S3137" s="9">
        <f t="shared" si="337"/>
        <v>120</v>
      </c>
      <c r="T3137" s="8">
        <f t="shared" si="338"/>
        <v>40555.322662037033</v>
      </c>
      <c r="U3137" s="8">
        <f t="shared" si="339"/>
        <v>40603.833333333336</v>
      </c>
      <c r="V3137" s="14">
        <f t="shared" si="340"/>
        <v>48.510671296302462</v>
      </c>
      <c r="W3137" s="10">
        <f t="shared" si="341"/>
        <v>0.20467777777777782</v>
      </c>
      <c r="X3137" s="21">
        <f t="shared" si="342"/>
        <v>2011</v>
      </c>
    </row>
    <row r="3138" spans="1:24" ht="60" x14ac:dyDescent="0.25">
      <c r="A3138">
        <v>309</v>
      </c>
      <c r="B3138" s="1" t="s">
        <v>310</v>
      </c>
      <c r="C3138" s="1" t="s">
        <v>4419</v>
      </c>
      <c r="D3138" s="3">
        <v>18000</v>
      </c>
      <c r="E3138" s="4">
        <v>21410</v>
      </c>
      <c r="F3138" t="s">
        <v>8218</v>
      </c>
      <c r="G3138" t="s">
        <v>8223</v>
      </c>
      <c r="H3138" t="s">
        <v>8404</v>
      </c>
      <c r="I3138" t="s">
        <v>8245</v>
      </c>
      <c r="J3138">
        <v>1346695334</v>
      </c>
      <c r="K3138">
        <v>1344880934</v>
      </c>
      <c r="L3138" t="b">
        <v>1</v>
      </c>
      <c r="M3138">
        <v>238</v>
      </c>
      <c r="N3138" t="b">
        <v>1</v>
      </c>
      <c r="O3138" t="s">
        <v>8267</v>
      </c>
      <c r="P3138" t="s">
        <v>8320</v>
      </c>
      <c r="Q3138" t="s">
        <v>8321</v>
      </c>
      <c r="R3138">
        <f t="shared" ref="R3138:R3201" si="343">IFERROR(ROUND(E3138/M3138,2),0)</f>
        <v>89.96</v>
      </c>
      <c r="S3138" s="9">
        <f t="shared" ref="S3138:S3201" si="344">ROUND((E3138/D3138)*100,0)</f>
        <v>119</v>
      </c>
      <c r="T3138" s="8">
        <f t="shared" ref="T3138:T3201" si="345">+(((K3138/60)/60)/24)+DATE(1970,1,1)</f>
        <v>41134.751550925925</v>
      </c>
      <c r="U3138" s="8">
        <f t="shared" ref="U3138:U3201" si="346">+(((J3138/60)/60/24)+DATE(1970,1,1))</f>
        <v>41155.751550925925</v>
      </c>
      <c r="V3138" s="14">
        <f t="shared" ref="V3138:V3201" si="347">+U3138-T3138</f>
        <v>21</v>
      </c>
      <c r="W3138" s="10">
        <f t="shared" ref="W3138:W3201" si="348">+(E3138-D3138)/D3138</f>
        <v>0.18944444444444444</v>
      </c>
      <c r="X3138" s="21">
        <f t="shared" ref="X3138:X3201" si="349">YEAR(T3138)</f>
        <v>2012</v>
      </c>
    </row>
    <row r="3139" spans="1:24" ht="30" x14ac:dyDescent="0.25">
      <c r="A3139">
        <v>283</v>
      </c>
      <c r="B3139" s="1" t="s">
        <v>284</v>
      </c>
      <c r="C3139" s="1" t="s">
        <v>4393</v>
      </c>
      <c r="D3139" s="3">
        <v>18000</v>
      </c>
      <c r="E3139" s="4">
        <v>20569.05</v>
      </c>
      <c r="F3139" t="s">
        <v>8218</v>
      </c>
      <c r="G3139" t="s">
        <v>8223</v>
      </c>
      <c r="H3139" t="s">
        <v>8404</v>
      </c>
      <c r="I3139" t="s">
        <v>8245</v>
      </c>
      <c r="J3139">
        <v>1306904340</v>
      </c>
      <c r="K3139">
        <v>1305219744</v>
      </c>
      <c r="L3139" t="b">
        <v>1</v>
      </c>
      <c r="M3139">
        <v>202</v>
      </c>
      <c r="N3139" t="b">
        <v>1</v>
      </c>
      <c r="O3139" t="s">
        <v>8267</v>
      </c>
      <c r="P3139" t="s">
        <v>8320</v>
      </c>
      <c r="Q3139" t="s">
        <v>8321</v>
      </c>
      <c r="R3139">
        <f t="shared" si="343"/>
        <v>101.83</v>
      </c>
      <c r="S3139" s="9">
        <f t="shared" si="344"/>
        <v>114</v>
      </c>
      <c r="T3139" s="8">
        <f t="shared" si="345"/>
        <v>40675.71</v>
      </c>
      <c r="U3139" s="8">
        <f t="shared" si="346"/>
        <v>40695.207638888889</v>
      </c>
      <c r="V3139" s="14">
        <f t="shared" si="347"/>
        <v>19.497638888889924</v>
      </c>
      <c r="W3139" s="10">
        <f t="shared" si="348"/>
        <v>0.14272499999999996</v>
      </c>
      <c r="X3139" s="21">
        <f t="shared" si="349"/>
        <v>2011</v>
      </c>
    </row>
    <row r="3140" spans="1:24" ht="45" x14ac:dyDescent="0.25">
      <c r="A3140">
        <v>2538</v>
      </c>
      <c r="B3140" s="1" t="s">
        <v>2538</v>
      </c>
      <c r="C3140" s="1" t="s">
        <v>6648</v>
      </c>
      <c r="D3140" s="3">
        <v>18000</v>
      </c>
      <c r="E3140" s="4">
        <v>20343.169999999998</v>
      </c>
      <c r="F3140" t="s">
        <v>8218</v>
      </c>
      <c r="G3140" t="s">
        <v>8223</v>
      </c>
      <c r="H3140" t="s">
        <v>8404</v>
      </c>
      <c r="I3140" t="s">
        <v>8245</v>
      </c>
      <c r="J3140">
        <v>1361681940</v>
      </c>
      <c r="K3140">
        <v>1359029661</v>
      </c>
      <c r="L3140" t="b">
        <v>0</v>
      </c>
      <c r="M3140">
        <v>185</v>
      </c>
      <c r="N3140" t="b">
        <v>1</v>
      </c>
      <c r="O3140" t="s">
        <v>8298</v>
      </c>
      <c r="P3140" t="s">
        <v>8326</v>
      </c>
      <c r="Q3140" t="s">
        <v>8340</v>
      </c>
      <c r="R3140">
        <f t="shared" si="343"/>
        <v>109.96</v>
      </c>
      <c r="S3140" s="9">
        <f t="shared" si="344"/>
        <v>113</v>
      </c>
      <c r="T3140" s="8">
        <f t="shared" si="345"/>
        <v>41298.509965277779</v>
      </c>
      <c r="U3140" s="8">
        <f t="shared" si="346"/>
        <v>41329.207638888889</v>
      </c>
      <c r="V3140" s="14">
        <f t="shared" si="347"/>
        <v>30.697673611110076</v>
      </c>
      <c r="W3140" s="10">
        <f t="shared" si="348"/>
        <v>0.13017611111111102</v>
      </c>
      <c r="X3140" s="21">
        <f t="shared" si="349"/>
        <v>2013</v>
      </c>
    </row>
    <row r="3141" spans="1:24" ht="60" x14ac:dyDescent="0.25">
      <c r="A3141">
        <v>2226</v>
      </c>
      <c r="B3141" s="1" t="s">
        <v>2227</v>
      </c>
      <c r="C3141" s="1" t="s">
        <v>6336</v>
      </c>
      <c r="D3141" s="3">
        <v>18000</v>
      </c>
      <c r="E3141" s="4">
        <v>19523.310000000001</v>
      </c>
      <c r="F3141" t="s">
        <v>8218</v>
      </c>
      <c r="G3141" t="s">
        <v>8223</v>
      </c>
      <c r="H3141" t="s">
        <v>8404</v>
      </c>
      <c r="I3141" t="s">
        <v>8245</v>
      </c>
      <c r="J3141">
        <v>1455253140</v>
      </c>
      <c r="K3141">
        <v>1452625822</v>
      </c>
      <c r="L3141" t="b">
        <v>0</v>
      </c>
      <c r="M3141">
        <v>321</v>
      </c>
      <c r="N3141" t="b">
        <v>1</v>
      </c>
      <c r="O3141" t="s">
        <v>8295</v>
      </c>
      <c r="P3141" t="s">
        <v>8315</v>
      </c>
      <c r="Q3141" t="s">
        <v>8316</v>
      </c>
      <c r="R3141">
        <f t="shared" si="343"/>
        <v>60.82</v>
      </c>
      <c r="S3141" s="9">
        <f t="shared" si="344"/>
        <v>108</v>
      </c>
      <c r="T3141" s="8">
        <f t="shared" si="345"/>
        <v>42381.79886574074</v>
      </c>
      <c r="U3141" s="8">
        <f t="shared" si="346"/>
        <v>42412.207638888889</v>
      </c>
      <c r="V3141" s="14">
        <f t="shared" si="347"/>
        <v>30.408773148148612</v>
      </c>
      <c r="W3141" s="10">
        <f t="shared" si="348"/>
        <v>8.4628333333333403E-2</v>
      </c>
      <c r="X3141" s="21">
        <f t="shared" si="349"/>
        <v>2016</v>
      </c>
    </row>
    <row r="3142" spans="1:24" ht="60" x14ac:dyDescent="0.25">
      <c r="A3142">
        <v>2718</v>
      </c>
      <c r="B3142" s="1" t="s">
        <v>2718</v>
      </c>
      <c r="C3142" s="1" t="s">
        <v>6828</v>
      </c>
      <c r="D3142" s="3">
        <v>18000</v>
      </c>
      <c r="E3142" s="4">
        <v>18645</v>
      </c>
      <c r="F3142" t="s">
        <v>8218</v>
      </c>
      <c r="G3142" t="s">
        <v>8223</v>
      </c>
      <c r="H3142" t="s">
        <v>8404</v>
      </c>
      <c r="I3142" t="s">
        <v>8245</v>
      </c>
      <c r="J3142">
        <v>1462316400</v>
      </c>
      <c r="K3142">
        <v>1459865945</v>
      </c>
      <c r="L3142" t="b">
        <v>1</v>
      </c>
      <c r="M3142">
        <v>148</v>
      </c>
      <c r="N3142" t="b">
        <v>1</v>
      </c>
      <c r="O3142" t="s">
        <v>8301</v>
      </c>
      <c r="P3142" t="s">
        <v>8322</v>
      </c>
      <c r="Q3142" t="s">
        <v>8323</v>
      </c>
      <c r="R3142">
        <f t="shared" si="343"/>
        <v>125.98</v>
      </c>
      <c r="S3142" s="9">
        <f t="shared" si="344"/>
        <v>104</v>
      </c>
      <c r="T3142" s="8">
        <f t="shared" si="345"/>
        <v>42465.596585648149</v>
      </c>
      <c r="U3142" s="8">
        <f t="shared" si="346"/>
        <v>42493.958333333328</v>
      </c>
      <c r="V3142" s="14">
        <f t="shared" si="347"/>
        <v>28.36174768517958</v>
      </c>
      <c r="W3142" s="10">
        <f t="shared" si="348"/>
        <v>3.5833333333333335E-2</v>
      </c>
      <c r="X3142" s="21">
        <f t="shared" si="349"/>
        <v>2016</v>
      </c>
    </row>
    <row r="3143" spans="1:24" ht="45" x14ac:dyDescent="0.25">
      <c r="A3143">
        <v>1520</v>
      </c>
      <c r="B3143" s="1" t="s">
        <v>1521</v>
      </c>
      <c r="C3143" s="1" t="s">
        <v>5630</v>
      </c>
      <c r="D3143" s="3">
        <v>18000</v>
      </c>
      <c r="E3143" s="4">
        <v>18625</v>
      </c>
      <c r="F3143" t="s">
        <v>8218</v>
      </c>
      <c r="G3143" t="s">
        <v>8223</v>
      </c>
      <c r="H3143" t="s">
        <v>8404</v>
      </c>
      <c r="I3143" t="s">
        <v>8245</v>
      </c>
      <c r="J3143">
        <v>1418961600</v>
      </c>
      <c r="K3143">
        <v>1415824513</v>
      </c>
      <c r="L3143" t="b">
        <v>1</v>
      </c>
      <c r="M3143">
        <v>167</v>
      </c>
      <c r="N3143" t="b">
        <v>1</v>
      </c>
      <c r="O3143" t="s">
        <v>8283</v>
      </c>
      <c r="P3143" t="s">
        <v>8312</v>
      </c>
      <c r="Q3143" t="s">
        <v>8313</v>
      </c>
      <c r="R3143">
        <f t="shared" si="343"/>
        <v>111.53</v>
      </c>
      <c r="S3143" s="9">
        <f t="shared" si="344"/>
        <v>103</v>
      </c>
      <c r="T3143" s="8">
        <f t="shared" si="345"/>
        <v>41955.857789351852</v>
      </c>
      <c r="U3143" s="8">
        <f t="shared" si="346"/>
        <v>41992.166666666672</v>
      </c>
      <c r="V3143" s="14">
        <f t="shared" si="347"/>
        <v>36.308877314819256</v>
      </c>
      <c r="W3143" s="10">
        <f t="shared" si="348"/>
        <v>3.4722222222222224E-2</v>
      </c>
      <c r="X3143" s="21">
        <f t="shared" si="349"/>
        <v>2014</v>
      </c>
    </row>
    <row r="3144" spans="1:24" ht="60" x14ac:dyDescent="0.25">
      <c r="A3144">
        <v>2305</v>
      </c>
      <c r="B3144" s="1" t="s">
        <v>2306</v>
      </c>
      <c r="C3144" s="1" t="s">
        <v>6415</v>
      </c>
      <c r="D3144" s="3">
        <v>18000</v>
      </c>
      <c r="E3144" s="4">
        <v>18221</v>
      </c>
      <c r="F3144" t="s">
        <v>8218</v>
      </c>
      <c r="G3144" t="s">
        <v>8223</v>
      </c>
      <c r="H3144" t="s">
        <v>8404</v>
      </c>
      <c r="I3144" t="s">
        <v>8245</v>
      </c>
      <c r="J3144">
        <v>1407520800</v>
      </c>
      <c r="K3144">
        <v>1405356072</v>
      </c>
      <c r="L3144" t="b">
        <v>1</v>
      </c>
      <c r="M3144">
        <v>167</v>
      </c>
      <c r="N3144" t="b">
        <v>1</v>
      </c>
      <c r="O3144" t="s">
        <v>8277</v>
      </c>
      <c r="P3144" t="s">
        <v>8326</v>
      </c>
      <c r="Q3144" t="s">
        <v>8327</v>
      </c>
      <c r="R3144">
        <f t="shared" si="343"/>
        <v>109.11</v>
      </c>
      <c r="S3144" s="9">
        <f t="shared" si="344"/>
        <v>101</v>
      </c>
      <c r="T3144" s="8">
        <f t="shared" si="345"/>
        <v>41834.695277777777</v>
      </c>
      <c r="U3144" s="8">
        <f t="shared" si="346"/>
        <v>41859.75</v>
      </c>
      <c r="V3144" s="14">
        <f t="shared" si="347"/>
        <v>25.054722222223063</v>
      </c>
      <c r="W3144" s="10">
        <f t="shared" si="348"/>
        <v>1.2277777777777778E-2</v>
      </c>
      <c r="X3144" s="21">
        <f t="shared" si="349"/>
        <v>2014</v>
      </c>
    </row>
    <row r="3145" spans="1:24" ht="30" x14ac:dyDescent="0.25">
      <c r="A3145">
        <v>4022</v>
      </c>
      <c r="B3145" s="1" t="s">
        <v>4018</v>
      </c>
      <c r="C3145" s="1" t="s">
        <v>8127</v>
      </c>
      <c r="D3145" s="3">
        <v>18000</v>
      </c>
      <c r="E3145" s="4">
        <v>12521</v>
      </c>
      <c r="F3145" t="s">
        <v>8220</v>
      </c>
      <c r="G3145" t="s">
        <v>8223</v>
      </c>
      <c r="H3145" t="s">
        <v>8404</v>
      </c>
      <c r="I3145" t="s">
        <v>8245</v>
      </c>
      <c r="J3145">
        <v>1422759240</v>
      </c>
      <c r="K3145">
        <v>1418824867</v>
      </c>
      <c r="L3145" t="b">
        <v>0</v>
      </c>
      <c r="M3145">
        <v>197</v>
      </c>
      <c r="N3145" t="b">
        <v>0</v>
      </c>
      <c r="O3145" t="s">
        <v>8269</v>
      </c>
      <c r="P3145" t="s">
        <v>8322</v>
      </c>
      <c r="Q3145" t="s">
        <v>8325</v>
      </c>
      <c r="R3145">
        <f t="shared" si="343"/>
        <v>63.56</v>
      </c>
      <c r="S3145" s="9">
        <f t="shared" si="344"/>
        <v>70</v>
      </c>
      <c r="T3145" s="8">
        <f t="shared" si="345"/>
        <v>41990.584108796291</v>
      </c>
      <c r="U3145" s="8">
        <f t="shared" si="346"/>
        <v>42036.120833333334</v>
      </c>
      <c r="V3145" s="14">
        <f t="shared" si="347"/>
        <v>45.536724537043483</v>
      </c>
      <c r="W3145" s="10">
        <f t="shared" si="348"/>
        <v>-0.30438888888888888</v>
      </c>
      <c r="X3145" s="21">
        <f t="shared" si="349"/>
        <v>2014</v>
      </c>
    </row>
    <row r="3146" spans="1:24" ht="45" x14ac:dyDescent="0.25">
      <c r="A3146">
        <v>1817</v>
      </c>
      <c r="B3146" s="1" t="s">
        <v>1818</v>
      </c>
      <c r="C3146" s="1" t="s">
        <v>5927</v>
      </c>
      <c r="D3146" s="3">
        <v>18000</v>
      </c>
      <c r="E3146" s="4">
        <v>9419</v>
      </c>
      <c r="F3146" t="s">
        <v>8220</v>
      </c>
      <c r="G3146" t="s">
        <v>8223</v>
      </c>
      <c r="H3146" t="s">
        <v>8404</v>
      </c>
      <c r="I3146" t="s">
        <v>8245</v>
      </c>
      <c r="J3146">
        <v>1485759540</v>
      </c>
      <c r="K3146">
        <v>1480607607</v>
      </c>
      <c r="L3146" t="b">
        <v>0</v>
      </c>
      <c r="M3146">
        <v>100</v>
      </c>
      <c r="N3146" t="b">
        <v>0</v>
      </c>
      <c r="O3146" t="s">
        <v>8283</v>
      </c>
      <c r="P3146" t="s">
        <v>8312</v>
      </c>
      <c r="Q3146" t="s">
        <v>8313</v>
      </c>
      <c r="R3146">
        <f t="shared" si="343"/>
        <v>94.19</v>
      </c>
      <c r="S3146" s="9">
        <f t="shared" si="344"/>
        <v>52</v>
      </c>
      <c r="T3146" s="8">
        <f t="shared" si="345"/>
        <v>42705.662118055552</v>
      </c>
      <c r="U3146" s="8">
        <f t="shared" si="346"/>
        <v>42765.290972222225</v>
      </c>
      <c r="V3146" s="14">
        <f t="shared" si="347"/>
        <v>59.628854166672681</v>
      </c>
      <c r="W3146" s="10">
        <f t="shared" si="348"/>
        <v>-0.47672222222222221</v>
      </c>
      <c r="X3146" s="21">
        <f t="shared" si="349"/>
        <v>2016</v>
      </c>
    </row>
    <row r="3147" spans="1:24" ht="60" x14ac:dyDescent="0.25">
      <c r="A3147">
        <v>1094</v>
      </c>
      <c r="B3147" s="1" t="s">
        <v>1095</v>
      </c>
      <c r="C3147" s="1" t="s">
        <v>5204</v>
      </c>
      <c r="D3147" s="3">
        <v>18000</v>
      </c>
      <c r="E3147" s="4">
        <v>3294.01</v>
      </c>
      <c r="F3147" t="s">
        <v>8220</v>
      </c>
      <c r="G3147" t="s">
        <v>8223</v>
      </c>
      <c r="H3147" t="s">
        <v>8404</v>
      </c>
      <c r="I3147" t="s">
        <v>8245</v>
      </c>
      <c r="J3147">
        <v>1318180033</v>
      </c>
      <c r="K3147">
        <v>1315588033</v>
      </c>
      <c r="L3147" t="b">
        <v>0</v>
      </c>
      <c r="M3147">
        <v>27</v>
      </c>
      <c r="N3147" t="b">
        <v>0</v>
      </c>
      <c r="O3147" t="s">
        <v>8280</v>
      </c>
      <c r="P3147" t="s">
        <v>8315</v>
      </c>
      <c r="Q3147" t="s">
        <v>8333</v>
      </c>
      <c r="R3147">
        <f t="shared" si="343"/>
        <v>122</v>
      </c>
      <c r="S3147" s="9">
        <f t="shared" si="344"/>
        <v>18</v>
      </c>
      <c r="T3147" s="8">
        <f t="shared" si="345"/>
        <v>40795.713344907403</v>
      </c>
      <c r="U3147" s="8">
        <f t="shared" si="346"/>
        <v>40825.713344907403</v>
      </c>
      <c r="V3147" s="14">
        <f t="shared" si="347"/>
        <v>30</v>
      </c>
      <c r="W3147" s="10">
        <f t="shared" si="348"/>
        <v>-0.81699944444444439</v>
      </c>
      <c r="X3147" s="21">
        <f t="shared" si="349"/>
        <v>2011</v>
      </c>
    </row>
    <row r="3148" spans="1:24" ht="60" x14ac:dyDescent="0.25">
      <c r="A3148">
        <v>2517</v>
      </c>
      <c r="B3148" s="1" t="s">
        <v>2517</v>
      </c>
      <c r="C3148" s="1" t="s">
        <v>6627</v>
      </c>
      <c r="D3148" s="3">
        <v>18000</v>
      </c>
      <c r="E3148" s="4">
        <v>1767</v>
      </c>
      <c r="F3148" t="s">
        <v>8220</v>
      </c>
      <c r="G3148" t="s">
        <v>8228</v>
      </c>
      <c r="H3148" t="s">
        <v>8409</v>
      </c>
      <c r="I3148" t="s">
        <v>8250</v>
      </c>
      <c r="J3148">
        <v>1426788930</v>
      </c>
      <c r="K3148">
        <v>1424200530</v>
      </c>
      <c r="L3148" t="b">
        <v>0</v>
      </c>
      <c r="M3148">
        <v>33</v>
      </c>
      <c r="N3148" t="b">
        <v>0</v>
      </c>
      <c r="O3148" t="s">
        <v>8297</v>
      </c>
      <c r="P3148" t="s">
        <v>8318</v>
      </c>
      <c r="Q3148" t="s">
        <v>8356</v>
      </c>
      <c r="R3148">
        <f t="shared" si="343"/>
        <v>53.55</v>
      </c>
      <c r="S3148" s="9">
        <f t="shared" si="344"/>
        <v>10</v>
      </c>
      <c r="T3148" s="8">
        <f t="shared" si="345"/>
        <v>42052.802430555559</v>
      </c>
      <c r="U3148" s="8">
        <f t="shared" si="346"/>
        <v>42082.760763888888</v>
      </c>
      <c r="V3148" s="14">
        <f t="shared" si="347"/>
        <v>29.958333333328483</v>
      </c>
      <c r="W3148" s="10">
        <f t="shared" si="348"/>
        <v>-0.90183333333333338</v>
      </c>
      <c r="X3148" s="21">
        <f t="shared" si="349"/>
        <v>2015</v>
      </c>
    </row>
    <row r="3149" spans="1:24" ht="45" x14ac:dyDescent="0.25">
      <c r="A3149">
        <v>1862</v>
      </c>
      <c r="B3149" s="1" t="s">
        <v>1863</v>
      </c>
      <c r="C3149" s="1" t="s">
        <v>5972</v>
      </c>
      <c r="D3149" s="3">
        <v>18000</v>
      </c>
      <c r="E3149" s="4">
        <v>1455</v>
      </c>
      <c r="F3149" t="s">
        <v>8220</v>
      </c>
      <c r="G3149" t="s">
        <v>8223</v>
      </c>
      <c r="H3149" t="s">
        <v>8404</v>
      </c>
      <c r="I3149" t="s">
        <v>8245</v>
      </c>
      <c r="J3149">
        <v>1488958200</v>
      </c>
      <c r="K3149">
        <v>1484912974</v>
      </c>
      <c r="L3149" t="b">
        <v>0</v>
      </c>
      <c r="M3149">
        <v>16</v>
      </c>
      <c r="N3149" t="b">
        <v>0</v>
      </c>
      <c r="O3149" t="s">
        <v>8281</v>
      </c>
      <c r="P3149" t="s">
        <v>8315</v>
      </c>
      <c r="Q3149" t="s">
        <v>8343</v>
      </c>
      <c r="R3149">
        <f t="shared" si="343"/>
        <v>90.94</v>
      </c>
      <c r="S3149" s="9">
        <f t="shared" si="344"/>
        <v>8</v>
      </c>
      <c r="T3149" s="8">
        <f t="shared" si="345"/>
        <v>42755.492754629624</v>
      </c>
      <c r="U3149" s="8">
        <f t="shared" si="346"/>
        <v>42802.3125</v>
      </c>
      <c r="V3149" s="14">
        <f t="shared" si="347"/>
        <v>46.81974537037604</v>
      </c>
      <c r="W3149" s="10">
        <f t="shared" si="348"/>
        <v>-0.91916666666666669</v>
      </c>
      <c r="X3149" s="21">
        <f t="shared" si="349"/>
        <v>2017</v>
      </c>
    </row>
    <row r="3150" spans="1:24" ht="45" x14ac:dyDescent="0.25">
      <c r="A3150">
        <v>1168</v>
      </c>
      <c r="B3150" s="1" t="s">
        <v>1169</v>
      </c>
      <c r="C3150" s="1" t="s">
        <v>5278</v>
      </c>
      <c r="D3150" s="3">
        <v>18000</v>
      </c>
      <c r="E3150" s="4">
        <v>1020</v>
      </c>
      <c r="F3150" t="s">
        <v>8220</v>
      </c>
      <c r="G3150" t="s">
        <v>8223</v>
      </c>
      <c r="H3150" t="s">
        <v>8404</v>
      </c>
      <c r="I3150" t="s">
        <v>8245</v>
      </c>
      <c r="J3150">
        <v>1474507065</v>
      </c>
      <c r="K3150">
        <v>1471915065</v>
      </c>
      <c r="L3150" t="b">
        <v>0</v>
      </c>
      <c r="M3150">
        <v>3</v>
      </c>
      <c r="N3150" t="b">
        <v>0</v>
      </c>
      <c r="O3150" t="s">
        <v>8282</v>
      </c>
      <c r="P3150" t="s">
        <v>8318</v>
      </c>
      <c r="Q3150" t="s">
        <v>8344</v>
      </c>
      <c r="R3150">
        <f t="shared" si="343"/>
        <v>340</v>
      </c>
      <c r="S3150" s="9">
        <f t="shared" si="344"/>
        <v>6</v>
      </c>
      <c r="T3150" s="8">
        <f t="shared" si="345"/>
        <v>42605.053993055553</v>
      </c>
      <c r="U3150" s="8">
        <f t="shared" si="346"/>
        <v>42635.053993055553</v>
      </c>
      <c r="V3150" s="14">
        <f t="shared" si="347"/>
        <v>30</v>
      </c>
      <c r="W3150" s="10">
        <f t="shared" si="348"/>
        <v>-0.94333333333333336</v>
      </c>
      <c r="X3150" s="21">
        <f t="shared" si="349"/>
        <v>2016</v>
      </c>
    </row>
    <row r="3151" spans="1:24" x14ac:dyDescent="0.25">
      <c r="A3151">
        <v>1086</v>
      </c>
      <c r="B3151" s="1" t="s">
        <v>1087</v>
      </c>
      <c r="C3151" s="1" t="s">
        <v>5196</v>
      </c>
      <c r="D3151" s="3">
        <v>18000</v>
      </c>
      <c r="E3151" s="4">
        <v>15</v>
      </c>
      <c r="F3151" t="s">
        <v>8220</v>
      </c>
      <c r="G3151" t="s">
        <v>8223</v>
      </c>
      <c r="H3151" t="s">
        <v>8404</v>
      </c>
      <c r="I3151" t="s">
        <v>8245</v>
      </c>
      <c r="J3151">
        <v>1408913291</v>
      </c>
      <c r="K3151">
        <v>1406321291</v>
      </c>
      <c r="L3151" t="b">
        <v>0</v>
      </c>
      <c r="M3151">
        <v>2</v>
      </c>
      <c r="N3151" t="b">
        <v>0</v>
      </c>
      <c r="O3151" t="s">
        <v>8280</v>
      </c>
      <c r="P3151" t="s">
        <v>8315</v>
      </c>
      <c r="Q3151" t="s">
        <v>8333</v>
      </c>
      <c r="R3151">
        <f t="shared" si="343"/>
        <v>7.5</v>
      </c>
      <c r="S3151" s="9">
        <f t="shared" si="344"/>
        <v>0</v>
      </c>
      <c r="T3151" s="8">
        <f t="shared" si="345"/>
        <v>41845.866793981484</v>
      </c>
      <c r="U3151" s="8">
        <f t="shared" si="346"/>
        <v>41875.866793981484</v>
      </c>
      <c r="V3151" s="14">
        <f t="shared" si="347"/>
        <v>30</v>
      </c>
      <c r="W3151" s="10">
        <f t="shared" si="348"/>
        <v>-0.99916666666666665</v>
      </c>
      <c r="X3151" s="21">
        <f t="shared" si="349"/>
        <v>2014</v>
      </c>
    </row>
    <row r="3152" spans="1:24" ht="45" x14ac:dyDescent="0.25">
      <c r="A3152">
        <v>3878</v>
      </c>
      <c r="B3152" s="1" t="s">
        <v>3875</v>
      </c>
      <c r="C3152" s="1" t="s">
        <v>7987</v>
      </c>
      <c r="D3152" s="3">
        <v>18000</v>
      </c>
      <c r="E3152" s="4">
        <v>10</v>
      </c>
      <c r="F3152" t="s">
        <v>8219</v>
      </c>
      <c r="G3152" t="s">
        <v>8223</v>
      </c>
      <c r="H3152" t="s">
        <v>8404</v>
      </c>
      <c r="I3152" t="s">
        <v>8245</v>
      </c>
      <c r="J3152">
        <v>1435636740</v>
      </c>
      <c r="K3152">
        <v>1433014746</v>
      </c>
      <c r="L3152" t="b">
        <v>0</v>
      </c>
      <c r="M3152">
        <v>1</v>
      </c>
      <c r="N3152" t="b">
        <v>0</v>
      </c>
      <c r="O3152" t="s">
        <v>8303</v>
      </c>
      <c r="P3152" t="s">
        <v>8322</v>
      </c>
      <c r="Q3152" t="s">
        <v>8334</v>
      </c>
      <c r="R3152">
        <f t="shared" si="343"/>
        <v>10</v>
      </c>
      <c r="S3152" s="9">
        <f t="shared" si="344"/>
        <v>0</v>
      </c>
      <c r="T3152" s="8">
        <f t="shared" si="345"/>
        <v>42154.818819444445</v>
      </c>
      <c r="U3152" s="8">
        <f t="shared" si="346"/>
        <v>42185.165972222225</v>
      </c>
      <c r="V3152" s="14">
        <f t="shared" si="347"/>
        <v>30.347152777780138</v>
      </c>
      <c r="W3152" s="10">
        <f t="shared" si="348"/>
        <v>-0.99944444444444447</v>
      </c>
      <c r="X3152" s="21">
        <f t="shared" si="349"/>
        <v>2015</v>
      </c>
    </row>
    <row r="3153" spans="1:24" ht="45" x14ac:dyDescent="0.25">
      <c r="A3153">
        <v>1541</v>
      </c>
      <c r="B3153" s="1" t="s">
        <v>1542</v>
      </c>
      <c r="C3153" s="1" t="s">
        <v>5651</v>
      </c>
      <c r="D3153" s="3">
        <v>18000</v>
      </c>
      <c r="E3153" s="4">
        <v>6</v>
      </c>
      <c r="F3153" t="s">
        <v>8220</v>
      </c>
      <c r="G3153" t="s">
        <v>8223</v>
      </c>
      <c r="H3153" t="s">
        <v>8404</v>
      </c>
      <c r="I3153" t="s">
        <v>8245</v>
      </c>
      <c r="J3153">
        <v>1420045538</v>
      </c>
      <c r="K3153">
        <v>1417453538</v>
      </c>
      <c r="L3153" t="b">
        <v>0</v>
      </c>
      <c r="M3153">
        <v>2</v>
      </c>
      <c r="N3153" t="b">
        <v>0</v>
      </c>
      <c r="O3153" t="s">
        <v>8287</v>
      </c>
      <c r="P3153" t="s">
        <v>8312</v>
      </c>
      <c r="Q3153" t="s">
        <v>8354</v>
      </c>
      <c r="R3153">
        <f t="shared" si="343"/>
        <v>3</v>
      </c>
      <c r="S3153" s="9">
        <f t="shared" si="344"/>
        <v>0</v>
      </c>
      <c r="T3153" s="8">
        <f t="shared" si="345"/>
        <v>41974.712245370371</v>
      </c>
      <c r="U3153" s="8">
        <f t="shared" si="346"/>
        <v>42004.712245370371</v>
      </c>
      <c r="V3153" s="14">
        <f t="shared" si="347"/>
        <v>30</v>
      </c>
      <c r="W3153" s="10">
        <f t="shared" si="348"/>
        <v>-0.9996666666666667</v>
      </c>
      <c r="X3153" s="21">
        <f t="shared" si="349"/>
        <v>2014</v>
      </c>
    </row>
    <row r="3154" spans="1:24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t="s">
        <v>8236</v>
      </c>
      <c r="H3154" t="s">
        <v>8411</v>
      </c>
      <c r="I3154" t="s">
        <v>8248</v>
      </c>
      <c r="J3154">
        <v>1463734740</v>
      </c>
      <c r="K3154">
        <v>1459414740</v>
      </c>
      <c r="L3154" t="b">
        <v>0</v>
      </c>
      <c r="M3154">
        <v>3</v>
      </c>
      <c r="N3154" t="b">
        <v>0</v>
      </c>
      <c r="O3154" t="s">
        <v>8301</v>
      </c>
      <c r="P3154" t="s">
        <v>8322</v>
      </c>
      <c r="Q3154" t="s">
        <v>8323</v>
      </c>
      <c r="R3154">
        <f t="shared" si="343"/>
        <v>1</v>
      </c>
      <c r="S3154" s="9">
        <f t="shared" si="344"/>
        <v>0</v>
      </c>
      <c r="T3154" s="8">
        <f t="shared" si="345"/>
        <v>42460.374305555553</v>
      </c>
      <c r="U3154" s="8">
        <f t="shared" si="346"/>
        <v>42510.374305555553</v>
      </c>
      <c r="V3154" s="14">
        <f t="shared" si="347"/>
        <v>50</v>
      </c>
      <c r="W3154" s="10">
        <f t="shared" si="348"/>
        <v>-0.99983333333333335</v>
      </c>
      <c r="X3154" s="21">
        <f t="shared" si="349"/>
        <v>2016</v>
      </c>
    </row>
    <row r="3155" spans="1:24" ht="60" x14ac:dyDescent="0.25">
      <c r="A3155">
        <v>564</v>
      </c>
      <c r="B3155" s="1" t="s">
        <v>565</v>
      </c>
      <c r="C3155" s="1" t="s">
        <v>4674</v>
      </c>
      <c r="D3155" s="3">
        <v>18000</v>
      </c>
      <c r="E3155" s="4">
        <v>1</v>
      </c>
      <c r="F3155" t="s">
        <v>8220</v>
      </c>
      <c r="G3155" t="s">
        <v>8229</v>
      </c>
      <c r="H3155" t="s">
        <v>8410</v>
      </c>
      <c r="I3155" t="s">
        <v>8248</v>
      </c>
      <c r="J3155">
        <v>1457822275</v>
      </c>
      <c r="K3155">
        <v>1455230275</v>
      </c>
      <c r="L3155" t="b">
        <v>0</v>
      </c>
      <c r="M3155">
        <v>1</v>
      </c>
      <c r="N3155" t="b">
        <v>0</v>
      </c>
      <c r="O3155" t="s">
        <v>8270</v>
      </c>
      <c r="P3155" t="s">
        <v>8307</v>
      </c>
      <c r="Q3155" t="s">
        <v>8341</v>
      </c>
      <c r="R3155">
        <f t="shared" si="343"/>
        <v>1</v>
      </c>
      <c r="S3155" s="9">
        <f t="shared" si="344"/>
        <v>0</v>
      </c>
      <c r="T3155" s="8">
        <f t="shared" si="345"/>
        <v>42411.942997685182</v>
      </c>
      <c r="U3155" s="8">
        <f t="shared" si="346"/>
        <v>42441.942997685182</v>
      </c>
      <c r="V3155" s="14">
        <f t="shared" si="347"/>
        <v>30</v>
      </c>
      <c r="W3155" s="10">
        <f t="shared" si="348"/>
        <v>-0.99994444444444441</v>
      </c>
      <c r="X3155" s="21">
        <f t="shared" si="349"/>
        <v>2016</v>
      </c>
    </row>
    <row r="3156" spans="1:24" ht="60" x14ac:dyDescent="0.25">
      <c r="A3156">
        <v>1161</v>
      </c>
      <c r="B3156" s="1" t="s">
        <v>1162</v>
      </c>
      <c r="C3156" s="1" t="s">
        <v>5271</v>
      </c>
      <c r="D3156" s="3">
        <v>18000</v>
      </c>
      <c r="E3156" s="4">
        <v>0</v>
      </c>
      <c r="F3156" t="s">
        <v>8220</v>
      </c>
      <c r="G3156" t="s">
        <v>8223</v>
      </c>
      <c r="H3156" t="s">
        <v>8404</v>
      </c>
      <c r="I3156" t="s">
        <v>8245</v>
      </c>
      <c r="J3156">
        <v>1432047989</v>
      </c>
      <c r="K3156">
        <v>1430233589</v>
      </c>
      <c r="L3156" t="b">
        <v>0</v>
      </c>
      <c r="M3156">
        <v>0</v>
      </c>
      <c r="N3156" t="b">
        <v>0</v>
      </c>
      <c r="O3156" t="s">
        <v>8282</v>
      </c>
      <c r="P3156" t="s">
        <v>8318</v>
      </c>
      <c r="Q3156" t="s">
        <v>8344</v>
      </c>
      <c r="R3156">
        <f t="shared" si="343"/>
        <v>0</v>
      </c>
      <c r="S3156" s="9">
        <f t="shared" si="344"/>
        <v>0</v>
      </c>
      <c r="T3156" s="8">
        <f t="shared" si="345"/>
        <v>42122.629502314812</v>
      </c>
      <c r="U3156" s="8">
        <f t="shared" si="346"/>
        <v>42143.629502314812</v>
      </c>
      <c r="V3156" s="14">
        <f t="shared" si="347"/>
        <v>21</v>
      </c>
      <c r="W3156" s="10">
        <f t="shared" si="348"/>
        <v>-1</v>
      </c>
      <c r="X3156" s="21">
        <f t="shared" si="349"/>
        <v>2015</v>
      </c>
    </row>
    <row r="3157" spans="1:24" ht="60" x14ac:dyDescent="0.25">
      <c r="A3157">
        <v>2310</v>
      </c>
      <c r="B3157" s="1" t="s">
        <v>2311</v>
      </c>
      <c r="C3157" s="1" t="s">
        <v>6420</v>
      </c>
      <c r="D3157" s="3">
        <v>18500</v>
      </c>
      <c r="E3157" s="4">
        <v>79335.360000000001</v>
      </c>
      <c r="F3157" t="s">
        <v>8218</v>
      </c>
      <c r="G3157" t="s">
        <v>8223</v>
      </c>
      <c r="H3157" t="s">
        <v>8404</v>
      </c>
      <c r="I3157" t="s">
        <v>8245</v>
      </c>
      <c r="J3157">
        <v>1363889015</v>
      </c>
      <c r="K3157">
        <v>1361300615</v>
      </c>
      <c r="L3157" t="b">
        <v>1</v>
      </c>
      <c r="M3157">
        <v>1224</v>
      </c>
      <c r="N3157" t="b">
        <v>1</v>
      </c>
      <c r="O3157" t="s">
        <v>8277</v>
      </c>
      <c r="P3157" t="s">
        <v>8326</v>
      </c>
      <c r="Q3157" t="s">
        <v>8327</v>
      </c>
      <c r="R3157">
        <f t="shared" si="343"/>
        <v>64.819999999999993</v>
      </c>
      <c r="S3157" s="9">
        <f t="shared" si="344"/>
        <v>429</v>
      </c>
      <c r="T3157" s="8">
        <f t="shared" si="345"/>
        <v>41324.79415509259</v>
      </c>
      <c r="U3157" s="8">
        <f t="shared" si="346"/>
        <v>41354.752488425926</v>
      </c>
      <c r="V3157" s="14">
        <f t="shared" si="347"/>
        <v>29.958333333335759</v>
      </c>
      <c r="W3157" s="10">
        <f t="shared" si="348"/>
        <v>3.288397837837838</v>
      </c>
      <c r="X3157" s="21">
        <f t="shared" si="349"/>
        <v>2013</v>
      </c>
    </row>
    <row r="3158" spans="1:24" ht="60" x14ac:dyDescent="0.25">
      <c r="A3158">
        <v>1523</v>
      </c>
      <c r="B3158" s="1" t="s">
        <v>1524</v>
      </c>
      <c r="C3158" s="1" t="s">
        <v>5633</v>
      </c>
      <c r="D3158" s="3">
        <v>18500</v>
      </c>
      <c r="E3158" s="4">
        <v>23096</v>
      </c>
      <c r="F3158" t="s">
        <v>8218</v>
      </c>
      <c r="G3158" t="s">
        <v>8223</v>
      </c>
      <c r="H3158" t="s">
        <v>8404</v>
      </c>
      <c r="I3158" t="s">
        <v>8245</v>
      </c>
      <c r="J3158">
        <v>1419292800</v>
      </c>
      <c r="K3158">
        <v>1416592916</v>
      </c>
      <c r="L3158" t="b">
        <v>1</v>
      </c>
      <c r="M3158">
        <v>241</v>
      </c>
      <c r="N3158" t="b">
        <v>1</v>
      </c>
      <c r="O3158" t="s">
        <v>8283</v>
      </c>
      <c r="P3158" t="s">
        <v>8312</v>
      </c>
      <c r="Q3158" t="s">
        <v>8313</v>
      </c>
      <c r="R3158">
        <f t="shared" si="343"/>
        <v>95.83</v>
      </c>
      <c r="S3158" s="9">
        <f t="shared" si="344"/>
        <v>125</v>
      </c>
      <c r="T3158" s="8">
        <f t="shared" si="345"/>
        <v>41964.751342592594</v>
      </c>
      <c r="U3158" s="8">
        <f t="shared" si="346"/>
        <v>41996</v>
      </c>
      <c r="V3158" s="14">
        <f t="shared" si="347"/>
        <v>31.248657407406427</v>
      </c>
      <c r="W3158" s="10">
        <f t="shared" si="348"/>
        <v>0.24843243243243243</v>
      </c>
      <c r="X3158" s="21">
        <f t="shared" si="349"/>
        <v>2014</v>
      </c>
    </row>
    <row r="3159" spans="1:24" ht="45" x14ac:dyDescent="0.25">
      <c r="A3159">
        <v>1508</v>
      </c>
      <c r="B3159" s="1" t="s">
        <v>1509</v>
      </c>
      <c r="C3159" s="1" t="s">
        <v>5618</v>
      </c>
      <c r="D3159" s="3">
        <v>18500</v>
      </c>
      <c r="E3159" s="4">
        <v>20491</v>
      </c>
      <c r="F3159" t="s">
        <v>8218</v>
      </c>
      <c r="G3159" t="s">
        <v>8223</v>
      </c>
      <c r="H3159" t="s">
        <v>8404</v>
      </c>
      <c r="I3159" t="s">
        <v>8245</v>
      </c>
      <c r="J3159">
        <v>1403880281</v>
      </c>
      <c r="K3159">
        <v>1401201881</v>
      </c>
      <c r="L3159" t="b">
        <v>1</v>
      </c>
      <c r="M3159">
        <v>211</v>
      </c>
      <c r="N3159" t="b">
        <v>1</v>
      </c>
      <c r="O3159" t="s">
        <v>8283</v>
      </c>
      <c r="P3159" t="s">
        <v>8312</v>
      </c>
      <c r="Q3159" t="s">
        <v>8313</v>
      </c>
      <c r="R3159">
        <f t="shared" si="343"/>
        <v>97.11</v>
      </c>
      <c r="S3159" s="9">
        <f t="shared" si="344"/>
        <v>111</v>
      </c>
      <c r="T3159" s="8">
        <f t="shared" si="345"/>
        <v>41786.614363425928</v>
      </c>
      <c r="U3159" s="8">
        <f t="shared" si="346"/>
        <v>41817.614363425928</v>
      </c>
      <c r="V3159" s="14">
        <f t="shared" si="347"/>
        <v>31</v>
      </c>
      <c r="W3159" s="10">
        <f t="shared" si="348"/>
        <v>0.10762162162162162</v>
      </c>
      <c r="X3159" s="21">
        <f t="shared" si="349"/>
        <v>2014</v>
      </c>
    </row>
    <row r="3160" spans="1:24" ht="45" x14ac:dyDescent="0.25">
      <c r="A3160">
        <v>21</v>
      </c>
      <c r="B3160" s="1" t="s">
        <v>23</v>
      </c>
      <c r="C3160" s="1" t="s">
        <v>4132</v>
      </c>
      <c r="D3160" s="3">
        <v>18500</v>
      </c>
      <c r="E3160" s="4">
        <v>20190</v>
      </c>
      <c r="F3160" t="s">
        <v>8218</v>
      </c>
      <c r="G3160" t="s">
        <v>8223</v>
      </c>
      <c r="H3160" t="s">
        <v>8404</v>
      </c>
      <c r="I3160" t="s">
        <v>8245</v>
      </c>
      <c r="J3160">
        <v>1411743789</v>
      </c>
      <c r="K3160">
        <v>1409151789</v>
      </c>
      <c r="L3160" t="b">
        <v>0</v>
      </c>
      <c r="M3160">
        <v>101</v>
      </c>
      <c r="N3160" t="b">
        <v>1</v>
      </c>
      <c r="O3160" t="s">
        <v>8263</v>
      </c>
      <c r="P3160" t="s">
        <v>8320</v>
      </c>
      <c r="Q3160" t="s">
        <v>8331</v>
      </c>
      <c r="R3160">
        <f t="shared" si="343"/>
        <v>199.9</v>
      </c>
      <c r="S3160" s="9">
        <f t="shared" si="344"/>
        <v>109</v>
      </c>
      <c r="T3160" s="8">
        <f t="shared" si="345"/>
        <v>41878.627187500002</v>
      </c>
      <c r="U3160" s="8">
        <f t="shared" si="346"/>
        <v>41908.627187500002</v>
      </c>
      <c r="V3160" s="14">
        <f t="shared" si="347"/>
        <v>30</v>
      </c>
      <c r="W3160" s="10">
        <f t="shared" si="348"/>
        <v>9.1351351351351348E-2</v>
      </c>
      <c r="X3160" s="21">
        <f t="shared" si="349"/>
        <v>2014</v>
      </c>
    </row>
    <row r="3161" spans="1:24" ht="45" x14ac:dyDescent="0.25">
      <c r="A3161">
        <v>2247</v>
      </c>
      <c r="B3161" s="1" t="s">
        <v>2248</v>
      </c>
      <c r="C3161" s="1" t="s">
        <v>6357</v>
      </c>
      <c r="D3161" s="3">
        <v>18500</v>
      </c>
      <c r="E3161" s="4">
        <v>19324</v>
      </c>
      <c r="F3161" t="s">
        <v>8218</v>
      </c>
      <c r="G3161" t="s">
        <v>8223</v>
      </c>
      <c r="H3161" t="s">
        <v>8404</v>
      </c>
      <c r="I3161" t="s">
        <v>8245</v>
      </c>
      <c r="J3161">
        <v>1438185565</v>
      </c>
      <c r="K3161">
        <v>1436975965</v>
      </c>
      <c r="L3161" t="b">
        <v>0</v>
      </c>
      <c r="M3161">
        <v>380</v>
      </c>
      <c r="N3161" t="b">
        <v>1</v>
      </c>
      <c r="O3161" t="s">
        <v>8295</v>
      </c>
      <c r="P3161" t="s">
        <v>8315</v>
      </c>
      <c r="Q3161" t="s">
        <v>8316</v>
      </c>
      <c r="R3161">
        <f t="shared" si="343"/>
        <v>50.85</v>
      </c>
      <c r="S3161" s="9">
        <f t="shared" si="344"/>
        <v>104</v>
      </c>
      <c r="T3161" s="8">
        <f t="shared" si="345"/>
        <v>42200.666261574079</v>
      </c>
      <c r="U3161" s="8">
        <f t="shared" si="346"/>
        <v>42214.666261574079</v>
      </c>
      <c r="V3161" s="14">
        <f t="shared" si="347"/>
        <v>14</v>
      </c>
      <c r="W3161" s="10">
        <f t="shared" si="348"/>
        <v>4.4540540540540539E-2</v>
      </c>
      <c r="X3161" s="21">
        <f t="shared" si="349"/>
        <v>2015</v>
      </c>
    </row>
    <row r="3162" spans="1:24" ht="60" x14ac:dyDescent="0.25">
      <c r="A3162">
        <v>414</v>
      </c>
      <c r="B3162" s="1" t="s">
        <v>415</v>
      </c>
      <c r="C3162" s="1" t="s">
        <v>4524</v>
      </c>
      <c r="D3162" s="3">
        <v>18500</v>
      </c>
      <c r="E3162" s="4">
        <v>19028</v>
      </c>
      <c r="F3162" t="s">
        <v>8218</v>
      </c>
      <c r="G3162" t="s">
        <v>8223</v>
      </c>
      <c r="H3162" t="s">
        <v>8404</v>
      </c>
      <c r="I3162" t="s">
        <v>8245</v>
      </c>
      <c r="J3162">
        <v>1381541465</v>
      </c>
      <c r="K3162">
        <v>1378949465</v>
      </c>
      <c r="L3162" t="b">
        <v>0</v>
      </c>
      <c r="M3162">
        <v>208</v>
      </c>
      <c r="N3162" t="b">
        <v>1</v>
      </c>
      <c r="O3162" t="s">
        <v>8267</v>
      </c>
      <c r="P3162" t="s">
        <v>8320</v>
      </c>
      <c r="Q3162" t="s">
        <v>8321</v>
      </c>
      <c r="R3162">
        <f t="shared" si="343"/>
        <v>91.48</v>
      </c>
      <c r="S3162" s="9">
        <f t="shared" si="344"/>
        <v>103</v>
      </c>
      <c r="T3162" s="8">
        <f t="shared" si="345"/>
        <v>41529.063252314816</v>
      </c>
      <c r="U3162" s="8">
        <f t="shared" si="346"/>
        <v>41559.063252314816</v>
      </c>
      <c r="V3162" s="14">
        <f t="shared" si="347"/>
        <v>30</v>
      </c>
      <c r="W3162" s="10">
        <f t="shared" si="348"/>
        <v>2.8540540540540539E-2</v>
      </c>
      <c r="X3162" s="21">
        <f t="shared" si="349"/>
        <v>2013</v>
      </c>
    </row>
    <row r="3163" spans="1:24" ht="60" x14ac:dyDescent="0.25">
      <c r="A3163">
        <v>392</v>
      </c>
      <c r="B3163" s="1" t="s">
        <v>393</v>
      </c>
      <c r="C3163" s="1" t="s">
        <v>4502</v>
      </c>
      <c r="D3163" s="3">
        <v>18500</v>
      </c>
      <c r="E3163" s="4">
        <v>18667</v>
      </c>
      <c r="F3163" t="s">
        <v>8218</v>
      </c>
      <c r="G3163" t="s">
        <v>8223</v>
      </c>
      <c r="H3163" t="s">
        <v>8404</v>
      </c>
      <c r="I3163" t="s">
        <v>8245</v>
      </c>
      <c r="J3163">
        <v>1315450800</v>
      </c>
      <c r="K3163">
        <v>1312823571</v>
      </c>
      <c r="L3163" t="b">
        <v>0</v>
      </c>
      <c r="M3163">
        <v>206</v>
      </c>
      <c r="N3163" t="b">
        <v>1</v>
      </c>
      <c r="O3163" t="s">
        <v>8267</v>
      </c>
      <c r="P3163" t="s">
        <v>8320</v>
      </c>
      <c r="Q3163" t="s">
        <v>8321</v>
      </c>
      <c r="R3163">
        <f t="shared" si="343"/>
        <v>90.62</v>
      </c>
      <c r="S3163" s="9">
        <f t="shared" si="344"/>
        <v>101</v>
      </c>
      <c r="T3163" s="8">
        <f t="shared" si="345"/>
        <v>40763.717256944445</v>
      </c>
      <c r="U3163" s="8">
        <f t="shared" si="346"/>
        <v>40794.125</v>
      </c>
      <c r="V3163" s="14">
        <f t="shared" si="347"/>
        <v>30.407743055555329</v>
      </c>
      <c r="W3163" s="10">
        <f t="shared" si="348"/>
        <v>9.0270270270270264E-3</v>
      </c>
      <c r="X3163" s="21">
        <f t="shared" si="349"/>
        <v>2011</v>
      </c>
    </row>
    <row r="3164" spans="1:24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t="s">
        <v>8223</v>
      </c>
      <c r="H3164" t="s">
        <v>8404</v>
      </c>
      <c r="I3164" t="s">
        <v>8245</v>
      </c>
      <c r="J3164">
        <v>1460764800</v>
      </c>
      <c r="K3164">
        <v>1458157512</v>
      </c>
      <c r="L3164" t="b">
        <v>1</v>
      </c>
      <c r="M3164">
        <v>206</v>
      </c>
      <c r="N3164" t="b">
        <v>1</v>
      </c>
      <c r="O3164" t="s">
        <v>8274</v>
      </c>
      <c r="P3164" t="s">
        <v>8326</v>
      </c>
      <c r="Q3164" t="s">
        <v>8330</v>
      </c>
      <c r="R3164">
        <f t="shared" si="343"/>
        <v>99.16</v>
      </c>
      <c r="S3164" s="9">
        <f t="shared" si="344"/>
        <v>109</v>
      </c>
      <c r="T3164" s="8">
        <f t="shared" si="345"/>
        <v>42445.823055555549</v>
      </c>
      <c r="U3164" s="8">
        <f t="shared" si="346"/>
        <v>42476</v>
      </c>
      <c r="V3164" s="14">
        <f t="shared" si="347"/>
        <v>30.176944444450783</v>
      </c>
      <c r="W3164" s="10">
        <f t="shared" si="348"/>
        <v>8.6489361702127662E-2</v>
      </c>
      <c r="X3164" s="21">
        <f t="shared" si="349"/>
        <v>2016</v>
      </c>
    </row>
    <row r="3165" spans="1:24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t="s">
        <v>8227</v>
      </c>
      <c r="H3165" t="s">
        <v>8416</v>
      </c>
      <c r="I3165" t="s">
        <v>8249</v>
      </c>
      <c r="J3165">
        <v>1430360739</v>
      </c>
      <c r="K3165">
        <v>1427768739</v>
      </c>
      <c r="L3165" t="b">
        <v>0</v>
      </c>
      <c r="M3165">
        <v>7</v>
      </c>
      <c r="N3165" t="b">
        <v>0</v>
      </c>
      <c r="O3165" t="s">
        <v>8270</v>
      </c>
      <c r="P3165" t="s">
        <v>8307</v>
      </c>
      <c r="Q3165" t="s">
        <v>8341</v>
      </c>
      <c r="R3165">
        <f t="shared" si="343"/>
        <v>15.43</v>
      </c>
      <c r="S3165" s="9">
        <f t="shared" si="344"/>
        <v>1</v>
      </c>
      <c r="T3165" s="8">
        <f t="shared" si="345"/>
        <v>42094.101145833338</v>
      </c>
      <c r="U3165" s="8">
        <f t="shared" si="346"/>
        <v>42124.101145833338</v>
      </c>
      <c r="V3165" s="14">
        <f t="shared" si="347"/>
        <v>30</v>
      </c>
      <c r="W3165" s="10">
        <f t="shared" si="348"/>
        <v>-0.99428571428571433</v>
      </c>
      <c r="X3165" s="21">
        <f t="shared" si="349"/>
        <v>2015</v>
      </c>
    </row>
    <row r="3166" spans="1:24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t="s">
        <v>8223</v>
      </c>
      <c r="H3166" t="s">
        <v>8404</v>
      </c>
      <c r="I3166" t="s">
        <v>8245</v>
      </c>
      <c r="J3166">
        <v>1416355259</v>
      </c>
      <c r="K3166">
        <v>1413759659</v>
      </c>
      <c r="L3166" t="b">
        <v>0</v>
      </c>
      <c r="M3166">
        <v>2</v>
      </c>
      <c r="N3166" t="b">
        <v>0</v>
      </c>
      <c r="O3166" t="s">
        <v>8285</v>
      </c>
      <c r="P3166" t="s">
        <v>8310</v>
      </c>
      <c r="Q3166" t="s">
        <v>8347</v>
      </c>
      <c r="R3166">
        <f t="shared" si="343"/>
        <v>1</v>
      </c>
      <c r="S3166" s="9">
        <f t="shared" si="344"/>
        <v>0</v>
      </c>
      <c r="T3166" s="8">
        <f t="shared" si="345"/>
        <v>41931.959016203706</v>
      </c>
      <c r="U3166" s="8">
        <f t="shared" si="346"/>
        <v>41962.00068287037</v>
      </c>
      <c r="V3166" s="14">
        <f t="shared" si="347"/>
        <v>30.041666666664241</v>
      </c>
      <c r="W3166" s="10">
        <f t="shared" si="348"/>
        <v>-0.99989445910290242</v>
      </c>
      <c r="X3166" s="21">
        <f t="shared" si="349"/>
        <v>2014</v>
      </c>
    </row>
    <row r="3167" spans="1:24" ht="45" x14ac:dyDescent="0.25">
      <c r="A3167">
        <v>2190</v>
      </c>
      <c r="B3167" s="1" t="s">
        <v>2191</v>
      </c>
      <c r="C3167" s="1" t="s">
        <v>6300</v>
      </c>
      <c r="D3167" s="3">
        <v>19000</v>
      </c>
      <c r="E3167" s="4">
        <v>35076</v>
      </c>
      <c r="F3167" t="s">
        <v>8218</v>
      </c>
      <c r="G3167" t="s">
        <v>8223</v>
      </c>
      <c r="H3167" t="s">
        <v>8404</v>
      </c>
      <c r="I3167" t="s">
        <v>8245</v>
      </c>
      <c r="J3167">
        <v>1458716340</v>
      </c>
      <c r="K3167">
        <v>1455721204</v>
      </c>
      <c r="L3167" t="b">
        <v>0</v>
      </c>
      <c r="M3167">
        <v>537</v>
      </c>
      <c r="N3167" t="b">
        <v>1</v>
      </c>
      <c r="O3167" t="s">
        <v>8295</v>
      </c>
      <c r="P3167" t="s">
        <v>8315</v>
      </c>
      <c r="Q3167" t="s">
        <v>8316</v>
      </c>
      <c r="R3167">
        <f t="shared" si="343"/>
        <v>65.319999999999993</v>
      </c>
      <c r="S3167" s="9">
        <f t="shared" si="344"/>
        <v>185</v>
      </c>
      <c r="T3167" s="8">
        <f t="shared" si="345"/>
        <v>42417.625046296293</v>
      </c>
      <c r="U3167" s="8">
        <f t="shared" si="346"/>
        <v>42452.290972222225</v>
      </c>
      <c r="V3167" s="14">
        <f t="shared" si="347"/>
        <v>34.665925925932243</v>
      </c>
      <c r="W3167" s="10">
        <f t="shared" si="348"/>
        <v>0.84610526315789469</v>
      </c>
      <c r="X3167" s="21">
        <f t="shared" si="349"/>
        <v>2016</v>
      </c>
    </row>
    <row r="3168" spans="1:24" ht="60" x14ac:dyDescent="0.25">
      <c r="A3168">
        <v>1963</v>
      </c>
      <c r="B3168" s="1" t="s">
        <v>1964</v>
      </c>
      <c r="C3168" s="1" t="s">
        <v>6073</v>
      </c>
      <c r="D3168" s="3">
        <v>19000</v>
      </c>
      <c r="E3168" s="4">
        <v>24108</v>
      </c>
      <c r="F3168" t="s">
        <v>8218</v>
      </c>
      <c r="G3168" t="s">
        <v>8224</v>
      </c>
      <c r="H3168" t="s">
        <v>8408</v>
      </c>
      <c r="I3168" t="s">
        <v>8246</v>
      </c>
      <c r="J3168">
        <v>1410862734</v>
      </c>
      <c r="K3168">
        <v>1407838734</v>
      </c>
      <c r="L3168" t="b">
        <v>1</v>
      </c>
      <c r="M3168">
        <v>205</v>
      </c>
      <c r="N3168" t="b">
        <v>1</v>
      </c>
      <c r="O3168" t="s">
        <v>8293</v>
      </c>
      <c r="P3168" t="s">
        <v>8307</v>
      </c>
      <c r="Q3168" t="s">
        <v>8308</v>
      </c>
      <c r="R3168">
        <f t="shared" si="343"/>
        <v>117.6</v>
      </c>
      <c r="S3168" s="9">
        <f t="shared" si="344"/>
        <v>127</v>
      </c>
      <c r="T3168" s="8">
        <f t="shared" si="345"/>
        <v>41863.429791666669</v>
      </c>
      <c r="U3168" s="8">
        <f t="shared" si="346"/>
        <v>41898.429791666669</v>
      </c>
      <c r="V3168" s="14">
        <f t="shared" si="347"/>
        <v>35</v>
      </c>
      <c r="W3168" s="10">
        <f t="shared" si="348"/>
        <v>0.26884210526315788</v>
      </c>
      <c r="X3168" s="21">
        <f t="shared" si="349"/>
        <v>2014</v>
      </c>
    </row>
    <row r="3169" spans="1:24" ht="45" x14ac:dyDescent="0.25">
      <c r="A3169">
        <v>1529</v>
      </c>
      <c r="B3169" s="1" t="s">
        <v>1530</v>
      </c>
      <c r="C3169" s="1" t="s">
        <v>5639</v>
      </c>
      <c r="D3169" s="3">
        <v>19000</v>
      </c>
      <c r="E3169" s="4">
        <v>19129</v>
      </c>
      <c r="F3169" t="s">
        <v>8218</v>
      </c>
      <c r="G3169" t="s">
        <v>8223</v>
      </c>
      <c r="H3169" t="s">
        <v>8404</v>
      </c>
      <c r="I3169" t="s">
        <v>8245</v>
      </c>
      <c r="J3169">
        <v>1426773920</v>
      </c>
      <c r="K3169">
        <v>1424185520</v>
      </c>
      <c r="L3169" t="b">
        <v>1</v>
      </c>
      <c r="M3169">
        <v>141</v>
      </c>
      <c r="N3169" t="b">
        <v>1</v>
      </c>
      <c r="O3169" t="s">
        <v>8283</v>
      </c>
      <c r="P3169" t="s">
        <v>8312</v>
      </c>
      <c r="Q3169" t="s">
        <v>8313</v>
      </c>
      <c r="R3169">
        <f t="shared" si="343"/>
        <v>135.66999999999999</v>
      </c>
      <c r="S3169" s="9">
        <f t="shared" si="344"/>
        <v>101</v>
      </c>
      <c r="T3169" s="8">
        <f t="shared" si="345"/>
        <v>42052.628703703704</v>
      </c>
      <c r="U3169" s="8">
        <f t="shared" si="346"/>
        <v>42082.587037037039</v>
      </c>
      <c r="V3169" s="14">
        <f t="shared" si="347"/>
        <v>29.958333333335759</v>
      </c>
      <c r="W3169" s="10">
        <f t="shared" si="348"/>
        <v>6.7894736842105266E-3</v>
      </c>
      <c r="X3169" s="21">
        <f t="shared" si="349"/>
        <v>2015</v>
      </c>
    </row>
    <row r="3170" spans="1:24" ht="60" x14ac:dyDescent="0.25">
      <c r="A3170">
        <v>1796</v>
      </c>
      <c r="B3170" s="1" t="s">
        <v>1797</v>
      </c>
      <c r="C3170" s="1" t="s">
        <v>5906</v>
      </c>
      <c r="D3170" s="3">
        <v>19000</v>
      </c>
      <c r="E3170" s="4">
        <v>4190</v>
      </c>
      <c r="F3170" t="s">
        <v>8220</v>
      </c>
      <c r="G3170" t="s">
        <v>8224</v>
      </c>
      <c r="H3170" t="s">
        <v>8408</v>
      </c>
      <c r="I3170" t="s">
        <v>8246</v>
      </c>
      <c r="J3170">
        <v>1469356366</v>
      </c>
      <c r="K3170">
        <v>1464172366</v>
      </c>
      <c r="L3170" t="b">
        <v>1</v>
      </c>
      <c r="M3170">
        <v>86</v>
      </c>
      <c r="N3170" t="b">
        <v>0</v>
      </c>
      <c r="O3170" t="s">
        <v>8283</v>
      </c>
      <c r="P3170" t="s">
        <v>8312</v>
      </c>
      <c r="Q3170" t="s">
        <v>8313</v>
      </c>
      <c r="R3170">
        <f t="shared" si="343"/>
        <v>48.72</v>
      </c>
      <c r="S3170" s="9">
        <f t="shared" si="344"/>
        <v>22</v>
      </c>
      <c r="T3170" s="8">
        <f t="shared" si="345"/>
        <v>42515.439421296294</v>
      </c>
      <c r="U3170" s="8">
        <f t="shared" si="346"/>
        <v>42575.439421296294</v>
      </c>
      <c r="V3170" s="14">
        <f t="shared" si="347"/>
        <v>60</v>
      </c>
      <c r="W3170" s="10">
        <f t="shared" si="348"/>
        <v>-0.77947368421052632</v>
      </c>
      <c r="X3170" s="21">
        <f t="shared" si="349"/>
        <v>2016</v>
      </c>
    </row>
    <row r="3171" spans="1:24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t="s">
        <v>8223</v>
      </c>
      <c r="H3171" t="s">
        <v>8404</v>
      </c>
      <c r="I3171" t="s">
        <v>8245</v>
      </c>
      <c r="J3171">
        <v>1491421314</v>
      </c>
      <c r="K3171">
        <v>1487709714</v>
      </c>
      <c r="L3171" t="b">
        <v>0</v>
      </c>
      <c r="M3171">
        <v>7</v>
      </c>
      <c r="N3171" t="b">
        <v>0</v>
      </c>
      <c r="O3171" t="s">
        <v>8301</v>
      </c>
      <c r="P3171" t="s">
        <v>8322</v>
      </c>
      <c r="Q3171" t="s">
        <v>8323</v>
      </c>
      <c r="R3171">
        <f t="shared" si="343"/>
        <v>163.57</v>
      </c>
      <c r="S3171" s="9">
        <f t="shared" si="344"/>
        <v>6</v>
      </c>
      <c r="T3171" s="8">
        <f t="shared" si="345"/>
        <v>42787.862430555557</v>
      </c>
      <c r="U3171" s="8">
        <f t="shared" si="346"/>
        <v>42830.820763888885</v>
      </c>
      <c r="V3171" s="14">
        <f t="shared" si="347"/>
        <v>42.958333333328483</v>
      </c>
      <c r="W3171" s="10">
        <f t="shared" si="348"/>
        <v>-0.9397368421052632</v>
      </c>
      <c r="X3171" s="21">
        <f t="shared" si="349"/>
        <v>2017</v>
      </c>
    </row>
    <row r="3172" spans="1:24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t="s">
        <v>8228</v>
      </c>
      <c r="H3172" t="s">
        <v>8409</v>
      </c>
      <c r="I3172" t="s">
        <v>8250</v>
      </c>
      <c r="J3172">
        <v>1435418568</v>
      </c>
      <c r="K3172">
        <v>1432826568</v>
      </c>
      <c r="L3172" t="b">
        <v>0</v>
      </c>
      <c r="M3172">
        <v>100</v>
      </c>
      <c r="N3172" t="b">
        <v>1</v>
      </c>
      <c r="O3172" t="s">
        <v>8295</v>
      </c>
      <c r="P3172" t="s">
        <v>8315</v>
      </c>
      <c r="Q3172" t="s">
        <v>8316</v>
      </c>
      <c r="R3172">
        <f t="shared" si="343"/>
        <v>206.31</v>
      </c>
      <c r="S3172" s="9">
        <f t="shared" si="344"/>
        <v>106</v>
      </c>
      <c r="T3172" s="8">
        <f t="shared" si="345"/>
        <v>42152.640833333338</v>
      </c>
      <c r="U3172" s="8">
        <f t="shared" si="346"/>
        <v>42182.640833333338</v>
      </c>
      <c r="V3172" s="14">
        <f t="shared" si="347"/>
        <v>30</v>
      </c>
      <c r="W3172" s="10">
        <f t="shared" si="348"/>
        <v>5.8000000000000003E-2</v>
      </c>
      <c r="X3172" s="21">
        <f t="shared" si="349"/>
        <v>2015</v>
      </c>
    </row>
    <row r="3173" spans="1:24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t="s">
        <v>8223</v>
      </c>
      <c r="H3173" t="s">
        <v>8404</v>
      </c>
      <c r="I3173" t="s">
        <v>8245</v>
      </c>
      <c r="J3173">
        <v>1404348143</v>
      </c>
      <c r="K3173">
        <v>1401756143</v>
      </c>
      <c r="L3173" t="b">
        <v>0</v>
      </c>
      <c r="M3173">
        <v>27</v>
      </c>
      <c r="N3173" t="b">
        <v>0</v>
      </c>
      <c r="O3173" t="s">
        <v>8300</v>
      </c>
      <c r="P3173" t="s">
        <v>8307</v>
      </c>
      <c r="Q3173" t="s">
        <v>8339</v>
      </c>
      <c r="R3173">
        <f t="shared" si="343"/>
        <v>126.48</v>
      </c>
      <c r="S3173" s="9">
        <f t="shared" si="344"/>
        <v>18</v>
      </c>
      <c r="T3173" s="8">
        <f t="shared" si="345"/>
        <v>41793.029432870368</v>
      </c>
      <c r="U3173" s="8">
        <f t="shared" si="346"/>
        <v>41823.029432870368</v>
      </c>
      <c r="V3173" s="14">
        <f t="shared" si="347"/>
        <v>30</v>
      </c>
      <c r="W3173" s="10">
        <f t="shared" si="348"/>
        <v>-0.82487179487179485</v>
      </c>
      <c r="X3173" s="21">
        <f t="shared" si="349"/>
        <v>2014</v>
      </c>
    </row>
    <row r="3174" spans="1:24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t="s">
        <v>8223</v>
      </c>
      <c r="H3174" t="s">
        <v>8404</v>
      </c>
      <c r="I3174" t="s">
        <v>8245</v>
      </c>
      <c r="J3174">
        <v>1478754909</v>
      </c>
      <c r="K3174">
        <v>1476159309</v>
      </c>
      <c r="L3174" t="b">
        <v>0</v>
      </c>
      <c r="M3174">
        <v>191</v>
      </c>
      <c r="N3174" t="b">
        <v>1</v>
      </c>
      <c r="O3174" t="s">
        <v>8283</v>
      </c>
      <c r="P3174" t="s">
        <v>8312</v>
      </c>
      <c r="Q3174" t="s">
        <v>8313</v>
      </c>
      <c r="R3174">
        <f t="shared" si="343"/>
        <v>116.21</v>
      </c>
      <c r="S3174" s="9">
        <f t="shared" si="344"/>
        <v>112</v>
      </c>
      <c r="T3174" s="8">
        <f t="shared" si="345"/>
        <v>42654.177187499998</v>
      </c>
      <c r="U3174" s="8">
        <f t="shared" si="346"/>
        <v>42684.218854166669</v>
      </c>
      <c r="V3174" s="14">
        <f t="shared" si="347"/>
        <v>30.041666666671517</v>
      </c>
      <c r="W3174" s="10">
        <f t="shared" si="348"/>
        <v>0.12106060606060606</v>
      </c>
      <c r="X3174" s="21">
        <f t="shared" si="349"/>
        <v>2016</v>
      </c>
    </row>
    <row r="3175" spans="1:24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t="s">
        <v>8223</v>
      </c>
      <c r="H3175" t="s">
        <v>8404</v>
      </c>
      <c r="I3175" t="s">
        <v>8245</v>
      </c>
      <c r="J3175">
        <v>1359738000</v>
      </c>
      <c r="K3175">
        <v>1355489140</v>
      </c>
      <c r="L3175" t="b">
        <v>0</v>
      </c>
      <c r="M3175">
        <v>0</v>
      </c>
      <c r="N3175" t="b">
        <v>0</v>
      </c>
      <c r="O3175" t="s">
        <v>8302</v>
      </c>
      <c r="P3175" t="s">
        <v>8310</v>
      </c>
      <c r="Q3175" t="s">
        <v>8355</v>
      </c>
      <c r="R3175">
        <f t="shared" si="343"/>
        <v>0</v>
      </c>
      <c r="S3175" s="9">
        <f t="shared" si="344"/>
        <v>0</v>
      </c>
      <c r="T3175" s="8">
        <f t="shared" si="345"/>
        <v>41257.531712962962</v>
      </c>
      <c r="U3175" s="8">
        <f t="shared" si="346"/>
        <v>41306.708333333336</v>
      </c>
      <c r="V3175" s="14">
        <f t="shared" si="347"/>
        <v>49.176620370373712</v>
      </c>
      <c r="W3175" s="10">
        <f t="shared" si="348"/>
        <v>-1</v>
      </c>
      <c r="X3175" s="21">
        <f t="shared" si="349"/>
        <v>2012</v>
      </c>
    </row>
    <row r="3176" spans="1:24" ht="60" x14ac:dyDescent="0.25">
      <c r="A3176">
        <v>642</v>
      </c>
      <c r="B3176" s="1" t="s">
        <v>643</v>
      </c>
      <c r="C3176" s="1" t="s">
        <v>4752</v>
      </c>
      <c r="D3176" s="3">
        <v>20000</v>
      </c>
      <c r="E3176" s="4">
        <v>292097</v>
      </c>
      <c r="F3176" t="s">
        <v>8218</v>
      </c>
      <c r="G3176" t="s">
        <v>8235</v>
      </c>
      <c r="H3176" t="s">
        <v>8413</v>
      </c>
      <c r="I3176" t="s">
        <v>8248</v>
      </c>
      <c r="J3176">
        <v>1439998674</v>
      </c>
      <c r="K3176">
        <v>1436888274</v>
      </c>
      <c r="L3176" t="b">
        <v>0</v>
      </c>
      <c r="M3176">
        <v>2174</v>
      </c>
      <c r="N3176" t="b">
        <v>1</v>
      </c>
      <c r="O3176" t="s">
        <v>8271</v>
      </c>
      <c r="P3176" t="s">
        <v>8307</v>
      </c>
      <c r="Q3176" t="s">
        <v>8309</v>
      </c>
      <c r="R3176">
        <f t="shared" si="343"/>
        <v>134.36000000000001</v>
      </c>
      <c r="S3176" s="9">
        <f t="shared" si="344"/>
        <v>1460</v>
      </c>
      <c r="T3176" s="8">
        <f t="shared" si="345"/>
        <v>42199.651319444441</v>
      </c>
      <c r="U3176" s="8">
        <f t="shared" si="346"/>
        <v>42235.651319444441</v>
      </c>
      <c r="V3176" s="14">
        <f t="shared" si="347"/>
        <v>36</v>
      </c>
      <c r="W3176" s="10">
        <f t="shared" si="348"/>
        <v>13.604850000000001</v>
      </c>
      <c r="X3176" s="21">
        <f t="shared" si="349"/>
        <v>2015</v>
      </c>
    </row>
    <row r="3177" spans="1:24" ht="60" x14ac:dyDescent="0.25">
      <c r="A3177">
        <v>2187</v>
      </c>
      <c r="B3177" s="1" t="s">
        <v>2188</v>
      </c>
      <c r="C3177" s="1" t="s">
        <v>6297</v>
      </c>
      <c r="D3177" s="3">
        <v>20000</v>
      </c>
      <c r="E3177" s="4">
        <v>202928.5</v>
      </c>
      <c r="F3177" t="s">
        <v>8218</v>
      </c>
      <c r="G3177" t="s">
        <v>8223</v>
      </c>
      <c r="H3177" t="s">
        <v>8404</v>
      </c>
      <c r="I3177" t="s">
        <v>8245</v>
      </c>
      <c r="J3177">
        <v>1428033540</v>
      </c>
      <c r="K3177">
        <v>1425531666</v>
      </c>
      <c r="L3177" t="b">
        <v>1</v>
      </c>
      <c r="M3177">
        <v>3562</v>
      </c>
      <c r="N3177" t="b">
        <v>1</v>
      </c>
      <c r="O3177" t="s">
        <v>8295</v>
      </c>
      <c r="P3177" t="s">
        <v>8315</v>
      </c>
      <c r="Q3177" t="s">
        <v>8316</v>
      </c>
      <c r="R3177">
        <f t="shared" si="343"/>
        <v>56.97</v>
      </c>
      <c r="S3177" s="9">
        <f t="shared" si="344"/>
        <v>1015</v>
      </c>
      <c r="T3177" s="8">
        <f t="shared" si="345"/>
        <v>42068.209097222221</v>
      </c>
      <c r="U3177" s="8">
        <f t="shared" si="346"/>
        <v>42097.165972222225</v>
      </c>
      <c r="V3177" s="14">
        <f t="shared" si="347"/>
        <v>28.956875000003492</v>
      </c>
      <c r="W3177" s="10">
        <f t="shared" si="348"/>
        <v>9.1464250000000007</v>
      </c>
      <c r="X3177" s="21">
        <f t="shared" si="349"/>
        <v>2015</v>
      </c>
    </row>
    <row r="3178" spans="1:24" ht="60" x14ac:dyDescent="0.25">
      <c r="A3178">
        <v>1969</v>
      </c>
      <c r="B3178" s="1" t="s">
        <v>1970</v>
      </c>
      <c r="C3178" s="1" t="s">
        <v>6079</v>
      </c>
      <c r="D3178" s="3">
        <v>20000</v>
      </c>
      <c r="E3178" s="4">
        <v>115816</v>
      </c>
      <c r="F3178" t="s">
        <v>8218</v>
      </c>
      <c r="G3178" t="s">
        <v>8224</v>
      </c>
      <c r="H3178" t="s">
        <v>8408</v>
      </c>
      <c r="I3178" t="s">
        <v>8246</v>
      </c>
      <c r="J3178">
        <v>1470423668</v>
      </c>
      <c r="K3178">
        <v>1467831668</v>
      </c>
      <c r="L3178" t="b">
        <v>1</v>
      </c>
      <c r="M3178">
        <v>1887</v>
      </c>
      <c r="N3178" t="b">
        <v>1</v>
      </c>
      <c r="O3178" t="s">
        <v>8293</v>
      </c>
      <c r="P3178" t="s">
        <v>8307</v>
      </c>
      <c r="Q3178" t="s">
        <v>8308</v>
      </c>
      <c r="R3178">
        <f t="shared" si="343"/>
        <v>61.38</v>
      </c>
      <c r="S3178" s="9">
        <f t="shared" si="344"/>
        <v>579</v>
      </c>
      <c r="T3178" s="8">
        <f t="shared" si="345"/>
        <v>42557.792453703703</v>
      </c>
      <c r="U3178" s="8">
        <f t="shared" si="346"/>
        <v>42587.792453703703</v>
      </c>
      <c r="V3178" s="14">
        <f t="shared" si="347"/>
        <v>30</v>
      </c>
      <c r="W3178" s="10">
        <f t="shared" si="348"/>
        <v>4.7907999999999999</v>
      </c>
      <c r="X3178" s="21">
        <f t="shared" si="349"/>
        <v>2016</v>
      </c>
    </row>
    <row r="3179" spans="1:24" ht="45" x14ac:dyDescent="0.25">
      <c r="A3179">
        <v>2336</v>
      </c>
      <c r="B3179" s="1" t="s">
        <v>2337</v>
      </c>
      <c r="C3179" s="1" t="s">
        <v>6446</v>
      </c>
      <c r="D3179" s="3">
        <v>20000</v>
      </c>
      <c r="E3179" s="4">
        <v>104146.51</v>
      </c>
      <c r="F3179" t="s">
        <v>8218</v>
      </c>
      <c r="G3179" t="s">
        <v>8223</v>
      </c>
      <c r="H3179" t="s">
        <v>8404</v>
      </c>
      <c r="I3179" t="s">
        <v>8245</v>
      </c>
      <c r="J3179">
        <v>1394316695</v>
      </c>
      <c r="K3179">
        <v>1390860695</v>
      </c>
      <c r="L3179" t="b">
        <v>1</v>
      </c>
      <c r="M3179">
        <v>2165</v>
      </c>
      <c r="N3179" t="b">
        <v>1</v>
      </c>
      <c r="O3179" t="s">
        <v>8296</v>
      </c>
      <c r="P3179" t="s">
        <v>8318</v>
      </c>
      <c r="Q3179" t="s">
        <v>8319</v>
      </c>
      <c r="R3179">
        <f t="shared" si="343"/>
        <v>48.1</v>
      </c>
      <c r="S3179" s="9">
        <f t="shared" si="344"/>
        <v>521</v>
      </c>
      <c r="T3179" s="8">
        <f t="shared" si="345"/>
        <v>41666.924710648149</v>
      </c>
      <c r="U3179" s="8">
        <f t="shared" si="346"/>
        <v>41706.924710648149</v>
      </c>
      <c r="V3179" s="14">
        <f t="shared" si="347"/>
        <v>40</v>
      </c>
      <c r="W3179" s="10">
        <f t="shared" si="348"/>
        <v>4.2073254999999996</v>
      </c>
      <c r="X3179" s="21">
        <f t="shared" si="349"/>
        <v>2014</v>
      </c>
    </row>
    <row r="3180" spans="1:24" ht="60" x14ac:dyDescent="0.25">
      <c r="A3180">
        <v>2267</v>
      </c>
      <c r="B3180" s="1" t="s">
        <v>2268</v>
      </c>
      <c r="C3180" s="1" t="s">
        <v>6377</v>
      </c>
      <c r="D3180" s="3">
        <v>20000</v>
      </c>
      <c r="E3180" s="4">
        <v>76105</v>
      </c>
      <c r="F3180" t="s">
        <v>8218</v>
      </c>
      <c r="G3180" t="s">
        <v>8223</v>
      </c>
      <c r="H3180" t="s">
        <v>8404</v>
      </c>
      <c r="I3180" t="s">
        <v>8245</v>
      </c>
      <c r="J3180">
        <v>1419123600</v>
      </c>
      <c r="K3180">
        <v>1416945297</v>
      </c>
      <c r="L3180" t="b">
        <v>0</v>
      </c>
      <c r="M3180">
        <v>404</v>
      </c>
      <c r="N3180" t="b">
        <v>1</v>
      </c>
      <c r="O3180" t="s">
        <v>8295</v>
      </c>
      <c r="P3180" t="s">
        <v>8315</v>
      </c>
      <c r="Q3180" t="s">
        <v>8316</v>
      </c>
      <c r="R3180">
        <f t="shared" si="343"/>
        <v>188.38</v>
      </c>
      <c r="S3180" s="9">
        <f t="shared" si="344"/>
        <v>381</v>
      </c>
      <c r="T3180" s="8">
        <f t="shared" si="345"/>
        <v>41968.829826388886</v>
      </c>
      <c r="U3180" s="8">
        <f t="shared" si="346"/>
        <v>41994.041666666672</v>
      </c>
      <c r="V3180" s="14">
        <f t="shared" si="347"/>
        <v>25.211840277785086</v>
      </c>
      <c r="W3180" s="10">
        <f t="shared" si="348"/>
        <v>2.80525</v>
      </c>
      <c r="X3180" s="21">
        <f t="shared" si="349"/>
        <v>2014</v>
      </c>
    </row>
    <row r="3181" spans="1:24" ht="60" x14ac:dyDescent="0.25">
      <c r="A3181">
        <v>1974</v>
      </c>
      <c r="B3181" s="1" t="s">
        <v>1975</v>
      </c>
      <c r="C3181" s="1" t="s">
        <v>6084</v>
      </c>
      <c r="D3181" s="3">
        <v>20000</v>
      </c>
      <c r="E3181" s="4">
        <v>75099.199999999997</v>
      </c>
      <c r="F3181" t="s">
        <v>8218</v>
      </c>
      <c r="G3181" t="s">
        <v>8224</v>
      </c>
      <c r="H3181" t="s">
        <v>8408</v>
      </c>
      <c r="I3181" t="s">
        <v>8246</v>
      </c>
      <c r="J3181">
        <v>1376899269</v>
      </c>
      <c r="K3181">
        <v>1371715269</v>
      </c>
      <c r="L3181" t="b">
        <v>1</v>
      </c>
      <c r="M3181">
        <v>402</v>
      </c>
      <c r="N3181" t="b">
        <v>1</v>
      </c>
      <c r="O3181" t="s">
        <v>8293</v>
      </c>
      <c r="P3181" t="s">
        <v>8307</v>
      </c>
      <c r="Q3181" t="s">
        <v>8308</v>
      </c>
      <c r="R3181">
        <f t="shared" si="343"/>
        <v>186.81</v>
      </c>
      <c r="S3181" s="9">
        <f t="shared" si="344"/>
        <v>375</v>
      </c>
      <c r="T3181" s="8">
        <f t="shared" si="345"/>
        <v>41445.334131944444</v>
      </c>
      <c r="U3181" s="8">
        <f t="shared" si="346"/>
        <v>41505.334131944444</v>
      </c>
      <c r="V3181" s="14">
        <f t="shared" si="347"/>
        <v>60</v>
      </c>
      <c r="W3181" s="10">
        <f t="shared" si="348"/>
        <v>2.7549600000000001</v>
      </c>
      <c r="X3181" s="21">
        <f t="shared" si="349"/>
        <v>2013</v>
      </c>
    </row>
    <row r="3182" spans="1:24" ht="60" x14ac:dyDescent="0.25">
      <c r="A3182">
        <v>1967</v>
      </c>
      <c r="B3182" s="1" t="s">
        <v>1968</v>
      </c>
      <c r="C3182" s="1" t="s">
        <v>6077</v>
      </c>
      <c r="D3182" s="3">
        <v>20000</v>
      </c>
      <c r="E3182" s="4">
        <v>74026</v>
      </c>
      <c r="F3182" t="s">
        <v>8218</v>
      </c>
      <c r="G3182" t="s">
        <v>8223</v>
      </c>
      <c r="H3182" t="s">
        <v>8404</v>
      </c>
      <c r="I3182" t="s">
        <v>8245</v>
      </c>
      <c r="J3182">
        <v>1398959729</v>
      </c>
      <c r="K3182">
        <v>1396367729</v>
      </c>
      <c r="L3182" t="b">
        <v>1</v>
      </c>
      <c r="M3182">
        <v>405</v>
      </c>
      <c r="N3182" t="b">
        <v>1</v>
      </c>
      <c r="O3182" t="s">
        <v>8293</v>
      </c>
      <c r="P3182" t="s">
        <v>8307</v>
      </c>
      <c r="Q3182" t="s">
        <v>8308</v>
      </c>
      <c r="R3182">
        <f t="shared" si="343"/>
        <v>182.78</v>
      </c>
      <c r="S3182" s="9">
        <f t="shared" si="344"/>
        <v>370</v>
      </c>
      <c r="T3182" s="8">
        <f t="shared" si="345"/>
        <v>41730.663530092592</v>
      </c>
      <c r="U3182" s="8">
        <f t="shared" si="346"/>
        <v>41760.663530092592</v>
      </c>
      <c r="V3182" s="14">
        <f t="shared" si="347"/>
        <v>30</v>
      </c>
      <c r="W3182" s="10">
        <f t="shared" si="348"/>
        <v>2.7012999999999998</v>
      </c>
      <c r="X3182" s="21">
        <f t="shared" si="349"/>
        <v>2014</v>
      </c>
    </row>
    <row r="3183" spans="1:24" ht="60" x14ac:dyDescent="0.25">
      <c r="A3183">
        <v>2271</v>
      </c>
      <c r="B3183" s="1" t="s">
        <v>2272</v>
      </c>
      <c r="C3183" s="1" t="s">
        <v>6381</v>
      </c>
      <c r="D3183" s="3">
        <v>20000</v>
      </c>
      <c r="E3183" s="4">
        <v>56618</v>
      </c>
      <c r="F3183" t="s">
        <v>8218</v>
      </c>
      <c r="G3183" t="s">
        <v>8223</v>
      </c>
      <c r="H3183" t="s">
        <v>8404</v>
      </c>
      <c r="I3183" t="s">
        <v>8245</v>
      </c>
      <c r="J3183">
        <v>1481328004</v>
      </c>
      <c r="K3183">
        <v>1478736004</v>
      </c>
      <c r="L3183" t="b">
        <v>0</v>
      </c>
      <c r="M3183">
        <v>1328</v>
      </c>
      <c r="N3183" t="b">
        <v>1</v>
      </c>
      <c r="O3183" t="s">
        <v>8295</v>
      </c>
      <c r="P3183" t="s">
        <v>8315</v>
      </c>
      <c r="Q3183" t="s">
        <v>8316</v>
      </c>
      <c r="R3183">
        <f t="shared" si="343"/>
        <v>42.63</v>
      </c>
      <c r="S3183" s="9">
        <f t="shared" si="344"/>
        <v>283</v>
      </c>
      <c r="T3183" s="8">
        <f t="shared" si="345"/>
        <v>42684.000046296293</v>
      </c>
      <c r="U3183" s="8">
        <f t="shared" si="346"/>
        <v>42714.000046296293</v>
      </c>
      <c r="V3183" s="14">
        <f t="shared" si="347"/>
        <v>30</v>
      </c>
      <c r="W3183" s="10">
        <f t="shared" si="348"/>
        <v>1.8309</v>
      </c>
      <c r="X3183" s="21">
        <f t="shared" si="349"/>
        <v>2016</v>
      </c>
    </row>
    <row r="3184" spans="1:24" ht="60" x14ac:dyDescent="0.25">
      <c r="A3184">
        <v>2071</v>
      </c>
      <c r="B3184" s="1" t="s">
        <v>2072</v>
      </c>
      <c r="C3184" s="1" t="s">
        <v>6181</v>
      </c>
      <c r="D3184" s="3">
        <v>20000</v>
      </c>
      <c r="E3184" s="4">
        <v>56146</v>
      </c>
      <c r="F3184" t="s">
        <v>8218</v>
      </c>
      <c r="G3184" t="s">
        <v>8223</v>
      </c>
      <c r="H3184" t="s">
        <v>8404</v>
      </c>
      <c r="I3184" t="s">
        <v>8245</v>
      </c>
      <c r="J3184">
        <v>1475390484</v>
      </c>
      <c r="K3184">
        <v>1471502484</v>
      </c>
      <c r="L3184" t="b">
        <v>0</v>
      </c>
      <c r="M3184">
        <v>278</v>
      </c>
      <c r="N3184" t="b">
        <v>1</v>
      </c>
      <c r="O3184" t="s">
        <v>8293</v>
      </c>
      <c r="P3184" t="s">
        <v>8307</v>
      </c>
      <c r="Q3184" t="s">
        <v>8308</v>
      </c>
      <c r="R3184">
        <f t="shared" si="343"/>
        <v>201.96</v>
      </c>
      <c r="S3184" s="9">
        <f t="shared" si="344"/>
        <v>281</v>
      </c>
      <c r="T3184" s="8">
        <f t="shared" si="345"/>
        <v>42600.278749999998</v>
      </c>
      <c r="U3184" s="8">
        <f t="shared" si="346"/>
        <v>42645.278749999998</v>
      </c>
      <c r="V3184" s="14">
        <f t="shared" si="347"/>
        <v>45</v>
      </c>
      <c r="W3184" s="10">
        <f t="shared" si="348"/>
        <v>1.8072999999999999</v>
      </c>
      <c r="X3184" s="21">
        <f t="shared" si="349"/>
        <v>2016</v>
      </c>
    </row>
    <row r="3185" spans="1:24" ht="30" x14ac:dyDescent="0.25">
      <c r="A3185">
        <v>1210</v>
      </c>
      <c r="B3185" s="1" t="s">
        <v>1211</v>
      </c>
      <c r="C3185" s="1" t="s">
        <v>5320</v>
      </c>
      <c r="D3185" s="3">
        <v>20000</v>
      </c>
      <c r="E3185" s="4">
        <v>50863</v>
      </c>
      <c r="F3185" t="s">
        <v>8218</v>
      </c>
      <c r="G3185" t="s">
        <v>8234</v>
      </c>
      <c r="H3185" t="s">
        <v>8407</v>
      </c>
      <c r="I3185" t="s">
        <v>8254</v>
      </c>
      <c r="J3185">
        <v>1433106000</v>
      </c>
      <c r="K3185">
        <v>1431124572</v>
      </c>
      <c r="L3185" t="b">
        <v>0</v>
      </c>
      <c r="M3185">
        <v>103</v>
      </c>
      <c r="N3185" t="b">
        <v>1</v>
      </c>
      <c r="O3185" t="s">
        <v>8283</v>
      </c>
      <c r="P3185" t="s">
        <v>8312</v>
      </c>
      <c r="Q3185" t="s">
        <v>8313</v>
      </c>
      <c r="R3185">
        <f t="shared" si="343"/>
        <v>493.82</v>
      </c>
      <c r="S3185" s="9">
        <f t="shared" si="344"/>
        <v>254</v>
      </c>
      <c r="T3185" s="8">
        <f t="shared" si="345"/>
        <v>42132.941805555558</v>
      </c>
      <c r="U3185" s="8">
        <f t="shared" si="346"/>
        <v>42155.875</v>
      </c>
      <c r="V3185" s="14">
        <f t="shared" si="347"/>
        <v>22.933194444442051</v>
      </c>
      <c r="W3185" s="10">
        <f t="shared" si="348"/>
        <v>1.54315</v>
      </c>
      <c r="X3185" s="21">
        <f t="shared" si="349"/>
        <v>2015</v>
      </c>
    </row>
    <row r="3186" spans="1:24" ht="45" x14ac:dyDescent="0.25">
      <c r="A3186">
        <v>2708</v>
      </c>
      <c r="B3186" s="1" t="s">
        <v>2708</v>
      </c>
      <c r="C3186" s="1" t="s">
        <v>6818</v>
      </c>
      <c r="D3186" s="3">
        <v>20000</v>
      </c>
      <c r="E3186" s="4">
        <v>46643.07</v>
      </c>
      <c r="F3186" t="s">
        <v>8218</v>
      </c>
      <c r="G3186" t="s">
        <v>8224</v>
      </c>
      <c r="H3186" t="s">
        <v>8408</v>
      </c>
      <c r="I3186" t="s">
        <v>8246</v>
      </c>
      <c r="J3186">
        <v>1469119526</v>
      </c>
      <c r="K3186">
        <v>1463935526</v>
      </c>
      <c r="L3186" t="b">
        <v>1</v>
      </c>
      <c r="M3186">
        <v>1049</v>
      </c>
      <c r="N3186" t="b">
        <v>1</v>
      </c>
      <c r="O3186" t="s">
        <v>8301</v>
      </c>
      <c r="P3186" t="s">
        <v>8322</v>
      </c>
      <c r="Q3186" t="s">
        <v>8323</v>
      </c>
      <c r="R3186">
        <f t="shared" si="343"/>
        <v>44.46</v>
      </c>
      <c r="S3186" s="9">
        <f t="shared" si="344"/>
        <v>233</v>
      </c>
      <c r="T3186" s="8">
        <f t="shared" si="345"/>
        <v>42512.698217592595</v>
      </c>
      <c r="U3186" s="8">
        <f t="shared" si="346"/>
        <v>42572.698217592595</v>
      </c>
      <c r="V3186" s="14">
        <f t="shared" si="347"/>
        <v>60</v>
      </c>
      <c r="W3186" s="10">
        <f t="shared" si="348"/>
        <v>1.3321535</v>
      </c>
      <c r="X3186" s="21">
        <f t="shared" si="349"/>
        <v>2016</v>
      </c>
    </row>
    <row r="3187" spans="1:24" ht="60" x14ac:dyDescent="0.25">
      <c r="A3187">
        <v>2443</v>
      </c>
      <c r="B3187" s="1" t="s">
        <v>2444</v>
      </c>
      <c r="C3187" s="1" t="s">
        <v>6553</v>
      </c>
      <c r="D3187" s="3">
        <v>20000</v>
      </c>
      <c r="E3187" s="4">
        <v>40502.99</v>
      </c>
      <c r="F3187" t="s">
        <v>8218</v>
      </c>
      <c r="G3187" t="s">
        <v>8223</v>
      </c>
      <c r="H3187" t="s">
        <v>8404</v>
      </c>
      <c r="I3187" t="s">
        <v>8245</v>
      </c>
      <c r="J3187">
        <v>1408114822</v>
      </c>
      <c r="K3187">
        <v>1405522822</v>
      </c>
      <c r="L3187" t="b">
        <v>0</v>
      </c>
      <c r="M3187">
        <v>311</v>
      </c>
      <c r="N3187" t="b">
        <v>1</v>
      </c>
      <c r="O3187" t="s">
        <v>8296</v>
      </c>
      <c r="P3187" t="s">
        <v>8318</v>
      </c>
      <c r="Q3187" t="s">
        <v>8319</v>
      </c>
      <c r="R3187">
        <f t="shared" si="343"/>
        <v>130.22999999999999</v>
      </c>
      <c r="S3187" s="9">
        <f t="shared" si="344"/>
        <v>203</v>
      </c>
      <c r="T3187" s="8">
        <f t="shared" si="345"/>
        <v>41836.625254629631</v>
      </c>
      <c r="U3187" s="8">
        <f t="shared" si="346"/>
        <v>41866.625254629631</v>
      </c>
      <c r="V3187" s="14">
        <f t="shared" si="347"/>
        <v>30</v>
      </c>
      <c r="W3187" s="10">
        <f t="shared" si="348"/>
        <v>1.0251494999999999</v>
      </c>
      <c r="X3187" s="21">
        <f t="shared" si="349"/>
        <v>2014</v>
      </c>
    </row>
    <row r="3188" spans="1:24" x14ac:dyDescent="0.25">
      <c r="A3188">
        <v>2989</v>
      </c>
      <c r="B3188" s="1" t="s">
        <v>2989</v>
      </c>
      <c r="C3188" s="1" t="s">
        <v>7099</v>
      </c>
      <c r="D3188" s="3">
        <v>20000</v>
      </c>
      <c r="E3188" s="4">
        <v>35307</v>
      </c>
      <c r="F3188" t="s">
        <v>8218</v>
      </c>
      <c r="G3188" t="s">
        <v>8223</v>
      </c>
      <c r="H3188" t="s">
        <v>8404</v>
      </c>
      <c r="I3188" t="s">
        <v>8245</v>
      </c>
      <c r="J3188">
        <v>1450673940</v>
      </c>
      <c r="K3188">
        <v>1448756962</v>
      </c>
      <c r="L3188" t="b">
        <v>0</v>
      </c>
      <c r="M3188">
        <v>364</v>
      </c>
      <c r="N3188" t="b">
        <v>1</v>
      </c>
      <c r="O3188" t="s">
        <v>8301</v>
      </c>
      <c r="P3188" t="s">
        <v>8322</v>
      </c>
      <c r="Q3188" t="s">
        <v>8323</v>
      </c>
      <c r="R3188">
        <f t="shared" si="343"/>
        <v>97</v>
      </c>
      <c r="S3188" s="9">
        <f t="shared" si="344"/>
        <v>177</v>
      </c>
      <c r="T3188" s="8">
        <f t="shared" si="345"/>
        <v>42337.02039351852</v>
      </c>
      <c r="U3188" s="8">
        <f t="shared" si="346"/>
        <v>42359.207638888889</v>
      </c>
      <c r="V3188" s="14">
        <f t="shared" si="347"/>
        <v>22.187245370369055</v>
      </c>
      <c r="W3188" s="10">
        <f t="shared" si="348"/>
        <v>0.76534999999999997</v>
      </c>
      <c r="X3188" s="21">
        <f t="shared" si="349"/>
        <v>2015</v>
      </c>
    </row>
    <row r="3189" spans="1:24" ht="60" x14ac:dyDescent="0.25">
      <c r="A3189">
        <v>1539</v>
      </c>
      <c r="B3189" s="1" t="s">
        <v>1540</v>
      </c>
      <c r="C3189" s="1" t="s">
        <v>5649</v>
      </c>
      <c r="D3189" s="3">
        <v>20000</v>
      </c>
      <c r="E3189" s="4">
        <v>27197.22</v>
      </c>
      <c r="F3189" t="s">
        <v>8218</v>
      </c>
      <c r="G3189" t="s">
        <v>8223</v>
      </c>
      <c r="H3189" t="s">
        <v>8404</v>
      </c>
      <c r="I3189" t="s">
        <v>8245</v>
      </c>
      <c r="J3189">
        <v>1483481019</v>
      </c>
      <c r="K3189">
        <v>1480629819</v>
      </c>
      <c r="L3189" t="b">
        <v>0</v>
      </c>
      <c r="M3189">
        <v>284</v>
      </c>
      <c r="N3189" t="b">
        <v>1</v>
      </c>
      <c r="O3189" t="s">
        <v>8283</v>
      </c>
      <c r="P3189" t="s">
        <v>8312</v>
      </c>
      <c r="Q3189" t="s">
        <v>8313</v>
      </c>
      <c r="R3189">
        <f t="shared" si="343"/>
        <v>95.76</v>
      </c>
      <c r="S3189" s="9">
        <f t="shared" si="344"/>
        <v>136</v>
      </c>
      <c r="T3189" s="8">
        <f t="shared" si="345"/>
        <v>42705.919201388882</v>
      </c>
      <c r="U3189" s="8">
        <f t="shared" si="346"/>
        <v>42738.919201388882</v>
      </c>
      <c r="V3189" s="14">
        <f t="shared" si="347"/>
        <v>33</v>
      </c>
      <c r="W3189" s="10">
        <f t="shared" si="348"/>
        <v>0.35986100000000004</v>
      </c>
      <c r="X3189" s="21">
        <f t="shared" si="349"/>
        <v>2016</v>
      </c>
    </row>
    <row r="3190" spans="1:24" ht="30" x14ac:dyDescent="0.25">
      <c r="A3190">
        <v>730</v>
      </c>
      <c r="B3190" s="1" t="s">
        <v>731</v>
      </c>
      <c r="C3190" s="1" t="s">
        <v>4840</v>
      </c>
      <c r="D3190" s="3">
        <v>20000</v>
      </c>
      <c r="E3190" s="4">
        <v>26438</v>
      </c>
      <c r="F3190" t="s">
        <v>8218</v>
      </c>
      <c r="G3190" t="s">
        <v>8223</v>
      </c>
      <c r="H3190" t="s">
        <v>8404</v>
      </c>
      <c r="I3190" t="s">
        <v>8245</v>
      </c>
      <c r="J3190">
        <v>1323280391</v>
      </c>
      <c r="K3190">
        <v>1320688391</v>
      </c>
      <c r="L3190" t="b">
        <v>0</v>
      </c>
      <c r="M3190">
        <v>265</v>
      </c>
      <c r="N3190" t="b">
        <v>1</v>
      </c>
      <c r="O3190" t="s">
        <v>8272</v>
      </c>
      <c r="P3190" t="s">
        <v>8310</v>
      </c>
      <c r="Q3190" t="s">
        <v>8332</v>
      </c>
      <c r="R3190">
        <f t="shared" si="343"/>
        <v>99.77</v>
      </c>
      <c r="S3190" s="9">
        <f t="shared" si="344"/>
        <v>132</v>
      </c>
      <c r="T3190" s="8">
        <f t="shared" si="345"/>
        <v>40854.745266203703</v>
      </c>
      <c r="U3190" s="8">
        <f t="shared" si="346"/>
        <v>40884.745266203703</v>
      </c>
      <c r="V3190" s="14">
        <f t="shared" si="347"/>
        <v>30</v>
      </c>
      <c r="W3190" s="10">
        <f t="shared" si="348"/>
        <v>0.32190000000000002</v>
      </c>
      <c r="X3190" s="21">
        <f t="shared" si="349"/>
        <v>2011</v>
      </c>
    </row>
    <row r="3191" spans="1:24" ht="45" x14ac:dyDescent="0.25">
      <c r="A3191">
        <v>2078</v>
      </c>
      <c r="B3191" s="1" t="s">
        <v>2079</v>
      </c>
      <c r="C3191" s="1" t="s">
        <v>6188</v>
      </c>
      <c r="D3191" s="3">
        <v>20000</v>
      </c>
      <c r="E3191" s="4">
        <v>26241</v>
      </c>
      <c r="F3191" t="s">
        <v>8218</v>
      </c>
      <c r="G3191" t="s">
        <v>8226</v>
      </c>
      <c r="H3191" t="s">
        <v>8406</v>
      </c>
      <c r="I3191" t="s">
        <v>8248</v>
      </c>
      <c r="J3191">
        <v>1482085857</v>
      </c>
      <c r="K3191">
        <v>1479493857</v>
      </c>
      <c r="L3191" t="b">
        <v>0</v>
      </c>
      <c r="M3191">
        <v>48</v>
      </c>
      <c r="N3191" t="b">
        <v>1</v>
      </c>
      <c r="O3191" t="s">
        <v>8293</v>
      </c>
      <c r="P3191" t="s">
        <v>8307</v>
      </c>
      <c r="Q3191" t="s">
        <v>8308</v>
      </c>
      <c r="R3191">
        <f t="shared" si="343"/>
        <v>546.69000000000005</v>
      </c>
      <c r="S3191" s="9">
        <f t="shared" si="344"/>
        <v>131</v>
      </c>
      <c r="T3191" s="8">
        <f t="shared" si="345"/>
        <v>42692.771493055552</v>
      </c>
      <c r="U3191" s="8">
        <f t="shared" si="346"/>
        <v>42722.771493055552</v>
      </c>
      <c r="V3191" s="14">
        <f t="shared" si="347"/>
        <v>30</v>
      </c>
      <c r="W3191" s="10">
        <f t="shared" si="348"/>
        <v>0.31204999999999999</v>
      </c>
      <c r="X3191" s="21">
        <f t="shared" si="349"/>
        <v>2016</v>
      </c>
    </row>
    <row r="3192" spans="1:24" ht="60" x14ac:dyDescent="0.25">
      <c r="A3192">
        <v>2493</v>
      </c>
      <c r="B3192" s="1" t="s">
        <v>2493</v>
      </c>
      <c r="C3192" s="1" t="s">
        <v>6603</v>
      </c>
      <c r="D3192" s="3">
        <v>20000</v>
      </c>
      <c r="E3192" s="4">
        <v>25740</v>
      </c>
      <c r="F3192" t="s">
        <v>8218</v>
      </c>
      <c r="G3192" t="s">
        <v>8223</v>
      </c>
      <c r="H3192" t="s">
        <v>8404</v>
      </c>
      <c r="I3192" t="s">
        <v>8245</v>
      </c>
      <c r="J3192">
        <v>1367208140</v>
      </c>
      <c r="K3192">
        <v>1363320140</v>
      </c>
      <c r="L3192" t="b">
        <v>0</v>
      </c>
      <c r="M3192">
        <v>259</v>
      </c>
      <c r="N3192" t="b">
        <v>1</v>
      </c>
      <c r="O3192" t="s">
        <v>8277</v>
      </c>
      <c r="P3192" t="s">
        <v>8326</v>
      </c>
      <c r="Q3192" t="s">
        <v>8327</v>
      </c>
      <c r="R3192">
        <f t="shared" si="343"/>
        <v>99.38</v>
      </c>
      <c r="S3192" s="9">
        <f t="shared" si="344"/>
        <v>129</v>
      </c>
      <c r="T3192" s="8">
        <f t="shared" si="345"/>
        <v>41348.168287037035</v>
      </c>
      <c r="U3192" s="8">
        <f t="shared" si="346"/>
        <v>41393.168287037035</v>
      </c>
      <c r="V3192" s="14">
        <f t="shared" si="347"/>
        <v>45</v>
      </c>
      <c r="W3192" s="10">
        <f t="shared" si="348"/>
        <v>0.28699999999999998</v>
      </c>
      <c r="X3192" s="21">
        <f t="shared" si="349"/>
        <v>2013</v>
      </c>
    </row>
    <row r="3193" spans="1:24" ht="45" x14ac:dyDescent="0.25">
      <c r="A3193">
        <v>1024</v>
      </c>
      <c r="B3193" s="1" t="s">
        <v>1025</v>
      </c>
      <c r="C3193" s="1" t="s">
        <v>5134</v>
      </c>
      <c r="D3193" s="3">
        <v>20000</v>
      </c>
      <c r="E3193" s="4">
        <v>23727.55</v>
      </c>
      <c r="F3193" t="s">
        <v>8218</v>
      </c>
      <c r="G3193" t="s">
        <v>8234</v>
      </c>
      <c r="H3193" t="s">
        <v>8407</v>
      </c>
      <c r="I3193" t="s">
        <v>8254</v>
      </c>
      <c r="J3193">
        <v>1454248563</v>
      </c>
      <c r="K3193">
        <v>1451656563</v>
      </c>
      <c r="L3193" t="b">
        <v>1</v>
      </c>
      <c r="M3193">
        <v>61</v>
      </c>
      <c r="N3193" t="b">
        <v>1</v>
      </c>
      <c r="O3193" t="s">
        <v>8278</v>
      </c>
      <c r="P3193" t="s">
        <v>8326</v>
      </c>
      <c r="Q3193" t="s">
        <v>8328</v>
      </c>
      <c r="R3193">
        <f t="shared" si="343"/>
        <v>388.98</v>
      </c>
      <c r="S3193" s="9">
        <f t="shared" si="344"/>
        <v>119</v>
      </c>
      <c r="T3193" s="8">
        <f t="shared" si="345"/>
        <v>42370.580590277779</v>
      </c>
      <c r="U3193" s="8">
        <f t="shared" si="346"/>
        <v>42400.580590277779</v>
      </c>
      <c r="V3193" s="14">
        <f t="shared" si="347"/>
        <v>30</v>
      </c>
      <c r="W3193" s="10">
        <f t="shared" si="348"/>
        <v>0.18637749999999997</v>
      </c>
      <c r="X3193" s="21">
        <f t="shared" si="349"/>
        <v>2016</v>
      </c>
    </row>
    <row r="3194" spans="1:24" ht="60" x14ac:dyDescent="0.25">
      <c r="A3194">
        <v>3147</v>
      </c>
      <c r="B3194" s="1" t="s">
        <v>3147</v>
      </c>
      <c r="C3194" s="1" t="s">
        <v>7257</v>
      </c>
      <c r="D3194" s="3">
        <v>20000</v>
      </c>
      <c r="E3194" s="4">
        <v>23505</v>
      </c>
      <c r="F3194" t="s">
        <v>8218</v>
      </c>
      <c r="G3194" t="s">
        <v>8223</v>
      </c>
      <c r="H3194" t="s">
        <v>8404</v>
      </c>
      <c r="I3194" t="s">
        <v>8245</v>
      </c>
      <c r="J3194">
        <v>1415319355</v>
      </c>
      <c r="K3194">
        <v>1411859755</v>
      </c>
      <c r="L3194" t="b">
        <v>1</v>
      </c>
      <c r="M3194">
        <v>213</v>
      </c>
      <c r="N3194" t="b">
        <v>1</v>
      </c>
      <c r="O3194" t="s">
        <v>8269</v>
      </c>
      <c r="P3194" t="s">
        <v>8322</v>
      </c>
      <c r="Q3194" t="s">
        <v>8325</v>
      </c>
      <c r="R3194">
        <f t="shared" si="343"/>
        <v>110.35</v>
      </c>
      <c r="S3194" s="9">
        <f t="shared" si="344"/>
        <v>118</v>
      </c>
      <c r="T3194" s="8">
        <f t="shared" si="345"/>
        <v>41909.969386574077</v>
      </c>
      <c r="U3194" s="8">
        <f t="shared" si="346"/>
        <v>41950.011053240742</v>
      </c>
      <c r="V3194" s="14">
        <f t="shared" si="347"/>
        <v>40.041666666664241</v>
      </c>
      <c r="W3194" s="10">
        <f t="shared" si="348"/>
        <v>0.17524999999999999</v>
      </c>
      <c r="X3194" s="21">
        <f t="shared" si="349"/>
        <v>2014</v>
      </c>
    </row>
    <row r="3195" spans="1:24" ht="45" x14ac:dyDescent="0.25">
      <c r="A3195">
        <v>2631</v>
      </c>
      <c r="B3195" s="1" t="s">
        <v>2631</v>
      </c>
      <c r="C3195" s="1" t="s">
        <v>6741</v>
      </c>
      <c r="D3195" s="3">
        <v>20000</v>
      </c>
      <c r="E3195" s="4">
        <v>22933.05</v>
      </c>
      <c r="F3195" t="s">
        <v>8218</v>
      </c>
      <c r="G3195" t="s">
        <v>8223</v>
      </c>
      <c r="H3195" t="s">
        <v>8404</v>
      </c>
      <c r="I3195" t="s">
        <v>8245</v>
      </c>
      <c r="J3195">
        <v>1440907427</v>
      </c>
      <c r="K3195">
        <v>1438488227</v>
      </c>
      <c r="L3195" t="b">
        <v>0</v>
      </c>
      <c r="M3195">
        <v>286</v>
      </c>
      <c r="N3195" t="b">
        <v>1</v>
      </c>
      <c r="O3195" t="s">
        <v>8299</v>
      </c>
      <c r="P3195" t="s">
        <v>8307</v>
      </c>
      <c r="Q3195" t="s">
        <v>8314</v>
      </c>
      <c r="R3195">
        <f t="shared" si="343"/>
        <v>80.19</v>
      </c>
      <c r="S3195" s="9">
        <f t="shared" si="344"/>
        <v>115</v>
      </c>
      <c r="T3195" s="8">
        <f t="shared" si="345"/>
        <v>42218.169293981482</v>
      </c>
      <c r="U3195" s="8">
        <f t="shared" si="346"/>
        <v>42246.169293981482</v>
      </c>
      <c r="V3195" s="14">
        <f t="shared" si="347"/>
        <v>28</v>
      </c>
      <c r="W3195" s="10">
        <f t="shared" si="348"/>
        <v>0.14665249999999996</v>
      </c>
      <c r="X3195" s="21">
        <f t="shared" si="349"/>
        <v>2015</v>
      </c>
    </row>
    <row r="3196" spans="1:24" ht="60" x14ac:dyDescent="0.25">
      <c r="A3196">
        <v>384</v>
      </c>
      <c r="B3196" s="1" t="s">
        <v>385</v>
      </c>
      <c r="C3196" s="1" t="s">
        <v>4494</v>
      </c>
      <c r="D3196" s="3">
        <v>20000</v>
      </c>
      <c r="E3196" s="4">
        <v>22421</v>
      </c>
      <c r="F3196" t="s">
        <v>8218</v>
      </c>
      <c r="G3196" t="s">
        <v>8223</v>
      </c>
      <c r="H3196" t="s">
        <v>8404</v>
      </c>
      <c r="I3196" t="s">
        <v>8245</v>
      </c>
      <c r="J3196">
        <v>1420569947</v>
      </c>
      <c r="K3196">
        <v>1417977947</v>
      </c>
      <c r="L3196" t="b">
        <v>0</v>
      </c>
      <c r="M3196">
        <v>383</v>
      </c>
      <c r="N3196" t="b">
        <v>1</v>
      </c>
      <c r="O3196" t="s">
        <v>8267</v>
      </c>
      <c r="P3196" t="s">
        <v>8320</v>
      </c>
      <c r="Q3196" t="s">
        <v>8321</v>
      </c>
      <c r="R3196">
        <f t="shared" si="343"/>
        <v>58.54</v>
      </c>
      <c r="S3196" s="9">
        <f t="shared" si="344"/>
        <v>112</v>
      </c>
      <c r="T3196" s="8">
        <f t="shared" si="345"/>
        <v>41980.781793981485</v>
      </c>
      <c r="U3196" s="8">
        <f t="shared" si="346"/>
        <v>42010.781793981485</v>
      </c>
      <c r="V3196" s="14">
        <f t="shared" si="347"/>
        <v>30</v>
      </c>
      <c r="W3196" s="10">
        <f t="shared" si="348"/>
        <v>0.12105</v>
      </c>
      <c r="X3196" s="21">
        <f t="shared" si="349"/>
        <v>2014</v>
      </c>
    </row>
    <row r="3197" spans="1:24" ht="45" x14ac:dyDescent="0.25">
      <c r="A3197">
        <v>27</v>
      </c>
      <c r="B3197" s="1" t="s">
        <v>29</v>
      </c>
      <c r="C3197" s="1" t="s">
        <v>4138</v>
      </c>
      <c r="D3197" s="3">
        <v>20000</v>
      </c>
      <c r="E3197" s="4">
        <v>22345</v>
      </c>
      <c r="F3197" t="s">
        <v>8218</v>
      </c>
      <c r="G3197" t="s">
        <v>8227</v>
      </c>
      <c r="H3197" t="s">
        <v>8416</v>
      </c>
      <c r="I3197" t="s">
        <v>8249</v>
      </c>
      <c r="J3197">
        <v>1416113833</v>
      </c>
      <c r="K3197">
        <v>1413518233</v>
      </c>
      <c r="L3197" t="b">
        <v>0</v>
      </c>
      <c r="M3197">
        <v>150</v>
      </c>
      <c r="N3197" t="b">
        <v>1</v>
      </c>
      <c r="O3197" t="s">
        <v>8263</v>
      </c>
      <c r="P3197" t="s">
        <v>8320</v>
      </c>
      <c r="Q3197" t="s">
        <v>8331</v>
      </c>
      <c r="R3197">
        <f t="shared" si="343"/>
        <v>148.97</v>
      </c>
      <c r="S3197" s="9">
        <f t="shared" si="344"/>
        <v>112</v>
      </c>
      <c r="T3197" s="8">
        <f t="shared" si="345"/>
        <v>41929.164733796293</v>
      </c>
      <c r="U3197" s="8">
        <f t="shared" si="346"/>
        <v>41959.206400462965</v>
      </c>
      <c r="V3197" s="14">
        <f t="shared" si="347"/>
        <v>30.041666666671517</v>
      </c>
      <c r="W3197" s="10">
        <f t="shared" si="348"/>
        <v>0.11724999999999999</v>
      </c>
      <c r="X3197" s="21">
        <f t="shared" si="349"/>
        <v>2014</v>
      </c>
    </row>
    <row r="3198" spans="1:24" ht="45" x14ac:dyDescent="0.25">
      <c r="A3198">
        <v>2186</v>
      </c>
      <c r="B3198" s="1" t="s">
        <v>2187</v>
      </c>
      <c r="C3198" s="1" t="s">
        <v>6296</v>
      </c>
      <c r="D3198" s="3">
        <v>20000</v>
      </c>
      <c r="E3198" s="4">
        <v>21935</v>
      </c>
      <c r="F3198" t="s">
        <v>8218</v>
      </c>
      <c r="G3198" t="s">
        <v>8223</v>
      </c>
      <c r="H3198" t="s">
        <v>8404</v>
      </c>
      <c r="I3198" t="s">
        <v>8245</v>
      </c>
      <c r="J3198">
        <v>1473213600</v>
      </c>
      <c r="K3198">
        <v>1470062743</v>
      </c>
      <c r="L3198" t="b">
        <v>0</v>
      </c>
      <c r="M3198">
        <v>392</v>
      </c>
      <c r="N3198" t="b">
        <v>1</v>
      </c>
      <c r="O3198" t="s">
        <v>8295</v>
      </c>
      <c r="P3198" t="s">
        <v>8315</v>
      </c>
      <c r="Q3198" t="s">
        <v>8316</v>
      </c>
      <c r="R3198">
        <f t="shared" si="343"/>
        <v>55.96</v>
      </c>
      <c r="S3198" s="9">
        <f t="shared" si="344"/>
        <v>110</v>
      </c>
      <c r="T3198" s="8">
        <f t="shared" si="345"/>
        <v>42583.615081018521</v>
      </c>
      <c r="U3198" s="8">
        <f t="shared" si="346"/>
        <v>42620.083333333328</v>
      </c>
      <c r="V3198" s="14">
        <f t="shared" si="347"/>
        <v>36.468252314807614</v>
      </c>
      <c r="W3198" s="10">
        <f t="shared" si="348"/>
        <v>9.6750000000000003E-2</v>
      </c>
      <c r="X3198" s="21">
        <f t="shared" si="349"/>
        <v>2016</v>
      </c>
    </row>
    <row r="3199" spans="1:24" ht="60" x14ac:dyDescent="0.25">
      <c r="A3199">
        <v>1297</v>
      </c>
      <c r="B3199" s="1" t="s">
        <v>1298</v>
      </c>
      <c r="C3199" s="1" t="s">
        <v>5407</v>
      </c>
      <c r="D3199" s="3">
        <v>20000</v>
      </c>
      <c r="E3199" s="4">
        <v>21905</v>
      </c>
      <c r="F3199" t="s">
        <v>8218</v>
      </c>
      <c r="G3199" t="s">
        <v>8223</v>
      </c>
      <c r="H3199" t="s">
        <v>8404</v>
      </c>
      <c r="I3199" t="s">
        <v>8245</v>
      </c>
      <c r="J3199">
        <v>1462125358</v>
      </c>
      <c r="K3199">
        <v>1459533358</v>
      </c>
      <c r="L3199" t="b">
        <v>0</v>
      </c>
      <c r="M3199">
        <v>238</v>
      </c>
      <c r="N3199" t="b">
        <v>1</v>
      </c>
      <c r="O3199" t="s">
        <v>8269</v>
      </c>
      <c r="P3199" t="s">
        <v>8322</v>
      </c>
      <c r="Q3199" t="s">
        <v>8325</v>
      </c>
      <c r="R3199">
        <f t="shared" si="343"/>
        <v>92.04</v>
      </c>
      <c r="S3199" s="9">
        <f t="shared" si="344"/>
        <v>110</v>
      </c>
      <c r="T3199" s="8">
        <f t="shared" si="345"/>
        <v>42461.747199074074</v>
      </c>
      <c r="U3199" s="8">
        <f t="shared" si="346"/>
        <v>42491.747199074074</v>
      </c>
      <c r="V3199" s="14">
        <f t="shared" si="347"/>
        <v>30</v>
      </c>
      <c r="W3199" s="10">
        <f t="shared" si="348"/>
        <v>9.5250000000000001E-2</v>
      </c>
      <c r="X3199" s="21">
        <f t="shared" si="349"/>
        <v>2016</v>
      </c>
    </row>
    <row r="3200" spans="1:24" ht="45" x14ac:dyDescent="0.25">
      <c r="A3200">
        <v>3039</v>
      </c>
      <c r="B3200" s="1" t="s">
        <v>3039</v>
      </c>
      <c r="C3200" s="1" t="s">
        <v>7149</v>
      </c>
      <c r="D3200" s="3">
        <v>20000</v>
      </c>
      <c r="E3200" s="4">
        <v>21742.78</v>
      </c>
      <c r="F3200" t="s">
        <v>8218</v>
      </c>
      <c r="G3200" t="s">
        <v>8223</v>
      </c>
      <c r="H3200" t="s">
        <v>8404</v>
      </c>
      <c r="I3200" t="s">
        <v>8245</v>
      </c>
      <c r="J3200">
        <v>1388303940</v>
      </c>
      <c r="K3200">
        <v>1386011038</v>
      </c>
      <c r="L3200" t="b">
        <v>0</v>
      </c>
      <c r="M3200">
        <v>236</v>
      </c>
      <c r="N3200" t="b">
        <v>1</v>
      </c>
      <c r="O3200" t="s">
        <v>8301</v>
      </c>
      <c r="P3200" t="s">
        <v>8322</v>
      </c>
      <c r="Q3200" t="s">
        <v>8323</v>
      </c>
      <c r="R3200">
        <f t="shared" si="343"/>
        <v>92.13</v>
      </c>
      <c r="S3200" s="9">
        <f t="shared" si="344"/>
        <v>109</v>
      </c>
      <c r="T3200" s="8">
        <f t="shared" si="345"/>
        <v>41610.794421296298</v>
      </c>
      <c r="U3200" s="8">
        <f t="shared" si="346"/>
        <v>41637.332638888889</v>
      </c>
      <c r="V3200" s="14">
        <f t="shared" si="347"/>
        <v>26.538217592591536</v>
      </c>
      <c r="W3200" s="10">
        <f t="shared" si="348"/>
        <v>8.7138999999999939E-2</v>
      </c>
      <c r="X3200" s="21">
        <f t="shared" si="349"/>
        <v>2013</v>
      </c>
    </row>
    <row r="3201" spans="1:24" ht="45" x14ac:dyDescent="0.25">
      <c r="A3201">
        <v>275</v>
      </c>
      <c r="B3201" s="1" t="s">
        <v>276</v>
      </c>
      <c r="C3201" s="1" t="s">
        <v>4385</v>
      </c>
      <c r="D3201" s="3">
        <v>20000</v>
      </c>
      <c r="E3201" s="4">
        <v>21679</v>
      </c>
      <c r="F3201" t="s">
        <v>8218</v>
      </c>
      <c r="G3201" t="s">
        <v>8223</v>
      </c>
      <c r="H3201" t="s">
        <v>8404</v>
      </c>
      <c r="I3201" t="s">
        <v>8245</v>
      </c>
      <c r="J3201">
        <v>1352511966</v>
      </c>
      <c r="K3201">
        <v>1349916366</v>
      </c>
      <c r="L3201" t="b">
        <v>1</v>
      </c>
      <c r="M3201">
        <v>332</v>
      </c>
      <c r="N3201" t="b">
        <v>1</v>
      </c>
      <c r="O3201" t="s">
        <v>8267</v>
      </c>
      <c r="P3201" t="s">
        <v>8320</v>
      </c>
      <c r="Q3201" t="s">
        <v>8321</v>
      </c>
      <c r="R3201">
        <f t="shared" si="343"/>
        <v>65.3</v>
      </c>
      <c r="S3201" s="9">
        <f t="shared" si="344"/>
        <v>108</v>
      </c>
      <c r="T3201" s="8">
        <f t="shared" si="345"/>
        <v>41193.032013888893</v>
      </c>
      <c r="U3201" s="8">
        <f t="shared" si="346"/>
        <v>41223.073680555557</v>
      </c>
      <c r="V3201" s="14">
        <f t="shared" si="347"/>
        <v>30.041666666664241</v>
      </c>
      <c r="W3201" s="10">
        <f t="shared" si="348"/>
        <v>8.3949999999999997E-2</v>
      </c>
      <c r="X3201" s="21">
        <f t="shared" si="349"/>
        <v>2012</v>
      </c>
    </row>
    <row r="3202" spans="1:24" ht="45" x14ac:dyDescent="0.25">
      <c r="A3202">
        <v>3229</v>
      </c>
      <c r="B3202" s="1" t="s">
        <v>3229</v>
      </c>
      <c r="C3202" s="1" t="s">
        <v>7339</v>
      </c>
      <c r="D3202" s="3">
        <v>20000</v>
      </c>
      <c r="E3202" s="4">
        <v>21573</v>
      </c>
      <c r="F3202" t="s">
        <v>8218</v>
      </c>
      <c r="G3202" t="s">
        <v>8223</v>
      </c>
      <c r="H3202" t="s">
        <v>8404</v>
      </c>
      <c r="I3202" t="s">
        <v>8245</v>
      </c>
      <c r="J3202">
        <v>1416470398</v>
      </c>
      <c r="K3202">
        <v>1413874798</v>
      </c>
      <c r="L3202" t="b">
        <v>1</v>
      </c>
      <c r="M3202">
        <v>202</v>
      </c>
      <c r="N3202" t="b">
        <v>1</v>
      </c>
      <c r="O3202" t="s">
        <v>8269</v>
      </c>
      <c r="P3202" t="s">
        <v>8322</v>
      </c>
      <c r="Q3202" t="s">
        <v>8325</v>
      </c>
      <c r="R3202">
        <f t="shared" ref="R3202:R3265" si="350">IFERROR(ROUND(E3202/M3202,2),0)</f>
        <v>106.8</v>
      </c>
      <c r="S3202" s="9">
        <f t="shared" ref="S3202:S3265" si="351">ROUND((E3202/D3202)*100,0)</f>
        <v>108</v>
      </c>
      <c r="T3202" s="8">
        <f t="shared" ref="T3202:T3265" si="352">+(((K3202/60)/60)/24)+DATE(1970,1,1)</f>
        <v>41933.291643518518</v>
      </c>
      <c r="U3202" s="8">
        <f t="shared" ref="U3202:U3265" si="353">+(((J3202/60)/60/24)+DATE(1970,1,1))</f>
        <v>41963.333310185189</v>
      </c>
      <c r="V3202" s="14">
        <f t="shared" ref="V3202:V3265" si="354">+U3202-T3202</f>
        <v>30.041666666671517</v>
      </c>
      <c r="W3202" s="10">
        <f t="shared" ref="W3202:W3265" si="355">+(E3202-D3202)/D3202</f>
        <v>7.8649999999999998E-2</v>
      </c>
      <c r="X3202" s="21">
        <f t="shared" ref="X3202:X3265" si="356">YEAR(T3202)</f>
        <v>2014</v>
      </c>
    </row>
    <row r="3203" spans="1:24" ht="45" x14ac:dyDescent="0.25">
      <c r="A3203">
        <v>261</v>
      </c>
      <c r="B3203" s="1" t="s">
        <v>262</v>
      </c>
      <c r="C3203" s="1" t="s">
        <v>4371</v>
      </c>
      <c r="D3203" s="3">
        <v>20000</v>
      </c>
      <c r="E3203" s="4">
        <v>21480</v>
      </c>
      <c r="F3203" t="s">
        <v>8218</v>
      </c>
      <c r="G3203" t="s">
        <v>8223</v>
      </c>
      <c r="H3203" t="s">
        <v>8404</v>
      </c>
      <c r="I3203" t="s">
        <v>8245</v>
      </c>
      <c r="J3203">
        <v>1339080900</v>
      </c>
      <c r="K3203">
        <v>1334783704</v>
      </c>
      <c r="L3203" t="b">
        <v>1</v>
      </c>
      <c r="M3203">
        <v>220</v>
      </c>
      <c r="N3203" t="b">
        <v>1</v>
      </c>
      <c r="O3203" t="s">
        <v>8267</v>
      </c>
      <c r="P3203" t="s">
        <v>8320</v>
      </c>
      <c r="Q3203" t="s">
        <v>8321</v>
      </c>
      <c r="R3203">
        <f t="shared" si="350"/>
        <v>97.64</v>
      </c>
      <c r="S3203" s="9">
        <f t="shared" si="351"/>
        <v>107</v>
      </c>
      <c r="T3203" s="8">
        <f t="shared" si="352"/>
        <v>41017.885462962964</v>
      </c>
      <c r="U3203" s="8">
        <f t="shared" si="353"/>
        <v>41067.621527777781</v>
      </c>
      <c r="V3203" s="14">
        <f t="shared" si="354"/>
        <v>49.736064814816928</v>
      </c>
      <c r="W3203" s="10">
        <f t="shared" si="355"/>
        <v>7.3999999999999996E-2</v>
      </c>
      <c r="X3203" s="21">
        <f t="shared" si="356"/>
        <v>2012</v>
      </c>
    </row>
    <row r="3204" spans="1:24" ht="60" x14ac:dyDescent="0.25">
      <c r="A3204">
        <v>399</v>
      </c>
      <c r="B3204" s="1" t="s">
        <v>400</v>
      </c>
      <c r="C3204" s="1" t="s">
        <v>4509</v>
      </c>
      <c r="D3204" s="3">
        <v>20000</v>
      </c>
      <c r="E3204" s="4">
        <v>21361</v>
      </c>
      <c r="F3204" t="s">
        <v>8218</v>
      </c>
      <c r="G3204" t="s">
        <v>8224</v>
      </c>
      <c r="H3204" t="s">
        <v>8408</v>
      </c>
      <c r="I3204" t="s">
        <v>8246</v>
      </c>
      <c r="J3204">
        <v>1481716800</v>
      </c>
      <c r="K3204">
        <v>1479070867</v>
      </c>
      <c r="L3204" t="b">
        <v>0</v>
      </c>
      <c r="M3204">
        <v>95</v>
      </c>
      <c r="N3204" t="b">
        <v>1</v>
      </c>
      <c r="O3204" t="s">
        <v>8267</v>
      </c>
      <c r="P3204" t="s">
        <v>8320</v>
      </c>
      <c r="Q3204" t="s">
        <v>8321</v>
      </c>
      <c r="R3204">
        <f t="shared" si="350"/>
        <v>224.85</v>
      </c>
      <c r="S3204" s="9">
        <f t="shared" si="351"/>
        <v>107</v>
      </c>
      <c r="T3204" s="8">
        <f t="shared" si="352"/>
        <v>42687.875775462962</v>
      </c>
      <c r="U3204" s="8">
        <f t="shared" si="353"/>
        <v>42718.5</v>
      </c>
      <c r="V3204" s="14">
        <f t="shared" si="354"/>
        <v>30.624224537037662</v>
      </c>
      <c r="W3204" s="10">
        <f t="shared" si="355"/>
        <v>6.8049999999999999E-2</v>
      </c>
      <c r="X3204" s="21">
        <f t="shared" si="356"/>
        <v>2016</v>
      </c>
    </row>
    <row r="3205" spans="1:24" ht="45" x14ac:dyDescent="0.25">
      <c r="A3205">
        <v>2662</v>
      </c>
      <c r="B3205" s="1" t="s">
        <v>2662</v>
      </c>
      <c r="C3205" s="1" t="s">
        <v>6772</v>
      </c>
      <c r="D3205" s="3">
        <v>20000</v>
      </c>
      <c r="E3205" s="4">
        <v>21360</v>
      </c>
      <c r="F3205" t="s">
        <v>8218</v>
      </c>
      <c r="G3205" t="s">
        <v>8223</v>
      </c>
      <c r="H3205" t="s">
        <v>8404</v>
      </c>
      <c r="I3205" t="s">
        <v>8245</v>
      </c>
      <c r="J3205">
        <v>1440179713</v>
      </c>
      <c r="K3205">
        <v>1437587713</v>
      </c>
      <c r="L3205" t="b">
        <v>0</v>
      </c>
      <c r="M3205">
        <v>80</v>
      </c>
      <c r="N3205" t="b">
        <v>1</v>
      </c>
      <c r="O3205" t="s">
        <v>8300</v>
      </c>
      <c r="P3205" t="s">
        <v>8307</v>
      </c>
      <c r="Q3205" t="s">
        <v>8339</v>
      </c>
      <c r="R3205">
        <f t="shared" si="350"/>
        <v>267</v>
      </c>
      <c r="S3205" s="9">
        <f t="shared" si="351"/>
        <v>107</v>
      </c>
      <c r="T3205" s="8">
        <f t="shared" si="352"/>
        <v>42207.746678240743</v>
      </c>
      <c r="U3205" s="8">
        <f t="shared" si="353"/>
        <v>42237.746678240743</v>
      </c>
      <c r="V3205" s="14">
        <f t="shared" si="354"/>
        <v>30</v>
      </c>
      <c r="W3205" s="10">
        <f t="shared" si="355"/>
        <v>6.8000000000000005E-2</v>
      </c>
      <c r="X3205" s="21">
        <f t="shared" si="356"/>
        <v>2015</v>
      </c>
    </row>
    <row r="3206" spans="1:24" ht="60" x14ac:dyDescent="0.25">
      <c r="A3206">
        <v>320</v>
      </c>
      <c r="B3206" s="1" t="s">
        <v>321</v>
      </c>
      <c r="C3206" s="1" t="s">
        <v>4430</v>
      </c>
      <c r="D3206" s="3">
        <v>20000</v>
      </c>
      <c r="E3206" s="4">
        <v>21316</v>
      </c>
      <c r="F3206" t="s">
        <v>8218</v>
      </c>
      <c r="G3206" t="s">
        <v>8224</v>
      </c>
      <c r="H3206" t="s">
        <v>8408</v>
      </c>
      <c r="I3206" t="s">
        <v>8246</v>
      </c>
      <c r="J3206">
        <v>1450825200</v>
      </c>
      <c r="K3206">
        <v>1448284433</v>
      </c>
      <c r="L3206" t="b">
        <v>1</v>
      </c>
      <c r="M3206">
        <v>158</v>
      </c>
      <c r="N3206" t="b">
        <v>1</v>
      </c>
      <c r="O3206" t="s">
        <v>8267</v>
      </c>
      <c r="P3206" t="s">
        <v>8320</v>
      </c>
      <c r="Q3206" t="s">
        <v>8321</v>
      </c>
      <c r="R3206">
        <f t="shared" si="350"/>
        <v>134.91</v>
      </c>
      <c r="S3206" s="9">
        <f t="shared" si="351"/>
        <v>107</v>
      </c>
      <c r="T3206" s="8">
        <f t="shared" si="352"/>
        <v>42331.551307870366</v>
      </c>
      <c r="U3206" s="8">
        <f t="shared" si="353"/>
        <v>42360.958333333328</v>
      </c>
      <c r="V3206" s="14">
        <f t="shared" si="354"/>
        <v>29.407025462962338</v>
      </c>
      <c r="W3206" s="10">
        <f t="shared" si="355"/>
        <v>6.5799999999999997E-2</v>
      </c>
      <c r="X3206" s="21">
        <f t="shared" si="356"/>
        <v>2015</v>
      </c>
    </row>
    <row r="3207" spans="1:24" ht="60" x14ac:dyDescent="0.25">
      <c r="A3207">
        <v>2663</v>
      </c>
      <c r="B3207" s="1" t="s">
        <v>2663</v>
      </c>
      <c r="C3207" s="1" t="s">
        <v>6773</v>
      </c>
      <c r="D3207" s="3">
        <v>20000</v>
      </c>
      <c r="E3207" s="4">
        <v>20919.25</v>
      </c>
      <c r="F3207" t="s">
        <v>8218</v>
      </c>
      <c r="G3207" t="s">
        <v>8228</v>
      </c>
      <c r="H3207" t="s">
        <v>8409</v>
      </c>
      <c r="I3207" t="s">
        <v>8250</v>
      </c>
      <c r="J3207">
        <v>1441378800</v>
      </c>
      <c r="K3207">
        <v>1438873007</v>
      </c>
      <c r="L3207" t="b">
        <v>0</v>
      </c>
      <c r="M3207">
        <v>56</v>
      </c>
      <c r="N3207" t="b">
        <v>1</v>
      </c>
      <c r="O3207" t="s">
        <v>8300</v>
      </c>
      <c r="P3207" t="s">
        <v>8307</v>
      </c>
      <c r="Q3207" t="s">
        <v>8339</v>
      </c>
      <c r="R3207">
        <f t="shared" si="350"/>
        <v>373.56</v>
      </c>
      <c r="S3207" s="9">
        <f t="shared" si="351"/>
        <v>105</v>
      </c>
      <c r="T3207" s="8">
        <f t="shared" si="352"/>
        <v>42222.622766203705</v>
      </c>
      <c r="U3207" s="8">
        <f t="shared" si="353"/>
        <v>42251.625</v>
      </c>
      <c r="V3207" s="14">
        <f t="shared" si="354"/>
        <v>29.002233796294604</v>
      </c>
      <c r="W3207" s="10">
        <f t="shared" si="355"/>
        <v>4.5962500000000003E-2</v>
      </c>
      <c r="X3207" s="21">
        <f t="shared" si="356"/>
        <v>2015</v>
      </c>
    </row>
    <row r="3208" spans="1:24" ht="45" x14ac:dyDescent="0.25">
      <c r="A3208">
        <v>2604</v>
      </c>
      <c r="B3208" s="1" t="s">
        <v>2604</v>
      </c>
      <c r="C3208" s="1" t="s">
        <v>6714</v>
      </c>
      <c r="D3208" s="3">
        <v>20000</v>
      </c>
      <c r="E3208" s="4">
        <v>20843.599999999999</v>
      </c>
      <c r="F3208" t="s">
        <v>8218</v>
      </c>
      <c r="G3208" t="s">
        <v>8223</v>
      </c>
      <c r="H3208" t="s">
        <v>8404</v>
      </c>
      <c r="I3208" t="s">
        <v>8245</v>
      </c>
      <c r="J3208">
        <v>1335662023</v>
      </c>
      <c r="K3208">
        <v>1333070023</v>
      </c>
      <c r="L3208" t="b">
        <v>1</v>
      </c>
      <c r="M3208">
        <v>321</v>
      </c>
      <c r="N3208" t="b">
        <v>1</v>
      </c>
      <c r="O3208" t="s">
        <v>8299</v>
      </c>
      <c r="P3208" t="s">
        <v>8307</v>
      </c>
      <c r="Q3208" t="s">
        <v>8314</v>
      </c>
      <c r="R3208">
        <f t="shared" si="350"/>
        <v>64.930000000000007</v>
      </c>
      <c r="S3208" s="9">
        <f t="shared" si="351"/>
        <v>104</v>
      </c>
      <c r="T3208" s="8">
        <f t="shared" si="352"/>
        <v>40998.051192129627</v>
      </c>
      <c r="U3208" s="8">
        <f t="shared" si="353"/>
        <v>41028.051192129627</v>
      </c>
      <c r="V3208" s="14">
        <f t="shared" si="354"/>
        <v>30</v>
      </c>
      <c r="W3208" s="10">
        <f t="shared" si="355"/>
        <v>4.2179999999999926E-2</v>
      </c>
      <c r="X3208" s="21">
        <f t="shared" si="356"/>
        <v>2012</v>
      </c>
    </row>
    <row r="3209" spans="1:24" ht="45" x14ac:dyDescent="0.25">
      <c r="A3209">
        <v>311</v>
      </c>
      <c r="B3209" s="1" t="s">
        <v>312</v>
      </c>
      <c r="C3209" s="1" t="s">
        <v>4421</v>
      </c>
      <c r="D3209" s="3">
        <v>20000</v>
      </c>
      <c r="E3209" s="4">
        <v>20820.330000000002</v>
      </c>
      <c r="F3209" t="s">
        <v>8218</v>
      </c>
      <c r="G3209" t="s">
        <v>8223</v>
      </c>
      <c r="H3209" t="s">
        <v>8404</v>
      </c>
      <c r="I3209" t="s">
        <v>8245</v>
      </c>
      <c r="J3209">
        <v>1325404740</v>
      </c>
      <c r="K3209">
        <v>1321852592</v>
      </c>
      <c r="L3209" t="b">
        <v>1</v>
      </c>
      <c r="M3209">
        <v>150</v>
      </c>
      <c r="N3209" t="b">
        <v>1</v>
      </c>
      <c r="O3209" t="s">
        <v>8267</v>
      </c>
      <c r="P3209" t="s">
        <v>8320</v>
      </c>
      <c r="Q3209" t="s">
        <v>8321</v>
      </c>
      <c r="R3209">
        <f t="shared" si="350"/>
        <v>138.80000000000001</v>
      </c>
      <c r="S3209" s="9">
        <f t="shared" si="351"/>
        <v>104</v>
      </c>
      <c r="T3209" s="8">
        <f t="shared" si="352"/>
        <v>40868.219814814816</v>
      </c>
      <c r="U3209" s="8">
        <f t="shared" si="353"/>
        <v>40909.332638888889</v>
      </c>
      <c r="V3209" s="14">
        <f t="shared" si="354"/>
        <v>41.112824074072705</v>
      </c>
      <c r="W3209" s="10">
        <f t="shared" si="355"/>
        <v>4.1016500000000088E-2</v>
      </c>
      <c r="X3209" s="21">
        <f t="shared" si="356"/>
        <v>2011</v>
      </c>
    </row>
    <row r="3210" spans="1:24" x14ac:dyDescent="0.25">
      <c r="A3210">
        <v>2535</v>
      </c>
      <c r="B3210" s="1" t="s">
        <v>2535</v>
      </c>
      <c r="C3210" s="1" t="s">
        <v>6645</v>
      </c>
      <c r="D3210" s="3">
        <v>20000</v>
      </c>
      <c r="E3210" s="4">
        <v>20755</v>
      </c>
      <c r="F3210" t="s">
        <v>8218</v>
      </c>
      <c r="G3210" t="s">
        <v>8223</v>
      </c>
      <c r="H3210" t="s">
        <v>8404</v>
      </c>
      <c r="I3210" t="s">
        <v>8245</v>
      </c>
      <c r="J3210">
        <v>1417463945</v>
      </c>
      <c r="K3210">
        <v>1414781945</v>
      </c>
      <c r="L3210" t="b">
        <v>0</v>
      </c>
      <c r="M3210">
        <v>78</v>
      </c>
      <c r="N3210" t="b">
        <v>1</v>
      </c>
      <c r="O3210" t="s">
        <v>8298</v>
      </c>
      <c r="P3210" t="s">
        <v>8326</v>
      </c>
      <c r="Q3210" t="s">
        <v>8340</v>
      </c>
      <c r="R3210">
        <f t="shared" si="350"/>
        <v>266.08999999999997</v>
      </c>
      <c r="S3210" s="9">
        <f t="shared" si="351"/>
        <v>104</v>
      </c>
      <c r="T3210" s="8">
        <f t="shared" si="352"/>
        <v>41943.791030092594</v>
      </c>
      <c r="U3210" s="8">
        <f t="shared" si="353"/>
        <v>41974.832696759258</v>
      </c>
      <c r="V3210" s="14">
        <f t="shared" si="354"/>
        <v>31.041666666664241</v>
      </c>
      <c r="W3210" s="10">
        <f t="shared" si="355"/>
        <v>3.7749999999999999E-2</v>
      </c>
      <c r="X3210" s="21">
        <f t="shared" si="356"/>
        <v>2014</v>
      </c>
    </row>
    <row r="3211" spans="1:24" ht="45" x14ac:dyDescent="0.25">
      <c r="A3211">
        <v>3253</v>
      </c>
      <c r="B3211" s="1" t="s">
        <v>3253</v>
      </c>
      <c r="C3211" s="1" t="s">
        <v>7363</v>
      </c>
      <c r="D3211" s="3">
        <v>20000</v>
      </c>
      <c r="E3211" s="4">
        <v>20365</v>
      </c>
      <c r="F3211" t="s">
        <v>8218</v>
      </c>
      <c r="G3211" t="s">
        <v>8223</v>
      </c>
      <c r="H3211" t="s">
        <v>8404</v>
      </c>
      <c r="I3211" t="s">
        <v>8245</v>
      </c>
      <c r="J3211">
        <v>1473306300</v>
      </c>
      <c r="K3211">
        <v>1471701028</v>
      </c>
      <c r="L3211" t="b">
        <v>1</v>
      </c>
      <c r="M3211">
        <v>115</v>
      </c>
      <c r="N3211" t="b">
        <v>1</v>
      </c>
      <c r="O3211" t="s">
        <v>8269</v>
      </c>
      <c r="P3211" t="s">
        <v>8322</v>
      </c>
      <c r="Q3211" t="s">
        <v>8325</v>
      </c>
      <c r="R3211">
        <f t="shared" si="350"/>
        <v>177.09</v>
      </c>
      <c r="S3211" s="9">
        <f t="shared" si="351"/>
        <v>102</v>
      </c>
      <c r="T3211" s="8">
        <f t="shared" si="352"/>
        <v>42602.576712962968</v>
      </c>
      <c r="U3211" s="8">
        <f t="shared" si="353"/>
        <v>42621.15625</v>
      </c>
      <c r="V3211" s="14">
        <f t="shared" si="354"/>
        <v>18.579537037032424</v>
      </c>
      <c r="W3211" s="10">
        <f t="shared" si="355"/>
        <v>1.8249999999999999E-2</v>
      </c>
      <c r="X3211" s="21">
        <f t="shared" si="356"/>
        <v>2016</v>
      </c>
    </row>
    <row r="3212" spans="1:24" ht="45" x14ac:dyDescent="0.25">
      <c r="A3212">
        <v>1351</v>
      </c>
      <c r="B3212" s="1" t="s">
        <v>1352</v>
      </c>
      <c r="C3212" s="1" t="s">
        <v>5461</v>
      </c>
      <c r="D3212" s="3">
        <v>20000</v>
      </c>
      <c r="E3212" s="4">
        <v>20253</v>
      </c>
      <c r="F3212" t="s">
        <v>8218</v>
      </c>
      <c r="G3212" t="s">
        <v>8223</v>
      </c>
      <c r="H3212" t="s">
        <v>8404</v>
      </c>
      <c r="I3212" t="s">
        <v>8245</v>
      </c>
      <c r="J3212">
        <v>1455299144</v>
      </c>
      <c r="K3212">
        <v>1452707144</v>
      </c>
      <c r="L3212" t="b">
        <v>0</v>
      </c>
      <c r="M3212">
        <v>120</v>
      </c>
      <c r="N3212" t="b">
        <v>1</v>
      </c>
      <c r="O3212" t="s">
        <v>8272</v>
      </c>
      <c r="P3212" t="s">
        <v>8310</v>
      </c>
      <c r="Q3212" t="s">
        <v>8332</v>
      </c>
      <c r="R3212">
        <f t="shared" si="350"/>
        <v>168.78</v>
      </c>
      <c r="S3212" s="9">
        <f t="shared" si="351"/>
        <v>101</v>
      </c>
      <c r="T3212" s="8">
        <f t="shared" si="352"/>
        <v>42382.74009259259</v>
      </c>
      <c r="U3212" s="8">
        <f t="shared" si="353"/>
        <v>42412.74009259259</v>
      </c>
      <c r="V3212" s="14">
        <f t="shared" si="354"/>
        <v>30</v>
      </c>
      <c r="W3212" s="10">
        <f t="shared" si="355"/>
        <v>1.265E-2</v>
      </c>
      <c r="X3212" s="21">
        <f t="shared" si="356"/>
        <v>2016</v>
      </c>
    </row>
    <row r="3213" spans="1:24" ht="60" x14ac:dyDescent="0.25">
      <c r="A3213">
        <v>297</v>
      </c>
      <c r="B3213" s="1" t="s">
        <v>298</v>
      </c>
      <c r="C3213" s="1" t="s">
        <v>4407</v>
      </c>
      <c r="D3213" s="3">
        <v>20000</v>
      </c>
      <c r="E3213" s="4">
        <v>20128</v>
      </c>
      <c r="F3213" t="s">
        <v>8218</v>
      </c>
      <c r="G3213" t="s">
        <v>8223</v>
      </c>
      <c r="H3213" t="s">
        <v>8404</v>
      </c>
      <c r="I3213" t="s">
        <v>8245</v>
      </c>
      <c r="J3213">
        <v>1430452740</v>
      </c>
      <c r="K3213">
        <v>1427390901</v>
      </c>
      <c r="L3213" t="b">
        <v>1</v>
      </c>
      <c r="M3213">
        <v>142</v>
      </c>
      <c r="N3213" t="b">
        <v>1</v>
      </c>
      <c r="O3213" t="s">
        <v>8267</v>
      </c>
      <c r="P3213" t="s">
        <v>8320</v>
      </c>
      <c r="Q3213" t="s">
        <v>8321</v>
      </c>
      <c r="R3213">
        <f t="shared" si="350"/>
        <v>141.75</v>
      </c>
      <c r="S3213" s="9">
        <f t="shared" si="351"/>
        <v>101</v>
      </c>
      <c r="T3213" s="8">
        <f t="shared" si="352"/>
        <v>42089.72802083334</v>
      </c>
      <c r="U3213" s="8">
        <f t="shared" si="353"/>
        <v>42125.165972222225</v>
      </c>
      <c r="V3213" s="14">
        <f t="shared" si="354"/>
        <v>35.437951388885267</v>
      </c>
      <c r="W3213" s="10">
        <f t="shared" si="355"/>
        <v>6.4000000000000003E-3</v>
      </c>
      <c r="X3213" s="21">
        <f t="shared" si="356"/>
        <v>2015</v>
      </c>
    </row>
    <row r="3214" spans="1:24" ht="45" x14ac:dyDescent="0.25">
      <c r="A3214">
        <v>391</v>
      </c>
      <c r="B3214" s="1" t="s">
        <v>392</v>
      </c>
      <c r="C3214" s="1" t="s">
        <v>4501</v>
      </c>
      <c r="D3214" s="3">
        <v>20000</v>
      </c>
      <c r="E3214" s="4">
        <v>20122</v>
      </c>
      <c r="F3214" t="s">
        <v>8218</v>
      </c>
      <c r="G3214" t="s">
        <v>8223</v>
      </c>
      <c r="H3214" t="s">
        <v>8404</v>
      </c>
      <c r="I3214" t="s">
        <v>8245</v>
      </c>
      <c r="J3214">
        <v>1324169940</v>
      </c>
      <c r="K3214">
        <v>1321578051</v>
      </c>
      <c r="L3214" t="b">
        <v>0</v>
      </c>
      <c r="M3214">
        <v>193</v>
      </c>
      <c r="N3214" t="b">
        <v>1</v>
      </c>
      <c r="O3214" t="s">
        <v>8267</v>
      </c>
      <c r="P3214" t="s">
        <v>8320</v>
      </c>
      <c r="Q3214" t="s">
        <v>8321</v>
      </c>
      <c r="R3214">
        <f t="shared" si="350"/>
        <v>104.26</v>
      </c>
      <c r="S3214" s="9">
        <f t="shared" si="351"/>
        <v>101</v>
      </c>
      <c r="T3214" s="8">
        <f t="shared" si="352"/>
        <v>40865.042256944449</v>
      </c>
      <c r="U3214" s="8">
        <f t="shared" si="353"/>
        <v>40895.040972222225</v>
      </c>
      <c r="V3214" s="14">
        <f t="shared" si="354"/>
        <v>29.998715277775773</v>
      </c>
      <c r="W3214" s="10">
        <f t="shared" si="355"/>
        <v>6.1000000000000004E-3</v>
      </c>
      <c r="X3214" s="21">
        <f t="shared" si="356"/>
        <v>2011</v>
      </c>
    </row>
    <row r="3215" spans="1:24" ht="60" x14ac:dyDescent="0.25">
      <c r="A3215">
        <v>3236</v>
      </c>
      <c r="B3215" s="1" t="s">
        <v>3236</v>
      </c>
      <c r="C3215" s="1" t="s">
        <v>7346</v>
      </c>
      <c r="D3215" s="3">
        <v>20000</v>
      </c>
      <c r="E3215" s="4">
        <v>20120</v>
      </c>
      <c r="F3215" t="s">
        <v>8218</v>
      </c>
      <c r="G3215" t="s">
        <v>8223</v>
      </c>
      <c r="H3215" t="s">
        <v>8404</v>
      </c>
      <c r="I3215" t="s">
        <v>8245</v>
      </c>
      <c r="J3215">
        <v>1482962433</v>
      </c>
      <c r="K3215">
        <v>1480370433</v>
      </c>
      <c r="L3215" t="b">
        <v>0</v>
      </c>
      <c r="M3215">
        <v>110</v>
      </c>
      <c r="N3215" t="b">
        <v>1</v>
      </c>
      <c r="O3215" t="s">
        <v>8269</v>
      </c>
      <c r="P3215" t="s">
        <v>8322</v>
      </c>
      <c r="Q3215" t="s">
        <v>8325</v>
      </c>
      <c r="R3215">
        <f t="shared" si="350"/>
        <v>182.91</v>
      </c>
      <c r="S3215" s="9">
        <f t="shared" si="351"/>
        <v>101</v>
      </c>
      <c r="T3215" s="8">
        <f t="shared" si="352"/>
        <v>42702.917048611111</v>
      </c>
      <c r="U3215" s="8">
        <f t="shared" si="353"/>
        <v>42732.917048611111</v>
      </c>
      <c r="V3215" s="14">
        <f t="shared" si="354"/>
        <v>30</v>
      </c>
      <c r="W3215" s="10">
        <f t="shared" si="355"/>
        <v>6.0000000000000001E-3</v>
      </c>
      <c r="X3215" s="21">
        <f t="shared" si="356"/>
        <v>2016</v>
      </c>
    </row>
    <row r="3216" spans="1:24" ht="45" x14ac:dyDescent="0.25">
      <c r="A3216">
        <v>725</v>
      </c>
      <c r="B3216" s="1" t="s">
        <v>726</v>
      </c>
      <c r="C3216" s="1" t="s">
        <v>4835</v>
      </c>
      <c r="D3216" s="3">
        <v>20000</v>
      </c>
      <c r="E3216" s="4">
        <v>20070</v>
      </c>
      <c r="F3216" t="s">
        <v>8218</v>
      </c>
      <c r="G3216" t="s">
        <v>8223</v>
      </c>
      <c r="H3216" t="s">
        <v>8404</v>
      </c>
      <c r="I3216" t="s">
        <v>8245</v>
      </c>
      <c r="J3216">
        <v>1450018912</v>
      </c>
      <c r="K3216">
        <v>1447426912</v>
      </c>
      <c r="L3216" t="b">
        <v>0</v>
      </c>
      <c r="M3216">
        <v>140</v>
      </c>
      <c r="N3216" t="b">
        <v>1</v>
      </c>
      <c r="O3216" t="s">
        <v>8272</v>
      </c>
      <c r="P3216" t="s">
        <v>8310</v>
      </c>
      <c r="Q3216" t="s">
        <v>8332</v>
      </c>
      <c r="R3216">
        <f t="shared" si="350"/>
        <v>143.36000000000001</v>
      </c>
      <c r="S3216" s="9">
        <f t="shared" si="351"/>
        <v>100</v>
      </c>
      <c r="T3216" s="8">
        <f t="shared" si="352"/>
        <v>42321.626296296294</v>
      </c>
      <c r="U3216" s="8">
        <f t="shared" si="353"/>
        <v>42351.626296296294</v>
      </c>
      <c r="V3216" s="14">
        <f t="shared" si="354"/>
        <v>30</v>
      </c>
      <c r="W3216" s="10">
        <f t="shared" si="355"/>
        <v>3.5000000000000001E-3</v>
      </c>
      <c r="X3216" s="21">
        <f t="shared" si="356"/>
        <v>2015</v>
      </c>
    </row>
    <row r="3217" spans="1:24" ht="60" x14ac:dyDescent="0.25">
      <c r="A3217">
        <v>1828</v>
      </c>
      <c r="B3217" s="1" t="s">
        <v>1829</v>
      </c>
      <c r="C3217" s="1" t="s">
        <v>5938</v>
      </c>
      <c r="D3217" s="3">
        <v>20000</v>
      </c>
      <c r="E3217" s="4">
        <v>20032</v>
      </c>
      <c r="F3217" t="s">
        <v>8218</v>
      </c>
      <c r="G3217" t="s">
        <v>8223</v>
      </c>
      <c r="H3217" t="s">
        <v>8404</v>
      </c>
      <c r="I3217" t="s">
        <v>8245</v>
      </c>
      <c r="J3217">
        <v>1399672800</v>
      </c>
      <c r="K3217">
        <v>1396906530</v>
      </c>
      <c r="L3217" t="b">
        <v>0</v>
      </c>
      <c r="M3217">
        <v>48</v>
      </c>
      <c r="N3217" t="b">
        <v>1</v>
      </c>
      <c r="O3217" t="s">
        <v>8274</v>
      </c>
      <c r="P3217" t="s">
        <v>8326</v>
      </c>
      <c r="Q3217" t="s">
        <v>8330</v>
      </c>
      <c r="R3217">
        <f t="shared" si="350"/>
        <v>417.33</v>
      </c>
      <c r="S3217" s="9">
        <f t="shared" si="351"/>
        <v>100</v>
      </c>
      <c r="T3217" s="8">
        <f t="shared" si="352"/>
        <v>41736.899652777778</v>
      </c>
      <c r="U3217" s="8">
        <f t="shared" si="353"/>
        <v>41768.916666666664</v>
      </c>
      <c r="V3217" s="14">
        <f t="shared" si="354"/>
        <v>32.01701388888614</v>
      </c>
      <c r="W3217" s="10">
        <f t="shared" si="355"/>
        <v>1.6000000000000001E-3</v>
      </c>
      <c r="X3217" s="21">
        <f t="shared" si="356"/>
        <v>2014</v>
      </c>
    </row>
    <row r="3218" spans="1:24" ht="60" x14ac:dyDescent="0.25">
      <c r="A3218">
        <v>59</v>
      </c>
      <c r="B3218" s="1" t="s">
        <v>61</v>
      </c>
      <c r="C3218" s="1" t="s">
        <v>4170</v>
      </c>
      <c r="D3218" s="3">
        <v>20000</v>
      </c>
      <c r="E3218" s="4">
        <v>20025.14</v>
      </c>
      <c r="F3218" t="s">
        <v>8218</v>
      </c>
      <c r="G3218" t="s">
        <v>8223</v>
      </c>
      <c r="H3218" t="s">
        <v>8404</v>
      </c>
      <c r="I3218" t="s">
        <v>8245</v>
      </c>
      <c r="J3218">
        <v>1442264400</v>
      </c>
      <c r="K3218">
        <v>1439530776</v>
      </c>
      <c r="L3218" t="b">
        <v>0</v>
      </c>
      <c r="M3218">
        <v>33</v>
      </c>
      <c r="N3218" t="b">
        <v>1</v>
      </c>
      <c r="O3218" t="s">
        <v>8263</v>
      </c>
      <c r="P3218" t="s">
        <v>8320</v>
      </c>
      <c r="Q3218" t="s">
        <v>8331</v>
      </c>
      <c r="R3218">
        <f t="shared" si="350"/>
        <v>606.82000000000005</v>
      </c>
      <c r="S3218" s="9">
        <f t="shared" si="351"/>
        <v>100</v>
      </c>
      <c r="T3218" s="8">
        <f t="shared" si="352"/>
        <v>42230.23583333334</v>
      </c>
      <c r="U3218" s="8">
        <f t="shared" si="353"/>
        <v>42261.875</v>
      </c>
      <c r="V3218" s="14">
        <f t="shared" si="354"/>
        <v>31.639166666660458</v>
      </c>
      <c r="W3218" s="10">
        <f t="shared" si="355"/>
        <v>1.2569999999999708E-3</v>
      </c>
      <c r="X3218" s="21">
        <f t="shared" si="356"/>
        <v>2015</v>
      </c>
    </row>
    <row r="3219" spans="1:24" ht="45" x14ac:dyDescent="0.25">
      <c r="A3219">
        <v>3219</v>
      </c>
      <c r="B3219" s="1" t="s">
        <v>3219</v>
      </c>
      <c r="C3219" s="1" t="s">
        <v>7329</v>
      </c>
      <c r="D3219" s="3">
        <v>20000</v>
      </c>
      <c r="E3219" s="4">
        <v>20022</v>
      </c>
      <c r="F3219" t="s">
        <v>8218</v>
      </c>
      <c r="G3219" t="s">
        <v>8223</v>
      </c>
      <c r="H3219" t="s">
        <v>8404</v>
      </c>
      <c r="I3219" t="s">
        <v>8245</v>
      </c>
      <c r="J3219">
        <v>1427063747</v>
      </c>
      <c r="K3219">
        <v>1424043347</v>
      </c>
      <c r="L3219" t="b">
        <v>1</v>
      </c>
      <c r="M3219">
        <v>119</v>
      </c>
      <c r="N3219" t="b">
        <v>1</v>
      </c>
      <c r="O3219" t="s">
        <v>8269</v>
      </c>
      <c r="P3219" t="s">
        <v>8322</v>
      </c>
      <c r="Q3219" t="s">
        <v>8325</v>
      </c>
      <c r="R3219">
        <f t="shared" si="350"/>
        <v>168.25</v>
      </c>
      <c r="S3219" s="9">
        <f t="shared" si="351"/>
        <v>100</v>
      </c>
      <c r="T3219" s="8">
        <f t="shared" si="352"/>
        <v>42050.983182870375</v>
      </c>
      <c r="U3219" s="8">
        <f t="shared" si="353"/>
        <v>42085.941516203704</v>
      </c>
      <c r="V3219" s="14">
        <f t="shared" si="354"/>
        <v>34.958333333328483</v>
      </c>
      <c r="W3219" s="10">
        <f t="shared" si="355"/>
        <v>1.1000000000000001E-3</v>
      </c>
      <c r="X3219" s="21">
        <f t="shared" si="356"/>
        <v>2015</v>
      </c>
    </row>
    <row r="3220" spans="1:24" ht="60" x14ac:dyDescent="0.25">
      <c r="A3220">
        <v>688</v>
      </c>
      <c r="B3220" s="1" t="s">
        <v>689</v>
      </c>
      <c r="C3220" s="1" t="s">
        <v>4798</v>
      </c>
      <c r="D3220" s="3">
        <v>20000</v>
      </c>
      <c r="E3220" s="4">
        <v>14598</v>
      </c>
      <c r="F3220" t="s">
        <v>8220</v>
      </c>
      <c r="G3220" t="s">
        <v>8223</v>
      </c>
      <c r="H3220" t="s">
        <v>8404</v>
      </c>
      <c r="I3220" t="s">
        <v>8245</v>
      </c>
      <c r="J3220">
        <v>1444876253</v>
      </c>
      <c r="K3220">
        <v>1442284253</v>
      </c>
      <c r="L3220" t="b">
        <v>0</v>
      </c>
      <c r="M3220">
        <v>36</v>
      </c>
      <c r="N3220" t="b">
        <v>0</v>
      </c>
      <c r="O3220" t="s">
        <v>8271</v>
      </c>
      <c r="P3220" t="s">
        <v>8307</v>
      </c>
      <c r="Q3220" t="s">
        <v>8309</v>
      </c>
      <c r="R3220">
        <f t="shared" si="350"/>
        <v>405.5</v>
      </c>
      <c r="S3220" s="9">
        <f t="shared" si="351"/>
        <v>73</v>
      </c>
      <c r="T3220" s="8">
        <f t="shared" si="352"/>
        <v>42262.104780092588</v>
      </c>
      <c r="U3220" s="8">
        <f t="shared" si="353"/>
        <v>42292.104780092588</v>
      </c>
      <c r="V3220" s="14">
        <f t="shared" si="354"/>
        <v>30</v>
      </c>
      <c r="W3220" s="10">
        <f t="shared" si="355"/>
        <v>-0.27010000000000001</v>
      </c>
      <c r="X3220" s="21">
        <f t="shared" si="356"/>
        <v>2015</v>
      </c>
    </row>
    <row r="3221" spans="1:24" ht="60" x14ac:dyDescent="0.25">
      <c r="A3221">
        <v>894</v>
      </c>
      <c r="B3221" s="1" t="s">
        <v>895</v>
      </c>
      <c r="C3221" s="1" t="s">
        <v>5004</v>
      </c>
      <c r="D3221" s="3">
        <v>20000</v>
      </c>
      <c r="E3221" s="4">
        <v>7834</v>
      </c>
      <c r="F3221" t="s">
        <v>8220</v>
      </c>
      <c r="G3221" t="s">
        <v>8223</v>
      </c>
      <c r="H3221" t="s">
        <v>8404</v>
      </c>
      <c r="I3221" t="s">
        <v>8245</v>
      </c>
      <c r="J3221">
        <v>1465169610</v>
      </c>
      <c r="K3221">
        <v>1462577610</v>
      </c>
      <c r="L3221" t="b">
        <v>0</v>
      </c>
      <c r="M3221">
        <v>53</v>
      </c>
      <c r="N3221" t="b">
        <v>0</v>
      </c>
      <c r="O3221" t="s">
        <v>8277</v>
      </c>
      <c r="P3221" t="s">
        <v>8326</v>
      </c>
      <c r="Q3221" t="s">
        <v>8327</v>
      </c>
      <c r="R3221">
        <f t="shared" si="350"/>
        <v>147.81</v>
      </c>
      <c r="S3221" s="9">
        <f t="shared" si="351"/>
        <v>39</v>
      </c>
      <c r="T3221" s="8">
        <f t="shared" si="352"/>
        <v>42496.981597222228</v>
      </c>
      <c r="U3221" s="8">
        <f t="shared" si="353"/>
        <v>42526.981597222228</v>
      </c>
      <c r="V3221" s="14">
        <f t="shared" si="354"/>
        <v>30</v>
      </c>
      <c r="W3221" s="10">
        <f t="shared" si="355"/>
        <v>-0.60829999999999995</v>
      </c>
      <c r="X3221" s="21">
        <f t="shared" si="356"/>
        <v>2016</v>
      </c>
    </row>
    <row r="3222" spans="1:24" ht="45" x14ac:dyDescent="0.25">
      <c r="A3222">
        <v>972</v>
      </c>
      <c r="B3222" s="1" t="s">
        <v>973</v>
      </c>
      <c r="C3222" s="1" t="s">
        <v>5082</v>
      </c>
      <c r="D3222" s="3">
        <v>20000</v>
      </c>
      <c r="E3222" s="4">
        <v>6925</v>
      </c>
      <c r="F3222" t="s">
        <v>8220</v>
      </c>
      <c r="G3222" t="s">
        <v>8223</v>
      </c>
      <c r="H3222" t="s">
        <v>8404</v>
      </c>
      <c r="I3222" t="s">
        <v>8245</v>
      </c>
      <c r="J3222">
        <v>1409813940</v>
      </c>
      <c r="K3222">
        <v>1407271598</v>
      </c>
      <c r="L3222" t="b">
        <v>0</v>
      </c>
      <c r="M3222">
        <v>45</v>
      </c>
      <c r="N3222" t="b">
        <v>0</v>
      </c>
      <c r="O3222" t="s">
        <v>8271</v>
      </c>
      <c r="P3222" t="s">
        <v>8307</v>
      </c>
      <c r="Q3222" t="s">
        <v>8309</v>
      </c>
      <c r="R3222">
        <f t="shared" si="350"/>
        <v>153.88999999999999</v>
      </c>
      <c r="S3222" s="9">
        <f t="shared" si="351"/>
        <v>35</v>
      </c>
      <c r="T3222" s="8">
        <f t="shared" si="352"/>
        <v>41856.865717592591</v>
      </c>
      <c r="U3222" s="8">
        <f t="shared" si="353"/>
        <v>41886.290972222225</v>
      </c>
      <c r="V3222" s="14">
        <f t="shared" si="354"/>
        <v>29.425254629633855</v>
      </c>
      <c r="W3222" s="10">
        <f t="shared" si="355"/>
        <v>-0.65375000000000005</v>
      </c>
      <c r="X3222" s="21">
        <f t="shared" si="356"/>
        <v>2014</v>
      </c>
    </row>
    <row r="3223" spans="1:24" ht="45" x14ac:dyDescent="0.25">
      <c r="A3223">
        <v>3111</v>
      </c>
      <c r="B3223" s="1" t="s">
        <v>3111</v>
      </c>
      <c r="C3223" s="1" t="s">
        <v>7221</v>
      </c>
      <c r="D3223" s="3">
        <v>20000</v>
      </c>
      <c r="E3223" s="4">
        <v>5328</v>
      </c>
      <c r="F3223" t="s">
        <v>8220</v>
      </c>
      <c r="G3223" t="s">
        <v>8223</v>
      </c>
      <c r="H3223" t="s">
        <v>8404</v>
      </c>
      <c r="I3223" t="s">
        <v>8245</v>
      </c>
      <c r="J3223">
        <v>1412432220</v>
      </c>
      <c r="K3223">
        <v>1409753820</v>
      </c>
      <c r="L3223" t="b">
        <v>0</v>
      </c>
      <c r="M3223">
        <v>76</v>
      </c>
      <c r="N3223" t="b">
        <v>0</v>
      </c>
      <c r="O3223" t="s">
        <v>8301</v>
      </c>
      <c r="P3223" t="s">
        <v>8322</v>
      </c>
      <c r="Q3223" t="s">
        <v>8323</v>
      </c>
      <c r="R3223">
        <f t="shared" si="350"/>
        <v>70.11</v>
      </c>
      <c r="S3223" s="9">
        <f t="shared" si="351"/>
        <v>27</v>
      </c>
      <c r="T3223" s="8">
        <f t="shared" si="352"/>
        <v>41885.595138888886</v>
      </c>
      <c r="U3223" s="8">
        <f t="shared" si="353"/>
        <v>41916.595138888886</v>
      </c>
      <c r="V3223" s="14">
        <f t="shared" si="354"/>
        <v>31</v>
      </c>
      <c r="W3223" s="10">
        <f t="shared" si="355"/>
        <v>-0.73360000000000003</v>
      </c>
      <c r="X3223" s="21">
        <f t="shared" si="356"/>
        <v>2014</v>
      </c>
    </row>
    <row r="3224" spans="1:24" ht="60" x14ac:dyDescent="0.25">
      <c r="A3224">
        <v>1700</v>
      </c>
      <c r="B3224" s="1" t="s">
        <v>1701</v>
      </c>
      <c r="C3224" s="1" t="s">
        <v>5810</v>
      </c>
      <c r="D3224" s="3">
        <v>20000</v>
      </c>
      <c r="E3224" s="4">
        <v>5212</v>
      </c>
      <c r="F3224" t="s">
        <v>8221</v>
      </c>
      <c r="G3224" t="s">
        <v>8223</v>
      </c>
      <c r="H3224" t="s">
        <v>8404</v>
      </c>
      <c r="I3224" t="s">
        <v>8245</v>
      </c>
      <c r="J3224">
        <v>1491019200</v>
      </c>
      <c r="K3224">
        <v>1488418990</v>
      </c>
      <c r="L3224" t="b">
        <v>0</v>
      </c>
      <c r="M3224">
        <v>79</v>
      </c>
      <c r="N3224" t="b">
        <v>0</v>
      </c>
      <c r="O3224" t="s">
        <v>8291</v>
      </c>
      <c r="P3224" t="s">
        <v>8326</v>
      </c>
      <c r="Q3224" t="s">
        <v>8329</v>
      </c>
      <c r="R3224">
        <f t="shared" si="350"/>
        <v>65.97</v>
      </c>
      <c r="S3224" s="9">
        <f t="shared" si="351"/>
        <v>26</v>
      </c>
      <c r="T3224" s="8">
        <f t="shared" si="352"/>
        <v>42796.071643518517</v>
      </c>
      <c r="U3224" s="8">
        <f t="shared" si="353"/>
        <v>42826.166666666672</v>
      </c>
      <c r="V3224" s="14">
        <f t="shared" si="354"/>
        <v>30.095023148154723</v>
      </c>
      <c r="W3224" s="10">
        <f t="shared" si="355"/>
        <v>-0.73939999999999995</v>
      </c>
      <c r="X3224" s="21">
        <f t="shared" si="356"/>
        <v>2017</v>
      </c>
    </row>
    <row r="3225" spans="1:24" ht="60" x14ac:dyDescent="0.25">
      <c r="A3225">
        <v>467</v>
      </c>
      <c r="B3225" s="1" t="s">
        <v>468</v>
      </c>
      <c r="C3225" s="1" t="s">
        <v>4577</v>
      </c>
      <c r="D3225" s="3">
        <v>20000</v>
      </c>
      <c r="E3225" s="4">
        <v>4315</v>
      </c>
      <c r="F3225" t="s">
        <v>8220</v>
      </c>
      <c r="G3225" t="s">
        <v>8223</v>
      </c>
      <c r="H3225" t="s">
        <v>8404</v>
      </c>
      <c r="I3225" t="s">
        <v>8245</v>
      </c>
      <c r="J3225">
        <v>1348849134</v>
      </c>
      <c r="K3225">
        <v>1344961134</v>
      </c>
      <c r="L3225" t="b">
        <v>0</v>
      </c>
      <c r="M3225">
        <v>39</v>
      </c>
      <c r="N3225" t="b">
        <v>0</v>
      </c>
      <c r="O3225" t="s">
        <v>8268</v>
      </c>
      <c r="P3225" t="s">
        <v>8320</v>
      </c>
      <c r="Q3225" t="s">
        <v>8338</v>
      </c>
      <c r="R3225">
        <f t="shared" si="350"/>
        <v>110.64</v>
      </c>
      <c r="S3225" s="9">
        <f t="shared" si="351"/>
        <v>22</v>
      </c>
      <c r="T3225" s="8">
        <f t="shared" si="352"/>
        <v>41135.679791666669</v>
      </c>
      <c r="U3225" s="8">
        <f t="shared" si="353"/>
        <v>41180.679791666669</v>
      </c>
      <c r="V3225" s="14">
        <f t="shared" si="354"/>
        <v>45</v>
      </c>
      <c r="W3225" s="10">
        <f t="shared" si="355"/>
        <v>-0.78425</v>
      </c>
      <c r="X3225" s="21">
        <f t="shared" si="356"/>
        <v>2012</v>
      </c>
    </row>
    <row r="3226" spans="1:24" ht="45" x14ac:dyDescent="0.25">
      <c r="A3226">
        <v>967</v>
      </c>
      <c r="B3226" s="1" t="s">
        <v>968</v>
      </c>
      <c r="C3226" s="1" t="s">
        <v>5077</v>
      </c>
      <c r="D3226" s="3">
        <v>20000</v>
      </c>
      <c r="E3226" s="4">
        <v>3562</v>
      </c>
      <c r="F3226" t="s">
        <v>8220</v>
      </c>
      <c r="G3226" t="s">
        <v>8223</v>
      </c>
      <c r="H3226" t="s">
        <v>8404</v>
      </c>
      <c r="I3226" t="s">
        <v>8245</v>
      </c>
      <c r="J3226">
        <v>1461301574</v>
      </c>
      <c r="K3226">
        <v>1456121174</v>
      </c>
      <c r="L3226" t="b">
        <v>0</v>
      </c>
      <c r="M3226">
        <v>81</v>
      </c>
      <c r="N3226" t="b">
        <v>0</v>
      </c>
      <c r="O3226" t="s">
        <v>8271</v>
      </c>
      <c r="P3226" t="s">
        <v>8307</v>
      </c>
      <c r="Q3226" t="s">
        <v>8309</v>
      </c>
      <c r="R3226">
        <f t="shared" si="350"/>
        <v>43.98</v>
      </c>
      <c r="S3226" s="9">
        <f t="shared" si="351"/>
        <v>18</v>
      </c>
      <c r="T3226" s="8">
        <f t="shared" si="352"/>
        <v>42422.254328703704</v>
      </c>
      <c r="U3226" s="8">
        <f t="shared" si="353"/>
        <v>42482.21266203704</v>
      </c>
      <c r="V3226" s="14">
        <f t="shared" si="354"/>
        <v>59.958333333335759</v>
      </c>
      <c r="W3226" s="10">
        <f t="shared" si="355"/>
        <v>-0.82189999999999996</v>
      </c>
      <c r="X3226" s="21">
        <f t="shared" si="356"/>
        <v>2016</v>
      </c>
    </row>
    <row r="3227" spans="1:24" ht="45" x14ac:dyDescent="0.25">
      <c r="A3227">
        <v>1003</v>
      </c>
      <c r="B3227" s="1" t="s">
        <v>1004</v>
      </c>
      <c r="C3227" s="1" t="s">
        <v>5113</v>
      </c>
      <c r="D3227" s="3">
        <v>20000</v>
      </c>
      <c r="E3227" s="4">
        <v>3211</v>
      </c>
      <c r="F3227" t="s">
        <v>8219</v>
      </c>
      <c r="G3227" t="s">
        <v>8229</v>
      </c>
      <c r="H3227" t="s">
        <v>8410</v>
      </c>
      <c r="I3227" t="s">
        <v>8248</v>
      </c>
      <c r="J3227">
        <v>1489680061</v>
      </c>
      <c r="K3227">
        <v>1487091661</v>
      </c>
      <c r="L3227" t="b">
        <v>0</v>
      </c>
      <c r="M3227">
        <v>15</v>
      </c>
      <c r="N3227" t="b">
        <v>0</v>
      </c>
      <c r="O3227" t="s">
        <v>8271</v>
      </c>
      <c r="P3227" t="s">
        <v>8307</v>
      </c>
      <c r="Q3227" t="s">
        <v>8309</v>
      </c>
      <c r="R3227">
        <f t="shared" si="350"/>
        <v>214.07</v>
      </c>
      <c r="S3227" s="9">
        <f t="shared" si="351"/>
        <v>16</v>
      </c>
      <c r="T3227" s="8">
        <f t="shared" si="352"/>
        <v>42780.709039351852</v>
      </c>
      <c r="U3227" s="8">
        <f t="shared" si="353"/>
        <v>42810.667372685188</v>
      </c>
      <c r="V3227" s="14">
        <f t="shared" si="354"/>
        <v>29.958333333335759</v>
      </c>
      <c r="W3227" s="10">
        <f t="shared" si="355"/>
        <v>-0.83945000000000003</v>
      </c>
      <c r="X3227" s="21">
        <f t="shared" si="356"/>
        <v>2017</v>
      </c>
    </row>
    <row r="3228" spans="1:24" ht="45" x14ac:dyDescent="0.25">
      <c r="A3228">
        <v>1310</v>
      </c>
      <c r="B3228" s="1" t="s">
        <v>1311</v>
      </c>
      <c r="C3228" s="1" t="s">
        <v>5420</v>
      </c>
      <c r="D3228" s="3">
        <v>20000</v>
      </c>
      <c r="E3228" s="4">
        <v>3100</v>
      </c>
      <c r="F3228" t="s">
        <v>8219</v>
      </c>
      <c r="G3228" t="s">
        <v>8223</v>
      </c>
      <c r="H3228" t="s">
        <v>8404</v>
      </c>
      <c r="I3228" t="s">
        <v>8245</v>
      </c>
      <c r="J3228">
        <v>1471622450</v>
      </c>
      <c r="K3228">
        <v>1467734450</v>
      </c>
      <c r="L3228" t="b">
        <v>0</v>
      </c>
      <c r="M3228">
        <v>24</v>
      </c>
      <c r="N3228" t="b">
        <v>0</v>
      </c>
      <c r="O3228" t="s">
        <v>8271</v>
      </c>
      <c r="P3228" t="s">
        <v>8307</v>
      </c>
      <c r="Q3228" t="s">
        <v>8309</v>
      </c>
      <c r="R3228">
        <f t="shared" si="350"/>
        <v>129.16999999999999</v>
      </c>
      <c r="S3228" s="9">
        <f t="shared" si="351"/>
        <v>16</v>
      </c>
      <c r="T3228" s="8">
        <f t="shared" si="352"/>
        <v>42556.667245370365</v>
      </c>
      <c r="U3228" s="8">
        <f t="shared" si="353"/>
        <v>42601.667245370365</v>
      </c>
      <c r="V3228" s="14">
        <f t="shared" si="354"/>
        <v>45</v>
      </c>
      <c r="W3228" s="10">
        <f t="shared" si="355"/>
        <v>-0.84499999999999997</v>
      </c>
      <c r="X3228" s="21">
        <f t="shared" si="356"/>
        <v>2016</v>
      </c>
    </row>
    <row r="3229" spans="1:24" ht="60" x14ac:dyDescent="0.25">
      <c r="A3229">
        <v>986</v>
      </c>
      <c r="B3229" s="1" t="s">
        <v>987</v>
      </c>
      <c r="C3229" s="1" t="s">
        <v>5096</v>
      </c>
      <c r="D3229" s="3">
        <v>20000</v>
      </c>
      <c r="E3229" s="4">
        <v>2550</v>
      </c>
      <c r="F3229" t="s">
        <v>8220</v>
      </c>
      <c r="G3229" t="s">
        <v>8224</v>
      </c>
      <c r="H3229" t="s">
        <v>8408</v>
      </c>
      <c r="I3229" t="s">
        <v>8246</v>
      </c>
      <c r="J3229">
        <v>1452384000</v>
      </c>
      <c r="K3229">
        <v>1447698300</v>
      </c>
      <c r="L3229" t="b">
        <v>0</v>
      </c>
      <c r="M3229">
        <v>23</v>
      </c>
      <c r="N3229" t="b">
        <v>0</v>
      </c>
      <c r="O3229" t="s">
        <v>8271</v>
      </c>
      <c r="P3229" t="s">
        <v>8307</v>
      </c>
      <c r="Q3229" t="s">
        <v>8309</v>
      </c>
      <c r="R3229">
        <f t="shared" si="350"/>
        <v>110.87</v>
      </c>
      <c r="S3229" s="9">
        <f t="shared" si="351"/>
        <v>13</v>
      </c>
      <c r="T3229" s="8">
        <f t="shared" si="352"/>
        <v>42324.767361111109</v>
      </c>
      <c r="U3229" s="8">
        <f t="shared" si="353"/>
        <v>42379</v>
      </c>
      <c r="V3229" s="14">
        <f t="shared" si="354"/>
        <v>54.232638888890506</v>
      </c>
      <c r="W3229" s="10">
        <f t="shared" si="355"/>
        <v>-0.87250000000000005</v>
      </c>
      <c r="X3229" s="21">
        <f t="shared" si="356"/>
        <v>2015</v>
      </c>
    </row>
    <row r="3230" spans="1:24" ht="30" x14ac:dyDescent="0.25">
      <c r="A3230">
        <v>690</v>
      </c>
      <c r="B3230" s="1" t="s">
        <v>691</v>
      </c>
      <c r="C3230" s="1" t="s">
        <v>4800</v>
      </c>
      <c r="D3230" s="3">
        <v>20000</v>
      </c>
      <c r="E3230" s="4">
        <v>2468</v>
      </c>
      <c r="F3230" t="s">
        <v>8220</v>
      </c>
      <c r="G3230" t="s">
        <v>8223</v>
      </c>
      <c r="H3230" t="s">
        <v>8404</v>
      </c>
      <c r="I3230" t="s">
        <v>8245</v>
      </c>
      <c r="J3230">
        <v>1473400800</v>
      </c>
      <c r="K3230">
        <v>1469718841</v>
      </c>
      <c r="L3230" t="b">
        <v>0</v>
      </c>
      <c r="M3230">
        <v>34</v>
      </c>
      <c r="N3230" t="b">
        <v>0</v>
      </c>
      <c r="O3230" t="s">
        <v>8271</v>
      </c>
      <c r="P3230" t="s">
        <v>8307</v>
      </c>
      <c r="Q3230" t="s">
        <v>8309</v>
      </c>
      <c r="R3230">
        <f t="shared" si="350"/>
        <v>72.59</v>
      </c>
      <c r="S3230" s="9">
        <f t="shared" si="351"/>
        <v>12</v>
      </c>
      <c r="T3230" s="8">
        <f t="shared" si="352"/>
        <v>42579.634733796294</v>
      </c>
      <c r="U3230" s="8">
        <f t="shared" si="353"/>
        <v>42622.25</v>
      </c>
      <c r="V3230" s="14">
        <f t="shared" si="354"/>
        <v>42.615266203705687</v>
      </c>
      <c r="W3230" s="10">
        <f t="shared" si="355"/>
        <v>-0.87660000000000005</v>
      </c>
      <c r="X3230" s="21">
        <f t="shared" si="356"/>
        <v>2016</v>
      </c>
    </row>
    <row r="3231" spans="1:24" ht="60" x14ac:dyDescent="0.25">
      <c r="A3231">
        <v>2645</v>
      </c>
      <c r="B3231" s="1" t="s">
        <v>2645</v>
      </c>
      <c r="C3231" s="1" t="s">
        <v>6755</v>
      </c>
      <c r="D3231" s="3">
        <v>20000</v>
      </c>
      <c r="E3231" s="4">
        <v>2100</v>
      </c>
      <c r="F3231" t="s">
        <v>8219</v>
      </c>
      <c r="G3231" t="s">
        <v>8225</v>
      </c>
      <c r="H3231" t="s">
        <v>8405</v>
      </c>
      <c r="I3231" t="s">
        <v>8247</v>
      </c>
      <c r="J3231">
        <v>1415481203</v>
      </c>
      <c r="K3231">
        <v>1412885603</v>
      </c>
      <c r="L3231" t="b">
        <v>1</v>
      </c>
      <c r="M3231">
        <v>23</v>
      </c>
      <c r="N3231" t="b">
        <v>0</v>
      </c>
      <c r="O3231" t="s">
        <v>8299</v>
      </c>
      <c r="P3231" t="s">
        <v>8307</v>
      </c>
      <c r="Q3231" t="s">
        <v>8314</v>
      </c>
      <c r="R3231">
        <f t="shared" si="350"/>
        <v>91.3</v>
      </c>
      <c r="S3231" s="9">
        <f t="shared" si="351"/>
        <v>11</v>
      </c>
      <c r="T3231" s="8">
        <f t="shared" si="352"/>
        <v>41921.842627314814</v>
      </c>
      <c r="U3231" s="8">
        <f t="shared" si="353"/>
        <v>41951.884293981479</v>
      </c>
      <c r="V3231" s="14">
        <f t="shared" si="354"/>
        <v>30.041666666664241</v>
      </c>
      <c r="W3231" s="10">
        <f t="shared" si="355"/>
        <v>-0.89500000000000002</v>
      </c>
      <c r="X3231" s="21">
        <f t="shared" si="356"/>
        <v>2014</v>
      </c>
    </row>
    <row r="3232" spans="1:24" ht="60" x14ac:dyDescent="0.25">
      <c r="A3232">
        <v>2770</v>
      </c>
      <c r="B3232" s="1" t="s">
        <v>2770</v>
      </c>
      <c r="C3232" s="1" t="s">
        <v>6880</v>
      </c>
      <c r="D3232" s="3">
        <v>20000</v>
      </c>
      <c r="E3232" s="4">
        <v>2082.25</v>
      </c>
      <c r="F3232" t="s">
        <v>8220</v>
      </c>
      <c r="G3232" t="s">
        <v>8223</v>
      </c>
      <c r="H3232" t="s">
        <v>8404</v>
      </c>
      <c r="I3232" t="s">
        <v>8245</v>
      </c>
      <c r="J3232">
        <v>1395158130</v>
      </c>
      <c r="K3232">
        <v>1392569730</v>
      </c>
      <c r="L3232" t="b">
        <v>0</v>
      </c>
      <c r="M3232">
        <v>33</v>
      </c>
      <c r="N3232" t="b">
        <v>0</v>
      </c>
      <c r="O3232" t="s">
        <v>8302</v>
      </c>
      <c r="P3232" t="s">
        <v>8310</v>
      </c>
      <c r="Q3232" t="s">
        <v>8355</v>
      </c>
      <c r="R3232">
        <f t="shared" si="350"/>
        <v>63.1</v>
      </c>
      <c r="S3232" s="9">
        <f t="shared" si="351"/>
        <v>10</v>
      </c>
      <c r="T3232" s="8">
        <f t="shared" si="352"/>
        <v>41686.705208333333</v>
      </c>
      <c r="U3232" s="8">
        <f t="shared" si="353"/>
        <v>41716.663541666669</v>
      </c>
      <c r="V3232" s="14">
        <f t="shared" si="354"/>
        <v>29.958333333335759</v>
      </c>
      <c r="W3232" s="10">
        <f t="shared" si="355"/>
        <v>-0.89588749999999995</v>
      </c>
      <c r="X3232" s="21">
        <f t="shared" si="356"/>
        <v>2014</v>
      </c>
    </row>
    <row r="3233" spans="1:24" ht="60" x14ac:dyDescent="0.25">
      <c r="A3233">
        <v>499</v>
      </c>
      <c r="B3233" s="1" t="s">
        <v>500</v>
      </c>
      <c r="C3233" s="1" t="s">
        <v>4609</v>
      </c>
      <c r="D3233" s="3">
        <v>20000</v>
      </c>
      <c r="E3233" s="4">
        <v>1910</v>
      </c>
      <c r="F3233" t="s">
        <v>8220</v>
      </c>
      <c r="G3233" t="s">
        <v>8223</v>
      </c>
      <c r="H3233" t="s">
        <v>8404</v>
      </c>
      <c r="I3233" t="s">
        <v>8245</v>
      </c>
      <c r="J3233">
        <v>1255381140</v>
      </c>
      <c r="K3233">
        <v>1250630968</v>
      </c>
      <c r="L3233" t="b">
        <v>0</v>
      </c>
      <c r="M3233">
        <v>26</v>
      </c>
      <c r="N3233" t="b">
        <v>0</v>
      </c>
      <c r="O3233" t="s">
        <v>8268</v>
      </c>
      <c r="P3233" t="s">
        <v>8320</v>
      </c>
      <c r="Q3233" t="s">
        <v>8338</v>
      </c>
      <c r="R3233">
        <f t="shared" si="350"/>
        <v>73.459999999999994</v>
      </c>
      <c r="S3233" s="9">
        <f t="shared" si="351"/>
        <v>10</v>
      </c>
      <c r="T3233" s="8">
        <f t="shared" si="352"/>
        <v>40043.895462962959</v>
      </c>
      <c r="U3233" s="8">
        <f t="shared" si="353"/>
        <v>40098.874305555553</v>
      </c>
      <c r="V3233" s="14">
        <f t="shared" si="354"/>
        <v>54.978842592594447</v>
      </c>
      <c r="W3233" s="10">
        <f t="shared" si="355"/>
        <v>-0.90449999999999997</v>
      </c>
      <c r="X3233" s="21">
        <f t="shared" si="356"/>
        <v>2009</v>
      </c>
    </row>
    <row r="3234" spans="1:24" ht="45" x14ac:dyDescent="0.25">
      <c r="A3234">
        <v>438</v>
      </c>
      <c r="B3234" s="1" t="s">
        <v>439</v>
      </c>
      <c r="C3234" s="1" t="s">
        <v>4548</v>
      </c>
      <c r="D3234" s="3">
        <v>20000</v>
      </c>
      <c r="E3234" s="4">
        <v>1876</v>
      </c>
      <c r="F3234" t="s">
        <v>8220</v>
      </c>
      <c r="G3234" t="s">
        <v>8223</v>
      </c>
      <c r="H3234" t="s">
        <v>8404</v>
      </c>
      <c r="I3234" t="s">
        <v>8245</v>
      </c>
      <c r="J3234">
        <v>1447830958</v>
      </c>
      <c r="K3234">
        <v>1445235358</v>
      </c>
      <c r="L3234" t="b">
        <v>0</v>
      </c>
      <c r="M3234">
        <v>11</v>
      </c>
      <c r="N3234" t="b">
        <v>0</v>
      </c>
      <c r="O3234" t="s">
        <v>8268</v>
      </c>
      <c r="P3234" t="s">
        <v>8320</v>
      </c>
      <c r="Q3234" t="s">
        <v>8338</v>
      </c>
      <c r="R3234">
        <f t="shared" si="350"/>
        <v>170.55</v>
      </c>
      <c r="S3234" s="9">
        <f t="shared" si="351"/>
        <v>9</v>
      </c>
      <c r="T3234" s="8">
        <f t="shared" si="352"/>
        <v>42296.261087962965</v>
      </c>
      <c r="U3234" s="8">
        <f t="shared" si="353"/>
        <v>42326.302754629629</v>
      </c>
      <c r="V3234" s="14">
        <f t="shared" si="354"/>
        <v>30.041666666664241</v>
      </c>
      <c r="W3234" s="10">
        <f t="shared" si="355"/>
        <v>-0.90620000000000001</v>
      </c>
      <c r="X3234" s="21">
        <f t="shared" si="356"/>
        <v>2015</v>
      </c>
    </row>
    <row r="3235" spans="1:24" ht="45" x14ac:dyDescent="0.25">
      <c r="A3235">
        <v>3728</v>
      </c>
      <c r="B3235" s="1" t="s">
        <v>3725</v>
      </c>
      <c r="C3235" s="1" t="s">
        <v>7838</v>
      </c>
      <c r="D3235" s="3">
        <v>20000</v>
      </c>
      <c r="E3235" s="4">
        <v>1862</v>
      </c>
      <c r="F3235" t="s">
        <v>8220</v>
      </c>
      <c r="G3235" t="s">
        <v>8223</v>
      </c>
      <c r="H3235" t="s">
        <v>8404</v>
      </c>
      <c r="I3235" t="s">
        <v>8245</v>
      </c>
      <c r="J3235">
        <v>1439957176</v>
      </c>
      <c r="K3235">
        <v>1437365176</v>
      </c>
      <c r="L3235" t="b">
        <v>0</v>
      </c>
      <c r="M3235">
        <v>31</v>
      </c>
      <c r="N3235" t="b">
        <v>0</v>
      </c>
      <c r="O3235" t="s">
        <v>8269</v>
      </c>
      <c r="P3235" t="s">
        <v>8322</v>
      </c>
      <c r="Q3235" t="s">
        <v>8325</v>
      </c>
      <c r="R3235">
        <f t="shared" si="350"/>
        <v>60.06</v>
      </c>
      <c r="S3235" s="9">
        <f t="shared" si="351"/>
        <v>9</v>
      </c>
      <c r="T3235" s="8">
        <f t="shared" si="352"/>
        <v>42205.171018518522</v>
      </c>
      <c r="U3235" s="8">
        <f t="shared" si="353"/>
        <v>42235.171018518522</v>
      </c>
      <c r="V3235" s="14">
        <f t="shared" si="354"/>
        <v>30</v>
      </c>
      <c r="W3235" s="10">
        <f t="shared" si="355"/>
        <v>-0.90690000000000004</v>
      </c>
      <c r="X3235" s="21">
        <f t="shared" si="356"/>
        <v>2015</v>
      </c>
    </row>
    <row r="3236" spans="1:24" ht="45" x14ac:dyDescent="0.25">
      <c r="A3236">
        <v>1080</v>
      </c>
      <c r="B3236" s="1" t="s">
        <v>1081</v>
      </c>
      <c r="C3236" s="1" t="s">
        <v>5190</v>
      </c>
      <c r="D3236" s="3">
        <v>20000</v>
      </c>
      <c r="E3236" s="4">
        <v>1821</v>
      </c>
      <c r="F3236" t="s">
        <v>8220</v>
      </c>
      <c r="G3236" t="s">
        <v>8223</v>
      </c>
      <c r="H3236" t="s">
        <v>8404</v>
      </c>
      <c r="I3236" t="s">
        <v>8245</v>
      </c>
      <c r="J3236">
        <v>1399778333</v>
      </c>
      <c r="K3236">
        <v>1397186333</v>
      </c>
      <c r="L3236" t="b">
        <v>0</v>
      </c>
      <c r="M3236">
        <v>98</v>
      </c>
      <c r="N3236" t="b">
        <v>0</v>
      </c>
      <c r="O3236" t="s">
        <v>8280</v>
      </c>
      <c r="P3236" t="s">
        <v>8315</v>
      </c>
      <c r="Q3236" t="s">
        <v>8333</v>
      </c>
      <c r="R3236">
        <f t="shared" si="350"/>
        <v>18.579999999999998</v>
      </c>
      <c r="S3236" s="9">
        <f t="shared" si="351"/>
        <v>9</v>
      </c>
      <c r="T3236" s="8">
        <f t="shared" si="352"/>
        <v>41740.138113425928</v>
      </c>
      <c r="U3236" s="8">
        <f t="shared" si="353"/>
        <v>41770.138113425928</v>
      </c>
      <c r="V3236" s="14">
        <f t="shared" si="354"/>
        <v>30</v>
      </c>
      <c r="W3236" s="10">
        <f t="shared" si="355"/>
        <v>-0.90895000000000004</v>
      </c>
      <c r="X3236" s="21">
        <f t="shared" si="356"/>
        <v>2014</v>
      </c>
    </row>
    <row r="3237" spans="1:24" ht="60" x14ac:dyDescent="0.25">
      <c r="A3237">
        <v>2952</v>
      </c>
      <c r="B3237" s="1" t="s">
        <v>2952</v>
      </c>
      <c r="C3237" s="1" t="s">
        <v>7062</v>
      </c>
      <c r="D3237" s="3">
        <v>20000</v>
      </c>
      <c r="E3237" s="4">
        <v>1605</v>
      </c>
      <c r="F3237" t="s">
        <v>8219</v>
      </c>
      <c r="G3237" t="s">
        <v>8223</v>
      </c>
      <c r="H3237" t="s">
        <v>8404</v>
      </c>
      <c r="I3237" t="s">
        <v>8245</v>
      </c>
      <c r="J3237">
        <v>1476676800</v>
      </c>
      <c r="K3237">
        <v>1473957239</v>
      </c>
      <c r="L3237" t="b">
        <v>0</v>
      </c>
      <c r="M3237">
        <v>8</v>
      </c>
      <c r="N3237" t="b">
        <v>0</v>
      </c>
      <c r="O3237" t="s">
        <v>8301</v>
      </c>
      <c r="P3237" t="s">
        <v>8322</v>
      </c>
      <c r="Q3237" t="s">
        <v>8323</v>
      </c>
      <c r="R3237">
        <f t="shared" si="350"/>
        <v>200.63</v>
      </c>
      <c r="S3237" s="9">
        <f t="shared" si="351"/>
        <v>8</v>
      </c>
      <c r="T3237" s="8">
        <f t="shared" si="352"/>
        <v>42628.690266203703</v>
      </c>
      <c r="U3237" s="8">
        <f t="shared" si="353"/>
        <v>42660.166666666672</v>
      </c>
      <c r="V3237" s="14">
        <f t="shared" si="354"/>
        <v>31.476400462968741</v>
      </c>
      <c r="W3237" s="10">
        <f t="shared" si="355"/>
        <v>-0.91974999999999996</v>
      </c>
      <c r="X3237" s="21">
        <f t="shared" si="356"/>
        <v>2016</v>
      </c>
    </row>
    <row r="3238" spans="1:24" ht="60" x14ac:dyDescent="0.25">
      <c r="A3238">
        <v>692</v>
      </c>
      <c r="B3238" s="1" t="s">
        <v>693</v>
      </c>
      <c r="C3238" s="1" t="s">
        <v>4802</v>
      </c>
      <c r="D3238" s="3">
        <v>20000</v>
      </c>
      <c r="E3238" s="4">
        <v>1306</v>
      </c>
      <c r="F3238" t="s">
        <v>8220</v>
      </c>
      <c r="G3238" t="s">
        <v>8224</v>
      </c>
      <c r="H3238" t="s">
        <v>8408</v>
      </c>
      <c r="I3238" t="s">
        <v>8246</v>
      </c>
      <c r="J3238">
        <v>1482397263</v>
      </c>
      <c r="K3238">
        <v>1479805263</v>
      </c>
      <c r="L3238" t="b">
        <v>0</v>
      </c>
      <c r="M3238">
        <v>201</v>
      </c>
      <c r="N3238" t="b">
        <v>0</v>
      </c>
      <c r="O3238" t="s">
        <v>8271</v>
      </c>
      <c r="P3238" t="s">
        <v>8307</v>
      </c>
      <c r="Q3238" t="s">
        <v>8309</v>
      </c>
      <c r="R3238">
        <f t="shared" si="350"/>
        <v>6.5</v>
      </c>
      <c r="S3238" s="9">
        <f t="shared" si="351"/>
        <v>7</v>
      </c>
      <c r="T3238" s="8">
        <f t="shared" si="352"/>
        <v>42696.37572916667</v>
      </c>
      <c r="U3238" s="8">
        <f t="shared" si="353"/>
        <v>42726.37572916667</v>
      </c>
      <c r="V3238" s="14">
        <f t="shared" si="354"/>
        <v>30</v>
      </c>
      <c r="W3238" s="10">
        <f t="shared" si="355"/>
        <v>-0.93469999999999998</v>
      </c>
      <c r="X3238" s="21">
        <f t="shared" si="356"/>
        <v>2016</v>
      </c>
    </row>
    <row r="3239" spans="1:24" ht="60" x14ac:dyDescent="0.25">
      <c r="A3239">
        <v>175</v>
      </c>
      <c r="B3239" s="1" t="s">
        <v>177</v>
      </c>
      <c r="C3239" s="1" t="s">
        <v>4285</v>
      </c>
      <c r="D3239" s="3">
        <v>20000</v>
      </c>
      <c r="E3239" s="4">
        <v>1297</v>
      </c>
      <c r="F3239" t="s">
        <v>8220</v>
      </c>
      <c r="G3239" t="s">
        <v>8224</v>
      </c>
      <c r="H3239" t="s">
        <v>8408</v>
      </c>
      <c r="I3239" t="s">
        <v>8246</v>
      </c>
      <c r="J3239">
        <v>1409337611</v>
      </c>
      <c r="K3239">
        <v>1407177611</v>
      </c>
      <c r="L3239" t="b">
        <v>0</v>
      </c>
      <c r="M3239">
        <v>26</v>
      </c>
      <c r="N3239" t="b">
        <v>0</v>
      </c>
      <c r="O3239" t="s">
        <v>8266</v>
      </c>
      <c r="P3239" t="s">
        <v>8320</v>
      </c>
      <c r="Q3239" t="s">
        <v>8324</v>
      </c>
      <c r="R3239">
        <f t="shared" si="350"/>
        <v>49.88</v>
      </c>
      <c r="S3239" s="9">
        <f t="shared" si="351"/>
        <v>6</v>
      </c>
      <c r="T3239" s="8">
        <f t="shared" si="352"/>
        <v>41855.777905092589</v>
      </c>
      <c r="U3239" s="8">
        <f t="shared" si="353"/>
        <v>41880.777905092589</v>
      </c>
      <c r="V3239" s="14">
        <f t="shared" si="354"/>
        <v>25</v>
      </c>
      <c r="W3239" s="10">
        <f t="shared" si="355"/>
        <v>-0.93515000000000004</v>
      </c>
      <c r="X3239" s="21">
        <f t="shared" si="356"/>
        <v>2014</v>
      </c>
    </row>
    <row r="3240" spans="1:24" ht="45" x14ac:dyDescent="0.25">
      <c r="A3240">
        <v>3096</v>
      </c>
      <c r="B3240" s="1" t="s">
        <v>3096</v>
      </c>
      <c r="C3240" s="1" t="s">
        <v>7206</v>
      </c>
      <c r="D3240" s="3">
        <v>20000</v>
      </c>
      <c r="E3240" s="4">
        <v>795</v>
      </c>
      <c r="F3240" t="s">
        <v>8220</v>
      </c>
      <c r="G3240" t="s">
        <v>8223</v>
      </c>
      <c r="H3240" t="s">
        <v>8404</v>
      </c>
      <c r="I3240" t="s">
        <v>8245</v>
      </c>
      <c r="J3240">
        <v>1432151326</v>
      </c>
      <c r="K3240">
        <v>1429559326</v>
      </c>
      <c r="L3240" t="b">
        <v>0</v>
      </c>
      <c r="M3240">
        <v>14</v>
      </c>
      <c r="N3240" t="b">
        <v>0</v>
      </c>
      <c r="O3240" t="s">
        <v>8301</v>
      </c>
      <c r="P3240" t="s">
        <v>8322</v>
      </c>
      <c r="Q3240" t="s">
        <v>8323</v>
      </c>
      <c r="R3240">
        <f t="shared" si="350"/>
        <v>56.79</v>
      </c>
      <c r="S3240" s="9">
        <f t="shared" si="351"/>
        <v>4</v>
      </c>
      <c r="T3240" s="8">
        <f t="shared" si="352"/>
        <v>42114.825532407413</v>
      </c>
      <c r="U3240" s="8">
        <f t="shared" si="353"/>
        <v>42144.825532407413</v>
      </c>
      <c r="V3240" s="14">
        <f t="shared" si="354"/>
        <v>30</v>
      </c>
      <c r="W3240" s="10">
        <f t="shared" si="355"/>
        <v>-0.96025000000000005</v>
      </c>
      <c r="X3240" s="21">
        <f t="shared" si="356"/>
        <v>2015</v>
      </c>
    </row>
    <row r="3241" spans="1:24" ht="60" x14ac:dyDescent="0.25">
      <c r="A3241">
        <v>507</v>
      </c>
      <c r="B3241" s="1" t="s">
        <v>508</v>
      </c>
      <c r="C3241" s="1" t="s">
        <v>4617</v>
      </c>
      <c r="D3241" s="3">
        <v>20000</v>
      </c>
      <c r="E3241" s="4">
        <v>640</v>
      </c>
      <c r="F3241" t="s">
        <v>8220</v>
      </c>
      <c r="G3241" t="s">
        <v>8223</v>
      </c>
      <c r="H3241" t="s">
        <v>8404</v>
      </c>
      <c r="I3241" t="s">
        <v>8245</v>
      </c>
      <c r="J3241">
        <v>1350687657</v>
      </c>
      <c r="K3241">
        <v>1346799657</v>
      </c>
      <c r="L3241" t="b">
        <v>0</v>
      </c>
      <c r="M3241">
        <v>10</v>
      </c>
      <c r="N3241" t="b">
        <v>0</v>
      </c>
      <c r="O3241" t="s">
        <v>8268</v>
      </c>
      <c r="P3241" t="s">
        <v>8320</v>
      </c>
      <c r="Q3241" t="s">
        <v>8338</v>
      </c>
      <c r="R3241">
        <f t="shared" si="350"/>
        <v>64</v>
      </c>
      <c r="S3241" s="9">
        <f t="shared" si="351"/>
        <v>3</v>
      </c>
      <c r="T3241" s="8">
        <f t="shared" si="352"/>
        <v>41156.958993055552</v>
      </c>
      <c r="U3241" s="8">
        <f t="shared" si="353"/>
        <v>41201.958993055552</v>
      </c>
      <c r="V3241" s="14">
        <f t="shared" si="354"/>
        <v>45</v>
      </c>
      <c r="W3241" s="10">
        <f t="shared" si="355"/>
        <v>-0.96799999999999997</v>
      </c>
      <c r="X3241" s="21">
        <f t="shared" si="356"/>
        <v>2012</v>
      </c>
    </row>
    <row r="3242" spans="1:24" ht="45" x14ac:dyDescent="0.25">
      <c r="A3242">
        <v>1018</v>
      </c>
      <c r="B3242" s="1" t="s">
        <v>1019</v>
      </c>
      <c r="C3242" s="1" t="s">
        <v>5128</v>
      </c>
      <c r="D3242" s="3">
        <v>20000</v>
      </c>
      <c r="E3242" s="4">
        <v>621</v>
      </c>
      <c r="F3242" t="s">
        <v>8219</v>
      </c>
      <c r="G3242" t="s">
        <v>8223</v>
      </c>
      <c r="H3242" t="s">
        <v>8404</v>
      </c>
      <c r="I3242" t="s">
        <v>8245</v>
      </c>
      <c r="J3242">
        <v>1468496933</v>
      </c>
      <c r="K3242">
        <v>1465904933</v>
      </c>
      <c r="L3242" t="b">
        <v>0</v>
      </c>
      <c r="M3242">
        <v>7</v>
      </c>
      <c r="N3242" t="b">
        <v>0</v>
      </c>
      <c r="O3242" t="s">
        <v>8271</v>
      </c>
      <c r="P3242" t="s">
        <v>8307</v>
      </c>
      <c r="Q3242" t="s">
        <v>8309</v>
      </c>
      <c r="R3242">
        <f t="shared" si="350"/>
        <v>88.71</v>
      </c>
      <c r="S3242" s="9">
        <f t="shared" si="351"/>
        <v>3</v>
      </c>
      <c r="T3242" s="8">
        <f t="shared" si="352"/>
        <v>42535.492280092592</v>
      </c>
      <c r="U3242" s="8">
        <f t="shared" si="353"/>
        <v>42565.492280092592</v>
      </c>
      <c r="V3242" s="14">
        <f t="shared" si="354"/>
        <v>30</v>
      </c>
      <c r="W3242" s="10">
        <f t="shared" si="355"/>
        <v>-0.96894999999999998</v>
      </c>
      <c r="X3242" s="21">
        <f t="shared" si="356"/>
        <v>2016</v>
      </c>
    </row>
    <row r="3243" spans="1:24" ht="60" x14ac:dyDescent="0.25">
      <c r="A3243">
        <v>1438</v>
      </c>
      <c r="B3243" s="1" t="s">
        <v>1439</v>
      </c>
      <c r="C3243" s="1" t="s">
        <v>5548</v>
      </c>
      <c r="D3243" s="3">
        <v>20000</v>
      </c>
      <c r="E3243" s="4">
        <v>600</v>
      </c>
      <c r="F3243" t="s">
        <v>8220</v>
      </c>
      <c r="G3243" t="s">
        <v>8231</v>
      </c>
      <c r="H3243" t="s">
        <v>8418</v>
      </c>
      <c r="I3243" t="s">
        <v>8252</v>
      </c>
      <c r="J3243">
        <v>1461765300</v>
      </c>
      <c r="K3243">
        <v>1459198499</v>
      </c>
      <c r="L3243" t="b">
        <v>0</v>
      </c>
      <c r="M3243">
        <v>8</v>
      </c>
      <c r="N3243" t="b">
        <v>0</v>
      </c>
      <c r="O3243" t="s">
        <v>8285</v>
      </c>
      <c r="P3243" t="s">
        <v>8310</v>
      </c>
      <c r="Q3243" t="s">
        <v>8347</v>
      </c>
      <c r="R3243">
        <f t="shared" si="350"/>
        <v>75</v>
      </c>
      <c r="S3243" s="9">
        <f t="shared" si="351"/>
        <v>3</v>
      </c>
      <c r="T3243" s="8">
        <f t="shared" si="352"/>
        <v>42457.871516203704</v>
      </c>
      <c r="U3243" s="8">
        <f t="shared" si="353"/>
        <v>42487.579861111109</v>
      </c>
      <c r="V3243" s="14">
        <f t="shared" si="354"/>
        <v>29.708344907405262</v>
      </c>
      <c r="W3243" s="10">
        <f t="shared" si="355"/>
        <v>-0.97</v>
      </c>
      <c r="X3243" s="21">
        <f t="shared" si="356"/>
        <v>2016</v>
      </c>
    </row>
    <row r="3244" spans="1:24" ht="60" x14ac:dyDescent="0.25">
      <c r="A3244">
        <v>1806</v>
      </c>
      <c r="B3244" s="1" t="s">
        <v>1807</v>
      </c>
      <c r="C3244" s="1" t="s">
        <v>5916</v>
      </c>
      <c r="D3244" s="3">
        <v>20000</v>
      </c>
      <c r="E3244" s="4">
        <v>591</v>
      </c>
      <c r="F3244" t="s">
        <v>8220</v>
      </c>
      <c r="G3244" t="s">
        <v>8224</v>
      </c>
      <c r="H3244" t="s">
        <v>8408</v>
      </c>
      <c r="I3244" t="s">
        <v>8246</v>
      </c>
      <c r="J3244">
        <v>1412090349</v>
      </c>
      <c r="K3244">
        <v>1409066349</v>
      </c>
      <c r="L3244" t="b">
        <v>1</v>
      </c>
      <c r="M3244">
        <v>8</v>
      </c>
      <c r="N3244" t="b">
        <v>0</v>
      </c>
      <c r="O3244" t="s">
        <v>8283</v>
      </c>
      <c r="P3244" t="s">
        <v>8312</v>
      </c>
      <c r="Q3244" t="s">
        <v>8313</v>
      </c>
      <c r="R3244">
        <f t="shared" si="350"/>
        <v>73.88</v>
      </c>
      <c r="S3244" s="9">
        <f t="shared" si="351"/>
        <v>3</v>
      </c>
      <c r="T3244" s="8">
        <f t="shared" si="352"/>
        <v>41877.638298611113</v>
      </c>
      <c r="U3244" s="8">
        <f t="shared" si="353"/>
        <v>41912.638298611113</v>
      </c>
      <c r="V3244" s="14">
        <f t="shared" si="354"/>
        <v>35</v>
      </c>
      <c r="W3244" s="10">
        <f t="shared" si="355"/>
        <v>-0.97045000000000003</v>
      </c>
      <c r="X3244" s="21">
        <f t="shared" si="356"/>
        <v>2014</v>
      </c>
    </row>
    <row r="3245" spans="1:24" ht="45" x14ac:dyDescent="0.25">
      <c r="A3245">
        <v>1175</v>
      </c>
      <c r="B3245" s="1" t="s">
        <v>1176</v>
      </c>
      <c r="C3245" s="1" t="s">
        <v>5285</v>
      </c>
      <c r="D3245" s="3">
        <v>20000</v>
      </c>
      <c r="E3245" s="4">
        <v>585</v>
      </c>
      <c r="F3245" t="s">
        <v>8220</v>
      </c>
      <c r="G3245" t="s">
        <v>8223</v>
      </c>
      <c r="H3245" t="s">
        <v>8404</v>
      </c>
      <c r="I3245" t="s">
        <v>8245</v>
      </c>
      <c r="J3245">
        <v>1436981339</v>
      </c>
      <c r="K3245">
        <v>1434389339</v>
      </c>
      <c r="L3245" t="b">
        <v>0</v>
      </c>
      <c r="M3245">
        <v>9</v>
      </c>
      <c r="N3245" t="b">
        <v>0</v>
      </c>
      <c r="O3245" t="s">
        <v>8282</v>
      </c>
      <c r="P3245" t="s">
        <v>8318</v>
      </c>
      <c r="Q3245" t="s">
        <v>8344</v>
      </c>
      <c r="R3245">
        <f t="shared" si="350"/>
        <v>65</v>
      </c>
      <c r="S3245" s="9">
        <f t="shared" si="351"/>
        <v>3</v>
      </c>
      <c r="T3245" s="8">
        <f t="shared" si="352"/>
        <v>42170.728460648148</v>
      </c>
      <c r="U3245" s="8">
        <f t="shared" si="353"/>
        <v>42200.728460648148</v>
      </c>
      <c r="V3245" s="14">
        <f t="shared" si="354"/>
        <v>30</v>
      </c>
      <c r="W3245" s="10">
        <f t="shared" si="355"/>
        <v>-0.97075</v>
      </c>
      <c r="X3245" s="21">
        <f t="shared" si="356"/>
        <v>2015</v>
      </c>
    </row>
    <row r="3246" spans="1:24" ht="60" x14ac:dyDescent="0.25">
      <c r="A3246">
        <v>4062</v>
      </c>
      <c r="B3246" s="1" t="s">
        <v>4058</v>
      </c>
      <c r="C3246" s="1" t="s">
        <v>8166</v>
      </c>
      <c r="D3246" s="3">
        <v>20000</v>
      </c>
      <c r="E3246" s="4">
        <v>490</v>
      </c>
      <c r="F3246" t="s">
        <v>8220</v>
      </c>
      <c r="G3246" t="s">
        <v>8223</v>
      </c>
      <c r="H3246" t="s">
        <v>8404</v>
      </c>
      <c r="I3246" t="s">
        <v>8245</v>
      </c>
      <c r="J3246">
        <v>1467481468</v>
      </c>
      <c r="K3246">
        <v>1464889468</v>
      </c>
      <c r="L3246" t="b">
        <v>0</v>
      </c>
      <c r="M3246">
        <v>3</v>
      </c>
      <c r="N3246" t="b">
        <v>0</v>
      </c>
      <c r="O3246" t="s">
        <v>8269</v>
      </c>
      <c r="P3246" t="s">
        <v>8322</v>
      </c>
      <c r="Q3246" t="s">
        <v>8325</v>
      </c>
      <c r="R3246">
        <f t="shared" si="350"/>
        <v>163.33000000000001</v>
      </c>
      <c r="S3246" s="9">
        <f t="shared" si="351"/>
        <v>2</v>
      </c>
      <c r="T3246" s="8">
        <f t="shared" si="352"/>
        <v>42523.739212962959</v>
      </c>
      <c r="U3246" s="8">
        <f t="shared" si="353"/>
        <v>42553.739212962959</v>
      </c>
      <c r="V3246" s="14">
        <f t="shared" si="354"/>
        <v>30</v>
      </c>
      <c r="W3246" s="10">
        <f t="shared" si="355"/>
        <v>-0.97550000000000003</v>
      </c>
      <c r="X3246" s="21">
        <f t="shared" si="356"/>
        <v>2016</v>
      </c>
    </row>
    <row r="3247" spans="1:24" ht="60" x14ac:dyDescent="0.25">
      <c r="A3247">
        <v>1325</v>
      </c>
      <c r="B3247" s="1" t="s">
        <v>1326</v>
      </c>
      <c r="C3247" s="1" t="s">
        <v>5435</v>
      </c>
      <c r="D3247" s="3">
        <v>20000</v>
      </c>
      <c r="E3247" s="4">
        <v>486</v>
      </c>
      <c r="F3247" t="s">
        <v>8219</v>
      </c>
      <c r="G3247" t="s">
        <v>8223</v>
      </c>
      <c r="H3247" t="s">
        <v>8404</v>
      </c>
      <c r="I3247" t="s">
        <v>8245</v>
      </c>
      <c r="J3247">
        <v>1483063435</v>
      </c>
      <c r="K3247">
        <v>1480471435</v>
      </c>
      <c r="L3247" t="b">
        <v>0</v>
      </c>
      <c r="M3247">
        <v>8</v>
      </c>
      <c r="N3247" t="b">
        <v>0</v>
      </c>
      <c r="O3247" t="s">
        <v>8271</v>
      </c>
      <c r="P3247" t="s">
        <v>8307</v>
      </c>
      <c r="Q3247" t="s">
        <v>8309</v>
      </c>
      <c r="R3247">
        <f t="shared" si="350"/>
        <v>60.75</v>
      </c>
      <c r="S3247" s="9">
        <f t="shared" si="351"/>
        <v>2</v>
      </c>
      <c r="T3247" s="8">
        <f t="shared" si="352"/>
        <v>42704.086053240739</v>
      </c>
      <c r="U3247" s="8">
        <f t="shared" si="353"/>
        <v>42734.086053240739</v>
      </c>
      <c r="V3247" s="14">
        <f t="shared" si="354"/>
        <v>30</v>
      </c>
      <c r="W3247" s="10">
        <f t="shared" si="355"/>
        <v>-0.97570000000000001</v>
      </c>
      <c r="X3247" s="21">
        <f t="shared" si="356"/>
        <v>2016</v>
      </c>
    </row>
    <row r="3248" spans="1:24" ht="60" x14ac:dyDescent="0.25">
      <c r="A3248">
        <v>3929</v>
      </c>
      <c r="B3248" s="1" t="s">
        <v>3926</v>
      </c>
      <c r="C3248" s="1" t="s">
        <v>8037</v>
      </c>
      <c r="D3248" s="3">
        <v>20000</v>
      </c>
      <c r="E3248" s="4">
        <v>453</v>
      </c>
      <c r="F3248" t="s">
        <v>8220</v>
      </c>
      <c r="G3248" t="s">
        <v>8223</v>
      </c>
      <c r="H3248" t="s">
        <v>8404</v>
      </c>
      <c r="I3248" t="s">
        <v>8245</v>
      </c>
      <c r="J3248">
        <v>1474228265</v>
      </c>
      <c r="K3248">
        <v>1471636265</v>
      </c>
      <c r="L3248" t="b">
        <v>0</v>
      </c>
      <c r="M3248">
        <v>14</v>
      </c>
      <c r="N3248" t="b">
        <v>0</v>
      </c>
      <c r="O3248" t="s">
        <v>8269</v>
      </c>
      <c r="P3248" t="s">
        <v>8322</v>
      </c>
      <c r="Q3248" t="s">
        <v>8325</v>
      </c>
      <c r="R3248">
        <f t="shared" si="350"/>
        <v>32.36</v>
      </c>
      <c r="S3248" s="9">
        <f t="shared" si="351"/>
        <v>2</v>
      </c>
      <c r="T3248" s="8">
        <f t="shared" si="352"/>
        <v>42601.827141203699</v>
      </c>
      <c r="U3248" s="8">
        <f t="shared" si="353"/>
        <v>42631.827141203699</v>
      </c>
      <c r="V3248" s="14">
        <f t="shared" si="354"/>
        <v>30</v>
      </c>
      <c r="W3248" s="10">
        <f t="shared" si="355"/>
        <v>-0.97735000000000005</v>
      </c>
      <c r="X3248" s="21">
        <f t="shared" si="356"/>
        <v>2016</v>
      </c>
    </row>
    <row r="3249" spans="1:24" ht="60" x14ac:dyDescent="0.25">
      <c r="A3249">
        <v>973</v>
      </c>
      <c r="B3249" s="1" t="s">
        <v>974</v>
      </c>
      <c r="C3249" s="1" t="s">
        <v>5083</v>
      </c>
      <c r="D3249" s="3">
        <v>20000</v>
      </c>
      <c r="E3249" s="4">
        <v>411</v>
      </c>
      <c r="F3249" t="s">
        <v>8220</v>
      </c>
      <c r="G3249" t="s">
        <v>8223</v>
      </c>
      <c r="H3249" t="s">
        <v>8404</v>
      </c>
      <c r="I3249" t="s">
        <v>8245</v>
      </c>
      <c r="J3249">
        <v>1447032093</v>
      </c>
      <c r="K3249">
        <v>1441844493</v>
      </c>
      <c r="L3249" t="b">
        <v>0</v>
      </c>
      <c r="M3249">
        <v>8</v>
      </c>
      <c r="N3249" t="b">
        <v>0</v>
      </c>
      <c r="O3249" t="s">
        <v>8271</v>
      </c>
      <c r="P3249" t="s">
        <v>8307</v>
      </c>
      <c r="Q3249" t="s">
        <v>8309</v>
      </c>
      <c r="R3249">
        <f t="shared" si="350"/>
        <v>51.38</v>
      </c>
      <c r="S3249" s="9">
        <f t="shared" si="351"/>
        <v>2</v>
      </c>
      <c r="T3249" s="8">
        <f t="shared" si="352"/>
        <v>42257.014965277776</v>
      </c>
      <c r="U3249" s="8">
        <f t="shared" si="353"/>
        <v>42317.056631944448</v>
      </c>
      <c r="V3249" s="14">
        <f t="shared" si="354"/>
        <v>60.041666666671517</v>
      </c>
      <c r="W3249" s="10">
        <f t="shared" si="355"/>
        <v>-0.97945000000000004</v>
      </c>
      <c r="X3249" s="21">
        <f t="shared" si="356"/>
        <v>2015</v>
      </c>
    </row>
    <row r="3250" spans="1:24" ht="45" x14ac:dyDescent="0.25">
      <c r="A3250">
        <v>949</v>
      </c>
      <c r="B3250" s="1" t="s">
        <v>950</v>
      </c>
      <c r="C3250" s="1" t="s">
        <v>5059</v>
      </c>
      <c r="D3250" s="3">
        <v>20000</v>
      </c>
      <c r="E3250" s="4">
        <v>273</v>
      </c>
      <c r="F3250" t="s">
        <v>8220</v>
      </c>
      <c r="G3250" t="s">
        <v>8235</v>
      </c>
      <c r="H3250" t="s">
        <v>8413</v>
      </c>
      <c r="I3250" t="s">
        <v>8248</v>
      </c>
      <c r="J3250">
        <v>1456016576</v>
      </c>
      <c r="K3250">
        <v>1450832576</v>
      </c>
      <c r="L3250" t="b">
        <v>0</v>
      </c>
      <c r="M3250">
        <v>7</v>
      </c>
      <c r="N3250" t="b">
        <v>0</v>
      </c>
      <c r="O3250" t="s">
        <v>8271</v>
      </c>
      <c r="P3250" t="s">
        <v>8307</v>
      </c>
      <c r="Q3250" t="s">
        <v>8309</v>
      </c>
      <c r="R3250">
        <f t="shared" si="350"/>
        <v>39</v>
      </c>
      <c r="S3250" s="9">
        <f t="shared" si="351"/>
        <v>1</v>
      </c>
      <c r="T3250" s="8">
        <f t="shared" si="352"/>
        <v>42361.043703703705</v>
      </c>
      <c r="U3250" s="8">
        <f t="shared" si="353"/>
        <v>42421.043703703705</v>
      </c>
      <c r="V3250" s="14">
        <f t="shared" si="354"/>
        <v>60</v>
      </c>
      <c r="W3250" s="10">
        <f t="shared" si="355"/>
        <v>-0.98634999999999995</v>
      </c>
      <c r="X3250" s="21">
        <f t="shared" si="356"/>
        <v>2015</v>
      </c>
    </row>
    <row r="3251" spans="1:24" ht="60" x14ac:dyDescent="0.25">
      <c r="A3251">
        <v>502</v>
      </c>
      <c r="B3251" s="1" t="s">
        <v>503</v>
      </c>
      <c r="C3251" s="1" t="s">
        <v>4612</v>
      </c>
      <c r="D3251" s="3">
        <v>20000</v>
      </c>
      <c r="E3251" s="4">
        <v>230</v>
      </c>
      <c r="F3251" t="s">
        <v>8220</v>
      </c>
      <c r="G3251" t="s">
        <v>8223</v>
      </c>
      <c r="H3251" t="s">
        <v>8404</v>
      </c>
      <c r="I3251" t="s">
        <v>8245</v>
      </c>
      <c r="J3251">
        <v>1332073025</v>
      </c>
      <c r="K3251">
        <v>1329484625</v>
      </c>
      <c r="L3251" t="b">
        <v>0</v>
      </c>
      <c r="M3251">
        <v>4</v>
      </c>
      <c r="N3251" t="b">
        <v>0</v>
      </c>
      <c r="O3251" t="s">
        <v>8268</v>
      </c>
      <c r="P3251" t="s">
        <v>8320</v>
      </c>
      <c r="Q3251" t="s">
        <v>8338</v>
      </c>
      <c r="R3251">
        <f t="shared" si="350"/>
        <v>57.5</v>
      </c>
      <c r="S3251" s="9">
        <f t="shared" si="351"/>
        <v>1</v>
      </c>
      <c r="T3251" s="8">
        <f t="shared" si="352"/>
        <v>40956.553530092591</v>
      </c>
      <c r="U3251" s="8">
        <f t="shared" si="353"/>
        <v>40986.511863425927</v>
      </c>
      <c r="V3251" s="14">
        <f t="shared" si="354"/>
        <v>29.958333333335759</v>
      </c>
      <c r="W3251" s="10">
        <f t="shared" si="355"/>
        <v>-0.98850000000000005</v>
      </c>
      <c r="X3251" s="21">
        <f t="shared" si="356"/>
        <v>2012</v>
      </c>
    </row>
    <row r="3252" spans="1:24" ht="60" x14ac:dyDescent="0.25">
      <c r="A3252">
        <v>1872</v>
      </c>
      <c r="B3252" s="1" t="s">
        <v>1873</v>
      </c>
      <c r="C3252" s="1" t="s">
        <v>5982</v>
      </c>
      <c r="D3252" s="3">
        <v>20000</v>
      </c>
      <c r="E3252" s="4">
        <v>212</v>
      </c>
      <c r="F3252" t="s">
        <v>8220</v>
      </c>
      <c r="G3252" t="s">
        <v>8223</v>
      </c>
      <c r="H3252" t="s">
        <v>8404</v>
      </c>
      <c r="I3252" t="s">
        <v>8245</v>
      </c>
      <c r="J3252">
        <v>1435633602</v>
      </c>
      <c r="K3252">
        <v>1433041602</v>
      </c>
      <c r="L3252" t="b">
        <v>0</v>
      </c>
      <c r="M3252">
        <v>13</v>
      </c>
      <c r="N3252" t="b">
        <v>0</v>
      </c>
      <c r="O3252" t="s">
        <v>8281</v>
      </c>
      <c r="P3252" t="s">
        <v>8315</v>
      </c>
      <c r="Q3252" t="s">
        <v>8343</v>
      </c>
      <c r="R3252">
        <f t="shared" si="350"/>
        <v>16.309999999999999</v>
      </c>
      <c r="S3252" s="9">
        <f t="shared" si="351"/>
        <v>1</v>
      </c>
      <c r="T3252" s="8">
        <f t="shared" si="352"/>
        <v>42155.129652777774</v>
      </c>
      <c r="U3252" s="8">
        <f t="shared" si="353"/>
        <v>42185.129652777774</v>
      </c>
      <c r="V3252" s="14">
        <f t="shared" si="354"/>
        <v>30</v>
      </c>
      <c r="W3252" s="10">
        <f t="shared" si="355"/>
        <v>-0.98939999999999995</v>
      </c>
      <c r="X3252" s="21">
        <f t="shared" si="356"/>
        <v>2015</v>
      </c>
    </row>
    <row r="3253" spans="1:24" ht="60" x14ac:dyDescent="0.25">
      <c r="A3253">
        <v>2869</v>
      </c>
      <c r="B3253" s="1" t="s">
        <v>2869</v>
      </c>
      <c r="C3253" s="1" t="s">
        <v>6979</v>
      </c>
      <c r="D3253" s="3">
        <v>20000</v>
      </c>
      <c r="E3253" s="4">
        <v>177</v>
      </c>
      <c r="F3253" t="s">
        <v>8220</v>
      </c>
      <c r="G3253" t="s">
        <v>8223</v>
      </c>
      <c r="H3253" t="s">
        <v>8404</v>
      </c>
      <c r="I3253" t="s">
        <v>8245</v>
      </c>
      <c r="J3253">
        <v>1468937681</v>
      </c>
      <c r="K3253">
        <v>1466345681</v>
      </c>
      <c r="L3253" t="b">
        <v>0</v>
      </c>
      <c r="M3253">
        <v>5</v>
      </c>
      <c r="N3253" t="b">
        <v>0</v>
      </c>
      <c r="O3253" t="s">
        <v>8269</v>
      </c>
      <c r="P3253" t="s">
        <v>8322</v>
      </c>
      <c r="Q3253" t="s">
        <v>8325</v>
      </c>
      <c r="R3253">
        <f t="shared" si="350"/>
        <v>35.4</v>
      </c>
      <c r="S3253" s="9">
        <f t="shared" si="351"/>
        <v>1</v>
      </c>
      <c r="T3253" s="8">
        <f t="shared" si="352"/>
        <v>42540.593530092592</v>
      </c>
      <c r="U3253" s="8">
        <f t="shared" si="353"/>
        <v>42570.593530092592</v>
      </c>
      <c r="V3253" s="14">
        <f t="shared" si="354"/>
        <v>30</v>
      </c>
      <c r="W3253" s="10">
        <f t="shared" si="355"/>
        <v>-0.99114999999999998</v>
      </c>
      <c r="X3253" s="21">
        <f t="shared" si="356"/>
        <v>2016</v>
      </c>
    </row>
    <row r="3254" spans="1:24" ht="45" x14ac:dyDescent="0.25">
      <c r="A3254">
        <v>423</v>
      </c>
      <c r="B3254" s="1" t="s">
        <v>424</v>
      </c>
      <c r="C3254" s="1" t="s">
        <v>4533</v>
      </c>
      <c r="D3254" s="3">
        <v>20000</v>
      </c>
      <c r="E3254" s="4">
        <v>153</v>
      </c>
      <c r="F3254" t="s">
        <v>8220</v>
      </c>
      <c r="G3254" t="s">
        <v>8223</v>
      </c>
      <c r="H3254" t="s">
        <v>8404</v>
      </c>
      <c r="I3254" t="s">
        <v>8245</v>
      </c>
      <c r="J3254">
        <v>1370470430</v>
      </c>
      <c r="K3254">
        <v>1367878430</v>
      </c>
      <c r="L3254" t="b">
        <v>0</v>
      </c>
      <c r="M3254">
        <v>13</v>
      </c>
      <c r="N3254" t="b">
        <v>0</v>
      </c>
      <c r="O3254" t="s">
        <v>8268</v>
      </c>
      <c r="P3254" t="s">
        <v>8320</v>
      </c>
      <c r="Q3254" t="s">
        <v>8338</v>
      </c>
      <c r="R3254">
        <f t="shared" si="350"/>
        <v>11.77</v>
      </c>
      <c r="S3254" s="9">
        <f t="shared" si="351"/>
        <v>1</v>
      </c>
      <c r="T3254" s="8">
        <f t="shared" si="352"/>
        <v>41400.92627314815</v>
      </c>
      <c r="U3254" s="8">
        <f t="shared" si="353"/>
        <v>41430.92627314815</v>
      </c>
      <c r="V3254" s="14">
        <f t="shared" si="354"/>
        <v>30</v>
      </c>
      <c r="W3254" s="10">
        <f t="shared" si="355"/>
        <v>-0.99234999999999995</v>
      </c>
      <c r="X3254" s="21">
        <f t="shared" si="356"/>
        <v>2013</v>
      </c>
    </row>
    <row r="3255" spans="1:24" ht="60" x14ac:dyDescent="0.25">
      <c r="A3255">
        <v>3087</v>
      </c>
      <c r="B3255" s="1" t="s">
        <v>3087</v>
      </c>
      <c r="C3255" s="1" t="s">
        <v>7197</v>
      </c>
      <c r="D3255" s="3">
        <v>20000</v>
      </c>
      <c r="E3255" s="4">
        <v>125</v>
      </c>
      <c r="F3255" t="s">
        <v>8220</v>
      </c>
      <c r="G3255" t="s">
        <v>8223</v>
      </c>
      <c r="H3255" t="s">
        <v>8404</v>
      </c>
      <c r="I3255" t="s">
        <v>8245</v>
      </c>
      <c r="J3255">
        <v>1482294990</v>
      </c>
      <c r="K3255">
        <v>1477107390</v>
      </c>
      <c r="L3255" t="b">
        <v>0</v>
      </c>
      <c r="M3255">
        <v>2</v>
      </c>
      <c r="N3255" t="b">
        <v>0</v>
      </c>
      <c r="O3255" t="s">
        <v>8301</v>
      </c>
      <c r="P3255" t="s">
        <v>8322</v>
      </c>
      <c r="Q3255" t="s">
        <v>8323</v>
      </c>
      <c r="R3255">
        <f t="shared" si="350"/>
        <v>62.5</v>
      </c>
      <c r="S3255" s="9">
        <f t="shared" si="351"/>
        <v>1</v>
      </c>
      <c r="T3255" s="8">
        <f t="shared" si="352"/>
        <v>42665.150347222225</v>
      </c>
      <c r="U3255" s="8">
        <f t="shared" si="353"/>
        <v>42725.192013888889</v>
      </c>
      <c r="V3255" s="14">
        <f t="shared" si="354"/>
        <v>60.041666666664241</v>
      </c>
      <c r="W3255" s="10">
        <f t="shared" si="355"/>
        <v>-0.99375000000000002</v>
      </c>
      <c r="X3255" s="21">
        <f t="shared" si="356"/>
        <v>2016</v>
      </c>
    </row>
    <row r="3256" spans="1:24" ht="60" x14ac:dyDescent="0.25">
      <c r="A3256">
        <v>146</v>
      </c>
      <c r="B3256" s="1" t="s">
        <v>148</v>
      </c>
      <c r="C3256" s="1" t="s">
        <v>4256</v>
      </c>
      <c r="D3256" s="3">
        <v>20000</v>
      </c>
      <c r="E3256" s="4">
        <v>115</v>
      </c>
      <c r="F3256" t="s">
        <v>8219</v>
      </c>
      <c r="G3256" t="s">
        <v>8223</v>
      </c>
      <c r="H3256" t="s">
        <v>8404</v>
      </c>
      <c r="I3256" t="s">
        <v>8245</v>
      </c>
      <c r="J3256">
        <v>1484698998</v>
      </c>
      <c r="K3256">
        <v>1479514998</v>
      </c>
      <c r="L3256" t="b">
        <v>0</v>
      </c>
      <c r="M3256">
        <v>3</v>
      </c>
      <c r="N3256" t="b">
        <v>0</v>
      </c>
      <c r="O3256" t="s">
        <v>8265</v>
      </c>
      <c r="P3256" t="s">
        <v>8320</v>
      </c>
      <c r="Q3256" t="s">
        <v>8336</v>
      </c>
      <c r="R3256">
        <f t="shared" si="350"/>
        <v>38.33</v>
      </c>
      <c r="S3256" s="9">
        <f t="shared" si="351"/>
        <v>1</v>
      </c>
      <c r="T3256" s="8">
        <f t="shared" si="352"/>
        <v>42693.016180555554</v>
      </c>
      <c r="U3256" s="8">
        <f t="shared" si="353"/>
        <v>42753.016180555554</v>
      </c>
      <c r="V3256" s="14">
        <f t="shared" si="354"/>
        <v>60</v>
      </c>
      <c r="W3256" s="10">
        <f t="shared" si="355"/>
        <v>-0.99424999999999997</v>
      </c>
      <c r="X3256" s="21">
        <f t="shared" si="356"/>
        <v>2016</v>
      </c>
    </row>
    <row r="3257" spans="1:24" ht="30" x14ac:dyDescent="0.25">
      <c r="A3257">
        <v>1916</v>
      </c>
      <c r="B3257" s="1" t="s">
        <v>1917</v>
      </c>
      <c r="C3257" s="1" t="s">
        <v>6026</v>
      </c>
      <c r="D3257" s="3">
        <v>20000</v>
      </c>
      <c r="E3257" s="4">
        <v>102</v>
      </c>
      <c r="F3257" t="s">
        <v>8220</v>
      </c>
      <c r="G3257" t="s">
        <v>8223</v>
      </c>
      <c r="H3257" t="s">
        <v>8404</v>
      </c>
      <c r="I3257" t="s">
        <v>8245</v>
      </c>
      <c r="J3257">
        <v>1478542375</v>
      </c>
      <c r="K3257">
        <v>1476378775</v>
      </c>
      <c r="L3257" t="b">
        <v>0</v>
      </c>
      <c r="M3257">
        <v>6</v>
      </c>
      <c r="N3257" t="b">
        <v>0</v>
      </c>
      <c r="O3257" t="s">
        <v>8292</v>
      </c>
      <c r="P3257" t="s">
        <v>8307</v>
      </c>
      <c r="Q3257" t="s">
        <v>8317</v>
      </c>
      <c r="R3257">
        <f t="shared" si="350"/>
        <v>17</v>
      </c>
      <c r="S3257" s="9">
        <f t="shared" si="351"/>
        <v>1</v>
      </c>
      <c r="T3257" s="8">
        <f t="shared" si="352"/>
        <v>42656.717303240745</v>
      </c>
      <c r="U3257" s="8">
        <f t="shared" si="353"/>
        <v>42681.758969907409</v>
      </c>
      <c r="V3257" s="14">
        <f t="shared" si="354"/>
        <v>25.041666666664241</v>
      </c>
      <c r="W3257" s="10">
        <f t="shared" si="355"/>
        <v>-0.99490000000000001</v>
      </c>
      <c r="X3257" s="21">
        <f t="shared" si="356"/>
        <v>2016</v>
      </c>
    </row>
    <row r="3258" spans="1:24" x14ac:dyDescent="0.25">
      <c r="A3258">
        <v>919</v>
      </c>
      <c r="B3258" s="1" t="s">
        <v>920</v>
      </c>
      <c r="C3258" s="1" t="s">
        <v>5029</v>
      </c>
      <c r="D3258" s="3">
        <v>20000</v>
      </c>
      <c r="E3258" s="4">
        <v>100</v>
      </c>
      <c r="F3258" t="s">
        <v>8220</v>
      </c>
      <c r="G3258" t="s">
        <v>8223</v>
      </c>
      <c r="H3258" t="s">
        <v>8404</v>
      </c>
      <c r="I3258" t="s">
        <v>8245</v>
      </c>
      <c r="J3258">
        <v>1355930645</v>
      </c>
      <c r="K3258">
        <v>1352906645</v>
      </c>
      <c r="L3258" t="b">
        <v>0</v>
      </c>
      <c r="M3258">
        <v>1</v>
      </c>
      <c r="N3258" t="b">
        <v>0</v>
      </c>
      <c r="O3258" t="s">
        <v>8276</v>
      </c>
      <c r="P3258" t="s">
        <v>8326</v>
      </c>
      <c r="Q3258" t="s">
        <v>8349</v>
      </c>
      <c r="R3258">
        <f t="shared" si="350"/>
        <v>100</v>
      </c>
      <c r="S3258" s="9">
        <f t="shared" si="351"/>
        <v>1</v>
      </c>
      <c r="T3258" s="8">
        <f t="shared" si="352"/>
        <v>41227.641724537039</v>
      </c>
      <c r="U3258" s="8">
        <f t="shared" si="353"/>
        <v>41262.641724537039</v>
      </c>
      <c r="V3258" s="14">
        <f t="shared" si="354"/>
        <v>35</v>
      </c>
      <c r="W3258" s="10">
        <f t="shared" si="355"/>
        <v>-0.995</v>
      </c>
      <c r="X3258" s="21">
        <f t="shared" si="356"/>
        <v>2012</v>
      </c>
    </row>
    <row r="3259" spans="1:24" ht="45" x14ac:dyDescent="0.25">
      <c r="A3259">
        <v>1011</v>
      </c>
      <c r="B3259" s="1" t="s">
        <v>1012</v>
      </c>
      <c r="C3259" s="1" t="s">
        <v>5121</v>
      </c>
      <c r="D3259" s="3">
        <v>20000</v>
      </c>
      <c r="E3259" s="4">
        <v>75</v>
      </c>
      <c r="F3259" t="s">
        <v>8219</v>
      </c>
      <c r="G3259" t="s">
        <v>8223</v>
      </c>
      <c r="H3259" t="s">
        <v>8404</v>
      </c>
      <c r="I3259" t="s">
        <v>8245</v>
      </c>
      <c r="J3259">
        <v>1418938395</v>
      </c>
      <c r="K3259">
        <v>1415050395</v>
      </c>
      <c r="L3259" t="b">
        <v>0</v>
      </c>
      <c r="M3259">
        <v>1</v>
      </c>
      <c r="N3259" t="b">
        <v>0</v>
      </c>
      <c r="O3259" t="s">
        <v>8271</v>
      </c>
      <c r="P3259" t="s">
        <v>8307</v>
      </c>
      <c r="Q3259" t="s">
        <v>8309</v>
      </c>
      <c r="R3259">
        <f t="shared" si="350"/>
        <v>75</v>
      </c>
      <c r="S3259" s="9">
        <f t="shared" si="351"/>
        <v>0</v>
      </c>
      <c r="T3259" s="8">
        <f t="shared" si="352"/>
        <v>41946.898090277777</v>
      </c>
      <c r="U3259" s="8">
        <f t="shared" si="353"/>
        <v>41991.898090277777</v>
      </c>
      <c r="V3259" s="14">
        <f t="shared" si="354"/>
        <v>45</v>
      </c>
      <c r="W3259" s="10">
        <f t="shared" si="355"/>
        <v>-0.99624999999999997</v>
      </c>
      <c r="X3259" s="21">
        <f t="shared" si="356"/>
        <v>2014</v>
      </c>
    </row>
    <row r="3260" spans="1:24" ht="60" x14ac:dyDescent="0.25">
      <c r="A3260">
        <v>870</v>
      </c>
      <c r="B3260" s="1" t="s">
        <v>871</v>
      </c>
      <c r="C3260" s="1" t="s">
        <v>4980</v>
      </c>
      <c r="D3260" s="3">
        <v>20000</v>
      </c>
      <c r="E3260" s="4">
        <v>62</v>
      </c>
      <c r="F3260" t="s">
        <v>8220</v>
      </c>
      <c r="G3260" t="s">
        <v>8224</v>
      </c>
      <c r="H3260" t="s">
        <v>8408</v>
      </c>
      <c r="I3260" t="s">
        <v>8246</v>
      </c>
      <c r="J3260">
        <v>1377995523</v>
      </c>
      <c r="K3260">
        <v>1375403523</v>
      </c>
      <c r="L3260" t="b">
        <v>0</v>
      </c>
      <c r="M3260">
        <v>5</v>
      </c>
      <c r="N3260" t="b">
        <v>0</v>
      </c>
      <c r="O3260" t="s">
        <v>8276</v>
      </c>
      <c r="P3260" t="s">
        <v>8326</v>
      </c>
      <c r="Q3260" t="s">
        <v>8349</v>
      </c>
      <c r="R3260">
        <f t="shared" si="350"/>
        <v>12.4</v>
      </c>
      <c r="S3260" s="9">
        <f t="shared" si="351"/>
        <v>0</v>
      </c>
      <c r="T3260" s="8">
        <f t="shared" si="352"/>
        <v>41488.022256944445</v>
      </c>
      <c r="U3260" s="8">
        <f t="shared" si="353"/>
        <v>41518.022256944445</v>
      </c>
      <c r="V3260" s="14">
        <f t="shared" si="354"/>
        <v>30</v>
      </c>
      <c r="W3260" s="10">
        <f t="shared" si="355"/>
        <v>-0.99690000000000001</v>
      </c>
      <c r="X3260" s="21">
        <f t="shared" si="356"/>
        <v>2013</v>
      </c>
    </row>
    <row r="3261" spans="1:24" ht="75" x14ac:dyDescent="0.25">
      <c r="A3261">
        <v>3083</v>
      </c>
      <c r="B3261" s="1" t="s">
        <v>3083</v>
      </c>
      <c r="C3261" s="1" t="s">
        <v>7193</v>
      </c>
      <c r="D3261" s="3">
        <v>20000</v>
      </c>
      <c r="E3261" s="4">
        <v>56</v>
      </c>
      <c r="F3261" t="s">
        <v>8220</v>
      </c>
      <c r="G3261" t="s">
        <v>8223</v>
      </c>
      <c r="H3261" t="s">
        <v>8404</v>
      </c>
      <c r="I3261" t="s">
        <v>8245</v>
      </c>
      <c r="J3261">
        <v>1409547600</v>
      </c>
      <c r="K3261">
        <v>1406986278</v>
      </c>
      <c r="L3261" t="b">
        <v>0</v>
      </c>
      <c r="M3261">
        <v>3</v>
      </c>
      <c r="N3261" t="b">
        <v>0</v>
      </c>
      <c r="O3261" t="s">
        <v>8301</v>
      </c>
      <c r="P3261" t="s">
        <v>8322</v>
      </c>
      <c r="Q3261" t="s">
        <v>8323</v>
      </c>
      <c r="R3261">
        <f t="shared" si="350"/>
        <v>18.670000000000002</v>
      </c>
      <c r="S3261" s="9">
        <f t="shared" si="351"/>
        <v>0</v>
      </c>
      <c r="T3261" s="8">
        <f t="shared" si="352"/>
        <v>41853.563402777778</v>
      </c>
      <c r="U3261" s="8">
        <f t="shared" si="353"/>
        <v>41883.208333333336</v>
      </c>
      <c r="V3261" s="14">
        <f t="shared" si="354"/>
        <v>29.644930555557949</v>
      </c>
      <c r="W3261" s="10">
        <f t="shared" si="355"/>
        <v>-0.99719999999999998</v>
      </c>
      <c r="X3261" s="21">
        <f t="shared" si="356"/>
        <v>2014</v>
      </c>
    </row>
    <row r="3262" spans="1:24" ht="60" x14ac:dyDescent="0.25">
      <c r="A3262">
        <v>3086</v>
      </c>
      <c r="B3262" s="1" t="s">
        <v>3086</v>
      </c>
      <c r="C3262" s="1" t="s">
        <v>7196</v>
      </c>
      <c r="D3262" s="3">
        <v>20000</v>
      </c>
      <c r="E3262" s="4">
        <v>50</v>
      </c>
      <c r="F3262" t="s">
        <v>8220</v>
      </c>
      <c r="G3262" t="s">
        <v>8236</v>
      </c>
      <c r="H3262" t="s">
        <v>8411</v>
      </c>
      <c r="I3262" t="s">
        <v>8248</v>
      </c>
      <c r="J3262">
        <v>1439827559</v>
      </c>
      <c r="K3262">
        <v>1434643559</v>
      </c>
      <c r="L3262" t="b">
        <v>0</v>
      </c>
      <c r="M3262">
        <v>3</v>
      </c>
      <c r="N3262" t="b">
        <v>0</v>
      </c>
      <c r="O3262" t="s">
        <v>8301</v>
      </c>
      <c r="P3262" t="s">
        <v>8322</v>
      </c>
      <c r="Q3262" t="s">
        <v>8323</v>
      </c>
      <c r="R3262">
        <f t="shared" si="350"/>
        <v>16.670000000000002</v>
      </c>
      <c r="S3262" s="9">
        <f t="shared" si="351"/>
        <v>0</v>
      </c>
      <c r="T3262" s="8">
        <f t="shared" si="352"/>
        <v>42173.67082175926</v>
      </c>
      <c r="U3262" s="8">
        <f t="shared" si="353"/>
        <v>42233.67082175926</v>
      </c>
      <c r="V3262" s="14">
        <f t="shared" si="354"/>
        <v>60</v>
      </c>
      <c r="W3262" s="10">
        <f t="shared" si="355"/>
        <v>-0.99750000000000005</v>
      </c>
      <c r="X3262" s="21">
        <f t="shared" si="356"/>
        <v>2015</v>
      </c>
    </row>
    <row r="3263" spans="1:24" ht="60" x14ac:dyDescent="0.25">
      <c r="A3263">
        <v>1486</v>
      </c>
      <c r="B3263" s="1" t="s">
        <v>1487</v>
      </c>
      <c r="C3263" s="1" t="s">
        <v>5596</v>
      </c>
      <c r="D3263" s="3">
        <v>20000</v>
      </c>
      <c r="E3263" s="4">
        <v>48</v>
      </c>
      <c r="F3263" t="s">
        <v>8220</v>
      </c>
      <c r="G3263" t="s">
        <v>8223</v>
      </c>
      <c r="H3263" t="s">
        <v>8404</v>
      </c>
      <c r="I3263" t="s">
        <v>8245</v>
      </c>
      <c r="J3263">
        <v>1425009761</v>
      </c>
      <c r="K3263">
        <v>1422417761</v>
      </c>
      <c r="L3263" t="b">
        <v>0</v>
      </c>
      <c r="M3263">
        <v>3</v>
      </c>
      <c r="N3263" t="b">
        <v>0</v>
      </c>
      <c r="O3263" t="s">
        <v>8273</v>
      </c>
      <c r="P3263" t="s">
        <v>8310</v>
      </c>
      <c r="Q3263" t="s">
        <v>8351</v>
      </c>
      <c r="R3263">
        <f t="shared" si="350"/>
        <v>16</v>
      </c>
      <c r="S3263" s="9">
        <f t="shared" si="351"/>
        <v>0</v>
      </c>
      <c r="T3263" s="8">
        <f t="shared" si="352"/>
        <v>42032.168530092589</v>
      </c>
      <c r="U3263" s="8">
        <f t="shared" si="353"/>
        <v>42062.168530092589</v>
      </c>
      <c r="V3263" s="14">
        <f t="shared" si="354"/>
        <v>30</v>
      </c>
      <c r="W3263" s="10">
        <f t="shared" si="355"/>
        <v>-0.99760000000000004</v>
      </c>
      <c r="X3263" s="21">
        <f t="shared" si="356"/>
        <v>2015</v>
      </c>
    </row>
    <row r="3264" spans="1:24" ht="60" x14ac:dyDescent="0.25">
      <c r="A3264">
        <v>494</v>
      </c>
      <c r="B3264" s="1" t="s">
        <v>495</v>
      </c>
      <c r="C3264" s="1" t="s">
        <v>4604</v>
      </c>
      <c r="D3264" s="3">
        <v>20000</v>
      </c>
      <c r="E3264" s="4">
        <v>31</v>
      </c>
      <c r="F3264" t="s">
        <v>8220</v>
      </c>
      <c r="G3264" t="s">
        <v>8223</v>
      </c>
      <c r="H3264" t="s">
        <v>8404</v>
      </c>
      <c r="I3264" t="s">
        <v>8245</v>
      </c>
      <c r="J3264">
        <v>1404356400</v>
      </c>
      <c r="K3264">
        <v>1402343765</v>
      </c>
      <c r="L3264" t="b">
        <v>0</v>
      </c>
      <c r="M3264">
        <v>3</v>
      </c>
      <c r="N3264" t="b">
        <v>0</v>
      </c>
      <c r="O3264" t="s">
        <v>8268</v>
      </c>
      <c r="P3264" t="s">
        <v>8320</v>
      </c>
      <c r="Q3264" t="s">
        <v>8338</v>
      </c>
      <c r="R3264">
        <f t="shared" si="350"/>
        <v>10.33</v>
      </c>
      <c r="S3264" s="9">
        <f t="shared" si="351"/>
        <v>0</v>
      </c>
      <c r="T3264" s="8">
        <f t="shared" si="352"/>
        <v>41799.830613425926</v>
      </c>
      <c r="U3264" s="8">
        <f t="shared" si="353"/>
        <v>41823.125</v>
      </c>
      <c r="V3264" s="14">
        <f t="shared" si="354"/>
        <v>23.294386574074451</v>
      </c>
      <c r="W3264" s="10">
        <f t="shared" si="355"/>
        <v>-0.99844999999999995</v>
      </c>
      <c r="X3264" s="21">
        <f t="shared" si="356"/>
        <v>2014</v>
      </c>
    </row>
    <row r="3265" spans="1:24" ht="60" x14ac:dyDescent="0.25">
      <c r="A3265">
        <v>2434</v>
      </c>
      <c r="B3265" s="1" t="s">
        <v>2435</v>
      </c>
      <c r="C3265" s="1" t="s">
        <v>6544</v>
      </c>
      <c r="D3265" s="3">
        <v>20000</v>
      </c>
      <c r="E3265" s="4">
        <v>26</v>
      </c>
      <c r="F3265" t="s">
        <v>8220</v>
      </c>
      <c r="G3265" t="s">
        <v>8223</v>
      </c>
      <c r="H3265" t="s">
        <v>8404</v>
      </c>
      <c r="I3265" t="s">
        <v>8245</v>
      </c>
      <c r="J3265">
        <v>1438662474</v>
      </c>
      <c r="K3265">
        <v>1435206474</v>
      </c>
      <c r="L3265" t="b">
        <v>0</v>
      </c>
      <c r="M3265">
        <v>2</v>
      </c>
      <c r="N3265" t="b">
        <v>0</v>
      </c>
      <c r="O3265" t="s">
        <v>8282</v>
      </c>
      <c r="P3265" t="s">
        <v>8318</v>
      </c>
      <c r="Q3265" t="s">
        <v>8344</v>
      </c>
      <c r="R3265">
        <f t="shared" si="350"/>
        <v>13</v>
      </c>
      <c r="S3265" s="9">
        <f t="shared" si="351"/>
        <v>0</v>
      </c>
      <c r="T3265" s="8">
        <f t="shared" si="352"/>
        <v>42180.18604166666</v>
      </c>
      <c r="U3265" s="8">
        <f t="shared" si="353"/>
        <v>42220.18604166666</v>
      </c>
      <c r="V3265" s="14">
        <f t="shared" si="354"/>
        <v>40</v>
      </c>
      <c r="W3265" s="10">
        <f t="shared" si="355"/>
        <v>-0.99870000000000003</v>
      </c>
      <c r="X3265" s="21">
        <f t="shared" si="356"/>
        <v>2015</v>
      </c>
    </row>
    <row r="3266" spans="1:24" ht="30" x14ac:dyDescent="0.25">
      <c r="A3266">
        <v>2391</v>
      </c>
      <c r="B3266" s="1" t="s">
        <v>2392</v>
      </c>
      <c r="C3266" s="1" t="s">
        <v>6501</v>
      </c>
      <c r="D3266" s="3">
        <v>20000</v>
      </c>
      <c r="E3266" s="4">
        <v>25</v>
      </c>
      <c r="F3266" t="s">
        <v>8219</v>
      </c>
      <c r="G3266" t="s">
        <v>8223</v>
      </c>
      <c r="H3266" t="s">
        <v>8404</v>
      </c>
      <c r="I3266" t="s">
        <v>8245</v>
      </c>
      <c r="J3266">
        <v>1427825044</v>
      </c>
      <c r="K3266">
        <v>1425236644</v>
      </c>
      <c r="L3266" t="b">
        <v>0</v>
      </c>
      <c r="M3266">
        <v>1</v>
      </c>
      <c r="N3266" t="b">
        <v>0</v>
      </c>
      <c r="O3266" t="s">
        <v>8270</v>
      </c>
      <c r="P3266" t="s">
        <v>8307</v>
      </c>
      <c r="Q3266" t="s">
        <v>8341</v>
      </c>
      <c r="R3266">
        <f t="shared" ref="R3266:R3329" si="357">IFERROR(ROUND(E3266/M3266,2),0)</f>
        <v>25</v>
      </c>
      <c r="S3266" s="9">
        <f t="shared" ref="S3266:S3329" si="358">ROUND((E3266/D3266)*100,0)</f>
        <v>0</v>
      </c>
      <c r="T3266" s="8">
        <f t="shared" ref="T3266:T3329" si="359">+(((K3266/60)/60)/24)+DATE(1970,1,1)</f>
        <v>42064.794490740736</v>
      </c>
      <c r="U3266" s="8">
        <f t="shared" ref="U3266:U3329" si="360">+(((J3266/60)/60/24)+DATE(1970,1,1))</f>
        <v>42094.752824074079</v>
      </c>
      <c r="V3266" s="14">
        <f t="shared" ref="V3266:V3329" si="361">+U3266-T3266</f>
        <v>29.958333333343035</v>
      </c>
      <c r="W3266" s="10">
        <f t="shared" ref="W3266:W3329" si="362">+(E3266-D3266)/D3266</f>
        <v>-0.99875000000000003</v>
      </c>
      <c r="X3266" s="21">
        <f t="shared" ref="X3266:X3329" si="363">YEAR(T3266)</f>
        <v>2015</v>
      </c>
    </row>
    <row r="3267" spans="1:24" ht="45" x14ac:dyDescent="0.25">
      <c r="A3267">
        <v>1129</v>
      </c>
      <c r="B3267" s="1" t="s">
        <v>1130</v>
      </c>
      <c r="C3267" s="1" t="s">
        <v>5239</v>
      </c>
      <c r="D3267" s="3">
        <v>20000</v>
      </c>
      <c r="E3267" s="4">
        <v>21</v>
      </c>
      <c r="F3267" t="s">
        <v>8220</v>
      </c>
      <c r="G3267" t="s">
        <v>8223</v>
      </c>
      <c r="H3267" t="s">
        <v>8404</v>
      </c>
      <c r="I3267" t="s">
        <v>8245</v>
      </c>
      <c r="J3267">
        <v>1465107693</v>
      </c>
      <c r="K3267">
        <v>1462515693</v>
      </c>
      <c r="L3267" t="b">
        <v>0</v>
      </c>
      <c r="M3267">
        <v>2</v>
      </c>
      <c r="N3267" t="b">
        <v>0</v>
      </c>
      <c r="O3267" t="s">
        <v>8281</v>
      </c>
      <c r="P3267" t="s">
        <v>8315</v>
      </c>
      <c r="Q3267" t="s">
        <v>8343</v>
      </c>
      <c r="R3267">
        <f t="shared" si="357"/>
        <v>10.5</v>
      </c>
      <c r="S3267" s="9">
        <f t="shared" si="358"/>
        <v>0</v>
      </c>
      <c r="T3267" s="8">
        <f t="shared" si="359"/>
        <v>42496.264965277776</v>
      </c>
      <c r="U3267" s="8">
        <f t="shared" si="360"/>
        <v>42526.264965277776</v>
      </c>
      <c r="V3267" s="14">
        <f t="shared" si="361"/>
        <v>30</v>
      </c>
      <c r="W3267" s="10">
        <f t="shared" si="362"/>
        <v>-0.99895</v>
      </c>
      <c r="X3267" s="21">
        <f t="shared" si="363"/>
        <v>2016</v>
      </c>
    </row>
    <row r="3268" spans="1:24" ht="60" x14ac:dyDescent="0.25">
      <c r="A3268">
        <v>2660</v>
      </c>
      <c r="B3268" s="1" t="s">
        <v>2660</v>
      </c>
      <c r="C3268" s="1" t="s">
        <v>6770</v>
      </c>
      <c r="D3268" s="3">
        <v>20000</v>
      </c>
      <c r="E3268" s="4">
        <v>19</v>
      </c>
      <c r="F3268" t="s">
        <v>8219</v>
      </c>
      <c r="G3268" t="s">
        <v>8223</v>
      </c>
      <c r="H3268" t="s">
        <v>8404</v>
      </c>
      <c r="I3268" t="s">
        <v>8245</v>
      </c>
      <c r="J3268">
        <v>1448388418</v>
      </c>
      <c r="K3268">
        <v>1443200818</v>
      </c>
      <c r="L3268" t="b">
        <v>0</v>
      </c>
      <c r="M3268">
        <v>5</v>
      </c>
      <c r="N3268" t="b">
        <v>0</v>
      </c>
      <c r="O3268" t="s">
        <v>8299</v>
      </c>
      <c r="P3268" t="s">
        <v>8307</v>
      </c>
      <c r="Q3268" t="s">
        <v>8314</v>
      </c>
      <c r="R3268">
        <f t="shared" si="357"/>
        <v>3.8</v>
      </c>
      <c r="S3268" s="9">
        <f t="shared" si="358"/>
        <v>0</v>
      </c>
      <c r="T3268" s="8">
        <f t="shared" si="359"/>
        <v>42272.713171296295</v>
      </c>
      <c r="U3268" s="8">
        <f t="shared" si="360"/>
        <v>42332.754837962959</v>
      </c>
      <c r="V3268" s="14">
        <f t="shared" si="361"/>
        <v>60.041666666664241</v>
      </c>
      <c r="W3268" s="10">
        <f t="shared" si="362"/>
        <v>-0.99904999999999999</v>
      </c>
      <c r="X3268" s="21">
        <f t="shared" si="363"/>
        <v>2015</v>
      </c>
    </row>
    <row r="3269" spans="1:24" ht="60" x14ac:dyDescent="0.25">
      <c r="A3269">
        <v>4049</v>
      </c>
      <c r="B3269" s="1" t="s">
        <v>4045</v>
      </c>
      <c r="C3269" s="1" t="s">
        <v>8153</v>
      </c>
      <c r="D3269" s="3">
        <v>20000</v>
      </c>
      <c r="E3269" s="4">
        <v>16</v>
      </c>
      <c r="F3269" t="s">
        <v>8220</v>
      </c>
      <c r="G3269" t="s">
        <v>8223</v>
      </c>
      <c r="H3269" t="s">
        <v>8404</v>
      </c>
      <c r="I3269" t="s">
        <v>8245</v>
      </c>
      <c r="J3269">
        <v>1436914815</v>
      </c>
      <c r="K3269">
        <v>1434322815</v>
      </c>
      <c r="L3269" t="b">
        <v>0</v>
      </c>
      <c r="M3269">
        <v>1</v>
      </c>
      <c r="N3269" t="b">
        <v>0</v>
      </c>
      <c r="O3269" t="s">
        <v>8269</v>
      </c>
      <c r="P3269" t="s">
        <v>8322</v>
      </c>
      <c r="Q3269" t="s">
        <v>8325</v>
      </c>
      <c r="R3269">
        <f t="shared" si="357"/>
        <v>16</v>
      </c>
      <c r="S3269" s="9">
        <f t="shared" si="358"/>
        <v>0</v>
      </c>
      <c r="T3269" s="8">
        <f t="shared" si="359"/>
        <v>42169.958506944444</v>
      </c>
      <c r="U3269" s="8">
        <f t="shared" si="360"/>
        <v>42199.958506944444</v>
      </c>
      <c r="V3269" s="14">
        <f t="shared" si="361"/>
        <v>30</v>
      </c>
      <c r="W3269" s="10">
        <f t="shared" si="362"/>
        <v>-0.99919999999999998</v>
      </c>
      <c r="X3269" s="21">
        <f t="shared" si="363"/>
        <v>2015</v>
      </c>
    </row>
    <row r="3270" spans="1:24" ht="60" x14ac:dyDescent="0.25">
      <c r="A3270">
        <v>1583</v>
      </c>
      <c r="B3270" s="1" t="s">
        <v>1584</v>
      </c>
      <c r="C3270" s="1" t="s">
        <v>5693</v>
      </c>
      <c r="D3270" s="3">
        <v>20000</v>
      </c>
      <c r="E3270" s="4">
        <v>15</v>
      </c>
      <c r="F3270" t="s">
        <v>8220</v>
      </c>
      <c r="G3270" t="s">
        <v>8224</v>
      </c>
      <c r="H3270" t="s">
        <v>8408</v>
      </c>
      <c r="I3270" t="s">
        <v>8246</v>
      </c>
      <c r="J3270">
        <v>1411681391</v>
      </c>
      <c r="K3270">
        <v>1409089391</v>
      </c>
      <c r="L3270" t="b">
        <v>0</v>
      </c>
      <c r="M3270">
        <v>1</v>
      </c>
      <c r="N3270" t="b">
        <v>0</v>
      </c>
      <c r="O3270" t="s">
        <v>8289</v>
      </c>
      <c r="P3270" t="s">
        <v>8312</v>
      </c>
      <c r="Q3270" t="s">
        <v>8350</v>
      </c>
      <c r="R3270">
        <f t="shared" si="357"/>
        <v>15</v>
      </c>
      <c r="S3270" s="9">
        <f t="shared" si="358"/>
        <v>0</v>
      </c>
      <c r="T3270" s="8">
        <f t="shared" si="359"/>
        <v>41877.904988425929</v>
      </c>
      <c r="U3270" s="8">
        <f t="shared" si="360"/>
        <v>41907.904988425929</v>
      </c>
      <c r="V3270" s="14">
        <f t="shared" si="361"/>
        <v>30</v>
      </c>
      <c r="W3270" s="10">
        <f t="shared" si="362"/>
        <v>-0.99924999999999997</v>
      </c>
      <c r="X3270" s="21">
        <f t="shared" si="363"/>
        <v>2014</v>
      </c>
    </row>
    <row r="3271" spans="1:24" ht="60" x14ac:dyDescent="0.25">
      <c r="A3271">
        <v>1867</v>
      </c>
      <c r="B3271" s="1" t="s">
        <v>1868</v>
      </c>
      <c r="C3271" s="1" t="s">
        <v>5977</v>
      </c>
      <c r="D3271" s="3">
        <v>20000</v>
      </c>
      <c r="E3271" s="4">
        <v>10</v>
      </c>
      <c r="F3271" t="s">
        <v>8220</v>
      </c>
      <c r="G3271" t="s">
        <v>8223</v>
      </c>
      <c r="H3271" t="s">
        <v>8404</v>
      </c>
      <c r="I3271" t="s">
        <v>8245</v>
      </c>
      <c r="J3271">
        <v>1478383912</v>
      </c>
      <c r="K3271">
        <v>1475791912</v>
      </c>
      <c r="L3271" t="b">
        <v>0</v>
      </c>
      <c r="M3271">
        <v>1</v>
      </c>
      <c r="N3271" t="b">
        <v>0</v>
      </c>
      <c r="O3271" t="s">
        <v>8281</v>
      </c>
      <c r="P3271" t="s">
        <v>8315</v>
      </c>
      <c r="Q3271" t="s">
        <v>8343</v>
      </c>
      <c r="R3271">
        <f t="shared" si="357"/>
        <v>10</v>
      </c>
      <c r="S3271" s="9">
        <f t="shared" si="358"/>
        <v>0</v>
      </c>
      <c r="T3271" s="8">
        <f t="shared" si="359"/>
        <v>42649.924907407403</v>
      </c>
      <c r="U3271" s="8">
        <f t="shared" si="360"/>
        <v>42679.924907407403</v>
      </c>
      <c r="V3271" s="14">
        <f t="shared" si="361"/>
        <v>30</v>
      </c>
      <c r="W3271" s="10">
        <f t="shared" si="362"/>
        <v>-0.99950000000000006</v>
      </c>
      <c r="X3271" s="21">
        <f t="shared" si="363"/>
        <v>2016</v>
      </c>
    </row>
    <row r="3272" spans="1:24" ht="45" x14ac:dyDescent="0.25">
      <c r="A3272">
        <v>2126</v>
      </c>
      <c r="B3272" s="1" t="s">
        <v>2127</v>
      </c>
      <c r="C3272" s="1" t="s">
        <v>6236</v>
      </c>
      <c r="D3272" s="3">
        <v>20000</v>
      </c>
      <c r="E3272" s="4">
        <v>10</v>
      </c>
      <c r="F3272" t="s">
        <v>8220</v>
      </c>
      <c r="G3272" t="s">
        <v>8223</v>
      </c>
      <c r="H3272" t="s">
        <v>8404</v>
      </c>
      <c r="I3272" t="s">
        <v>8245</v>
      </c>
      <c r="J3272">
        <v>1418080887</v>
      </c>
      <c r="K3272">
        <v>1415488887</v>
      </c>
      <c r="L3272" t="b">
        <v>0</v>
      </c>
      <c r="M3272">
        <v>2</v>
      </c>
      <c r="N3272" t="b">
        <v>0</v>
      </c>
      <c r="O3272" t="s">
        <v>8280</v>
      </c>
      <c r="P3272" t="s">
        <v>8315</v>
      </c>
      <c r="Q3272" t="s">
        <v>8333</v>
      </c>
      <c r="R3272">
        <f t="shared" si="357"/>
        <v>5</v>
      </c>
      <c r="S3272" s="9">
        <f t="shared" si="358"/>
        <v>0</v>
      </c>
      <c r="T3272" s="8">
        <f t="shared" si="359"/>
        <v>41951.973229166666</v>
      </c>
      <c r="U3272" s="8">
        <f t="shared" si="360"/>
        <v>41981.973229166666</v>
      </c>
      <c r="V3272" s="14">
        <f t="shared" si="361"/>
        <v>30</v>
      </c>
      <c r="W3272" s="10">
        <f t="shared" si="362"/>
        <v>-0.99950000000000006</v>
      </c>
      <c r="X3272" s="21">
        <f t="shared" si="363"/>
        <v>2014</v>
      </c>
    </row>
    <row r="3273" spans="1:24" ht="60" x14ac:dyDescent="0.25">
      <c r="A3273">
        <v>2875</v>
      </c>
      <c r="B3273" s="1" t="s">
        <v>2875</v>
      </c>
      <c r="C3273" s="1" t="s">
        <v>6985</v>
      </c>
      <c r="D3273" s="3">
        <v>20000</v>
      </c>
      <c r="E3273" s="4">
        <v>7</v>
      </c>
      <c r="F3273" t="s">
        <v>8220</v>
      </c>
      <c r="G3273" t="s">
        <v>8223</v>
      </c>
      <c r="H3273" t="s">
        <v>8404</v>
      </c>
      <c r="I3273" t="s">
        <v>8245</v>
      </c>
      <c r="J3273">
        <v>1462417493</v>
      </c>
      <c r="K3273">
        <v>1459825493</v>
      </c>
      <c r="L3273" t="b">
        <v>0</v>
      </c>
      <c r="M3273">
        <v>3</v>
      </c>
      <c r="N3273" t="b">
        <v>0</v>
      </c>
      <c r="O3273" t="s">
        <v>8269</v>
      </c>
      <c r="P3273" t="s">
        <v>8322</v>
      </c>
      <c r="Q3273" t="s">
        <v>8325</v>
      </c>
      <c r="R3273">
        <f t="shared" si="357"/>
        <v>2.33</v>
      </c>
      <c r="S3273" s="9">
        <f t="shared" si="358"/>
        <v>0</v>
      </c>
      <c r="T3273" s="8">
        <f t="shared" si="359"/>
        <v>42465.128391203703</v>
      </c>
      <c r="U3273" s="8">
        <f t="shared" si="360"/>
        <v>42495.128391203703</v>
      </c>
      <c r="V3273" s="14">
        <f t="shared" si="361"/>
        <v>30</v>
      </c>
      <c r="W3273" s="10">
        <f t="shared" si="362"/>
        <v>-0.99965000000000004</v>
      </c>
      <c r="X3273" s="21">
        <f t="shared" si="363"/>
        <v>2016</v>
      </c>
    </row>
    <row r="3274" spans="1:24" ht="45" x14ac:dyDescent="0.25">
      <c r="A3274">
        <v>596</v>
      </c>
      <c r="B3274" s="1" t="s">
        <v>597</v>
      </c>
      <c r="C3274" s="1" t="s">
        <v>4706</v>
      </c>
      <c r="D3274" s="3">
        <v>20000</v>
      </c>
      <c r="E3274" s="4">
        <v>6</v>
      </c>
      <c r="F3274" t="s">
        <v>8220</v>
      </c>
      <c r="G3274" t="s">
        <v>8223</v>
      </c>
      <c r="H3274" t="s">
        <v>8404</v>
      </c>
      <c r="I3274" t="s">
        <v>8245</v>
      </c>
      <c r="J3274">
        <v>1478122292</v>
      </c>
      <c r="K3274">
        <v>1475530292</v>
      </c>
      <c r="L3274" t="b">
        <v>0</v>
      </c>
      <c r="M3274">
        <v>2</v>
      </c>
      <c r="N3274" t="b">
        <v>0</v>
      </c>
      <c r="O3274" t="s">
        <v>8270</v>
      </c>
      <c r="P3274" t="s">
        <v>8307</v>
      </c>
      <c r="Q3274" t="s">
        <v>8341</v>
      </c>
      <c r="R3274">
        <f t="shared" si="357"/>
        <v>3</v>
      </c>
      <c r="S3274" s="9">
        <f t="shared" si="358"/>
        <v>0</v>
      </c>
      <c r="T3274" s="8">
        <f t="shared" si="359"/>
        <v>42646.896898148145</v>
      </c>
      <c r="U3274" s="8">
        <f t="shared" si="360"/>
        <v>42676.896898148145</v>
      </c>
      <c r="V3274" s="14">
        <f t="shared" si="361"/>
        <v>30</v>
      </c>
      <c r="W3274" s="10">
        <f t="shared" si="362"/>
        <v>-0.99970000000000003</v>
      </c>
      <c r="X3274" s="21">
        <f t="shared" si="363"/>
        <v>2016</v>
      </c>
    </row>
    <row r="3275" spans="1:24" ht="60" x14ac:dyDescent="0.25">
      <c r="A3275">
        <v>2416</v>
      </c>
      <c r="B3275" s="1" t="s">
        <v>2417</v>
      </c>
      <c r="C3275" s="1" t="s">
        <v>6526</v>
      </c>
      <c r="D3275" s="3">
        <v>20000</v>
      </c>
      <c r="E3275" s="4">
        <v>5</v>
      </c>
      <c r="F3275" t="s">
        <v>8220</v>
      </c>
      <c r="G3275" t="s">
        <v>8223</v>
      </c>
      <c r="H3275" t="s">
        <v>8404</v>
      </c>
      <c r="I3275" t="s">
        <v>8245</v>
      </c>
      <c r="J3275">
        <v>1426345200</v>
      </c>
      <c r="K3275">
        <v>1421343743</v>
      </c>
      <c r="L3275" t="b">
        <v>0</v>
      </c>
      <c r="M3275">
        <v>1</v>
      </c>
      <c r="N3275" t="b">
        <v>0</v>
      </c>
      <c r="O3275" t="s">
        <v>8282</v>
      </c>
      <c r="P3275" t="s">
        <v>8318</v>
      </c>
      <c r="Q3275" t="s">
        <v>8344</v>
      </c>
      <c r="R3275">
        <f t="shared" si="357"/>
        <v>5</v>
      </c>
      <c r="S3275" s="9">
        <f t="shared" si="358"/>
        <v>0</v>
      </c>
      <c r="T3275" s="8">
        <f t="shared" si="359"/>
        <v>42019.737766203703</v>
      </c>
      <c r="U3275" s="8">
        <f t="shared" si="360"/>
        <v>42077.625</v>
      </c>
      <c r="V3275" s="14">
        <f t="shared" si="361"/>
        <v>57.887233796296641</v>
      </c>
      <c r="W3275" s="10">
        <f t="shared" si="362"/>
        <v>-0.99975000000000003</v>
      </c>
      <c r="X3275" s="21">
        <f t="shared" si="363"/>
        <v>2015</v>
      </c>
    </row>
    <row r="3276" spans="1:24" ht="60" x14ac:dyDescent="0.25">
      <c r="A3276">
        <v>3055</v>
      </c>
      <c r="B3276" s="1" t="s">
        <v>3055</v>
      </c>
      <c r="C3276" s="1" t="s">
        <v>7165</v>
      </c>
      <c r="D3276" s="3">
        <v>20000</v>
      </c>
      <c r="E3276" s="4">
        <v>1</v>
      </c>
      <c r="F3276" t="s">
        <v>8220</v>
      </c>
      <c r="G3276" t="s">
        <v>8223</v>
      </c>
      <c r="H3276" t="s">
        <v>8404</v>
      </c>
      <c r="I3276" t="s">
        <v>8245</v>
      </c>
      <c r="J3276">
        <v>1420844390</v>
      </c>
      <c r="K3276">
        <v>1415660390</v>
      </c>
      <c r="L3276" t="b">
        <v>0</v>
      </c>
      <c r="M3276">
        <v>1</v>
      </c>
      <c r="N3276" t="b">
        <v>0</v>
      </c>
      <c r="O3276" t="s">
        <v>8301</v>
      </c>
      <c r="P3276" t="s">
        <v>8322</v>
      </c>
      <c r="Q3276" t="s">
        <v>8323</v>
      </c>
      <c r="R3276">
        <f t="shared" si="357"/>
        <v>1</v>
      </c>
      <c r="S3276" s="9">
        <f t="shared" si="358"/>
        <v>0</v>
      </c>
      <c r="T3276" s="8">
        <f t="shared" si="359"/>
        <v>41953.95821759259</v>
      </c>
      <c r="U3276" s="8">
        <f t="shared" si="360"/>
        <v>42013.95821759259</v>
      </c>
      <c r="V3276" s="14">
        <f t="shared" si="361"/>
        <v>60</v>
      </c>
      <c r="W3276" s="10">
        <f t="shared" si="362"/>
        <v>-0.99995000000000001</v>
      </c>
      <c r="X3276" s="21">
        <f t="shared" si="363"/>
        <v>2014</v>
      </c>
    </row>
    <row r="3277" spans="1:24" ht="60" x14ac:dyDescent="0.25">
      <c r="A3277">
        <v>129</v>
      </c>
      <c r="B3277" s="1" t="s">
        <v>131</v>
      </c>
      <c r="C3277" s="1" t="s">
        <v>4240</v>
      </c>
      <c r="D3277" s="3">
        <v>20000</v>
      </c>
      <c r="E3277" s="4">
        <v>0</v>
      </c>
      <c r="F3277" t="s">
        <v>8219</v>
      </c>
      <c r="G3277" t="s">
        <v>8223</v>
      </c>
      <c r="H3277" t="s">
        <v>8404</v>
      </c>
      <c r="I3277" t="s">
        <v>8245</v>
      </c>
      <c r="J3277">
        <v>1414708183</v>
      </c>
      <c r="K3277">
        <v>1409524183</v>
      </c>
      <c r="L3277" t="b">
        <v>0</v>
      </c>
      <c r="M3277">
        <v>0</v>
      </c>
      <c r="N3277" t="b">
        <v>0</v>
      </c>
      <c r="O3277" t="s">
        <v>8265</v>
      </c>
      <c r="P3277" t="s">
        <v>8320</v>
      </c>
      <c r="Q3277" t="s">
        <v>8336</v>
      </c>
      <c r="R3277">
        <f t="shared" si="357"/>
        <v>0</v>
      </c>
      <c r="S3277" s="9">
        <f t="shared" si="358"/>
        <v>0</v>
      </c>
      <c r="T3277" s="8">
        <f t="shared" si="359"/>
        <v>41882.937303240738</v>
      </c>
      <c r="U3277" s="8">
        <f t="shared" si="360"/>
        <v>41942.937303240738</v>
      </c>
      <c r="V3277" s="14">
        <f t="shared" si="361"/>
        <v>60</v>
      </c>
      <c r="W3277" s="10">
        <f t="shared" si="362"/>
        <v>-1</v>
      </c>
      <c r="X3277" s="21">
        <f t="shared" si="363"/>
        <v>2014</v>
      </c>
    </row>
    <row r="3278" spans="1:24" ht="60" x14ac:dyDescent="0.25">
      <c r="A3278">
        <v>451</v>
      </c>
      <c r="B3278" s="1" t="s">
        <v>452</v>
      </c>
      <c r="C3278" s="1" t="s">
        <v>4561</v>
      </c>
      <c r="D3278" s="3">
        <v>20000</v>
      </c>
      <c r="E3278" s="4">
        <v>0</v>
      </c>
      <c r="F3278" t="s">
        <v>8220</v>
      </c>
      <c r="G3278" t="s">
        <v>8223</v>
      </c>
      <c r="H3278" t="s">
        <v>8404</v>
      </c>
      <c r="I3278" t="s">
        <v>8245</v>
      </c>
      <c r="J3278">
        <v>1390669791</v>
      </c>
      <c r="K3278">
        <v>1388077791</v>
      </c>
      <c r="L3278" t="b">
        <v>0</v>
      </c>
      <c r="M3278">
        <v>0</v>
      </c>
      <c r="N3278" t="b">
        <v>0</v>
      </c>
      <c r="O3278" t="s">
        <v>8268</v>
      </c>
      <c r="P3278" t="s">
        <v>8320</v>
      </c>
      <c r="Q3278" t="s">
        <v>8338</v>
      </c>
      <c r="R3278">
        <f t="shared" si="357"/>
        <v>0</v>
      </c>
      <c r="S3278" s="9">
        <f t="shared" si="358"/>
        <v>0</v>
      </c>
      <c r="T3278" s="8">
        <f t="shared" si="359"/>
        <v>41634.715173611112</v>
      </c>
      <c r="U3278" s="8">
        <f t="shared" si="360"/>
        <v>41664.715173611112</v>
      </c>
      <c r="V3278" s="14">
        <f t="shared" si="361"/>
        <v>30</v>
      </c>
      <c r="W3278" s="10">
        <f t="shared" si="362"/>
        <v>-1</v>
      </c>
      <c r="X3278" s="21">
        <f t="shared" si="363"/>
        <v>2013</v>
      </c>
    </row>
    <row r="3279" spans="1:24" ht="60" x14ac:dyDescent="0.25">
      <c r="A3279">
        <v>457</v>
      </c>
      <c r="B3279" s="1" t="s">
        <v>458</v>
      </c>
      <c r="C3279" s="1" t="s">
        <v>4567</v>
      </c>
      <c r="D3279" s="3">
        <v>20000</v>
      </c>
      <c r="E3279" s="4">
        <v>0</v>
      </c>
      <c r="F3279" t="s">
        <v>8220</v>
      </c>
      <c r="G3279" t="s">
        <v>8228</v>
      </c>
      <c r="H3279" t="s">
        <v>8409</v>
      </c>
      <c r="I3279" t="s">
        <v>8250</v>
      </c>
      <c r="J3279">
        <v>1408213512</v>
      </c>
      <c r="K3279">
        <v>1405621512</v>
      </c>
      <c r="L3279" t="b">
        <v>0</v>
      </c>
      <c r="M3279">
        <v>0</v>
      </c>
      <c r="N3279" t="b">
        <v>0</v>
      </c>
      <c r="O3279" t="s">
        <v>8268</v>
      </c>
      <c r="P3279" t="s">
        <v>8320</v>
      </c>
      <c r="Q3279" t="s">
        <v>8338</v>
      </c>
      <c r="R3279">
        <f t="shared" si="357"/>
        <v>0</v>
      </c>
      <c r="S3279" s="9">
        <f t="shared" si="358"/>
        <v>0</v>
      </c>
      <c r="T3279" s="8">
        <f t="shared" si="359"/>
        <v>41837.767500000002</v>
      </c>
      <c r="U3279" s="8">
        <f t="shared" si="360"/>
        <v>41867.767500000002</v>
      </c>
      <c r="V3279" s="14">
        <f t="shared" si="361"/>
        <v>30</v>
      </c>
      <c r="W3279" s="10">
        <f t="shared" si="362"/>
        <v>-1</v>
      </c>
      <c r="X3279" s="21">
        <f t="shared" si="363"/>
        <v>2014</v>
      </c>
    </row>
    <row r="3280" spans="1:24" ht="45" x14ac:dyDescent="0.25">
      <c r="A3280">
        <v>632</v>
      </c>
      <c r="B3280" s="1" t="s">
        <v>633</v>
      </c>
      <c r="C3280" s="1" t="s">
        <v>4742</v>
      </c>
      <c r="D3280" s="3">
        <v>20000</v>
      </c>
      <c r="E3280" s="4">
        <v>0</v>
      </c>
      <c r="F3280" t="s">
        <v>8219</v>
      </c>
      <c r="G3280" t="s">
        <v>8232</v>
      </c>
      <c r="H3280" t="s">
        <v>8415</v>
      </c>
      <c r="I3280" t="s">
        <v>8248</v>
      </c>
      <c r="J3280">
        <v>1448470165</v>
      </c>
      <c r="K3280">
        <v>1445874565</v>
      </c>
      <c r="L3280" t="b">
        <v>0</v>
      </c>
      <c r="M3280">
        <v>0</v>
      </c>
      <c r="N3280" t="b">
        <v>0</v>
      </c>
      <c r="O3280" t="s">
        <v>8270</v>
      </c>
      <c r="P3280" t="s">
        <v>8307</v>
      </c>
      <c r="Q3280" t="s">
        <v>8341</v>
      </c>
      <c r="R3280">
        <f t="shared" si="357"/>
        <v>0</v>
      </c>
      <c r="S3280" s="9">
        <f t="shared" si="358"/>
        <v>0</v>
      </c>
      <c r="T3280" s="8">
        <f t="shared" si="359"/>
        <v>42303.659317129626</v>
      </c>
      <c r="U3280" s="8">
        <f t="shared" si="360"/>
        <v>42333.700983796298</v>
      </c>
      <c r="V3280" s="14">
        <f t="shared" si="361"/>
        <v>30.041666666671517</v>
      </c>
      <c r="W3280" s="10">
        <f t="shared" si="362"/>
        <v>-1</v>
      </c>
      <c r="X3280" s="21">
        <f t="shared" si="363"/>
        <v>2015</v>
      </c>
    </row>
    <row r="3281" spans="1:24" ht="30" x14ac:dyDescent="0.25">
      <c r="A3281">
        <v>927</v>
      </c>
      <c r="B3281" s="1" t="s">
        <v>928</v>
      </c>
      <c r="C3281" s="1" t="s">
        <v>5037</v>
      </c>
      <c r="D3281" s="3">
        <v>20000</v>
      </c>
      <c r="E3281" s="4">
        <v>0</v>
      </c>
      <c r="F3281" t="s">
        <v>8220</v>
      </c>
      <c r="G3281" t="s">
        <v>8223</v>
      </c>
      <c r="H3281" t="s">
        <v>8404</v>
      </c>
      <c r="I3281" t="s">
        <v>8245</v>
      </c>
      <c r="J3281">
        <v>1337024695</v>
      </c>
      <c r="K3281">
        <v>1334432695</v>
      </c>
      <c r="L3281" t="b">
        <v>0</v>
      </c>
      <c r="M3281">
        <v>0</v>
      </c>
      <c r="N3281" t="b">
        <v>0</v>
      </c>
      <c r="O3281" t="s">
        <v>8276</v>
      </c>
      <c r="P3281" t="s">
        <v>8326</v>
      </c>
      <c r="Q3281" t="s">
        <v>8349</v>
      </c>
      <c r="R3281">
        <f t="shared" si="357"/>
        <v>0</v>
      </c>
      <c r="S3281" s="9">
        <f t="shared" si="358"/>
        <v>0</v>
      </c>
      <c r="T3281" s="8">
        <f t="shared" si="359"/>
        <v>41013.822858796295</v>
      </c>
      <c r="U3281" s="8">
        <f t="shared" si="360"/>
        <v>41043.822858796295</v>
      </c>
      <c r="V3281" s="14">
        <f t="shared" si="361"/>
        <v>30</v>
      </c>
      <c r="W3281" s="10">
        <f t="shared" si="362"/>
        <v>-1</v>
      </c>
      <c r="X3281" s="21">
        <f t="shared" si="363"/>
        <v>2012</v>
      </c>
    </row>
    <row r="3282" spans="1:24" ht="60" x14ac:dyDescent="0.25">
      <c r="A3282">
        <v>1554</v>
      </c>
      <c r="B3282" s="1" t="s">
        <v>1555</v>
      </c>
      <c r="C3282" s="1" t="s">
        <v>5664</v>
      </c>
      <c r="D3282" s="3">
        <v>20000</v>
      </c>
      <c r="E3282" s="4">
        <v>0</v>
      </c>
      <c r="F3282" t="s">
        <v>8220</v>
      </c>
      <c r="G3282" t="s">
        <v>8225</v>
      </c>
      <c r="H3282" t="s">
        <v>8405</v>
      </c>
      <c r="I3282" t="s">
        <v>8247</v>
      </c>
      <c r="J3282">
        <v>1438495390</v>
      </c>
      <c r="K3282">
        <v>1435903390</v>
      </c>
      <c r="L3282" t="b">
        <v>0</v>
      </c>
      <c r="M3282">
        <v>0</v>
      </c>
      <c r="N3282" t="b">
        <v>0</v>
      </c>
      <c r="O3282" t="s">
        <v>8287</v>
      </c>
      <c r="P3282" t="s">
        <v>8312</v>
      </c>
      <c r="Q3282" t="s">
        <v>8354</v>
      </c>
      <c r="R3282">
        <f t="shared" si="357"/>
        <v>0</v>
      </c>
      <c r="S3282" s="9">
        <f t="shared" si="358"/>
        <v>0</v>
      </c>
      <c r="T3282" s="8">
        <f t="shared" si="359"/>
        <v>42188.252199074079</v>
      </c>
      <c r="U3282" s="8">
        <f t="shared" si="360"/>
        <v>42218.252199074079</v>
      </c>
      <c r="V3282" s="14">
        <f t="shared" si="361"/>
        <v>30</v>
      </c>
      <c r="W3282" s="10">
        <f t="shared" si="362"/>
        <v>-1</v>
      </c>
      <c r="X3282" s="21">
        <f t="shared" si="363"/>
        <v>2015</v>
      </c>
    </row>
    <row r="3283" spans="1:24" ht="45" x14ac:dyDescent="0.25">
      <c r="A3283">
        <v>2426</v>
      </c>
      <c r="B3283" s="1" t="s">
        <v>2427</v>
      </c>
      <c r="C3283" s="1" t="s">
        <v>6536</v>
      </c>
      <c r="D3283" s="3">
        <v>20000</v>
      </c>
      <c r="E3283" s="4">
        <v>0</v>
      </c>
      <c r="F3283" t="s">
        <v>8220</v>
      </c>
      <c r="G3283" t="s">
        <v>8223</v>
      </c>
      <c r="H3283" t="s">
        <v>8404</v>
      </c>
      <c r="I3283" t="s">
        <v>8245</v>
      </c>
      <c r="J3283">
        <v>1439006692</v>
      </c>
      <c r="K3283">
        <v>1433822692</v>
      </c>
      <c r="L3283" t="b">
        <v>0</v>
      </c>
      <c r="M3283">
        <v>0</v>
      </c>
      <c r="N3283" t="b">
        <v>0</v>
      </c>
      <c r="O3283" t="s">
        <v>8282</v>
      </c>
      <c r="P3283" t="s">
        <v>8318</v>
      </c>
      <c r="Q3283" t="s">
        <v>8344</v>
      </c>
      <c r="R3283">
        <f t="shared" si="357"/>
        <v>0</v>
      </c>
      <c r="S3283" s="9">
        <f t="shared" si="358"/>
        <v>0</v>
      </c>
      <c r="T3283" s="8">
        <f t="shared" si="359"/>
        <v>42164.170046296291</v>
      </c>
      <c r="U3283" s="8">
        <f t="shared" si="360"/>
        <v>42224.170046296291</v>
      </c>
      <c r="V3283" s="14">
        <f t="shared" si="361"/>
        <v>60</v>
      </c>
      <c r="W3283" s="10">
        <f t="shared" si="362"/>
        <v>-1</v>
      </c>
      <c r="X3283" s="21">
        <f t="shared" si="363"/>
        <v>2015</v>
      </c>
    </row>
    <row r="3284" spans="1:24" ht="60" x14ac:dyDescent="0.25">
      <c r="A3284">
        <v>2508</v>
      </c>
      <c r="B3284" s="1" t="s">
        <v>2508</v>
      </c>
      <c r="C3284" s="1" t="s">
        <v>6618</v>
      </c>
      <c r="D3284" s="3">
        <v>20000</v>
      </c>
      <c r="E3284" s="4">
        <v>0</v>
      </c>
      <c r="F3284" t="s">
        <v>8220</v>
      </c>
      <c r="G3284" t="s">
        <v>8223</v>
      </c>
      <c r="H3284" t="s">
        <v>8404</v>
      </c>
      <c r="I3284" t="s">
        <v>8245</v>
      </c>
      <c r="J3284">
        <v>1408056634</v>
      </c>
      <c r="K3284">
        <v>1405464634</v>
      </c>
      <c r="L3284" t="b">
        <v>0</v>
      </c>
      <c r="M3284">
        <v>0</v>
      </c>
      <c r="N3284" t="b">
        <v>0</v>
      </c>
      <c r="O3284" t="s">
        <v>8297</v>
      </c>
      <c r="P3284" t="s">
        <v>8318</v>
      </c>
      <c r="Q3284" t="s">
        <v>8356</v>
      </c>
      <c r="R3284">
        <f t="shared" si="357"/>
        <v>0</v>
      </c>
      <c r="S3284" s="9">
        <f t="shared" si="358"/>
        <v>0</v>
      </c>
      <c r="T3284" s="8">
        <f t="shared" si="359"/>
        <v>41835.951782407406</v>
      </c>
      <c r="U3284" s="8">
        <f t="shared" si="360"/>
        <v>41865.951782407406</v>
      </c>
      <c r="V3284" s="14">
        <f t="shared" si="361"/>
        <v>30</v>
      </c>
      <c r="W3284" s="10">
        <f t="shared" si="362"/>
        <v>-1</v>
      </c>
      <c r="X3284" s="21">
        <f t="shared" si="363"/>
        <v>2014</v>
      </c>
    </row>
    <row r="3285" spans="1:24" ht="30" x14ac:dyDescent="0.25">
      <c r="A3285">
        <v>2563</v>
      </c>
      <c r="B3285" s="1" t="s">
        <v>2563</v>
      </c>
      <c r="C3285" s="1" t="s">
        <v>6673</v>
      </c>
      <c r="D3285" s="3">
        <v>20000</v>
      </c>
      <c r="E3285" s="4">
        <v>0</v>
      </c>
      <c r="F3285" t="s">
        <v>8219</v>
      </c>
      <c r="G3285" t="s">
        <v>8223</v>
      </c>
      <c r="H3285" t="s">
        <v>8404</v>
      </c>
      <c r="I3285" t="s">
        <v>8245</v>
      </c>
      <c r="J3285">
        <v>1438226451</v>
      </c>
      <c r="K3285">
        <v>1433042451</v>
      </c>
      <c r="L3285" t="b">
        <v>0</v>
      </c>
      <c r="M3285">
        <v>0</v>
      </c>
      <c r="N3285" t="b">
        <v>0</v>
      </c>
      <c r="O3285" t="s">
        <v>8282</v>
      </c>
      <c r="P3285" t="s">
        <v>8318</v>
      </c>
      <c r="Q3285" t="s">
        <v>8344</v>
      </c>
      <c r="R3285">
        <f t="shared" si="357"/>
        <v>0</v>
      </c>
      <c r="S3285" s="9">
        <f t="shared" si="358"/>
        <v>0</v>
      </c>
      <c r="T3285" s="8">
        <f t="shared" si="359"/>
        <v>42155.139479166668</v>
      </c>
      <c r="U3285" s="8">
        <f t="shared" si="360"/>
        <v>42215.139479166668</v>
      </c>
      <c r="V3285" s="14">
        <f t="shared" si="361"/>
        <v>60</v>
      </c>
      <c r="W3285" s="10">
        <f t="shared" si="362"/>
        <v>-1</v>
      </c>
      <c r="X3285" s="21">
        <f t="shared" si="363"/>
        <v>2015</v>
      </c>
    </row>
    <row r="3286" spans="1:24" ht="45" x14ac:dyDescent="0.25">
      <c r="A3286">
        <v>3741</v>
      </c>
      <c r="B3286" s="1" t="s">
        <v>3738</v>
      </c>
      <c r="C3286" s="1" t="s">
        <v>7851</v>
      </c>
      <c r="D3286" s="3">
        <v>20000</v>
      </c>
      <c r="E3286" s="4">
        <v>0</v>
      </c>
      <c r="F3286" t="s">
        <v>8220</v>
      </c>
      <c r="G3286" t="s">
        <v>8223</v>
      </c>
      <c r="H3286" t="s">
        <v>8404</v>
      </c>
      <c r="I3286" t="s">
        <v>8245</v>
      </c>
      <c r="J3286">
        <v>1450389950</v>
      </c>
      <c r="K3286">
        <v>1447797950</v>
      </c>
      <c r="L3286" t="b">
        <v>0</v>
      </c>
      <c r="M3286">
        <v>0</v>
      </c>
      <c r="N3286" t="b">
        <v>0</v>
      </c>
      <c r="O3286" t="s">
        <v>8269</v>
      </c>
      <c r="P3286" t="s">
        <v>8322</v>
      </c>
      <c r="Q3286" t="s">
        <v>8325</v>
      </c>
      <c r="R3286">
        <f t="shared" si="357"/>
        <v>0</v>
      </c>
      <c r="S3286" s="9">
        <f t="shared" si="358"/>
        <v>0</v>
      </c>
      <c r="T3286" s="8">
        <f t="shared" si="359"/>
        <v>42325.920717592591</v>
      </c>
      <c r="U3286" s="8">
        <f t="shared" si="360"/>
        <v>42355.920717592591</v>
      </c>
      <c r="V3286" s="14">
        <f t="shared" si="361"/>
        <v>30</v>
      </c>
      <c r="W3286" s="10">
        <f t="shared" si="362"/>
        <v>-1</v>
      </c>
      <c r="X3286" s="21">
        <f t="shared" si="363"/>
        <v>2015</v>
      </c>
    </row>
    <row r="3287" spans="1:24" ht="60" x14ac:dyDescent="0.25">
      <c r="A3287">
        <v>3936</v>
      </c>
      <c r="B3287" s="1" t="s">
        <v>3933</v>
      </c>
      <c r="C3287" s="1" t="s">
        <v>8044</v>
      </c>
      <c r="D3287" s="3">
        <v>20000</v>
      </c>
      <c r="E3287" s="4">
        <v>0</v>
      </c>
      <c r="F3287" t="s">
        <v>8220</v>
      </c>
      <c r="G3287" t="s">
        <v>8223</v>
      </c>
      <c r="H3287" t="s">
        <v>8404</v>
      </c>
      <c r="I3287" t="s">
        <v>8245</v>
      </c>
      <c r="J3287">
        <v>1480576720</v>
      </c>
      <c r="K3287">
        <v>1477981120</v>
      </c>
      <c r="L3287" t="b">
        <v>0</v>
      </c>
      <c r="M3287">
        <v>0</v>
      </c>
      <c r="N3287" t="b">
        <v>0</v>
      </c>
      <c r="O3287" t="s">
        <v>8269</v>
      </c>
      <c r="P3287" t="s">
        <v>8322</v>
      </c>
      <c r="Q3287" t="s">
        <v>8325</v>
      </c>
      <c r="R3287">
        <f t="shared" si="357"/>
        <v>0</v>
      </c>
      <c r="S3287" s="9">
        <f t="shared" si="358"/>
        <v>0</v>
      </c>
      <c r="T3287" s="8">
        <f t="shared" si="359"/>
        <v>42675.262962962966</v>
      </c>
      <c r="U3287" s="8">
        <f t="shared" si="360"/>
        <v>42705.304629629631</v>
      </c>
      <c r="V3287" s="14">
        <f t="shared" si="361"/>
        <v>30.041666666664241</v>
      </c>
      <c r="W3287" s="10">
        <f t="shared" si="362"/>
        <v>-1</v>
      </c>
      <c r="X3287" s="21">
        <f t="shared" si="363"/>
        <v>2016</v>
      </c>
    </row>
    <row r="3288" spans="1:24" ht="45" x14ac:dyDescent="0.25">
      <c r="A3288">
        <v>4029</v>
      </c>
      <c r="B3288" s="1" t="s">
        <v>4025</v>
      </c>
      <c r="C3288" s="1" t="s">
        <v>8134</v>
      </c>
      <c r="D3288" s="3">
        <v>20000</v>
      </c>
      <c r="E3288" s="4">
        <v>0</v>
      </c>
      <c r="F3288" t="s">
        <v>8220</v>
      </c>
      <c r="G3288" t="s">
        <v>8223</v>
      </c>
      <c r="H3288" t="s">
        <v>8404</v>
      </c>
      <c r="I3288" t="s">
        <v>8245</v>
      </c>
      <c r="J3288">
        <v>1450053370</v>
      </c>
      <c r="K3288">
        <v>1447461370</v>
      </c>
      <c r="L3288" t="b">
        <v>0</v>
      </c>
      <c r="M3288">
        <v>0</v>
      </c>
      <c r="N3288" t="b">
        <v>0</v>
      </c>
      <c r="O3288" t="s">
        <v>8269</v>
      </c>
      <c r="P3288" t="s">
        <v>8322</v>
      </c>
      <c r="Q3288" t="s">
        <v>8325</v>
      </c>
      <c r="R3288">
        <f t="shared" si="357"/>
        <v>0</v>
      </c>
      <c r="S3288" s="9">
        <f t="shared" si="358"/>
        <v>0</v>
      </c>
      <c r="T3288" s="8">
        <f t="shared" si="359"/>
        <v>42322.025115740747</v>
      </c>
      <c r="U3288" s="8">
        <f t="shared" si="360"/>
        <v>42352.025115740747</v>
      </c>
      <c r="V3288" s="14">
        <f t="shared" si="361"/>
        <v>30</v>
      </c>
      <c r="W3288" s="10">
        <f t="shared" si="362"/>
        <v>-1</v>
      </c>
      <c r="X3288" s="21">
        <f t="shared" si="363"/>
        <v>2015</v>
      </c>
    </row>
    <row r="3289" spans="1:24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t="s">
        <v>8237</v>
      </c>
      <c r="H3289" t="s">
        <v>8420</v>
      </c>
      <c r="I3289" t="s">
        <v>8255</v>
      </c>
      <c r="J3289">
        <v>1482779931</v>
      </c>
      <c r="K3289">
        <v>1480187931</v>
      </c>
      <c r="L3289" t="b">
        <v>0</v>
      </c>
      <c r="M3289">
        <v>0</v>
      </c>
      <c r="N3289" t="b">
        <v>0</v>
      </c>
      <c r="O3289" t="s">
        <v>8269</v>
      </c>
      <c r="P3289" t="s">
        <v>8322</v>
      </c>
      <c r="Q3289" t="s">
        <v>8325</v>
      </c>
      <c r="R3289">
        <f t="shared" si="357"/>
        <v>0</v>
      </c>
      <c r="S3289" s="9">
        <f t="shared" si="358"/>
        <v>0</v>
      </c>
      <c r="T3289" s="8">
        <f t="shared" si="359"/>
        <v>42700.804756944446</v>
      </c>
      <c r="U3289" s="8">
        <f t="shared" si="360"/>
        <v>42730.804756944446</v>
      </c>
      <c r="V3289" s="14">
        <f t="shared" si="361"/>
        <v>30</v>
      </c>
      <c r="W3289" s="10">
        <f t="shared" si="362"/>
        <v>-1</v>
      </c>
      <c r="X3289" s="21">
        <f t="shared" si="363"/>
        <v>2016</v>
      </c>
    </row>
    <row r="3290" spans="1:24" ht="60" x14ac:dyDescent="0.25">
      <c r="A3290">
        <v>2225</v>
      </c>
      <c r="B3290" s="1" t="s">
        <v>2226</v>
      </c>
      <c r="C3290" s="1" t="s">
        <v>6335</v>
      </c>
      <c r="D3290" s="3">
        <v>21000</v>
      </c>
      <c r="E3290" s="4">
        <v>198415.01</v>
      </c>
      <c r="F3290" t="s">
        <v>8218</v>
      </c>
      <c r="G3290" t="s">
        <v>8224</v>
      </c>
      <c r="H3290" t="s">
        <v>8408</v>
      </c>
      <c r="I3290" t="s">
        <v>8246</v>
      </c>
      <c r="J3290">
        <v>1411326015</v>
      </c>
      <c r="K3290">
        <v>1408734015</v>
      </c>
      <c r="L3290" t="b">
        <v>0</v>
      </c>
      <c r="M3290">
        <v>1204</v>
      </c>
      <c r="N3290" t="b">
        <v>1</v>
      </c>
      <c r="O3290" t="s">
        <v>8295</v>
      </c>
      <c r="P3290" t="s">
        <v>8315</v>
      </c>
      <c r="Q3290" t="s">
        <v>8316</v>
      </c>
      <c r="R3290">
        <f t="shared" si="357"/>
        <v>164.8</v>
      </c>
      <c r="S3290" s="9">
        <f t="shared" si="358"/>
        <v>945</v>
      </c>
      <c r="T3290" s="8">
        <f t="shared" si="359"/>
        <v>41873.79184027778</v>
      </c>
      <c r="U3290" s="8">
        <f t="shared" si="360"/>
        <v>41903.79184027778</v>
      </c>
      <c r="V3290" s="14">
        <f t="shared" si="361"/>
        <v>30</v>
      </c>
      <c r="W3290" s="10">
        <f t="shared" si="362"/>
        <v>8.4483338095238096</v>
      </c>
      <c r="X3290" s="21">
        <f t="shared" si="363"/>
        <v>2014</v>
      </c>
    </row>
    <row r="3291" spans="1:24" ht="45" x14ac:dyDescent="0.25">
      <c r="A3291">
        <v>3245</v>
      </c>
      <c r="B3291" s="1" t="s">
        <v>3245</v>
      </c>
      <c r="C3291" s="1" t="s">
        <v>7355</v>
      </c>
      <c r="D3291" s="3">
        <v>21000</v>
      </c>
      <c r="E3291" s="4">
        <v>21904</v>
      </c>
      <c r="F3291" t="s">
        <v>8218</v>
      </c>
      <c r="G3291" t="s">
        <v>8223</v>
      </c>
      <c r="H3291" t="s">
        <v>8404</v>
      </c>
      <c r="I3291" t="s">
        <v>8245</v>
      </c>
      <c r="J3291">
        <v>1434074400</v>
      </c>
      <c r="K3291">
        <v>1431354258</v>
      </c>
      <c r="L3291" t="b">
        <v>0</v>
      </c>
      <c r="M3291">
        <v>270</v>
      </c>
      <c r="N3291" t="b">
        <v>1</v>
      </c>
      <c r="O3291" t="s">
        <v>8269</v>
      </c>
      <c r="P3291" t="s">
        <v>8322</v>
      </c>
      <c r="Q3291" t="s">
        <v>8325</v>
      </c>
      <c r="R3291">
        <f t="shared" si="357"/>
        <v>81.13</v>
      </c>
      <c r="S3291" s="9">
        <f t="shared" si="358"/>
        <v>104</v>
      </c>
      <c r="T3291" s="8">
        <f t="shared" si="359"/>
        <v>42135.60020833333</v>
      </c>
      <c r="U3291" s="8">
        <f t="shared" si="360"/>
        <v>42167.083333333328</v>
      </c>
      <c r="V3291" s="14">
        <f t="shared" si="361"/>
        <v>31.483124999998836</v>
      </c>
      <c r="W3291" s="10">
        <f t="shared" si="362"/>
        <v>4.304761904761905E-2</v>
      </c>
      <c r="X3291" s="21">
        <f t="shared" si="363"/>
        <v>2015</v>
      </c>
    </row>
    <row r="3292" spans="1:24" ht="60" x14ac:dyDescent="0.25">
      <c r="A3292">
        <v>1193</v>
      </c>
      <c r="B3292" s="1" t="s">
        <v>1194</v>
      </c>
      <c r="C3292" s="1" t="s">
        <v>5303</v>
      </c>
      <c r="D3292" s="3">
        <v>21000</v>
      </c>
      <c r="E3292" s="4">
        <v>21831</v>
      </c>
      <c r="F3292" t="s">
        <v>8218</v>
      </c>
      <c r="G3292" t="s">
        <v>8223</v>
      </c>
      <c r="H3292" t="s">
        <v>8404</v>
      </c>
      <c r="I3292" t="s">
        <v>8245</v>
      </c>
      <c r="J3292">
        <v>1460223453</v>
      </c>
      <c r="K3292">
        <v>1455043053</v>
      </c>
      <c r="L3292" t="b">
        <v>0</v>
      </c>
      <c r="M3292">
        <v>273</v>
      </c>
      <c r="N3292" t="b">
        <v>1</v>
      </c>
      <c r="O3292" t="s">
        <v>8283</v>
      </c>
      <c r="P3292" t="s">
        <v>8312</v>
      </c>
      <c r="Q3292" t="s">
        <v>8313</v>
      </c>
      <c r="R3292">
        <f t="shared" si="357"/>
        <v>79.97</v>
      </c>
      <c r="S3292" s="9">
        <f t="shared" si="358"/>
        <v>104</v>
      </c>
      <c r="T3292" s="8">
        <f t="shared" si="359"/>
        <v>42409.776076388895</v>
      </c>
      <c r="U3292" s="8">
        <f t="shared" si="360"/>
        <v>42469.734409722223</v>
      </c>
      <c r="V3292" s="14">
        <f t="shared" si="361"/>
        <v>59.958333333328483</v>
      </c>
      <c r="W3292" s="10">
        <f t="shared" si="362"/>
        <v>3.957142857142857E-2</v>
      </c>
      <c r="X3292" s="21">
        <f t="shared" si="363"/>
        <v>2016</v>
      </c>
    </row>
    <row r="3293" spans="1:24" ht="60" x14ac:dyDescent="0.25">
      <c r="A3293">
        <v>2776</v>
      </c>
      <c r="B3293" s="1" t="s">
        <v>2776</v>
      </c>
      <c r="C3293" s="1" t="s">
        <v>6886</v>
      </c>
      <c r="D3293" s="3">
        <v>21000</v>
      </c>
      <c r="E3293" s="4">
        <v>1655</v>
      </c>
      <c r="F3293" t="s">
        <v>8220</v>
      </c>
      <c r="G3293" t="s">
        <v>8223</v>
      </c>
      <c r="H3293" t="s">
        <v>8404</v>
      </c>
      <c r="I3293" t="s">
        <v>8245</v>
      </c>
      <c r="J3293">
        <v>1434092876</v>
      </c>
      <c r="K3293">
        <v>1431414476</v>
      </c>
      <c r="L3293" t="b">
        <v>0</v>
      </c>
      <c r="M3293">
        <v>36</v>
      </c>
      <c r="N3293" t="b">
        <v>0</v>
      </c>
      <c r="O3293" t="s">
        <v>8302</v>
      </c>
      <c r="P3293" t="s">
        <v>8310</v>
      </c>
      <c r="Q3293" t="s">
        <v>8355</v>
      </c>
      <c r="R3293">
        <f t="shared" si="357"/>
        <v>45.97</v>
      </c>
      <c r="S3293" s="9">
        <f t="shared" si="358"/>
        <v>8</v>
      </c>
      <c r="T3293" s="8">
        <f t="shared" si="359"/>
        <v>42136.297175925924</v>
      </c>
      <c r="U3293" s="8">
        <f t="shared" si="360"/>
        <v>42167.297175925924</v>
      </c>
      <c r="V3293" s="14">
        <f t="shared" si="361"/>
        <v>31</v>
      </c>
      <c r="W3293" s="10">
        <f t="shared" si="362"/>
        <v>-0.92119047619047623</v>
      </c>
      <c r="X3293" s="21">
        <f t="shared" si="363"/>
        <v>2015</v>
      </c>
    </row>
    <row r="3294" spans="1:24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t="s">
        <v>8223</v>
      </c>
      <c r="H3294" t="s">
        <v>8404</v>
      </c>
      <c r="I3294" t="s">
        <v>8245</v>
      </c>
      <c r="J3294">
        <v>1425055079</v>
      </c>
      <c r="K3294">
        <v>1422463079</v>
      </c>
      <c r="L3294" t="b">
        <v>0</v>
      </c>
      <c r="M3294">
        <v>253</v>
      </c>
      <c r="N3294" t="b">
        <v>1</v>
      </c>
      <c r="O3294" t="s">
        <v>8263</v>
      </c>
      <c r="P3294" t="s">
        <v>8320</v>
      </c>
      <c r="Q3294" t="s">
        <v>8331</v>
      </c>
      <c r="R3294">
        <f t="shared" si="357"/>
        <v>159.51</v>
      </c>
      <c r="S3294" s="9">
        <f t="shared" si="358"/>
        <v>183</v>
      </c>
      <c r="T3294" s="8">
        <f t="shared" si="359"/>
        <v>42032.693043981482</v>
      </c>
      <c r="U3294" s="8">
        <f t="shared" si="360"/>
        <v>42062.693043981482</v>
      </c>
      <c r="V3294" s="14">
        <f t="shared" si="361"/>
        <v>30</v>
      </c>
      <c r="W3294" s="10">
        <f t="shared" si="362"/>
        <v>0.83440909090909088</v>
      </c>
      <c r="X3294" s="21">
        <f t="shared" si="363"/>
        <v>2015</v>
      </c>
    </row>
    <row r="3295" spans="1:24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t="s">
        <v>8223</v>
      </c>
      <c r="H3295" t="s">
        <v>8404</v>
      </c>
      <c r="I3295" t="s">
        <v>8245</v>
      </c>
      <c r="J3295">
        <v>1360276801</v>
      </c>
      <c r="K3295">
        <v>1357684801</v>
      </c>
      <c r="L3295" t="b">
        <v>1</v>
      </c>
      <c r="M3295">
        <v>576</v>
      </c>
      <c r="N3295" t="b">
        <v>1</v>
      </c>
      <c r="O3295" t="s">
        <v>8267</v>
      </c>
      <c r="P3295" t="s">
        <v>8320</v>
      </c>
      <c r="Q3295" t="s">
        <v>8321</v>
      </c>
      <c r="R3295">
        <f t="shared" si="357"/>
        <v>42.52</v>
      </c>
      <c r="S3295" s="9">
        <f t="shared" si="358"/>
        <v>111</v>
      </c>
      <c r="T3295" s="8">
        <f t="shared" si="359"/>
        <v>41282.944456018515</v>
      </c>
      <c r="U3295" s="8">
        <f t="shared" si="360"/>
        <v>41312.944456018515</v>
      </c>
      <c r="V3295" s="14">
        <f t="shared" si="361"/>
        <v>30</v>
      </c>
      <c r="W3295" s="10">
        <f t="shared" si="362"/>
        <v>0.11318181818181818</v>
      </c>
      <c r="X3295" s="21">
        <f t="shared" si="363"/>
        <v>2013</v>
      </c>
    </row>
    <row r="3296" spans="1:24" ht="60" x14ac:dyDescent="0.25">
      <c r="A3296">
        <v>3017</v>
      </c>
      <c r="B3296" s="1" t="s">
        <v>3017</v>
      </c>
      <c r="C3296" s="1" t="s">
        <v>7127</v>
      </c>
      <c r="D3296" s="3">
        <v>22000</v>
      </c>
      <c r="E3296" s="4">
        <v>23285</v>
      </c>
      <c r="F3296" t="s">
        <v>8218</v>
      </c>
      <c r="G3296" t="s">
        <v>8223</v>
      </c>
      <c r="H3296" t="s">
        <v>8404</v>
      </c>
      <c r="I3296" t="s">
        <v>8245</v>
      </c>
      <c r="J3296">
        <v>1408566243</v>
      </c>
      <c r="K3296">
        <v>1405974243</v>
      </c>
      <c r="L3296" t="b">
        <v>0</v>
      </c>
      <c r="M3296">
        <v>159</v>
      </c>
      <c r="N3296" t="b">
        <v>1</v>
      </c>
      <c r="O3296" t="s">
        <v>8301</v>
      </c>
      <c r="P3296" t="s">
        <v>8322</v>
      </c>
      <c r="Q3296" t="s">
        <v>8323</v>
      </c>
      <c r="R3296">
        <f t="shared" si="357"/>
        <v>146.44999999999999</v>
      </c>
      <c r="S3296" s="9">
        <f t="shared" si="358"/>
        <v>106</v>
      </c>
      <c r="T3296" s="8">
        <f t="shared" si="359"/>
        <v>41841.850034722222</v>
      </c>
      <c r="U3296" s="8">
        <f t="shared" si="360"/>
        <v>41871.850034722222</v>
      </c>
      <c r="V3296" s="14">
        <f t="shared" si="361"/>
        <v>30</v>
      </c>
      <c r="W3296" s="10">
        <f t="shared" si="362"/>
        <v>5.8409090909090911E-2</v>
      </c>
      <c r="X3296" s="21">
        <f t="shared" si="363"/>
        <v>2014</v>
      </c>
    </row>
    <row r="3297" spans="1:24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t="s">
        <v>8224</v>
      </c>
      <c r="H3297" t="s">
        <v>8408</v>
      </c>
      <c r="I3297" t="s">
        <v>8246</v>
      </c>
      <c r="J3297">
        <v>1486391011</v>
      </c>
      <c r="K3297">
        <v>1483712611</v>
      </c>
      <c r="L3297" t="b">
        <v>0</v>
      </c>
      <c r="M3297">
        <v>375</v>
      </c>
      <c r="N3297" t="b">
        <v>1</v>
      </c>
      <c r="O3297" t="s">
        <v>8283</v>
      </c>
      <c r="P3297" t="s">
        <v>8312</v>
      </c>
      <c r="Q3297" t="s">
        <v>8313</v>
      </c>
      <c r="R3297">
        <f t="shared" si="357"/>
        <v>61.56</v>
      </c>
      <c r="S3297" s="9">
        <f t="shared" si="358"/>
        <v>105</v>
      </c>
      <c r="T3297" s="8">
        <f t="shared" si="359"/>
        <v>42741.599664351852</v>
      </c>
      <c r="U3297" s="8">
        <f t="shared" si="360"/>
        <v>42772.599664351852</v>
      </c>
      <c r="V3297" s="14">
        <f t="shared" si="361"/>
        <v>31</v>
      </c>
      <c r="W3297" s="10">
        <f t="shared" si="362"/>
        <v>4.9363636363636366E-2</v>
      </c>
      <c r="X3297" s="21">
        <f t="shared" si="363"/>
        <v>2017</v>
      </c>
    </row>
    <row r="3298" spans="1:24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t="s">
        <v>8223</v>
      </c>
      <c r="H3298" t="s">
        <v>8404</v>
      </c>
      <c r="I3298" t="s">
        <v>8245</v>
      </c>
      <c r="J3298">
        <v>1374674558</v>
      </c>
      <c r="K3298">
        <v>1372082558</v>
      </c>
      <c r="L3298" t="b">
        <v>1</v>
      </c>
      <c r="M3298">
        <v>159</v>
      </c>
      <c r="N3298" t="b">
        <v>1</v>
      </c>
      <c r="O3298" t="s">
        <v>8274</v>
      </c>
      <c r="P3298" t="s">
        <v>8326</v>
      </c>
      <c r="Q3298" t="s">
        <v>8330</v>
      </c>
      <c r="R3298">
        <f t="shared" si="357"/>
        <v>140.86000000000001</v>
      </c>
      <c r="S3298" s="9">
        <f t="shared" si="358"/>
        <v>102</v>
      </c>
      <c r="T3298" s="8">
        <f t="shared" si="359"/>
        <v>41449.585162037038</v>
      </c>
      <c r="U3298" s="8">
        <f t="shared" si="360"/>
        <v>41479.585162037038</v>
      </c>
      <c r="V3298" s="14">
        <f t="shared" si="361"/>
        <v>30</v>
      </c>
      <c r="W3298" s="10">
        <f t="shared" si="362"/>
        <v>1.7999999999999999E-2</v>
      </c>
      <c r="X3298" s="21">
        <f t="shared" si="363"/>
        <v>2013</v>
      </c>
    </row>
    <row r="3299" spans="1:24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t="s">
        <v>8224</v>
      </c>
      <c r="H3299" t="s">
        <v>8408</v>
      </c>
      <c r="I3299" t="s">
        <v>8246</v>
      </c>
      <c r="J3299">
        <v>1458943200</v>
      </c>
      <c r="K3299">
        <v>1456491680</v>
      </c>
      <c r="L3299" t="b">
        <v>1</v>
      </c>
      <c r="M3299">
        <v>329</v>
      </c>
      <c r="N3299" t="b">
        <v>1</v>
      </c>
      <c r="O3299" t="s">
        <v>8283</v>
      </c>
      <c r="P3299" t="s">
        <v>8312</v>
      </c>
      <c r="Q3299" t="s">
        <v>8313</v>
      </c>
      <c r="R3299">
        <f t="shared" si="357"/>
        <v>67.84</v>
      </c>
      <c r="S3299" s="9">
        <f t="shared" si="358"/>
        <v>101</v>
      </c>
      <c r="T3299" s="8">
        <f t="shared" si="359"/>
        <v>42426.542592592596</v>
      </c>
      <c r="U3299" s="8">
        <f t="shared" si="360"/>
        <v>42454.916666666672</v>
      </c>
      <c r="V3299" s="14">
        <f t="shared" si="361"/>
        <v>28.374074074075907</v>
      </c>
      <c r="W3299" s="10">
        <f t="shared" si="362"/>
        <v>1.4454545454545454E-2</v>
      </c>
      <c r="X3299" s="21">
        <f t="shared" si="363"/>
        <v>2016</v>
      </c>
    </row>
    <row r="3300" spans="1:24" ht="60" x14ac:dyDescent="0.25">
      <c r="A3300">
        <v>2407</v>
      </c>
      <c r="B3300" s="1" t="s">
        <v>2408</v>
      </c>
      <c r="C3300" s="1" t="s">
        <v>6517</v>
      </c>
      <c r="D3300" s="3">
        <v>22000</v>
      </c>
      <c r="E3300" s="4">
        <v>5557</v>
      </c>
      <c r="F3300" t="s">
        <v>8220</v>
      </c>
      <c r="G3300" t="s">
        <v>8223</v>
      </c>
      <c r="H3300" t="s">
        <v>8404</v>
      </c>
      <c r="I3300" t="s">
        <v>8245</v>
      </c>
      <c r="J3300">
        <v>1428732000</v>
      </c>
      <c r="K3300">
        <v>1426772928</v>
      </c>
      <c r="L3300" t="b">
        <v>0</v>
      </c>
      <c r="M3300">
        <v>33</v>
      </c>
      <c r="N3300" t="b">
        <v>0</v>
      </c>
      <c r="O3300" t="s">
        <v>8282</v>
      </c>
      <c r="P3300" t="s">
        <v>8318</v>
      </c>
      <c r="Q3300" t="s">
        <v>8344</v>
      </c>
      <c r="R3300">
        <f t="shared" si="357"/>
        <v>168.39</v>
      </c>
      <c r="S3300" s="9">
        <f t="shared" si="358"/>
        <v>25</v>
      </c>
      <c r="T3300" s="8">
        <f t="shared" si="359"/>
        <v>42082.575555555552</v>
      </c>
      <c r="U3300" s="8">
        <f t="shared" si="360"/>
        <v>42105.25</v>
      </c>
      <c r="V3300" s="14">
        <f t="shared" si="361"/>
        <v>22.674444444448454</v>
      </c>
      <c r="W3300" s="10">
        <f t="shared" si="362"/>
        <v>-0.74740909090909091</v>
      </c>
      <c r="X3300" s="21">
        <f t="shared" si="363"/>
        <v>2015</v>
      </c>
    </row>
    <row r="3301" spans="1:24" ht="60" x14ac:dyDescent="0.25">
      <c r="A3301">
        <v>3800</v>
      </c>
      <c r="B3301" s="1" t="s">
        <v>3797</v>
      </c>
      <c r="C3301" s="1" t="s">
        <v>7910</v>
      </c>
      <c r="D3301" s="3">
        <v>22000</v>
      </c>
      <c r="E3301" s="4">
        <v>881</v>
      </c>
      <c r="F3301" t="s">
        <v>8220</v>
      </c>
      <c r="G3301" t="s">
        <v>8223</v>
      </c>
      <c r="H3301" t="s">
        <v>8404</v>
      </c>
      <c r="I3301" t="s">
        <v>8245</v>
      </c>
      <c r="J3301">
        <v>1420952340</v>
      </c>
      <c r="K3301">
        <v>1418146883</v>
      </c>
      <c r="L3301" t="b">
        <v>0</v>
      </c>
      <c r="M3301">
        <v>16</v>
      </c>
      <c r="N3301" t="b">
        <v>0</v>
      </c>
      <c r="O3301" t="s">
        <v>8303</v>
      </c>
      <c r="P3301" t="s">
        <v>8322</v>
      </c>
      <c r="Q3301" t="s">
        <v>8334</v>
      </c>
      <c r="R3301">
        <f t="shared" si="357"/>
        <v>55.06</v>
      </c>
      <c r="S3301" s="9">
        <f t="shared" si="358"/>
        <v>4</v>
      </c>
      <c r="T3301" s="8">
        <f t="shared" si="359"/>
        <v>41982.737071759257</v>
      </c>
      <c r="U3301" s="8">
        <f t="shared" si="360"/>
        <v>42015.207638888889</v>
      </c>
      <c r="V3301" s="14">
        <f t="shared" si="361"/>
        <v>32.4705671296324</v>
      </c>
      <c r="W3301" s="10">
        <f t="shared" si="362"/>
        <v>-0.9599545454545455</v>
      </c>
      <c r="X3301" s="21">
        <f t="shared" si="363"/>
        <v>2014</v>
      </c>
    </row>
    <row r="3302" spans="1:24" ht="60" x14ac:dyDescent="0.25">
      <c r="A3302">
        <v>3077</v>
      </c>
      <c r="B3302" s="1" t="s">
        <v>3077</v>
      </c>
      <c r="C3302" s="1" t="s">
        <v>7187</v>
      </c>
      <c r="D3302" s="3">
        <v>22000</v>
      </c>
      <c r="E3302" s="4">
        <v>105</v>
      </c>
      <c r="F3302" t="s">
        <v>8220</v>
      </c>
      <c r="G3302" t="s">
        <v>8228</v>
      </c>
      <c r="H3302" t="s">
        <v>8409</v>
      </c>
      <c r="I3302" t="s">
        <v>8250</v>
      </c>
      <c r="J3302">
        <v>1488495478</v>
      </c>
      <c r="K3302">
        <v>1485903478</v>
      </c>
      <c r="L3302" t="b">
        <v>0</v>
      </c>
      <c r="M3302">
        <v>2</v>
      </c>
      <c r="N3302" t="b">
        <v>0</v>
      </c>
      <c r="O3302" t="s">
        <v>8301</v>
      </c>
      <c r="P3302" t="s">
        <v>8322</v>
      </c>
      <c r="Q3302" t="s">
        <v>8323</v>
      </c>
      <c r="R3302">
        <f t="shared" si="357"/>
        <v>52.5</v>
      </c>
      <c r="S3302" s="9">
        <f t="shared" si="358"/>
        <v>0</v>
      </c>
      <c r="T3302" s="8">
        <f t="shared" si="359"/>
        <v>42766.956921296296</v>
      </c>
      <c r="U3302" s="8">
        <f t="shared" si="360"/>
        <v>42796.956921296296</v>
      </c>
      <c r="V3302" s="14">
        <f t="shared" si="361"/>
        <v>30</v>
      </c>
      <c r="W3302" s="10">
        <f t="shared" si="362"/>
        <v>-0.99522727272727274</v>
      </c>
      <c r="X3302" s="21">
        <f t="shared" si="363"/>
        <v>2017</v>
      </c>
    </row>
    <row r="3303" spans="1:24" ht="60" x14ac:dyDescent="0.25">
      <c r="A3303">
        <v>543</v>
      </c>
      <c r="B3303" s="1" t="s">
        <v>544</v>
      </c>
      <c r="C3303" s="1" t="s">
        <v>4653</v>
      </c>
      <c r="D3303" s="3">
        <v>22000</v>
      </c>
      <c r="E3303" s="4">
        <v>70</v>
      </c>
      <c r="F3303" t="s">
        <v>8220</v>
      </c>
      <c r="G3303" t="s">
        <v>8225</v>
      </c>
      <c r="H3303" t="s">
        <v>8405</v>
      </c>
      <c r="I3303" t="s">
        <v>8247</v>
      </c>
      <c r="J3303">
        <v>1414807962</v>
      </c>
      <c r="K3303">
        <v>1412215962</v>
      </c>
      <c r="L3303" t="b">
        <v>0</v>
      </c>
      <c r="M3303">
        <v>2</v>
      </c>
      <c r="N3303" t="b">
        <v>0</v>
      </c>
      <c r="O3303" t="s">
        <v>8270</v>
      </c>
      <c r="P3303" t="s">
        <v>8307</v>
      </c>
      <c r="Q3303" t="s">
        <v>8341</v>
      </c>
      <c r="R3303">
        <f t="shared" si="357"/>
        <v>35</v>
      </c>
      <c r="S3303" s="9">
        <f t="shared" si="358"/>
        <v>0</v>
      </c>
      <c r="T3303" s="8">
        <f t="shared" si="359"/>
        <v>41914.092152777775</v>
      </c>
      <c r="U3303" s="8">
        <f t="shared" si="360"/>
        <v>41944.092152777775</v>
      </c>
      <c r="V3303" s="14">
        <f t="shared" si="361"/>
        <v>30</v>
      </c>
      <c r="W3303" s="10">
        <f t="shared" si="362"/>
        <v>-0.99681818181818183</v>
      </c>
      <c r="X3303" s="21">
        <f t="shared" si="363"/>
        <v>2014</v>
      </c>
    </row>
    <row r="3304" spans="1:24" ht="60" x14ac:dyDescent="0.25">
      <c r="A3304">
        <v>2374</v>
      </c>
      <c r="B3304" s="1" t="s">
        <v>2375</v>
      </c>
      <c r="C3304" s="1" t="s">
        <v>6484</v>
      </c>
      <c r="D3304" s="3">
        <v>22000</v>
      </c>
      <c r="E3304" s="4">
        <v>10</v>
      </c>
      <c r="F3304" t="s">
        <v>8219</v>
      </c>
      <c r="G3304" t="s">
        <v>8223</v>
      </c>
      <c r="H3304" t="s">
        <v>8404</v>
      </c>
      <c r="I3304" t="s">
        <v>8245</v>
      </c>
      <c r="J3304">
        <v>1423772060</v>
      </c>
      <c r="K3304">
        <v>1421180060</v>
      </c>
      <c r="L3304" t="b">
        <v>0</v>
      </c>
      <c r="M3304">
        <v>1</v>
      </c>
      <c r="N3304" t="b">
        <v>0</v>
      </c>
      <c r="O3304" t="s">
        <v>8270</v>
      </c>
      <c r="P3304" t="s">
        <v>8307</v>
      </c>
      <c r="Q3304" t="s">
        <v>8341</v>
      </c>
      <c r="R3304">
        <f t="shared" si="357"/>
        <v>10</v>
      </c>
      <c r="S3304" s="9">
        <f t="shared" si="358"/>
        <v>0</v>
      </c>
      <c r="T3304" s="8">
        <f t="shared" si="359"/>
        <v>42017.843287037031</v>
      </c>
      <c r="U3304" s="8">
        <f t="shared" si="360"/>
        <v>42047.843287037031</v>
      </c>
      <c r="V3304" s="14">
        <f t="shared" si="361"/>
        <v>30</v>
      </c>
      <c r="W3304" s="10">
        <f t="shared" si="362"/>
        <v>-0.99954545454545451</v>
      </c>
      <c r="X3304" s="21">
        <f t="shared" si="363"/>
        <v>2015</v>
      </c>
    </row>
    <row r="3305" spans="1:24" ht="45" x14ac:dyDescent="0.25">
      <c r="A3305">
        <v>1593</v>
      </c>
      <c r="B3305" s="1" t="s">
        <v>1594</v>
      </c>
      <c r="C3305" s="1" t="s">
        <v>5703</v>
      </c>
      <c r="D3305" s="3">
        <v>22000</v>
      </c>
      <c r="E3305" s="4">
        <v>3</v>
      </c>
      <c r="F3305" t="s">
        <v>8220</v>
      </c>
      <c r="G3305" t="s">
        <v>8223</v>
      </c>
      <c r="H3305" t="s">
        <v>8404</v>
      </c>
      <c r="I3305" t="s">
        <v>8245</v>
      </c>
      <c r="J3305">
        <v>1425154655</v>
      </c>
      <c r="K3305">
        <v>1422562655</v>
      </c>
      <c r="L3305" t="b">
        <v>0</v>
      </c>
      <c r="M3305">
        <v>3</v>
      </c>
      <c r="N3305" t="b">
        <v>0</v>
      </c>
      <c r="O3305" t="s">
        <v>8289</v>
      </c>
      <c r="P3305" t="s">
        <v>8312</v>
      </c>
      <c r="Q3305" t="s">
        <v>8350</v>
      </c>
      <c r="R3305">
        <f t="shared" si="357"/>
        <v>1</v>
      </c>
      <c r="S3305" s="9">
        <f t="shared" si="358"/>
        <v>0</v>
      </c>
      <c r="T3305" s="8">
        <f t="shared" si="359"/>
        <v>42033.845543981486</v>
      </c>
      <c r="U3305" s="8">
        <f t="shared" si="360"/>
        <v>42063.845543981486</v>
      </c>
      <c r="V3305" s="14">
        <f t="shared" si="361"/>
        <v>30</v>
      </c>
      <c r="W3305" s="10">
        <f t="shared" si="362"/>
        <v>-0.9998636363636364</v>
      </c>
      <c r="X3305" s="21">
        <f t="shared" si="363"/>
        <v>2015</v>
      </c>
    </row>
    <row r="3306" spans="1:24" ht="60" x14ac:dyDescent="0.25">
      <c r="A3306">
        <v>2516</v>
      </c>
      <c r="B3306" s="1" t="s">
        <v>2516</v>
      </c>
      <c r="C3306" s="1" t="s">
        <v>6626</v>
      </c>
      <c r="D3306" s="3">
        <v>22000</v>
      </c>
      <c r="E3306" s="4">
        <v>0</v>
      </c>
      <c r="F3306" t="s">
        <v>8220</v>
      </c>
      <c r="G3306" t="s">
        <v>8223</v>
      </c>
      <c r="H3306" t="s">
        <v>8404</v>
      </c>
      <c r="I3306" t="s">
        <v>8245</v>
      </c>
      <c r="J3306">
        <v>1417279252</v>
      </c>
      <c r="K3306">
        <v>1414683652</v>
      </c>
      <c r="L3306" t="b">
        <v>0</v>
      </c>
      <c r="M3306">
        <v>0</v>
      </c>
      <c r="N3306" t="b">
        <v>0</v>
      </c>
      <c r="O3306" t="s">
        <v>8297</v>
      </c>
      <c r="P3306" t="s">
        <v>8318</v>
      </c>
      <c r="Q3306" t="s">
        <v>8356</v>
      </c>
      <c r="R3306">
        <f t="shared" si="357"/>
        <v>0</v>
      </c>
      <c r="S3306" s="9">
        <f t="shared" si="358"/>
        <v>0</v>
      </c>
      <c r="T3306" s="8">
        <f t="shared" si="359"/>
        <v>41942.653379629628</v>
      </c>
      <c r="U3306" s="8">
        <f t="shared" si="360"/>
        <v>41972.6950462963</v>
      </c>
      <c r="V3306" s="14">
        <f t="shared" si="361"/>
        <v>30.041666666671517</v>
      </c>
      <c r="W3306" s="10">
        <f t="shared" si="362"/>
        <v>-1</v>
      </c>
      <c r="X3306" s="21">
        <f t="shared" si="363"/>
        <v>2014</v>
      </c>
    </row>
    <row r="3307" spans="1:24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t="s">
        <v>8223</v>
      </c>
      <c r="H3307" t="s">
        <v>8404</v>
      </c>
      <c r="I3307" t="s">
        <v>8245</v>
      </c>
      <c r="J3307">
        <v>1437633997</v>
      </c>
      <c r="K3307">
        <v>1435041997</v>
      </c>
      <c r="L3307" t="b">
        <v>0</v>
      </c>
      <c r="M3307">
        <v>104</v>
      </c>
      <c r="N3307" t="b">
        <v>1</v>
      </c>
      <c r="O3307" t="s">
        <v>8267</v>
      </c>
      <c r="P3307" t="s">
        <v>8320</v>
      </c>
      <c r="Q3307" t="s">
        <v>8321</v>
      </c>
      <c r="R3307">
        <f t="shared" si="357"/>
        <v>216.75</v>
      </c>
      <c r="S3307" s="9">
        <f t="shared" si="358"/>
        <v>101</v>
      </c>
      <c r="T3307" s="8">
        <f t="shared" si="359"/>
        <v>42178.282372685186</v>
      </c>
      <c r="U3307" s="8">
        <f t="shared" si="360"/>
        <v>42208.282372685186</v>
      </c>
      <c r="V3307" s="14">
        <f t="shared" si="361"/>
        <v>30</v>
      </c>
      <c r="W3307" s="10">
        <f t="shared" si="362"/>
        <v>6.339285714285714E-3</v>
      </c>
      <c r="X3307" s="21">
        <f t="shared" si="363"/>
        <v>2015</v>
      </c>
    </row>
    <row r="3308" spans="1:24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t="s">
        <v>8235</v>
      </c>
      <c r="H3308" t="s">
        <v>8413</v>
      </c>
      <c r="I3308" t="s">
        <v>8248</v>
      </c>
      <c r="J3308">
        <v>1443808800</v>
      </c>
      <c r="K3308">
        <v>1441048658</v>
      </c>
      <c r="L3308" t="b">
        <v>1</v>
      </c>
      <c r="M3308">
        <v>122</v>
      </c>
      <c r="N3308" t="b">
        <v>0</v>
      </c>
      <c r="O3308" t="s">
        <v>8283</v>
      </c>
      <c r="P3308" t="s">
        <v>8312</v>
      </c>
      <c r="Q3308" t="s">
        <v>8313</v>
      </c>
      <c r="R3308">
        <f t="shared" si="357"/>
        <v>67.14</v>
      </c>
      <c r="S3308" s="9">
        <f t="shared" si="358"/>
        <v>36</v>
      </c>
      <c r="T3308" s="8">
        <f t="shared" si="359"/>
        <v>42247.803912037038</v>
      </c>
      <c r="U3308" s="8">
        <f t="shared" si="360"/>
        <v>42279.75</v>
      </c>
      <c r="V3308" s="14">
        <f t="shared" si="361"/>
        <v>31.946087962962338</v>
      </c>
      <c r="W3308" s="10">
        <f t="shared" si="362"/>
        <v>-0.63595555555555561</v>
      </c>
      <c r="X3308" s="21">
        <f t="shared" si="363"/>
        <v>2015</v>
      </c>
    </row>
    <row r="3309" spans="1:24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t="s">
        <v>8223</v>
      </c>
      <c r="H3309" t="s">
        <v>8404</v>
      </c>
      <c r="I3309" t="s">
        <v>8245</v>
      </c>
      <c r="J3309">
        <v>1484354556</v>
      </c>
      <c r="K3309">
        <v>1479170556</v>
      </c>
      <c r="L3309" t="b">
        <v>0</v>
      </c>
      <c r="M3309">
        <v>1</v>
      </c>
      <c r="N3309" t="b">
        <v>0</v>
      </c>
      <c r="O3309" t="s">
        <v>8303</v>
      </c>
      <c r="P3309" t="s">
        <v>8322</v>
      </c>
      <c r="Q3309" t="s">
        <v>8334</v>
      </c>
      <c r="R3309">
        <f t="shared" si="357"/>
        <v>1</v>
      </c>
      <c r="S3309" s="9">
        <f t="shared" si="358"/>
        <v>0</v>
      </c>
      <c r="T3309" s="8">
        <f t="shared" si="359"/>
        <v>42689.029583333337</v>
      </c>
      <c r="U3309" s="8">
        <f t="shared" si="360"/>
        <v>42749.029583333337</v>
      </c>
      <c r="V3309" s="14">
        <f t="shared" si="361"/>
        <v>60</v>
      </c>
      <c r="W3309" s="10">
        <f t="shared" si="362"/>
        <v>-0.9999555555555556</v>
      </c>
      <c r="X3309" s="21">
        <f t="shared" si="363"/>
        <v>2016</v>
      </c>
    </row>
    <row r="3310" spans="1:24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t="s">
        <v>8223</v>
      </c>
      <c r="H3310" t="s">
        <v>8404</v>
      </c>
      <c r="I3310" t="s">
        <v>8245</v>
      </c>
      <c r="J3310">
        <v>1471849140</v>
      </c>
      <c r="K3310">
        <v>1468444125</v>
      </c>
      <c r="L3310" t="b">
        <v>1</v>
      </c>
      <c r="M3310">
        <v>577</v>
      </c>
      <c r="N3310" t="b">
        <v>1</v>
      </c>
      <c r="O3310" t="s">
        <v>8299</v>
      </c>
      <c r="P3310" t="s">
        <v>8307</v>
      </c>
      <c r="Q3310" t="s">
        <v>8314</v>
      </c>
      <c r="R3310">
        <f t="shared" si="357"/>
        <v>55.76</v>
      </c>
      <c r="S3310" s="9">
        <f t="shared" si="358"/>
        <v>141</v>
      </c>
      <c r="T3310" s="8">
        <f t="shared" si="359"/>
        <v>42564.881076388891</v>
      </c>
      <c r="U3310" s="8">
        <f t="shared" si="360"/>
        <v>42604.290972222225</v>
      </c>
      <c r="V3310" s="14">
        <f t="shared" si="361"/>
        <v>39.409895833334303</v>
      </c>
      <c r="W3310" s="10">
        <f t="shared" si="362"/>
        <v>0.4132510432681748</v>
      </c>
      <c r="X3310" s="21">
        <f t="shared" si="363"/>
        <v>2016</v>
      </c>
    </row>
    <row r="3311" spans="1:24" ht="60" x14ac:dyDescent="0.25">
      <c r="A3311">
        <v>1526</v>
      </c>
      <c r="B3311" s="1" t="s">
        <v>1527</v>
      </c>
      <c r="C3311" s="1" t="s">
        <v>5636</v>
      </c>
      <c r="D3311" s="3">
        <v>23000</v>
      </c>
      <c r="E3311" s="4">
        <v>27675</v>
      </c>
      <c r="F3311" t="s">
        <v>8218</v>
      </c>
      <c r="G3311" t="s">
        <v>8223</v>
      </c>
      <c r="H3311" t="s">
        <v>8404</v>
      </c>
      <c r="I3311" t="s">
        <v>8245</v>
      </c>
      <c r="J3311">
        <v>1453185447</v>
      </c>
      <c r="K3311">
        <v>1448951847</v>
      </c>
      <c r="L3311" t="b">
        <v>1</v>
      </c>
      <c r="M3311">
        <v>280</v>
      </c>
      <c r="N3311" t="b">
        <v>1</v>
      </c>
      <c r="O3311" t="s">
        <v>8283</v>
      </c>
      <c r="P3311" t="s">
        <v>8312</v>
      </c>
      <c r="Q3311" t="s">
        <v>8313</v>
      </c>
      <c r="R3311">
        <f t="shared" si="357"/>
        <v>98.84</v>
      </c>
      <c r="S3311" s="9">
        <f t="shared" si="358"/>
        <v>120</v>
      </c>
      <c r="T3311" s="8">
        <f t="shared" si="359"/>
        <v>42339.276006944448</v>
      </c>
      <c r="U3311" s="8">
        <f t="shared" si="360"/>
        <v>42388.276006944448</v>
      </c>
      <c r="V3311" s="14">
        <f t="shared" si="361"/>
        <v>49</v>
      </c>
      <c r="W3311" s="10">
        <f t="shared" si="362"/>
        <v>0.20326086956521738</v>
      </c>
      <c r="X3311" s="21">
        <f t="shared" si="363"/>
        <v>2015</v>
      </c>
    </row>
    <row r="3312" spans="1:24" ht="60" x14ac:dyDescent="0.25">
      <c r="A3312">
        <v>3211</v>
      </c>
      <c r="B3312" s="1" t="s">
        <v>3211</v>
      </c>
      <c r="C3312" s="1" t="s">
        <v>7321</v>
      </c>
      <c r="D3312" s="3">
        <v>23000</v>
      </c>
      <c r="E3312" s="4">
        <v>27541</v>
      </c>
      <c r="F3312" t="s">
        <v>8218</v>
      </c>
      <c r="G3312" t="s">
        <v>8223</v>
      </c>
      <c r="H3312" t="s">
        <v>8404</v>
      </c>
      <c r="I3312" t="s">
        <v>8245</v>
      </c>
      <c r="J3312">
        <v>1408068000</v>
      </c>
      <c r="K3312">
        <v>1405346680</v>
      </c>
      <c r="L3312" t="b">
        <v>1</v>
      </c>
      <c r="M3312">
        <v>322</v>
      </c>
      <c r="N3312" t="b">
        <v>1</v>
      </c>
      <c r="O3312" t="s">
        <v>8269</v>
      </c>
      <c r="P3312" t="s">
        <v>8322</v>
      </c>
      <c r="Q3312" t="s">
        <v>8325</v>
      </c>
      <c r="R3312">
        <f t="shared" si="357"/>
        <v>85.53</v>
      </c>
      <c r="S3312" s="9">
        <f t="shared" si="358"/>
        <v>120</v>
      </c>
      <c r="T3312" s="8">
        <f t="shared" si="359"/>
        <v>41834.586574074077</v>
      </c>
      <c r="U3312" s="8">
        <f t="shared" si="360"/>
        <v>41866.083333333336</v>
      </c>
      <c r="V3312" s="14">
        <f t="shared" si="361"/>
        <v>31.496759259258397</v>
      </c>
      <c r="W3312" s="10">
        <f t="shared" si="362"/>
        <v>0.19743478260869565</v>
      </c>
      <c r="X3312" s="21">
        <f t="shared" si="363"/>
        <v>2014</v>
      </c>
    </row>
    <row r="3313" spans="1:24" ht="60" x14ac:dyDescent="0.25">
      <c r="A3313">
        <v>3259</v>
      </c>
      <c r="B3313" s="1" t="s">
        <v>3259</v>
      </c>
      <c r="C3313" s="1" t="s">
        <v>7369</v>
      </c>
      <c r="D3313" s="3">
        <v>23000</v>
      </c>
      <c r="E3313" s="4">
        <v>24418.6</v>
      </c>
      <c r="F3313" t="s">
        <v>8218</v>
      </c>
      <c r="G3313" t="s">
        <v>8223</v>
      </c>
      <c r="H3313" t="s">
        <v>8404</v>
      </c>
      <c r="I3313" t="s">
        <v>8245</v>
      </c>
      <c r="J3313">
        <v>1475294340</v>
      </c>
      <c r="K3313">
        <v>1472753745</v>
      </c>
      <c r="L3313" t="b">
        <v>1</v>
      </c>
      <c r="M3313">
        <v>97</v>
      </c>
      <c r="N3313" t="b">
        <v>1</v>
      </c>
      <c r="O3313" t="s">
        <v>8269</v>
      </c>
      <c r="P3313" t="s">
        <v>8322</v>
      </c>
      <c r="Q3313" t="s">
        <v>8325</v>
      </c>
      <c r="R3313">
        <f t="shared" si="357"/>
        <v>251.74</v>
      </c>
      <c r="S3313" s="9">
        <f t="shared" si="358"/>
        <v>106</v>
      </c>
      <c r="T3313" s="8">
        <f t="shared" si="359"/>
        <v>42614.760937500003</v>
      </c>
      <c r="U3313" s="8">
        <f t="shared" si="360"/>
        <v>42644.165972222225</v>
      </c>
      <c r="V3313" s="14">
        <f t="shared" si="361"/>
        <v>29.405034722221899</v>
      </c>
      <c r="W3313" s="10">
        <f t="shared" si="362"/>
        <v>6.1678260869565155E-2</v>
      </c>
      <c r="X3313" s="21">
        <f t="shared" si="363"/>
        <v>2016</v>
      </c>
    </row>
    <row r="3314" spans="1:24" ht="45" x14ac:dyDescent="0.25">
      <c r="A3314">
        <v>2457</v>
      </c>
      <c r="B3314" s="1" t="s">
        <v>2458</v>
      </c>
      <c r="C3314" s="1" t="s">
        <v>6567</v>
      </c>
      <c r="D3314" s="3">
        <v>23000</v>
      </c>
      <c r="E3314" s="4">
        <v>23530</v>
      </c>
      <c r="F3314" t="s">
        <v>8218</v>
      </c>
      <c r="G3314" t="s">
        <v>8223</v>
      </c>
      <c r="H3314" t="s">
        <v>8404</v>
      </c>
      <c r="I3314" t="s">
        <v>8245</v>
      </c>
      <c r="J3314">
        <v>1458826056</v>
      </c>
      <c r="K3314">
        <v>1456237656</v>
      </c>
      <c r="L3314" t="b">
        <v>0</v>
      </c>
      <c r="M3314">
        <v>124</v>
      </c>
      <c r="N3314" t="b">
        <v>1</v>
      </c>
      <c r="O3314" t="s">
        <v>8296</v>
      </c>
      <c r="P3314" t="s">
        <v>8318</v>
      </c>
      <c r="Q3314" t="s">
        <v>8319</v>
      </c>
      <c r="R3314">
        <f t="shared" si="357"/>
        <v>189.76</v>
      </c>
      <c r="S3314" s="9">
        <f t="shared" si="358"/>
        <v>102</v>
      </c>
      <c r="T3314" s="8">
        <f t="shared" si="359"/>
        <v>42423.602500000001</v>
      </c>
      <c r="U3314" s="8">
        <f t="shared" si="360"/>
        <v>42453.560833333337</v>
      </c>
      <c r="V3314" s="14">
        <f t="shared" si="361"/>
        <v>29.958333333335759</v>
      </c>
      <c r="W3314" s="10">
        <f t="shared" si="362"/>
        <v>2.3043478260869565E-2</v>
      </c>
      <c r="X3314" s="21">
        <f t="shared" si="363"/>
        <v>2016</v>
      </c>
    </row>
    <row r="3315" spans="1:24" ht="60" x14ac:dyDescent="0.25">
      <c r="A3315">
        <v>701</v>
      </c>
      <c r="B3315" s="1" t="s">
        <v>702</v>
      </c>
      <c r="C3315" s="1" t="s">
        <v>4811</v>
      </c>
      <c r="D3315" s="3">
        <v>23000</v>
      </c>
      <c r="E3315" s="4">
        <v>6118</v>
      </c>
      <c r="F3315" t="s">
        <v>8220</v>
      </c>
      <c r="G3315" t="s">
        <v>8224</v>
      </c>
      <c r="H3315" t="s">
        <v>8408</v>
      </c>
      <c r="I3315" t="s">
        <v>8246</v>
      </c>
      <c r="J3315">
        <v>1406130880</v>
      </c>
      <c r="K3315">
        <v>1403538880</v>
      </c>
      <c r="L3315" t="b">
        <v>0</v>
      </c>
      <c r="M3315">
        <v>21</v>
      </c>
      <c r="N3315" t="b">
        <v>0</v>
      </c>
      <c r="O3315" t="s">
        <v>8271</v>
      </c>
      <c r="P3315" t="s">
        <v>8307</v>
      </c>
      <c r="Q3315" t="s">
        <v>8309</v>
      </c>
      <c r="R3315">
        <f t="shared" si="357"/>
        <v>291.33</v>
      </c>
      <c r="S3315" s="9">
        <f t="shared" si="358"/>
        <v>27</v>
      </c>
      <c r="T3315" s="8">
        <f t="shared" si="359"/>
        <v>41813.662962962961</v>
      </c>
      <c r="U3315" s="8">
        <f t="shared" si="360"/>
        <v>41843.662962962961</v>
      </c>
      <c r="V3315" s="14">
        <f t="shared" si="361"/>
        <v>30</v>
      </c>
      <c r="W3315" s="10">
        <f t="shared" si="362"/>
        <v>-0.73399999999999999</v>
      </c>
      <c r="X3315" s="21">
        <f t="shared" si="363"/>
        <v>2014</v>
      </c>
    </row>
    <row r="3316" spans="1:24" ht="45" x14ac:dyDescent="0.25">
      <c r="A3316">
        <v>2697</v>
      </c>
      <c r="B3316" s="1" t="s">
        <v>2697</v>
      </c>
      <c r="C3316" s="1" t="s">
        <v>6807</v>
      </c>
      <c r="D3316" s="3">
        <v>23000</v>
      </c>
      <c r="E3316" s="4">
        <v>6061</v>
      </c>
      <c r="F3316" t="s">
        <v>8220</v>
      </c>
      <c r="G3316" t="s">
        <v>8223</v>
      </c>
      <c r="H3316" t="s">
        <v>8404</v>
      </c>
      <c r="I3316" t="s">
        <v>8245</v>
      </c>
      <c r="J3316">
        <v>1438552800</v>
      </c>
      <c r="K3316">
        <v>1435876423</v>
      </c>
      <c r="L3316" t="b">
        <v>0</v>
      </c>
      <c r="M3316">
        <v>52</v>
      </c>
      <c r="N3316" t="b">
        <v>0</v>
      </c>
      <c r="O3316" t="s">
        <v>8282</v>
      </c>
      <c r="P3316" t="s">
        <v>8318</v>
      </c>
      <c r="Q3316" t="s">
        <v>8344</v>
      </c>
      <c r="R3316">
        <f t="shared" si="357"/>
        <v>116.56</v>
      </c>
      <c r="S3316" s="9">
        <f t="shared" si="358"/>
        <v>26</v>
      </c>
      <c r="T3316" s="8">
        <f t="shared" si="359"/>
        <v>42187.940081018518</v>
      </c>
      <c r="U3316" s="8">
        <f t="shared" si="360"/>
        <v>42218.916666666672</v>
      </c>
      <c r="V3316" s="14">
        <f t="shared" si="361"/>
        <v>30.976585648153559</v>
      </c>
      <c r="W3316" s="10">
        <f t="shared" si="362"/>
        <v>-0.73647826086956525</v>
      </c>
      <c r="X3316" s="21">
        <f t="shared" si="363"/>
        <v>2015</v>
      </c>
    </row>
    <row r="3317" spans="1:24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t="s">
        <v>8224</v>
      </c>
      <c r="H3317" t="s">
        <v>8408</v>
      </c>
      <c r="I3317" t="s">
        <v>8246</v>
      </c>
      <c r="J3317">
        <v>1475398800</v>
      </c>
      <c r="K3317">
        <v>1472711224</v>
      </c>
      <c r="L3317" t="b">
        <v>0</v>
      </c>
      <c r="M3317">
        <v>94</v>
      </c>
      <c r="N3317" t="b">
        <v>0</v>
      </c>
      <c r="O3317" t="s">
        <v>8269</v>
      </c>
      <c r="P3317" t="s">
        <v>8322</v>
      </c>
      <c r="Q3317" t="s">
        <v>8325</v>
      </c>
      <c r="R3317">
        <f t="shared" si="357"/>
        <v>65.34</v>
      </c>
      <c r="S3317" s="9">
        <f t="shared" si="358"/>
        <v>26</v>
      </c>
      <c r="T3317" s="8">
        <f t="shared" si="359"/>
        <v>42614.268796296295</v>
      </c>
      <c r="U3317" s="8">
        <f t="shared" si="360"/>
        <v>42645.375</v>
      </c>
      <c r="V3317" s="14">
        <f t="shared" si="361"/>
        <v>31.106203703704523</v>
      </c>
      <c r="W3317" s="10">
        <f t="shared" si="362"/>
        <v>-0.74301297071129713</v>
      </c>
      <c r="X3317" s="21">
        <f t="shared" si="363"/>
        <v>2016</v>
      </c>
    </row>
    <row r="3318" spans="1:24" ht="30" x14ac:dyDescent="0.25">
      <c r="A3318">
        <v>2442</v>
      </c>
      <c r="B3318" s="1" t="s">
        <v>2443</v>
      </c>
      <c r="C3318" s="1" t="s">
        <v>6552</v>
      </c>
      <c r="D3318" s="3">
        <v>24000</v>
      </c>
      <c r="E3318" s="4">
        <v>30226</v>
      </c>
      <c r="F3318" t="s">
        <v>8218</v>
      </c>
      <c r="G3318" t="s">
        <v>8223</v>
      </c>
      <c r="H3318" t="s">
        <v>8404</v>
      </c>
      <c r="I3318" t="s">
        <v>8245</v>
      </c>
      <c r="J3318">
        <v>1426777228</v>
      </c>
      <c r="K3318">
        <v>1424188828</v>
      </c>
      <c r="L3318" t="b">
        <v>0</v>
      </c>
      <c r="M3318">
        <v>372</v>
      </c>
      <c r="N3318" t="b">
        <v>1</v>
      </c>
      <c r="O3318" t="s">
        <v>8296</v>
      </c>
      <c r="P3318" t="s">
        <v>8318</v>
      </c>
      <c r="Q3318" t="s">
        <v>8319</v>
      </c>
      <c r="R3318">
        <f t="shared" si="357"/>
        <v>81.25</v>
      </c>
      <c r="S3318" s="9">
        <f t="shared" si="358"/>
        <v>126</v>
      </c>
      <c r="T3318" s="8">
        <f t="shared" si="359"/>
        <v>42052.666990740734</v>
      </c>
      <c r="U3318" s="8">
        <f t="shared" si="360"/>
        <v>42082.625324074077</v>
      </c>
      <c r="V3318" s="14">
        <f t="shared" si="361"/>
        <v>29.958333333343035</v>
      </c>
      <c r="W3318" s="10">
        <f t="shared" si="362"/>
        <v>0.25941666666666668</v>
      </c>
      <c r="X3318" s="21">
        <f t="shared" si="363"/>
        <v>2015</v>
      </c>
    </row>
    <row r="3319" spans="1:24" ht="45" x14ac:dyDescent="0.25">
      <c r="A3319">
        <v>254</v>
      </c>
      <c r="B3319" s="1" t="s">
        <v>255</v>
      </c>
      <c r="C3319" s="1" t="s">
        <v>4364</v>
      </c>
      <c r="D3319" s="3">
        <v>24000</v>
      </c>
      <c r="E3319" s="4">
        <v>28067.34</v>
      </c>
      <c r="F3319" t="s">
        <v>8218</v>
      </c>
      <c r="G3319" t="s">
        <v>8223</v>
      </c>
      <c r="H3319" t="s">
        <v>8404</v>
      </c>
      <c r="I3319" t="s">
        <v>8245</v>
      </c>
      <c r="J3319">
        <v>1445047200</v>
      </c>
      <c r="K3319">
        <v>1442443910</v>
      </c>
      <c r="L3319" t="b">
        <v>1</v>
      </c>
      <c r="M3319">
        <v>314</v>
      </c>
      <c r="N3319" t="b">
        <v>1</v>
      </c>
      <c r="O3319" t="s">
        <v>8267</v>
      </c>
      <c r="P3319" t="s">
        <v>8320</v>
      </c>
      <c r="Q3319" t="s">
        <v>8321</v>
      </c>
      <c r="R3319">
        <f t="shared" si="357"/>
        <v>89.39</v>
      </c>
      <c r="S3319" s="9">
        <f t="shared" si="358"/>
        <v>117</v>
      </c>
      <c r="T3319" s="8">
        <f t="shared" si="359"/>
        <v>42263.952662037031</v>
      </c>
      <c r="U3319" s="8">
        <f t="shared" si="360"/>
        <v>42294.083333333328</v>
      </c>
      <c r="V3319" s="14">
        <f t="shared" si="361"/>
        <v>30.130671296297805</v>
      </c>
      <c r="W3319" s="10">
        <f t="shared" si="362"/>
        <v>0.1694725</v>
      </c>
      <c r="X3319" s="21">
        <f t="shared" si="363"/>
        <v>2015</v>
      </c>
    </row>
    <row r="3320" spans="1:24" ht="45" x14ac:dyDescent="0.25">
      <c r="A3320">
        <v>1785</v>
      </c>
      <c r="B3320" s="1" t="s">
        <v>1786</v>
      </c>
      <c r="C3320" s="1" t="s">
        <v>5895</v>
      </c>
      <c r="D3320" s="3">
        <v>24000</v>
      </c>
      <c r="E3320" s="4">
        <v>4853</v>
      </c>
      <c r="F3320" t="s">
        <v>8220</v>
      </c>
      <c r="G3320" t="s">
        <v>8223</v>
      </c>
      <c r="H3320" t="s">
        <v>8404</v>
      </c>
      <c r="I3320" t="s">
        <v>8245</v>
      </c>
      <c r="J3320">
        <v>1413417600</v>
      </c>
      <c r="K3320">
        <v>1410750855</v>
      </c>
      <c r="L3320" t="b">
        <v>1</v>
      </c>
      <c r="M3320">
        <v>108</v>
      </c>
      <c r="N3320" t="b">
        <v>0</v>
      </c>
      <c r="O3320" t="s">
        <v>8283</v>
      </c>
      <c r="P3320" t="s">
        <v>8312</v>
      </c>
      <c r="Q3320" t="s">
        <v>8313</v>
      </c>
      <c r="R3320">
        <f t="shared" si="357"/>
        <v>44.94</v>
      </c>
      <c r="S3320" s="9">
        <f t="shared" si="358"/>
        <v>20</v>
      </c>
      <c r="T3320" s="8">
        <f t="shared" si="359"/>
        <v>41897.134895833333</v>
      </c>
      <c r="U3320" s="8">
        <f t="shared" si="360"/>
        <v>41928</v>
      </c>
      <c r="V3320" s="14">
        <f t="shared" si="361"/>
        <v>30.865104166667152</v>
      </c>
      <c r="W3320" s="10">
        <f t="shared" si="362"/>
        <v>-0.79779166666666668</v>
      </c>
      <c r="X3320" s="21">
        <f t="shared" si="363"/>
        <v>2014</v>
      </c>
    </row>
    <row r="3321" spans="1:24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t="s">
        <v>8223</v>
      </c>
      <c r="H3321" t="s">
        <v>8404</v>
      </c>
      <c r="I3321" t="s">
        <v>8245</v>
      </c>
      <c r="J3321">
        <v>1415941920</v>
      </c>
      <c r="K3321">
        <v>1414028490</v>
      </c>
      <c r="L3321" t="b">
        <v>1</v>
      </c>
      <c r="M3321">
        <v>302</v>
      </c>
      <c r="N3321" t="b">
        <v>1</v>
      </c>
      <c r="O3321" t="s">
        <v>8267</v>
      </c>
      <c r="P3321" t="s">
        <v>8320</v>
      </c>
      <c r="Q3321" t="s">
        <v>8321</v>
      </c>
      <c r="R3321">
        <f t="shared" si="357"/>
        <v>84.02</v>
      </c>
      <c r="S3321" s="9">
        <f t="shared" si="358"/>
        <v>105</v>
      </c>
      <c r="T3321" s="8">
        <f t="shared" si="359"/>
        <v>41935.070486111108</v>
      </c>
      <c r="U3321" s="8">
        <f t="shared" si="360"/>
        <v>41957.216666666667</v>
      </c>
      <c r="V3321" s="14">
        <f t="shared" si="361"/>
        <v>22.146180555559113</v>
      </c>
      <c r="W3321" s="10">
        <f t="shared" si="362"/>
        <v>4.8553719008264461E-2</v>
      </c>
      <c r="X3321" s="21">
        <f t="shared" si="363"/>
        <v>2014</v>
      </c>
    </row>
    <row r="3322" spans="1:24" ht="60" x14ac:dyDescent="0.25">
      <c r="A3322">
        <v>1770</v>
      </c>
      <c r="B3322" s="1" t="s">
        <v>1771</v>
      </c>
      <c r="C3322" s="1" t="s">
        <v>5880</v>
      </c>
      <c r="D3322" s="3">
        <v>24500</v>
      </c>
      <c r="E3322" s="4">
        <v>13846</v>
      </c>
      <c r="F3322" t="s">
        <v>8220</v>
      </c>
      <c r="G3322" t="s">
        <v>8223</v>
      </c>
      <c r="H3322" t="s">
        <v>8404</v>
      </c>
      <c r="I3322" t="s">
        <v>8245</v>
      </c>
      <c r="J3322">
        <v>1413312194</v>
      </c>
      <c r="K3322">
        <v>1410288194</v>
      </c>
      <c r="L3322" t="b">
        <v>1</v>
      </c>
      <c r="M3322">
        <v>92</v>
      </c>
      <c r="N3322" t="b">
        <v>0</v>
      </c>
      <c r="O3322" t="s">
        <v>8283</v>
      </c>
      <c r="P3322" t="s">
        <v>8312</v>
      </c>
      <c r="Q3322" t="s">
        <v>8313</v>
      </c>
      <c r="R3322">
        <f t="shared" si="357"/>
        <v>150.5</v>
      </c>
      <c r="S3322" s="9">
        <f t="shared" si="358"/>
        <v>57</v>
      </c>
      <c r="T3322" s="8">
        <f t="shared" si="359"/>
        <v>41891.780023148152</v>
      </c>
      <c r="U3322" s="8">
        <f t="shared" si="360"/>
        <v>41926.780023148152</v>
      </c>
      <c r="V3322" s="14">
        <f t="shared" si="361"/>
        <v>35</v>
      </c>
      <c r="W3322" s="10">
        <f t="shared" si="362"/>
        <v>-0.43485714285714283</v>
      </c>
      <c r="X3322" s="21">
        <f t="shared" si="363"/>
        <v>2014</v>
      </c>
    </row>
    <row r="3323" spans="1:24" ht="60" x14ac:dyDescent="0.25">
      <c r="A3323">
        <v>504</v>
      </c>
      <c r="B3323" s="1" t="s">
        <v>505</v>
      </c>
      <c r="C3323" s="1" t="s">
        <v>4614</v>
      </c>
      <c r="D3323" s="3">
        <v>24500</v>
      </c>
      <c r="E3323" s="4">
        <v>335</v>
      </c>
      <c r="F3323" t="s">
        <v>8220</v>
      </c>
      <c r="G3323" t="s">
        <v>8223</v>
      </c>
      <c r="H3323" t="s">
        <v>8404</v>
      </c>
      <c r="I3323" t="s">
        <v>8245</v>
      </c>
      <c r="J3323">
        <v>1334097387</v>
      </c>
      <c r="K3323">
        <v>1328916987</v>
      </c>
      <c r="L3323" t="b">
        <v>0</v>
      </c>
      <c r="M3323">
        <v>5</v>
      </c>
      <c r="N3323" t="b">
        <v>0</v>
      </c>
      <c r="O3323" t="s">
        <v>8268</v>
      </c>
      <c r="P3323" t="s">
        <v>8320</v>
      </c>
      <c r="Q3323" t="s">
        <v>8338</v>
      </c>
      <c r="R3323">
        <f t="shared" si="357"/>
        <v>67</v>
      </c>
      <c r="S3323" s="9">
        <f t="shared" si="358"/>
        <v>1</v>
      </c>
      <c r="T3323" s="8">
        <f t="shared" si="359"/>
        <v>40949.98364583333</v>
      </c>
      <c r="U3323" s="8">
        <f t="shared" si="360"/>
        <v>41009.941979166666</v>
      </c>
      <c r="V3323" s="14">
        <f t="shared" si="361"/>
        <v>59.958333333335759</v>
      </c>
      <c r="W3323" s="10">
        <f t="shared" si="362"/>
        <v>-0.98632653061224485</v>
      </c>
      <c r="X3323" s="21">
        <f t="shared" si="363"/>
        <v>2012</v>
      </c>
    </row>
    <row r="3324" spans="1:24" ht="75" x14ac:dyDescent="0.25">
      <c r="A3324">
        <v>568</v>
      </c>
      <c r="B3324" s="1" t="s">
        <v>569</v>
      </c>
      <c r="C3324" s="1" t="s">
        <v>4678</v>
      </c>
      <c r="D3324" s="3">
        <v>24500</v>
      </c>
      <c r="E3324" s="4">
        <v>245</v>
      </c>
      <c r="F3324" t="s">
        <v>8220</v>
      </c>
      <c r="G3324" t="s">
        <v>8227</v>
      </c>
      <c r="H3324" t="s">
        <v>8416</v>
      </c>
      <c r="I3324" t="s">
        <v>8249</v>
      </c>
      <c r="J3324">
        <v>1452942000</v>
      </c>
      <c r="K3324">
        <v>1449785223</v>
      </c>
      <c r="L3324" t="b">
        <v>0</v>
      </c>
      <c r="M3324">
        <v>5</v>
      </c>
      <c r="N3324" t="b">
        <v>0</v>
      </c>
      <c r="O3324" t="s">
        <v>8270</v>
      </c>
      <c r="P3324" t="s">
        <v>8307</v>
      </c>
      <c r="Q3324" t="s">
        <v>8341</v>
      </c>
      <c r="R3324">
        <f t="shared" si="357"/>
        <v>49</v>
      </c>
      <c r="S3324" s="9">
        <f t="shared" si="358"/>
        <v>1</v>
      </c>
      <c r="T3324" s="8">
        <f t="shared" si="359"/>
        <v>42348.9215625</v>
      </c>
      <c r="U3324" s="8">
        <f t="shared" si="360"/>
        <v>42385.458333333328</v>
      </c>
      <c r="V3324" s="14">
        <f t="shared" si="361"/>
        <v>36.536770833328774</v>
      </c>
      <c r="W3324" s="10">
        <f t="shared" si="362"/>
        <v>-0.99</v>
      </c>
      <c r="X3324" s="21">
        <f t="shared" si="363"/>
        <v>2015</v>
      </c>
    </row>
    <row r="3325" spans="1:24" ht="45" x14ac:dyDescent="0.25">
      <c r="A3325">
        <v>2250</v>
      </c>
      <c r="B3325" s="1" t="s">
        <v>2251</v>
      </c>
      <c r="C3325" s="1" t="s">
        <v>6360</v>
      </c>
      <c r="D3325" s="3">
        <v>25000</v>
      </c>
      <c r="E3325" s="4">
        <v>243778</v>
      </c>
      <c r="F3325" t="s">
        <v>8218</v>
      </c>
      <c r="G3325" t="s">
        <v>8223</v>
      </c>
      <c r="H3325" t="s">
        <v>8404</v>
      </c>
      <c r="I3325" t="s">
        <v>8245</v>
      </c>
      <c r="J3325">
        <v>1480727273</v>
      </c>
      <c r="K3325">
        <v>1478131673</v>
      </c>
      <c r="L3325" t="b">
        <v>0</v>
      </c>
      <c r="M3325">
        <v>571</v>
      </c>
      <c r="N3325" t="b">
        <v>1</v>
      </c>
      <c r="O3325" t="s">
        <v>8295</v>
      </c>
      <c r="P3325" t="s">
        <v>8315</v>
      </c>
      <c r="Q3325" t="s">
        <v>8316</v>
      </c>
      <c r="R3325">
        <f t="shared" si="357"/>
        <v>426.93</v>
      </c>
      <c r="S3325" s="9">
        <f t="shared" si="358"/>
        <v>975</v>
      </c>
      <c r="T3325" s="8">
        <f t="shared" si="359"/>
        <v>42677.005474537036</v>
      </c>
      <c r="U3325" s="8">
        <f t="shared" si="360"/>
        <v>42707.0471412037</v>
      </c>
      <c r="V3325" s="14">
        <f t="shared" si="361"/>
        <v>30.041666666664241</v>
      </c>
      <c r="W3325" s="10">
        <f t="shared" si="362"/>
        <v>8.7511200000000002</v>
      </c>
      <c r="X3325" s="21">
        <f t="shared" si="363"/>
        <v>2016</v>
      </c>
    </row>
    <row r="3326" spans="1:24" ht="45" x14ac:dyDescent="0.25">
      <c r="A3326">
        <v>2270</v>
      </c>
      <c r="B3326" s="1" t="s">
        <v>2271</v>
      </c>
      <c r="C3326" s="1" t="s">
        <v>6380</v>
      </c>
      <c r="D3326" s="3">
        <v>25000</v>
      </c>
      <c r="E3326" s="4">
        <v>180062</v>
      </c>
      <c r="F3326" t="s">
        <v>8218</v>
      </c>
      <c r="G3326" t="s">
        <v>8223</v>
      </c>
      <c r="H3326" t="s">
        <v>8404</v>
      </c>
      <c r="I3326" t="s">
        <v>8245</v>
      </c>
      <c r="J3326">
        <v>1484085540</v>
      </c>
      <c r="K3326">
        <v>1482353513</v>
      </c>
      <c r="L3326" t="b">
        <v>0</v>
      </c>
      <c r="M3326">
        <v>1670</v>
      </c>
      <c r="N3326" t="b">
        <v>1</v>
      </c>
      <c r="O3326" t="s">
        <v>8295</v>
      </c>
      <c r="P3326" t="s">
        <v>8315</v>
      </c>
      <c r="Q3326" t="s">
        <v>8316</v>
      </c>
      <c r="R3326">
        <f t="shared" si="357"/>
        <v>107.82</v>
      </c>
      <c r="S3326" s="9">
        <f t="shared" si="358"/>
        <v>720</v>
      </c>
      <c r="T3326" s="8">
        <f t="shared" si="359"/>
        <v>42725.869363425925</v>
      </c>
      <c r="U3326" s="8">
        <f t="shared" si="360"/>
        <v>42745.915972222225</v>
      </c>
      <c r="V3326" s="14">
        <f t="shared" si="361"/>
        <v>20.046608796299552</v>
      </c>
      <c r="W3326" s="10">
        <f t="shared" si="362"/>
        <v>6.2024800000000004</v>
      </c>
      <c r="X3326" s="21">
        <f t="shared" si="363"/>
        <v>2016</v>
      </c>
    </row>
    <row r="3327" spans="1:24" ht="60" x14ac:dyDescent="0.25">
      <c r="A3327">
        <v>2032</v>
      </c>
      <c r="B3327" s="1" t="s">
        <v>2033</v>
      </c>
      <c r="C3327" s="1" t="s">
        <v>6142</v>
      </c>
      <c r="D3327" s="3">
        <v>25000</v>
      </c>
      <c r="E3327" s="4">
        <v>76047</v>
      </c>
      <c r="F3327" t="s">
        <v>8218</v>
      </c>
      <c r="G3327" t="s">
        <v>8223</v>
      </c>
      <c r="H3327" t="s">
        <v>8404</v>
      </c>
      <c r="I3327" t="s">
        <v>8245</v>
      </c>
      <c r="J3327">
        <v>1481778000</v>
      </c>
      <c r="K3327">
        <v>1479216874</v>
      </c>
      <c r="L3327" t="b">
        <v>1</v>
      </c>
      <c r="M3327">
        <v>531</v>
      </c>
      <c r="N3327" t="b">
        <v>1</v>
      </c>
      <c r="O3327" t="s">
        <v>8293</v>
      </c>
      <c r="P3327" t="s">
        <v>8307</v>
      </c>
      <c r="Q3327" t="s">
        <v>8308</v>
      </c>
      <c r="R3327">
        <f t="shared" si="357"/>
        <v>143.21</v>
      </c>
      <c r="S3327" s="9">
        <f t="shared" si="358"/>
        <v>304</v>
      </c>
      <c r="T3327" s="8">
        <f t="shared" si="359"/>
        <v>42689.565671296295</v>
      </c>
      <c r="U3327" s="8">
        <f t="shared" si="360"/>
        <v>42719.208333333328</v>
      </c>
      <c r="V3327" s="14">
        <f t="shared" si="361"/>
        <v>29.642662037033006</v>
      </c>
      <c r="W3327" s="10">
        <f t="shared" si="362"/>
        <v>2.0418799999999999</v>
      </c>
      <c r="X3327" s="21">
        <f t="shared" si="363"/>
        <v>2016</v>
      </c>
    </row>
    <row r="3328" spans="1:24" ht="60" x14ac:dyDescent="0.25">
      <c r="A3328">
        <v>644</v>
      </c>
      <c r="B3328" s="1" t="s">
        <v>645</v>
      </c>
      <c r="C3328" s="1" t="s">
        <v>4754</v>
      </c>
      <c r="D3328" s="3">
        <v>25000</v>
      </c>
      <c r="E3328" s="4">
        <v>75029.48</v>
      </c>
      <c r="F3328" t="s">
        <v>8218</v>
      </c>
      <c r="G3328" t="s">
        <v>8223</v>
      </c>
      <c r="H3328" t="s">
        <v>8404</v>
      </c>
      <c r="I3328" t="s">
        <v>8245</v>
      </c>
      <c r="J3328">
        <v>1414544400</v>
      </c>
      <c r="K3328">
        <v>1410883139</v>
      </c>
      <c r="L3328" t="b">
        <v>0</v>
      </c>
      <c r="M3328">
        <v>1021</v>
      </c>
      <c r="N3328" t="b">
        <v>1</v>
      </c>
      <c r="O3328" t="s">
        <v>8271</v>
      </c>
      <c r="P3328" t="s">
        <v>8307</v>
      </c>
      <c r="Q3328" t="s">
        <v>8309</v>
      </c>
      <c r="R3328">
        <f t="shared" si="357"/>
        <v>73.489999999999995</v>
      </c>
      <c r="S3328" s="9">
        <f t="shared" si="358"/>
        <v>300</v>
      </c>
      <c r="T3328" s="8">
        <f t="shared" si="359"/>
        <v>41898.665960648148</v>
      </c>
      <c r="U3328" s="8">
        <f t="shared" si="360"/>
        <v>41941.041666666664</v>
      </c>
      <c r="V3328" s="14">
        <f t="shared" si="361"/>
        <v>42.375706018516212</v>
      </c>
      <c r="W3328" s="10">
        <f t="shared" si="362"/>
        <v>2.0011791999999997</v>
      </c>
      <c r="X3328" s="21">
        <f t="shared" si="363"/>
        <v>2014</v>
      </c>
    </row>
    <row r="3329" spans="1:24" ht="60" x14ac:dyDescent="0.25">
      <c r="A3329">
        <v>2339</v>
      </c>
      <c r="B3329" s="1" t="s">
        <v>2340</v>
      </c>
      <c r="C3329" s="1" t="s">
        <v>6449</v>
      </c>
      <c r="D3329" s="3">
        <v>25000</v>
      </c>
      <c r="E3329" s="4">
        <v>73552</v>
      </c>
      <c r="F3329" t="s">
        <v>8218</v>
      </c>
      <c r="G3329" t="s">
        <v>8223</v>
      </c>
      <c r="H3329" t="s">
        <v>8404</v>
      </c>
      <c r="I3329" t="s">
        <v>8245</v>
      </c>
      <c r="J3329">
        <v>1482134340</v>
      </c>
      <c r="K3329">
        <v>1479496309</v>
      </c>
      <c r="L3329" t="b">
        <v>1</v>
      </c>
      <c r="M3329">
        <v>1104</v>
      </c>
      <c r="N3329" t="b">
        <v>1</v>
      </c>
      <c r="O3329" t="s">
        <v>8296</v>
      </c>
      <c r="P3329" t="s">
        <v>8318</v>
      </c>
      <c r="Q3329" t="s">
        <v>8319</v>
      </c>
      <c r="R3329">
        <f t="shared" si="357"/>
        <v>66.62</v>
      </c>
      <c r="S3329" s="9">
        <f t="shared" si="358"/>
        <v>294</v>
      </c>
      <c r="T3329" s="8">
        <f t="shared" si="359"/>
        <v>42692.79987268518</v>
      </c>
      <c r="U3329" s="8">
        <f t="shared" si="360"/>
        <v>42723.332638888889</v>
      </c>
      <c r="V3329" s="14">
        <f t="shared" si="361"/>
        <v>30.532766203708888</v>
      </c>
      <c r="W3329" s="10">
        <f t="shared" si="362"/>
        <v>1.94208</v>
      </c>
      <c r="X3329" s="21">
        <f t="shared" si="363"/>
        <v>2016</v>
      </c>
    </row>
    <row r="3330" spans="1:24" ht="60" x14ac:dyDescent="0.25">
      <c r="A3330">
        <v>1202</v>
      </c>
      <c r="B3330" s="1" t="s">
        <v>1203</v>
      </c>
      <c r="C3330" s="1" t="s">
        <v>5312</v>
      </c>
      <c r="D3330" s="3">
        <v>25000</v>
      </c>
      <c r="E3330" s="4">
        <v>49811</v>
      </c>
      <c r="F3330" t="s">
        <v>8218</v>
      </c>
      <c r="G3330" t="s">
        <v>8225</v>
      </c>
      <c r="H3330" t="s">
        <v>8405</v>
      </c>
      <c r="I3330" t="s">
        <v>8247</v>
      </c>
      <c r="J3330">
        <v>1435388154</v>
      </c>
      <c r="K3330">
        <v>1432796154</v>
      </c>
      <c r="L3330" t="b">
        <v>0</v>
      </c>
      <c r="M3330">
        <v>271</v>
      </c>
      <c r="N3330" t="b">
        <v>1</v>
      </c>
      <c r="O3330" t="s">
        <v>8283</v>
      </c>
      <c r="P3330" t="s">
        <v>8312</v>
      </c>
      <c r="Q3330" t="s">
        <v>8313</v>
      </c>
      <c r="R3330">
        <f t="shared" ref="R3330:R3393" si="364">IFERROR(ROUND(E3330/M3330,2),0)</f>
        <v>183.8</v>
      </c>
      <c r="S3330" s="9">
        <f t="shared" ref="S3330:S3393" si="365">ROUND((E3330/D3330)*100,0)</f>
        <v>199</v>
      </c>
      <c r="T3330" s="8">
        <f t="shared" ref="T3330:T3393" si="366">+(((K3330/60)/60)/24)+DATE(1970,1,1)</f>
        <v>42152.288819444439</v>
      </c>
      <c r="U3330" s="8">
        <f t="shared" ref="U3330:U3393" si="367">+(((J3330/60)/60/24)+DATE(1970,1,1))</f>
        <v>42182.288819444439</v>
      </c>
      <c r="V3330" s="14">
        <f t="shared" ref="V3330:V3393" si="368">+U3330-T3330</f>
        <v>30</v>
      </c>
      <c r="W3330" s="10">
        <f t="shared" ref="W3330:W3393" si="369">+(E3330-D3330)/D3330</f>
        <v>0.99243999999999999</v>
      </c>
      <c r="X3330" s="21">
        <f t="shared" ref="X3330:X3393" si="370">YEAR(T3330)</f>
        <v>2015</v>
      </c>
    </row>
    <row r="3331" spans="1:24" ht="60" x14ac:dyDescent="0.25">
      <c r="A3331">
        <v>2060</v>
      </c>
      <c r="B3331" s="1" t="s">
        <v>2061</v>
      </c>
      <c r="C3331" s="1" t="s">
        <v>6170</v>
      </c>
      <c r="D3331" s="3">
        <v>25000</v>
      </c>
      <c r="E3331" s="4">
        <v>49100</v>
      </c>
      <c r="F3331" t="s">
        <v>8218</v>
      </c>
      <c r="G3331" t="s">
        <v>8223</v>
      </c>
      <c r="H3331" t="s">
        <v>8404</v>
      </c>
      <c r="I3331" t="s">
        <v>8245</v>
      </c>
      <c r="J3331">
        <v>1406129150</v>
      </c>
      <c r="K3331">
        <v>1400945150</v>
      </c>
      <c r="L3331" t="b">
        <v>0</v>
      </c>
      <c r="M3331">
        <v>1364</v>
      </c>
      <c r="N3331" t="b">
        <v>1</v>
      </c>
      <c r="O3331" t="s">
        <v>8293</v>
      </c>
      <c r="P3331" t="s">
        <v>8307</v>
      </c>
      <c r="Q3331" t="s">
        <v>8308</v>
      </c>
      <c r="R3331">
        <f t="shared" si="364"/>
        <v>36</v>
      </c>
      <c r="S3331" s="9">
        <f t="shared" si="365"/>
        <v>196</v>
      </c>
      <c r="T3331" s="8">
        <f t="shared" si="366"/>
        <v>41783.642939814818</v>
      </c>
      <c r="U3331" s="8">
        <f t="shared" si="367"/>
        <v>41843.642939814818</v>
      </c>
      <c r="V3331" s="14">
        <f t="shared" si="368"/>
        <v>60</v>
      </c>
      <c r="W3331" s="10">
        <f t="shared" si="369"/>
        <v>0.96399999999999997</v>
      </c>
      <c r="X3331" s="21">
        <f t="shared" si="370"/>
        <v>2014</v>
      </c>
    </row>
    <row r="3332" spans="1:24" ht="60" x14ac:dyDescent="0.25">
      <c r="A3332">
        <v>2033</v>
      </c>
      <c r="B3332" s="1" t="s">
        <v>2034</v>
      </c>
      <c r="C3332" s="1" t="s">
        <v>6143</v>
      </c>
      <c r="D3332" s="3">
        <v>25000</v>
      </c>
      <c r="E3332" s="4">
        <v>44669</v>
      </c>
      <c r="F3332" t="s">
        <v>8218</v>
      </c>
      <c r="G3332" t="s">
        <v>8223</v>
      </c>
      <c r="H3332" t="s">
        <v>8404</v>
      </c>
      <c r="I3332" t="s">
        <v>8245</v>
      </c>
      <c r="J3332">
        <v>1398477518</v>
      </c>
      <c r="K3332">
        <v>1395885518</v>
      </c>
      <c r="L3332" t="b">
        <v>1</v>
      </c>
      <c r="M3332">
        <v>158</v>
      </c>
      <c r="N3332" t="b">
        <v>1</v>
      </c>
      <c r="O3332" t="s">
        <v>8293</v>
      </c>
      <c r="P3332" t="s">
        <v>8307</v>
      </c>
      <c r="Q3332" t="s">
        <v>8308</v>
      </c>
      <c r="R3332">
        <f t="shared" si="364"/>
        <v>282.72000000000003</v>
      </c>
      <c r="S3332" s="9">
        <f t="shared" si="365"/>
        <v>179</v>
      </c>
      <c r="T3332" s="8">
        <f t="shared" si="366"/>
        <v>41725.082384259258</v>
      </c>
      <c r="U3332" s="8">
        <f t="shared" si="367"/>
        <v>41755.082384259258</v>
      </c>
      <c r="V3332" s="14">
        <f t="shared" si="368"/>
        <v>30</v>
      </c>
      <c r="W3332" s="10">
        <f t="shared" si="369"/>
        <v>0.78676000000000001</v>
      </c>
      <c r="X3332" s="21">
        <f t="shared" si="370"/>
        <v>2014</v>
      </c>
    </row>
    <row r="3333" spans="1:24" ht="45" x14ac:dyDescent="0.25">
      <c r="A3333">
        <v>1274</v>
      </c>
      <c r="B3333" s="1" t="s">
        <v>1275</v>
      </c>
      <c r="C3333" s="1" t="s">
        <v>5384</v>
      </c>
      <c r="D3333" s="3">
        <v>25000</v>
      </c>
      <c r="E3333" s="4">
        <v>38743.839999999997</v>
      </c>
      <c r="F3333" t="s">
        <v>8218</v>
      </c>
      <c r="G3333" t="s">
        <v>8223</v>
      </c>
      <c r="H3333" t="s">
        <v>8404</v>
      </c>
      <c r="I3333" t="s">
        <v>8245</v>
      </c>
      <c r="J3333">
        <v>1346344425</v>
      </c>
      <c r="K3333">
        <v>1343320425</v>
      </c>
      <c r="L3333" t="b">
        <v>1</v>
      </c>
      <c r="M3333">
        <v>467</v>
      </c>
      <c r="N3333" t="b">
        <v>1</v>
      </c>
      <c r="O3333" t="s">
        <v>8274</v>
      </c>
      <c r="P3333" t="s">
        <v>8326</v>
      </c>
      <c r="Q3333" t="s">
        <v>8330</v>
      </c>
      <c r="R3333">
        <f t="shared" si="364"/>
        <v>82.96</v>
      </c>
      <c r="S3333" s="9">
        <f t="shared" si="365"/>
        <v>155</v>
      </c>
      <c r="T3333" s="8">
        <f t="shared" si="366"/>
        <v>41116.690104166664</v>
      </c>
      <c r="U3333" s="8">
        <f t="shared" si="367"/>
        <v>41151.690104166664</v>
      </c>
      <c r="V3333" s="14">
        <f t="shared" si="368"/>
        <v>35</v>
      </c>
      <c r="W3333" s="10">
        <f t="shared" si="369"/>
        <v>0.54975359999999984</v>
      </c>
      <c r="X3333" s="21">
        <f t="shared" si="370"/>
        <v>2012</v>
      </c>
    </row>
    <row r="3334" spans="1:24" ht="60" x14ac:dyDescent="0.25">
      <c r="A3334">
        <v>1472</v>
      </c>
      <c r="B3334" s="1" t="s">
        <v>1473</v>
      </c>
      <c r="C3334" s="1" t="s">
        <v>5582</v>
      </c>
      <c r="D3334" s="3">
        <v>25000</v>
      </c>
      <c r="E3334" s="4">
        <v>34676</v>
      </c>
      <c r="F3334" t="s">
        <v>8218</v>
      </c>
      <c r="G3334" t="s">
        <v>8223</v>
      </c>
      <c r="H3334" t="s">
        <v>8404</v>
      </c>
      <c r="I3334" t="s">
        <v>8245</v>
      </c>
      <c r="J3334">
        <v>1381928503</v>
      </c>
      <c r="K3334">
        <v>1379336503</v>
      </c>
      <c r="L3334" t="b">
        <v>1</v>
      </c>
      <c r="M3334">
        <v>336</v>
      </c>
      <c r="N3334" t="b">
        <v>1</v>
      </c>
      <c r="O3334" t="s">
        <v>8286</v>
      </c>
      <c r="P3334" t="s">
        <v>8310</v>
      </c>
      <c r="Q3334" t="s">
        <v>8311</v>
      </c>
      <c r="R3334">
        <f t="shared" si="364"/>
        <v>103.2</v>
      </c>
      <c r="S3334" s="9">
        <f t="shared" si="365"/>
        <v>139</v>
      </c>
      <c r="T3334" s="8">
        <f t="shared" si="366"/>
        <v>41533.542858796296</v>
      </c>
      <c r="U3334" s="8">
        <f t="shared" si="367"/>
        <v>41563.542858796296</v>
      </c>
      <c r="V3334" s="14">
        <f t="shared" si="368"/>
        <v>30</v>
      </c>
      <c r="W3334" s="10">
        <f t="shared" si="369"/>
        <v>0.38704</v>
      </c>
      <c r="X3334" s="21">
        <f t="shared" si="370"/>
        <v>2013</v>
      </c>
    </row>
    <row r="3335" spans="1:24" ht="45" x14ac:dyDescent="0.25">
      <c r="A3335">
        <v>2178</v>
      </c>
      <c r="B3335" s="1" t="s">
        <v>2179</v>
      </c>
      <c r="C3335" s="1" t="s">
        <v>6288</v>
      </c>
      <c r="D3335" s="3">
        <v>25000</v>
      </c>
      <c r="E3335" s="4">
        <v>34660</v>
      </c>
      <c r="F3335" t="s">
        <v>8218</v>
      </c>
      <c r="G3335" t="s">
        <v>8223</v>
      </c>
      <c r="H3335" t="s">
        <v>8404</v>
      </c>
      <c r="I3335" t="s">
        <v>8245</v>
      </c>
      <c r="J3335">
        <v>1484752597</v>
      </c>
      <c r="K3335">
        <v>1482160597</v>
      </c>
      <c r="L3335" t="b">
        <v>0</v>
      </c>
      <c r="M3335">
        <v>859</v>
      </c>
      <c r="N3335" t="b">
        <v>1</v>
      </c>
      <c r="O3335" t="s">
        <v>8274</v>
      </c>
      <c r="P3335" t="s">
        <v>8326</v>
      </c>
      <c r="Q3335" t="s">
        <v>8330</v>
      </c>
      <c r="R3335">
        <f t="shared" si="364"/>
        <v>40.35</v>
      </c>
      <c r="S3335" s="9">
        <f t="shared" si="365"/>
        <v>139</v>
      </c>
      <c r="T3335" s="8">
        <f t="shared" si="366"/>
        <v>42723.63653935185</v>
      </c>
      <c r="U3335" s="8">
        <f t="shared" si="367"/>
        <v>42753.63653935185</v>
      </c>
      <c r="V3335" s="14">
        <f t="shared" si="368"/>
        <v>30</v>
      </c>
      <c r="W3335" s="10">
        <f t="shared" si="369"/>
        <v>0.38640000000000002</v>
      </c>
      <c r="X3335" s="21">
        <f t="shared" si="370"/>
        <v>2016</v>
      </c>
    </row>
    <row r="3336" spans="1:24" ht="30" x14ac:dyDescent="0.25">
      <c r="A3336">
        <v>2026</v>
      </c>
      <c r="B3336" s="1" t="s">
        <v>2027</v>
      </c>
      <c r="C3336" s="1" t="s">
        <v>6136</v>
      </c>
      <c r="D3336" s="3">
        <v>25000</v>
      </c>
      <c r="E3336" s="4">
        <v>33370.769999999997</v>
      </c>
      <c r="F3336" t="s">
        <v>8218</v>
      </c>
      <c r="G3336" t="s">
        <v>8223</v>
      </c>
      <c r="H3336" t="s">
        <v>8404</v>
      </c>
      <c r="I3336" t="s">
        <v>8245</v>
      </c>
      <c r="J3336">
        <v>1398052740</v>
      </c>
      <c r="K3336">
        <v>1394127585</v>
      </c>
      <c r="L3336" t="b">
        <v>1</v>
      </c>
      <c r="M3336">
        <v>454</v>
      </c>
      <c r="N3336" t="b">
        <v>1</v>
      </c>
      <c r="O3336" t="s">
        <v>8293</v>
      </c>
      <c r="P3336" t="s">
        <v>8307</v>
      </c>
      <c r="Q3336" t="s">
        <v>8308</v>
      </c>
      <c r="R3336">
        <f t="shared" si="364"/>
        <v>73.5</v>
      </c>
      <c r="S3336" s="9">
        <f t="shared" si="365"/>
        <v>133</v>
      </c>
      <c r="T3336" s="8">
        <f t="shared" si="366"/>
        <v>41704.735937500001</v>
      </c>
      <c r="U3336" s="8">
        <f t="shared" si="367"/>
        <v>41750.165972222225</v>
      </c>
      <c r="V3336" s="14">
        <f t="shared" si="368"/>
        <v>45.430034722223354</v>
      </c>
      <c r="W3336" s="10">
        <f t="shared" si="369"/>
        <v>0.33483079999999987</v>
      </c>
      <c r="X3336" s="21">
        <f t="shared" si="370"/>
        <v>2014</v>
      </c>
    </row>
    <row r="3337" spans="1:24" ht="60" x14ac:dyDescent="0.25">
      <c r="A3337">
        <v>722</v>
      </c>
      <c r="B3337" s="1" t="s">
        <v>723</v>
      </c>
      <c r="C3337" s="1" t="s">
        <v>4832</v>
      </c>
      <c r="D3337" s="3">
        <v>25000</v>
      </c>
      <c r="E3337" s="4">
        <v>33006</v>
      </c>
      <c r="F3337" t="s">
        <v>8218</v>
      </c>
      <c r="G3337" t="s">
        <v>8223</v>
      </c>
      <c r="H3337" t="s">
        <v>8404</v>
      </c>
      <c r="I3337" t="s">
        <v>8245</v>
      </c>
      <c r="J3337">
        <v>1333909178</v>
      </c>
      <c r="K3337">
        <v>1331320778</v>
      </c>
      <c r="L3337" t="b">
        <v>0</v>
      </c>
      <c r="M3337">
        <v>153</v>
      </c>
      <c r="N3337" t="b">
        <v>1</v>
      </c>
      <c r="O3337" t="s">
        <v>8272</v>
      </c>
      <c r="P3337" t="s">
        <v>8310</v>
      </c>
      <c r="Q3337" t="s">
        <v>8332</v>
      </c>
      <c r="R3337">
        <f t="shared" si="364"/>
        <v>215.73</v>
      </c>
      <c r="S3337" s="9">
        <f t="shared" si="365"/>
        <v>132</v>
      </c>
      <c r="T3337" s="8">
        <f t="shared" si="366"/>
        <v>40977.805300925924</v>
      </c>
      <c r="U3337" s="8">
        <f t="shared" si="367"/>
        <v>41007.76363425926</v>
      </c>
      <c r="V3337" s="14">
        <f t="shared" si="368"/>
        <v>29.958333333335759</v>
      </c>
      <c r="W3337" s="10">
        <f t="shared" si="369"/>
        <v>0.32024000000000002</v>
      </c>
      <c r="X3337" s="21">
        <f t="shared" si="370"/>
        <v>2012</v>
      </c>
    </row>
    <row r="3338" spans="1:24" ht="60" x14ac:dyDescent="0.25">
      <c r="A3338">
        <v>39</v>
      </c>
      <c r="B3338" s="1" t="s">
        <v>41</v>
      </c>
      <c r="C3338" s="1" t="s">
        <v>4150</v>
      </c>
      <c r="D3338" s="3">
        <v>25000</v>
      </c>
      <c r="E3338" s="4">
        <v>32745</v>
      </c>
      <c r="F3338" t="s">
        <v>8218</v>
      </c>
      <c r="G3338" t="s">
        <v>8224</v>
      </c>
      <c r="H3338" t="s">
        <v>8408</v>
      </c>
      <c r="I3338" t="s">
        <v>8246</v>
      </c>
      <c r="J3338">
        <v>1401058740</v>
      </c>
      <c r="K3338">
        <v>1398388068</v>
      </c>
      <c r="L3338" t="b">
        <v>0</v>
      </c>
      <c r="M3338">
        <v>217</v>
      </c>
      <c r="N3338" t="b">
        <v>1</v>
      </c>
      <c r="O3338" t="s">
        <v>8263</v>
      </c>
      <c r="P3338" t="s">
        <v>8320</v>
      </c>
      <c r="Q3338" t="s">
        <v>8331</v>
      </c>
      <c r="R3338">
        <f t="shared" si="364"/>
        <v>150.9</v>
      </c>
      <c r="S3338" s="9">
        <f t="shared" si="365"/>
        <v>131</v>
      </c>
      <c r="T3338" s="8">
        <f t="shared" si="366"/>
        <v>41754.047083333331</v>
      </c>
      <c r="U3338" s="8">
        <f t="shared" si="367"/>
        <v>41784.957638888889</v>
      </c>
      <c r="V3338" s="14">
        <f t="shared" si="368"/>
        <v>30.910555555557949</v>
      </c>
      <c r="W3338" s="10">
        <f t="shared" si="369"/>
        <v>0.30980000000000002</v>
      </c>
      <c r="X3338" s="21">
        <f t="shared" si="370"/>
        <v>2014</v>
      </c>
    </row>
    <row r="3339" spans="1:24" ht="30" x14ac:dyDescent="0.25">
      <c r="A3339">
        <v>2239</v>
      </c>
      <c r="B3339" s="1" t="s">
        <v>2240</v>
      </c>
      <c r="C3339" s="1" t="s">
        <v>6349</v>
      </c>
      <c r="D3339" s="3">
        <v>25000</v>
      </c>
      <c r="E3339" s="4">
        <v>32006.67</v>
      </c>
      <c r="F3339" t="s">
        <v>8218</v>
      </c>
      <c r="G3339" t="s">
        <v>8223</v>
      </c>
      <c r="H3339" t="s">
        <v>8404</v>
      </c>
      <c r="I3339" t="s">
        <v>8245</v>
      </c>
      <c r="J3339">
        <v>1385870520</v>
      </c>
      <c r="K3339">
        <v>1382742014</v>
      </c>
      <c r="L3339" t="b">
        <v>0</v>
      </c>
      <c r="M3339">
        <v>426</v>
      </c>
      <c r="N3339" t="b">
        <v>1</v>
      </c>
      <c r="O3339" t="s">
        <v>8295</v>
      </c>
      <c r="P3339" t="s">
        <v>8315</v>
      </c>
      <c r="Q3339" t="s">
        <v>8316</v>
      </c>
      <c r="R3339">
        <f t="shared" si="364"/>
        <v>75.13</v>
      </c>
      <c r="S3339" s="9">
        <f t="shared" si="365"/>
        <v>128</v>
      </c>
      <c r="T3339" s="8">
        <f t="shared" si="366"/>
        <v>41572.958495370374</v>
      </c>
      <c r="U3339" s="8">
        <f t="shared" si="367"/>
        <v>41609.168055555558</v>
      </c>
      <c r="V3339" s="14">
        <f t="shared" si="368"/>
        <v>36.209560185183364</v>
      </c>
      <c r="W3339" s="10">
        <f t="shared" si="369"/>
        <v>0.28026679999999993</v>
      </c>
      <c r="X3339" s="21">
        <f t="shared" si="370"/>
        <v>2013</v>
      </c>
    </row>
    <row r="3340" spans="1:24" ht="60" x14ac:dyDescent="0.25">
      <c r="A3340">
        <v>3036</v>
      </c>
      <c r="B3340" s="1" t="s">
        <v>3036</v>
      </c>
      <c r="C3340" s="1" t="s">
        <v>7146</v>
      </c>
      <c r="D3340" s="3">
        <v>25000</v>
      </c>
      <c r="E3340" s="4">
        <v>31683</v>
      </c>
      <c r="F3340" t="s">
        <v>8218</v>
      </c>
      <c r="G3340" t="s">
        <v>8223</v>
      </c>
      <c r="H3340" t="s">
        <v>8404</v>
      </c>
      <c r="I3340" t="s">
        <v>8245</v>
      </c>
      <c r="J3340">
        <v>1376654340</v>
      </c>
      <c r="K3340">
        <v>1373568644</v>
      </c>
      <c r="L3340" t="b">
        <v>0</v>
      </c>
      <c r="M3340">
        <v>329</v>
      </c>
      <c r="N3340" t="b">
        <v>1</v>
      </c>
      <c r="O3340" t="s">
        <v>8301</v>
      </c>
      <c r="P3340" t="s">
        <v>8322</v>
      </c>
      <c r="Q3340" t="s">
        <v>8323</v>
      </c>
      <c r="R3340">
        <f t="shared" si="364"/>
        <v>96.3</v>
      </c>
      <c r="S3340" s="9">
        <f t="shared" si="365"/>
        <v>127</v>
      </c>
      <c r="T3340" s="8">
        <f t="shared" si="366"/>
        <v>41466.785231481481</v>
      </c>
      <c r="U3340" s="8">
        <f t="shared" si="367"/>
        <v>41502.499305555553</v>
      </c>
      <c r="V3340" s="14">
        <f t="shared" si="368"/>
        <v>35.714074074072414</v>
      </c>
      <c r="W3340" s="10">
        <f t="shared" si="369"/>
        <v>0.26732</v>
      </c>
      <c r="X3340" s="21">
        <f t="shared" si="370"/>
        <v>2013</v>
      </c>
    </row>
    <row r="3341" spans="1:24" ht="60" x14ac:dyDescent="0.25">
      <c r="A3341">
        <v>2017</v>
      </c>
      <c r="B3341" s="1" t="s">
        <v>2018</v>
      </c>
      <c r="C3341" s="1" t="s">
        <v>6127</v>
      </c>
      <c r="D3341" s="3">
        <v>25000</v>
      </c>
      <c r="E3341" s="4">
        <v>31275.599999999999</v>
      </c>
      <c r="F3341" t="s">
        <v>8218</v>
      </c>
      <c r="G3341" t="s">
        <v>8223</v>
      </c>
      <c r="H3341" t="s">
        <v>8404</v>
      </c>
      <c r="I3341" t="s">
        <v>8245</v>
      </c>
      <c r="J3341">
        <v>1332561600</v>
      </c>
      <c r="K3341">
        <v>1329873755</v>
      </c>
      <c r="L3341" t="b">
        <v>1</v>
      </c>
      <c r="M3341">
        <v>426</v>
      </c>
      <c r="N3341" t="b">
        <v>1</v>
      </c>
      <c r="O3341" t="s">
        <v>8293</v>
      </c>
      <c r="P3341" t="s">
        <v>8307</v>
      </c>
      <c r="Q3341" t="s">
        <v>8308</v>
      </c>
      <c r="R3341">
        <f t="shared" si="364"/>
        <v>73.42</v>
      </c>
      <c r="S3341" s="9">
        <f t="shared" si="365"/>
        <v>125</v>
      </c>
      <c r="T3341" s="8">
        <f t="shared" si="366"/>
        <v>40961.057349537034</v>
      </c>
      <c r="U3341" s="8">
        <f t="shared" si="367"/>
        <v>40992.166666666664</v>
      </c>
      <c r="V3341" s="14">
        <f t="shared" si="368"/>
        <v>31.109317129630654</v>
      </c>
      <c r="W3341" s="10">
        <f t="shared" si="369"/>
        <v>0.25102399999999997</v>
      </c>
      <c r="X3341" s="21">
        <f t="shared" si="370"/>
        <v>2012</v>
      </c>
    </row>
    <row r="3342" spans="1:24" ht="60" x14ac:dyDescent="0.25">
      <c r="A3342">
        <v>370</v>
      </c>
      <c r="B3342" s="1" t="s">
        <v>371</v>
      </c>
      <c r="C3342" s="1" t="s">
        <v>4480</v>
      </c>
      <c r="D3342" s="3">
        <v>25000</v>
      </c>
      <c r="E3342" s="4">
        <v>30505</v>
      </c>
      <c r="F3342" t="s">
        <v>8218</v>
      </c>
      <c r="G3342" t="s">
        <v>8223</v>
      </c>
      <c r="H3342" t="s">
        <v>8404</v>
      </c>
      <c r="I3342" t="s">
        <v>8245</v>
      </c>
      <c r="J3342">
        <v>1483729500</v>
      </c>
      <c r="K3342">
        <v>1481137500</v>
      </c>
      <c r="L3342" t="b">
        <v>0</v>
      </c>
      <c r="M3342">
        <v>43</v>
      </c>
      <c r="N3342" t="b">
        <v>1</v>
      </c>
      <c r="O3342" t="s">
        <v>8267</v>
      </c>
      <c r="P3342" t="s">
        <v>8320</v>
      </c>
      <c r="Q3342" t="s">
        <v>8321</v>
      </c>
      <c r="R3342">
        <f t="shared" si="364"/>
        <v>709.42</v>
      </c>
      <c r="S3342" s="9">
        <f t="shared" si="365"/>
        <v>122</v>
      </c>
      <c r="T3342" s="8">
        <f t="shared" si="366"/>
        <v>42711.795138888891</v>
      </c>
      <c r="U3342" s="8">
        <f t="shared" si="367"/>
        <v>42741.795138888891</v>
      </c>
      <c r="V3342" s="14">
        <f t="shared" si="368"/>
        <v>30</v>
      </c>
      <c r="W3342" s="10">
        <f t="shared" si="369"/>
        <v>0.22020000000000001</v>
      </c>
      <c r="X3342" s="21">
        <f t="shared" si="370"/>
        <v>2016</v>
      </c>
    </row>
    <row r="3343" spans="1:24" ht="45" x14ac:dyDescent="0.25">
      <c r="A3343">
        <v>2717</v>
      </c>
      <c r="B3343" s="1" t="s">
        <v>2717</v>
      </c>
      <c r="C3343" s="1" t="s">
        <v>6827</v>
      </c>
      <c r="D3343" s="3">
        <v>25000</v>
      </c>
      <c r="E3343" s="4">
        <v>30026</v>
      </c>
      <c r="F3343" t="s">
        <v>8218</v>
      </c>
      <c r="G3343" t="s">
        <v>8223</v>
      </c>
      <c r="H3343" t="s">
        <v>8404</v>
      </c>
      <c r="I3343" t="s">
        <v>8245</v>
      </c>
      <c r="J3343">
        <v>1417906649</v>
      </c>
      <c r="K3343">
        <v>1414015049</v>
      </c>
      <c r="L3343" t="b">
        <v>1</v>
      </c>
      <c r="M3343">
        <v>325</v>
      </c>
      <c r="N3343" t="b">
        <v>1</v>
      </c>
      <c r="O3343" t="s">
        <v>8301</v>
      </c>
      <c r="P3343" t="s">
        <v>8322</v>
      </c>
      <c r="Q3343" t="s">
        <v>8323</v>
      </c>
      <c r="R3343">
        <f t="shared" si="364"/>
        <v>92.39</v>
      </c>
      <c r="S3343" s="9">
        <f t="shared" si="365"/>
        <v>120</v>
      </c>
      <c r="T3343" s="8">
        <f t="shared" si="366"/>
        <v>41934.914918981485</v>
      </c>
      <c r="U3343" s="8">
        <f t="shared" si="367"/>
        <v>41979.956585648149</v>
      </c>
      <c r="V3343" s="14">
        <f t="shared" si="368"/>
        <v>45.041666666664241</v>
      </c>
      <c r="W3343" s="10">
        <f t="shared" si="369"/>
        <v>0.20104</v>
      </c>
      <c r="X3343" s="21">
        <f t="shared" si="370"/>
        <v>2014</v>
      </c>
    </row>
    <row r="3344" spans="1:24" ht="60" x14ac:dyDescent="0.25">
      <c r="A3344">
        <v>3009</v>
      </c>
      <c r="B3344" s="1" t="s">
        <v>3009</v>
      </c>
      <c r="C3344" s="1" t="s">
        <v>7119</v>
      </c>
      <c r="D3344" s="3">
        <v>25000</v>
      </c>
      <c r="E3344" s="4">
        <v>29939</v>
      </c>
      <c r="F3344" t="s">
        <v>8218</v>
      </c>
      <c r="G3344" t="s">
        <v>8223</v>
      </c>
      <c r="H3344" t="s">
        <v>8404</v>
      </c>
      <c r="I3344" t="s">
        <v>8245</v>
      </c>
      <c r="J3344">
        <v>1417012840</v>
      </c>
      <c r="K3344">
        <v>1414417240</v>
      </c>
      <c r="L3344" t="b">
        <v>0</v>
      </c>
      <c r="M3344">
        <v>128</v>
      </c>
      <c r="N3344" t="b">
        <v>1</v>
      </c>
      <c r="O3344" t="s">
        <v>8301</v>
      </c>
      <c r="P3344" t="s">
        <v>8322</v>
      </c>
      <c r="Q3344" t="s">
        <v>8323</v>
      </c>
      <c r="R3344">
        <f t="shared" si="364"/>
        <v>233.9</v>
      </c>
      <c r="S3344" s="9">
        <f t="shared" si="365"/>
        <v>120</v>
      </c>
      <c r="T3344" s="8">
        <f t="shared" si="366"/>
        <v>41939.569907407407</v>
      </c>
      <c r="U3344" s="8">
        <f t="shared" si="367"/>
        <v>41969.611574074079</v>
      </c>
      <c r="V3344" s="14">
        <f t="shared" si="368"/>
        <v>30.041666666671517</v>
      </c>
      <c r="W3344" s="10">
        <f t="shared" si="369"/>
        <v>0.19756000000000001</v>
      </c>
      <c r="X3344" s="21">
        <f t="shared" si="370"/>
        <v>2014</v>
      </c>
    </row>
    <row r="3345" spans="1:24" ht="45" x14ac:dyDescent="0.25">
      <c r="A3345">
        <v>296</v>
      </c>
      <c r="B3345" s="1" t="s">
        <v>297</v>
      </c>
      <c r="C3345" s="1" t="s">
        <v>4406</v>
      </c>
      <c r="D3345" s="3">
        <v>25000</v>
      </c>
      <c r="E3345" s="4">
        <v>29681.55</v>
      </c>
      <c r="F3345" t="s">
        <v>8218</v>
      </c>
      <c r="G3345" t="s">
        <v>8223</v>
      </c>
      <c r="H3345" t="s">
        <v>8404</v>
      </c>
      <c r="I3345" t="s">
        <v>8245</v>
      </c>
      <c r="J3345">
        <v>1347017083</v>
      </c>
      <c r="K3345">
        <v>1344857083</v>
      </c>
      <c r="L3345" t="b">
        <v>1</v>
      </c>
      <c r="M3345">
        <v>129</v>
      </c>
      <c r="N3345" t="b">
        <v>1</v>
      </c>
      <c r="O3345" t="s">
        <v>8267</v>
      </c>
      <c r="P3345" t="s">
        <v>8320</v>
      </c>
      <c r="Q3345" t="s">
        <v>8321</v>
      </c>
      <c r="R3345">
        <f t="shared" si="364"/>
        <v>230.09</v>
      </c>
      <c r="S3345" s="9">
        <f t="shared" si="365"/>
        <v>119</v>
      </c>
      <c r="T3345" s="8">
        <f t="shared" si="366"/>
        <v>41134.475497685184</v>
      </c>
      <c r="U3345" s="8">
        <f t="shared" si="367"/>
        <v>41159.475497685184</v>
      </c>
      <c r="V3345" s="14">
        <f t="shared" si="368"/>
        <v>25</v>
      </c>
      <c r="W3345" s="10">
        <f t="shared" si="369"/>
        <v>0.18726199999999998</v>
      </c>
      <c r="X3345" s="21">
        <f t="shared" si="370"/>
        <v>2012</v>
      </c>
    </row>
    <row r="3346" spans="1:24" ht="45" x14ac:dyDescent="0.25">
      <c r="A3346">
        <v>2720</v>
      </c>
      <c r="B3346" s="1" t="s">
        <v>2720</v>
      </c>
      <c r="C3346" s="1" t="s">
        <v>6830</v>
      </c>
      <c r="D3346" s="3">
        <v>25000</v>
      </c>
      <c r="E3346" s="4">
        <v>29531</v>
      </c>
      <c r="F3346" t="s">
        <v>8218</v>
      </c>
      <c r="G3346" t="s">
        <v>8223</v>
      </c>
      <c r="H3346" t="s">
        <v>8404</v>
      </c>
      <c r="I3346" t="s">
        <v>8245</v>
      </c>
      <c r="J3346">
        <v>1478866253</v>
      </c>
      <c r="K3346">
        <v>1476270653</v>
      </c>
      <c r="L3346" t="b">
        <v>0</v>
      </c>
      <c r="M3346">
        <v>173</v>
      </c>
      <c r="N3346" t="b">
        <v>1</v>
      </c>
      <c r="O3346" t="s">
        <v>8301</v>
      </c>
      <c r="P3346" t="s">
        <v>8322</v>
      </c>
      <c r="Q3346" t="s">
        <v>8323</v>
      </c>
      <c r="R3346">
        <f t="shared" si="364"/>
        <v>170.7</v>
      </c>
      <c r="S3346" s="9">
        <f t="shared" si="365"/>
        <v>118</v>
      </c>
      <c r="T3346" s="8">
        <f t="shared" si="366"/>
        <v>42655.465891203698</v>
      </c>
      <c r="U3346" s="8">
        <f t="shared" si="367"/>
        <v>42685.507557870369</v>
      </c>
      <c r="V3346" s="14">
        <f t="shared" si="368"/>
        <v>30.041666666671517</v>
      </c>
      <c r="W3346" s="10">
        <f t="shared" si="369"/>
        <v>0.18124000000000001</v>
      </c>
      <c r="X3346" s="21">
        <f t="shared" si="370"/>
        <v>2016</v>
      </c>
    </row>
    <row r="3347" spans="1:24" ht="60" x14ac:dyDescent="0.25">
      <c r="A3347">
        <v>263</v>
      </c>
      <c r="B3347" s="1" t="s">
        <v>264</v>
      </c>
      <c r="C3347" s="1" t="s">
        <v>4373</v>
      </c>
      <c r="D3347" s="3">
        <v>25000</v>
      </c>
      <c r="E3347" s="4">
        <v>29520.27</v>
      </c>
      <c r="F3347" t="s">
        <v>8218</v>
      </c>
      <c r="G3347" t="s">
        <v>8223</v>
      </c>
      <c r="H3347" t="s">
        <v>8404</v>
      </c>
      <c r="I3347" t="s">
        <v>8245</v>
      </c>
      <c r="J3347">
        <v>1348786494</v>
      </c>
      <c r="K3347">
        <v>1346194494</v>
      </c>
      <c r="L3347" t="b">
        <v>1</v>
      </c>
      <c r="M3347">
        <v>963</v>
      </c>
      <c r="N3347" t="b">
        <v>1</v>
      </c>
      <c r="O3347" t="s">
        <v>8267</v>
      </c>
      <c r="P3347" t="s">
        <v>8320</v>
      </c>
      <c r="Q3347" t="s">
        <v>8321</v>
      </c>
      <c r="R3347">
        <f t="shared" si="364"/>
        <v>30.65</v>
      </c>
      <c r="S3347" s="9">
        <f t="shared" si="365"/>
        <v>118</v>
      </c>
      <c r="T3347" s="8">
        <f t="shared" si="366"/>
        <v>41149.954791666663</v>
      </c>
      <c r="U3347" s="8">
        <f t="shared" si="367"/>
        <v>41179.954791666663</v>
      </c>
      <c r="V3347" s="14">
        <f t="shared" si="368"/>
        <v>30</v>
      </c>
      <c r="W3347" s="10">
        <f t="shared" si="369"/>
        <v>0.18081080000000002</v>
      </c>
      <c r="X3347" s="21">
        <f t="shared" si="370"/>
        <v>2012</v>
      </c>
    </row>
    <row r="3348" spans="1:24" ht="45" x14ac:dyDescent="0.25">
      <c r="A3348">
        <v>336</v>
      </c>
      <c r="B3348" s="1" t="s">
        <v>337</v>
      </c>
      <c r="C3348" s="1" t="s">
        <v>4446</v>
      </c>
      <c r="D3348" s="3">
        <v>25000</v>
      </c>
      <c r="E3348" s="4">
        <v>29209.78</v>
      </c>
      <c r="F3348" t="s">
        <v>8218</v>
      </c>
      <c r="G3348" t="s">
        <v>8223</v>
      </c>
      <c r="H3348" t="s">
        <v>8404</v>
      </c>
      <c r="I3348" t="s">
        <v>8245</v>
      </c>
      <c r="J3348">
        <v>1447427918</v>
      </c>
      <c r="K3348">
        <v>1444832318</v>
      </c>
      <c r="L3348" t="b">
        <v>1</v>
      </c>
      <c r="M3348">
        <v>493</v>
      </c>
      <c r="N3348" t="b">
        <v>1</v>
      </c>
      <c r="O3348" t="s">
        <v>8267</v>
      </c>
      <c r="P3348" t="s">
        <v>8320</v>
      </c>
      <c r="Q3348" t="s">
        <v>8321</v>
      </c>
      <c r="R3348">
        <f t="shared" si="364"/>
        <v>59.25</v>
      </c>
      <c r="S3348" s="9">
        <f t="shared" si="365"/>
        <v>117</v>
      </c>
      <c r="T3348" s="8">
        <f t="shared" si="366"/>
        <v>42291.596273148149</v>
      </c>
      <c r="U3348" s="8">
        <f t="shared" si="367"/>
        <v>42321.637939814813</v>
      </c>
      <c r="V3348" s="14">
        <f t="shared" si="368"/>
        <v>30.041666666664241</v>
      </c>
      <c r="W3348" s="10">
        <f t="shared" si="369"/>
        <v>0.16839119999999996</v>
      </c>
      <c r="X3348" s="21">
        <f t="shared" si="370"/>
        <v>2015</v>
      </c>
    </row>
    <row r="3349" spans="1:24" ht="45" x14ac:dyDescent="0.25">
      <c r="A3349">
        <v>2714</v>
      </c>
      <c r="B3349" s="1" t="s">
        <v>2714</v>
      </c>
      <c r="C3349" s="1" t="s">
        <v>6824</v>
      </c>
      <c r="D3349" s="3">
        <v>25000</v>
      </c>
      <c r="E3349" s="4">
        <v>29089</v>
      </c>
      <c r="F3349" t="s">
        <v>8218</v>
      </c>
      <c r="G3349" t="s">
        <v>8223</v>
      </c>
      <c r="H3349" t="s">
        <v>8404</v>
      </c>
      <c r="I3349" t="s">
        <v>8245</v>
      </c>
      <c r="J3349">
        <v>1476486000</v>
      </c>
      <c r="K3349">
        <v>1474040596</v>
      </c>
      <c r="L3349" t="b">
        <v>1</v>
      </c>
      <c r="M3349">
        <v>305</v>
      </c>
      <c r="N3349" t="b">
        <v>1</v>
      </c>
      <c r="O3349" t="s">
        <v>8301</v>
      </c>
      <c r="P3349" t="s">
        <v>8322</v>
      </c>
      <c r="Q3349" t="s">
        <v>8323</v>
      </c>
      <c r="R3349">
        <f t="shared" si="364"/>
        <v>95.37</v>
      </c>
      <c r="S3349" s="9">
        <f t="shared" si="365"/>
        <v>116</v>
      </c>
      <c r="T3349" s="8">
        <f t="shared" si="366"/>
        <v>42629.655046296291</v>
      </c>
      <c r="U3349" s="8">
        <f t="shared" si="367"/>
        <v>42657.958333333328</v>
      </c>
      <c r="V3349" s="14">
        <f t="shared" si="368"/>
        <v>28.30328703703708</v>
      </c>
      <c r="W3349" s="10">
        <f t="shared" si="369"/>
        <v>0.16356000000000001</v>
      </c>
      <c r="X3349" s="21">
        <f t="shared" si="370"/>
        <v>2016</v>
      </c>
    </row>
    <row r="3350" spans="1:24" ht="45" x14ac:dyDescent="0.25">
      <c r="A3350">
        <v>350</v>
      </c>
      <c r="B3350" s="1" t="s">
        <v>351</v>
      </c>
      <c r="C3350" s="1" t="s">
        <v>4460</v>
      </c>
      <c r="D3350" s="3">
        <v>25000</v>
      </c>
      <c r="E3350" s="4">
        <v>28690</v>
      </c>
      <c r="F3350" t="s">
        <v>8218</v>
      </c>
      <c r="G3350" t="s">
        <v>8223</v>
      </c>
      <c r="H3350" t="s">
        <v>8404</v>
      </c>
      <c r="I3350" t="s">
        <v>8245</v>
      </c>
      <c r="J3350">
        <v>1473566340</v>
      </c>
      <c r="K3350">
        <v>1470274509</v>
      </c>
      <c r="L3350" t="b">
        <v>1</v>
      </c>
      <c r="M3350">
        <v>221</v>
      </c>
      <c r="N3350" t="b">
        <v>1</v>
      </c>
      <c r="O3350" t="s">
        <v>8267</v>
      </c>
      <c r="P3350" t="s">
        <v>8320</v>
      </c>
      <c r="Q3350" t="s">
        <v>8321</v>
      </c>
      <c r="R3350">
        <f t="shared" si="364"/>
        <v>129.82</v>
      </c>
      <c r="S3350" s="9">
        <f t="shared" si="365"/>
        <v>115</v>
      </c>
      <c r="T3350" s="8">
        <f t="shared" si="366"/>
        <v>42586.066076388888</v>
      </c>
      <c r="U3350" s="8">
        <f t="shared" si="367"/>
        <v>42624.165972222225</v>
      </c>
      <c r="V3350" s="14">
        <f t="shared" si="368"/>
        <v>38.099895833336632</v>
      </c>
      <c r="W3350" s="10">
        <f t="shared" si="369"/>
        <v>0.14760000000000001</v>
      </c>
      <c r="X3350" s="21">
        <f t="shared" si="370"/>
        <v>2016</v>
      </c>
    </row>
    <row r="3351" spans="1:24" ht="45" x14ac:dyDescent="0.25">
      <c r="A3351">
        <v>2616</v>
      </c>
      <c r="B3351" s="1" t="s">
        <v>2616</v>
      </c>
      <c r="C3351" s="1" t="s">
        <v>6726</v>
      </c>
      <c r="D3351" s="3">
        <v>25000</v>
      </c>
      <c r="E3351" s="4">
        <v>28633.5</v>
      </c>
      <c r="F3351" t="s">
        <v>8218</v>
      </c>
      <c r="G3351" t="s">
        <v>8223</v>
      </c>
      <c r="H3351" t="s">
        <v>8404</v>
      </c>
      <c r="I3351" t="s">
        <v>8245</v>
      </c>
      <c r="J3351">
        <v>1440546729</v>
      </c>
      <c r="K3351">
        <v>1437954729</v>
      </c>
      <c r="L3351" t="b">
        <v>1</v>
      </c>
      <c r="M3351">
        <v>238</v>
      </c>
      <c r="N3351" t="b">
        <v>1</v>
      </c>
      <c r="O3351" t="s">
        <v>8299</v>
      </c>
      <c r="P3351" t="s">
        <v>8307</v>
      </c>
      <c r="Q3351" t="s">
        <v>8314</v>
      </c>
      <c r="R3351">
        <f t="shared" si="364"/>
        <v>120.31</v>
      </c>
      <c r="S3351" s="9">
        <f t="shared" si="365"/>
        <v>115</v>
      </c>
      <c r="T3351" s="8">
        <f t="shared" si="366"/>
        <v>42211.99454861111</v>
      </c>
      <c r="U3351" s="8">
        <f t="shared" si="367"/>
        <v>42241.99454861111</v>
      </c>
      <c r="V3351" s="14">
        <f t="shared" si="368"/>
        <v>30</v>
      </c>
      <c r="W3351" s="10">
        <f t="shared" si="369"/>
        <v>0.14534</v>
      </c>
      <c r="X3351" s="21">
        <f t="shared" si="370"/>
        <v>2015</v>
      </c>
    </row>
    <row r="3352" spans="1:24" ht="60" x14ac:dyDescent="0.25">
      <c r="A3352">
        <v>3014</v>
      </c>
      <c r="B3352" s="1" t="s">
        <v>3014</v>
      </c>
      <c r="C3352" s="1" t="s">
        <v>7124</v>
      </c>
      <c r="D3352" s="3">
        <v>25000</v>
      </c>
      <c r="E3352" s="4">
        <v>28276</v>
      </c>
      <c r="F3352" t="s">
        <v>8218</v>
      </c>
      <c r="G3352" t="s">
        <v>8223</v>
      </c>
      <c r="H3352" t="s">
        <v>8404</v>
      </c>
      <c r="I3352" t="s">
        <v>8245</v>
      </c>
      <c r="J3352">
        <v>1415163600</v>
      </c>
      <c r="K3352">
        <v>1412737080</v>
      </c>
      <c r="L3352" t="b">
        <v>0</v>
      </c>
      <c r="M3352">
        <v>557</v>
      </c>
      <c r="N3352" t="b">
        <v>1</v>
      </c>
      <c r="O3352" t="s">
        <v>8301</v>
      </c>
      <c r="P3352" t="s">
        <v>8322</v>
      </c>
      <c r="Q3352" t="s">
        <v>8323</v>
      </c>
      <c r="R3352">
        <f t="shared" si="364"/>
        <v>50.76</v>
      </c>
      <c r="S3352" s="9">
        <f t="shared" si="365"/>
        <v>113</v>
      </c>
      <c r="T3352" s="8">
        <f t="shared" si="366"/>
        <v>41920.123611111114</v>
      </c>
      <c r="U3352" s="8">
        <f t="shared" si="367"/>
        <v>41948.208333333336</v>
      </c>
      <c r="V3352" s="14">
        <f t="shared" si="368"/>
        <v>28.084722222221899</v>
      </c>
      <c r="W3352" s="10">
        <f t="shared" si="369"/>
        <v>0.13103999999999999</v>
      </c>
      <c r="X3352" s="21">
        <f t="shared" si="370"/>
        <v>2014</v>
      </c>
    </row>
    <row r="3353" spans="1:24" ht="60" x14ac:dyDescent="0.25">
      <c r="A3353">
        <v>2987</v>
      </c>
      <c r="B3353" s="1" t="s">
        <v>2987</v>
      </c>
      <c r="C3353" s="1" t="s">
        <v>7097</v>
      </c>
      <c r="D3353" s="3">
        <v>25000</v>
      </c>
      <c r="E3353" s="4">
        <v>27600.2</v>
      </c>
      <c r="F3353" t="s">
        <v>8218</v>
      </c>
      <c r="G3353" t="s">
        <v>8223</v>
      </c>
      <c r="H3353" t="s">
        <v>8404</v>
      </c>
      <c r="I3353" t="s">
        <v>8245</v>
      </c>
      <c r="J3353">
        <v>1476316800</v>
      </c>
      <c r="K3353">
        <v>1473837751</v>
      </c>
      <c r="L3353" t="b">
        <v>0</v>
      </c>
      <c r="M3353">
        <v>265</v>
      </c>
      <c r="N3353" t="b">
        <v>1</v>
      </c>
      <c r="O3353" t="s">
        <v>8301</v>
      </c>
      <c r="P3353" t="s">
        <v>8322</v>
      </c>
      <c r="Q3353" t="s">
        <v>8323</v>
      </c>
      <c r="R3353">
        <f t="shared" si="364"/>
        <v>104.15</v>
      </c>
      <c r="S3353" s="9">
        <f t="shared" si="365"/>
        <v>110</v>
      </c>
      <c r="T3353" s="8">
        <f t="shared" si="366"/>
        <v>42627.307303240741</v>
      </c>
      <c r="U3353" s="8">
        <f t="shared" si="367"/>
        <v>42656</v>
      </c>
      <c r="V3353" s="14">
        <f t="shared" si="368"/>
        <v>28.692696759258979</v>
      </c>
      <c r="W3353" s="10">
        <f t="shared" si="369"/>
        <v>0.10400800000000003</v>
      </c>
      <c r="X3353" s="21">
        <f t="shared" si="370"/>
        <v>2016</v>
      </c>
    </row>
    <row r="3354" spans="1:24" ht="45" x14ac:dyDescent="0.25">
      <c r="A3354">
        <v>3035</v>
      </c>
      <c r="B3354" s="1" t="s">
        <v>3035</v>
      </c>
      <c r="C3354" s="1" t="s">
        <v>7145</v>
      </c>
      <c r="D3354" s="3">
        <v>25000</v>
      </c>
      <c r="E3354" s="4">
        <v>27196.71</v>
      </c>
      <c r="F3354" t="s">
        <v>8218</v>
      </c>
      <c r="G3354" t="s">
        <v>8223</v>
      </c>
      <c r="H3354" t="s">
        <v>8404</v>
      </c>
      <c r="I3354" t="s">
        <v>8245</v>
      </c>
      <c r="J3354">
        <v>1367674009</v>
      </c>
      <c r="K3354">
        <v>1365082009</v>
      </c>
      <c r="L3354" t="b">
        <v>0</v>
      </c>
      <c r="M3354">
        <v>307</v>
      </c>
      <c r="N3354" t="b">
        <v>1</v>
      </c>
      <c r="O3354" t="s">
        <v>8301</v>
      </c>
      <c r="P3354" t="s">
        <v>8322</v>
      </c>
      <c r="Q3354" t="s">
        <v>8323</v>
      </c>
      <c r="R3354">
        <f t="shared" si="364"/>
        <v>88.59</v>
      </c>
      <c r="S3354" s="9">
        <f t="shared" si="365"/>
        <v>109</v>
      </c>
      <c r="T3354" s="8">
        <f t="shared" si="366"/>
        <v>41368.560289351852</v>
      </c>
      <c r="U3354" s="8">
        <f t="shared" si="367"/>
        <v>41398.560289351852</v>
      </c>
      <c r="V3354" s="14">
        <f t="shared" si="368"/>
        <v>30</v>
      </c>
      <c r="W3354" s="10">
        <f t="shared" si="369"/>
        <v>8.7868399999999972E-2</v>
      </c>
      <c r="X3354" s="21">
        <f t="shared" si="370"/>
        <v>2013</v>
      </c>
    </row>
    <row r="3355" spans="1:24" ht="45" x14ac:dyDescent="0.25">
      <c r="A3355">
        <v>322</v>
      </c>
      <c r="B3355" s="1" t="s">
        <v>323</v>
      </c>
      <c r="C3355" s="1" t="s">
        <v>4432</v>
      </c>
      <c r="D3355" s="3">
        <v>25000</v>
      </c>
      <c r="E3355" s="4">
        <v>26978</v>
      </c>
      <c r="F3355" t="s">
        <v>8218</v>
      </c>
      <c r="G3355" t="s">
        <v>8223</v>
      </c>
      <c r="H3355" t="s">
        <v>8404</v>
      </c>
      <c r="I3355" t="s">
        <v>8245</v>
      </c>
      <c r="J3355">
        <v>1463146848</v>
      </c>
      <c r="K3355">
        <v>1460554848</v>
      </c>
      <c r="L3355" t="b">
        <v>1</v>
      </c>
      <c r="M3355">
        <v>186</v>
      </c>
      <c r="N3355" t="b">
        <v>1</v>
      </c>
      <c r="O3355" t="s">
        <v>8267</v>
      </c>
      <c r="P3355" t="s">
        <v>8320</v>
      </c>
      <c r="Q3355" t="s">
        <v>8321</v>
      </c>
      <c r="R3355">
        <f t="shared" si="364"/>
        <v>145.04</v>
      </c>
      <c r="S3355" s="9">
        <f t="shared" si="365"/>
        <v>108</v>
      </c>
      <c r="T3355" s="8">
        <f t="shared" si="366"/>
        <v>42473.57</v>
      </c>
      <c r="U3355" s="8">
        <f t="shared" si="367"/>
        <v>42503.57</v>
      </c>
      <c r="V3355" s="14">
        <f t="shared" si="368"/>
        <v>30</v>
      </c>
      <c r="W3355" s="10">
        <f t="shared" si="369"/>
        <v>7.9119999999999996E-2</v>
      </c>
      <c r="X3355" s="21">
        <f t="shared" si="370"/>
        <v>2016</v>
      </c>
    </row>
    <row r="3356" spans="1:24" ht="45" x14ac:dyDescent="0.25">
      <c r="A3356">
        <v>1514</v>
      </c>
      <c r="B3356" s="1" t="s">
        <v>1515</v>
      </c>
      <c r="C3356" s="1" t="s">
        <v>5624</v>
      </c>
      <c r="D3356" s="3">
        <v>25000</v>
      </c>
      <c r="E3356" s="4">
        <v>26619</v>
      </c>
      <c r="F3356" t="s">
        <v>8218</v>
      </c>
      <c r="G3356" t="s">
        <v>8223</v>
      </c>
      <c r="H3356" t="s">
        <v>8404</v>
      </c>
      <c r="I3356" t="s">
        <v>8245</v>
      </c>
      <c r="J3356">
        <v>1443363640</v>
      </c>
      <c r="K3356">
        <v>1439907640</v>
      </c>
      <c r="L3356" t="b">
        <v>1</v>
      </c>
      <c r="M3356">
        <v>176</v>
      </c>
      <c r="N3356" t="b">
        <v>1</v>
      </c>
      <c r="O3356" t="s">
        <v>8283</v>
      </c>
      <c r="P3356" t="s">
        <v>8312</v>
      </c>
      <c r="Q3356" t="s">
        <v>8313</v>
      </c>
      <c r="R3356">
        <f t="shared" si="364"/>
        <v>151.24</v>
      </c>
      <c r="S3356" s="9">
        <f t="shared" si="365"/>
        <v>106</v>
      </c>
      <c r="T3356" s="8">
        <f t="shared" si="366"/>
        <v>42234.597685185188</v>
      </c>
      <c r="U3356" s="8">
        <f t="shared" si="367"/>
        <v>42274.597685185188</v>
      </c>
      <c r="V3356" s="14">
        <f t="shared" si="368"/>
        <v>40</v>
      </c>
      <c r="W3356" s="10">
        <f t="shared" si="369"/>
        <v>6.4759999999999998E-2</v>
      </c>
      <c r="X3356" s="21">
        <f t="shared" si="370"/>
        <v>2015</v>
      </c>
    </row>
    <row r="3357" spans="1:24" ht="60" x14ac:dyDescent="0.25">
      <c r="A3357">
        <v>2332</v>
      </c>
      <c r="B3357" s="1" t="s">
        <v>2333</v>
      </c>
      <c r="C3357" s="1" t="s">
        <v>6442</v>
      </c>
      <c r="D3357" s="3">
        <v>25000</v>
      </c>
      <c r="E3357" s="4">
        <v>26577</v>
      </c>
      <c r="F3357" t="s">
        <v>8218</v>
      </c>
      <c r="G3357" t="s">
        <v>8223</v>
      </c>
      <c r="H3357" t="s">
        <v>8404</v>
      </c>
      <c r="I3357" t="s">
        <v>8245</v>
      </c>
      <c r="J3357">
        <v>1423235071</v>
      </c>
      <c r="K3357">
        <v>1420643071</v>
      </c>
      <c r="L3357" t="b">
        <v>1</v>
      </c>
      <c r="M3357">
        <v>352</v>
      </c>
      <c r="N3357" t="b">
        <v>1</v>
      </c>
      <c r="O3357" t="s">
        <v>8296</v>
      </c>
      <c r="P3357" t="s">
        <v>8318</v>
      </c>
      <c r="Q3357" t="s">
        <v>8319</v>
      </c>
      <c r="R3357">
        <f t="shared" si="364"/>
        <v>75.5</v>
      </c>
      <c r="S3357" s="9">
        <f t="shared" si="365"/>
        <v>106</v>
      </c>
      <c r="T3357" s="8">
        <f t="shared" si="366"/>
        <v>42011.628136574072</v>
      </c>
      <c r="U3357" s="8">
        <f t="shared" si="367"/>
        <v>42041.628136574072</v>
      </c>
      <c r="V3357" s="14">
        <f t="shared" si="368"/>
        <v>30</v>
      </c>
      <c r="W3357" s="10">
        <f t="shared" si="369"/>
        <v>6.3079999999999997E-2</v>
      </c>
      <c r="X3357" s="21">
        <f t="shared" si="370"/>
        <v>2015</v>
      </c>
    </row>
    <row r="3358" spans="1:24" ht="60" x14ac:dyDescent="0.25">
      <c r="A3358">
        <v>385</v>
      </c>
      <c r="B3358" s="1" t="s">
        <v>386</v>
      </c>
      <c r="C3358" s="1" t="s">
        <v>4495</v>
      </c>
      <c r="D3358" s="3">
        <v>25000</v>
      </c>
      <c r="E3358" s="4">
        <v>26495.5</v>
      </c>
      <c r="F3358" t="s">
        <v>8218</v>
      </c>
      <c r="G3358" t="s">
        <v>8223</v>
      </c>
      <c r="H3358" t="s">
        <v>8404</v>
      </c>
      <c r="I3358" t="s">
        <v>8245</v>
      </c>
      <c r="J3358">
        <v>1416582101</v>
      </c>
      <c r="K3358">
        <v>1413986501</v>
      </c>
      <c r="L3358" t="b">
        <v>0</v>
      </c>
      <c r="M3358">
        <v>237</v>
      </c>
      <c r="N3358" t="b">
        <v>1</v>
      </c>
      <c r="O3358" t="s">
        <v>8267</v>
      </c>
      <c r="P3358" t="s">
        <v>8320</v>
      </c>
      <c r="Q3358" t="s">
        <v>8321</v>
      </c>
      <c r="R3358">
        <f t="shared" si="364"/>
        <v>111.8</v>
      </c>
      <c r="S3358" s="9">
        <f t="shared" si="365"/>
        <v>106</v>
      </c>
      <c r="T3358" s="8">
        <f t="shared" si="366"/>
        <v>41934.584502314814</v>
      </c>
      <c r="U3358" s="8">
        <f t="shared" si="367"/>
        <v>41964.626168981486</v>
      </c>
      <c r="V3358" s="14">
        <f t="shared" si="368"/>
        <v>30.041666666671517</v>
      </c>
      <c r="W3358" s="10">
        <f t="shared" si="369"/>
        <v>5.9819999999999998E-2</v>
      </c>
      <c r="X3358" s="21">
        <f t="shared" si="370"/>
        <v>2014</v>
      </c>
    </row>
    <row r="3359" spans="1:24" ht="45" x14ac:dyDescent="0.25">
      <c r="A3359">
        <v>2329</v>
      </c>
      <c r="B3359" s="1" t="s">
        <v>2330</v>
      </c>
      <c r="C3359" s="1" t="s">
        <v>6439</v>
      </c>
      <c r="D3359" s="3">
        <v>25000</v>
      </c>
      <c r="E3359" s="4">
        <v>26480</v>
      </c>
      <c r="F3359" t="s">
        <v>8218</v>
      </c>
      <c r="G3359" t="s">
        <v>8223</v>
      </c>
      <c r="H3359" t="s">
        <v>8404</v>
      </c>
      <c r="I3359" t="s">
        <v>8245</v>
      </c>
      <c r="J3359">
        <v>1405609146</v>
      </c>
      <c r="K3359">
        <v>1403017146</v>
      </c>
      <c r="L3359" t="b">
        <v>1</v>
      </c>
      <c r="M3359">
        <v>125</v>
      </c>
      <c r="N3359" t="b">
        <v>1</v>
      </c>
      <c r="O3359" t="s">
        <v>8296</v>
      </c>
      <c r="P3359" t="s">
        <v>8318</v>
      </c>
      <c r="Q3359" t="s">
        <v>8319</v>
      </c>
      <c r="R3359">
        <f t="shared" si="364"/>
        <v>211.84</v>
      </c>
      <c r="S3359" s="9">
        <f t="shared" si="365"/>
        <v>106</v>
      </c>
      <c r="T3359" s="8">
        <f t="shared" si="366"/>
        <v>41807.624374999999</v>
      </c>
      <c r="U3359" s="8">
        <f t="shared" si="367"/>
        <v>41837.624374999999</v>
      </c>
      <c r="V3359" s="14">
        <f t="shared" si="368"/>
        <v>30</v>
      </c>
      <c r="W3359" s="10">
        <f t="shared" si="369"/>
        <v>5.9200000000000003E-2</v>
      </c>
      <c r="X3359" s="21">
        <f t="shared" si="370"/>
        <v>2014</v>
      </c>
    </row>
    <row r="3360" spans="1:24" ht="45" x14ac:dyDescent="0.25">
      <c r="A3360">
        <v>643</v>
      </c>
      <c r="B3360" s="1" t="s">
        <v>644</v>
      </c>
      <c r="C3360" s="1" t="s">
        <v>4753</v>
      </c>
      <c r="D3360" s="3">
        <v>25000</v>
      </c>
      <c r="E3360" s="4">
        <v>26452</v>
      </c>
      <c r="F3360" t="s">
        <v>8218</v>
      </c>
      <c r="G3360" t="s">
        <v>8223</v>
      </c>
      <c r="H3360" t="s">
        <v>8404</v>
      </c>
      <c r="I3360" t="s">
        <v>8245</v>
      </c>
      <c r="J3360">
        <v>1433085875</v>
      </c>
      <c r="K3360">
        <v>1428333875</v>
      </c>
      <c r="L3360" t="b">
        <v>0</v>
      </c>
      <c r="M3360">
        <v>152</v>
      </c>
      <c r="N3360" t="b">
        <v>1</v>
      </c>
      <c r="O3360" t="s">
        <v>8271</v>
      </c>
      <c r="P3360" t="s">
        <v>8307</v>
      </c>
      <c r="Q3360" t="s">
        <v>8309</v>
      </c>
      <c r="R3360">
        <f t="shared" si="364"/>
        <v>174.03</v>
      </c>
      <c r="S3360" s="9">
        <f t="shared" si="365"/>
        <v>106</v>
      </c>
      <c r="T3360" s="8">
        <f t="shared" si="366"/>
        <v>42100.642071759255</v>
      </c>
      <c r="U3360" s="8">
        <f t="shared" si="367"/>
        <v>42155.642071759255</v>
      </c>
      <c r="V3360" s="14">
        <f t="shared" si="368"/>
        <v>55</v>
      </c>
      <c r="W3360" s="10">
        <f t="shared" si="369"/>
        <v>5.808E-2</v>
      </c>
      <c r="X3360" s="21">
        <f t="shared" si="370"/>
        <v>2015</v>
      </c>
    </row>
    <row r="3361" spans="1:24" ht="60" x14ac:dyDescent="0.25">
      <c r="A3361">
        <v>2068</v>
      </c>
      <c r="B3361" s="1" t="s">
        <v>2069</v>
      </c>
      <c r="C3361" s="1" t="s">
        <v>6178</v>
      </c>
      <c r="D3361" s="3">
        <v>25000</v>
      </c>
      <c r="E3361" s="4">
        <v>26305.97</v>
      </c>
      <c r="F3361" t="s">
        <v>8218</v>
      </c>
      <c r="G3361" t="s">
        <v>8223</v>
      </c>
      <c r="H3361" t="s">
        <v>8404</v>
      </c>
      <c r="I3361" t="s">
        <v>8245</v>
      </c>
      <c r="J3361">
        <v>1476994315</v>
      </c>
      <c r="K3361">
        <v>1474402315</v>
      </c>
      <c r="L3361" t="b">
        <v>0</v>
      </c>
      <c r="M3361">
        <v>76</v>
      </c>
      <c r="N3361" t="b">
        <v>1</v>
      </c>
      <c r="O3361" t="s">
        <v>8293</v>
      </c>
      <c r="P3361" t="s">
        <v>8307</v>
      </c>
      <c r="Q3361" t="s">
        <v>8308</v>
      </c>
      <c r="R3361">
        <f t="shared" si="364"/>
        <v>346.13</v>
      </c>
      <c r="S3361" s="9">
        <f t="shared" si="365"/>
        <v>105</v>
      </c>
      <c r="T3361" s="8">
        <f t="shared" si="366"/>
        <v>42633.841608796298</v>
      </c>
      <c r="U3361" s="8">
        <f t="shared" si="367"/>
        <v>42663.841608796298</v>
      </c>
      <c r="V3361" s="14">
        <f t="shared" si="368"/>
        <v>30</v>
      </c>
      <c r="W3361" s="10">
        <f t="shared" si="369"/>
        <v>5.2238800000000044E-2</v>
      </c>
      <c r="X3361" s="21">
        <f t="shared" si="370"/>
        <v>2016</v>
      </c>
    </row>
    <row r="3362" spans="1:24" ht="60" x14ac:dyDescent="0.25">
      <c r="A3362">
        <v>1657</v>
      </c>
      <c r="B3362" s="1" t="s">
        <v>1658</v>
      </c>
      <c r="C3362" s="1" t="s">
        <v>5767</v>
      </c>
      <c r="D3362" s="3">
        <v>25000</v>
      </c>
      <c r="E3362" s="4">
        <v>26233.45</v>
      </c>
      <c r="F3362" t="s">
        <v>8218</v>
      </c>
      <c r="G3362" t="s">
        <v>8223</v>
      </c>
      <c r="H3362" t="s">
        <v>8404</v>
      </c>
      <c r="I3362" t="s">
        <v>8245</v>
      </c>
      <c r="J3362">
        <v>1337885168</v>
      </c>
      <c r="K3362">
        <v>1335293168</v>
      </c>
      <c r="L3362" t="b">
        <v>0</v>
      </c>
      <c r="M3362">
        <v>221</v>
      </c>
      <c r="N3362" t="b">
        <v>1</v>
      </c>
      <c r="O3362" t="s">
        <v>8290</v>
      </c>
      <c r="P3362" t="s">
        <v>8326</v>
      </c>
      <c r="Q3362" t="s">
        <v>8337</v>
      </c>
      <c r="R3362">
        <f t="shared" si="364"/>
        <v>118.7</v>
      </c>
      <c r="S3362" s="9">
        <f t="shared" si="365"/>
        <v>105</v>
      </c>
      <c r="T3362" s="8">
        <f t="shared" si="366"/>
        <v>41023.782037037039</v>
      </c>
      <c r="U3362" s="8">
        <f t="shared" si="367"/>
        <v>41053.782037037039</v>
      </c>
      <c r="V3362" s="14">
        <f t="shared" si="368"/>
        <v>30</v>
      </c>
      <c r="W3362" s="10">
        <f t="shared" si="369"/>
        <v>4.9338000000000028E-2</v>
      </c>
      <c r="X3362" s="21">
        <f t="shared" si="370"/>
        <v>2012</v>
      </c>
    </row>
    <row r="3363" spans="1:24" ht="45" x14ac:dyDescent="0.25">
      <c r="A3363">
        <v>381</v>
      </c>
      <c r="B3363" s="1" t="s">
        <v>382</v>
      </c>
      <c r="C3363" s="1" t="s">
        <v>4491</v>
      </c>
      <c r="D3363" s="3">
        <v>25000</v>
      </c>
      <c r="E3363" s="4">
        <v>26182.5</v>
      </c>
      <c r="F3363" t="s">
        <v>8218</v>
      </c>
      <c r="G3363" t="s">
        <v>8223</v>
      </c>
      <c r="H3363" t="s">
        <v>8404</v>
      </c>
      <c r="I3363" t="s">
        <v>8245</v>
      </c>
      <c r="J3363">
        <v>1343624400</v>
      </c>
      <c r="K3363">
        <v>1340642717</v>
      </c>
      <c r="L3363" t="b">
        <v>0</v>
      </c>
      <c r="M3363">
        <v>251</v>
      </c>
      <c r="N3363" t="b">
        <v>1</v>
      </c>
      <c r="O3363" t="s">
        <v>8267</v>
      </c>
      <c r="P3363" t="s">
        <v>8320</v>
      </c>
      <c r="Q3363" t="s">
        <v>8321</v>
      </c>
      <c r="R3363">
        <f t="shared" si="364"/>
        <v>104.31</v>
      </c>
      <c r="S3363" s="9">
        <f t="shared" si="365"/>
        <v>105</v>
      </c>
      <c r="T3363" s="8">
        <f t="shared" si="366"/>
        <v>41085.698113425926</v>
      </c>
      <c r="U3363" s="8">
        <f t="shared" si="367"/>
        <v>41120.208333333336</v>
      </c>
      <c r="V3363" s="14">
        <f t="shared" si="368"/>
        <v>34.510219907409919</v>
      </c>
      <c r="W3363" s="10">
        <f t="shared" si="369"/>
        <v>4.7300000000000002E-2</v>
      </c>
      <c r="X3363" s="21">
        <f t="shared" si="370"/>
        <v>2012</v>
      </c>
    </row>
    <row r="3364" spans="1:24" ht="60" x14ac:dyDescent="0.25">
      <c r="A3364">
        <v>2924</v>
      </c>
      <c r="B3364" s="1" t="s">
        <v>2924</v>
      </c>
      <c r="C3364" s="1" t="s">
        <v>7034</v>
      </c>
      <c r="D3364" s="3">
        <v>25000</v>
      </c>
      <c r="E3364" s="4">
        <v>25800</v>
      </c>
      <c r="F3364" t="s">
        <v>8218</v>
      </c>
      <c r="G3364" t="s">
        <v>8223</v>
      </c>
      <c r="H3364" t="s">
        <v>8404</v>
      </c>
      <c r="I3364" t="s">
        <v>8245</v>
      </c>
      <c r="J3364">
        <v>1431143940</v>
      </c>
      <c r="K3364">
        <v>1428585710</v>
      </c>
      <c r="L3364" t="b">
        <v>0</v>
      </c>
      <c r="M3364">
        <v>147</v>
      </c>
      <c r="N3364" t="b">
        <v>1</v>
      </c>
      <c r="O3364" t="s">
        <v>8303</v>
      </c>
      <c r="P3364" t="s">
        <v>8322</v>
      </c>
      <c r="Q3364" t="s">
        <v>8334</v>
      </c>
      <c r="R3364">
        <f t="shared" si="364"/>
        <v>175.51</v>
      </c>
      <c r="S3364" s="9">
        <f t="shared" si="365"/>
        <v>103</v>
      </c>
      <c r="T3364" s="8">
        <f t="shared" si="366"/>
        <v>42103.556828703702</v>
      </c>
      <c r="U3364" s="8">
        <f t="shared" si="367"/>
        <v>42133.165972222225</v>
      </c>
      <c r="V3364" s="14">
        <f t="shared" si="368"/>
        <v>29.609143518522615</v>
      </c>
      <c r="W3364" s="10">
        <f t="shared" si="369"/>
        <v>3.2000000000000001E-2</v>
      </c>
      <c r="X3364" s="21">
        <f t="shared" si="370"/>
        <v>2015</v>
      </c>
    </row>
    <row r="3365" spans="1:24" ht="45" x14ac:dyDescent="0.25">
      <c r="A3365">
        <v>243</v>
      </c>
      <c r="B3365" s="1" t="s">
        <v>245</v>
      </c>
      <c r="C3365" s="1" t="s">
        <v>4353</v>
      </c>
      <c r="D3365" s="3">
        <v>25000</v>
      </c>
      <c r="E3365" s="4">
        <v>25648</v>
      </c>
      <c r="F3365" t="s">
        <v>8218</v>
      </c>
      <c r="G3365" t="s">
        <v>8223</v>
      </c>
      <c r="H3365" t="s">
        <v>8404</v>
      </c>
      <c r="I3365" t="s">
        <v>8245</v>
      </c>
      <c r="J3365">
        <v>1393031304</v>
      </c>
      <c r="K3365">
        <v>1390439304</v>
      </c>
      <c r="L3365" t="b">
        <v>1</v>
      </c>
      <c r="M3365">
        <v>328</v>
      </c>
      <c r="N3365" t="b">
        <v>1</v>
      </c>
      <c r="O3365" t="s">
        <v>8267</v>
      </c>
      <c r="P3365" t="s">
        <v>8320</v>
      </c>
      <c r="Q3365" t="s">
        <v>8321</v>
      </c>
      <c r="R3365">
        <f t="shared" si="364"/>
        <v>78.2</v>
      </c>
      <c r="S3365" s="9">
        <f t="shared" si="365"/>
        <v>103</v>
      </c>
      <c r="T3365" s="8">
        <f t="shared" si="366"/>
        <v>41662.047500000001</v>
      </c>
      <c r="U3365" s="8">
        <f t="shared" si="367"/>
        <v>41692.047500000001</v>
      </c>
      <c r="V3365" s="14">
        <f t="shared" si="368"/>
        <v>30</v>
      </c>
      <c r="W3365" s="10">
        <f t="shared" si="369"/>
        <v>2.5919999999999999E-2</v>
      </c>
      <c r="X3365" s="21">
        <f t="shared" si="370"/>
        <v>2014</v>
      </c>
    </row>
    <row r="3366" spans="1:24" ht="60" x14ac:dyDescent="0.25">
      <c r="A3366">
        <v>2335</v>
      </c>
      <c r="B3366" s="1" t="s">
        <v>2336</v>
      </c>
      <c r="C3366" s="1" t="s">
        <v>6445</v>
      </c>
      <c r="D3366" s="3">
        <v>25000</v>
      </c>
      <c r="E3366" s="4">
        <v>25568</v>
      </c>
      <c r="F3366" t="s">
        <v>8218</v>
      </c>
      <c r="G3366" t="s">
        <v>8223</v>
      </c>
      <c r="H3366" t="s">
        <v>8404</v>
      </c>
      <c r="I3366" t="s">
        <v>8245</v>
      </c>
      <c r="J3366">
        <v>1402494243</v>
      </c>
      <c r="K3366">
        <v>1399902243</v>
      </c>
      <c r="L3366" t="b">
        <v>1</v>
      </c>
      <c r="M3366">
        <v>221</v>
      </c>
      <c r="N3366" t="b">
        <v>1</v>
      </c>
      <c r="O3366" t="s">
        <v>8296</v>
      </c>
      <c r="P3366" t="s">
        <v>8318</v>
      </c>
      <c r="Q3366" t="s">
        <v>8319</v>
      </c>
      <c r="R3366">
        <f t="shared" si="364"/>
        <v>115.69</v>
      </c>
      <c r="S3366" s="9">
        <f t="shared" si="365"/>
        <v>102</v>
      </c>
      <c r="T3366" s="8">
        <f t="shared" si="366"/>
        <v>41771.572256944448</v>
      </c>
      <c r="U3366" s="8">
        <f t="shared" si="367"/>
        <v>41801.572256944448</v>
      </c>
      <c r="V3366" s="14">
        <f t="shared" si="368"/>
        <v>30</v>
      </c>
      <c r="W3366" s="10">
        <f t="shared" si="369"/>
        <v>2.2720000000000001E-2</v>
      </c>
      <c r="X3366" s="21">
        <f t="shared" si="370"/>
        <v>2014</v>
      </c>
    </row>
    <row r="3367" spans="1:24" ht="60" x14ac:dyDescent="0.25">
      <c r="A3367">
        <v>300</v>
      </c>
      <c r="B3367" s="1" t="s">
        <v>301</v>
      </c>
      <c r="C3367" s="1" t="s">
        <v>4410</v>
      </c>
      <c r="D3367" s="3">
        <v>25000</v>
      </c>
      <c r="E3367" s="4">
        <v>25430.66</v>
      </c>
      <c r="F3367" t="s">
        <v>8218</v>
      </c>
      <c r="G3367" t="s">
        <v>8223</v>
      </c>
      <c r="H3367" t="s">
        <v>8404</v>
      </c>
      <c r="I3367" t="s">
        <v>8245</v>
      </c>
      <c r="J3367">
        <v>1303686138</v>
      </c>
      <c r="K3367">
        <v>1301007738</v>
      </c>
      <c r="L3367" t="b">
        <v>1</v>
      </c>
      <c r="M3367">
        <v>298</v>
      </c>
      <c r="N3367" t="b">
        <v>1</v>
      </c>
      <c r="O3367" t="s">
        <v>8267</v>
      </c>
      <c r="P3367" t="s">
        <v>8320</v>
      </c>
      <c r="Q3367" t="s">
        <v>8321</v>
      </c>
      <c r="R3367">
        <f t="shared" si="364"/>
        <v>85.34</v>
      </c>
      <c r="S3367" s="9">
        <f t="shared" si="365"/>
        <v>102</v>
      </c>
      <c r="T3367" s="8">
        <f t="shared" si="366"/>
        <v>40626.959930555553</v>
      </c>
      <c r="U3367" s="8">
        <f t="shared" si="367"/>
        <v>40657.959930555553</v>
      </c>
      <c r="V3367" s="14">
        <f t="shared" si="368"/>
        <v>31</v>
      </c>
      <c r="W3367" s="10">
        <f t="shared" si="369"/>
        <v>1.7226399999999996E-2</v>
      </c>
      <c r="X3367" s="21">
        <f t="shared" si="370"/>
        <v>2011</v>
      </c>
    </row>
    <row r="3368" spans="1:24" ht="60" x14ac:dyDescent="0.25">
      <c r="A3368">
        <v>3250</v>
      </c>
      <c r="B3368" s="1" t="s">
        <v>3250</v>
      </c>
      <c r="C3368" s="1" t="s">
        <v>7360</v>
      </c>
      <c r="D3368" s="3">
        <v>25000</v>
      </c>
      <c r="E3368" s="4">
        <v>25388</v>
      </c>
      <c r="F3368" t="s">
        <v>8218</v>
      </c>
      <c r="G3368" t="s">
        <v>8223</v>
      </c>
      <c r="H3368" t="s">
        <v>8404</v>
      </c>
      <c r="I3368" t="s">
        <v>8245</v>
      </c>
      <c r="J3368">
        <v>1415213324</v>
      </c>
      <c r="K3368">
        <v>1412617724</v>
      </c>
      <c r="L3368" t="b">
        <v>1</v>
      </c>
      <c r="M3368">
        <v>213</v>
      </c>
      <c r="N3368" t="b">
        <v>1</v>
      </c>
      <c r="O3368" t="s">
        <v>8269</v>
      </c>
      <c r="P3368" t="s">
        <v>8322</v>
      </c>
      <c r="Q3368" t="s">
        <v>8325</v>
      </c>
      <c r="R3368">
        <f t="shared" si="364"/>
        <v>119.19</v>
      </c>
      <c r="S3368" s="9">
        <f t="shared" si="365"/>
        <v>102</v>
      </c>
      <c r="T3368" s="8">
        <f t="shared" si="366"/>
        <v>41918.742175925923</v>
      </c>
      <c r="U3368" s="8">
        <f t="shared" si="367"/>
        <v>41948.783842592595</v>
      </c>
      <c r="V3368" s="14">
        <f t="shared" si="368"/>
        <v>30.041666666671517</v>
      </c>
      <c r="W3368" s="10">
        <f t="shared" si="369"/>
        <v>1.5520000000000001E-2</v>
      </c>
      <c r="X3368" s="21">
        <f t="shared" si="370"/>
        <v>2014</v>
      </c>
    </row>
    <row r="3369" spans="1:24" ht="45" x14ac:dyDescent="0.25">
      <c r="A3369">
        <v>315</v>
      </c>
      <c r="B3369" s="1" t="s">
        <v>316</v>
      </c>
      <c r="C3369" s="1" t="s">
        <v>4425</v>
      </c>
      <c r="D3369" s="3">
        <v>25000</v>
      </c>
      <c r="E3369" s="4">
        <v>25312</v>
      </c>
      <c r="F3369" t="s">
        <v>8218</v>
      </c>
      <c r="G3369" t="s">
        <v>8223</v>
      </c>
      <c r="H3369" t="s">
        <v>8404</v>
      </c>
      <c r="I3369" t="s">
        <v>8245</v>
      </c>
      <c r="J3369">
        <v>1345660334</v>
      </c>
      <c r="K3369">
        <v>1343068334</v>
      </c>
      <c r="L3369" t="b">
        <v>1</v>
      </c>
      <c r="M3369">
        <v>126</v>
      </c>
      <c r="N3369" t="b">
        <v>1</v>
      </c>
      <c r="O3369" t="s">
        <v>8267</v>
      </c>
      <c r="P3369" t="s">
        <v>8320</v>
      </c>
      <c r="Q3369" t="s">
        <v>8321</v>
      </c>
      <c r="R3369">
        <f t="shared" si="364"/>
        <v>200.89</v>
      </c>
      <c r="S3369" s="9">
        <f t="shared" si="365"/>
        <v>101</v>
      </c>
      <c r="T3369" s="8">
        <f t="shared" si="366"/>
        <v>41113.77238425926</v>
      </c>
      <c r="U3369" s="8">
        <f t="shared" si="367"/>
        <v>41143.77238425926</v>
      </c>
      <c r="V3369" s="14">
        <f t="shared" si="368"/>
        <v>30</v>
      </c>
      <c r="W3369" s="10">
        <f t="shared" si="369"/>
        <v>1.248E-2</v>
      </c>
      <c r="X3369" s="21">
        <f t="shared" si="370"/>
        <v>2012</v>
      </c>
    </row>
    <row r="3370" spans="1:24" ht="60" x14ac:dyDescent="0.25">
      <c r="A3370">
        <v>651</v>
      </c>
      <c r="B3370" s="1" t="s">
        <v>652</v>
      </c>
      <c r="C3370" s="1" t="s">
        <v>4761</v>
      </c>
      <c r="D3370" s="3">
        <v>25000</v>
      </c>
      <c r="E3370" s="4">
        <v>25132</v>
      </c>
      <c r="F3370" t="s">
        <v>8218</v>
      </c>
      <c r="G3370" t="s">
        <v>8223</v>
      </c>
      <c r="H3370" t="s">
        <v>8404</v>
      </c>
      <c r="I3370" t="s">
        <v>8245</v>
      </c>
      <c r="J3370">
        <v>1418430311</v>
      </c>
      <c r="K3370">
        <v>1415838311</v>
      </c>
      <c r="L3370" t="b">
        <v>0</v>
      </c>
      <c r="M3370">
        <v>105</v>
      </c>
      <c r="N3370" t="b">
        <v>1</v>
      </c>
      <c r="O3370" t="s">
        <v>8271</v>
      </c>
      <c r="P3370" t="s">
        <v>8307</v>
      </c>
      <c r="Q3370" t="s">
        <v>8309</v>
      </c>
      <c r="R3370">
        <f t="shared" si="364"/>
        <v>239.35</v>
      </c>
      <c r="S3370" s="9">
        <f t="shared" si="365"/>
        <v>101</v>
      </c>
      <c r="T3370" s="8">
        <f t="shared" si="366"/>
        <v>41956.017488425925</v>
      </c>
      <c r="U3370" s="8">
        <f t="shared" si="367"/>
        <v>41986.017488425925</v>
      </c>
      <c r="V3370" s="14">
        <f t="shared" si="368"/>
        <v>30</v>
      </c>
      <c r="W3370" s="10">
        <f t="shared" si="369"/>
        <v>5.28E-3</v>
      </c>
      <c r="X3370" s="21">
        <f t="shared" si="370"/>
        <v>2014</v>
      </c>
    </row>
    <row r="3371" spans="1:24" ht="60" x14ac:dyDescent="0.25">
      <c r="A3371">
        <v>2984</v>
      </c>
      <c r="B3371" s="1" t="s">
        <v>2984</v>
      </c>
      <c r="C3371" s="1" t="s">
        <v>7094</v>
      </c>
      <c r="D3371" s="3">
        <v>25000</v>
      </c>
      <c r="E3371" s="4">
        <v>25088</v>
      </c>
      <c r="F3371" t="s">
        <v>8218</v>
      </c>
      <c r="G3371" t="s">
        <v>8223</v>
      </c>
      <c r="H3371" t="s">
        <v>8404</v>
      </c>
      <c r="I3371" t="s">
        <v>8245</v>
      </c>
      <c r="J3371">
        <v>1472020881</v>
      </c>
      <c r="K3371">
        <v>1469428881</v>
      </c>
      <c r="L3371" t="b">
        <v>1</v>
      </c>
      <c r="M3371">
        <v>218</v>
      </c>
      <c r="N3371" t="b">
        <v>1</v>
      </c>
      <c r="O3371" t="s">
        <v>8301</v>
      </c>
      <c r="P3371" t="s">
        <v>8322</v>
      </c>
      <c r="Q3371" t="s">
        <v>8323</v>
      </c>
      <c r="R3371">
        <f t="shared" si="364"/>
        <v>115.08</v>
      </c>
      <c r="S3371" s="9">
        <f t="shared" si="365"/>
        <v>100</v>
      </c>
      <c r="T3371" s="8">
        <f t="shared" si="366"/>
        <v>42576.278715277775</v>
      </c>
      <c r="U3371" s="8">
        <f t="shared" si="367"/>
        <v>42606.278715277775</v>
      </c>
      <c r="V3371" s="14">
        <f t="shared" si="368"/>
        <v>30</v>
      </c>
      <c r="W3371" s="10">
        <f t="shared" si="369"/>
        <v>3.5200000000000001E-3</v>
      </c>
      <c r="X3371" s="21">
        <f t="shared" si="370"/>
        <v>2016</v>
      </c>
    </row>
    <row r="3372" spans="1:24" ht="45" x14ac:dyDescent="0.25">
      <c r="A3372">
        <v>1004</v>
      </c>
      <c r="B3372" s="1" t="s">
        <v>1005</v>
      </c>
      <c r="C3372" s="1" t="s">
        <v>5114</v>
      </c>
      <c r="D3372" s="3">
        <v>25000</v>
      </c>
      <c r="E3372" s="4">
        <v>20552</v>
      </c>
      <c r="F3372" t="s">
        <v>8219</v>
      </c>
      <c r="G3372" t="s">
        <v>8223</v>
      </c>
      <c r="H3372" t="s">
        <v>8404</v>
      </c>
      <c r="I3372" t="s">
        <v>8245</v>
      </c>
      <c r="J3372">
        <v>1455814827</v>
      </c>
      <c r="K3372">
        <v>1453222827</v>
      </c>
      <c r="L3372" t="b">
        <v>0</v>
      </c>
      <c r="M3372">
        <v>95</v>
      </c>
      <c r="N3372" t="b">
        <v>0</v>
      </c>
      <c r="O3372" t="s">
        <v>8271</v>
      </c>
      <c r="P3372" t="s">
        <v>8307</v>
      </c>
      <c r="Q3372" t="s">
        <v>8309</v>
      </c>
      <c r="R3372">
        <f t="shared" si="364"/>
        <v>216.34</v>
      </c>
      <c r="S3372" s="9">
        <f t="shared" si="365"/>
        <v>82</v>
      </c>
      <c r="T3372" s="8">
        <f t="shared" si="366"/>
        <v>42388.708645833336</v>
      </c>
      <c r="U3372" s="8">
        <f t="shared" si="367"/>
        <v>42418.708645833336</v>
      </c>
      <c r="V3372" s="14">
        <f t="shared" si="368"/>
        <v>30</v>
      </c>
      <c r="W3372" s="10">
        <f t="shared" si="369"/>
        <v>-0.17791999999999999</v>
      </c>
      <c r="X3372" s="21">
        <f t="shared" si="370"/>
        <v>2016</v>
      </c>
    </row>
    <row r="3373" spans="1:24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t="s">
        <v>8224</v>
      </c>
      <c r="H3373" t="s">
        <v>8408</v>
      </c>
      <c r="I3373" t="s">
        <v>8246</v>
      </c>
      <c r="J3373">
        <v>1475333917</v>
      </c>
      <c r="K3373">
        <v>1472569117</v>
      </c>
      <c r="L3373" t="b">
        <v>0</v>
      </c>
      <c r="M3373">
        <v>46</v>
      </c>
      <c r="N3373" t="b">
        <v>0</v>
      </c>
      <c r="O3373" t="s">
        <v>8271</v>
      </c>
      <c r="P3373" t="s">
        <v>8307</v>
      </c>
      <c r="Q3373" t="s">
        <v>8309</v>
      </c>
      <c r="R3373">
        <f t="shared" si="364"/>
        <v>382.39</v>
      </c>
      <c r="S3373" s="9">
        <f t="shared" si="365"/>
        <v>70</v>
      </c>
      <c r="T3373" s="8">
        <f t="shared" si="366"/>
        <v>42612.624039351853</v>
      </c>
      <c r="U3373" s="8">
        <f t="shared" si="367"/>
        <v>42644.624039351853</v>
      </c>
      <c r="V3373" s="14">
        <f t="shared" si="368"/>
        <v>32</v>
      </c>
      <c r="W3373" s="10">
        <f t="shared" si="369"/>
        <v>-0.2964</v>
      </c>
      <c r="X3373" s="21">
        <f t="shared" si="370"/>
        <v>2016</v>
      </c>
    </row>
    <row r="3374" spans="1:24" ht="45" x14ac:dyDescent="0.25">
      <c r="A3374">
        <v>1792</v>
      </c>
      <c r="B3374" s="1" t="s">
        <v>1793</v>
      </c>
      <c r="C3374" s="1" t="s">
        <v>5902</v>
      </c>
      <c r="D3374" s="3">
        <v>25000</v>
      </c>
      <c r="E3374" s="4">
        <v>15281</v>
      </c>
      <c r="F3374" t="s">
        <v>8220</v>
      </c>
      <c r="G3374" t="s">
        <v>8223</v>
      </c>
      <c r="H3374" t="s">
        <v>8404</v>
      </c>
      <c r="I3374" t="s">
        <v>8245</v>
      </c>
      <c r="J3374">
        <v>1439189940</v>
      </c>
      <c r="K3374">
        <v>1435970682</v>
      </c>
      <c r="L3374" t="b">
        <v>1</v>
      </c>
      <c r="M3374">
        <v>139</v>
      </c>
      <c r="N3374" t="b">
        <v>0</v>
      </c>
      <c r="O3374" t="s">
        <v>8283</v>
      </c>
      <c r="P3374" t="s">
        <v>8312</v>
      </c>
      <c r="Q3374" t="s">
        <v>8313</v>
      </c>
      <c r="R3374">
        <f t="shared" si="364"/>
        <v>109.94</v>
      </c>
      <c r="S3374" s="9">
        <f t="shared" si="365"/>
        <v>61</v>
      </c>
      <c r="T3374" s="8">
        <f t="shared" si="366"/>
        <v>42189.031041666662</v>
      </c>
      <c r="U3374" s="8">
        <f t="shared" si="367"/>
        <v>42226.290972222225</v>
      </c>
      <c r="V3374" s="14">
        <f t="shared" si="368"/>
        <v>37.259930555563187</v>
      </c>
      <c r="W3374" s="10">
        <f t="shared" si="369"/>
        <v>-0.38875999999999999</v>
      </c>
      <c r="X3374" s="21">
        <f t="shared" si="370"/>
        <v>2015</v>
      </c>
    </row>
    <row r="3375" spans="1:24" ht="60" x14ac:dyDescent="0.25">
      <c r="A3375">
        <v>1137</v>
      </c>
      <c r="B3375" s="1" t="s">
        <v>1138</v>
      </c>
      <c r="C3375" s="1" t="s">
        <v>5247</v>
      </c>
      <c r="D3375" s="3">
        <v>25000</v>
      </c>
      <c r="E3375" s="4">
        <v>9875</v>
      </c>
      <c r="F3375" t="s">
        <v>8220</v>
      </c>
      <c r="G3375" t="s">
        <v>8223</v>
      </c>
      <c r="H3375" t="s">
        <v>8404</v>
      </c>
      <c r="I3375" t="s">
        <v>8245</v>
      </c>
      <c r="J3375">
        <v>1461440421</v>
      </c>
      <c r="K3375">
        <v>1458848421</v>
      </c>
      <c r="L3375" t="b">
        <v>0</v>
      </c>
      <c r="M3375">
        <v>39</v>
      </c>
      <c r="N3375" t="b">
        <v>0</v>
      </c>
      <c r="O3375" t="s">
        <v>8281</v>
      </c>
      <c r="P3375" t="s">
        <v>8315</v>
      </c>
      <c r="Q3375" t="s">
        <v>8343</v>
      </c>
      <c r="R3375">
        <f t="shared" si="364"/>
        <v>253.21</v>
      </c>
      <c r="S3375" s="9">
        <f t="shared" si="365"/>
        <v>40</v>
      </c>
      <c r="T3375" s="8">
        <f t="shared" si="366"/>
        <v>42453.819687499999</v>
      </c>
      <c r="U3375" s="8">
        <f t="shared" si="367"/>
        <v>42483.819687499999</v>
      </c>
      <c r="V3375" s="14">
        <f t="shared" si="368"/>
        <v>30</v>
      </c>
      <c r="W3375" s="10">
        <f t="shared" si="369"/>
        <v>-0.60499999999999998</v>
      </c>
      <c r="X3375" s="21">
        <f t="shared" si="370"/>
        <v>2016</v>
      </c>
    </row>
    <row r="3376" spans="1:24" ht="60" x14ac:dyDescent="0.25">
      <c r="A3376">
        <v>1013</v>
      </c>
      <c r="B3376" s="1" t="s">
        <v>1014</v>
      </c>
      <c r="C3376" s="1" t="s">
        <v>5123</v>
      </c>
      <c r="D3376" s="3">
        <v>25000</v>
      </c>
      <c r="E3376" s="4">
        <v>8632</v>
      </c>
      <c r="F3376" t="s">
        <v>8219</v>
      </c>
      <c r="G3376" t="s">
        <v>8223</v>
      </c>
      <c r="H3376" t="s">
        <v>8404</v>
      </c>
      <c r="I3376" t="s">
        <v>8245</v>
      </c>
      <c r="J3376">
        <v>1451419200</v>
      </c>
      <c r="K3376">
        <v>1449000056</v>
      </c>
      <c r="L3376" t="b">
        <v>0</v>
      </c>
      <c r="M3376">
        <v>90</v>
      </c>
      <c r="N3376" t="b">
        <v>0</v>
      </c>
      <c r="O3376" t="s">
        <v>8271</v>
      </c>
      <c r="P3376" t="s">
        <v>8307</v>
      </c>
      <c r="Q3376" t="s">
        <v>8309</v>
      </c>
      <c r="R3376">
        <f t="shared" si="364"/>
        <v>95.91</v>
      </c>
      <c r="S3376" s="9">
        <f t="shared" si="365"/>
        <v>35</v>
      </c>
      <c r="T3376" s="8">
        <f t="shared" si="366"/>
        <v>42339.833981481483</v>
      </c>
      <c r="U3376" s="8">
        <f t="shared" si="367"/>
        <v>42367.833333333328</v>
      </c>
      <c r="V3376" s="14">
        <f t="shared" si="368"/>
        <v>27.999351851845859</v>
      </c>
      <c r="W3376" s="10">
        <f t="shared" si="369"/>
        <v>-0.65471999999999997</v>
      </c>
      <c r="X3376" s="21">
        <f t="shared" si="370"/>
        <v>2015</v>
      </c>
    </row>
    <row r="3377" spans="1:24" ht="45" x14ac:dyDescent="0.25">
      <c r="A3377">
        <v>1077</v>
      </c>
      <c r="B3377" s="1" t="s">
        <v>1078</v>
      </c>
      <c r="C3377" s="1" t="s">
        <v>5187</v>
      </c>
      <c r="D3377" s="3">
        <v>25000</v>
      </c>
      <c r="E3377" s="4">
        <v>7344</v>
      </c>
      <c r="F3377" t="s">
        <v>8220</v>
      </c>
      <c r="G3377" t="s">
        <v>8223</v>
      </c>
      <c r="H3377" t="s">
        <v>8404</v>
      </c>
      <c r="I3377" t="s">
        <v>8245</v>
      </c>
      <c r="J3377">
        <v>1452744011</v>
      </c>
      <c r="K3377">
        <v>1450152011</v>
      </c>
      <c r="L3377" t="b">
        <v>0</v>
      </c>
      <c r="M3377">
        <v>167</v>
      </c>
      <c r="N3377" t="b">
        <v>0</v>
      </c>
      <c r="O3377" t="s">
        <v>8280</v>
      </c>
      <c r="P3377" t="s">
        <v>8315</v>
      </c>
      <c r="Q3377" t="s">
        <v>8333</v>
      </c>
      <c r="R3377">
        <f t="shared" si="364"/>
        <v>43.98</v>
      </c>
      <c r="S3377" s="9">
        <f t="shared" si="365"/>
        <v>29</v>
      </c>
      <c r="T3377" s="8">
        <f t="shared" si="366"/>
        <v>42353.16679398148</v>
      </c>
      <c r="U3377" s="8">
        <f t="shared" si="367"/>
        <v>42383.16679398148</v>
      </c>
      <c r="V3377" s="14">
        <f t="shared" si="368"/>
        <v>30</v>
      </c>
      <c r="W3377" s="10">
        <f t="shared" si="369"/>
        <v>-0.70623999999999998</v>
      </c>
      <c r="X3377" s="21">
        <f t="shared" si="370"/>
        <v>2015</v>
      </c>
    </row>
    <row r="3378" spans="1:24" ht="45" x14ac:dyDescent="0.25">
      <c r="A3378">
        <v>3089</v>
      </c>
      <c r="B3378" s="1" t="s">
        <v>3089</v>
      </c>
      <c r="C3378" s="1" t="s">
        <v>7199</v>
      </c>
      <c r="D3378" s="3">
        <v>25000</v>
      </c>
      <c r="E3378" s="4">
        <v>5854</v>
      </c>
      <c r="F3378" t="s">
        <v>8220</v>
      </c>
      <c r="G3378" t="s">
        <v>8223</v>
      </c>
      <c r="H3378" t="s">
        <v>8404</v>
      </c>
      <c r="I3378" t="s">
        <v>8245</v>
      </c>
      <c r="J3378">
        <v>1468029540</v>
      </c>
      <c r="K3378">
        <v>1465304483</v>
      </c>
      <c r="L3378" t="b">
        <v>0</v>
      </c>
      <c r="M3378">
        <v>45</v>
      </c>
      <c r="N3378" t="b">
        <v>0</v>
      </c>
      <c r="O3378" t="s">
        <v>8301</v>
      </c>
      <c r="P3378" t="s">
        <v>8322</v>
      </c>
      <c r="Q3378" t="s">
        <v>8323</v>
      </c>
      <c r="R3378">
        <f t="shared" si="364"/>
        <v>130.09</v>
      </c>
      <c r="S3378" s="9">
        <f t="shared" si="365"/>
        <v>23</v>
      </c>
      <c r="T3378" s="8">
        <f t="shared" si="366"/>
        <v>42528.542627314819</v>
      </c>
      <c r="U3378" s="8">
        <f t="shared" si="367"/>
        <v>42560.082638888889</v>
      </c>
      <c r="V3378" s="14">
        <f t="shared" si="368"/>
        <v>31.540011574070377</v>
      </c>
      <c r="W3378" s="10">
        <f t="shared" si="369"/>
        <v>-0.76583999999999997</v>
      </c>
      <c r="X3378" s="21">
        <f t="shared" si="370"/>
        <v>2016</v>
      </c>
    </row>
    <row r="3379" spans="1:24" ht="60" x14ac:dyDescent="0.25">
      <c r="A3379">
        <v>1335</v>
      </c>
      <c r="B3379" s="1" t="s">
        <v>1336</v>
      </c>
      <c r="C3379" s="1" t="s">
        <v>5445</v>
      </c>
      <c r="D3379" s="3">
        <v>25000</v>
      </c>
      <c r="E3379" s="4">
        <v>4940</v>
      </c>
      <c r="F3379" t="s">
        <v>8219</v>
      </c>
      <c r="G3379" t="s">
        <v>8223</v>
      </c>
      <c r="H3379" t="s">
        <v>8404</v>
      </c>
      <c r="I3379" t="s">
        <v>8245</v>
      </c>
      <c r="J3379">
        <v>1449354502</v>
      </c>
      <c r="K3379">
        <v>1446762502</v>
      </c>
      <c r="L3379" t="b">
        <v>0</v>
      </c>
      <c r="M3379">
        <v>16</v>
      </c>
      <c r="N3379" t="b">
        <v>0</v>
      </c>
      <c r="O3379" t="s">
        <v>8271</v>
      </c>
      <c r="P3379" t="s">
        <v>8307</v>
      </c>
      <c r="Q3379" t="s">
        <v>8309</v>
      </c>
      <c r="R3379">
        <f t="shared" si="364"/>
        <v>308.75</v>
      </c>
      <c r="S3379" s="9">
        <f t="shared" si="365"/>
        <v>20</v>
      </c>
      <c r="T3379" s="8">
        <f t="shared" si="366"/>
        <v>42313.936365740738</v>
      </c>
      <c r="U3379" s="8">
        <f t="shared" si="367"/>
        <v>42343.936365740738</v>
      </c>
      <c r="V3379" s="14">
        <f t="shared" si="368"/>
        <v>30</v>
      </c>
      <c r="W3379" s="10">
        <f t="shared" si="369"/>
        <v>-0.8024</v>
      </c>
      <c r="X3379" s="21">
        <f t="shared" si="370"/>
        <v>2015</v>
      </c>
    </row>
    <row r="3380" spans="1:24" ht="60" x14ac:dyDescent="0.25">
      <c r="A3380">
        <v>626</v>
      </c>
      <c r="B3380" s="1" t="s">
        <v>627</v>
      </c>
      <c r="C3380" s="1" t="s">
        <v>4736</v>
      </c>
      <c r="D3380" s="3">
        <v>25000</v>
      </c>
      <c r="E3380" s="4">
        <v>4345</v>
      </c>
      <c r="F3380" t="s">
        <v>8219</v>
      </c>
      <c r="G3380" t="s">
        <v>8223</v>
      </c>
      <c r="H3380" t="s">
        <v>8404</v>
      </c>
      <c r="I3380" t="s">
        <v>8245</v>
      </c>
      <c r="J3380">
        <v>1439644920</v>
      </c>
      <c r="K3380">
        <v>1436793939</v>
      </c>
      <c r="L3380" t="b">
        <v>0</v>
      </c>
      <c r="M3380">
        <v>39</v>
      </c>
      <c r="N3380" t="b">
        <v>0</v>
      </c>
      <c r="O3380" t="s">
        <v>8270</v>
      </c>
      <c r="P3380" t="s">
        <v>8307</v>
      </c>
      <c r="Q3380" t="s">
        <v>8341</v>
      </c>
      <c r="R3380">
        <f t="shared" si="364"/>
        <v>111.41</v>
      </c>
      <c r="S3380" s="9">
        <f t="shared" si="365"/>
        <v>17</v>
      </c>
      <c r="T3380" s="8">
        <f t="shared" si="366"/>
        <v>42198.559479166666</v>
      </c>
      <c r="U3380" s="8">
        <f t="shared" si="367"/>
        <v>42231.556944444441</v>
      </c>
      <c r="V3380" s="14">
        <f t="shared" si="368"/>
        <v>32.997465277774609</v>
      </c>
      <c r="W3380" s="10">
        <f t="shared" si="369"/>
        <v>-0.82620000000000005</v>
      </c>
      <c r="X3380" s="21">
        <f t="shared" si="370"/>
        <v>2015</v>
      </c>
    </row>
    <row r="3381" spans="1:24" ht="45" x14ac:dyDescent="0.25">
      <c r="A3381">
        <v>1568</v>
      </c>
      <c r="B3381" s="1" t="s">
        <v>1569</v>
      </c>
      <c r="C3381" s="1" t="s">
        <v>5678</v>
      </c>
      <c r="D3381" s="3">
        <v>25000</v>
      </c>
      <c r="E3381" s="4">
        <v>3410</v>
      </c>
      <c r="F3381" t="s">
        <v>8219</v>
      </c>
      <c r="G3381" t="s">
        <v>8223</v>
      </c>
      <c r="H3381" t="s">
        <v>8404</v>
      </c>
      <c r="I3381" t="s">
        <v>8245</v>
      </c>
      <c r="J3381">
        <v>1419384585</v>
      </c>
      <c r="K3381">
        <v>1416360585</v>
      </c>
      <c r="L3381" t="b">
        <v>0</v>
      </c>
      <c r="M3381">
        <v>22</v>
      </c>
      <c r="N3381" t="b">
        <v>0</v>
      </c>
      <c r="O3381" t="s">
        <v>8288</v>
      </c>
      <c r="P3381" t="s">
        <v>8310</v>
      </c>
      <c r="Q3381" t="s">
        <v>8348</v>
      </c>
      <c r="R3381">
        <f t="shared" si="364"/>
        <v>155</v>
      </c>
      <c r="S3381" s="9">
        <f t="shared" si="365"/>
        <v>14</v>
      </c>
      <c r="T3381" s="8">
        <f t="shared" si="366"/>
        <v>41962.062326388885</v>
      </c>
      <c r="U3381" s="8">
        <f t="shared" si="367"/>
        <v>41997.062326388885</v>
      </c>
      <c r="V3381" s="14">
        <f t="shared" si="368"/>
        <v>35</v>
      </c>
      <c r="W3381" s="10">
        <f t="shared" si="369"/>
        <v>-0.86360000000000003</v>
      </c>
      <c r="X3381" s="21">
        <f t="shared" si="370"/>
        <v>2014</v>
      </c>
    </row>
    <row r="3382" spans="1:24" ht="45" x14ac:dyDescent="0.25">
      <c r="A3382">
        <v>2671</v>
      </c>
      <c r="B3382" s="1" t="s">
        <v>2671</v>
      </c>
      <c r="C3382" s="1" t="s">
        <v>6781</v>
      </c>
      <c r="D3382" s="3">
        <v>25000</v>
      </c>
      <c r="E3382" s="4">
        <v>2836</v>
      </c>
      <c r="F3382" t="s">
        <v>8220</v>
      </c>
      <c r="G3382" t="s">
        <v>8223</v>
      </c>
      <c r="H3382" t="s">
        <v>8404</v>
      </c>
      <c r="I3382" t="s">
        <v>8245</v>
      </c>
      <c r="J3382">
        <v>1419017880</v>
      </c>
      <c r="K3382">
        <v>1416419916</v>
      </c>
      <c r="L3382" t="b">
        <v>1</v>
      </c>
      <c r="M3382">
        <v>84</v>
      </c>
      <c r="N3382" t="b">
        <v>0</v>
      </c>
      <c r="O3382" t="s">
        <v>8300</v>
      </c>
      <c r="P3382" t="s">
        <v>8307</v>
      </c>
      <c r="Q3382" t="s">
        <v>8339</v>
      </c>
      <c r="R3382">
        <f t="shared" si="364"/>
        <v>33.76</v>
      </c>
      <c r="S3382" s="9">
        <f t="shared" si="365"/>
        <v>11</v>
      </c>
      <c r="T3382" s="8">
        <f t="shared" si="366"/>
        <v>41962.749027777783</v>
      </c>
      <c r="U3382" s="8">
        <f t="shared" si="367"/>
        <v>41992.818055555559</v>
      </c>
      <c r="V3382" s="14">
        <f t="shared" si="368"/>
        <v>30.069027777775773</v>
      </c>
      <c r="W3382" s="10">
        <f t="shared" si="369"/>
        <v>-0.88656000000000001</v>
      </c>
      <c r="X3382" s="21">
        <f t="shared" si="370"/>
        <v>2014</v>
      </c>
    </row>
    <row r="3383" spans="1:24" ht="45" x14ac:dyDescent="0.25">
      <c r="A3383">
        <v>2366</v>
      </c>
      <c r="B3383" s="1" t="s">
        <v>2367</v>
      </c>
      <c r="C3383" s="1" t="s">
        <v>6476</v>
      </c>
      <c r="D3383" s="3">
        <v>25000</v>
      </c>
      <c r="E3383" s="4">
        <v>2630</v>
      </c>
      <c r="F3383" t="s">
        <v>8219</v>
      </c>
      <c r="G3383" t="s">
        <v>8224</v>
      </c>
      <c r="H3383" t="s">
        <v>8408</v>
      </c>
      <c r="I3383" t="s">
        <v>8246</v>
      </c>
      <c r="J3383">
        <v>1445431533</v>
      </c>
      <c r="K3383">
        <v>1442839533</v>
      </c>
      <c r="L3383" t="b">
        <v>0</v>
      </c>
      <c r="M3383">
        <v>27</v>
      </c>
      <c r="N3383" t="b">
        <v>0</v>
      </c>
      <c r="O3383" t="s">
        <v>8270</v>
      </c>
      <c r="P3383" t="s">
        <v>8307</v>
      </c>
      <c r="Q3383" t="s">
        <v>8341</v>
      </c>
      <c r="R3383">
        <f t="shared" si="364"/>
        <v>97.41</v>
      </c>
      <c r="S3383" s="9">
        <f t="shared" si="365"/>
        <v>11</v>
      </c>
      <c r="T3383" s="8">
        <f t="shared" si="366"/>
        <v>42268.531631944439</v>
      </c>
      <c r="U3383" s="8">
        <f t="shared" si="367"/>
        <v>42298.531631944439</v>
      </c>
      <c r="V3383" s="14">
        <f t="shared" si="368"/>
        <v>30</v>
      </c>
      <c r="W3383" s="10">
        <f t="shared" si="369"/>
        <v>-0.89480000000000004</v>
      </c>
      <c r="X3383" s="21">
        <f t="shared" si="370"/>
        <v>2015</v>
      </c>
    </row>
    <row r="3384" spans="1:24" ht="45" x14ac:dyDescent="0.25">
      <c r="A3384">
        <v>889</v>
      </c>
      <c r="B3384" s="1" t="s">
        <v>890</v>
      </c>
      <c r="C3384" s="1" t="s">
        <v>4999</v>
      </c>
      <c r="D3384" s="3">
        <v>25000</v>
      </c>
      <c r="E3384" s="4">
        <v>2360.3200000000002</v>
      </c>
      <c r="F3384" t="s">
        <v>8220</v>
      </c>
      <c r="G3384" t="s">
        <v>8223</v>
      </c>
      <c r="H3384" t="s">
        <v>8404</v>
      </c>
      <c r="I3384" t="s">
        <v>8245</v>
      </c>
      <c r="J3384">
        <v>1412534943</v>
      </c>
      <c r="K3384">
        <v>1409942943</v>
      </c>
      <c r="L3384" t="b">
        <v>0</v>
      </c>
      <c r="M3384">
        <v>32</v>
      </c>
      <c r="N3384" t="b">
        <v>0</v>
      </c>
      <c r="O3384" t="s">
        <v>8277</v>
      </c>
      <c r="P3384" t="s">
        <v>8326</v>
      </c>
      <c r="Q3384" t="s">
        <v>8327</v>
      </c>
      <c r="R3384">
        <f t="shared" si="364"/>
        <v>73.760000000000005</v>
      </c>
      <c r="S3384" s="9">
        <f t="shared" si="365"/>
        <v>9</v>
      </c>
      <c r="T3384" s="8">
        <f t="shared" si="366"/>
        <v>41887.784062500003</v>
      </c>
      <c r="U3384" s="8">
        <f t="shared" si="367"/>
        <v>41917.784062500003</v>
      </c>
      <c r="V3384" s="14">
        <f t="shared" si="368"/>
        <v>30</v>
      </c>
      <c r="W3384" s="10">
        <f t="shared" si="369"/>
        <v>-0.90558720000000004</v>
      </c>
      <c r="X3384" s="21">
        <f t="shared" si="370"/>
        <v>2014</v>
      </c>
    </row>
    <row r="3385" spans="1:24" ht="60" x14ac:dyDescent="0.25">
      <c r="A3385">
        <v>1714</v>
      </c>
      <c r="B3385" s="1" t="s">
        <v>1715</v>
      </c>
      <c r="C3385" s="1" t="s">
        <v>5824</v>
      </c>
      <c r="D3385" s="3">
        <v>25000</v>
      </c>
      <c r="E3385" s="4">
        <v>1967</v>
      </c>
      <c r="F3385" t="s">
        <v>8220</v>
      </c>
      <c r="G3385" t="s">
        <v>8223</v>
      </c>
      <c r="H3385" t="s">
        <v>8404</v>
      </c>
      <c r="I3385" t="s">
        <v>8245</v>
      </c>
      <c r="J3385">
        <v>1430517761</v>
      </c>
      <c r="K3385">
        <v>1427925761</v>
      </c>
      <c r="L3385" t="b">
        <v>0</v>
      </c>
      <c r="M3385">
        <v>17</v>
      </c>
      <c r="N3385" t="b">
        <v>0</v>
      </c>
      <c r="O3385" t="s">
        <v>8291</v>
      </c>
      <c r="P3385" t="s">
        <v>8326</v>
      </c>
      <c r="Q3385" t="s">
        <v>8329</v>
      </c>
      <c r="R3385">
        <f t="shared" si="364"/>
        <v>115.71</v>
      </c>
      <c r="S3385" s="9">
        <f t="shared" si="365"/>
        <v>8</v>
      </c>
      <c r="T3385" s="8">
        <f t="shared" si="366"/>
        <v>42095.918530092589</v>
      </c>
      <c r="U3385" s="8">
        <f t="shared" si="367"/>
        <v>42125.918530092589</v>
      </c>
      <c r="V3385" s="14">
        <f t="shared" si="368"/>
        <v>30</v>
      </c>
      <c r="W3385" s="10">
        <f t="shared" si="369"/>
        <v>-0.92132000000000003</v>
      </c>
      <c r="X3385" s="21">
        <f t="shared" si="370"/>
        <v>2015</v>
      </c>
    </row>
    <row r="3386" spans="1:24" ht="60" x14ac:dyDescent="0.25">
      <c r="A3386">
        <v>2675</v>
      </c>
      <c r="B3386" s="1" t="s">
        <v>2675</v>
      </c>
      <c r="C3386" s="1" t="s">
        <v>6785</v>
      </c>
      <c r="D3386" s="3">
        <v>25000</v>
      </c>
      <c r="E3386" s="4">
        <v>1897</v>
      </c>
      <c r="F3386" t="s">
        <v>8220</v>
      </c>
      <c r="G3386" t="s">
        <v>8223</v>
      </c>
      <c r="H3386" t="s">
        <v>8404</v>
      </c>
      <c r="I3386" t="s">
        <v>8245</v>
      </c>
      <c r="J3386">
        <v>1415655289</v>
      </c>
      <c r="K3386">
        <v>1413059689</v>
      </c>
      <c r="L3386" t="b">
        <v>1</v>
      </c>
      <c r="M3386">
        <v>29</v>
      </c>
      <c r="N3386" t="b">
        <v>0</v>
      </c>
      <c r="O3386" t="s">
        <v>8300</v>
      </c>
      <c r="P3386" t="s">
        <v>8307</v>
      </c>
      <c r="Q3386" t="s">
        <v>8339</v>
      </c>
      <c r="R3386">
        <f t="shared" si="364"/>
        <v>65.41</v>
      </c>
      <c r="S3386" s="9">
        <f t="shared" si="365"/>
        <v>8</v>
      </c>
      <c r="T3386" s="8">
        <f t="shared" si="366"/>
        <v>41923.857511574075</v>
      </c>
      <c r="U3386" s="8">
        <f t="shared" si="367"/>
        <v>41953.899178240739</v>
      </c>
      <c r="V3386" s="14">
        <f t="shared" si="368"/>
        <v>30.041666666664241</v>
      </c>
      <c r="W3386" s="10">
        <f t="shared" si="369"/>
        <v>-0.92412000000000005</v>
      </c>
      <c r="X3386" s="21">
        <f t="shared" si="370"/>
        <v>2014</v>
      </c>
    </row>
    <row r="3387" spans="1:24" ht="30" x14ac:dyDescent="0.25">
      <c r="A3387">
        <v>1098</v>
      </c>
      <c r="B3387" s="1" t="s">
        <v>1099</v>
      </c>
      <c r="C3387" s="1" t="s">
        <v>5208</v>
      </c>
      <c r="D3387" s="3">
        <v>25000</v>
      </c>
      <c r="E3387" s="4">
        <v>1803</v>
      </c>
      <c r="F3387" t="s">
        <v>8220</v>
      </c>
      <c r="G3387" t="s">
        <v>8223</v>
      </c>
      <c r="H3387" t="s">
        <v>8404</v>
      </c>
      <c r="I3387" t="s">
        <v>8245</v>
      </c>
      <c r="J3387">
        <v>1397413095</v>
      </c>
      <c r="K3387">
        <v>1394821095</v>
      </c>
      <c r="L3387" t="b">
        <v>0</v>
      </c>
      <c r="M3387">
        <v>22</v>
      </c>
      <c r="N3387" t="b">
        <v>0</v>
      </c>
      <c r="O3387" t="s">
        <v>8280</v>
      </c>
      <c r="P3387" t="s">
        <v>8315</v>
      </c>
      <c r="Q3387" t="s">
        <v>8333</v>
      </c>
      <c r="R3387">
        <f t="shared" si="364"/>
        <v>81.95</v>
      </c>
      <c r="S3387" s="9">
        <f t="shared" si="365"/>
        <v>7</v>
      </c>
      <c r="T3387" s="8">
        <f t="shared" si="366"/>
        <v>41712.762673611112</v>
      </c>
      <c r="U3387" s="8">
        <f t="shared" si="367"/>
        <v>41742.762673611112</v>
      </c>
      <c r="V3387" s="14">
        <f t="shared" si="368"/>
        <v>30</v>
      </c>
      <c r="W3387" s="10">
        <f t="shared" si="369"/>
        <v>-0.92788000000000004</v>
      </c>
      <c r="X3387" s="21">
        <f t="shared" si="370"/>
        <v>2014</v>
      </c>
    </row>
    <row r="3388" spans="1:24" ht="60" x14ac:dyDescent="0.25">
      <c r="A3388">
        <v>126</v>
      </c>
      <c r="B3388" s="1" t="s">
        <v>128</v>
      </c>
      <c r="C3388" s="1" t="s">
        <v>4237</v>
      </c>
      <c r="D3388" s="3">
        <v>25000</v>
      </c>
      <c r="E3388" s="4">
        <v>1387</v>
      </c>
      <c r="F3388" t="s">
        <v>8219</v>
      </c>
      <c r="G3388" t="s">
        <v>8223</v>
      </c>
      <c r="H3388" t="s">
        <v>8404</v>
      </c>
      <c r="I3388" t="s">
        <v>8245</v>
      </c>
      <c r="J3388">
        <v>1433988000</v>
      </c>
      <c r="K3388">
        <v>1431353337</v>
      </c>
      <c r="L3388" t="b">
        <v>0</v>
      </c>
      <c r="M3388">
        <v>13</v>
      </c>
      <c r="N3388" t="b">
        <v>0</v>
      </c>
      <c r="O3388" t="s">
        <v>8265</v>
      </c>
      <c r="P3388" t="s">
        <v>8320</v>
      </c>
      <c r="Q3388" t="s">
        <v>8336</v>
      </c>
      <c r="R3388">
        <f t="shared" si="364"/>
        <v>106.69</v>
      </c>
      <c r="S3388" s="9">
        <f t="shared" si="365"/>
        <v>6</v>
      </c>
      <c r="T3388" s="8">
        <f t="shared" si="366"/>
        <v>42135.589548611111</v>
      </c>
      <c r="U3388" s="8">
        <f t="shared" si="367"/>
        <v>42166.083333333328</v>
      </c>
      <c r="V3388" s="14">
        <f t="shared" si="368"/>
        <v>30.493784722217242</v>
      </c>
      <c r="W3388" s="10">
        <f t="shared" si="369"/>
        <v>-0.94452000000000003</v>
      </c>
      <c r="X3388" s="21">
        <f t="shared" si="370"/>
        <v>2015</v>
      </c>
    </row>
    <row r="3389" spans="1:24" ht="60" x14ac:dyDescent="0.25">
      <c r="A3389">
        <v>3877</v>
      </c>
      <c r="B3389" s="1" t="s">
        <v>3874</v>
      </c>
      <c r="C3389" s="1" t="s">
        <v>7986</v>
      </c>
      <c r="D3389" s="3">
        <v>25000</v>
      </c>
      <c r="E3389" s="4">
        <v>1241</v>
      </c>
      <c r="F3389" t="s">
        <v>8219</v>
      </c>
      <c r="G3389" t="s">
        <v>8223</v>
      </c>
      <c r="H3389" t="s">
        <v>8404</v>
      </c>
      <c r="I3389" t="s">
        <v>8245</v>
      </c>
      <c r="J3389">
        <v>1481213752</v>
      </c>
      <c r="K3389">
        <v>1478621752</v>
      </c>
      <c r="L3389" t="b">
        <v>0</v>
      </c>
      <c r="M3389">
        <v>14</v>
      </c>
      <c r="N3389" t="b">
        <v>0</v>
      </c>
      <c r="O3389" t="s">
        <v>8303</v>
      </c>
      <c r="P3389" t="s">
        <v>8322</v>
      </c>
      <c r="Q3389" t="s">
        <v>8334</v>
      </c>
      <c r="R3389">
        <f t="shared" si="364"/>
        <v>88.64</v>
      </c>
      <c r="S3389" s="9">
        <f t="shared" si="365"/>
        <v>5</v>
      </c>
      <c r="T3389" s="8">
        <f t="shared" si="366"/>
        <v>42682.67768518519</v>
      </c>
      <c r="U3389" s="8">
        <f t="shared" si="367"/>
        <v>42712.67768518519</v>
      </c>
      <c r="V3389" s="14">
        <f t="shared" si="368"/>
        <v>30</v>
      </c>
      <c r="W3389" s="10">
        <f t="shared" si="369"/>
        <v>-0.95035999999999998</v>
      </c>
      <c r="X3389" s="21">
        <f t="shared" si="370"/>
        <v>2016</v>
      </c>
    </row>
    <row r="3390" spans="1:24" ht="60" x14ac:dyDescent="0.25">
      <c r="A3390">
        <v>1868</v>
      </c>
      <c r="B3390" s="1" t="s">
        <v>1869</v>
      </c>
      <c r="C3390" s="1" t="s">
        <v>5978</v>
      </c>
      <c r="D3390" s="3">
        <v>25000</v>
      </c>
      <c r="E3390" s="4">
        <v>1217</v>
      </c>
      <c r="F3390" t="s">
        <v>8220</v>
      </c>
      <c r="G3390" t="s">
        <v>8223</v>
      </c>
      <c r="H3390" t="s">
        <v>8404</v>
      </c>
      <c r="I3390" t="s">
        <v>8245</v>
      </c>
      <c r="J3390">
        <v>1450166340</v>
      </c>
      <c r="K3390">
        <v>1448044925</v>
      </c>
      <c r="L3390" t="b">
        <v>0</v>
      </c>
      <c r="M3390">
        <v>17</v>
      </c>
      <c r="N3390" t="b">
        <v>0</v>
      </c>
      <c r="O3390" t="s">
        <v>8281</v>
      </c>
      <c r="P3390" t="s">
        <v>8315</v>
      </c>
      <c r="Q3390" t="s">
        <v>8343</v>
      </c>
      <c r="R3390">
        <f t="shared" si="364"/>
        <v>71.59</v>
      </c>
      <c r="S3390" s="9">
        <f t="shared" si="365"/>
        <v>5</v>
      </c>
      <c r="T3390" s="8">
        <f t="shared" si="366"/>
        <v>42328.779224537036</v>
      </c>
      <c r="U3390" s="8">
        <f t="shared" si="367"/>
        <v>42353.332638888889</v>
      </c>
      <c r="V3390" s="14">
        <f t="shared" si="368"/>
        <v>24.553414351852552</v>
      </c>
      <c r="W3390" s="10">
        <f t="shared" si="369"/>
        <v>-0.95132000000000005</v>
      </c>
      <c r="X3390" s="21">
        <f t="shared" si="370"/>
        <v>2015</v>
      </c>
    </row>
    <row r="3391" spans="1:24" ht="60" x14ac:dyDescent="0.25">
      <c r="A3391">
        <v>2947</v>
      </c>
      <c r="B3391" s="1" t="s">
        <v>2947</v>
      </c>
      <c r="C3391" s="1" t="s">
        <v>7057</v>
      </c>
      <c r="D3391" s="3">
        <v>25000</v>
      </c>
      <c r="E3391" s="4">
        <v>1072</v>
      </c>
      <c r="F3391" t="s">
        <v>8220</v>
      </c>
      <c r="G3391" t="s">
        <v>8223</v>
      </c>
      <c r="H3391" t="s">
        <v>8404</v>
      </c>
      <c r="I3391" t="s">
        <v>8245</v>
      </c>
      <c r="J3391">
        <v>1480007460</v>
      </c>
      <c r="K3391">
        <v>1475760567</v>
      </c>
      <c r="L3391" t="b">
        <v>0</v>
      </c>
      <c r="M3391">
        <v>13</v>
      </c>
      <c r="N3391" t="b">
        <v>0</v>
      </c>
      <c r="O3391" t="s">
        <v>8301</v>
      </c>
      <c r="P3391" t="s">
        <v>8322</v>
      </c>
      <c r="Q3391" t="s">
        <v>8323</v>
      </c>
      <c r="R3391">
        <f t="shared" si="364"/>
        <v>82.46</v>
      </c>
      <c r="S3391" s="9">
        <f t="shared" si="365"/>
        <v>4</v>
      </c>
      <c r="T3391" s="8">
        <f t="shared" si="366"/>
        <v>42649.562118055561</v>
      </c>
      <c r="U3391" s="8">
        <f t="shared" si="367"/>
        <v>42698.715972222228</v>
      </c>
      <c r="V3391" s="14">
        <f t="shared" si="368"/>
        <v>49.153854166666861</v>
      </c>
      <c r="W3391" s="10">
        <f t="shared" si="369"/>
        <v>-0.95711999999999997</v>
      </c>
      <c r="X3391" s="21">
        <f t="shared" si="370"/>
        <v>2016</v>
      </c>
    </row>
    <row r="3392" spans="1:24" ht="90" x14ac:dyDescent="0.25">
      <c r="A3392">
        <v>3126</v>
      </c>
      <c r="B3392" s="1" t="s">
        <v>3126</v>
      </c>
      <c r="C3392" s="1" t="s">
        <v>7236</v>
      </c>
      <c r="D3392" s="3">
        <v>25000</v>
      </c>
      <c r="E3392" s="4">
        <v>1040</v>
      </c>
      <c r="F3392" t="s">
        <v>8219</v>
      </c>
      <c r="G3392" t="s">
        <v>8223</v>
      </c>
      <c r="H3392" t="s">
        <v>8404</v>
      </c>
      <c r="I3392" t="s">
        <v>8245</v>
      </c>
      <c r="J3392">
        <v>1459121162</v>
      </c>
      <c r="K3392">
        <v>1456532762</v>
      </c>
      <c r="L3392" t="b">
        <v>0</v>
      </c>
      <c r="M3392">
        <v>17</v>
      </c>
      <c r="N3392" t="b">
        <v>0</v>
      </c>
      <c r="O3392" t="s">
        <v>8301</v>
      </c>
      <c r="P3392" t="s">
        <v>8322</v>
      </c>
      <c r="Q3392" t="s">
        <v>8323</v>
      </c>
      <c r="R3392">
        <f t="shared" si="364"/>
        <v>61.18</v>
      </c>
      <c r="S3392" s="9">
        <f t="shared" si="365"/>
        <v>4</v>
      </c>
      <c r="T3392" s="8">
        <f t="shared" si="366"/>
        <v>42427.01807870371</v>
      </c>
      <c r="U3392" s="8">
        <f t="shared" si="367"/>
        <v>42456.976412037038</v>
      </c>
      <c r="V3392" s="14">
        <f t="shared" si="368"/>
        <v>29.958333333328483</v>
      </c>
      <c r="W3392" s="10">
        <f t="shared" si="369"/>
        <v>-0.95840000000000003</v>
      </c>
      <c r="X3392" s="21">
        <f t="shared" si="370"/>
        <v>2016</v>
      </c>
    </row>
    <row r="3393" spans="1:24" ht="60" x14ac:dyDescent="0.25">
      <c r="A3393">
        <v>1108</v>
      </c>
      <c r="B3393" s="1" t="s">
        <v>1109</v>
      </c>
      <c r="C3393" s="1" t="s">
        <v>5218</v>
      </c>
      <c r="D3393" s="3">
        <v>25000</v>
      </c>
      <c r="E3393" s="4">
        <v>732.5</v>
      </c>
      <c r="F3393" t="s">
        <v>8220</v>
      </c>
      <c r="G3393" t="s">
        <v>8223</v>
      </c>
      <c r="H3393" t="s">
        <v>8404</v>
      </c>
      <c r="I3393" t="s">
        <v>8245</v>
      </c>
      <c r="J3393">
        <v>1334326635</v>
      </c>
      <c r="K3393">
        <v>1329146235</v>
      </c>
      <c r="L3393" t="b">
        <v>0</v>
      </c>
      <c r="M3393">
        <v>21</v>
      </c>
      <c r="N3393" t="b">
        <v>0</v>
      </c>
      <c r="O3393" t="s">
        <v>8280</v>
      </c>
      <c r="P3393" t="s">
        <v>8315</v>
      </c>
      <c r="Q3393" t="s">
        <v>8333</v>
      </c>
      <c r="R3393">
        <f t="shared" si="364"/>
        <v>34.880000000000003</v>
      </c>
      <c r="S3393" s="9">
        <f t="shared" si="365"/>
        <v>3</v>
      </c>
      <c r="T3393" s="8">
        <f t="shared" si="366"/>
        <v>40952.636979166666</v>
      </c>
      <c r="U3393" s="8">
        <f t="shared" si="367"/>
        <v>41012.595312500001</v>
      </c>
      <c r="V3393" s="14">
        <f t="shared" si="368"/>
        <v>59.958333333335759</v>
      </c>
      <c r="W3393" s="10">
        <f t="shared" si="369"/>
        <v>-0.97070000000000001</v>
      </c>
      <c r="X3393" s="21">
        <f t="shared" si="370"/>
        <v>2012</v>
      </c>
    </row>
    <row r="3394" spans="1:24" ht="60" x14ac:dyDescent="0.25">
      <c r="A3394">
        <v>3085</v>
      </c>
      <c r="B3394" s="1" t="s">
        <v>3085</v>
      </c>
      <c r="C3394" s="1" t="s">
        <v>7195</v>
      </c>
      <c r="D3394" s="3">
        <v>25000</v>
      </c>
      <c r="E3394" s="4">
        <v>610</v>
      </c>
      <c r="F3394" t="s">
        <v>8220</v>
      </c>
      <c r="G3394" t="s">
        <v>8223</v>
      </c>
      <c r="H3394" t="s">
        <v>8404</v>
      </c>
      <c r="I3394" t="s">
        <v>8245</v>
      </c>
      <c r="J3394">
        <v>1443561159</v>
      </c>
      <c r="K3394">
        <v>1440969159</v>
      </c>
      <c r="L3394" t="b">
        <v>0</v>
      </c>
      <c r="M3394">
        <v>9</v>
      </c>
      <c r="N3394" t="b">
        <v>0</v>
      </c>
      <c r="O3394" t="s">
        <v>8301</v>
      </c>
      <c r="P3394" t="s">
        <v>8322</v>
      </c>
      <c r="Q3394" t="s">
        <v>8323</v>
      </c>
      <c r="R3394">
        <f t="shared" ref="R3394:R3457" si="371">IFERROR(ROUND(E3394/M3394,2),0)</f>
        <v>67.78</v>
      </c>
      <c r="S3394" s="9">
        <f t="shared" ref="S3394:S3457" si="372">ROUND((E3394/D3394)*100,0)</f>
        <v>2</v>
      </c>
      <c r="T3394" s="8">
        <f t="shared" ref="T3394:T3457" si="373">+(((K3394/60)/60)/24)+DATE(1970,1,1)</f>
        <v>42246.883784722217</v>
      </c>
      <c r="U3394" s="8">
        <f t="shared" ref="U3394:U3457" si="374">+(((J3394/60)/60/24)+DATE(1970,1,1))</f>
        <v>42276.883784722217</v>
      </c>
      <c r="V3394" s="14">
        <f t="shared" ref="V3394:V3457" si="375">+U3394-T3394</f>
        <v>30</v>
      </c>
      <c r="W3394" s="10">
        <f t="shared" ref="W3394:W3457" si="376">+(E3394-D3394)/D3394</f>
        <v>-0.97560000000000002</v>
      </c>
      <c r="X3394" s="21">
        <f t="shared" ref="X3394:X3457" si="377">YEAR(T3394)</f>
        <v>2015</v>
      </c>
    </row>
    <row r="3395" spans="1:24" ht="45" x14ac:dyDescent="0.25">
      <c r="A3395">
        <v>1816</v>
      </c>
      <c r="B3395" s="1" t="s">
        <v>1817</v>
      </c>
      <c r="C3395" s="1" t="s">
        <v>5926</v>
      </c>
      <c r="D3395" s="3">
        <v>25000</v>
      </c>
      <c r="E3395" s="4">
        <v>509</v>
      </c>
      <c r="F3395" t="s">
        <v>8220</v>
      </c>
      <c r="G3395" t="s">
        <v>8239</v>
      </c>
      <c r="H3395" t="s">
        <v>8422</v>
      </c>
      <c r="I3395" t="s">
        <v>8256</v>
      </c>
      <c r="J3395">
        <v>1469473200</v>
      </c>
      <c r="K3395">
        <v>1467061303</v>
      </c>
      <c r="L3395" t="b">
        <v>0</v>
      </c>
      <c r="M3395">
        <v>6</v>
      </c>
      <c r="N3395" t="b">
        <v>0</v>
      </c>
      <c r="O3395" t="s">
        <v>8283</v>
      </c>
      <c r="P3395" t="s">
        <v>8312</v>
      </c>
      <c r="Q3395" t="s">
        <v>8313</v>
      </c>
      <c r="R3395">
        <f t="shared" si="371"/>
        <v>84.83</v>
      </c>
      <c r="S3395" s="9">
        <f t="shared" si="372"/>
        <v>2</v>
      </c>
      <c r="T3395" s="8">
        <f t="shared" si="373"/>
        <v>42548.876192129625</v>
      </c>
      <c r="U3395" s="8">
        <f t="shared" si="374"/>
        <v>42576.791666666672</v>
      </c>
      <c r="V3395" s="14">
        <f t="shared" si="375"/>
        <v>27.915474537046975</v>
      </c>
      <c r="W3395" s="10">
        <f t="shared" si="376"/>
        <v>-0.97963999999999996</v>
      </c>
      <c r="X3395" s="21">
        <f t="shared" si="377"/>
        <v>2016</v>
      </c>
    </row>
    <row r="3396" spans="1:24" ht="45" x14ac:dyDescent="0.25">
      <c r="A3396">
        <v>2409</v>
      </c>
      <c r="B3396" s="1" t="s">
        <v>2410</v>
      </c>
      <c r="C3396" s="1" t="s">
        <v>6519</v>
      </c>
      <c r="D3396" s="3">
        <v>25000</v>
      </c>
      <c r="E3396" s="4">
        <v>460</v>
      </c>
      <c r="F3396" t="s">
        <v>8220</v>
      </c>
      <c r="G3396" t="s">
        <v>8223</v>
      </c>
      <c r="H3396" t="s">
        <v>8404</v>
      </c>
      <c r="I3396" t="s">
        <v>8245</v>
      </c>
      <c r="J3396">
        <v>1439931675</v>
      </c>
      <c r="K3396">
        <v>1437339675</v>
      </c>
      <c r="L3396" t="b">
        <v>0</v>
      </c>
      <c r="M3396">
        <v>6</v>
      </c>
      <c r="N3396" t="b">
        <v>0</v>
      </c>
      <c r="O3396" t="s">
        <v>8282</v>
      </c>
      <c r="P3396" t="s">
        <v>8318</v>
      </c>
      <c r="Q3396" t="s">
        <v>8344</v>
      </c>
      <c r="R3396">
        <f t="shared" si="371"/>
        <v>76.67</v>
      </c>
      <c r="S3396" s="9">
        <f t="shared" si="372"/>
        <v>2</v>
      </c>
      <c r="T3396" s="8">
        <f t="shared" si="373"/>
        <v>42204.875868055555</v>
      </c>
      <c r="U3396" s="8">
        <f t="shared" si="374"/>
        <v>42234.875868055555</v>
      </c>
      <c r="V3396" s="14">
        <f t="shared" si="375"/>
        <v>30</v>
      </c>
      <c r="W3396" s="10">
        <f t="shared" si="376"/>
        <v>-0.98160000000000003</v>
      </c>
      <c r="X3396" s="21">
        <f t="shared" si="377"/>
        <v>2015</v>
      </c>
    </row>
    <row r="3397" spans="1:24" ht="60" x14ac:dyDescent="0.25">
      <c r="A3397">
        <v>1908</v>
      </c>
      <c r="B3397" s="1" t="s">
        <v>1909</v>
      </c>
      <c r="C3397" s="1" t="s">
        <v>6018</v>
      </c>
      <c r="D3397" s="3">
        <v>25000</v>
      </c>
      <c r="E3397" s="4">
        <v>433</v>
      </c>
      <c r="F3397" t="s">
        <v>8220</v>
      </c>
      <c r="G3397" t="s">
        <v>8223</v>
      </c>
      <c r="H3397" t="s">
        <v>8404</v>
      </c>
      <c r="I3397" t="s">
        <v>8245</v>
      </c>
      <c r="J3397">
        <v>1483048900</v>
      </c>
      <c r="K3397">
        <v>1480456900</v>
      </c>
      <c r="L3397" t="b">
        <v>0</v>
      </c>
      <c r="M3397">
        <v>4</v>
      </c>
      <c r="N3397" t="b">
        <v>0</v>
      </c>
      <c r="O3397" t="s">
        <v>8292</v>
      </c>
      <c r="P3397" t="s">
        <v>8307</v>
      </c>
      <c r="Q3397" t="s">
        <v>8317</v>
      </c>
      <c r="R3397">
        <f t="shared" si="371"/>
        <v>108.25</v>
      </c>
      <c r="S3397" s="9">
        <f t="shared" si="372"/>
        <v>2</v>
      </c>
      <c r="T3397" s="8">
        <f t="shared" si="373"/>
        <v>42703.917824074073</v>
      </c>
      <c r="U3397" s="8">
        <f t="shared" si="374"/>
        <v>42733.917824074073</v>
      </c>
      <c r="V3397" s="14">
        <f t="shared" si="375"/>
        <v>30</v>
      </c>
      <c r="W3397" s="10">
        <f t="shared" si="376"/>
        <v>-0.98268</v>
      </c>
      <c r="X3397" s="21">
        <f t="shared" si="377"/>
        <v>2016</v>
      </c>
    </row>
    <row r="3398" spans="1:24" ht="30" x14ac:dyDescent="0.25">
      <c r="A3398">
        <v>2424</v>
      </c>
      <c r="B3398" s="1" t="s">
        <v>2425</v>
      </c>
      <c r="C3398" s="1" t="s">
        <v>6534</v>
      </c>
      <c r="D3398" s="3">
        <v>25000</v>
      </c>
      <c r="E3398" s="4">
        <v>310</v>
      </c>
      <c r="F3398" t="s">
        <v>8220</v>
      </c>
      <c r="G3398" t="s">
        <v>8223</v>
      </c>
      <c r="H3398" t="s">
        <v>8404</v>
      </c>
      <c r="I3398" t="s">
        <v>8245</v>
      </c>
      <c r="J3398">
        <v>1414445108</v>
      </c>
      <c r="K3398">
        <v>1411853108</v>
      </c>
      <c r="L3398" t="b">
        <v>0</v>
      </c>
      <c r="M3398">
        <v>9</v>
      </c>
      <c r="N3398" t="b">
        <v>0</v>
      </c>
      <c r="O3398" t="s">
        <v>8282</v>
      </c>
      <c r="P3398" t="s">
        <v>8318</v>
      </c>
      <c r="Q3398" t="s">
        <v>8344</v>
      </c>
      <c r="R3398">
        <f t="shared" si="371"/>
        <v>34.44</v>
      </c>
      <c r="S3398" s="9">
        <f t="shared" si="372"/>
        <v>1</v>
      </c>
      <c r="T3398" s="8">
        <f t="shared" si="373"/>
        <v>41909.892453703702</v>
      </c>
      <c r="U3398" s="8">
        <f t="shared" si="374"/>
        <v>41939.892453703702</v>
      </c>
      <c r="V3398" s="14">
        <f t="shared" si="375"/>
        <v>30</v>
      </c>
      <c r="W3398" s="10">
        <f t="shared" si="376"/>
        <v>-0.98760000000000003</v>
      </c>
      <c r="X3398" s="21">
        <f t="shared" si="377"/>
        <v>2014</v>
      </c>
    </row>
    <row r="3399" spans="1:24" ht="60" x14ac:dyDescent="0.25">
      <c r="A3399">
        <v>965</v>
      </c>
      <c r="B3399" s="1" t="s">
        <v>966</v>
      </c>
      <c r="C3399" s="1" t="s">
        <v>5075</v>
      </c>
      <c r="D3399" s="3">
        <v>25000</v>
      </c>
      <c r="E3399" s="4">
        <v>298</v>
      </c>
      <c r="F3399" t="s">
        <v>8220</v>
      </c>
      <c r="G3399" t="s">
        <v>8223</v>
      </c>
      <c r="H3399" t="s">
        <v>8404</v>
      </c>
      <c r="I3399" t="s">
        <v>8245</v>
      </c>
      <c r="J3399">
        <v>1477454340</v>
      </c>
      <c r="K3399">
        <v>1474676646</v>
      </c>
      <c r="L3399" t="b">
        <v>0</v>
      </c>
      <c r="M3399">
        <v>6</v>
      </c>
      <c r="N3399" t="b">
        <v>0</v>
      </c>
      <c r="O3399" t="s">
        <v>8271</v>
      </c>
      <c r="P3399" t="s">
        <v>8307</v>
      </c>
      <c r="Q3399" t="s">
        <v>8309</v>
      </c>
      <c r="R3399">
        <f t="shared" si="371"/>
        <v>49.67</v>
      </c>
      <c r="S3399" s="9">
        <f t="shared" si="372"/>
        <v>1</v>
      </c>
      <c r="T3399" s="8">
        <f t="shared" si="373"/>
        <v>42637.016736111109</v>
      </c>
      <c r="U3399" s="8">
        <f t="shared" si="374"/>
        <v>42669.165972222225</v>
      </c>
      <c r="V3399" s="14">
        <f t="shared" si="375"/>
        <v>32.149236111115897</v>
      </c>
      <c r="W3399" s="10">
        <f t="shared" si="376"/>
        <v>-0.98807999999999996</v>
      </c>
      <c r="X3399" s="21">
        <f t="shared" si="377"/>
        <v>2016</v>
      </c>
    </row>
    <row r="3400" spans="1:24" ht="60" x14ac:dyDescent="0.25">
      <c r="A3400">
        <v>198</v>
      </c>
      <c r="B3400" s="1" t="s">
        <v>200</v>
      </c>
      <c r="C3400" s="1" t="s">
        <v>4308</v>
      </c>
      <c r="D3400" s="3">
        <v>25000</v>
      </c>
      <c r="E3400" s="4">
        <v>279</v>
      </c>
      <c r="F3400" t="s">
        <v>8220</v>
      </c>
      <c r="G3400" t="s">
        <v>8223</v>
      </c>
      <c r="H3400" t="s">
        <v>8404</v>
      </c>
      <c r="I3400" t="s">
        <v>8245</v>
      </c>
      <c r="J3400">
        <v>1412500322</v>
      </c>
      <c r="K3400">
        <v>1409908322</v>
      </c>
      <c r="L3400" t="b">
        <v>0</v>
      </c>
      <c r="M3400">
        <v>6</v>
      </c>
      <c r="N3400" t="b">
        <v>0</v>
      </c>
      <c r="O3400" t="s">
        <v>8266</v>
      </c>
      <c r="P3400" t="s">
        <v>8320</v>
      </c>
      <c r="Q3400" t="s">
        <v>8324</v>
      </c>
      <c r="R3400">
        <f t="shared" si="371"/>
        <v>46.5</v>
      </c>
      <c r="S3400" s="9">
        <f t="shared" si="372"/>
        <v>1</v>
      </c>
      <c r="T3400" s="8">
        <f t="shared" si="373"/>
        <v>41887.383356481485</v>
      </c>
      <c r="U3400" s="8">
        <f t="shared" si="374"/>
        <v>41917.383356481485</v>
      </c>
      <c r="V3400" s="14">
        <f t="shared" si="375"/>
        <v>30</v>
      </c>
      <c r="W3400" s="10">
        <f t="shared" si="376"/>
        <v>-0.98884000000000005</v>
      </c>
      <c r="X3400" s="21">
        <f t="shared" si="377"/>
        <v>2014</v>
      </c>
    </row>
    <row r="3401" spans="1:24" ht="60" x14ac:dyDescent="0.25">
      <c r="A3401">
        <v>621</v>
      </c>
      <c r="B3401" s="1" t="s">
        <v>622</v>
      </c>
      <c r="C3401" s="1" t="s">
        <v>4731</v>
      </c>
      <c r="D3401" s="3">
        <v>25000</v>
      </c>
      <c r="E3401" s="4">
        <v>261</v>
      </c>
      <c r="F3401" t="s">
        <v>8219</v>
      </c>
      <c r="G3401" t="s">
        <v>8223</v>
      </c>
      <c r="H3401" t="s">
        <v>8404</v>
      </c>
      <c r="I3401" t="s">
        <v>8245</v>
      </c>
      <c r="J3401">
        <v>1467934937</v>
      </c>
      <c r="K3401">
        <v>1465342937</v>
      </c>
      <c r="L3401" t="b">
        <v>0</v>
      </c>
      <c r="M3401">
        <v>3</v>
      </c>
      <c r="N3401" t="b">
        <v>0</v>
      </c>
      <c r="O3401" t="s">
        <v>8270</v>
      </c>
      <c r="P3401" t="s">
        <v>8307</v>
      </c>
      <c r="Q3401" t="s">
        <v>8341</v>
      </c>
      <c r="R3401">
        <f t="shared" si="371"/>
        <v>87</v>
      </c>
      <c r="S3401" s="9">
        <f t="shared" si="372"/>
        <v>1</v>
      </c>
      <c r="T3401" s="8">
        <f t="shared" si="373"/>
        <v>42528.987696759257</v>
      </c>
      <c r="U3401" s="8">
        <f t="shared" si="374"/>
        <v>42558.987696759257</v>
      </c>
      <c r="V3401" s="14">
        <f t="shared" si="375"/>
        <v>30</v>
      </c>
      <c r="W3401" s="10">
        <f t="shared" si="376"/>
        <v>-0.98956</v>
      </c>
      <c r="X3401" s="21">
        <f t="shared" si="377"/>
        <v>2016</v>
      </c>
    </row>
    <row r="3402" spans="1:24" ht="45" x14ac:dyDescent="0.25">
      <c r="A3402">
        <v>1918</v>
      </c>
      <c r="B3402" s="1" t="s">
        <v>1919</v>
      </c>
      <c r="C3402" s="1" t="s">
        <v>6028</v>
      </c>
      <c r="D3402" s="3">
        <v>25000</v>
      </c>
      <c r="E3402" s="4">
        <v>260</v>
      </c>
      <c r="F3402" t="s">
        <v>8220</v>
      </c>
      <c r="G3402" t="s">
        <v>8223</v>
      </c>
      <c r="H3402" t="s">
        <v>8404</v>
      </c>
      <c r="I3402" t="s">
        <v>8245</v>
      </c>
      <c r="J3402">
        <v>1407869851</v>
      </c>
      <c r="K3402">
        <v>1404845851</v>
      </c>
      <c r="L3402" t="b">
        <v>0</v>
      </c>
      <c r="M3402">
        <v>9</v>
      </c>
      <c r="N3402" t="b">
        <v>0</v>
      </c>
      <c r="O3402" t="s">
        <v>8292</v>
      </c>
      <c r="P3402" t="s">
        <v>8307</v>
      </c>
      <c r="Q3402" t="s">
        <v>8317</v>
      </c>
      <c r="R3402">
        <f t="shared" si="371"/>
        <v>28.89</v>
      </c>
      <c r="S3402" s="9">
        <f t="shared" si="372"/>
        <v>1</v>
      </c>
      <c r="T3402" s="8">
        <f t="shared" si="373"/>
        <v>41828.789942129632</v>
      </c>
      <c r="U3402" s="8">
        <f t="shared" si="374"/>
        <v>41863.789942129632</v>
      </c>
      <c r="V3402" s="14">
        <f t="shared" si="375"/>
        <v>35</v>
      </c>
      <c r="W3402" s="10">
        <f t="shared" si="376"/>
        <v>-0.98960000000000004</v>
      </c>
      <c r="X3402" s="21">
        <f t="shared" si="377"/>
        <v>2014</v>
      </c>
    </row>
    <row r="3403" spans="1:24" ht="60" x14ac:dyDescent="0.25">
      <c r="A3403">
        <v>713</v>
      </c>
      <c r="B3403" s="1" t="s">
        <v>714</v>
      </c>
      <c r="C3403" s="1" t="s">
        <v>4823</v>
      </c>
      <c r="D3403" s="3">
        <v>25000</v>
      </c>
      <c r="E3403" s="4">
        <v>199</v>
      </c>
      <c r="F3403" t="s">
        <v>8220</v>
      </c>
      <c r="G3403" t="s">
        <v>8236</v>
      </c>
      <c r="H3403" t="s">
        <v>8411</v>
      </c>
      <c r="I3403" t="s">
        <v>8248</v>
      </c>
      <c r="J3403">
        <v>1465130532</v>
      </c>
      <c r="K3403">
        <v>1462538532</v>
      </c>
      <c r="L3403" t="b">
        <v>0</v>
      </c>
      <c r="M3403">
        <v>1</v>
      </c>
      <c r="N3403" t="b">
        <v>0</v>
      </c>
      <c r="O3403" t="s">
        <v>8271</v>
      </c>
      <c r="P3403" t="s">
        <v>8307</v>
      </c>
      <c r="Q3403" t="s">
        <v>8309</v>
      </c>
      <c r="R3403">
        <f t="shared" si="371"/>
        <v>199</v>
      </c>
      <c r="S3403" s="9">
        <f t="shared" si="372"/>
        <v>1</v>
      </c>
      <c r="T3403" s="8">
        <f t="shared" si="373"/>
        <v>42496.529305555552</v>
      </c>
      <c r="U3403" s="8">
        <f t="shared" si="374"/>
        <v>42526.529305555552</v>
      </c>
      <c r="V3403" s="14">
        <f t="shared" si="375"/>
        <v>30</v>
      </c>
      <c r="W3403" s="10">
        <f t="shared" si="376"/>
        <v>-0.99204000000000003</v>
      </c>
      <c r="X3403" s="21">
        <f t="shared" si="377"/>
        <v>2016</v>
      </c>
    </row>
    <row r="3404" spans="1:24" ht="60" x14ac:dyDescent="0.25">
      <c r="A3404">
        <v>1155</v>
      </c>
      <c r="B3404" s="1" t="s">
        <v>1156</v>
      </c>
      <c r="C3404" s="1" t="s">
        <v>5265</v>
      </c>
      <c r="D3404" s="3">
        <v>25000</v>
      </c>
      <c r="E3404" s="4">
        <v>188</v>
      </c>
      <c r="F3404" t="s">
        <v>8220</v>
      </c>
      <c r="G3404" t="s">
        <v>8223</v>
      </c>
      <c r="H3404" t="s">
        <v>8404</v>
      </c>
      <c r="I3404" t="s">
        <v>8245</v>
      </c>
      <c r="J3404">
        <v>1408040408</v>
      </c>
      <c r="K3404">
        <v>1405448408</v>
      </c>
      <c r="L3404" t="b">
        <v>0</v>
      </c>
      <c r="M3404">
        <v>8</v>
      </c>
      <c r="N3404" t="b">
        <v>0</v>
      </c>
      <c r="O3404" t="s">
        <v>8282</v>
      </c>
      <c r="P3404" t="s">
        <v>8318</v>
      </c>
      <c r="Q3404" t="s">
        <v>8344</v>
      </c>
      <c r="R3404">
        <f t="shared" si="371"/>
        <v>23.5</v>
      </c>
      <c r="S3404" s="9">
        <f t="shared" si="372"/>
        <v>1</v>
      </c>
      <c r="T3404" s="8">
        <f t="shared" si="373"/>
        <v>41835.763981481483</v>
      </c>
      <c r="U3404" s="8">
        <f t="shared" si="374"/>
        <v>41865.763981481483</v>
      </c>
      <c r="V3404" s="14">
        <f t="shared" si="375"/>
        <v>30</v>
      </c>
      <c r="W3404" s="10">
        <f t="shared" si="376"/>
        <v>-0.99248000000000003</v>
      </c>
      <c r="X3404" s="21">
        <f t="shared" si="377"/>
        <v>2014</v>
      </c>
    </row>
    <row r="3405" spans="1:24" ht="60" x14ac:dyDescent="0.25">
      <c r="A3405">
        <v>2411</v>
      </c>
      <c r="B3405" s="1" t="s">
        <v>2412</v>
      </c>
      <c r="C3405" s="1" t="s">
        <v>6521</v>
      </c>
      <c r="D3405" s="3">
        <v>25000</v>
      </c>
      <c r="E3405" s="4">
        <v>151</v>
      </c>
      <c r="F3405" t="s">
        <v>8220</v>
      </c>
      <c r="G3405" t="s">
        <v>8223</v>
      </c>
      <c r="H3405" t="s">
        <v>8404</v>
      </c>
      <c r="I3405" t="s">
        <v>8245</v>
      </c>
      <c r="J3405">
        <v>1440524082</v>
      </c>
      <c r="K3405">
        <v>1437932082</v>
      </c>
      <c r="L3405" t="b">
        <v>0</v>
      </c>
      <c r="M3405">
        <v>3</v>
      </c>
      <c r="N3405" t="b">
        <v>0</v>
      </c>
      <c r="O3405" t="s">
        <v>8282</v>
      </c>
      <c r="P3405" t="s">
        <v>8318</v>
      </c>
      <c r="Q3405" t="s">
        <v>8344</v>
      </c>
      <c r="R3405">
        <f t="shared" si="371"/>
        <v>50.33</v>
      </c>
      <c r="S3405" s="9">
        <f t="shared" si="372"/>
        <v>1</v>
      </c>
      <c r="T3405" s="8">
        <f t="shared" si="373"/>
        <v>42211.732430555552</v>
      </c>
      <c r="U3405" s="8">
        <f t="shared" si="374"/>
        <v>42241.732430555552</v>
      </c>
      <c r="V3405" s="14">
        <f t="shared" si="375"/>
        <v>30</v>
      </c>
      <c r="W3405" s="10">
        <f t="shared" si="376"/>
        <v>-0.99395999999999995</v>
      </c>
      <c r="X3405" s="21">
        <f t="shared" si="377"/>
        <v>2015</v>
      </c>
    </row>
    <row r="3406" spans="1:24" ht="60" x14ac:dyDescent="0.25">
      <c r="A3406">
        <v>1866</v>
      </c>
      <c r="B3406" s="1" t="s">
        <v>1867</v>
      </c>
      <c r="C3406" s="1" t="s">
        <v>5976</v>
      </c>
      <c r="D3406" s="3">
        <v>25000</v>
      </c>
      <c r="E3406" s="4">
        <v>125</v>
      </c>
      <c r="F3406" t="s">
        <v>8220</v>
      </c>
      <c r="G3406" t="s">
        <v>8223</v>
      </c>
      <c r="H3406" t="s">
        <v>8404</v>
      </c>
      <c r="I3406" t="s">
        <v>8245</v>
      </c>
      <c r="J3406">
        <v>1488340800</v>
      </c>
      <c r="K3406">
        <v>1483768497</v>
      </c>
      <c r="L3406" t="b">
        <v>0</v>
      </c>
      <c r="M3406">
        <v>2</v>
      </c>
      <c r="N3406" t="b">
        <v>0</v>
      </c>
      <c r="O3406" t="s">
        <v>8281</v>
      </c>
      <c r="P3406" t="s">
        <v>8315</v>
      </c>
      <c r="Q3406" t="s">
        <v>8343</v>
      </c>
      <c r="R3406">
        <f t="shared" si="371"/>
        <v>62.5</v>
      </c>
      <c r="S3406" s="9">
        <f t="shared" si="372"/>
        <v>1</v>
      </c>
      <c r="T3406" s="8">
        <f t="shared" si="373"/>
        <v>42742.246493055558</v>
      </c>
      <c r="U3406" s="8">
        <f t="shared" si="374"/>
        <v>42795.166666666672</v>
      </c>
      <c r="V3406" s="14">
        <f t="shared" si="375"/>
        <v>52.920173611113569</v>
      </c>
      <c r="W3406" s="10">
        <f t="shared" si="376"/>
        <v>-0.995</v>
      </c>
      <c r="X3406" s="21">
        <f t="shared" si="377"/>
        <v>2017</v>
      </c>
    </row>
    <row r="3407" spans="1:24" ht="45" x14ac:dyDescent="0.25">
      <c r="A3407">
        <v>553</v>
      </c>
      <c r="B3407" s="1" t="s">
        <v>554</v>
      </c>
      <c r="C3407" s="1" t="s">
        <v>4663</v>
      </c>
      <c r="D3407" s="3">
        <v>25000</v>
      </c>
      <c r="E3407" s="4">
        <v>123</v>
      </c>
      <c r="F3407" t="s">
        <v>8220</v>
      </c>
      <c r="G3407" t="s">
        <v>8223</v>
      </c>
      <c r="H3407" t="s">
        <v>8404</v>
      </c>
      <c r="I3407" t="s">
        <v>8245</v>
      </c>
      <c r="J3407">
        <v>1415988991</v>
      </c>
      <c r="K3407">
        <v>1413393391</v>
      </c>
      <c r="L3407" t="b">
        <v>0</v>
      </c>
      <c r="M3407">
        <v>6</v>
      </c>
      <c r="N3407" t="b">
        <v>0</v>
      </c>
      <c r="O3407" t="s">
        <v>8270</v>
      </c>
      <c r="P3407" t="s">
        <v>8307</v>
      </c>
      <c r="Q3407" t="s">
        <v>8341</v>
      </c>
      <c r="R3407">
        <f t="shared" si="371"/>
        <v>20.5</v>
      </c>
      <c r="S3407" s="9">
        <f t="shared" si="372"/>
        <v>0</v>
      </c>
      <c r="T3407" s="8">
        <f t="shared" si="373"/>
        <v>41927.71980324074</v>
      </c>
      <c r="U3407" s="8">
        <f t="shared" si="374"/>
        <v>41957.761469907404</v>
      </c>
      <c r="V3407" s="14">
        <f t="shared" si="375"/>
        <v>30.041666666664241</v>
      </c>
      <c r="W3407" s="10">
        <f t="shared" si="376"/>
        <v>-0.99507999999999996</v>
      </c>
      <c r="X3407" s="21">
        <f t="shared" si="377"/>
        <v>2014</v>
      </c>
    </row>
    <row r="3408" spans="1:24" ht="60" x14ac:dyDescent="0.25">
      <c r="A3408">
        <v>571</v>
      </c>
      <c r="B3408" s="1" t="s">
        <v>572</v>
      </c>
      <c r="C3408" s="1" t="s">
        <v>4681</v>
      </c>
      <c r="D3408" s="3">
        <v>25000</v>
      </c>
      <c r="E3408" s="4">
        <v>106</v>
      </c>
      <c r="F3408" t="s">
        <v>8220</v>
      </c>
      <c r="G3408" t="s">
        <v>8223</v>
      </c>
      <c r="H3408" t="s">
        <v>8404</v>
      </c>
      <c r="I3408" t="s">
        <v>8245</v>
      </c>
      <c r="J3408">
        <v>1437969540</v>
      </c>
      <c r="K3408">
        <v>1436297723</v>
      </c>
      <c r="L3408" t="b">
        <v>0</v>
      </c>
      <c r="M3408">
        <v>2</v>
      </c>
      <c r="N3408" t="b">
        <v>0</v>
      </c>
      <c r="O3408" t="s">
        <v>8270</v>
      </c>
      <c r="P3408" t="s">
        <v>8307</v>
      </c>
      <c r="Q3408" t="s">
        <v>8341</v>
      </c>
      <c r="R3408">
        <f t="shared" si="371"/>
        <v>53</v>
      </c>
      <c r="S3408" s="9">
        <f t="shared" si="372"/>
        <v>0</v>
      </c>
      <c r="T3408" s="8">
        <f t="shared" si="373"/>
        <v>42192.816238425927</v>
      </c>
      <c r="U3408" s="8">
        <f t="shared" si="374"/>
        <v>42212.165972222225</v>
      </c>
      <c r="V3408" s="14">
        <f t="shared" si="375"/>
        <v>19.349733796298096</v>
      </c>
      <c r="W3408" s="10">
        <f t="shared" si="376"/>
        <v>-0.99575999999999998</v>
      </c>
      <c r="X3408" s="21">
        <f t="shared" si="377"/>
        <v>2015</v>
      </c>
    </row>
    <row r="3409" spans="1:24" ht="30" x14ac:dyDescent="0.25">
      <c r="A3409">
        <v>1405</v>
      </c>
      <c r="B3409" s="1" t="s">
        <v>1406</v>
      </c>
      <c r="C3409" s="1" t="s">
        <v>5515</v>
      </c>
      <c r="D3409" s="3">
        <v>25000</v>
      </c>
      <c r="E3409" s="4">
        <v>105</v>
      </c>
      <c r="F3409" t="s">
        <v>8220</v>
      </c>
      <c r="G3409" t="s">
        <v>8223</v>
      </c>
      <c r="H3409" t="s">
        <v>8404</v>
      </c>
      <c r="I3409" t="s">
        <v>8245</v>
      </c>
      <c r="J3409">
        <v>1417195201</v>
      </c>
      <c r="K3409">
        <v>1414599601</v>
      </c>
      <c r="L3409" t="b">
        <v>1</v>
      </c>
      <c r="M3409">
        <v>17</v>
      </c>
      <c r="N3409" t="b">
        <v>0</v>
      </c>
      <c r="O3409" t="s">
        <v>8285</v>
      </c>
      <c r="P3409" t="s">
        <v>8310</v>
      </c>
      <c r="Q3409" t="s">
        <v>8347</v>
      </c>
      <c r="R3409">
        <f t="shared" si="371"/>
        <v>6.18</v>
      </c>
      <c r="S3409" s="9">
        <f t="shared" si="372"/>
        <v>0</v>
      </c>
      <c r="T3409" s="8">
        <f t="shared" si="373"/>
        <v>41941.680567129632</v>
      </c>
      <c r="U3409" s="8">
        <f t="shared" si="374"/>
        <v>41971.722233796296</v>
      </c>
      <c r="V3409" s="14">
        <f t="shared" si="375"/>
        <v>30.041666666664241</v>
      </c>
      <c r="W3409" s="10">
        <f t="shared" si="376"/>
        <v>-0.99580000000000002</v>
      </c>
      <c r="X3409" s="21">
        <f t="shared" si="377"/>
        <v>2014</v>
      </c>
    </row>
    <row r="3410" spans="1:24" ht="45" x14ac:dyDescent="0.25">
      <c r="A3410">
        <v>1170</v>
      </c>
      <c r="B3410" s="1" t="s">
        <v>1171</v>
      </c>
      <c r="C3410" s="1" t="s">
        <v>5280</v>
      </c>
      <c r="D3410" s="3">
        <v>25000</v>
      </c>
      <c r="E3410" s="4">
        <v>100</v>
      </c>
      <c r="F3410" t="s">
        <v>8220</v>
      </c>
      <c r="G3410" t="s">
        <v>8224</v>
      </c>
      <c r="H3410" t="s">
        <v>8408</v>
      </c>
      <c r="I3410" t="s">
        <v>8246</v>
      </c>
      <c r="J3410">
        <v>1433021171</v>
      </c>
      <c r="K3410">
        <v>1430429171</v>
      </c>
      <c r="L3410" t="b">
        <v>0</v>
      </c>
      <c r="M3410">
        <v>2</v>
      </c>
      <c r="N3410" t="b">
        <v>0</v>
      </c>
      <c r="O3410" t="s">
        <v>8282</v>
      </c>
      <c r="P3410" t="s">
        <v>8318</v>
      </c>
      <c r="Q3410" t="s">
        <v>8344</v>
      </c>
      <c r="R3410">
        <f t="shared" si="371"/>
        <v>50</v>
      </c>
      <c r="S3410" s="9">
        <f t="shared" si="372"/>
        <v>0</v>
      </c>
      <c r="T3410" s="8">
        <f t="shared" si="373"/>
        <v>42124.893182870372</v>
      </c>
      <c r="U3410" s="8">
        <f t="shared" si="374"/>
        <v>42154.893182870372</v>
      </c>
      <c r="V3410" s="14">
        <f t="shared" si="375"/>
        <v>30</v>
      </c>
      <c r="W3410" s="10">
        <f t="shared" si="376"/>
        <v>-0.996</v>
      </c>
      <c r="X3410" s="21">
        <f t="shared" si="377"/>
        <v>2015</v>
      </c>
    </row>
    <row r="3411" spans="1:24" ht="60" x14ac:dyDescent="0.25">
      <c r="A3411">
        <v>2370</v>
      </c>
      <c r="B3411" s="1" t="s">
        <v>2371</v>
      </c>
      <c r="C3411" s="1" t="s">
        <v>6480</v>
      </c>
      <c r="D3411" s="3">
        <v>25000</v>
      </c>
      <c r="E3411" s="4">
        <v>82</v>
      </c>
      <c r="F3411" t="s">
        <v>8219</v>
      </c>
      <c r="G3411" t="s">
        <v>8223</v>
      </c>
      <c r="H3411" t="s">
        <v>8404</v>
      </c>
      <c r="I3411" t="s">
        <v>8245</v>
      </c>
      <c r="J3411">
        <v>1418877141</v>
      </c>
      <c r="K3411">
        <v>1416285141</v>
      </c>
      <c r="L3411" t="b">
        <v>0</v>
      </c>
      <c r="M3411">
        <v>4</v>
      </c>
      <c r="N3411" t="b">
        <v>0</v>
      </c>
      <c r="O3411" t="s">
        <v>8270</v>
      </c>
      <c r="P3411" t="s">
        <v>8307</v>
      </c>
      <c r="Q3411" t="s">
        <v>8341</v>
      </c>
      <c r="R3411">
        <f t="shared" si="371"/>
        <v>20.5</v>
      </c>
      <c r="S3411" s="9">
        <f t="shared" si="372"/>
        <v>0</v>
      </c>
      <c r="T3411" s="8">
        <f t="shared" si="373"/>
        <v>41961.18913194444</v>
      </c>
      <c r="U3411" s="8">
        <f t="shared" si="374"/>
        <v>41991.18913194444</v>
      </c>
      <c r="V3411" s="14">
        <f t="shared" si="375"/>
        <v>30</v>
      </c>
      <c r="W3411" s="10">
        <f t="shared" si="376"/>
        <v>-0.99672000000000005</v>
      </c>
      <c r="X3411" s="21">
        <f t="shared" si="377"/>
        <v>2014</v>
      </c>
    </row>
    <row r="3412" spans="1:24" ht="60" x14ac:dyDescent="0.25">
      <c r="A3412">
        <v>1905</v>
      </c>
      <c r="B3412" s="1" t="s">
        <v>1906</v>
      </c>
      <c r="C3412" s="1" t="s">
        <v>6015</v>
      </c>
      <c r="D3412" s="3">
        <v>25000</v>
      </c>
      <c r="E3412" s="4">
        <v>42</v>
      </c>
      <c r="F3412" t="s">
        <v>8220</v>
      </c>
      <c r="G3412" t="s">
        <v>8223</v>
      </c>
      <c r="H3412" t="s">
        <v>8404</v>
      </c>
      <c r="I3412" t="s">
        <v>8245</v>
      </c>
      <c r="J3412">
        <v>1410127994</v>
      </c>
      <c r="K3412">
        <v>1407535994</v>
      </c>
      <c r="L3412" t="b">
        <v>0</v>
      </c>
      <c r="M3412">
        <v>4</v>
      </c>
      <c r="N3412" t="b">
        <v>0</v>
      </c>
      <c r="O3412" t="s">
        <v>8292</v>
      </c>
      <c r="P3412" t="s">
        <v>8307</v>
      </c>
      <c r="Q3412" t="s">
        <v>8317</v>
      </c>
      <c r="R3412">
        <f t="shared" si="371"/>
        <v>10.5</v>
      </c>
      <c r="S3412" s="9">
        <f t="shared" si="372"/>
        <v>0</v>
      </c>
      <c r="T3412" s="8">
        <f t="shared" si="373"/>
        <v>41859.925856481481</v>
      </c>
      <c r="U3412" s="8">
        <f t="shared" si="374"/>
        <v>41889.925856481481</v>
      </c>
      <c r="V3412" s="14">
        <f t="shared" si="375"/>
        <v>30</v>
      </c>
      <c r="W3412" s="10">
        <f t="shared" si="376"/>
        <v>-0.99831999999999999</v>
      </c>
      <c r="X3412" s="21">
        <f t="shared" si="377"/>
        <v>2014</v>
      </c>
    </row>
    <row r="3413" spans="1:24" ht="30" x14ac:dyDescent="0.25">
      <c r="A3413">
        <v>594</v>
      </c>
      <c r="B3413" s="1" t="s">
        <v>595</v>
      </c>
      <c r="C3413" s="1" t="s">
        <v>4704</v>
      </c>
      <c r="D3413" s="3">
        <v>25000</v>
      </c>
      <c r="E3413" s="4">
        <v>26</v>
      </c>
      <c r="F3413" t="s">
        <v>8220</v>
      </c>
      <c r="G3413" t="s">
        <v>8223</v>
      </c>
      <c r="H3413" t="s">
        <v>8404</v>
      </c>
      <c r="I3413" t="s">
        <v>8245</v>
      </c>
      <c r="J3413">
        <v>1460832206</v>
      </c>
      <c r="K3413">
        <v>1458240206</v>
      </c>
      <c r="L3413" t="b">
        <v>0</v>
      </c>
      <c r="M3413">
        <v>2</v>
      </c>
      <c r="N3413" t="b">
        <v>0</v>
      </c>
      <c r="O3413" t="s">
        <v>8270</v>
      </c>
      <c r="P3413" t="s">
        <v>8307</v>
      </c>
      <c r="Q3413" t="s">
        <v>8341</v>
      </c>
      <c r="R3413">
        <f t="shared" si="371"/>
        <v>13</v>
      </c>
      <c r="S3413" s="9">
        <f t="shared" si="372"/>
        <v>0</v>
      </c>
      <c r="T3413" s="8">
        <f t="shared" si="373"/>
        <v>42446.780162037037</v>
      </c>
      <c r="U3413" s="8">
        <f t="shared" si="374"/>
        <v>42476.780162037037</v>
      </c>
      <c r="V3413" s="14">
        <f t="shared" si="375"/>
        <v>30</v>
      </c>
      <c r="W3413" s="10">
        <f t="shared" si="376"/>
        <v>-0.99895999999999996</v>
      </c>
      <c r="X3413" s="21">
        <f t="shared" si="377"/>
        <v>2016</v>
      </c>
    </row>
    <row r="3414" spans="1:24" ht="60" x14ac:dyDescent="0.25">
      <c r="A3414">
        <v>990</v>
      </c>
      <c r="B3414" s="1" t="s">
        <v>991</v>
      </c>
      <c r="C3414" s="1" t="s">
        <v>5100</v>
      </c>
      <c r="D3414" s="3">
        <v>25000</v>
      </c>
      <c r="E3414" s="4">
        <v>26</v>
      </c>
      <c r="F3414" t="s">
        <v>8220</v>
      </c>
      <c r="G3414" t="s">
        <v>8223</v>
      </c>
      <c r="H3414" t="s">
        <v>8404</v>
      </c>
      <c r="I3414" t="s">
        <v>8245</v>
      </c>
      <c r="J3414">
        <v>1409770164</v>
      </c>
      <c r="K3414">
        <v>1407178164</v>
      </c>
      <c r="L3414" t="b">
        <v>0</v>
      </c>
      <c r="M3414">
        <v>2</v>
      </c>
      <c r="N3414" t="b">
        <v>0</v>
      </c>
      <c r="O3414" t="s">
        <v>8271</v>
      </c>
      <c r="P3414" t="s">
        <v>8307</v>
      </c>
      <c r="Q3414" t="s">
        <v>8309</v>
      </c>
      <c r="R3414">
        <f t="shared" si="371"/>
        <v>13</v>
      </c>
      <c r="S3414" s="9">
        <f t="shared" si="372"/>
        <v>0</v>
      </c>
      <c r="T3414" s="8">
        <f t="shared" si="373"/>
        <v>41855.784305555557</v>
      </c>
      <c r="U3414" s="8">
        <f t="shared" si="374"/>
        <v>41885.784305555557</v>
      </c>
      <c r="V3414" s="14">
        <f t="shared" si="375"/>
        <v>30</v>
      </c>
      <c r="W3414" s="10">
        <f t="shared" si="376"/>
        <v>-0.99895999999999996</v>
      </c>
      <c r="X3414" s="21">
        <f t="shared" si="377"/>
        <v>2014</v>
      </c>
    </row>
    <row r="3415" spans="1:24" ht="60" x14ac:dyDescent="0.25">
      <c r="A3415">
        <v>1422</v>
      </c>
      <c r="B3415" s="1" t="s">
        <v>1423</v>
      </c>
      <c r="C3415" s="1" t="s">
        <v>5532</v>
      </c>
      <c r="D3415" s="3">
        <v>25000</v>
      </c>
      <c r="E3415" s="4">
        <v>26</v>
      </c>
      <c r="F3415" t="s">
        <v>8220</v>
      </c>
      <c r="G3415" t="s">
        <v>8227</v>
      </c>
      <c r="H3415" t="s">
        <v>8416</v>
      </c>
      <c r="I3415" t="s">
        <v>8249</v>
      </c>
      <c r="J3415">
        <v>1474436704</v>
      </c>
      <c r="K3415">
        <v>1471844704</v>
      </c>
      <c r="L3415" t="b">
        <v>0</v>
      </c>
      <c r="M3415">
        <v>2</v>
      </c>
      <c r="N3415" t="b">
        <v>0</v>
      </c>
      <c r="O3415" t="s">
        <v>8285</v>
      </c>
      <c r="P3415" t="s">
        <v>8310</v>
      </c>
      <c r="Q3415" t="s">
        <v>8347</v>
      </c>
      <c r="R3415">
        <f t="shared" si="371"/>
        <v>13</v>
      </c>
      <c r="S3415" s="9">
        <f t="shared" si="372"/>
        <v>0</v>
      </c>
      <c r="T3415" s="8">
        <f t="shared" si="373"/>
        <v>42604.239629629628</v>
      </c>
      <c r="U3415" s="8">
        <f t="shared" si="374"/>
        <v>42634.239629629628</v>
      </c>
      <c r="V3415" s="14">
        <f t="shared" si="375"/>
        <v>30</v>
      </c>
      <c r="W3415" s="10">
        <f t="shared" si="376"/>
        <v>-0.99895999999999996</v>
      </c>
      <c r="X3415" s="21">
        <f t="shared" si="377"/>
        <v>2016</v>
      </c>
    </row>
    <row r="3416" spans="1:24" ht="45" x14ac:dyDescent="0.25">
      <c r="A3416">
        <v>1171</v>
      </c>
      <c r="B3416" s="1" t="s">
        <v>1172</v>
      </c>
      <c r="C3416" s="1" t="s">
        <v>5281</v>
      </c>
      <c r="D3416" s="3">
        <v>25000</v>
      </c>
      <c r="E3416" s="4">
        <v>25</v>
      </c>
      <c r="F3416" t="s">
        <v>8220</v>
      </c>
      <c r="G3416" t="s">
        <v>8223</v>
      </c>
      <c r="H3416" t="s">
        <v>8404</v>
      </c>
      <c r="I3416" t="s">
        <v>8245</v>
      </c>
      <c r="J3416">
        <v>1415909927</v>
      </c>
      <c r="K3416">
        <v>1414351127</v>
      </c>
      <c r="L3416" t="b">
        <v>0</v>
      </c>
      <c r="M3416">
        <v>1</v>
      </c>
      <c r="N3416" t="b">
        <v>0</v>
      </c>
      <c r="O3416" t="s">
        <v>8282</v>
      </c>
      <c r="P3416" t="s">
        <v>8318</v>
      </c>
      <c r="Q3416" t="s">
        <v>8344</v>
      </c>
      <c r="R3416">
        <f t="shared" si="371"/>
        <v>25</v>
      </c>
      <c r="S3416" s="9">
        <f t="shared" si="372"/>
        <v>0</v>
      </c>
      <c r="T3416" s="8">
        <f t="shared" si="373"/>
        <v>41938.804710648146</v>
      </c>
      <c r="U3416" s="8">
        <f t="shared" si="374"/>
        <v>41956.846377314811</v>
      </c>
      <c r="V3416" s="14">
        <f t="shared" si="375"/>
        <v>18.041666666664241</v>
      </c>
      <c r="W3416" s="10">
        <f t="shared" si="376"/>
        <v>-0.999</v>
      </c>
      <c r="X3416" s="21">
        <f t="shared" si="377"/>
        <v>2014</v>
      </c>
    </row>
    <row r="3417" spans="1:24" ht="75" x14ac:dyDescent="0.25">
      <c r="A3417">
        <v>3074</v>
      </c>
      <c r="B3417" s="1" t="s">
        <v>3074</v>
      </c>
      <c r="C3417" s="1" t="s">
        <v>7184</v>
      </c>
      <c r="D3417" s="3">
        <v>25000</v>
      </c>
      <c r="E3417" s="4">
        <v>22</v>
      </c>
      <c r="F3417" t="s">
        <v>8220</v>
      </c>
      <c r="G3417" t="s">
        <v>8229</v>
      </c>
      <c r="H3417" t="s">
        <v>8410</v>
      </c>
      <c r="I3417" t="s">
        <v>8248</v>
      </c>
      <c r="J3417">
        <v>1457617359</v>
      </c>
      <c r="K3417">
        <v>1455025359</v>
      </c>
      <c r="L3417" t="b">
        <v>0</v>
      </c>
      <c r="M3417">
        <v>3</v>
      </c>
      <c r="N3417" t="b">
        <v>0</v>
      </c>
      <c r="O3417" t="s">
        <v>8301</v>
      </c>
      <c r="P3417" t="s">
        <v>8322</v>
      </c>
      <c r="Q3417" t="s">
        <v>8323</v>
      </c>
      <c r="R3417">
        <f t="shared" si="371"/>
        <v>7.33</v>
      </c>
      <c r="S3417" s="9">
        <f t="shared" si="372"/>
        <v>0</v>
      </c>
      <c r="T3417" s="8">
        <f t="shared" si="373"/>
        <v>42409.571284722217</v>
      </c>
      <c r="U3417" s="8">
        <f t="shared" si="374"/>
        <v>42439.571284722217</v>
      </c>
      <c r="V3417" s="14">
        <f t="shared" si="375"/>
        <v>30</v>
      </c>
      <c r="W3417" s="10">
        <f t="shared" si="376"/>
        <v>-0.99912000000000001</v>
      </c>
      <c r="X3417" s="21">
        <f t="shared" si="377"/>
        <v>2016</v>
      </c>
    </row>
    <row r="3418" spans="1:24" ht="60" x14ac:dyDescent="0.25">
      <c r="A3418">
        <v>3065</v>
      </c>
      <c r="B3418" s="1" t="s">
        <v>3065</v>
      </c>
      <c r="C3418" s="1" t="s">
        <v>7175</v>
      </c>
      <c r="D3418" s="3">
        <v>25000</v>
      </c>
      <c r="E3418" s="4">
        <v>10</v>
      </c>
      <c r="F3418" t="s">
        <v>8220</v>
      </c>
      <c r="G3418" t="s">
        <v>8223</v>
      </c>
      <c r="H3418" t="s">
        <v>8404</v>
      </c>
      <c r="I3418" t="s">
        <v>8245</v>
      </c>
      <c r="J3418">
        <v>1406683172</v>
      </c>
      <c r="K3418">
        <v>1404523172</v>
      </c>
      <c r="L3418" t="b">
        <v>0</v>
      </c>
      <c r="M3418">
        <v>2</v>
      </c>
      <c r="N3418" t="b">
        <v>0</v>
      </c>
      <c r="O3418" t="s">
        <v>8301</v>
      </c>
      <c r="P3418" t="s">
        <v>8322</v>
      </c>
      <c r="Q3418" t="s">
        <v>8323</v>
      </c>
      <c r="R3418">
        <f t="shared" si="371"/>
        <v>5</v>
      </c>
      <c r="S3418" s="9">
        <f t="shared" si="372"/>
        <v>0</v>
      </c>
      <c r="T3418" s="8">
        <f t="shared" si="373"/>
        <v>41825.055231481485</v>
      </c>
      <c r="U3418" s="8">
        <f t="shared" si="374"/>
        <v>41850.055231481485</v>
      </c>
      <c r="V3418" s="14">
        <f t="shared" si="375"/>
        <v>25</v>
      </c>
      <c r="W3418" s="10">
        <f t="shared" si="376"/>
        <v>-0.99960000000000004</v>
      </c>
      <c r="X3418" s="21">
        <f t="shared" si="377"/>
        <v>2014</v>
      </c>
    </row>
    <row r="3419" spans="1:24" ht="45" x14ac:dyDescent="0.25">
      <c r="A3419">
        <v>3110</v>
      </c>
      <c r="B3419" s="1" t="s">
        <v>3110</v>
      </c>
      <c r="C3419" s="1" t="s">
        <v>7220</v>
      </c>
      <c r="D3419" s="3">
        <v>25000</v>
      </c>
      <c r="E3419" s="4">
        <v>10</v>
      </c>
      <c r="F3419" t="s">
        <v>8220</v>
      </c>
      <c r="G3419" t="s">
        <v>8223</v>
      </c>
      <c r="H3419" t="s">
        <v>8404</v>
      </c>
      <c r="I3419" t="s">
        <v>8245</v>
      </c>
      <c r="J3419">
        <v>1487465119</v>
      </c>
      <c r="K3419">
        <v>1484009119</v>
      </c>
      <c r="L3419" t="b">
        <v>0</v>
      </c>
      <c r="M3419">
        <v>1</v>
      </c>
      <c r="N3419" t="b">
        <v>0</v>
      </c>
      <c r="O3419" t="s">
        <v>8301</v>
      </c>
      <c r="P3419" t="s">
        <v>8322</v>
      </c>
      <c r="Q3419" t="s">
        <v>8323</v>
      </c>
      <c r="R3419">
        <f t="shared" si="371"/>
        <v>10</v>
      </c>
      <c r="S3419" s="9">
        <f t="shared" si="372"/>
        <v>0</v>
      </c>
      <c r="T3419" s="8">
        <f t="shared" si="373"/>
        <v>42745.031469907408</v>
      </c>
      <c r="U3419" s="8">
        <f t="shared" si="374"/>
        <v>42785.031469907408</v>
      </c>
      <c r="V3419" s="14">
        <f t="shared" si="375"/>
        <v>40</v>
      </c>
      <c r="W3419" s="10">
        <f t="shared" si="376"/>
        <v>-0.99960000000000004</v>
      </c>
      <c r="X3419" s="21">
        <f t="shared" si="377"/>
        <v>2017</v>
      </c>
    </row>
    <row r="3420" spans="1:24" x14ac:dyDescent="0.25">
      <c r="A3420">
        <v>2418</v>
      </c>
      <c r="B3420" s="1" t="s">
        <v>2419</v>
      </c>
      <c r="C3420" s="1" t="s">
        <v>6528</v>
      </c>
      <c r="D3420" s="3">
        <v>25000</v>
      </c>
      <c r="E3420" s="4">
        <v>5</v>
      </c>
      <c r="F3420" t="s">
        <v>8220</v>
      </c>
      <c r="G3420" t="s">
        <v>8223</v>
      </c>
      <c r="H3420" t="s">
        <v>8404</v>
      </c>
      <c r="I3420" t="s">
        <v>8245</v>
      </c>
      <c r="J3420">
        <v>1427225644</v>
      </c>
      <c r="K3420">
        <v>1422045244</v>
      </c>
      <c r="L3420" t="b">
        <v>0</v>
      </c>
      <c r="M3420">
        <v>5</v>
      </c>
      <c r="N3420" t="b">
        <v>0</v>
      </c>
      <c r="O3420" t="s">
        <v>8282</v>
      </c>
      <c r="P3420" t="s">
        <v>8318</v>
      </c>
      <c r="Q3420" t="s">
        <v>8344</v>
      </c>
      <c r="R3420">
        <f t="shared" si="371"/>
        <v>1</v>
      </c>
      <c r="S3420" s="9">
        <f t="shared" si="372"/>
        <v>0</v>
      </c>
      <c r="T3420" s="8">
        <f t="shared" si="373"/>
        <v>42027.856990740736</v>
      </c>
      <c r="U3420" s="8">
        <f t="shared" si="374"/>
        <v>42087.815324074079</v>
      </c>
      <c r="V3420" s="14">
        <f t="shared" si="375"/>
        <v>59.958333333343035</v>
      </c>
      <c r="W3420" s="10">
        <f t="shared" si="376"/>
        <v>-0.99980000000000002</v>
      </c>
      <c r="X3420" s="21">
        <f t="shared" si="377"/>
        <v>2015</v>
      </c>
    </row>
    <row r="3421" spans="1:24" ht="30" x14ac:dyDescent="0.25">
      <c r="A3421">
        <v>635</v>
      </c>
      <c r="B3421" s="1" t="s">
        <v>636</v>
      </c>
      <c r="C3421" s="1" t="s">
        <v>4745</v>
      </c>
      <c r="D3421" s="3">
        <v>25000</v>
      </c>
      <c r="E3421" s="4">
        <v>2</v>
      </c>
      <c r="F3421" t="s">
        <v>8219</v>
      </c>
      <c r="G3421" t="s">
        <v>8223</v>
      </c>
      <c r="H3421" t="s">
        <v>8404</v>
      </c>
      <c r="I3421" t="s">
        <v>8245</v>
      </c>
      <c r="J3421">
        <v>1428804762</v>
      </c>
      <c r="K3421">
        <v>1426212762</v>
      </c>
      <c r="L3421" t="b">
        <v>0</v>
      </c>
      <c r="M3421">
        <v>1</v>
      </c>
      <c r="N3421" t="b">
        <v>0</v>
      </c>
      <c r="O3421" t="s">
        <v>8270</v>
      </c>
      <c r="P3421" t="s">
        <v>8307</v>
      </c>
      <c r="Q3421" t="s">
        <v>8341</v>
      </c>
      <c r="R3421">
        <f t="shared" si="371"/>
        <v>2</v>
      </c>
      <c r="S3421" s="9">
        <f t="shared" si="372"/>
        <v>0</v>
      </c>
      <c r="T3421" s="8">
        <f t="shared" si="373"/>
        <v>42076.092152777783</v>
      </c>
      <c r="U3421" s="8">
        <f t="shared" si="374"/>
        <v>42106.092152777783</v>
      </c>
      <c r="V3421" s="14">
        <f t="shared" si="375"/>
        <v>30</v>
      </c>
      <c r="W3421" s="10">
        <f t="shared" si="376"/>
        <v>-0.99992000000000003</v>
      </c>
      <c r="X3421" s="21">
        <f t="shared" si="377"/>
        <v>2015</v>
      </c>
    </row>
    <row r="3422" spans="1:24" ht="45" x14ac:dyDescent="0.25">
      <c r="A3422">
        <v>1134</v>
      </c>
      <c r="B3422" s="1" t="s">
        <v>1135</v>
      </c>
      <c r="C3422" s="1" t="s">
        <v>5244</v>
      </c>
      <c r="D3422" s="3">
        <v>25000</v>
      </c>
      <c r="E3422" s="4">
        <v>1</v>
      </c>
      <c r="F3422" t="s">
        <v>8220</v>
      </c>
      <c r="G3422" t="s">
        <v>8225</v>
      </c>
      <c r="H3422" t="s">
        <v>8405</v>
      </c>
      <c r="I3422" t="s">
        <v>8247</v>
      </c>
      <c r="J3422">
        <v>1417235580</v>
      </c>
      <c r="K3422">
        <v>1416034228</v>
      </c>
      <c r="L3422" t="b">
        <v>0</v>
      </c>
      <c r="M3422">
        <v>1</v>
      </c>
      <c r="N3422" t="b">
        <v>0</v>
      </c>
      <c r="O3422" t="s">
        <v>8281</v>
      </c>
      <c r="P3422" t="s">
        <v>8315</v>
      </c>
      <c r="Q3422" t="s">
        <v>8343</v>
      </c>
      <c r="R3422">
        <f t="shared" si="371"/>
        <v>1</v>
      </c>
      <c r="S3422" s="9">
        <f t="shared" si="372"/>
        <v>0</v>
      </c>
      <c r="T3422" s="8">
        <f t="shared" si="373"/>
        <v>41958.285046296296</v>
      </c>
      <c r="U3422" s="8">
        <f t="shared" si="374"/>
        <v>41972.189583333333</v>
      </c>
      <c r="V3422" s="14">
        <f t="shared" si="375"/>
        <v>13.904537037036789</v>
      </c>
      <c r="W3422" s="10">
        <f t="shared" si="376"/>
        <v>-0.99995999999999996</v>
      </c>
      <c r="X3422" s="21">
        <f t="shared" si="377"/>
        <v>2014</v>
      </c>
    </row>
    <row r="3423" spans="1:24" ht="30" x14ac:dyDescent="0.25">
      <c r="A3423">
        <v>2914</v>
      </c>
      <c r="B3423" s="1" t="s">
        <v>2914</v>
      </c>
      <c r="C3423" s="1" t="s">
        <v>7024</v>
      </c>
      <c r="D3423" s="3">
        <v>25000</v>
      </c>
      <c r="E3423" s="4">
        <v>1</v>
      </c>
      <c r="F3423" t="s">
        <v>8220</v>
      </c>
      <c r="G3423" t="s">
        <v>8224</v>
      </c>
      <c r="H3423" t="s">
        <v>8408</v>
      </c>
      <c r="I3423" t="s">
        <v>8246</v>
      </c>
      <c r="J3423">
        <v>1426365994</v>
      </c>
      <c r="K3423">
        <v>1421185594</v>
      </c>
      <c r="L3423" t="b">
        <v>0</v>
      </c>
      <c r="M3423">
        <v>1</v>
      </c>
      <c r="N3423" t="b">
        <v>0</v>
      </c>
      <c r="O3423" t="s">
        <v>8269</v>
      </c>
      <c r="P3423" t="s">
        <v>8322</v>
      </c>
      <c r="Q3423" t="s">
        <v>8325</v>
      </c>
      <c r="R3423">
        <f t="shared" si="371"/>
        <v>1</v>
      </c>
      <c r="S3423" s="9">
        <f t="shared" si="372"/>
        <v>0</v>
      </c>
      <c r="T3423" s="8">
        <f t="shared" si="373"/>
        <v>42017.907337962963</v>
      </c>
      <c r="U3423" s="8">
        <f t="shared" si="374"/>
        <v>42077.865671296298</v>
      </c>
      <c r="V3423" s="14">
        <f t="shared" si="375"/>
        <v>59.958333333335759</v>
      </c>
      <c r="W3423" s="10">
        <f t="shared" si="376"/>
        <v>-0.99995999999999996</v>
      </c>
      <c r="X3423" s="21">
        <f t="shared" si="377"/>
        <v>2015</v>
      </c>
    </row>
    <row r="3424" spans="1:24" ht="60" x14ac:dyDescent="0.25">
      <c r="A3424">
        <v>2941</v>
      </c>
      <c r="B3424" s="1" t="s">
        <v>2941</v>
      </c>
      <c r="C3424" s="1" t="s">
        <v>7051</v>
      </c>
      <c r="D3424" s="3">
        <v>25000</v>
      </c>
      <c r="E3424" s="4">
        <v>1</v>
      </c>
      <c r="F3424" t="s">
        <v>8220</v>
      </c>
      <c r="G3424" t="s">
        <v>8223</v>
      </c>
      <c r="H3424" t="s">
        <v>8404</v>
      </c>
      <c r="I3424" t="s">
        <v>8245</v>
      </c>
      <c r="J3424">
        <v>1425250955</v>
      </c>
      <c r="K3424">
        <v>1422658955</v>
      </c>
      <c r="L3424" t="b">
        <v>0</v>
      </c>
      <c r="M3424">
        <v>1</v>
      </c>
      <c r="N3424" t="b">
        <v>0</v>
      </c>
      <c r="O3424" t="s">
        <v>8301</v>
      </c>
      <c r="P3424" t="s">
        <v>8322</v>
      </c>
      <c r="Q3424" t="s">
        <v>8323</v>
      </c>
      <c r="R3424">
        <f t="shared" si="371"/>
        <v>1</v>
      </c>
      <c r="S3424" s="9">
        <f t="shared" si="372"/>
        <v>0</v>
      </c>
      <c r="T3424" s="8">
        <f t="shared" si="373"/>
        <v>42034.960127314815</v>
      </c>
      <c r="U3424" s="8">
        <f t="shared" si="374"/>
        <v>42064.960127314815</v>
      </c>
      <c r="V3424" s="14">
        <f t="shared" si="375"/>
        <v>30</v>
      </c>
      <c r="W3424" s="10">
        <f t="shared" si="376"/>
        <v>-0.99995999999999996</v>
      </c>
      <c r="X3424" s="21">
        <f t="shared" si="377"/>
        <v>2015</v>
      </c>
    </row>
    <row r="3425" spans="1:24" ht="60" x14ac:dyDescent="0.25">
      <c r="A3425">
        <v>3639</v>
      </c>
      <c r="B3425" s="1" t="s">
        <v>3637</v>
      </c>
      <c r="C3425" s="1" t="s">
        <v>7749</v>
      </c>
      <c r="D3425" s="3">
        <v>25000</v>
      </c>
      <c r="E3425" s="4">
        <v>1</v>
      </c>
      <c r="F3425" t="s">
        <v>8220</v>
      </c>
      <c r="G3425" t="s">
        <v>8223</v>
      </c>
      <c r="H3425" t="s">
        <v>8404</v>
      </c>
      <c r="I3425" t="s">
        <v>8245</v>
      </c>
      <c r="J3425">
        <v>1475853060</v>
      </c>
      <c r="K3425">
        <v>1470672906</v>
      </c>
      <c r="L3425" t="b">
        <v>0</v>
      </c>
      <c r="M3425">
        <v>1</v>
      </c>
      <c r="N3425" t="b">
        <v>0</v>
      </c>
      <c r="O3425" t="s">
        <v>8303</v>
      </c>
      <c r="P3425" t="s">
        <v>8322</v>
      </c>
      <c r="Q3425" t="s">
        <v>8334</v>
      </c>
      <c r="R3425">
        <f t="shared" si="371"/>
        <v>1</v>
      </c>
      <c r="S3425" s="9">
        <f t="shared" si="372"/>
        <v>0</v>
      </c>
      <c r="T3425" s="8">
        <f t="shared" si="373"/>
        <v>42590.677152777775</v>
      </c>
      <c r="U3425" s="8">
        <f t="shared" si="374"/>
        <v>42650.632638888885</v>
      </c>
      <c r="V3425" s="14">
        <f t="shared" si="375"/>
        <v>59.955486111110076</v>
      </c>
      <c r="W3425" s="10">
        <f t="shared" si="376"/>
        <v>-0.99995999999999996</v>
      </c>
      <c r="X3425" s="21">
        <f t="shared" si="377"/>
        <v>2016</v>
      </c>
    </row>
    <row r="3426" spans="1:24" ht="60" x14ac:dyDescent="0.25">
      <c r="A3426">
        <v>209</v>
      </c>
      <c r="B3426" s="1" t="s">
        <v>211</v>
      </c>
      <c r="C3426" s="1" t="s">
        <v>4319</v>
      </c>
      <c r="D3426" s="3">
        <v>25000</v>
      </c>
      <c r="E3426" s="4">
        <v>0</v>
      </c>
      <c r="F3426" t="s">
        <v>8220</v>
      </c>
      <c r="G3426" t="s">
        <v>8223</v>
      </c>
      <c r="H3426" t="s">
        <v>8404</v>
      </c>
      <c r="I3426" t="s">
        <v>8245</v>
      </c>
      <c r="J3426">
        <v>1436566135</v>
      </c>
      <c r="K3426">
        <v>1433974135</v>
      </c>
      <c r="L3426" t="b">
        <v>0</v>
      </c>
      <c r="M3426">
        <v>0</v>
      </c>
      <c r="N3426" t="b">
        <v>0</v>
      </c>
      <c r="O3426" t="s">
        <v>8266</v>
      </c>
      <c r="P3426" t="s">
        <v>8320</v>
      </c>
      <c r="Q3426" t="s">
        <v>8324</v>
      </c>
      <c r="R3426">
        <f t="shared" si="371"/>
        <v>0</v>
      </c>
      <c r="S3426" s="9">
        <f t="shared" si="372"/>
        <v>0</v>
      </c>
      <c r="T3426" s="8">
        <f t="shared" si="373"/>
        <v>42165.922858796301</v>
      </c>
      <c r="U3426" s="8">
        <f t="shared" si="374"/>
        <v>42195.922858796301</v>
      </c>
      <c r="V3426" s="14">
        <f t="shared" si="375"/>
        <v>30</v>
      </c>
      <c r="W3426" s="10">
        <f t="shared" si="376"/>
        <v>-1</v>
      </c>
      <c r="X3426" s="21">
        <f t="shared" si="377"/>
        <v>2015</v>
      </c>
    </row>
    <row r="3427" spans="1:24" ht="60" x14ac:dyDescent="0.25">
      <c r="A3427">
        <v>565</v>
      </c>
      <c r="B3427" s="1" t="s">
        <v>566</v>
      </c>
      <c r="C3427" s="1" t="s">
        <v>4675</v>
      </c>
      <c r="D3427" s="3">
        <v>25000</v>
      </c>
      <c r="E3427" s="4">
        <v>0</v>
      </c>
      <c r="F3427" t="s">
        <v>8220</v>
      </c>
      <c r="G3427" t="s">
        <v>8224</v>
      </c>
      <c r="H3427" t="s">
        <v>8408</v>
      </c>
      <c r="I3427" t="s">
        <v>8246</v>
      </c>
      <c r="J3427">
        <v>1436554249</v>
      </c>
      <c r="K3427">
        <v>1433962249</v>
      </c>
      <c r="L3427" t="b">
        <v>0</v>
      </c>
      <c r="M3427">
        <v>0</v>
      </c>
      <c r="N3427" t="b">
        <v>0</v>
      </c>
      <c r="O3427" t="s">
        <v>8270</v>
      </c>
      <c r="P3427" t="s">
        <v>8307</v>
      </c>
      <c r="Q3427" t="s">
        <v>8341</v>
      </c>
      <c r="R3427">
        <f t="shared" si="371"/>
        <v>0</v>
      </c>
      <c r="S3427" s="9">
        <f t="shared" si="372"/>
        <v>0</v>
      </c>
      <c r="T3427" s="8">
        <f t="shared" si="373"/>
        <v>42165.785289351858</v>
      </c>
      <c r="U3427" s="8">
        <f t="shared" si="374"/>
        <v>42195.785289351858</v>
      </c>
      <c r="V3427" s="14">
        <f t="shared" si="375"/>
        <v>30</v>
      </c>
      <c r="W3427" s="10">
        <f t="shared" si="376"/>
        <v>-1</v>
      </c>
      <c r="X3427" s="21">
        <f t="shared" si="377"/>
        <v>2015</v>
      </c>
    </row>
    <row r="3428" spans="1:24" ht="60" x14ac:dyDescent="0.25">
      <c r="A3428">
        <v>625</v>
      </c>
      <c r="B3428" s="1" t="s">
        <v>626</v>
      </c>
      <c r="C3428" s="1" t="s">
        <v>4735</v>
      </c>
      <c r="D3428" s="3">
        <v>25000</v>
      </c>
      <c r="E3428" s="4">
        <v>0</v>
      </c>
      <c r="F3428" t="s">
        <v>8219</v>
      </c>
      <c r="G3428" t="s">
        <v>8228</v>
      </c>
      <c r="H3428" t="s">
        <v>8409</v>
      </c>
      <c r="I3428" t="s">
        <v>8250</v>
      </c>
      <c r="J3428">
        <v>1490560177</v>
      </c>
      <c r="K3428">
        <v>1487971777</v>
      </c>
      <c r="L3428" t="b">
        <v>0</v>
      </c>
      <c r="M3428">
        <v>0</v>
      </c>
      <c r="N3428" t="b">
        <v>0</v>
      </c>
      <c r="O3428" t="s">
        <v>8270</v>
      </c>
      <c r="P3428" t="s">
        <v>8307</v>
      </c>
      <c r="Q3428" t="s">
        <v>8341</v>
      </c>
      <c r="R3428">
        <f t="shared" si="371"/>
        <v>0</v>
      </c>
      <c r="S3428" s="9">
        <f t="shared" si="372"/>
        <v>0</v>
      </c>
      <c r="T3428" s="8">
        <f t="shared" si="373"/>
        <v>42790.895567129628</v>
      </c>
      <c r="U3428" s="8">
        <f t="shared" si="374"/>
        <v>42820.853900462964</v>
      </c>
      <c r="V3428" s="14">
        <f t="shared" si="375"/>
        <v>29.958333333335759</v>
      </c>
      <c r="W3428" s="10">
        <f t="shared" si="376"/>
        <v>-1</v>
      </c>
      <c r="X3428" s="21">
        <f t="shared" si="377"/>
        <v>2017</v>
      </c>
    </row>
    <row r="3429" spans="1:24" ht="45" x14ac:dyDescent="0.25">
      <c r="A3429">
        <v>1120</v>
      </c>
      <c r="B3429" s="1" t="s">
        <v>1121</v>
      </c>
      <c r="C3429" s="1" t="s">
        <v>5230</v>
      </c>
      <c r="D3429" s="3">
        <v>25000</v>
      </c>
      <c r="E3429" s="4">
        <v>0</v>
      </c>
      <c r="F3429" t="s">
        <v>8220</v>
      </c>
      <c r="G3429" t="s">
        <v>8223</v>
      </c>
      <c r="H3429" t="s">
        <v>8404</v>
      </c>
      <c r="I3429" t="s">
        <v>8245</v>
      </c>
      <c r="J3429">
        <v>1319835400</v>
      </c>
      <c r="K3429">
        <v>1315947400</v>
      </c>
      <c r="L3429" t="b">
        <v>0</v>
      </c>
      <c r="M3429">
        <v>0</v>
      </c>
      <c r="N3429" t="b">
        <v>0</v>
      </c>
      <c r="O3429" t="s">
        <v>8280</v>
      </c>
      <c r="P3429" t="s">
        <v>8315</v>
      </c>
      <c r="Q3429" t="s">
        <v>8333</v>
      </c>
      <c r="R3429">
        <f t="shared" si="371"/>
        <v>0</v>
      </c>
      <c r="S3429" s="9">
        <f t="shared" si="372"/>
        <v>0</v>
      </c>
      <c r="T3429" s="8">
        <f t="shared" si="373"/>
        <v>40799.872685185182</v>
      </c>
      <c r="U3429" s="8">
        <f t="shared" si="374"/>
        <v>40844.872685185182</v>
      </c>
      <c r="V3429" s="14">
        <f t="shared" si="375"/>
        <v>45</v>
      </c>
      <c r="W3429" s="10">
        <f t="shared" si="376"/>
        <v>-1</v>
      </c>
      <c r="X3429" s="21">
        <f t="shared" si="377"/>
        <v>2011</v>
      </c>
    </row>
    <row r="3430" spans="1:24" ht="60" x14ac:dyDescent="0.25">
      <c r="A3430">
        <v>1147</v>
      </c>
      <c r="B3430" s="1" t="s">
        <v>1148</v>
      </c>
      <c r="C3430" s="1" t="s">
        <v>5257</v>
      </c>
      <c r="D3430" s="3">
        <v>25000</v>
      </c>
      <c r="E3430" s="4">
        <v>0</v>
      </c>
      <c r="F3430" t="s">
        <v>8220</v>
      </c>
      <c r="G3430" t="s">
        <v>8228</v>
      </c>
      <c r="H3430" t="s">
        <v>8409</v>
      </c>
      <c r="I3430" t="s">
        <v>8250</v>
      </c>
      <c r="J3430">
        <v>1413760783</v>
      </c>
      <c r="K3430">
        <v>1408576783</v>
      </c>
      <c r="L3430" t="b">
        <v>0</v>
      </c>
      <c r="M3430">
        <v>0</v>
      </c>
      <c r="N3430" t="b">
        <v>0</v>
      </c>
      <c r="O3430" t="s">
        <v>8282</v>
      </c>
      <c r="P3430" t="s">
        <v>8318</v>
      </c>
      <c r="Q3430" t="s">
        <v>8344</v>
      </c>
      <c r="R3430">
        <f t="shared" si="371"/>
        <v>0</v>
      </c>
      <c r="S3430" s="9">
        <f t="shared" si="372"/>
        <v>0</v>
      </c>
      <c r="T3430" s="8">
        <f t="shared" si="373"/>
        <v>41871.972025462965</v>
      </c>
      <c r="U3430" s="8">
        <f t="shared" si="374"/>
        <v>41931.972025462965</v>
      </c>
      <c r="V3430" s="14">
        <f t="shared" si="375"/>
        <v>60</v>
      </c>
      <c r="W3430" s="10">
        <f t="shared" si="376"/>
        <v>-1</v>
      </c>
      <c r="X3430" s="21">
        <f t="shared" si="377"/>
        <v>2014</v>
      </c>
    </row>
    <row r="3431" spans="1:24" ht="60" x14ac:dyDescent="0.25">
      <c r="A3431">
        <v>1151</v>
      </c>
      <c r="B3431" s="1" t="s">
        <v>1152</v>
      </c>
      <c r="C3431" s="1" t="s">
        <v>5261</v>
      </c>
      <c r="D3431" s="3">
        <v>25000</v>
      </c>
      <c r="E3431" s="4">
        <v>0</v>
      </c>
      <c r="F3431" t="s">
        <v>8220</v>
      </c>
      <c r="G3431" t="s">
        <v>8223</v>
      </c>
      <c r="H3431" t="s">
        <v>8404</v>
      </c>
      <c r="I3431" t="s">
        <v>8245</v>
      </c>
      <c r="J3431">
        <v>1441592863</v>
      </c>
      <c r="K3431">
        <v>1439000863</v>
      </c>
      <c r="L3431" t="b">
        <v>0</v>
      </c>
      <c r="M3431">
        <v>0</v>
      </c>
      <c r="N3431" t="b">
        <v>0</v>
      </c>
      <c r="O3431" t="s">
        <v>8282</v>
      </c>
      <c r="P3431" t="s">
        <v>8318</v>
      </c>
      <c r="Q3431" t="s">
        <v>8344</v>
      </c>
      <c r="R3431">
        <f t="shared" si="371"/>
        <v>0</v>
      </c>
      <c r="S3431" s="9">
        <f t="shared" si="372"/>
        <v>0</v>
      </c>
      <c r="T3431" s="8">
        <f t="shared" si="373"/>
        <v>42224.102581018517</v>
      </c>
      <c r="U3431" s="8">
        <f t="shared" si="374"/>
        <v>42254.102581018517</v>
      </c>
      <c r="V3431" s="14">
        <f t="shared" si="375"/>
        <v>30</v>
      </c>
      <c r="W3431" s="10">
        <f t="shared" si="376"/>
        <v>-1</v>
      </c>
      <c r="X3431" s="21">
        <f t="shared" si="377"/>
        <v>2015</v>
      </c>
    </row>
    <row r="3432" spans="1:24" ht="60" x14ac:dyDescent="0.25">
      <c r="A3432">
        <v>1237</v>
      </c>
      <c r="B3432" s="1" t="s">
        <v>1238</v>
      </c>
      <c r="C3432" s="1" t="s">
        <v>5347</v>
      </c>
      <c r="D3432" s="3">
        <v>25000</v>
      </c>
      <c r="E3432" s="4">
        <v>0</v>
      </c>
      <c r="F3432" t="s">
        <v>8219</v>
      </c>
      <c r="G3432" t="s">
        <v>8223</v>
      </c>
      <c r="H3432" t="s">
        <v>8404</v>
      </c>
      <c r="I3432" t="s">
        <v>8245</v>
      </c>
      <c r="J3432">
        <v>1345790865</v>
      </c>
      <c r="K3432">
        <v>1344062865</v>
      </c>
      <c r="L3432" t="b">
        <v>0</v>
      </c>
      <c r="M3432">
        <v>0</v>
      </c>
      <c r="N3432" t="b">
        <v>0</v>
      </c>
      <c r="O3432" t="s">
        <v>8284</v>
      </c>
      <c r="P3432" t="s">
        <v>8326</v>
      </c>
      <c r="Q3432" t="s">
        <v>8353</v>
      </c>
      <c r="R3432">
        <f t="shared" si="371"/>
        <v>0</v>
      </c>
      <c r="S3432" s="9">
        <f t="shared" si="372"/>
        <v>0</v>
      </c>
      <c r="T3432" s="8">
        <f t="shared" si="373"/>
        <v>41125.283159722225</v>
      </c>
      <c r="U3432" s="8">
        <f t="shared" si="374"/>
        <v>41145.283159722225</v>
      </c>
      <c r="V3432" s="14">
        <f t="shared" si="375"/>
        <v>20</v>
      </c>
      <c r="W3432" s="10">
        <f t="shared" si="376"/>
        <v>-1</v>
      </c>
      <c r="X3432" s="21">
        <f t="shared" si="377"/>
        <v>2012</v>
      </c>
    </row>
    <row r="3433" spans="1:24" ht="60" x14ac:dyDescent="0.25">
      <c r="A3433">
        <v>1453</v>
      </c>
      <c r="B3433" s="1" t="s">
        <v>1454</v>
      </c>
      <c r="C3433" s="1" t="s">
        <v>5563</v>
      </c>
      <c r="D3433" s="3">
        <v>25000</v>
      </c>
      <c r="E3433" s="4">
        <v>0</v>
      </c>
      <c r="F3433" t="s">
        <v>8219</v>
      </c>
      <c r="G3433" t="s">
        <v>8229</v>
      </c>
      <c r="H3433" t="s">
        <v>8410</v>
      </c>
      <c r="I3433" t="s">
        <v>8248</v>
      </c>
      <c r="J3433">
        <v>1492270947</v>
      </c>
      <c r="K3433">
        <v>1488386547</v>
      </c>
      <c r="L3433" t="b">
        <v>0</v>
      </c>
      <c r="M3433">
        <v>0</v>
      </c>
      <c r="N3433" t="b">
        <v>0</v>
      </c>
      <c r="O3433" t="s">
        <v>8285</v>
      </c>
      <c r="P3433" t="s">
        <v>8310</v>
      </c>
      <c r="Q3433" t="s">
        <v>8347</v>
      </c>
      <c r="R3433">
        <f t="shared" si="371"/>
        <v>0</v>
      </c>
      <c r="S3433" s="9">
        <f t="shared" si="372"/>
        <v>0</v>
      </c>
      <c r="T3433" s="8">
        <f t="shared" si="373"/>
        <v>42795.696145833332</v>
      </c>
      <c r="U3433" s="8">
        <f t="shared" si="374"/>
        <v>42840.654479166667</v>
      </c>
      <c r="V3433" s="14">
        <f t="shared" si="375"/>
        <v>44.958333333335759</v>
      </c>
      <c r="W3433" s="10">
        <f t="shared" si="376"/>
        <v>-1</v>
      </c>
      <c r="X3433" s="21">
        <f t="shared" si="377"/>
        <v>2017</v>
      </c>
    </row>
    <row r="3434" spans="1:24" ht="60" x14ac:dyDescent="0.25">
      <c r="A3434">
        <v>2369</v>
      </c>
      <c r="B3434" s="1" t="s">
        <v>2370</v>
      </c>
      <c r="C3434" s="1" t="s">
        <v>6479</v>
      </c>
      <c r="D3434" s="3">
        <v>25000</v>
      </c>
      <c r="E3434" s="4">
        <v>0</v>
      </c>
      <c r="F3434" t="s">
        <v>8219</v>
      </c>
      <c r="G3434" t="s">
        <v>8223</v>
      </c>
      <c r="H3434" t="s">
        <v>8404</v>
      </c>
      <c r="I3434" t="s">
        <v>8245</v>
      </c>
      <c r="J3434">
        <v>1455132611</v>
      </c>
      <c r="K3434">
        <v>1452540611</v>
      </c>
      <c r="L3434" t="b">
        <v>0</v>
      </c>
      <c r="M3434">
        <v>0</v>
      </c>
      <c r="N3434" t="b">
        <v>0</v>
      </c>
      <c r="O3434" t="s">
        <v>8270</v>
      </c>
      <c r="P3434" t="s">
        <v>8307</v>
      </c>
      <c r="Q3434" t="s">
        <v>8341</v>
      </c>
      <c r="R3434">
        <f t="shared" si="371"/>
        <v>0</v>
      </c>
      <c r="S3434" s="9">
        <f t="shared" si="372"/>
        <v>0</v>
      </c>
      <c r="T3434" s="8">
        <f t="shared" si="373"/>
        <v>42380.812627314815</v>
      </c>
      <c r="U3434" s="8">
        <f t="shared" si="374"/>
        <v>42410.812627314815</v>
      </c>
      <c r="V3434" s="14">
        <f t="shared" si="375"/>
        <v>30</v>
      </c>
      <c r="W3434" s="10">
        <f t="shared" si="376"/>
        <v>-1</v>
      </c>
      <c r="X3434" s="21">
        <f t="shared" si="377"/>
        <v>2016</v>
      </c>
    </row>
    <row r="3435" spans="1:24" ht="60" x14ac:dyDescent="0.25">
      <c r="A3435">
        <v>3056</v>
      </c>
      <c r="B3435" s="1" t="s">
        <v>3056</v>
      </c>
      <c r="C3435" s="1" t="s">
        <v>7166</v>
      </c>
      <c r="D3435" s="3">
        <v>25000</v>
      </c>
      <c r="E3435" s="4">
        <v>0</v>
      </c>
      <c r="F3435" t="s">
        <v>8220</v>
      </c>
      <c r="G3435" t="s">
        <v>8223</v>
      </c>
      <c r="H3435" t="s">
        <v>8404</v>
      </c>
      <c r="I3435" t="s">
        <v>8245</v>
      </c>
      <c r="J3435">
        <v>1412003784</v>
      </c>
      <c r="K3435">
        <v>1406819784</v>
      </c>
      <c r="L3435" t="b">
        <v>0</v>
      </c>
      <c r="M3435">
        <v>0</v>
      </c>
      <c r="N3435" t="b">
        <v>0</v>
      </c>
      <c r="O3435" t="s">
        <v>8301</v>
      </c>
      <c r="P3435" t="s">
        <v>8322</v>
      </c>
      <c r="Q3435" t="s">
        <v>8323</v>
      </c>
      <c r="R3435">
        <f t="shared" si="371"/>
        <v>0</v>
      </c>
      <c r="S3435" s="9">
        <f t="shared" si="372"/>
        <v>0</v>
      </c>
      <c r="T3435" s="8">
        <f t="shared" si="373"/>
        <v>41851.636388888888</v>
      </c>
      <c r="U3435" s="8">
        <f t="shared" si="374"/>
        <v>41911.636388888888</v>
      </c>
      <c r="V3435" s="14">
        <f t="shared" si="375"/>
        <v>60</v>
      </c>
      <c r="W3435" s="10">
        <f t="shared" si="376"/>
        <v>-1</v>
      </c>
      <c r="X3435" s="21">
        <f t="shared" si="377"/>
        <v>2014</v>
      </c>
    </row>
    <row r="3436" spans="1:24" ht="45" x14ac:dyDescent="0.25">
      <c r="A3436">
        <v>3145</v>
      </c>
      <c r="B3436" s="1" t="s">
        <v>3145</v>
      </c>
      <c r="C3436" s="1" t="s">
        <v>7255</v>
      </c>
      <c r="D3436" s="3">
        <v>25000</v>
      </c>
      <c r="E3436" s="4">
        <v>0</v>
      </c>
      <c r="F3436" t="s">
        <v>8221</v>
      </c>
      <c r="G3436" t="s">
        <v>8223</v>
      </c>
      <c r="H3436" t="s">
        <v>8404</v>
      </c>
      <c r="I3436" t="s">
        <v>8245</v>
      </c>
      <c r="J3436">
        <v>1490659134</v>
      </c>
      <c r="K3436">
        <v>1485478734</v>
      </c>
      <c r="L3436" t="b">
        <v>0</v>
      </c>
      <c r="M3436">
        <v>0</v>
      </c>
      <c r="N3436" t="b">
        <v>0</v>
      </c>
      <c r="O3436" t="s">
        <v>8269</v>
      </c>
      <c r="P3436" t="s">
        <v>8322</v>
      </c>
      <c r="Q3436" t="s">
        <v>8325</v>
      </c>
      <c r="R3436">
        <f t="shared" si="371"/>
        <v>0</v>
      </c>
      <c r="S3436" s="9">
        <f t="shared" si="372"/>
        <v>0</v>
      </c>
      <c r="T3436" s="8">
        <f t="shared" si="373"/>
        <v>42762.040902777779</v>
      </c>
      <c r="U3436" s="8">
        <f t="shared" si="374"/>
        <v>42821.999236111107</v>
      </c>
      <c r="V3436" s="14">
        <f t="shared" si="375"/>
        <v>59.958333333328483</v>
      </c>
      <c r="W3436" s="10">
        <f t="shared" si="376"/>
        <v>-1</v>
      </c>
      <c r="X3436" s="21">
        <f t="shared" si="377"/>
        <v>2017</v>
      </c>
    </row>
    <row r="3437" spans="1:24" ht="45" x14ac:dyDescent="0.25">
      <c r="A3437">
        <v>3643</v>
      </c>
      <c r="B3437" s="1" t="s">
        <v>3641</v>
      </c>
      <c r="C3437" s="1" t="s">
        <v>7753</v>
      </c>
      <c r="D3437" s="3">
        <v>25000</v>
      </c>
      <c r="E3437" s="4">
        <v>0</v>
      </c>
      <c r="F3437" t="s">
        <v>8220</v>
      </c>
      <c r="G3437" t="s">
        <v>8223</v>
      </c>
      <c r="H3437" t="s">
        <v>8404</v>
      </c>
      <c r="I3437" t="s">
        <v>8245</v>
      </c>
      <c r="J3437">
        <v>1447734439</v>
      </c>
      <c r="K3437">
        <v>1444274839</v>
      </c>
      <c r="L3437" t="b">
        <v>0</v>
      </c>
      <c r="M3437">
        <v>0</v>
      </c>
      <c r="N3437" t="b">
        <v>0</v>
      </c>
      <c r="O3437" t="s">
        <v>8303</v>
      </c>
      <c r="P3437" t="s">
        <v>8322</v>
      </c>
      <c r="Q3437" t="s">
        <v>8334</v>
      </c>
      <c r="R3437">
        <f t="shared" si="371"/>
        <v>0</v>
      </c>
      <c r="S3437" s="9">
        <f t="shared" si="372"/>
        <v>0</v>
      </c>
      <c r="T3437" s="8">
        <f t="shared" si="373"/>
        <v>42285.143969907411</v>
      </c>
      <c r="U3437" s="8">
        <f t="shared" si="374"/>
        <v>42325.185636574075</v>
      </c>
      <c r="V3437" s="14">
        <f t="shared" si="375"/>
        <v>40.041666666664241</v>
      </c>
      <c r="W3437" s="10">
        <f t="shared" si="376"/>
        <v>-1</v>
      </c>
      <c r="X3437" s="21">
        <f t="shared" si="377"/>
        <v>2015</v>
      </c>
    </row>
    <row r="3438" spans="1:24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t="s">
        <v>8228</v>
      </c>
      <c r="H3438" t="s">
        <v>8409</v>
      </c>
      <c r="I3438" t="s">
        <v>8250</v>
      </c>
      <c r="J3438">
        <v>1405352264</v>
      </c>
      <c r="K3438">
        <v>1400168264</v>
      </c>
      <c r="L3438" t="b">
        <v>0</v>
      </c>
      <c r="M3438">
        <v>0</v>
      </c>
      <c r="N3438" t="b">
        <v>0</v>
      </c>
      <c r="O3438" t="s">
        <v>8269</v>
      </c>
      <c r="P3438" t="s">
        <v>8322</v>
      </c>
      <c r="Q3438" t="s">
        <v>8325</v>
      </c>
      <c r="R3438">
        <f t="shared" si="371"/>
        <v>0</v>
      </c>
      <c r="S3438" s="9">
        <f t="shared" si="372"/>
        <v>0</v>
      </c>
      <c r="T3438" s="8">
        <f t="shared" si="373"/>
        <v>41774.651203703703</v>
      </c>
      <c r="U3438" s="8">
        <f t="shared" si="374"/>
        <v>41834.651203703703</v>
      </c>
      <c r="V3438" s="14">
        <f t="shared" si="375"/>
        <v>60</v>
      </c>
      <c r="W3438" s="10">
        <f t="shared" si="376"/>
        <v>-1</v>
      </c>
      <c r="X3438" s="21">
        <f t="shared" si="377"/>
        <v>2014</v>
      </c>
    </row>
    <row r="3439" spans="1:24" ht="60" x14ac:dyDescent="0.25">
      <c r="A3439">
        <v>293</v>
      </c>
      <c r="B3439" s="1" t="s">
        <v>294</v>
      </c>
      <c r="C3439" s="1" t="s">
        <v>4403</v>
      </c>
      <c r="D3439" s="3">
        <v>26000</v>
      </c>
      <c r="E3439" s="4">
        <v>26360</v>
      </c>
      <c r="F3439" t="s">
        <v>8218</v>
      </c>
      <c r="G3439" t="s">
        <v>8223</v>
      </c>
      <c r="H3439" t="s">
        <v>8404</v>
      </c>
      <c r="I3439" t="s">
        <v>8245</v>
      </c>
      <c r="J3439">
        <v>1398009714</v>
      </c>
      <c r="K3439">
        <v>1395417714</v>
      </c>
      <c r="L3439" t="b">
        <v>1</v>
      </c>
      <c r="M3439">
        <v>131</v>
      </c>
      <c r="N3439" t="b">
        <v>1</v>
      </c>
      <c r="O3439" t="s">
        <v>8267</v>
      </c>
      <c r="P3439" t="s">
        <v>8320</v>
      </c>
      <c r="Q3439" t="s">
        <v>8321</v>
      </c>
      <c r="R3439">
        <f t="shared" si="371"/>
        <v>201.22</v>
      </c>
      <c r="S3439" s="9">
        <f t="shared" si="372"/>
        <v>101</v>
      </c>
      <c r="T3439" s="8">
        <f t="shared" si="373"/>
        <v>41719.667986111112</v>
      </c>
      <c r="U3439" s="8">
        <f t="shared" si="374"/>
        <v>41749.667986111112</v>
      </c>
      <c r="V3439" s="14">
        <f t="shared" si="375"/>
        <v>30</v>
      </c>
      <c r="W3439" s="10">
        <f t="shared" si="376"/>
        <v>1.3846153846153847E-2</v>
      </c>
      <c r="X3439" s="21">
        <f t="shared" si="377"/>
        <v>2014</v>
      </c>
    </row>
    <row r="3440" spans="1:24" ht="60" x14ac:dyDescent="0.25">
      <c r="A3440">
        <v>1820</v>
      </c>
      <c r="B3440" s="1" t="s">
        <v>1821</v>
      </c>
      <c r="C3440" s="1" t="s">
        <v>5930</v>
      </c>
      <c r="D3440" s="3">
        <v>26000</v>
      </c>
      <c r="E3440" s="4">
        <v>1707</v>
      </c>
      <c r="F3440" t="s">
        <v>8220</v>
      </c>
      <c r="G3440" t="s">
        <v>8223</v>
      </c>
      <c r="H3440" t="s">
        <v>8404</v>
      </c>
      <c r="I3440" t="s">
        <v>8245</v>
      </c>
      <c r="J3440">
        <v>1427850090</v>
      </c>
      <c r="K3440">
        <v>1425261690</v>
      </c>
      <c r="L3440" t="b">
        <v>0</v>
      </c>
      <c r="M3440">
        <v>8</v>
      </c>
      <c r="N3440" t="b">
        <v>0</v>
      </c>
      <c r="O3440" t="s">
        <v>8283</v>
      </c>
      <c r="P3440" t="s">
        <v>8312</v>
      </c>
      <c r="Q3440" t="s">
        <v>8313</v>
      </c>
      <c r="R3440">
        <f t="shared" si="371"/>
        <v>213.38</v>
      </c>
      <c r="S3440" s="9">
        <f t="shared" si="372"/>
        <v>7</v>
      </c>
      <c r="T3440" s="8">
        <f t="shared" si="373"/>
        <v>42065.084375000006</v>
      </c>
      <c r="U3440" s="8">
        <f t="shared" si="374"/>
        <v>42095.042708333334</v>
      </c>
      <c r="V3440" s="14">
        <f t="shared" si="375"/>
        <v>29.958333333328483</v>
      </c>
      <c r="W3440" s="10">
        <f t="shared" si="376"/>
        <v>-0.93434615384615383</v>
      </c>
      <c r="X3440" s="21">
        <f t="shared" si="377"/>
        <v>2015</v>
      </c>
    </row>
    <row r="3441" spans="1:24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t="s">
        <v>8235</v>
      </c>
      <c r="H3441" t="s">
        <v>8413</v>
      </c>
      <c r="I3441" t="s">
        <v>8248</v>
      </c>
      <c r="J3441">
        <v>1463232936</v>
      </c>
      <c r="K3441">
        <v>1461072936</v>
      </c>
      <c r="L3441" t="b">
        <v>0</v>
      </c>
      <c r="M3441">
        <v>18</v>
      </c>
      <c r="N3441" t="b">
        <v>0</v>
      </c>
      <c r="O3441" t="s">
        <v>8280</v>
      </c>
      <c r="P3441" t="s">
        <v>8315</v>
      </c>
      <c r="Q3441" t="s">
        <v>8333</v>
      </c>
      <c r="R3441">
        <f t="shared" si="371"/>
        <v>37.67</v>
      </c>
      <c r="S3441" s="9">
        <f t="shared" si="372"/>
        <v>3</v>
      </c>
      <c r="T3441" s="8">
        <f t="shared" si="373"/>
        <v>42479.566388888896</v>
      </c>
      <c r="U3441" s="8">
        <f t="shared" si="374"/>
        <v>42504.566388888896</v>
      </c>
      <c r="V3441" s="14">
        <f t="shared" si="375"/>
        <v>25</v>
      </c>
      <c r="W3441" s="10">
        <f t="shared" si="376"/>
        <v>-0.97392307692307689</v>
      </c>
      <c r="X3441" s="21">
        <f t="shared" si="377"/>
        <v>2016</v>
      </c>
    </row>
    <row r="3442" spans="1:24" ht="60" x14ac:dyDescent="0.25">
      <c r="A3442">
        <v>3952</v>
      </c>
      <c r="B3442" s="1" t="s">
        <v>3949</v>
      </c>
      <c r="C3442" s="1" t="s">
        <v>8059</v>
      </c>
      <c r="D3442" s="3">
        <v>26000</v>
      </c>
      <c r="E3442" s="4">
        <v>25</v>
      </c>
      <c r="F3442" t="s">
        <v>8220</v>
      </c>
      <c r="G3442" t="s">
        <v>8223</v>
      </c>
      <c r="H3442" t="s">
        <v>8404</v>
      </c>
      <c r="I3442" t="s">
        <v>8245</v>
      </c>
      <c r="J3442">
        <v>1445885890</v>
      </c>
      <c r="K3442">
        <v>1440701890</v>
      </c>
      <c r="L3442" t="b">
        <v>0</v>
      </c>
      <c r="M3442">
        <v>1</v>
      </c>
      <c r="N3442" t="b">
        <v>0</v>
      </c>
      <c r="O3442" t="s">
        <v>8269</v>
      </c>
      <c r="P3442" t="s">
        <v>8322</v>
      </c>
      <c r="Q3442" t="s">
        <v>8325</v>
      </c>
      <c r="R3442">
        <f t="shared" si="371"/>
        <v>25</v>
      </c>
      <c r="S3442" s="9">
        <f t="shared" si="372"/>
        <v>0</v>
      </c>
      <c r="T3442" s="8">
        <f t="shared" si="373"/>
        <v>42243.790393518517</v>
      </c>
      <c r="U3442" s="8">
        <f t="shared" si="374"/>
        <v>42303.790393518517</v>
      </c>
      <c r="V3442" s="14">
        <f t="shared" si="375"/>
        <v>60</v>
      </c>
      <c r="W3442" s="10">
        <f t="shared" si="376"/>
        <v>-0.99903846153846154</v>
      </c>
      <c r="X3442" s="21">
        <f t="shared" si="377"/>
        <v>2015</v>
      </c>
    </row>
    <row r="3443" spans="1:24" ht="60" x14ac:dyDescent="0.25">
      <c r="A3443">
        <v>238</v>
      </c>
      <c r="B3443" s="1" t="s">
        <v>240</v>
      </c>
      <c r="C3443" s="1" t="s">
        <v>4348</v>
      </c>
      <c r="D3443" s="3">
        <v>26000</v>
      </c>
      <c r="E3443" s="4">
        <v>0</v>
      </c>
      <c r="F3443" t="s">
        <v>8220</v>
      </c>
      <c r="G3443" t="s">
        <v>8223</v>
      </c>
      <c r="H3443" t="s">
        <v>8404</v>
      </c>
      <c r="I3443" t="s">
        <v>8245</v>
      </c>
      <c r="J3443">
        <v>1483088400</v>
      </c>
      <c r="K3443">
        <v>1481324760</v>
      </c>
      <c r="L3443" t="b">
        <v>0</v>
      </c>
      <c r="M3443">
        <v>0</v>
      </c>
      <c r="N3443" t="b">
        <v>0</v>
      </c>
      <c r="O3443" t="s">
        <v>8266</v>
      </c>
      <c r="P3443" t="s">
        <v>8320</v>
      </c>
      <c r="Q3443" t="s">
        <v>8324</v>
      </c>
      <c r="R3443">
        <f t="shared" si="371"/>
        <v>0</v>
      </c>
      <c r="S3443" s="9">
        <f t="shared" si="372"/>
        <v>0</v>
      </c>
      <c r="T3443" s="8">
        <f t="shared" si="373"/>
        <v>42713.962499999994</v>
      </c>
      <c r="U3443" s="8">
        <f t="shared" si="374"/>
        <v>42734.375</v>
      </c>
      <c r="V3443" s="14">
        <f t="shared" si="375"/>
        <v>20.412500000005821</v>
      </c>
      <c r="W3443" s="10">
        <f t="shared" si="376"/>
        <v>-1</v>
      </c>
      <c r="X3443" s="21">
        <f t="shared" si="377"/>
        <v>2016</v>
      </c>
    </row>
    <row r="3444" spans="1:24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t="s">
        <v>8223</v>
      </c>
      <c r="H3444" t="s">
        <v>8404</v>
      </c>
      <c r="I3444" t="s">
        <v>8245</v>
      </c>
      <c r="J3444">
        <v>1468524340</v>
      </c>
      <c r="K3444">
        <v>1465932340</v>
      </c>
      <c r="L3444" t="b">
        <v>0</v>
      </c>
      <c r="M3444">
        <v>183</v>
      </c>
      <c r="N3444" t="b">
        <v>1</v>
      </c>
      <c r="O3444" t="s">
        <v>8283</v>
      </c>
      <c r="P3444" t="s">
        <v>8312</v>
      </c>
      <c r="Q3444" t="s">
        <v>8313</v>
      </c>
      <c r="R3444">
        <f t="shared" si="371"/>
        <v>148.57</v>
      </c>
      <c r="S3444" s="9">
        <f t="shared" si="372"/>
        <v>103</v>
      </c>
      <c r="T3444" s="8">
        <f t="shared" si="373"/>
        <v>42535.809490740736</v>
      </c>
      <c r="U3444" s="8">
        <f t="shared" si="374"/>
        <v>42565.809490740736</v>
      </c>
      <c r="V3444" s="14">
        <f t="shared" si="375"/>
        <v>30</v>
      </c>
      <c r="W3444" s="10">
        <f t="shared" si="376"/>
        <v>2.5999999999999999E-2</v>
      </c>
      <c r="X3444" s="21">
        <f t="shared" si="377"/>
        <v>2016</v>
      </c>
    </row>
    <row r="3445" spans="1:24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t="s">
        <v>8223</v>
      </c>
      <c r="H3445" t="s">
        <v>8404</v>
      </c>
      <c r="I3445" t="s">
        <v>8245</v>
      </c>
      <c r="J3445">
        <v>1409194810</v>
      </c>
      <c r="K3445">
        <v>1406170810</v>
      </c>
      <c r="L3445" t="b">
        <v>0</v>
      </c>
      <c r="M3445">
        <v>114</v>
      </c>
      <c r="N3445" t="b">
        <v>0</v>
      </c>
      <c r="O3445" t="s">
        <v>8301</v>
      </c>
      <c r="P3445" t="s">
        <v>8322</v>
      </c>
      <c r="Q3445" t="s">
        <v>8323</v>
      </c>
      <c r="R3445">
        <f t="shared" si="371"/>
        <v>58.18</v>
      </c>
      <c r="S3445" s="9">
        <f t="shared" si="372"/>
        <v>25</v>
      </c>
      <c r="T3445" s="8">
        <f t="shared" si="373"/>
        <v>41844.125115740739</v>
      </c>
      <c r="U3445" s="8">
        <f t="shared" si="374"/>
        <v>41879.125115740739</v>
      </c>
      <c r="V3445" s="14">
        <f t="shared" si="375"/>
        <v>35</v>
      </c>
      <c r="W3445" s="10">
        <f t="shared" si="376"/>
        <v>-0.7496981132075472</v>
      </c>
      <c r="X3445" s="21">
        <f t="shared" si="377"/>
        <v>2014</v>
      </c>
    </row>
    <row r="3446" spans="1:24" ht="45" x14ac:dyDescent="0.25">
      <c r="A3446">
        <v>2730</v>
      </c>
      <c r="B3446" s="1" t="s">
        <v>2730</v>
      </c>
      <c r="C3446" s="1" t="s">
        <v>6840</v>
      </c>
      <c r="D3446" s="3">
        <v>27000</v>
      </c>
      <c r="E3446" s="4">
        <v>45979.01</v>
      </c>
      <c r="F3446" t="s">
        <v>8218</v>
      </c>
      <c r="G3446" t="s">
        <v>8223</v>
      </c>
      <c r="H3446" t="s">
        <v>8404</v>
      </c>
      <c r="I3446" t="s">
        <v>8245</v>
      </c>
      <c r="J3446">
        <v>1366635575</v>
      </c>
      <c r="K3446">
        <v>1363611575</v>
      </c>
      <c r="L3446" t="b">
        <v>0</v>
      </c>
      <c r="M3446">
        <v>682</v>
      </c>
      <c r="N3446" t="b">
        <v>1</v>
      </c>
      <c r="O3446" t="s">
        <v>8293</v>
      </c>
      <c r="P3446" t="s">
        <v>8307</v>
      </c>
      <c r="Q3446" t="s">
        <v>8308</v>
      </c>
      <c r="R3446">
        <f t="shared" si="371"/>
        <v>67.42</v>
      </c>
      <c r="S3446" s="9">
        <f t="shared" si="372"/>
        <v>170</v>
      </c>
      <c r="T3446" s="8">
        <f t="shared" si="373"/>
        <v>41351.541377314818</v>
      </c>
      <c r="U3446" s="8">
        <f t="shared" si="374"/>
        <v>41386.541377314818</v>
      </c>
      <c r="V3446" s="14">
        <f t="shared" si="375"/>
        <v>35</v>
      </c>
      <c r="W3446" s="10">
        <f t="shared" si="376"/>
        <v>0.70292629629629633</v>
      </c>
      <c r="X3446" s="21">
        <f t="shared" si="377"/>
        <v>2013</v>
      </c>
    </row>
    <row r="3447" spans="1:24" ht="45" x14ac:dyDescent="0.25">
      <c r="A3447">
        <v>278</v>
      </c>
      <c r="B3447" s="1" t="s">
        <v>279</v>
      </c>
      <c r="C3447" s="1" t="s">
        <v>4388</v>
      </c>
      <c r="D3447" s="3">
        <v>27000</v>
      </c>
      <c r="E3447" s="4">
        <v>40594</v>
      </c>
      <c r="F3447" t="s">
        <v>8218</v>
      </c>
      <c r="G3447" t="s">
        <v>8223</v>
      </c>
      <c r="H3447" t="s">
        <v>8404</v>
      </c>
      <c r="I3447" t="s">
        <v>8245</v>
      </c>
      <c r="J3447">
        <v>1350003539</v>
      </c>
      <c r="K3447">
        <v>1347411539</v>
      </c>
      <c r="L3447" t="b">
        <v>1</v>
      </c>
      <c r="M3447">
        <v>415</v>
      </c>
      <c r="N3447" t="b">
        <v>1</v>
      </c>
      <c r="O3447" t="s">
        <v>8267</v>
      </c>
      <c r="P3447" t="s">
        <v>8320</v>
      </c>
      <c r="Q3447" t="s">
        <v>8321</v>
      </c>
      <c r="R3447">
        <f t="shared" si="371"/>
        <v>97.82</v>
      </c>
      <c r="S3447" s="9">
        <f t="shared" si="372"/>
        <v>150</v>
      </c>
      <c r="T3447" s="8">
        <f t="shared" si="373"/>
        <v>41164.040960648148</v>
      </c>
      <c r="U3447" s="8">
        <f t="shared" si="374"/>
        <v>41194.040960648148</v>
      </c>
      <c r="V3447" s="14">
        <f t="shared" si="375"/>
        <v>30</v>
      </c>
      <c r="W3447" s="10">
        <f t="shared" si="376"/>
        <v>0.50348148148148153</v>
      </c>
      <c r="X3447" s="21">
        <f t="shared" si="377"/>
        <v>2012</v>
      </c>
    </row>
    <row r="3448" spans="1:24" ht="45" x14ac:dyDescent="0.25">
      <c r="A3448">
        <v>922</v>
      </c>
      <c r="B3448" s="1" t="s">
        <v>923</v>
      </c>
      <c r="C3448" s="1" t="s">
        <v>5032</v>
      </c>
      <c r="D3448" s="3">
        <v>27000</v>
      </c>
      <c r="E3448" s="4">
        <v>5680</v>
      </c>
      <c r="F3448" t="s">
        <v>8220</v>
      </c>
      <c r="G3448" t="s">
        <v>8223</v>
      </c>
      <c r="H3448" t="s">
        <v>8404</v>
      </c>
      <c r="I3448" t="s">
        <v>8245</v>
      </c>
      <c r="J3448">
        <v>1412167393</v>
      </c>
      <c r="K3448">
        <v>1409143393</v>
      </c>
      <c r="L3448" t="b">
        <v>0</v>
      </c>
      <c r="M3448">
        <v>30</v>
      </c>
      <c r="N3448" t="b">
        <v>0</v>
      </c>
      <c r="O3448" t="s">
        <v>8276</v>
      </c>
      <c r="P3448" t="s">
        <v>8326</v>
      </c>
      <c r="Q3448" t="s">
        <v>8349</v>
      </c>
      <c r="R3448">
        <f t="shared" si="371"/>
        <v>189.33</v>
      </c>
      <c r="S3448" s="9">
        <f t="shared" si="372"/>
        <v>21</v>
      </c>
      <c r="T3448" s="8">
        <f t="shared" si="373"/>
        <v>41878.530011574076</v>
      </c>
      <c r="U3448" s="8">
        <f t="shared" si="374"/>
        <v>41913.530011574076</v>
      </c>
      <c r="V3448" s="14">
        <f t="shared" si="375"/>
        <v>35</v>
      </c>
      <c r="W3448" s="10">
        <f t="shared" si="376"/>
        <v>-0.78962962962962968</v>
      </c>
      <c r="X3448" s="21">
        <f t="shared" si="377"/>
        <v>2014</v>
      </c>
    </row>
    <row r="3449" spans="1:24" ht="45" x14ac:dyDescent="0.25">
      <c r="A3449">
        <v>2357</v>
      </c>
      <c r="B3449" s="1" t="s">
        <v>2358</v>
      </c>
      <c r="C3449" s="1" t="s">
        <v>6467</v>
      </c>
      <c r="D3449" s="3">
        <v>27000</v>
      </c>
      <c r="E3449" s="4">
        <v>0</v>
      </c>
      <c r="F3449" t="s">
        <v>8219</v>
      </c>
      <c r="G3449" t="s">
        <v>8224</v>
      </c>
      <c r="H3449" t="s">
        <v>8408</v>
      </c>
      <c r="I3449" t="s">
        <v>8246</v>
      </c>
      <c r="J3449">
        <v>1445093578</v>
      </c>
      <c r="K3449">
        <v>1442501578</v>
      </c>
      <c r="L3449" t="b">
        <v>0</v>
      </c>
      <c r="M3449">
        <v>0</v>
      </c>
      <c r="N3449" t="b">
        <v>0</v>
      </c>
      <c r="O3449" t="s">
        <v>8270</v>
      </c>
      <c r="P3449" t="s">
        <v>8307</v>
      </c>
      <c r="Q3449" t="s">
        <v>8341</v>
      </c>
      <c r="R3449">
        <f t="shared" si="371"/>
        <v>0</v>
      </c>
      <c r="S3449" s="9">
        <f t="shared" si="372"/>
        <v>0</v>
      </c>
      <c r="T3449" s="8">
        <f t="shared" si="373"/>
        <v>42264.620115740734</v>
      </c>
      <c r="U3449" s="8">
        <f t="shared" si="374"/>
        <v>42294.620115740734</v>
      </c>
      <c r="V3449" s="14">
        <f t="shared" si="375"/>
        <v>30</v>
      </c>
      <c r="W3449" s="10">
        <f t="shared" si="376"/>
        <v>-1</v>
      </c>
      <c r="X3449" s="21">
        <f t="shared" si="377"/>
        <v>2015</v>
      </c>
    </row>
    <row r="3450" spans="1:24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t="s">
        <v>8223</v>
      </c>
      <c r="H3450" t="s">
        <v>8404</v>
      </c>
      <c r="I3450" t="s">
        <v>8245</v>
      </c>
      <c r="J3450">
        <v>1446693040</v>
      </c>
      <c r="K3450">
        <v>1443233440</v>
      </c>
      <c r="L3450" t="b">
        <v>0</v>
      </c>
      <c r="M3450">
        <v>12</v>
      </c>
      <c r="N3450" t="b">
        <v>0</v>
      </c>
      <c r="O3450" t="s">
        <v>8271</v>
      </c>
      <c r="P3450" t="s">
        <v>8307</v>
      </c>
      <c r="Q3450" t="s">
        <v>8309</v>
      </c>
      <c r="R3450">
        <f t="shared" si="371"/>
        <v>115.75</v>
      </c>
      <c r="S3450" s="9">
        <f t="shared" si="372"/>
        <v>5</v>
      </c>
      <c r="T3450" s="8">
        <f t="shared" si="373"/>
        <v>42273.090740740736</v>
      </c>
      <c r="U3450" s="8">
        <f t="shared" si="374"/>
        <v>42313.132407407407</v>
      </c>
      <c r="V3450" s="14">
        <f t="shared" si="375"/>
        <v>40.041666666671517</v>
      </c>
      <c r="W3450" s="10">
        <f t="shared" si="376"/>
        <v>-0.94949090909090905</v>
      </c>
      <c r="X3450" s="21">
        <f t="shared" si="377"/>
        <v>2015</v>
      </c>
    </row>
    <row r="3451" spans="1:24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t="s">
        <v>8223</v>
      </c>
      <c r="H3451" t="s">
        <v>8404</v>
      </c>
      <c r="I3451" t="s">
        <v>8245</v>
      </c>
      <c r="J3451">
        <v>1482901546</v>
      </c>
      <c r="K3451">
        <v>1480309546</v>
      </c>
      <c r="L3451" t="b">
        <v>0</v>
      </c>
      <c r="M3451">
        <v>499</v>
      </c>
      <c r="N3451" t="b">
        <v>1</v>
      </c>
      <c r="O3451" t="s">
        <v>8275</v>
      </c>
      <c r="P3451" t="s">
        <v>8326</v>
      </c>
      <c r="Q3451" t="s">
        <v>8335</v>
      </c>
      <c r="R3451">
        <f t="shared" si="371"/>
        <v>65.86</v>
      </c>
      <c r="S3451" s="9">
        <f t="shared" si="372"/>
        <v>118</v>
      </c>
      <c r="T3451" s="8">
        <f t="shared" si="373"/>
        <v>42702.212337962963</v>
      </c>
      <c r="U3451" s="8">
        <f t="shared" si="374"/>
        <v>42732.212337962963</v>
      </c>
      <c r="V3451" s="14">
        <f t="shared" si="375"/>
        <v>30</v>
      </c>
      <c r="W3451" s="10">
        <f t="shared" si="376"/>
        <v>0.18220503597122312</v>
      </c>
      <c r="X3451" s="21">
        <f t="shared" si="377"/>
        <v>2016</v>
      </c>
    </row>
    <row r="3452" spans="1:24" ht="60" x14ac:dyDescent="0.25">
      <c r="A3452">
        <v>2268</v>
      </c>
      <c r="B3452" s="1" t="s">
        <v>2269</v>
      </c>
      <c r="C3452" s="1" t="s">
        <v>6378</v>
      </c>
      <c r="D3452" s="3">
        <v>28000</v>
      </c>
      <c r="E3452" s="4">
        <v>28728</v>
      </c>
      <c r="F3452" t="s">
        <v>8218</v>
      </c>
      <c r="G3452" t="s">
        <v>8223</v>
      </c>
      <c r="H3452" t="s">
        <v>8404</v>
      </c>
      <c r="I3452" t="s">
        <v>8245</v>
      </c>
      <c r="J3452">
        <v>1489283915</v>
      </c>
      <c r="K3452">
        <v>1486691915</v>
      </c>
      <c r="L3452" t="b">
        <v>0</v>
      </c>
      <c r="M3452">
        <v>194</v>
      </c>
      <c r="N3452" t="b">
        <v>1</v>
      </c>
      <c r="O3452" t="s">
        <v>8295</v>
      </c>
      <c r="P3452" t="s">
        <v>8315</v>
      </c>
      <c r="Q3452" t="s">
        <v>8316</v>
      </c>
      <c r="R3452">
        <f t="shared" si="371"/>
        <v>148.08000000000001</v>
      </c>
      <c r="S3452" s="9">
        <f t="shared" si="372"/>
        <v>103</v>
      </c>
      <c r="T3452" s="8">
        <f t="shared" si="373"/>
        <v>42776.082349537035</v>
      </c>
      <c r="U3452" s="8">
        <f t="shared" si="374"/>
        <v>42806.082349537035</v>
      </c>
      <c r="V3452" s="14">
        <f t="shared" si="375"/>
        <v>30</v>
      </c>
      <c r="W3452" s="10">
        <f t="shared" si="376"/>
        <v>2.5999999999999999E-2</v>
      </c>
      <c r="X3452" s="21">
        <f t="shared" si="377"/>
        <v>2017</v>
      </c>
    </row>
    <row r="3453" spans="1:24" ht="60" x14ac:dyDescent="0.25">
      <c r="A3453">
        <v>1808</v>
      </c>
      <c r="B3453" s="1" t="s">
        <v>1809</v>
      </c>
      <c r="C3453" s="1" t="s">
        <v>5918</v>
      </c>
      <c r="D3453" s="3">
        <v>28000</v>
      </c>
      <c r="E3453" s="4">
        <v>11594</v>
      </c>
      <c r="F3453" t="s">
        <v>8220</v>
      </c>
      <c r="G3453" t="s">
        <v>8223</v>
      </c>
      <c r="H3453" t="s">
        <v>8404</v>
      </c>
      <c r="I3453" t="s">
        <v>8245</v>
      </c>
      <c r="J3453">
        <v>1486830030</v>
      </c>
      <c r="K3453">
        <v>1483806030</v>
      </c>
      <c r="L3453" t="b">
        <v>1</v>
      </c>
      <c r="M3453">
        <v>96</v>
      </c>
      <c r="N3453" t="b">
        <v>0</v>
      </c>
      <c r="O3453" t="s">
        <v>8283</v>
      </c>
      <c r="P3453" t="s">
        <v>8312</v>
      </c>
      <c r="Q3453" t="s">
        <v>8313</v>
      </c>
      <c r="R3453">
        <f t="shared" si="371"/>
        <v>120.77</v>
      </c>
      <c r="S3453" s="9">
        <f t="shared" si="372"/>
        <v>41</v>
      </c>
      <c r="T3453" s="8">
        <f t="shared" si="373"/>
        <v>42742.680902777778</v>
      </c>
      <c r="U3453" s="8">
        <f t="shared" si="374"/>
        <v>42777.680902777778</v>
      </c>
      <c r="V3453" s="14">
        <f t="shared" si="375"/>
        <v>35</v>
      </c>
      <c r="W3453" s="10">
        <f t="shared" si="376"/>
        <v>-0.58592857142857147</v>
      </c>
      <c r="X3453" s="21">
        <f t="shared" si="377"/>
        <v>2017</v>
      </c>
    </row>
    <row r="3454" spans="1:24" ht="45" x14ac:dyDescent="0.25">
      <c r="A3454">
        <v>1795</v>
      </c>
      <c r="B3454" s="1" t="s">
        <v>1796</v>
      </c>
      <c r="C3454" s="1" t="s">
        <v>5905</v>
      </c>
      <c r="D3454" s="3">
        <v>28000</v>
      </c>
      <c r="E3454" s="4">
        <v>10846</v>
      </c>
      <c r="F3454" t="s">
        <v>8220</v>
      </c>
      <c r="G3454" t="s">
        <v>8235</v>
      </c>
      <c r="H3454" t="s">
        <v>8413</v>
      </c>
      <c r="I3454" t="s">
        <v>8248</v>
      </c>
      <c r="J3454">
        <v>1476460800</v>
      </c>
      <c r="K3454">
        <v>1473922541</v>
      </c>
      <c r="L3454" t="b">
        <v>1</v>
      </c>
      <c r="M3454">
        <v>81</v>
      </c>
      <c r="N3454" t="b">
        <v>0</v>
      </c>
      <c r="O3454" t="s">
        <v>8283</v>
      </c>
      <c r="P3454" t="s">
        <v>8312</v>
      </c>
      <c r="Q3454" t="s">
        <v>8313</v>
      </c>
      <c r="R3454">
        <f t="shared" si="371"/>
        <v>133.9</v>
      </c>
      <c r="S3454" s="9">
        <f t="shared" si="372"/>
        <v>39</v>
      </c>
      <c r="T3454" s="8">
        <f t="shared" si="373"/>
        <v>42628.288668981477</v>
      </c>
      <c r="U3454" s="8">
        <f t="shared" si="374"/>
        <v>42657.666666666672</v>
      </c>
      <c r="V3454" s="14">
        <f t="shared" si="375"/>
        <v>29.377997685194714</v>
      </c>
      <c r="W3454" s="10">
        <f t="shared" si="376"/>
        <v>-0.61264285714285716</v>
      </c>
      <c r="X3454" s="21">
        <f t="shared" si="377"/>
        <v>2016</v>
      </c>
    </row>
    <row r="3455" spans="1:24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t="s">
        <v>8224</v>
      </c>
      <c r="H3455" t="s">
        <v>8408</v>
      </c>
      <c r="I3455" t="s">
        <v>8246</v>
      </c>
      <c r="J3455">
        <v>1426158463</v>
      </c>
      <c r="K3455">
        <v>1423570063</v>
      </c>
      <c r="L3455" t="b">
        <v>0</v>
      </c>
      <c r="M3455">
        <v>236</v>
      </c>
      <c r="N3455" t="b">
        <v>0</v>
      </c>
      <c r="O3455" t="s">
        <v>8280</v>
      </c>
      <c r="P3455" t="s">
        <v>8315</v>
      </c>
      <c r="Q3455" t="s">
        <v>8333</v>
      </c>
      <c r="R3455">
        <f t="shared" si="371"/>
        <v>34.22</v>
      </c>
      <c r="S3455" s="9">
        <f t="shared" si="372"/>
        <v>29</v>
      </c>
      <c r="T3455" s="8">
        <f t="shared" si="373"/>
        <v>42045.50535879629</v>
      </c>
      <c r="U3455" s="8">
        <f t="shared" si="374"/>
        <v>42075.463692129633</v>
      </c>
      <c r="V3455" s="14">
        <f t="shared" si="375"/>
        <v>29.958333333343035</v>
      </c>
      <c r="W3455" s="10">
        <f t="shared" si="376"/>
        <v>-0.71157142857142852</v>
      </c>
      <c r="X3455" s="21">
        <f t="shared" si="377"/>
        <v>2015</v>
      </c>
    </row>
    <row r="3456" spans="1:24" ht="60" x14ac:dyDescent="0.25">
      <c r="A3456">
        <v>2401</v>
      </c>
      <c r="B3456" s="1" t="s">
        <v>2402</v>
      </c>
      <c r="C3456" s="1" t="s">
        <v>6511</v>
      </c>
      <c r="D3456" s="3">
        <v>28000</v>
      </c>
      <c r="E3456" s="4">
        <v>201</v>
      </c>
      <c r="F3456" t="s">
        <v>8220</v>
      </c>
      <c r="G3456" t="s">
        <v>8223</v>
      </c>
      <c r="H3456" t="s">
        <v>8404</v>
      </c>
      <c r="I3456" t="s">
        <v>8245</v>
      </c>
      <c r="J3456">
        <v>1457207096</v>
      </c>
      <c r="K3456">
        <v>1452023096</v>
      </c>
      <c r="L3456" t="b">
        <v>0</v>
      </c>
      <c r="M3456">
        <v>9</v>
      </c>
      <c r="N3456" t="b">
        <v>0</v>
      </c>
      <c r="O3456" t="s">
        <v>8282</v>
      </c>
      <c r="P3456" t="s">
        <v>8318</v>
      </c>
      <c r="Q3456" t="s">
        <v>8344</v>
      </c>
      <c r="R3456">
        <f t="shared" si="371"/>
        <v>22.33</v>
      </c>
      <c r="S3456" s="9">
        <f t="shared" si="372"/>
        <v>1</v>
      </c>
      <c r="T3456" s="8">
        <f t="shared" si="373"/>
        <v>42374.822870370372</v>
      </c>
      <c r="U3456" s="8">
        <f t="shared" si="374"/>
        <v>42434.822870370372</v>
      </c>
      <c r="V3456" s="14">
        <f t="shared" si="375"/>
        <v>60</v>
      </c>
      <c r="W3456" s="10">
        <f t="shared" si="376"/>
        <v>-0.99282142857142852</v>
      </c>
      <c r="X3456" s="21">
        <f t="shared" si="377"/>
        <v>2016</v>
      </c>
    </row>
    <row r="3457" spans="1:24" ht="45" x14ac:dyDescent="0.25">
      <c r="A3457">
        <v>3957</v>
      </c>
      <c r="B3457" s="1" t="s">
        <v>3954</v>
      </c>
      <c r="C3457" s="1" t="s">
        <v>8064</v>
      </c>
      <c r="D3457" s="3">
        <v>28000</v>
      </c>
      <c r="E3457" s="4">
        <v>7</v>
      </c>
      <c r="F3457" t="s">
        <v>8220</v>
      </c>
      <c r="G3457" t="s">
        <v>8223</v>
      </c>
      <c r="H3457" t="s">
        <v>8404</v>
      </c>
      <c r="I3457" t="s">
        <v>8245</v>
      </c>
      <c r="J3457">
        <v>1468020354</v>
      </c>
      <c r="K3457">
        <v>1464045954</v>
      </c>
      <c r="L3457" t="b">
        <v>0</v>
      </c>
      <c r="M3457">
        <v>1</v>
      </c>
      <c r="N3457" t="b">
        <v>0</v>
      </c>
      <c r="O3457" t="s">
        <v>8269</v>
      </c>
      <c r="P3457" t="s">
        <v>8322</v>
      </c>
      <c r="Q3457" t="s">
        <v>8325</v>
      </c>
      <c r="R3457">
        <f t="shared" si="371"/>
        <v>7</v>
      </c>
      <c r="S3457" s="9">
        <f t="shared" si="372"/>
        <v>0</v>
      </c>
      <c r="T3457" s="8">
        <f t="shared" si="373"/>
        <v>42513.976319444439</v>
      </c>
      <c r="U3457" s="8">
        <f t="shared" si="374"/>
        <v>42559.976319444439</v>
      </c>
      <c r="V3457" s="14">
        <f t="shared" si="375"/>
        <v>46</v>
      </c>
      <c r="W3457" s="10">
        <f t="shared" si="376"/>
        <v>-0.99975000000000003</v>
      </c>
      <c r="X3457" s="21">
        <f t="shared" si="377"/>
        <v>2016</v>
      </c>
    </row>
    <row r="3458" spans="1:24" ht="45" x14ac:dyDescent="0.25">
      <c r="A3458">
        <v>227</v>
      </c>
      <c r="B3458" s="1" t="s">
        <v>229</v>
      </c>
      <c r="C3458" s="1" t="s">
        <v>4337</v>
      </c>
      <c r="D3458" s="3">
        <v>28000</v>
      </c>
      <c r="E3458" s="4">
        <v>0</v>
      </c>
      <c r="F3458" t="s">
        <v>8220</v>
      </c>
      <c r="G3458" t="s">
        <v>8223</v>
      </c>
      <c r="H3458" t="s">
        <v>8404</v>
      </c>
      <c r="I3458" t="s">
        <v>8245</v>
      </c>
      <c r="J3458">
        <v>1436477241</v>
      </c>
      <c r="K3458">
        <v>1433885241</v>
      </c>
      <c r="L3458" t="b">
        <v>0</v>
      </c>
      <c r="M3458">
        <v>0</v>
      </c>
      <c r="N3458" t="b">
        <v>0</v>
      </c>
      <c r="O3458" t="s">
        <v>8266</v>
      </c>
      <c r="P3458" t="s">
        <v>8320</v>
      </c>
      <c r="Q3458" t="s">
        <v>8324</v>
      </c>
      <c r="R3458">
        <f t="shared" ref="R3458:R3521" si="378">IFERROR(ROUND(E3458/M3458,2),0)</f>
        <v>0</v>
      </c>
      <c r="S3458" s="9">
        <f t="shared" ref="S3458:S3521" si="379">ROUND((E3458/D3458)*100,0)</f>
        <v>0</v>
      </c>
      <c r="T3458" s="8">
        <f t="shared" ref="T3458:T3521" si="380">+(((K3458/60)/60)/24)+DATE(1970,1,1)</f>
        <v>42164.893993055557</v>
      </c>
      <c r="U3458" s="8">
        <f t="shared" ref="U3458:U3521" si="381">+(((J3458/60)/60/24)+DATE(1970,1,1))</f>
        <v>42194.893993055557</v>
      </c>
      <c r="V3458" s="14">
        <f t="shared" ref="V3458:V3521" si="382">+U3458-T3458</f>
        <v>30</v>
      </c>
      <c r="W3458" s="10">
        <f t="shared" ref="W3458:W3521" si="383">+(E3458-D3458)/D3458</f>
        <v>-1</v>
      </c>
      <c r="X3458" s="21">
        <f t="shared" ref="X3458:X3521" si="384">YEAR(T3458)</f>
        <v>2015</v>
      </c>
    </row>
    <row r="3459" spans="1:24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t="s">
        <v>8223</v>
      </c>
      <c r="H3459" t="s">
        <v>8404</v>
      </c>
      <c r="I3459" t="s">
        <v>8245</v>
      </c>
      <c r="J3459">
        <v>1463111940</v>
      </c>
      <c r="K3459">
        <v>1459523017</v>
      </c>
      <c r="L3459" t="b">
        <v>0</v>
      </c>
      <c r="M3459">
        <v>89</v>
      </c>
      <c r="N3459" t="b">
        <v>1</v>
      </c>
      <c r="O3459" t="s">
        <v>8263</v>
      </c>
      <c r="P3459" t="s">
        <v>8320</v>
      </c>
      <c r="Q3459" t="s">
        <v>8331</v>
      </c>
      <c r="R3459">
        <f t="shared" si="378"/>
        <v>320.45</v>
      </c>
      <c r="S3459" s="9">
        <f t="shared" si="379"/>
        <v>100</v>
      </c>
      <c r="T3459" s="8">
        <f t="shared" si="380"/>
        <v>42461.627511574072</v>
      </c>
      <c r="U3459" s="8">
        <f t="shared" si="381"/>
        <v>42503.165972222225</v>
      </c>
      <c r="V3459" s="14">
        <f t="shared" si="382"/>
        <v>41.538460648152977</v>
      </c>
      <c r="W3459" s="10">
        <f t="shared" si="383"/>
        <v>2.4604569420035149E-3</v>
      </c>
      <c r="X3459" s="21">
        <f t="shared" si="384"/>
        <v>2016</v>
      </c>
    </row>
    <row r="3460" spans="1:24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t="s">
        <v>8223</v>
      </c>
      <c r="H3460" t="s">
        <v>8404</v>
      </c>
      <c r="I3460" t="s">
        <v>8245</v>
      </c>
      <c r="J3460">
        <v>1437933600</v>
      </c>
      <c r="K3460">
        <v>1435117889</v>
      </c>
      <c r="L3460" t="b">
        <v>0</v>
      </c>
      <c r="M3460">
        <v>276</v>
      </c>
      <c r="N3460" t="b">
        <v>1</v>
      </c>
      <c r="O3460" t="s">
        <v>8271</v>
      </c>
      <c r="P3460" t="s">
        <v>8307</v>
      </c>
      <c r="Q3460" t="s">
        <v>8309</v>
      </c>
      <c r="R3460">
        <f t="shared" si="378"/>
        <v>109.34</v>
      </c>
      <c r="S3460" s="9">
        <f t="shared" si="379"/>
        <v>104</v>
      </c>
      <c r="T3460" s="8">
        <f t="shared" si="380"/>
        <v>42179.160752314812</v>
      </c>
      <c r="U3460" s="8">
        <f t="shared" si="381"/>
        <v>42211.75</v>
      </c>
      <c r="V3460" s="14">
        <f t="shared" si="382"/>
        <v>32.589247685187729</v>
      </c>
      <c r="W3460" s="10">
        <f t="shared" si="383"/>
        <v>4.4620603710883409E-2</v>
      </c>
      <c r="X3460" s="21">
        <f t="shared" si="384"/>
        <v>2015</v>
      </c>
    </row>
    <row r="3461" spans="1:24" ht="60" x14ac:dyDescent="0.25">
      <c r="A3461">
        <v>678</v>
      </c>
      <c r="B3461" s="1" t="s">
        <v>679</v>
      </c>
      <c r="C3461" s="1" t="s">
        <v>4788</v>
      </c>
      <c r="D3461" s="3">
        <v>29000</v>
      </c>
      <c r="E3461" s="4">
        <v>1108</v>
      </c>
      <c r="F3461" t="s">
        <v>8220</v>
      </c>
      <c r="G3461" t="s">
        <v>8223</v>
      </c>
      <c r="H3461" t="s">
        <v>8404</v>
      </c>
      <c r="I3461" t="s">
        <v>8245</v>
      </c>
      <c r="J3461">
        <v>1463821338</v>
      </c>
      <c r="K3461">
        <v>1461229338</v>
      </c>
      <c r="L3461" t="b">
        <v>0</v>
      </c>
      <c r="M3461">
        <v>17</v>
      </c>
      <c r="N3461" t="b">
        <v>0</v>
      </c>
      <c r="O3461" t="s">
        <v>8271</v>
      </c>
      <c r="P3461" t="s">
        <v>8307</v>
      </c>
      <c r="Q3461" t="s">
        <v>8309</v>
      </c>
      <c r="R3461">
        <f t="shared" si="378"/>
        <v>65.180000000000007</v>
      </c>
      <c r="S3461" s="9">
        <f t="shared" si="379"/>
        <v>4</v>
      </c>
      <c r="T3461" s="8">
        <f t="shared" si="380"/>
        <v>42481.376597222217</v>
      </c>
      <c r="U3461" s="8">
        <f t="shared" si="381"/>
        <v>42511.376597222217</v>
      </c>
      <c r="V3461" s="14">
        <f t="shared" si="382"/>
        <v>30</v>
      </c>
      <c r="W3461" s="10">
        <f t="shared" si="383"/>
        <v>-0.96179310344827584</v>
      </c>
      <c r="X3461" s="21">
        <f t="shared" si="384"/>
        <v>2016</v>
      </c>
    </row>
    <row r="3462" spans="1:24" ht="45" x14ac:dyDescent="0.25">
      <c r="A3462">
        <v>226</v>
      </c>
      <c r="B3462" s="1" t="s">
        <v>228</v>
      </c>
      <c r="C3462" s="1" t="s">
        <v>4336</v>
      </c>
      <c r="D3462" s="3">
        <v>29000</v>
      </c>
      <c r="E3462" s="4">
        <v>250</v>
      </c>
      <c r="F3462" t="s">
        <v>8220</v>
      </c>
      <c r="G3462" t="s">
        <v>8224</v>
      </c>
      <c r="H3462" t="s">
        <v>8408</v>
      </c>
      <c r="I3462" t="s">
        <v>8246</v>
      </c>
      <c r="J3462">
        <v>1433064540</v>
      </c>
      <c r="K3462">
        <v>1428854344</v>
      </c>
      <c r="L3462" t="b">
        <v>0</v>
      </c>
      <c r="M3462">
        <v>2</v>
      </c>
      <c r="N3462" t="b">
        <v>0</v>
      </c>
      <c r="O3462" t="s">
        <v>8266</v>
      </c>
      <c r="P3462" t="s">
        <v>8320</v>
      </c>
      <c r="Q3462" t="s">
        <v>8324</v>
      </c>
      <c r="R3462">
        <f t="shared" si="378"/>
        <v>125</v>
      </c>
      <c r="S3462" s="9">
        <f t="shared" si="379"/>
        <v>1</v>
      </c>
      <c r="T3462" s="8">
        <f t="shared" si="380"/>
        <v>42106.666018518517</v>
      </c>
      <c r="U3462" s="8">
        <f t="shared" si="381"/>
        <v>42155.395138888889</v>
      </c>
      <c r="V3462" s="14">
        <f t="shared" si="382"/>
        <v>48.729120370371675</v>
      </c>
      <c r="W3462" s="10">
        <f t="shared" si="383"/>
        <v>-0.99137931034482762</v>
      </c>
      <c r="X3462" s="21">
        <f t="shared" si="384"/>
        <v>2015</v>
      </c>
    </row>
    <row r="3463" spans="1:24" ht="45" x14ac:dyDescent="0.25">
      <c r="A3463">
        <v>2014</v>
      </c>
      <c r="B3463" s="1" t="s">
        <v>2015</v>
      </c>
      <c r="C3463" s="1" t="s">
        <v>6124</v>
      </c>
      <c r="D3463" s="3">
        <v>30000</v>
      </c>
      <c r="E3463" s="4">
        <v>2344134.67</v>
      </c>
      <c r="F3463" t="s">
        <v>8218</v>
      </c>
      <c r="G3463" t="s">
        <v>8223</v>
      </c>
      <c r="H3463" t="s">
        <v>8404</v>
      </c>
      <c r="I3463" t="s">
        <v>8245</v>
      </c>
      <c r="J3463">
        <v>1364184539</v>
      </c>
      <c r="K3463">
        <v>1361250539</v>
      </c>
      <c r="L3463" t="b">
        <v>1</v>
      </c>
      <c r="M3463">
        <v>26457</v>
      </c>
      <c r="N3463" t="b">
        <v>1</v>
      </c>
      <c r="O3463" t="s">
        <v>8293</v>
      </c>
      <c r="P3463" t="s">
        <v>8307</v>
      </c>
      <c r="Q3463" t="s">
        <v>8308</v>
      </c>
      <c r="R3463">
        <f t="shared" si="378"/>
        <v>88.6</v>
      </c>
      <c r="S3463" s="9">
        <f t="shared" si="379"/>
        <v>7814</v>
      </c>
      <c r="T3463" s="8">
        <f t="shared" si="380"/>
        <v>41324.214571759258</v>
      </c>
      <c r="U3463" s="8">
        <f t="shared" si="381"/>
        <v>41358.172905092593</v>
      </c>
      <c r="V3463" s="14">
        <f t="shared" si="382"/>
        <v>33.958333333335759</v>
      </c>
      <c r="W3463" s="10">
        <f t="shared" si="383"/>
        <v>77.137822333333332</v>
      </c>
      <c r="X3463" s="21">
        <f t="shared" si="384"/>
        <v>2013</v>
      </c>
    </row>
    <row r="3464" spans="1:24" ht="45" x14ac:dyDescent="0.25">
      <c r="A3464">
        <v>2197</v>
      </c>
      <c r="B3464" s="1" t="s">
        <v>2198</v>
      </c>
      <c r="C3464" s="1" t="s">
        <v>6307</v>
      </c>
      <c r="D3464" s="3">
        <v>30000</v>
      </c>
      <c r="E3464" s="4">
        <v>285309.33</v>
      </c>
      <c r="F3464" t="s">
        <v>8218</v>
      </c>
      <c r="G3464" t="s">
        <v>8223</v>
      </c>
      <c r="H3464" t="s">
        <v>8404</v>
      </c>
      <c r="I3464" t="s">
        <v>8245</v>
      </c>
      <c r="J3464">
        <v>1425132059</v>
      </c>
      <c r="K3464">
        <v>1422540059</v>
      </c>
      <c r="L3464" t="b">
        <v>0</v>
      </c>
      <c r="M3464">
        <v>4330</v>
      </c>
      <c r="N3464" t="b">
        <v>1</v>
      </c>
      <c r="O3464" t="s">
        <v>8295</v>
      </c>
      <c r="P3464" t="s">
        <v>8315</v>
      </c>
      <c r="Q3464" t="s">
        <v>8316</v>
      </c>
      <c r="R3464">
        <f t="shared" si="378"/>
        <v>65.89</v>
      </c>
      <c r="S3464" s="9">
        <f t="shared" si="379"/>
        <v>951</v>
      </c>
      <c r="T3464" s="8">
        <f t="shared" si="380"/>
        <v>42033.584016203706</v>
      </c>
      <c r="U3464" s="8">
        <f t="shared" si="381"/>
        <v>42063.584016203706</v>
      </c>
      <c r="V3464" s="14">
        <f t="shared" si="382"/>
        <v>30</v>
      </c>
      <c r="W3464" s="10">
        <f t="shared" si="383"/>
        <v>8.5103109999999997</v>
      </c>
      <c r="X3464" s="21">
        <f t="shared" si="384"/>
        <v>2015</v>
      </c>
    </row>
    <row r="3465" spans="1:24" ht="60" x14ac:dyDescent="0.25">
      <c r="A3465">
        <v>1465</v>
      </c>
      <c r="B3465" s="1" t="s">
        <v>1466</v>
      </c>
      <c r="C3465" s="1" t="s">
        <v>5575</v>
      </c>
      <c r="D3465" s="3">
        <v>30000</v>
      </c>
      <c r="E3465" s="4">
        <v>136924.35</v>
      </c>
      <c r="F3465" t="s">
        <v>8218</v>
      </c>
      <c r="G3465" t="s">
        <v>8223</v>
      </c>
      <c r="H3465" t="s">
        <v>8404</v>
      </c>
      <c r="I3465" t="s">
        <v>8245</v>
      </c>
      <c r="J3465">
        <v>1332385200</v>
      </c>
      <c r="K3465">
        <v>1329759452</v>
      </c>
      <c r="L3465" t="b">
        <v>1</v>
      </c>
      <c r="M3465">
        <v>2602</v>
      </c>
      <c r="N3465" t="b">
        <v>1</v>
      </c>
      <c r="O3465" t="s">
        <v>8286</v>
      </c>
      <c r="P3465" t="s">
        <v>8310</v>
      </c>
      <c r="Q3465" t="s">
        <v>8311</v>
      </c>
      <c r="R3465">
        <f t="shared" si="378"/>
        <v>52.62</v>
      </c>
      <c r="S3465" s="9">
        <f t="shared" si="379"/>
        <v>456</v>
      </c>
      <c r="T3465" s="8">
        <f t="shared" si="380"/>
        <v>40959.734398148146</v>
      </c>
      <c r="U3465" s="8">
        <f t="shared" si="381"/>
        <v>40990.125</v>
      </c>
      <c r="V3465" s="14">
        <f t="shared" si="382"/>
        <v>30.390601851853717</v>
      </c>
      <c r="W3465" s="10">
        <f t="shared" si="383"/>
        <v>3.5641450000000003</v>
      </c>
      <c r="X3465" s="21">
        <f t="shared" si="384"/>
        <v>2012</v>
      </c>
    </row>
    <row r="3466" spans="1:24" ht="30" x14ac:dyDescent="0.25">
      <c r="A3466">
        <v>2010</v>
      </c>
      <c r="B3466" s="1" t="s">
        <v>2011</v>
      </c>
      <c r="C3466" s="1" t="s">
        <v>6120</v>
      </c>
      <c r="D3466" s="3">
        <v>30000</v>
      </c>
      <c r="E3466" s="4">
        <v>96015.9</v>
      </c>
      <c r="F3466" t="s">
        <v>8218</v>
      </c>
      <c r="G3466" t="s">
        <v>8223</v>
      </c>
      <c r="H3466" t="s">
        <v>8404</v>
      </c>
      <c r="I3466" t="s">
        <v>8245</v>
      </c>
      <c r="J3466">
        <v>1471564491</v>
      </c>
      <c r="K3466">
        <v>1468972491</v>
      </c>
      <c r="L3466" t="b">
        <v>1</v>
      </c>
      <c r="M3466">
        <v>1737</v>
      </c>
      <c r="N3466" t="b">
        <v>1</v>
      </c>
      <c r="O3466" t="s">
        <v>8293</v>
      </c>
      <c r="P3466" t="s">
        <v>8307</v>
      </c>
      <c r="Q3466" t="s">
        <v>8308</v>
      </c>
      <c r="R3466">
        <f t="shared" si="378"/>
        <v>55.28</v>
      </c>
      <c r="S3466" s="9">
        <f t="shared" si="379"/>
        <v>320</v>
      </c>
      <c r="T3466" s="8">
        <f t="shared" si="380"/>
        <v>42570.996423611112</v>
      </c>
      <c r="U3466" s="8">
        <f t="shared" si="381"/>
        <v>42600.996423611112</v>
      </c>
      <c r="V3466" s="14">
        <f t="shared" si="382"/>
        <v>30</v>
      </c>
      <c r="W3466" s="10">
        <f t="shared" si="383"/>
        <v>2.2005299999999997</v>
      </c>
      <c r="X3466" s="21">
        <f t="shared" si="384"/>
        <v>2016</v>
      </c>
    </row>
    <row r="3467" spans="1:24" ht="60" x14ac:dyDescent="0.25">
      <c r="A3467">
        <v>2737</v>
      </c>
      <c r="B3467" s="1" t="s">
        <v>2737</v>
      </c>
      <c r="C3467" s="1" t="s">
        <v>6847</v>
      </c>
      <c r="D3467" s="3">
        <v>30000</v>
      </c>
      <c r="E3467" s="4">
        <v>73818.240000000005</v>
      </c>
      <c r="F3467" t="s">
        <v>8218</v>
      </c>
      <c r="G3467" t="s">
        <v>8223</v>
      </c>
      <c r="H3467" t="s">
        <v>8404</v>
      </c>
      <c r="I3467" t="s">
        <v>8245</v>
      </c>
      <c r="J3467">
        <v>1389812400</v>
      </c>
      <c r="K3467">
        <v>1386108087</v>
      </c>
      <c r="L3467" t="b">
        <v>0</v>
      </c>
      <c r="M3467">
        <v>456</v>
      </c>
      <c r="N3467" t="b">
        <v>1</v>
      </c>
      <c r="O3467" t="s">
        <v>8293</v>
      </c>
      <c r="P3467" t="s">
        <v>8307</v>
      </c>
      <c r="Q3467" t="s">
        <v>8308</v>
      </c>
      <c r="R3467">
        <f t="shared" si="378"/>
        <v>161.88</v>
      </c>
      <c r="S3467" s="9">
        <f t="shared" si="379"/>
        <v>246</v>
      </c>
      <c r="T3467" s="8">
        <f t="shared" si="380"/>
        <v>41611.917673611111</v>
      </c>
      <c r="U3467" s="8">
        <f t="shared" si="381"/>
        <v>41654.791666666664</v>
      </c>
      <c r="V3467" s="14">
        <f t="shared" si="382"/>
        <v>42.873993055553001</v>
      </c>
      <c r="W3467" s="10">
        <f t="shared" si="383"/>
        <v>1.4606080000000001</v>
      </c>
      <c r="X3467" s="21">
        <f t="shared" si="384"/>
        <v>2013</v>
      </c>
    </row>
    <row r="3468" spans="1:24" ht="60" x14ac:dyDescent="0.25">
      <c r="A3468">
        <v>1250</v>
      </c>
      <c r="B3468" s="1" t="s">
        <v>1251</v>
      </c>
      <c r="C3468" s="1" t="s">
        <v>5360</v>
      </c>
      <c r="D3468" s="3">
        <v>30000</v>
      </c>
      <c r="E3468" s="4">
        <v>60046</v>
      </c>
      <c r="F3468" t="s">
        <v>8218</v>
      </c>
      <c r="G3468" t="s">
        <v>8223</v>
      </c>
      <c r="H3468" t="s">
        <v>8404</v>
      </c>
      <c r="I3468" t="s">
        <v>8245</v>
      </c>
      <c r="J3468">
        <v>1410017131</v>
      </c>
      <c r="K3468">
        <v>1406129131</v>
      </c>
      <c r="L3468" t="b">
        <v>1</v>
      </c>
      <c r="M3468">
        <v>508</v>
      </c>
      <c r="N3468" t="b">
        <v>1</v>
      </c>
      <c r="O3468" t="s">
        <v>8274</v>
      </c>
      <c r="P3468" t="s">
        <v>8326</v>
      </c>
      <c r="Q3468" t="s">
        <v>8330</v>
      </c>
      <c r="R3468">
        <f t="shared" si="378"/>
        <v>118.2</v>
      </c>
      <c r="S3468" s="9">
        <f t="shared" si="379"/>
        <v>200</v>
      </c>
      <c r="T3468" s="8">
        <f t="shared" si="380"/>
        <v>41843.64271990741</v>
      </c>
      <c r="U3468" s="8">
        <f t="shared" si="381"/>
        <v>41888.64271990741</v>
      </c>
      <c r="V3468" s="14">
        <f t="shared" si="382"/>
        <v>45</v>
      </c>
      <c r="W3468" s="10">
        <f t="shared" si="383"/>
        <v>1.0015333333333334</v>
      </c>
      <c r="X3468" s="21">
        <f t="shared" si="384"/>
        <v>2014</v>
      </c>
    </row>
    <row r="3469" spans="1:24" ht="60" x14ac:dyDescent="0.25">
      <c r="A3469">
        <v>258</v>
      </c>
      <c r="B3469" s="1" t="s">
        <v>259</v>
      </c>
      <c r="C3469" s="1" t="s">
        <v>4368</v>
      </c>
      <c r="D3469" s="3">
        <v>30000</v>
      </c>
      <c r="E3469" s="4">
        <v>57342</v>
      </c>
      <c r="F3469" t="s">
        <v>8218</v>
      </c>
      <c r="G3469" t="s">
        <v>8223</v>
      </c>
      <c r="H3469" t="s">
        <v>8404</v>
      </c>
      <c r="I3469" t="s">
        <v>8245</v>
      </c>
      <c r="J3469">
        <v>1308359666</v>
      </c>
      <c r="K3469">
        <v>1305767666</v>
      </c>
      <c r="L3469" t="b">
        <v>1</v>
      </c>
      <c r="M3469">
        <v>688</v>
      </c>
      <c r="N3469" t="b">
        <v>1</v>
      </c>
      <c r="O3469" t="s">
        <v>8267</v>
      </c>
      <c r="P3469" t="s">
        <v>8320</v>
      </c>
      <c r="Q3469" t="s">
        <v>8321</v>
      </c>
      <c r="R3469">
        <f t="shared" si="378"/>
        <v>83.35</v>
      </c>
      <c r="S3469" s="9">
        <f t="shared" si="379"/>
        <v>191</v>
      </c>
      <c r="T3469" s="8">
        <f t="shared" si="380"/>
        <v>40682.051689814813</v>
      </c>
      <c r="U3469" s="8">
        <f t="shared" si="381"/>
        <v>40712.051689814813</v>
      </c>
      <c r="V3469" s="14">
        <f t="shared" si="382"/>
        <v>30</v>
      </c>
      <c r="W3469" s="10">
        <f t="shared" si="383"/>
        <v>0.91139999999999999</v>
      </c>
      <c r="X3469" s="21">
        <f t="shared" si="384"/>
        <v>2011</v>
      </c>
    </row>
    <row r="3470" spans="1:24" ht="30" x14ac:dyDescent="0.25">
      <c r="A3470">
        <v>1957</v>
      </c>
      <c r="B3470" s="1" t="s">
        <v>1958</v>
      </c>
      <c r="C3470" s="1" t="s">
        <v>6067</v>
      </c>
      <c r="D3470" s="3">
        <v>30000</v>
      </c>
      <c r="E3470" s="4">
        <v>50251.41</v>
      </c>
      <c r="F3470" t="s">
        <v>8218</v>
      </c>
      <c r="G3470" t="s">
        <v>8223</v>
      </c>
      <c r="H3470" t="s">
        <v>8404</v>
      </c>
      <c r="I3470" t="s">
        <v>8245</v>
      </c>
      <c r="J3470">
        <v>1351304513</v>
      </c>
      <c r="K3470">
        <v>1348712513</v>
      </c>
      <c r="L3470" t="b">
        <v>1</v>
      </c>
      <c r="M3470">
        <v>660</v>
      </c>
      <c r="N3470" t="b">
        <v>1</v>
      </c>
      <c r="O3470" t="s">
        <v>8293</v>
      </c>
      <c r="P3470" t="s">
        <v>8307</v>
      </c>
      <c r="Q3470" t="s">
        <v>8308</v>
      </c>
      <c r="R3470">
        <f t="shared" si="378"/>
        <v>76.14</v>
      </c>
      <c r="S3470" s="9">
        <f t="shared" si="379"/>
        <v>168</v>
      </c>
      <c r="T3470" s="8">
        <f t="shared" si="380"/>
        <v>41179.098530092589</v>
      </c>
      <c r="U3470" s="8">
        <f t="shared" si="381"/>
        <v>41209.098530092589</v>
      </c>
      <c r="V3470" s="14">
        <f t="shared" si="382"/>
        <v>30</v>
      </c>
      <c r="W3470" s="10">
        <f t="shared" si="383"/>
        <v>0.67504700000000006</v>
      </c>
      <c r="X3470" s="21">
        <f t="shared" si="384"/>
        <v>2012</v>
      </c>
    </row>
    <row r="3471" spans="1:24" ht="60" x14ac:dyDescent="0.25">
      <c r="A3471">
        <v>12</v>
      </c>
      <c r="B3471" s="1" t="s">
        <v>14</v>
      </c>
      <c r="C3471" s="1" t="s">
        <v>4123</v>
      </c>
      <c r="D3471" s="3">
        <v>30000</v>
      </c>
      <c r="E3471" s="4">
        <v>49588</v>
      </c>
      <c r="F3471" t="s">
        <v>8218</v>
      </c>
      <c r="G3471" t="s">
        <v>8223</v>
      </c>
      <c r="H3471" t="s">
        <v>8404</v>
      </c>
      <c r="I3471" t="s">
        <v>8245</v>
      </c>
      <c r="J3471">
        <v>1405479600</v>
      </c>
      <c r="K3471">
        <v>1401642425</v>
      </c>
      <c r="L3471" t="b">
        <v>0</v>
      </c>
      <c r="M3471">
        <v>827</v>
      </c>
      <c r="N3471" t="b">
        <v>1</v>
      </c>
      <c r="O3471" t="s">
        <v>8263</v>
      </c>
      <c r="P3471" t="s">
        <v>8320</v>
      </c>
      <c r="Q3471" t="s">
        <v>8331</v>
      </c>
      <c r="R3471">
        <f t="shared" si="378"/>
        <v>59.96</v>
      </c>
      <c r="S3471" s="9">
        <f t="shared" si="379"/>
        <v>165</v>
      </c>
      <c r="T3471" s="8">
        <f t="shared" si="380"/>
        <v>41791.713252314818</v>
      </c>
      <c r="U3471" s="8">
        <f t="shared" si="381"/>
        <v>41836.125</v>
      </c>
      <c r="V3471" s="14">
        <f t="shared" si="382"/>
        <v>44.41174768518249</v>
      </c>
      <c r="W3471" s="10">
        <f t="shared" si="383"/>
        <v>0.65293333333333337</v>
      </c>
      <c r="X3471" s="21">
        <f t="shared" si="384"/>
        <v>2014</v>
      </c>
    </row>
    <row r="3472" spans="1:24" ht="60" x14ac:dyDescent="0.25">
      <c r="A3472">
        <v>2059</v>
      </c>
      <c r="B3472" s="1" t="s">
        <v>2060</v>
      </c>
      <c r="C3472" s="1" t="s">
        <v>6169</v>
      </c>
      <c r="D3472" s="3">
        <v>30000</v>
      </c>
      <c r="E3472" s="4">
        <v>43037</v>
      </c>
      <c r="F3472" t="s">
        <v>8218</v>
      </c>
      <c r="G3472" t="s">
        <v>8223</v>
      </c>
      <c r="H3472" t="s">
        <v>8404</v>
      </c>
      <c r="I3472" t="s">
        <v>8245</v>
      </c>
      <c r="J3472">
        <v>1454277540</v>
      </c>
      <c r="K3472">
        <v>1450880854</v>
      </c>
      <c r="L3472" t="b">
        <v>0</v>
      </c>
      <c r="M3472">
        <v>375</v>
      </c>
      <c r="N3472" t="b">
        <v>1</v>
      </c>
      <c r="O3472" t="s">
        <v>8293</v>
      </c>
      <c r="P3472" t="s">
        <v>8307</v>
      </c>
      <c r="Q3472" t="s">
        <v>8308</v>
      </c>
      <c r="R3472">
        <f t="shared" si="378"/>
        <v>114.77</v>
      </c>
      <c r="S3472" s="9">
        <f t="shared" si="379"/>
        <v>143</v>
      </c>
      <c r="T3472" s="8">
        <f t="shared" si="380"/>
        <v>42361.602476851855</v>
      </c>
      <c r="U3472" s="8">
        <f t="shared" si="381"/>
        <v>42400.915972222225</v>
      </c>
      <c r="V3472" s="14">
        <f t="shared" si="382"/>
        <v>39.313495370370219</v>
      </c>
      <c r="W3472" s="10">
        <f t="shared" si="383"/>
        <v>0.43456666666666666</v>
      </c>
      <c r="X3472" s="21">
        <f t="shared" si="384"/>
        <v>2015</v>
      </c>
    </row>
    <row r="3473" spans="1:24" ht="60" x14ac:dyDescent="0.25">
      <c r="A3473">
        <v>2036</v>
      </c>
      <c r="B3473" s="1" t="s">
        <v>2037</v>
      </c>
      <c r="C3473" s="1" t="s">
        <v>6146</v>
      </c>
      <c r="D3473" s="3">
        <v>30000</v>
      </c>
      <c r="E3473" s="4">
        <v>39500.5</v>
      </c>
      <c r="F3473" t="s">
        <v>8218</v>
      </c>
      <c r="G3473" t="s">
        <v>8223</v>
      </c>
      <c r="H3473" t="s">
        <v>8404</v>
      </c>
      <c r="I3473" t="s">
        <v>8245</v>
      </c>
      <c r="J3473">
        <v>1399668319</v>
      </c>
      <c r="K3473">
        <v>1397076319</v>
      </c>
      <c r="L3473" t="b">
        <v>1</v>
      </c>
      <c r="M3473">
        <v>848</v>
      </c>
      <c r="N3473" t="b">
        <v>1</v>
      </c>
      <c r="O3473" t="s">
        <v>8293</v>
      </c>
      <c r="P3473" t="s">
        <v>8307</v>
      </c>
      <c r="Q3473" t="s">
        <v>8308</v>
      </c>
      <c r="R3473">
        <f t="shared" si="378"/>
        <v>46.58</v>
      </c>
      <c r="S3473" s="9">
        <f t="shared" si="379"/>
        <v>132</v>
      </c>
      <c r="T3473" s="8">
        <f t="shared" si="380"/>
        <v>41738.864803240744</v>
      </c>
      <c r="U3473" s="8">
        <f t="shared" si="381"/>
        <v>41768.864803240744</v>
      </c>
      <c r="V3473" s="14">
        <f t="shared" si="382"/>
        <v>30</v>
      </c>
      <c r="W3473" s="10">
        <f t="shared" si="383"/>
        <v>0.31668333333333332</v>
      </c>
      <c r="X3473" s="21">
        <f t="shared" si="384"/>
        <v>2014</v>
      </c>
    </row>
    <row r="3474" spans="1:24" ht="60" x14ac:dyDescent="0.25">
      <c r="A3474">
        <v>2005</v>
      </c>
      <c r="B3474" s="1" t="s">
        <v>2006</v>
      </c>
      <c r="C3474" s="1" t="s">
        <v>6115</v>
      </c>
      <c r="D3474" s="3">
        <v>30000</v>
      </c>
      <c r="E3474" s="4">
        <v>37104.03</v>
      </c>
      <c r="F3474" t="s">
        <v>8218</v>
      </c>
      <c r="G3474" t="s">
        <v>8223</v>
      </c>
      <c r="H3474" t="s">
        <v>8404</v>
      </c>
      <c r="I3474" t="s">
        <v>8245</v>
      </c>
      <c r="J3474">
        <v>1381895940</v>
      </c>
      <c r="K3474">
        <v>1379532618</v>
      </c>
      <c r="L3474" t="b">
        <v>1</v>
      </c>
      <c r="M3474">
        <v>191</v>
      </c>
      <c r="N3474" t="b">
        <v>1</v>
      </c>
      <c r="O3474" t="s">
        <v>8293</v>
      </c>
      <c r="P3474" t="s">
        <v>8307</v>
      </c>
      <c r="Q3474" t="s">
        <v>8308</v>
      </c>
      <c r="R3474">
        <f t="shared" si="378"/>
        <v>194.26</v>
      </c>
      <c r="S3474" s="9">
        <f t="shared" si="379"/>
        <v>124</v>
      </c>
      <c r="T3474" s="8">
        <f t="shared" si="380"/>
        <v>41535.812708333331</v>
      </c>
      <c r="U3474" s="8">
        <f t="shared" si="381"/>
        <v>41563.165972222225</v>
      </c>
      <c r="V3474" s="14">
        <f t="shared" si="382"/>
        <v>27.353263888893707</v>
      </c>
      <c r="W3474" s="10">
        <f t="shared" si="383"/>
        <v>0.23680099999999996</v>
      </c>
      <c r="X3474" s="21">
        <f t="shared" si="384"/>
        <v>2013</v>
      </c>
    </row>
    <row r="3475" spans="1:24" ht="60" x14ac:dyDescent="0.25">
      <c r="A3475">
        <v>1256</v>
      </c>
      <c r="B3475" s="1" t="s">
        <v>1257</v>
      </c>
      <c r="C3475" s="1" t="s">
        <v>5366</v>
      </c>
      <c r="D3475" s="3">
        <v>30000</v>
      </c>
      <c r="E3475" s="4">
        <v>35389.129999999997</v>
      </c>
      <c r="F3475" t="s">
        <v>8218</v>
      </c>
      <c r="G3475" t="s">
        <v>8223</v>
      </c>
      <c r="H3475" t="s">
        <v>8404</v>
      </c>
      <c r="I3475" t="s">
        <v>8245</v>
      </c>
      <c r="J3475">
        <v>1329084231</v>
      </c>
      <c r="K3475">
        <v>1326492231</v>
      </c>
      <c r="L3475" t="b">
        <v>1</v>
      </c>
      <c r="M3475">
        <v>361</v>
      </c>
      <c r="N3475" t="b">
        <v>1</v>
      </c>
      <c r="O3475" t="s">
        <v>8274</v>
      </c>
      <c r="P3475" t="s">
        <v>8326</v>
      </c>
      <c r="Q3475" t="s">
        <v>8330</v>
      </c>
      <c r="R3475">
        <f t="shared" si="378"/>
        <v>98.03</v>
      </c>
      <c r="S3475" s="9">
        <f t="shared" si="379"/>
        <v>118</v>
      </c>
      <c r="T3475" s="8">
        <f t="shared" si="380"/>
        <v>40921.919340277782</v>
      </c>
      <c r="U3475" s="8">
        <f t="shared" si="381"/>
        <v>40951.919340277782</v>
      </c>
      <c r="V3475" s="14">
        <f t="shared" si="382"/>
        <v>30</v>
      </c>
      <c r="W3475" s="10">
        <f t="shared" si="383"/>
        <v>0.17963766666666658</v>
      </c>
      <c r="X3475" s="21">
        <f t="shared" si="384"/>
        <v>2012</v>
      </c>
    </row>
    <row r="3476" spans="1:24" ht="60" x14ac:dyDescent="0.25">
      <c r="A3476">
        <v>1477</v>
      </c>
      <c r="B3476" s="1" t="s">
        <v>1478</v>
      </c>
      <c r="C3476" s="1" t="s">
        <v>5587</v>
      </c>
      <c r="D3476" s="3">
        <v>30000</v>
      </c>
      <c r="E3476" s="4">
        <v>33393</v>
      </c>
      <c r="F3476" t="s">
        <v>8218</v>
      </c>
      <c r="G3476" t="s">
        <v>8223</v>
      </c>
      <c r="H3476" t="s">
        <v>8404</v>
      </c>
      <c r="I3476" t="s">
        <v>8245</v>
      </c>
      <c r="J3476">
        <v>1324609200</v>
      </c>
      <c r="K3476">
        <v>1319467604</v>
      </c>
      <c r="L3476" t="b">
        <v>1</v>
      </c>
      <c r="M3476">
        <v>369</v>
      </c>
      <c r="N3476" t="b">
        <v>1</v>
      </c>
      <c r="O3476" t="s">
        <v>8286</v>
      </c>
      <c r="P3476" t="s">
        <v>8310</v>
      </c>
      <c r="Q3476" t="s">
        <v>8311</v>
      </c>
      <c r="R3476">
        <f t="shared" si="378"/>
        <v>90.5</v>
      </c>
      <c r="S3476" s="9">
        <f t="shared" si="379"/>
        <v>111</v>
      </c>
      <c r="T3476" s="8">
        <f t="shared" si="380"/>
        <v>40840.615787037037</v>
      </c>
      <c r="U3476" s="8">
        <f t="shared" si="381"/>
        <v>40900.125</v>
      </c>
      <c r="V3476" s="14">
        <f t="shared" si="382"/>
        <v>59.50921296296292</v>
      </c>
      <c r="W3476" s="10">
        <f t="shared" si="383"/>
        <v>0.11310000000000001</v>
      </c>
      <c r="X3476" s="21">
        <f t="shared" si="384"/>
        <v>2011</v>
      </c>
    </row>
    <row r="3477" spans="1:24" ht="60" x14ac:dyDescent="0.25">
      <c r="A3477">
        <v>3029</v>
      </c>
      <c r="B3477" s="1" t="s">
        <v>3029</v>
      </c>
      <c r="C3477" s="1" t="s">
        <v>7139</v>
      </c>
      <c r="D3477" s="3">
        <v>30000</v>
      </c>
      <c r="E3477" s="4">
        <v>32903</v>
      </c>
      <c r="F3477" t="s">
        <v>8218</v>
      </c>
      <c r="G3477" t="s">
        <v>8223</v>
      </c>
      <c r="H3477" t="s">
        <v>8404</v>
      </c>
      <c r="I3477" t="s">
        <v>8245</v>
      </c>
      <c r="J3477">
        <v>1416285300</v>
      </c>
      <c r="K3477">
        <v>1413824447</v>
      </c>
      <c r="L3477" t="b">
        <v>0</v>
      </c>
      <c r="M3477">
        <v>348</v>
      </c>
      <c r="N3477" t="b">
        <v>1</v>
      </c>
      <c r="O3477" t="s">
        <v>8301</v>
      </c>
      <c r="P3477" t="s">
        <v>8322</v>
      </c>
      <c r="Q3477" t="s">
        <v>8323</v>
      </c>
      <c r="R3477">
        <f t="shared" si="378"/>
        <v>94.55</v>
      </c>
      <c r="S3477" s="9">
        <f t="shared" si="379"/>
        <v>110</v>
      </c>
      <c r="T3477" s="8">
        <f t="shared" si="380"/>
        <v>41932.708877314813</v>
      </c>
      <c r="U3477" s="8">
        <f t="shared" si="381"/>
        <v>41961.190972222219</v>
      </c>
      <c r="V3477" s="14">
        <f t="shared" si="382"/>
        <v>28.482094907405553</v>
      </c>
      <c r="W3477" s="10">
        <f t="shared" si="383"/>
        <v>9.6766666666666667E-2</v>
      </c>
      <c r="X3477" s="21">
        <f t="shared" si="384"/>
        <v>2014</v>
      </c>
    </row>
    <row r="3478" spans="1:24" ht="45" x14ac:dyDescent="0.25">
      <c r="A3478">
        <v>18</v>
      </c>
      <c r="B3478" s="1" t="s">
        <v>20</v>
      </c>
      <c r="C3478" s="1" t="s">
        <v>4129</v>
      </c>
      <c r="D3478" s="3">
        <v>30000</v>
      </c>
      <c r="E3478" s="4">
        <v>31896.33</v>
      </c>
      <c r="F3478" t="s">
        <v>8218</v>
      </c>
      <c r="G3478" t="s">
        <v>8223</v>
      </c>
      <c r="H3478" t="s">
        <v>8404</v>
      </c>
      <c r="I3478" t="s">
        <v>8245</v>
      </c>
      <c r="J3478">
        <v>1410958856</v>
      </c>
      <c r="K3478">
        <v>1408366856</v>
      </c>
      <c r="L3478" t="b">
        <v>0</v>
      </c>
      <c r="M3478">
        <v>342</v>
      </c>
      <c r="N3478" t="b">
        <v>1</v>
      </c>
      <c r="O3478" t="s">
        <v>8263</v>
      </c>
      <c r="P3478" t="s">
        <v>8320</v>
      </c>
      <c r="Q3478" t="s">
        <v>8331</v>
      </c>
      <c r="R3478">
        <f t="shared" si="378"/>
        <v>93.26</v>
      </c>
      <c r="S3478" s="9">
        <f t="shared" si="379"/>
        <v>106</v>
      </c>
      <c r="T3478" s="8">
        <f t="shared" si="380"/>
        <v>41869.542314814818</v>
      </c>
      <c r="U3478" s="8">
        <f t="shared" si="381"/>
        <v>41899.542314814818</v>
      </c>
      <c r="V3478" s="14">
        <f t="shared" si="382"/>
        <v>30</v>
      </c>
      <c r="W3478" s="10">
        <f t="shared" si="383"/>
        <v>6.3211000000000059E-2</v>
      </c>
      <c r="X3478" s="21">
        <f t="shared" si="384"/>
        <v>2014</v>
      </c>
    </row>
    <row r="3479" spans="1:24" ht="60" x14ac:dyDescent="0.25">
      <c r="A3479">
        <v>250</v>
      </c>
      <c r="B3479" s="1" t="s">
        <v>251</v>
      </c>
      <c r="C3479" s="1" t="s">
        <v>4360</v>
      </c>
      <c r="D3479" s="3">
        <v>30000</v>
      </c>
      <c r="E3479" s="4">
        <v>31675</v>
      </c>
      <c r="F3479" t="s">
        <v>8218</v>
      </c>
      <c r="G3479" t="s">
        <v>8223</v>
      </c>
      <c r="H3479" t="s">
        <v>8404</v>
      </c>
      <c r="I3479" t="s">
        <v>8245</v>
      </c>
      <c r="J3479">
        <v>1370525691</v>
      </c>
      <c r="K3479">
        <v>1367933691</v>
      </c>
      <c r="L3479" t="b">
        <v>1</v>
      </c>
      <c r="M3479">
        <v>437</v>
      </c>
      <c r="N3479" t="b">
        <v>1</v>
      </c>
      <c r="O3479" t="s">
        <v>8267</v>
      </c>
      <c r="P3479" t="s">
        <v>8320</v>
      </c>
      <c r="Q3479" t="s">
        <v>8321</v>
      </c>
      <c r="R3479">
        <f t="shared" si="378"/>
        <v>72.48</v>
      </c>
      <c r="S3479" s="9">
        <f t="shared" si="379"/>
        <v>106</v>
      </c>
      <c r="T3479" s="8">
        <f t="shared" si="380"/>
        <v>41401.565868055557</v>
      </c>
      <c r="U3479" s="8">
        <f t="shared" si="381"/>
        <v>41431.565868055557</v>
      </c>
      <c r="V3479" s="14">
        <f t="shared" si="382"/>
        <v>30</v>
      </c>
      <c r="W3479" s="10">
        <f t="shared" si="383"/>
        <v>5.5833333333333332E-2</v>
      </c>
      <c r="X3479" s="21">
        <f t="shared" si="384"/>
        <v>2013</v>
      </c>
    </row>
    <row r="3480" spans="1:24" ht="45" x14ac:dyDescent="0.25">
      <c r="A3480">
        <v>2298</v>
      </c>
      <c r="B3480" s="1" t="s">
        <v>2299</v>
      </c>
      <c r="C3480" s="1" t="s">
        <v>6408</v>
      </c>
      <c r="D3480" s="3">
        <v>30000</v>
      </c>
      <c r="E3480" s="4">
        <v>31522</v>
      </c>
      <c r="F3480" t="s">
        <v>8218</v>
      </c>
      <c r="G3480" t="s">
        <v>8223</v>
      </c>
      <c r="H3480" t="s">
        <v>8404</v>
      </c>
      <c r="I3480" t="s">
        <v>8245</v>
      </c>
      <c r="J3480">
        <v>1395861033</v>
      </c>
      <c r="K3480">
        <v>1393272633</v>
      </c>
      <c r="L3480" t="b">
        <v>0</v>
      </c>
      <c r="M3480">
        <v>288</v>
      </c>
      <c r="N3480" t="b">
        <v>1</v>
      </c>
      <c r="O3480" t="s">
        <v>8274</v>
      </c>
      <c r="P3480" t="s">
        <v>8326</v>
      </c>
      <c r="Q3480" t="s">
        <v>8330</v>
      </c>
      <c r="R3480">
        <f t="shared" si="378"/>
        <v>109.45</v>
      </c>
      <c r="S3480" s="9">
        <f t="shared" si="379"/>
        <v>105</v>
      </c>
      <c r="T3480" s="8">
        <f t="shared" si="380"/>
        <v>41694.84065972222</v>
      </c>
      <c r="U3480" s="8">
        <f t="shared" si="381"/>
        <v>41724.798993055556</v>
      </c>
      <c r="V3480" s="14">
        <f t="shared" si="382"/>
        <v>29.958333333335759</v>
      </c>
      <c r="W3480" s="10">
        <f t="shared" si="383"/>
        <v>5.0733333333333332E-2</v>
      </c>
      <c r="X3480" s="21">
        <f t="shared" si="384"/>
        <v>2014</v>
      </c>
    </row>
    <row r="3481" spans="1:24" ht="60" x14ac:dyDescent="0.25">
      <c r="A3481">
        <v>271</v>
      </c>
      <c r="B3481" s="1" t="s">
        <v>272</v>
      </c>
      <c r="C3481" s="1" t="s">
        <v>4381</v>
      </c>
      <c r="D3481" s="3">
        <v>30000</v>
      </c>
      <c r="E3481" s="4">
        <v>31404</v>
      </c>
      <c r="F3481" t="s">
        <v>8218</v>
      </c>
      <c r="G3481" t="s">
        <v>8223</v>
      </c>
      <c r="H3481" t="s">
        <v>8404</v>
      </c>
      <c r="I3481" t="s">
        <v>8245</v>
      </c>
      <c r="J3481">
        <v>1388649600</v>
      </c>
      <c r="K3481">
        <v>1386123861</v>
      </c>
      <c r="L3481" t="b">
        <v>1</v>
      </c>
      <c r="M3481">
        <v>287</v>
      </c>
      <c r="N3481" t="b">
        <v>1</v>
      </c>
      <c r="O3481" t="s">
        <v>8267</v>
      </c>
      <c r="P3481" t="s">
        <v>8320</v>
      </c>
      <c r="Q3481" t="s">
        <v>8321</v>
      </c>
      <c r="R3481">
        <f t="shared" si="378"/>
        <v>109.42</v>
      </c>
      <c r="S3481" s="9">
        <f t="shared" si="379"/>
        <v>105</v>
      </c>
      <c r="T3481" s="8">
        <f t="shared" si="380"/>
        <v>41612.10024305556</v>
      </c>
      <c r="U3481" s="8">
        <f t="shared" si="381"/>
        <v>41641.333333333336</v>
      </c>
      <c r="V3481" s="14">
        <f t="shared" si="382"/>
        <v>29.233090277775773</v>
      </c>
      <c r="W3481" s="10">
        <f t="shared" si="383"/>
        <v>4.6800000000000001E-2</v>
      </c>
      <c r="X3481" s="21">
        <f t="shared" si="384"/>
        <v>2013</v>
      </c>
    </row>
    <row r="3482" spans="1:24" ht="60" x14ac:dyDescent="0.25">
      <c r="A3482">
        <v>2731</v>
      </c>
      <c r="B3482" s="1" t="s">
        <v>2731</v>
      </c>
      <c r="C3482" s="1" t="s">
        <v>6841</v>
      </c>
      <c r="D3482" s="3">
        <v>30000</v>
      </c>
      <c r="E3482" s="4">
        <v>31291</v>
      </c>
      <c r="F3482" t="s">
        <v>8218</v>
      </c>
      <c r="G3482" t="s">
        <v>8223</v>
      </c>
      <c r="H3482" t="s">
        <v>8404</v>
      </c>
      <c r="I3482" t="s">
        <v>8245</v>
      </c>
      <c r="J3482">
        <v>1413604800</v>
      </c>
      <c r="K3482">
        <v>1408624622</v>
      </c>
      <c r="L3482" t="b">
        <v>0</v>
      </c>
      <c r="M3482">
        <v>37</v>
      </c>
      <c r="N3482" t="b">
        <v>1</v>
      </c>
      <c r="O3482" t="s">
        <v>8293</v>
      </c>
      <c r="P3482" t="s">
        <v>8307</v>
      </c>
      <c r="Q3482" t="s">
        <v>8308</v>
      </c>
      <c r="R3482">
        <f t="shared" si="378"/>
        <v>845.7</v>
      </c>
      <c r="S3482" s="9">
        <f t="shared" si="379"/>
        <v>104</v>
      </c>
      <c r="T3482" s="8">
        <f t="shared" si="380"/>
        <v>41872.525717592594</v>
      </c>
      <c r="U3482" s="8">
        <f t="shared" si="381"/>
        <v>41930.166666666664</v>
      </c>
      <c r="V3482" s="14">
        <f t="shared" si="382"/>
        <v>57.640949074069795</v>
      </c>
      <c r="W3482" s="10">
        <f t="shared" si="383"/>
        <v>4.3033333333333333E-2</v>
      </c>
      <c r="X3482" s="21">
        <f t="shared" si="384"/>
        <v>2014</v>
      </c>
    </row>
    <row r="3483" spans="1:24" ht="60" x14ac:dyDescent="0.25">
      <c r="A3483">
        <v>3425</v>
      </c>
      <c r="B3483" s="1" t="s">
        <v>3424</v>
      </c>
      <c r="C3483" s="1" t="s">
        <v>7535</v>
      </c>
      <c r="D3483" s="3">
        <v>30000</v>
      </c>
      <c r="E3483" s="4">
        <v>30891.1</v>
      </c>
      <c r="F3483" t="s">
        <v>8218</v>
      </c>
      <c r="G3483" t="s">
        <v>8223</v>
      </c>
      <c r="H3483" t="s">
        <v>8404</v>
      </c>
      <c r="I3483" t="s">
        <v>8245</v>
      </c>
      <c r="J3483">
        <v>1412434136</v>
      </c>
      <c r="K3483">
        <v>1409669336</v>
      </c>
      <c r="L3483" t="b">
        <v>0</v>
      </c>
      <c r="M3483">
        <v>104</v>
      </c>
      <c r="N3483" t="b">
        <v>1</v>
      </c>
      <c r="O3483" t="s">
        <v>8269</v>
      </c>
      <c r="P3483" t="s">
        <v>8322</v>
      </c>
      <c r="Q3483" t="s">
        <v>8325</v>
      </c>
      <c r="R3483">
        <f t="shared" si="378"/>
        <v>297.02999999999997</v>
      </c>
      <c r="S3483" s="9">
        <f t="shared" si="379"/>
        <v>103</v>
      </c>
      <c r="T3483" s="8">
        <f t="shared" si="380"/>
        <v>41884.617314814815</v>
      </c>
      <c r="U3483" s="8">
        <f t="shared" si="381"/>
        <v>41916.617314814815</v>
      </c>
      <c r="V3483" s="14">
        <f t="shared" si="382"/>
        <v>32</v>
      </c>
      <c r="W3483" s="10">
        <f t="shared" si="383"/>
        <v>2.9703333333333286E-2</v>
      </c>
      <c r="X3483" s="21">
        <f t="shared" si="384"/>
        <v>2014</v>
      </c>
    </row>
    <row r="3484" spans="1:24" ht="60" x14ac:dyDescent="0.25">
      <c r="A3484">
        <v>2459</v>
      </c>
      <c r="B3484" s="1" t="s">
        <v>2460</v>
      </c>
      <c r="C3484" s="1" t="s">
        <v>6569</v>
      </c>
      <c r="D3484" s="3">
        <v>30000</v>
      </c>
      <c r="E3484" s="4">
        <v>30675</v>
      </c>
      <c r="F3484" t="s">
        <v>8218</v>
      </c>
      <c r="G3484" t="s">
        <v>8223</v>
      </c>
      <c r="H3484" t="s">
        <v>8404</v>
      </c>
      <c r="I3484" t="s">
        <v>8245</v>
      </c>
      <c r="J3484">
        <v>1458742685</v>
      </c>
      <c r="K3484">
        <v>1454858285</v>
      </c>
      <c r="L3484" t="b">
        <v>0</v>
      </c>
      <c r="M3484">
        <v>282</v>
      </c>
      <c r="N3484" t="b">
        <v>1</v>
      </c>
      <c r="O3484" t="s">
        <v>8296</v>
      </c>
      <c r="P3484" t="s">
        <v>8318</v>
      </c>
      <c r="Q3484" t="s">
        <v>8319</v>
      </c>
      <c r="R3484">
        <f t="shared" si="378"/>
        <v>108.78</v>
      </c>
      <c r="S3484" s="9">
        <f t="shared" si="379"/>
        <v>102</v>
      </c>
      <c r="T3484" s="8">
        <f t="shared" si="380"/>
        <v>42407.637557870374</v>
      </c>
      <c r="U3484" s="8">
        <f t="shared" si="381"/>
        <v>42452.595891203702</v>
      </c>
      <c r="V3484" s="14">
        <f t="shared" si="382"/>
        <v>44.958333333328483</v>
      </c>
      <c r="W3484" s="10">
        <f t="shared" si="383"/>
        <v>2.2499999999999999E-2</v>
      </c>
      <c r="X3484" s="21">
        <f t="shared" si="384"/>
        <v>2016</v>
      </c>
    </row>
    <row r="3485" spans="1:24" ht="60" x14ac:dyDescent="0.25">
      <c r="A3485">
        <v>3224</v>
      </c>
      <c r="B3485" s="1" t="s">
        <v>3224</v>
      </c>
      <c r="C3485" s="1" t="s">
        <v>7334</v>
      </c>
      <c r="D3485" s="3">
        <v>30000</v>
      </c>
      <c r="E3485" s="4">
        <v>30610</v>
      </c>
      <c r="F3485" t="s">
        <v>8218</v>
      </c>
      <c r="G3485" t="s">
        <v>8223</v>
      </c>
      <c r="H3485" t="s">
        <v>8404</v>
      </c>
      <c r="I3485" t="s">
        <v>8245</v>
      </c>
      <c r="J3485">
        <v>1484024400</v>
      </c>
      <c r="K3485">
        <v>1479932713</v>
      </c>
      <c r="L3485" t="b">
        <v>1</v>
      </c>
      <c r="M3485">
        <v>216</v>
      </c>
      <c r="N3485" t="b">
        <v>1</v>
      </c>
      <c r="O3485" t="s">
        <v>8269</v>
      </c>
      <c r="P3485" t="s">
        <v>8322</v>
      </c>
      <c r="Q3485" t="s">
        <v>8325</v>
      </c>
      <c r="R3485">
        <f t="shared" si="378"/>
        <v>141.71</v>
      </c>
      <c r="S3485" s="9">
        <f t="shared" si="379"/>
        <v>102</v>
      </c>
      <c r="T3485" s="8">
        <f t="shared" si="380"/>
        <v>42697.850844907407</v>
      </c>
      <c r="U3485" s="8">
        <f t="shared" si="381"/>
        <v>42745.208333333328</v>
      </c>
      <c r="V3485" s="14">
        <f t="shared" si="382"/>
        <v>47.357488425921474</v>
      </c>
      <c r="W3485" s="10">
        <f t="shared" si="383"/>
        <v>2.0333333333333332E-2</v>
      </c>
      <c r="X3485" s="21">
        <f t="shared" si="384"/>
        <v>2016</v>
      </c>
    </row>
    <row r="3486" spans="1:24" ht="60" x14ac:dyDescent="0.25">
      <c r="A3486">
        <v>343</v>
      </c>
      <c r="B3486" s="1" t="s">
        <v>344</v>
      </c>
      <c r="C3486" s="1" t="s">
        <v>4453</v>
      </c>
      <c r="D3486" s="3">
        <v>30000</v>
      </c>
      <c r="E3486" s="4">
        <v>30608.59</v>
      </c>
      <c r="F3486" t="s">
        <v>8218</v>
      </c>
      <c r="G3486" t="s">
        <v>8223</v>
      </c>
      <c r="H3486" t="s">
        <v>8404</v>
      </c>
      <c r="I3486" t="s">
        <v>8245</v>
      </c>
      <c r="J3486">
        <v>1415934000</v>
      </c>
      <c r="K3486">
        <v>1413308545</v>
      </c>
      <c r="L3486" t="b">
        <v>1</v>
      </c>
      <c r="M3486">
        <v>524</v>
      </c>
      <c r="N3486" t="b">
        <v>1</v>
      </c>
      <c r="O3486" t="s">
        <v>8267</v>
      </c>
      <c r="P3486" t="s">
        <v>8320</v>
      </c>
      <c r="Q3486" t="s">
        <v>8321</v>
      </c>
      <c r="R3486">
        <f t="shared" si="378"/>
        <v>58.41</v>
      </c>
      <c r="S3486" s="9">
        <f t="shared" si="379"/>
        <v>102</v>
      </c>
      <c r="T3486" s="8">
        <f t="shared" si="380"/>
        <v>41926.73778935185</v>
      </c>
      <c r="U3486" s="8">
        <f t="shared" si="381"/>
        <v>41957.125</v>
      </c>
      <c r="V3486" s="14">
        <f t="shared" si="382"/>
        <v>30.387210648150358</v>
      </c>
      <c r="W3486" s="10">
        <f t="shared" si="383"/>
        <v>2.0286333333333337E-2</v>
      </c>
      <c r="X3486" s="21">
        <f t="shared" si="384"/>
        <v>2014</v>
      </c>
    </row>
    <row r="3487" spans="1:24" ht="60" x14ac:dyDescent="0.25">
      <c r="A3487">
        <v>411</v>
      </c>
      <c r="B3487" s="1" t="s">
        <v>412</v>
      </c>
      <c r="C3487" s="1" t="s">
        <v>4521</v>
      </c>
      <c r="D3487" s="3">
        <v>30000</v>
      </c>
      <c r="E3487" s="4">
        <v>30315</v>
      </c>
      <c r="F3487" t="s">
        <v>8218</v>
      </c>
      <c r="G3487" t="s">
        <v>8223</v>
      </c>
      <c r="H3487" t="s">
        <v>8404</v>
      </c>
      <c r="I3487" t="s">
        <v>8245</v>
      </c>
      <c r="J3487">
        <v>1387688400</v>
      </c>
      <c r="K3487">
        <v>1384920804</v>
      </c>
      <c r="L3487" t="b">
        <v>0</v>
      </c>
      <c r="M3487">
        <v>241</v>
      </c>
      <c r="N3487" t="b">
        <v>1</v>
      </c>
      <c r="O3487" t="s">
        <v>8267</v>
      </c>
      <c r="P3487" t="s">
        <v>8320</v>
      </c>
      <c r="Q3487" t="s">
        <v>8321</v>
      </c>
      <c r="R3487">
        <f t="shared" si="378"/>
        <v>125.79</v>
      </c>
      <c r="S3487" s="9">
        <f t="shared" si="379"/>
        <v>101</v>
      </c>
      <c r="T3487" s="8">
        <f t="shared" si="380"/>
        <v>41598.17597222222</v>
      </c>
      <c r="U3487" s="8">
        <f t="shared" si="381"/>
        <v>41630.208333333336</v>
      </c>
      <c r="V3487" s="14">
        <f t="shared" si="382"/>
        <v>32.032361111116188</v>
      </c>
      <c r="W3487" s="10">
        <f t="shared" si="383"/>
        <v>1.0500000000000001E-2</v>
      </c>
      <c r="X3487" s="21">
        <f t="shared" si="384"/>
        <v>2013</v>
      </c>
    </row>
    <row r="3488" spans="1:24" ht="45" x14ac:dyDescent="0.25">
      <c r="A3488">
        <v>317</v>
      </c>
      <c r="B3488" s="1" t="s">
        <v>318</v>
      </c>
      <c r="C3488" s="1" t="s">
        <v>4427</v>
      </c>
      <c r="D3488" s="3">
        <v>30000</v>
      </c>
      <c r="E3488" s="4">
        <v>30241</v>
      </c>
      <c r="F3488" t="s">
        <v>8218</v>
      </c>
      <c r="G3488" t="s">
        <v>8223</v>
      </c>
      <c r="H3488" t="s">
        <v>8404</v>
      </c>
      <c r="I3488" t="s">
        <v>8245</v>
      </c>
      <c r="J3488">
        <v>1386778483</v>
      </c>
      <c r="K3488">
        <v>1384186483</v>
      </c>
      <c r="L3488" t="b">
        <v>1</v>
      </c>
      <c r="M3488">
        <v>316</v>
      </c>
      <c r="N3488" t="b">
        <v>1</v>
      </c>
      <c r="O3488" t="s">
        <v>8267</v>
      </c>
      <c r="P3488" t="s">
        <v>8320</v>
      </c>
      <c r="Q3488" t="s">
        <v>8321</v>
      </c>
      <c r="R3488">
        <f t="shared" si="378"/>
        <v>95.7</v>
      </c>
      <c r="S3488" s="9">
        <f t="shared" si="379"/>
        <v>101</v>
      </c>
      <c r="T3488" s="8">
        <f t="shared" si="380"/>
        <v>41589.676886574074</v>
      </c>
      <c r="U3488" s="8">
        <f t="shared" si="381"/>
        <v>41619.676886574074</v>
      </c>
      <c r="V3488" s="14">
        <f t="shared" si="382"/>
        <v>30</v>
      </c>
      <c r="W3488" s="10">
        <f t="shared" si="383"/>
        <v>8.0333333333333333E-3</v>
      </c>
      <c r="X3488" s="21">
        <f t="shared" si="384"/>
        <v>2013</v>
      </c>
    </row>
    <row r="3489" spans="1:24" ht="30" x14ac:dyDescent="0.25">
      <c r="A3489">
        <v>969</v>
      </c>
      <c r="B3489" s="1" t="s">
        <v>970</v>
      </c>
      <c r="C3489" s="1" t="s">
        <v>5079</v>
      </c>
      <c r="D3489" s="3">
        <v>30000</v>
      </c>
      <c r="E3489" s="4">
        <v>14000</v>
      </c>
      <c r="F3489" t="s">
        <v>8220</v>
      </c>
      <c r="G3489" t="s">
        <v>8237</v>
      </c>
      <c r="H3489" t="s">
        <v>8420</v>
      </c>
      <c r="I3489" t="s">
        <v>8255</v>
      </c>
      <c r="J3489">
        <v>1486624607</v>
      </c>
      <c r="K3489">
        <v>1483773407</v>
      </c>
      <c r="L3489" t="b">
        <v>0</v>
      </c>
      <c r="M3489">
        <v>11</v>
      </c>
      <c r="N3489" t="b">
        <v>0</v>
      </c>
      <c r="O3489" t="s">
        <v>8271</v>
      </c>
      <c r="P3489" t="s">
        <v>8307</v>
      </c>
      <c r="Q3489" t="s">
        <v>8309</v>
      </c>
      <c r="R3489">
        <f t="shared" si="378"/>
        <v>1272.73</v>
      </c>
      <c r="S3489" s="9">
        <f t="shared" si="379"/>
        <v>47</v>
      </c>
      <c r="T3489" s="8">
        <f t="shared" si="380"/>
        <v>42742.30332175926</v>
      </c>
      <c r="U3489" s="8">
        <f t="shared" si="381"/>
        <v>42775.30332175926</v>
      </c>
      <c r="V3489" s="14">
        <f t="shared" si="382"/>
        <v>33</v>
      </c>
      <c r="W3489" s="10">
        <f t="shared" si="383"/>
        <v>-0.53333333333333333</v>
      </c>
      <c r="X3489" s="21">
        <f t="shared" si="384"/>
        <v>2017</v>
      </c>
    </row>
    <row r="3490" spans="1:24" ht="45" x14ac:dyDescent="0.25">
      <c r="A3490">
        <v>1007</v>
      </c>
      <c r="B3490" s="1" t="s">
        <v>1008</v>
      </c>
      <c r="C3490" s="1" t="s">
        <v>5117</v>
      </c>
      <c r="D3490" s="3">
        <v>30000</v>
      </c>
      <c r="E3490" s="4">
        <v>13296</v>
      </c>
      <c r="F3490" t="s">
        <v>8219</v>
      </c>
      <c r="G3490" t="s">
        <v>8223</v>
      </c>
      <c r="H3490" t="s">
        <v>8404</v>
      </c>
      <c r="I3490" t="s">
        <v>8245</v>
      </c>
      <c r="J3490">
        <v>1481727623</v>
      </c>
      <c r="K3490">
        <v>1478095223</v>
      </c>
      <c r="L3490" t="b">
        <v>0</v>
      </c>
      <c r="M3490">
        <v>76</v>
      </c>
      <c r="N3490" t="b">
        <v>0</v>
      </c>
      <c r="O3490" t="s">
        <v>8271</v>
      </c>
      <c r="P3490" t="s">
        <v>8307</v>
      </c>
      <c r="Q3490" t="s">
        <v>8309</v>
      </c>
      <c r="R3490">
        <f t="shared" si="378"/>
        <v>174.95</v>
      </c>
      <c r="S3490" s="9">
        <f t="shared" si="379"/>
        <v>44</v>
      </c>
      <c r="T3490" s="8">
        <f t="shared" si="380"/>
        <v>42676.583599537036</v>
      </c>
      <c r="U3490" s="8">
        <f t="shared" si="381"/>
        <v>42718.6252662037</v>
      </c>
      <c r="V3490" s="14">
        <f t="shared" si="382"/>
        <v>42.041666666664241</v>
      </c>
      <c r="W3490" s="10">
        <f t="shared" si="383"/>
        <v>-0.55679999999999996</v>
      </c>
      <c r="X3490" s="21">
        <f t="shared" si="384"/>
        <v>2016</v>
      </c>
    </row>
    <row r="3491" spans="1:24" ht="60" x14ac:dyDescent="0.25">
      <c r="A3491">
        <v>1780</v>
      </c>
      <c r="B3491" s="1" t="s">
        <v>1781</v>
      </c>
      <c r="C3491" s="1" t="s">
        <v>5890</v>
      </c>
      <c r="D3491" s="3">
        <v>30000</v>
      </c>
      <c r="E3491" s="4">
        <v>11923</v>
      </c>
      <c r="F3491" t="s">
        <v>8220</v>
      </c>
      <c r="G3491" t="s">
        <v>8223</v>
      </c>
      <c r="H3491" t="s">
        <v>8404</v>
      </c>
      <c r="I3491" t="s">
        <v>8245</v>
      </c>
      <c r="J3491">
        <v>1467469510</v>
      </c>
      <c r="K3491">
        <v>1462285510</v>
      </c>
      <c r="L3491" t="b">
        <v>1</v>
      </c>
      <c r="M3491">
        <v>152</v>
      </c>
      <c r="N3491" t="b">
        <v>0</v>
      </c>
      <c r="O3491" t="s">
        <v>8283</v>
      </c>
      <c r="P3491" t="s">
        <v>8312</v>
      </c>
      <c r="Q3491" t="s">
        <v>8313</v>
      </c>
      <c r="R3491">
        <f t="shared" si="378"/>
        <v>78.44</v>
      </c>
      <c r="S3491" s="9">
        <f t="shared" si="379"/>
        <v>40</v>
      </c>
      <c r="T3491" s="8">
        <f t="shared" si="380"/>
        <v>42493.600810185191</v>
      </c>
      <c r="U3491" s="8">
        <f t="shared" si="381"/>
        <v>42553.600810185191</v>
      </c>
      <c r="V3491" s="14">
        <f t="shared" si="382"/>
        <v>60</v>
      </c>
      <c r="W3491" s="10">
        <f t="shared" si="383"/>
        <v>-0.60256666666666669</v>
      </c>
      <c r="X3491" s="21">
        <f t="shared" si="384"/>
        <v>2016</v>
      </c>
    </row>
    <row r="3492" spans="1:24" ht="60" x14ac:dyDescent="0.25">
      <c r="A3492">
        <v>671</v>
      </c>
      <c r="B3492" s="1" t="s">
        <v>672</v>
      </c>
      <c r="C3492" s="1" t="s">
        <v>4781</v>
      </c>
      <c r="D3492" s="3">
        <v>30000</v>
      </c>
      <c r="E3492" s="4">
        <v>11828</v>
      </c>
      <c r="F3492" t="s">
        <v>8220</v>
      </c>
      <c r="G3492" t="s">
        <v>8223</v>
      </c>
      <c r="H3492" t="s">
        <v>8404</v>
      </c>
      <c r="I3492" t="s">
        <v>8245</v>
      </c>
      <c r="J3492">
        <v>1421208000</v>
      </c>
      <c r="K3492">
        <v>1418315852</v>
      </c>
      <c r="L3492" t="b">
        <v>0</v>
      </c>
      <c r="M3492">
        <v>15</v>
      </c>
      <c r="N3492" t="b">
        <v>0</v>
      </c>
      <c r="O3492" t="s">
        <v>8271</v>
      </c>
      <c r="P3492" t="s">
        <v>8307</v>
      </c>
      <c r="Q3492" t="s">
        <v>8309</v>
      </c>
      <c r="R3492">
        <f t="shared" si="378"/>
        <v>788.53</v>
      </c>
      <c r="S3492" s="9">
        <f t="shared" si="379"/>
        <v>39</v>
      </c>
      <c r="T3492" s="8">
        <f t="shared" si="380"/>
        <v>41984.692731481482</v>
      </c>
      <c r="U3492" s="8">
        <f t="shared" si="381"/>
        <v>42018.166666666672</v>
      </c>
      <c r="V3492" s="14">
        <f t="shared" si="382"/>
        <v>33.473935185189475</v>
      </c>
      <c r="W3492" s="10">
        <f t="shared" si="383"/>
        <v>-0.60573333333333335</v>
      </c>
      <c r="X3492" s="21">
        <f t="shared" si="384"/>
        <v>2014</v>
      </c>
    </row>
    <row r="3493" spans="1:24" ht="60" x14ac:dyDescent="0.25">
      <c r="A3493">
        <v>1691</v>
      </c>
      <c r="B3493" s="1" t="s">
        <v>1692</v>
      </c>
      <c r="C3493" s="1" t="s">
        <v>5801</v>
      </c>
      <c r="D3493" s="3">
        <v>30000</v>
      </c>
      <c r="E3493" s="4">
        <v>10042</v>
      </c>
      <c r="F3493" t="s">
        <v>8221</v>
      </c>
      <c r="G3493" t="s">
        <v>8223</v>
      </c>
      <c r="H3493" t="s">
        <v>8404</v>
      </c>
      <c r="I3493" t="s">
        <v>8245</v>
      </c>
      <c r="J3493">
        <v>1491181200</v>
      </c>
      <c r="K3493">
        <v>1488387008</v>
      </c>
      <c r="L3493" t="b">
        <v>0</v>
      </c>
      <c r="M3493">
        <v>38</v>
      </c>
      <c r="N3493" t="b">
        <v>0</v>
      </c>
      <c r="O3493" t="s">
        <v>8291</v>
      </c>
      <c r="P3493" t="s">
        <v>8326</v>
      </c>
      <c r="Q3493" t="s">
        <v>8329</v>
      </c>
      <c r="R3493">
        <f t="shared" si="378"/>
        <v>264.26</v>
      </c>
      <c r="S3493" s="9">
        <f t="shared" si="379"/>
        <v>33</v>
      </c>
      <c r="T3493" s="8">
        <f t="shared" si="380"/>
        <v>42795.701481481476</v>
      </c>
      <c r="U3493" s="8">
        <f t="shared" si="381"/>
        <v>42828.041666666672</v>
      </c>
      <c r="V3493" s="14">
        <f t="shared" si="382"/>
        <v>32.340185185195878</v>
      </c>
      <c r="W3493" s="10">
        <f t="shared" si="383"/>
        <v>-0.66526666666666667</v>
      </c>
      <c r="X3493" s="21">
        <f t="shared" si="384"/>
        <v>2017</v>
      </c>
    </row>
    <row r="3494" spans="1:24" ht="60" x14ac:dyDescent="0.25">
      <c r="A3494">
        <v>1305</v>
      </c>
      <c r="B3494" s="1" t="s">
        <v>1306</v>
      </c>
      <c r="C3494" s="1" t="s">
        <v>5415</v>
      </c>
      <c r="D3494" s="3">
        <v>30000</v>
      </c>
      <c r="E3494" s="4">
        <v>7793</v>
      </c>
      <c r="F3494" t="s">
        <v>8219</v>
      </c>
      <c r="G3494" t="s">
        <v>8223</v>
      </c>
      <c r="H3494" t="s">
        <v>8404</v>
      </c>
      <c r="I3494" t="s">
        <v>8245</v>
      </c>
      <c r="J3494">
        <v>1469122200</v>
      </c>
      <c r="K3494">
        <v>1466611108</v>
      </c>
      <c r="L3494" t="b">
        <v>0</v>
      </c>
      <c r="M3494">
        <v>86</v>
      </c>
      <c r="N3494" t="b">
        <v>0</v>
      </c>
      <c r="O3494" t="s">
        <v>8271</v>
      </c>
      <c r="P3494" t="s">
        <v>8307</v>
      </c>
      <c r="Q3494" t="s">
        <v>8309</v>
      </c>
      <c r="R3494">
        <f t="shared" si="378"/>
        <v>90.62</v>
      </c>
      <c r="S3494" s="9">
        <f t="shared" si="379"/>
        <v>26</v>
      </c>
      <c r="T3494" s="8">
        <f t="shared" si="380"/>
        <v>42543.665601851855</v>
      </c>
      <c r="U3494" s="8">
        <f t="shared" si="381"/>
        <v>42572.729166666672</v>
      </c>
      <c r="V3494" s="14">
        <f t="shared" si="382"/>
        <v>29.063564814816345</v>
      </c>
      <c r="W3494" s="10">
        <f t="shared" si="383"/>
        <v>-0.7402333333333333</v>
      </c>
      <c r="X3494" s="21">
        <f t="shared" si="384"/>
        <v>2016</v>
      </c>
    </row>
    <row r="3495" spans="1:24" ht="45" x14ac:dyDescent="0.25">
      <c r="A3495">
        <v>1566</v>
      </c>
      <c r="B3495" s="1" t="s">
        <v>1567</v>
      </c>
      <c r="C3495" s="1" t="s">
        <v>5676</v>
      </c>
      <c r="D3495" s="3">
        <v>30000</v>
      </c>
      <c r="E3495" s="4">
        <v>6375</v>
      </c>
      <c r="F3495" t="s">
        <v>8219</v>
      </c>
      <c r="G3495" t="s">
        <v>8223</v>
      </c>
      <c r="H3495" t="s">
        <v>8404</v>
      </c>
      <c r="I3495" t="s">
        <v>8245</v>
      </c>
      <c r="J3495">
        <v>1469656800</v>
      </c>
      <c r="K3495">
        <v>1467151204</v>
      </c>
      <c r="L3495" t="b">
        <v>0</v>
      </c>
      <c r="M3495">
        <v>59</v>
      </c>
      <c r="N3495" t="b">
        <v>0</v>
      </c>
      <c r="O3495" t="s">
        <v>8288</v>
      </c>
      <c r="P3495" t="s">
        <v>8310</v>
      </c>
      <c r="Q3495" t="s">
        <v>8348</v>
      </c>
      <c r="R3495">
        <f t="shared" si="378"/>
        <v>108.05</v>
      </c>
      <c r="S3495" s="9">
        <f t="shared" si="379"/>
        <v>21</v>
      </c>
      <c r="T3495" s="8">
        <f t="shared" si="380"/>
        <v>42549.916712962964</v>
      </c>
      <c r="U3495" s="8">
        <f t="shared" si="381"/>
        <v>42578.916666666672</v>
      </c>
      <c r="V3495" s="14">
        <f t="shared" si="382"/>
        <v>28.999953703707433</v>
      </c>
      <c r="W3495" s="10">
        <f t="shared" si="383"/>
        <v>-0.78749999999999998</v>
      </c>
      <c r="X3495" s="21">
        <f t="shared" si="384"/>
        <v>2016</v>
      </c>
    </row>
    <row r="3496" spans="1:24" ht="60" x14ac:dyDescent="0.25">
      <c r="A3496">
        <v>2657</v>
      </c>
      <c r="B3496" s="1" t="s">
        <v>2657</v>
      </c>
      <c r="C3496" s="1" t="s">
        <v>6767</v>
      </c>
      <c r="D3496" s="3">
        <v>30000</v>
      </c>
      <c r="E3496" s="4">
        <v>5621.38</v>
      </c>
      <c r="F3496" t="s">
        <v>8219</v>
      </c>
      <c r="G3496" t="s">
        <v>8223</v>
      </c>
      <c r="H3496" t="s">
        <v>8404</v>
      </c>
      <c r="I3496" t="s">
        <v>8245</v>
      </c>
      <c r="J3496">
        <v>1470187800</v>
      </c>
      <c r="K3496">
        <v>1467325053</v>
      </c>
      <c r="L3496" t="b">
        <v>0</v>
      </c>
      <c r="M3496">
        <v>59</v>
      </c>
      <c r="N3496" t="b">
        <v>0</v>
      </c>
      <c r="O3496" t="s">
        <v>8299</v>
      </c>
      <c r="P3496" t="s">
        <v>8307</v>
      </c>
      <c r="Q3496" t="s">
        <v>8314</v>
      </c>
      <c r="R3496">
        <f t="shared" si="378"/>
        <v>95.28</v>
      </c>
      <c r="S3496" s="9">
        <f t="shared" si="379"/>
        <v>19</v>
      </c>
      <c r="T3496" s="8">
        <f t="shared" si="380"/>
        <v>42551.928854166668</v>
      </c>
      <c r="U3496" s="8">
        <f t="shared" si="381"/>
        <v>42585.0625</v>
      </c>
      <c r="V3496" s="14">
        <f t="shared" si="382"/>
        <v>33.133645833331684</v>
      </c>
      <c r="W3496" s="10">
        <f t="shared" si="383"/>
        <v>-0.81262066666666666</v>
      </c>
      <c r="X3496" s="21">
        <f t="shared" si="384"/>
        <v>2016</v>
      </c>
    </row>
    <row r="3497" spans="1:24" ht="75" x14ac:dyDescent="0.25">
      <c r="A3497">
        <v>587</v>
      </c>
      <c r="B3497" s="1" t="s">
        <v>588</v>
      </c>
      <c r="C3497" s="1" t="s">
        <v>4697</v>
      </c>
      <c r="D3497" s="3">
        <v>30000</v>
      </c>
      <c r="E3497" s="4">
        <v>2725</v>
      </c>
      <c r="F3497" t="s">
        <v>8220</v>
      </c>
      <c r="G3497" t="s">
        <v>8228</v>
      </c>
      <c r="H3497" t="s">
        <v>8409</v>
      </c>
      <c r="I3497" t="s">
        <v>8250</v>
      </c>
      <c r="J3497">
        <v>1429207833</v>
      </c>
      <c r="K3497">
        <v>1426615833</v>
      </c>
      <c r="L3497" t="b">
        <v>0</v>
      </c>
      <c r="M3497">
        <v>7</v>
      </c>
      <c r="N3497" t="b">
        <v>0</v>
      </c>
      <c r="O3497" t="s">
        <v>8270</v>
      </c>
      <c r="P3497" t="s">
        <v>8307</v>
      </c>
      <c r="Q3497" t="s">
        <v>8341</v>
      </c>
      <c r="R3497">
        <f t="shared" si="378"/>
        <v>389.29</v>
      </c>
      <c r="S3497" s="9">
        <f t="shared" si="379"/>
        <v>9</v>
      </c>
      <c r="T3497" s="8">
        <f t="shared" si="380"/>
        <v>42080.757326388892</v>
      </c>
      <c r="U3497" s="8">
        <f t="shared" si="381"/>
        <v>42110.757326388892</v>
      </c>
      <c r="V3497" s="14">
        <f t="shared" si="382"/>
        <v>30</v>
      </c>
      <c r="W3497" s="10">
        <f t="shared" si="383"/>
        <v>-0.90916666666666668</v>
      </c>
      <c r="X3497" s="21">
        <f t="shared" si="384"/>
        <v>2015</v>
      </c>
    </row>
    <row r="3498" spans="1:24" ht="75" x14ac:dyDescent="0.25">
      <c r="A3498">
        <v>3849</v>
      </c>
      <c r="B3498" s="1" t="s">
        <v>3846</v>
      </c>
      <c r="C3498" s="1" t="s">
        <v>7958</v>
      </c>
      <c r="D3498" s="3">
        <v>30000</v>
      </c>
      <c r="E3498" s="4">
        <v>2113</v>
      </c>
      <c r="F3498" t="s">
        <v>8220</v>
      </c>
      <c r="G3498" t="s">
        <v>8235</v>
      </c>
      <c r="H3498" t="s">
        <v>8413</v>
      </c>
      <c r="I3498" t="s">
        <v>8248</v>
      </c>
      <c r="J3498">
        <v>1434047084</v>
      </c>
      <c r="K3498">
        <v>1431455084</v>
      </c>
      <c r="L3498" t="b">
        <v>1</v>
      </c>
      <c r="M3498">
        <v>28</v>
      </c>
      <c r="N3498" t="b">
        <v>0</v>
      </c>
      <c r="O3498" t="s">
        <v>8269</v>
      </c>
      <c r="P3498" t="s">
        <v>8322</v>
      </c>
      <c r="Q3498" t="s">
        <v>8325</v>
      </c>
      <c r="R3498">
        <f t="shared" si="378"/>
        <v>75.459999999999994</v>
      </c>
      <c r="S3498" s="9">
        <f t="shared" si="379"/>
        <v>7</v>
      </c>
      <c r="T3498" s="8">
        <f t="shared" si="380"/>
        <v>42136.767175925925</v>
      </c>
      <c r="U3498" s="8">
        <f t="shared" si="381"/>
        <v>42166.767175925925</v>
      </c>
      <c r="V3498" s="14">
        <f t="shared" si="382"/>
        <v>30</v>
      </c>
      <c r="W3498" s="10">
        <f t="shared" si="383"/>
        <v>-0.92956666666666665</v>
      </c>
      <c r="X3498" s="21">
        <f t="shared" si="384"/>
        <v>2015</v>
      </c>
    </row>
    <row r="3499" spans="1:24" ht="60" x14ac:dyDescent="0.25">
      <c r="A3499">
        <v>913</v>
      </c>
      <c r="B3499" s="1" t="s">
        <v>914</v>
      </c>
      <c r="C3499" s="1" t="s">
        <v>5023</v>
      </c>
      <c r="D3499" s="3">
        <v>30000</v>
      </c>
      <c r="E3499" s="4">
        <v>1982</v>
      </c>
      <c r="F3499" t="s">
        <v>8220</v>
      </c>
      <c r="G3499" t="s">
        <v>8223</v>
      </c>
      <c r="H3499" t="s">
        <v>8404</v>
      </c>
      <c r="I3499" t="s">
        <v>8245</v>
      </c>
      <c r="J3499">
        <v>1336188019</v>
      </c>
      <c r="K3499">
        <v>1333596019</v>
      </c>
      <c r="L3499" t="b">
        <v>0</v>
      </c>
      <c r="M3499">
        <v>24</v>
      </c>
      <c r="N3499" t="b">
        <v>0</v>
      </c>
      <c r="O3499" t="s">
        <v>8276</v>
      </c>
      <c r="P3499" t="s">
        <v>8326</v>
      </c>
      <c r="Q3499" t="s">
        <v>8349</v>
      </c>
      <c r="R3499">
        <f t="shared" si="378"/>
        <v>82.58</v>
      </c>
      <c r="S3499" s="9">
        <f t="shared" si="379"/>
        <v>7</v>
      </c>
      <c r="T3499" s="8">
        <f t="shared" si="380"/>
        <v>41004.139108796298</v>
      </c>
      <c r="U3499" s="8">
        <f t="shared" si="381"/>
        <v>41034.139108796298</v>
      </c>
      <c r="V3499" s="14">
        <f t="shared" si="382"/>
        <v>30</v>
      </c>
      <c r="W3499" s="10">
        <f t="shared" si="383"/>
        <v>-0.93393333333333328</v>
      </c>
      <c r="X3499" s="21">
        <f t="shared" si="384"/>
        <v>2012</v>
      </c>
    </row>
    <row r="3500" spans="1:24" ht="60" x14ac:dyDescent="0.25">
      <c r="A3500">
        <v>985</v>
      </c>
      <c r="B3500" s="1" t="s">
        <v>986</v>
      </c>
      <c r="C3500" s="1" t="s">
        <v>5095</v>
      </c>
      <c r="D3500" s="3">
        <v>30000</v>
      </c>
      <c r="E3500" s="4">
        <v>1888</v>
      </c>
      <c r="F3500" t="s">
        <v>8220</v>
      </c>
      <c r="G3500" t="s">
        <v>8235</v>
      </c>
      <c r="H3500" t="s">
        <v>8413</v>
      </c>
      <c r="I3500" t="s">
        <v>8248</v>
      </c>
      <c r="J3500">
        <v>1451602800</v>
      </c>
      <c r="K3500">
        <v>1449011610</v>
      </c>
      <c r="L3500" t="b">
        <v>0</v>
      </c>
      <c r="M3500">
        <v>23</v>
      </c>
      <c r="N3500" t="b">
        <v>0</v>
      </c>
      <c r="O3500" t="s">
        <v>8271</v>
      </c>
      <c r="P3500" t="s">
        <v>8307</v>
      </c>
      <c r="Q3500" t="s">
        <v>8309</v>
      </c>
      <c r="R3500">
        <f t="shared" si="378"/>
        <v>82.09</v>
      </c>
      <c r="S3500" s="9">
        <f t="shared" si="379"/>
        <v>6</v>
      </c>
      <c r="T3500" s="8">
        <f t="shared" si="380"/>
        <v>42339.967708333337</v>
      </c>
      <c r="U3500" s="8">
        <f t="shared" si="381"/>
        <v>42369.958333333328</v>
      </c>
      <c r="V3500" s="14">
        <f t="shared" si="382"/>
        <v>29.990624999991269</v>
      </c>
      <c r="W3500" s="10">
        <f t="shared" si="383"/>
        <v>-0.93706666666666671</v>
      </c>
      <c r="X3500" s="21">
        <f t="shared" si="384"/>
        <v>2015</v>
      </c>
    </row>
    <row r="3501" spans="1:24" ht="60" x14ac:dyDescent="0.25">
      <c r="A3501">
        <v>1773</v>
      </c>
      <c r="B3501" s="1" t="s">
        <v>1774</v>
      </c>
      <c r="C3501" s="1" t="s">
        <v>5883</v>
      </c>
      <c r="D3501" s="3">
        <v>30000</v>
      </c>
      <c r="E3501" s="4">
        <v>1877</v>
      </c>
      <c r="F3501" t="s">
        <v>8220</v>
      </c>
      <c r="G3501" t="s">
        <v>8223</v>
      </c>
      <c r="H3501" t="s">
        <v>8404</v>
      </c>
      <c r="I3501" t="s">
        <v>8245</v>
      </c>
      <c r="J3501">
        <v>1421691298</v>
      </c>
      <c r="K3501">
        <v>1417803298</v>
      </c>
      <c r="L3501" t="b">
        <v>1</v>
      </c>
      <c r="M3501">
        <v>19</v>
      </c>
      <c r="N3501" t="b">
        <v>0</v>
      </c>
      <c r="O3501" t="s">
        <v>8283</v>
      </c>
      <c r="P3501" t="s">
        <v>8312</v>
      </c>
      <c r="Q3501" t="s">
        <v>8313</v>
      </c>
      <c r="R3501">
        <f t="shared" si="378"/>
        <v>98.79</v>
      </c>
      <c r="S3501" s="9">
        <f t="shared" si="379"/>
        <v>6</v>
      </c>
      <c r="T3501" s="8">
        <f t="shared" si="380"/>
        <v>41978.760393518518</v>
      </c>
      <c r="U3501" s="8">
        <f t="shared" si="381"/>
        <v>42023.760393518518</v>
      </c>
      <c r="V3501" s="14">
        <f t="shared" si="382"/>
        <v>45</v>
      </c>
      <c r="W3501" s="10">
        <f t="shared" si="383"/>
        <v>-0.93743333333333334</v>
      </c>
      <c r="X3501" s="21">
        <f t="shared" si="384"/>
        <v>2014</v>
      </c>
    </row>
    <row r="3502" spans="1:24" ht="60" x14ac:dyDescent="0.25">
      <c r="A3502">
        <v>481</v>
      </c>
      <c r="B3502" s="1" t="s">
        <v>482</v>
      </c>
      <c r="C3502" s="1" t="s">
        <v>4591</v>
      </c>
      <c r="D3502" s="3">
        <v>30000</v>
      </c>
      <c r="E3502" s="4">
        <v>1830</v>
      </c>
      <c r="F3502" t="s">
        <v>8220</v>
      </c>
      <c r="G3502" t="s">
        <v>8223</v>
      </c>
      <c r="H3502" t="s">
        <v>8404</v>
      </c>
      <c r="I3502" t="s">
        <v>8245</v>
      </c>
      <c r="J3502">
        <v>1349885289</v>
      </c>
      <c r="K3502">
        <v>1347293289</v>
      </c>
      <c r="L3502" t="b">
        <v>0</v>
      </c>
      <c r="M3502">
        <v>21</v>
      </c>
      <c r="N3502" t="b">
        <v>0</v>
      </c>
      <c r="O3502" t="s">
        <v>8268</v>
      </c>
      <c r="P3502" t="s">
        <v>8320</v>
      </c>
      <c r="Q3502" t="s">
        <v>8338</v>
      </c>
      <c r="R3502">
        <f t="shared" si="378"/>
        <v>87.14</v>
      </c>
      <c r="S3502" s="9">
        <f t="shared" si="379"/>
        <v>6</v>
      </c>
      <c r="T3502" s="8">
        <f t="shared" si="380"/>
        <v>41162.672326388885</v>
      </c>
      <c r="U3502" s="8">
        <f t="shared" si="381"/>
        <v>41192.672326388885</v>
      </c>
      <c r="V3502" s="14">
        <f t="shared" si="382"/>
        <v>30</v>
      </c>
      <c r="W3502" s="10">
        <f t="shared" si="383"/>
        <v>-0.93899999999999995</v>
      </c>
      <c r="X3502" s="21">
        <f t="shared" si="384"/>
        <v>2012</v>
      </c>
    </row>
    <row r="3503" spans="1:24" ht="60" x14ac:dyDescent="0.25">
      <c r="A3503">
        <v>2139</v>
      </c>
      <c r="B3503" s="1" t="s">
        <v>2140</v>
      </c>
      <c r="C3503" s="1" t="s">
        <v>6249</v>
      </c>
      <c r="D3503" s="3">
        <v>30000</v>
      </c>
      <c r="E3503" s="4">
        <v>1626</v>
      </c>
      <c r="F3503" t="s">
        <v>8220</v>
      </c>
      <c r="G3503" t="s">
        <v>8223</v>
      </c>
      <c r="H3503" t="s">
        <v>8404</v>
      </c>
      <c r="I3503" t="s">
        <v>8245</v>
      </c>
      <c r="J3503">
        <v>1478196008</v>
      </c>
      <c r="K3503">
        <v>1475604008</v>
      </c>
      <c r="L3503" t="b">
        <v>0</v>
      </c>
      <c r="M3503">
        <v>56</v>
      </c>
      <c r="N3503" t="b">
        <v>0</v>
      </c>
      <c r="O3503" t="s">
        <v>8280</v>
      </c>
      <c r="P3503" t="s">
        <v>8315</v>
      </c>
      <c r="Q3503" t="s">
        <v>8333</v>
      </c>
      <c r="R3503">
        <f t="shared" si="378"/>
        <v>29.04</v>
      </c>
      <c r="S3503" s="9">
        <f t="shared" si="379"/>
        <v>5</v>
      </c>
      <c r="T3503" s="8">
        <f t="shared" si="380"/>
        <v>42647.750092592592</v>
      </c>
      <c r="U3503" s="8">
        <f t="shared" si="381"/>
        <v>42677.750092592592</v>
      </c>
      <c r="V3503" s="14">
        <f t="shared" si="382"/>
        <v>30</v>
      </c>
      <c r="W3503" s="10">
        <f t="shared" si="383"/>
        <v>-0.94579999999999997</v>
      </c>
      <c r="X3503" s="21">
        <f t="shared" si="384"/>
        <v>2016</v>
      </c>
    </row>
    <row r="3504" spans="1:24" ht="45" x14ac:dyDescent="0.25">
      <c r="A3504">
        <v>3981</v>
      </c>
      <c r="B3504" s="1" t="s">
        <v>3358</v>
      </c>
      <c r="C3504" s="1" t="s">
        <v>7469</v>
      </c>
      <c r="D3504" s="3">
        <v>30000</v>
      </c>
      <c r="E3504" s="4">
        <v>1225</v>
      </c>
      <c r="F3504" t="s">
        <v>8220</v>
      </c>
      <c r="G3504" t="s">
        <v>8223</v>
      </c>
      <c r="H3504" t="s">
        <v>8404</v>
      </c>
      <c r="I3504" t="s">
        <v>8245</v>
      </c>
      <c r="J3504">
        <v>1468729149</v>
      </c>
      <c r="K3504">
        <v>1463545149</v>
      </c>
      <c r="L3504" t="b">
        <v>0</v>
      </c>
      <c r="M3504">
        <v>7</v>
      </c>
      <c r="N3504" t="b">
        <v>0</v>
      </c>
      <c r="O3504" t="s">
        <v>8269</v>
      </c>
      <c r="P3504" t="s">
        <v>8322</v>
      </c>
      <c r="Q3504" t="s">
        <v>8325</v>
      </c>
      <c r="R3504">
        <f t="shared" si="378"/>
        <v>175</v>
      </c>
      <c r="S3504" s="9">
        <f t="shared" si="379"/>
        <v>4</v>
      </c>
      <c r="T3504" s="8">
        <f t="shared" si="380"/>
        <v>42508.179965277777</v>
      </c>
      <c r="U3504" s="8">
        <f t="shared" si="381"/>
        <v>42568.179965277777</v>
      </c>
      <c r="V3504" s="14">
        <f t="shared" si="382"/>
        <v>60</v>
      </c>
      <c r="W3504" s="10">
        <f t="shared" si="383"/>
        <v>-0.95916666666666661</v>
      </c>
      <c r="X3504" s="21">
        <f t="shared" si="384"/>
        <v>2016</v>
      </c>
    </row>
    <row r="3505" spans="1:24" ht="45" x14ac:dyDescent="0.25">
      <c r="A3505">
        <v>1160</v>
      </c>
      <c r="B3505" s="1" t="s">
        <v>1161</v>
      </c>
      <c r="C3505" s="1" t="s">
        <v>5270</v>
      </c>
      <c r="D3505" s="3">
        <v>30000</v>
      </c>
      <c r="E3505" s="4">
        <v>1155</v>
      </c>
      <c r="F3505" t="s">
        <v>8220</v>
      </c>
      <c r="G3505" t="s">
        <v>8223</v>
      </c>
      <c r="H3505" t="s">
        <v>8404</v>
      </c>
      <c r="I3505" t="s">
        <v>8245</v>
      </c>
      <c r="J3505">
        <v>1427510586</v>
      </c>
      <c r="K3505">
        <v>1424922186</v>
      </c>
      <c r="L3505" t="b">
        <v>0</v>
      </c>
      <c r="M3505">
        <v>19</v>
      </c>
      <c r="N3505" t="b">
        <v>0</v>
      </c>
      <c r="O3505" t="s">
        <v>8282</v>
      </c>
      <c r="P3505" t="s">
        <v>8318</v>
      </c>
      <c r="Q3505" t="s">
        <v>8344</v>
      </c>
      <c r="R3505">
        <f t="shared" si="378"/>
        <v>60.79</v>
      </c>
      <c r="S3505" s="9">
        <f t="shared" si="379"/>
        <v>4</v>
      </c>
      <c r="T3505" s="8">
        <f t="shared" si="380"/>
        <v>42061.154930555553</v>
      </c>
      <c r="U3505" s="8">
        <f t="shared" si="381"/>
        <v>42091.113263888896</v>
      </c>
      <c r="V3505" s="14">
        <f t="shared" si="382"/>
        <v>29.958333333343035</v>
      </c>
      <c r="W3505" s="10">
        <f t="shared" si="383"/>
        <v>-0.96150000000000002</v>
      </c>
      <c r="X3505" s="21">
        <f t="shared" si="384"/>
        <v>2015</v>
      </c>
    </row>
    <row r="3506" spans="1:24" ht="45" x14ac:dyDescent="0.25">
      <c r="A3506">
        <v>1085</v>
      </c>
      <c r="B3506" s="1" t="s">
        <v>1086</v>
      </c>
      <c r="C3506" s="1" t="s">
        <v>5195</v>
      </c>
      <c r="D3506" s="3">
        <v>30000</v>
      </c>
      <c r="E3506" s="4">
        <v>1026</v>
      </c>
      <c r="F3506" t="s">
        <v>8220</v>
      </c>
      <c r="G3506" t="s">
        <v>8228</v>
      </c>
      <c r="H3506" t="s">
        <v>8409</v>
      </c>
      <c r="I3506" t="s">
        <v>8250</v>
      </c>
      <c r="J3506">
        <v>1457967975</v>
      </c>
      <c r="K3506">
        <v>1455379575</v>
      </c>
      <c r="L3506" t="b">
        <v>0</v>
      </c>
      <c r="M3506">
        <v>9</v>
      </c>
      <c r="N3506" t="b">
        <v>0</v>
      </c>
      <c r="O3506" t="s">
        <v>8280</v>
      </c>
      <c r="P3506" t="s">
        <v>8315</v>
      </c>
      <c r="Q3506" t="s">
        <v>8333</v>
      </c>
      <c r="R3506">
        <f t="shared" si="378"/>
        <v>114</v>
      </c>
      <c r="S3506" s="9">
        <f t="shared" si="379"/>
        <v>3</v>
      </c>
      <c r="T3506" s="8">
        <f t="shared" si="380"/>
        <v>42413.671006944445</v>
      </c>
      <c r="U3506" s="8">
        <f t="shared" si="381"/>
        <v>42443.629340277781</v>
      </c>
      <c r="V3506" s="14">
        <f t="shared" si="382"/>
        <v>29.958333333335759</v>
      </c>
      <c r="W3506" s="10">
        <f t="shared" si="383"/>
        <v>-0.96579999999999999</v>
      </c>
      <c r="X3506" s="21">
        <f t="shared" si="384"/>
        <v>2016</v>
      </c>
    </row>
    <row r="3507" spans="1:24" ht="60" x14ac:dyDescent="0.25">
      <c r="A3507">
        <v>1338</v>
      </c>
      <c r="B3507" s="1" t="s">
        <v>1339</v>
      </c>
      <c r="C3507" s="1" t="s">
        <v>5448</v>
      </c>
      <c r="D3507" s="3">
        <v>30000</v>
      </c>
      <c r="E3507" s="4">
        <v>991</v>
      </c>
      <c r="F3507" t="s">
        <v>8219</v>
      </c>
      <c r="G3507" t="s">
        <v>8223</v>
      </c>
      <c r="H3507" t="s">
        <v>8404</v>
      </c>
      <c r="I3507" t="s">
        <v>8245</v>
      </c>
      <c r="J3507">
        <v>1438543033</v>
      </c>
      <c r="K3507">
        <v>1435951033</v>
      </c>
      <c r="L3507" t="b">
        <v>0</v>
      </c>
      <c r="M3507">
        <v>15</v>
      </c>
      <c r="N3507" t="b">
        <v>0</v>
      </c>
      <c r="O3507" t="s">
        <v>8271</v>
      </c>
      <c r="P3507" t="s">
        <v>8307</v>
      </c>
      <c r="Q3507" t="s">
        <v>8309</v>
      </c>
      <c r="R3507">
        <f t="shared" si="378"/>
        <v>66.069999999999993</v>
      </c>
      <c r="S3507" s="9">
        <f t="shared" si="379"/>
        <v>3</v>
      </c>
      <c r="T3507" s="8">
        <f t="shared" si="380"/>
        <v>42188.803622685184</v>
      </c>
      <c r="U3507" s="8">
        <f t="shared" si="381"/>
        <v>42218.803622685184</v>
      </c>
      <c r="V3507" s="14">
        <f t="shared" si="382"/>
        <v>30</v>
      </c>
      <c r="W3507" s="10">
        <f t="shared" si="383"/>
        <v>-0.96696666666666664</v>
      </c>
      <c r="X3507" s="21">
        <f t="shared" si="384"/>
        <v>2015</v>
      </c>
    </row>
    <row r="3508" spans="1:24" ht="45" x14ac:dyDescent="0.25">
      <c r="A3508">
        <v>473</v>
      </c>
      <c r="B3508" s="1" t="s">
        <v>474</v>
      </c>
      <c r="C3508" s="1" t="s">
        <v>4583</v>
      </c>
      <c r="D3508" s="3">
        <v>30000</v>
      </c>
      <c r="E3508" s="4">
        <v>861</v>
      </c>
      <c r="F3508" t="s">
        <v>8220</v>
      </c>
      <c r="G3508" t="s">
        <v>8223</v>
      </c>
      <c r="H3508" t="s">
        <v>8404</v>
      </c>
      <c r="I3508" t="s">
        <v>8245</v>
      </c>
      <c r="J3508">
        <v>1410972319</v>
      </c>
      <c r="K3508">
        <v>1408380319</v>
      </c>
      <c r="L3508" t="b">
        <v>0</v>
      </c>
      <c r="M3508">
        <v>14</v>
      </c>
      <c r="N3508" t="b">
        <v>0</v>
      </c>
      <c r="O3508" t="s">
        <v>8268</v>
      </c>
      <c r="P3508" t="s">
        <v>8320</v>
      </c>
      <c r="Q3508" t="s">
        <v>8338</v>
      </c>
      <c r="R3508">
        <f t="shared" si="378"/>
        <v>61.5</v>
      </c>
      <c r="S3508" s="9">
        <f t="shared" si="379"/>
        <v>3</v>
      </c>
      <c r="T3508" s="8">
        <f t="shared" si="380"/>
        <v>41869.698136574072</v>
      </c>
      <c r="U3508" s="8">
        <f t="shared" si="381"/>
        <v>41899.698136574072</v>
      </c>
      <c r="V3508" s="14">
        <f t="shared" si="382"/>
        <v>30</v>
      </c>
      <c r="W3508" s="10">
        <f t="shared" si="383"/>
        <v>-0.97130000000000005</v>
      </c>
      <c r="X3508" s="21">
        <f t="shared" si="384"/>
        <v>2014</v>
      </c>
    </row>
    <row r="3509" spans="1:24" ht="45" x14ac:dyDescent="0.25">
      <c r="A3509">
        <v>4095</v>
      </c>
      <c r="B3509" s="1" t="s">
        <v>4091</v>
      </c>
      <c r="C3509" s="1" t="s">
        <v>8198</v>
      </c>
      <c r="D3509" s="3">
        <v>30000</v>
      </c>
      <c r="E3509" s="4">
        <v>800</v>
      </c>
      <c r="F3509" t="s">
        <v>8220</v>
      </c>
      <c r="G3509" t="s">
        <v>8237</v>
      </c>
      <c r="H3509" t="s">
        <v>8420</v>
      </c>
      <c r="I3509" t="s">
        <v>8255</v>
      </c>
      <c r="J3509">
        <v>1482108350</v>
      </c>
      <c r="K3509">
        <v>1479516350</v>
      </c>
      <c r="L3509" t="b">
        <v>0</v>
      </c>
      <c r="M3509">
        <v>1</v>
      </c>
      <c r="N3509" t="b">
        <v>0</v>
      </c>
      <c r="O3509" t="s">
        <v>8269</v>
      </c>
      <c r="P3509" t="s">
        <v>8322</v>
      </c>
      <c r="Q3509" t="s">
        <v>8325</v>
      </c>
      <c r="R3509">
        <f t="shared" si="378"/>
        <v>800</v>
      </c>
      <c r="S3509" s="9">
        <f t="shared" si="379"/>
        <v>3</v>
      </c>
      <c r="T3509" s="8">
        <f t="shared" si="380"/>
        <v>42693.031828703708</v>
      </c>
      <c r="U3509" s="8">
        <f t="shared" si="381"/>
        <v>42723.031828703708</v>
      </c>
      <c r="V3509" s="14">
        <f t="shared" si="382"/>
        <v>30</v>
      </c>
      <c r="W3509" s="10">
        <f t="shared" si="383"/>
        <v>-0.97333333333333338</v>
      </c>
      <c r="X3509" s="21">
        <f t="shared" si="384"/>
        <v>2016</v>
      </c>
    </row>
    <row r="3510" spans="1:24" ht="45" x14ac:dyDescent="0.25">
      <c r="A3510">
        <v>620</v>
      </c>
      <c r="B3510" s="1" t="s">
        <v>621</v>
      </c>
      <c r="C3510" s="1" t="s">
        <v>4730</v>
      </c>
      <c r="D3510" s="3">
        <v>30000</v>
      </c>
      <c r="E3510" s="4">
        <v>300</v>
      </c>
      <c r="F3510" t="s">
        <v>8219</v>
      </c>
      <c r="G3510" t="s">
        <v>8228</v>
      </c>
      <c r="H3510" t="s">
        <v>8409</v>
      </c>
      <c r="I3510" t="s">
        <v>8250</v>
      </c>
      <c r="J3510">
        <v>1408986738</v>
      </c>
      <c r="K3510">
        <v>1405098738</v>
      </c>
      <c r="L3510" t="b">
        <v>0</v>
      </c>
      <c r="M3510">
        <v>1</v>
      </c>
      <c r="N3510" t="b">
        <v>0</v>
      </c>
      <c r="O3510" t="s">
        <v>8270</v>
      </c>
      <c r="P3510" t="s">
        <v>8307</v>
      </c>
      <c r="Q3510" t="s">
        <v>8341</v>
      </c>
      <c r="R3510">
        <f t="shared" si="378"/>
        <v>300</v>
      </c>
      <c r="S3510" s="9">
        <f t="shared" si="379"/>
        <v>1</v>
      </c>
      <c r="T3510" s="8">
        <f t="shared" si="380"/>
        <v>41831.716874999998</v>
      </c>
      <c r="U3510" s="8">
        <f t="shared" si="381"/>
        <v>41876.716874999998</v>
      </c>
      <c r="V3510" s="14">
        <f t="shared" si="382"/>
        <v>45</v>
      </c>
      <c r="W3510" s="10">
        <f t="shared" si="383"/>
        <v>-0.99</v>
      </c>
      <c r="X3510" s="21">
        <f t="shared" si="384"/>
        <v>2014</v>
      </c>
    </row>
    <row r="3511" spans="1:24" ht="60" x14ac:dyDescent="0.25">
      <c r="A3511">
        <v>3198</v>
      </c>
      <c r="B3511" s="1" t="s">
        <v>3198</v>
      </c>
      <c r="C3511" s="1" t="s">
        <v>7308</v>
      </c>
      <c r="D3511" s="3">
        <v>30000</v>
      </c>
      <c r="E3511" s="4">
        <v>110</v>
      </c>
      <c r="F3511" t="s">
        <v>8220</v>
      </c>
      <c r="G3511" t="s">
        <v>8231</v>
      </c>
      <c r="H3511" t="s">
        <v>8418</v>
      </c>
      <c r="I3511" t="s">
        <v>8252</v>
      </c>
      <c r="J3511">
        <v>1424081477</v>
      </c>
      <c r="K3511">
        <v>1420798277</v>
      </c>
      <c r="L3511" t="b">
        <v>0</v>
      </c>
      <c r="M3511">
        <v>3</v>
      </c>
      <c r="N3511" t="b">
        <v>0</v>
      </c>
      <c r="O3511" t="s">
        <v>8303</v>
      </c>
      <c r="P3511" t="s">
        <v>8322</v>
      </c>
      <c r="Q3511" t="s">
        <v>8334</v>
      </c>
      <c r="R3511">
        <f t="shared" si="378"/>
        <v>36.67</v>
      </c>
      <c r="S3511" s="9">
        <f t="shared" si="379"/>
        <v>0</v>
      </c>
      <c r="T3511" s="8">
        <f t="shared" si="380"/>
        <v>42013.424502314811</v>
      </c>
      <c r="U3511" s="8">
        <f t="shared" si="381"/>
        <v>42051.424502314811</v>
      </c>
      <c r="V3511" s="14">
        <f t="shared" si="382"/>
        <v>38</v>
      </c>
      <c r="W3511" s="10">
        <f t="shared" si="383"/>
        <v>-0.99633333333333329</v>
      </c>
      <c r="X3511" s="21">
        <f t="shared" si="384"/>
        <v>2015</v>
      </c>
    </row>
    <row r="3512" spans="1:24" ht="60" x14ac:dyDescent="0.25">
      <c r="A3512">
        <v>1423</v>
      </c>
      <c r="B3512" s="1" t="s">
        <v>1424</v>
      </c>
      <c r="C3512" s="1" t="s">
        <v>5533</v>
      </c>
      <c r="D3512" s="3">
        <v>30000</v>
      </c>
      <c r="E3512" s="4">
        <v>100</v>
      </c>
      <c r="F3512" t="s">
        <v>8220</v>
      </c>
      <c r="G3512" t="s">
        <v>8225</v>
      </c>
      <c r="H3512" t="s">
        <v>8405</v>
      </c>
      <c r="I3512" t="s">
        <v>8247</v>
      </c>
      <c r="J3512">
        <v>1451637531</v>
      </c>
      <c r="K3512">
        <v>1449045531</v>
      </c>
      <c r="L3512" t="b">
        <v>0</v>
      </c>
      <c r="M3512">
        <v>1</v>
      </c>
      <c r="N3512" t="b">
        <v>0</v>
      </c>
      <c r="O3512" t="s">
        <v>8285</v>
      </c>
      <c r="P3512" t="s">
        <v>8310</v>
      </c>
      <c r="Q3512" t="s">
        <v>8347</v>
      </c>
      <c r="R3512">
        <f t="shared" si="378"/>
        <v>100</v>
      </c>
      <c r="S3512" s="9">
        <f t="shared" si="379"/>
        <v>0</v>
      </c>
      <c r="T3512" s="8">
        <f t="shared" si="380"/>
        <v>42340.360312500001</v>
      </c>
      <c r="U3512" s="8">
        <f t="shared" si="381"/>
        <v>42370.360312500001</v>
      </c>
      <c r="V3512" s="14">
        <f t="shared" si="382"/>
        <v>30</v>
      </c>
      <c r="W3512" s="10">
        <f t="shared" si="383"/>
        <v>-0.9966666666666667</v>
      </c>
      <c r="X3512" s="21">
        <f t="shared" si="384"/>
        <v>2015</v>
      </c>
    </row>
    <row r="3513" spans="1:24" ht="60" x14ac:dyDescent="0.25">
      <c r="A3513">
        <v>902</v>
      </c>
      <c r="B3513" s="1" t="s">
        <v>903</v>
      </c>
      <c r="C3513" s="1" t="s">
        <v>5012</v>
      </c>
      <c r="D3513" s="3">
        <v>30000</v>
      </c>
      <c r="E3513" s="4">
        <v>90</v>
      </c>
      <c r="F3513" t="s">
        <v>8220</v>
      </c>
      <c r="G3513" t="s">
        <v>8223</v>
      </c>
      <c r="H3513" t="s">
        <v>8404</v>
      </c>
      <c r="I3513" t="s">
        <v>8245</v>
      </c>
      <c r="J3513">
        <v>1409412600</v>
      </c>
      <c r="K3513">
        <v>1404947422</v>
      </c>
      <c r="L3513" t="b">
        <v>0</v>
      </c>
      <c r="M3513">
        <v>3</v>
      </c>
      <c r="N3513" t="b">
        <v>0</v>
      </c>
      <c r="O3513" t="s">
        <v>8276</v>
      </c>
      <c r="P3513" t="s">
        <v>8326</v>
      </c>
      <c r="Q3513" t="s">
        <v>8349</v>
      </c>
      <c r="R3513">
        <f t="shared" si="378"/>
        <v>30</v>
      </c>
      <c r="S3513" s="9">
        <f t="shared" si="379"/>
        <v>0</v>
      </c>
      <c r="T3513" s="8">
        <f t="shared" si="380"/>
        <v>41829.965532407405</v>
      </c>
      <c r="U3513" s="8">
        <f t="shared" si="381"/>
        <v>41881.645833333336</v>
      </c>
      <c r="V3513" s="14">
        <f t="shared" si="382"/>
        <v>51.680300925931078</v>
      </c>
      <c r="W3513" s="10">
        <f t="shared" si="383"/>
        <v>-0.997</v>
      </c>
      <c r="X3513" s="21">
        <f t="shared" si="384"/>
        <v>2014</v>
      </c>
    </row>
    <row r="3514" spans="1:24" ht="45" x14ac:dyDescent="0.25">
      <c r="A3514">
        <v>1907</v>
      </c>
      <c r="B3514" s="1" t="s">
        <v>1908</v>
      </c>
      <c r="C3514" s="1" t="s">
        <v>6017</v>
      </c>
      <c r="D3514" s="3">
        <v>30000</v>
      </c>
      <c r="E3514" s="4">
        <v>85</v>
      </c>
      <c r="F3514" t="s">
        <v>8220</v>
      </c>
      <c r="G3514" t="s">
        <v>8223</v>
      </c>
      <c r="H3514" t="s">
        <v>8404</v>
      </c>
      <c r="I3514" t="s">
        <v>8245</v>
      </c>
      <c r="J3514">
        <v>1400853925</v>
      </c>
      <c r="K3514">
        <v>1399557925</v>
      </c>
      <c r="L3514" t="b">
        <v>0</v>
      </c>
      <c r="M3514">
        <v>4</v>
      </c>
      <c r="N3514" t="b">
        <v>0</v>
      </c>
      <c r="O3514" t="s">
        <v>8292</v>
      </c>
      <c r="P3514" t="s">
        <v>8307</v>
      </c>
      <c r="Q3514" t="s">
        <v>8317</v>
      </c>
      <c r="R3514">
        <f t="shared" si="378"/>
        <v>21.25</v>
      </c>
      <c r="S3514" s="9">
        <f t="shared" si="379"/>
        <v>0</v>
      </c>
      <c r="T3514" s="8">
        <f t="shared" si="380"/>
        <v>41767.587094907409</v>
      </c>
      <c r="U3514" s="8">
        <f t="shared" si="381"/>
        <v>41782.587094907409</v>
      </c>
      <c r="V3514" s="14">
        <f t="shared" si="382"/>
        <v>15</v>
      </c>
      <c r="W3514" s="10">
        <f t="shared" si="383"/>
        <v>-0.99716666666666665</v>
      </c>
      <c r="X3514" s="21">
        <f t="shared" si="384"/>
        <v>2014</v>
      </c>
    </row>
    <row r="3515" spans="1:24" ht="60" x14ac:dyDescent="0.25">
      <c r="A3515">
        <v>2152</v>
      </c>
      <c r="B3515" s="1" t="s">
        <v>2153</v>
      </c>
      <c r="C3515" s="1" t="s">
        <v>6262</v>
      </c>
      <c r="D3515" s="3">
        <v>30000</v>
      </c>
      <c r="E3515" s="4">
        <v>50</v>
      </c>
      <c r="F3515" t="s">
        <v>8220</v>
      </c>
      <c r="G3515" t="s">
        <v>8223</v>
      </c>
      <c r="H3515" t="s">
        <v>8404</v>
      </c>
      <c r="I3515" t="s">
        <v>8245</v>
      </c>
      <c r="J3515">
        <v>1394909909</v>
      </c>
      <c r="K3515">
        <v>1392321509</v>
      </c>
      <c r="L3515" t="b">
        <v>0</v>
      </c>
      <c r="M3515">
        <v>4</v>
      </c>
      <c r="N3515" t="b">
        <v>0</v>
      </c>
      <c r="O3515" t="s">
        <v>8280</v>
      </c>
      <c r="P3515" t="s">
        <v>8315</v>
      </c>
      <c r="Q3515" t="s">
        <v>8333</v>
      </c>
      <c r="R3515">
        <f t="shared" si="378"/>
        <v>12.5</v>
      </c>
      <c r="S3515" s="9">
        <f t="shared" si="379"/>
        <v>0</v>
      </c>
      <c r="T3515" s="8">
        <f t="shared" si="380"/>
        <v>41683.832280092596</v>
      </c>
      <c r="U3515" s="8">
        <f t="shared" si="381"/>
        <v>41713.790613425925</v>
      </c>
      <c r="V3515" s="14">
        <f t="shared" si="382"/>
        <v>29.958333333328483</v>
      </c>
      <c r="W3515" s="10">
        <f t="shared" si="383"/>
        <v>-0.99833333333333329</v>
      </c>
      <c r="X3515" s="21">
        <f t="shared" si="384"/>
        <v>2014</v>
      </c>
    </row>
    <row r="3516" spans="1:24" ht="45" x14ac:dyDescent="0.25">
      <c r="A3516">
        <v>2585</v>
      </c>
      <c r="B3516" s="1" t="s">
        <v>2585</v>
      </c>
      <c r="C3516" s="1" t="s">
        <v>6695</v>
      </c>
      <c r="D3516" s="3">
        <v>30000</v>
      </c>
      <c r="E3516" s="4">
        <v>50</v>
      </c>
      <c r="F3516" t="s">
        <v>8220</v>
      </c>
      <c r="G3516" t="s">
        <v>8223</v>
      </c>
      <c r="H3516" t="s">
        <v>8404</v>
      </c>
      <c r="I3516" t="s">
        <v>8245</v>
      </c>
      <c r="J3516">
        <v>1404601632</v>
      </c>
      <c r="K3516">
        <v>1402009632</v>
      </c>
      <c r="L3516" t="b">
        <v>0</v>
      </c>
      <c r="M3516">
        <v>1</v>
      </c>
      <c r="N3516" t="b">
        <v>0</v>
      </c>
      <c r="O3516" t="s">
        <v>8282</v>
      </c>
      <c r="P3516" t="s">
        <v>8318</v>
      </c>
      <c r="Q3516" t="s">
        <v>8344</v>
      </c>
      <c r="R3516">
        <f t="shared" si="378"/>
        <v>50</v>
      </c>
      <c r="S3516" s="9">
        <f t="shared" si="379"/>
        <v>0</v>
      </c>
      <c r="T3516" s="8">
        <f t="shared" si="380"/>
        <v>41795.963333333333</v>
      </c>
      <c r="U3516" s="8">
        <f t="shared" si="381"/>
        <v>41825.963333333333</v>
      </c>
      <c r="V3516" s="14">
        <f t="shared" si="382"/>
        <v>30</v>
      </c>
      <c r="W3516" s="10">
        <f t="shared" si="383"/>
        <v>-0.99833333333333329</v>
      </c>
      <c r="X3516" s="21">
        <f t="shared" si="384"/>
        <v>2014</v>
      </c>
    </row>
    <row r="3517" spans="1:24" ht="60" x14ac:dyDescent="0.25">
      <c r="A3517">
        <v>2592</v>
      </c>
      <c r="B3517" s="1" t="s">
        <v>2592</v>
      </c>
      <c r="C3517" s="1" t="s">
        <v>6702</v>
      </c>
      <c r="D3517" s="3">
        <v>30000</v>
      </c>
      <c r="E3517" s="4">
        <v>50</v>
      </c>
      <c r="F3517" t="s">
        <v>8220</v>
      </c>
      <c r="G3517" t="s">
        <v>8223</v>
      </c>
      <c r="H3517" t="s">
        <v>8404</v>
      </c>
      <c r="I3517" t="s">
        <v>8245</v>
      </c>
      <c r="J3517">
        <v>1412536421</v>
      </c>
      <c r="K3517">
        <v>1409944421</v>
      </c>
      <c r="L3517" t="b">
        <v>0</v>
      </c>
      <c r="M3517">
        <v>1</v>
      </c>
      <c r="N3517" t="b">
        <v>0</v>
      </c>
      <c r="O3517" t="s">
        <v>8282</v>
      </c>
      <c r="P3517" t="s">
        <v>8318</v>
      </c>
      <c r="Q3517" t="s">
        <v>8344</v>
      </c>
      <c r="R3517">
        <f t="shared" si="378"/>
        <v>50</v>
      </c>
      <c r="S3517" s="9">
        <f t="shared" si="379"/>
        <v>0</v>
      </c>
      <c r="T3517" s="8">
        <f t="shared" si="380"/>
        <v>41887.801168981481</v>
      </c>
      <c r="U3517" s="8">
        <f t="shared" si="381"/>
        <v>41917.801168981481</v>
      </c>
      <c r="V3517" s="14">
        <f t="shared" si="382"/>
        <v>30</v>
      </c>
      <c r="W3517" s="10">
        <f t="shared" si="383"/>
        <v>-0.99833333333333329</v>
      </c>
      <c r="X3517" s="21">
        <f t="shared" si="384"/>
        <v>2014</v>
      </c>
    </row>
    <row r="3518" spans="1:24" ht="60" x14ac:dyDescent="0.25">
      <c r="A3518">
        <v>1068</v>
      </c>
      <c r="B3518" s="1" t="s">
        <v>1069</v>
      </c>
      <c r="C3518" s="1" t="s">
        <v>5178</v>
      </c>
      <c r="D3518" s="3">
        <v>30000</v>
      </c>
      <c r="E3518" s="4">
        <v>45</v>
      </c>
      <c r="F3518" t="s">
        <v>8220</v>
      </c>
      <c r="G3518" t="s">
        <v>8223</v>
      </c>
      <c r="H3518" t="s">
        <v>8404</v>
      </c>
      <c r="I3518" t="s">
        <v>8245</v>
      </c>
      <c r="J3518">
        <v>1460274864</v>
      </c>
      <c r="K3518">
        <v>1457686464</v>
      </c>
      <c r="L3518" t="b">
        <v>0</v>
      </c>
      <c r="M3518">
        <v>4</v>
      </c>
      <c r="N3518" t="b">
        <v>0</v>
      </c>
      <c r="O3518" t="s">
        <v>8280</v>
      </c>
      <c r="P3518" t="s">
        <v>8315</v>
      </c>
      <c r="Q3518" t="s">
        <v>8333</v>
      </c>
      <c r="R3518">
        <f t="shared" si="378"/>
        <v>11.25</v>
      </c>
      <c r="S3518" s="9">
        <f t="shared" si="379"/>
        <v>0</v>
      </c>
      <c r="T3518" s="8">
        <f t="shared" si="380"/>
        <v>42440.371111111104</v>
      </c>
      <c r="U3518" s="8">
        <f t="shared" si="381"/>
        <v>42470.329444444447</v>
      </c>
      <c r="V3518" s="14">
        <f t="shared" si="382"/>
        <v>29.958333333343035</v>
      </c>
      <c r="W3518" s="10">
        <f t="shared" si="383"/>
        <v>-0.99850000000000005</v>
      </c>
      <c r="X3518" s="21">
        <f t="shared" si="384"/>
        <v>2016</v>
      </c>
    </row>
    <row r="3519" spans="1:24" ht="30" x14ac:dyDescent="0.25">
      <c r="A3519">
        <v>3132</v>
      </c>
      <c r="B3519" s="1" t="s">
        <v>3132</v>
      </c>
      <c r="C3519" s="1" t="s">
        <v>7242</v>
      </c>
      <c r="D3519" s="3">
        <v>30000</v>
      </c>
      <c r="E3519" s="4">
        <v>10</v>
      </c>
      <c r="F3519" t="s">
        <v>8221</v>
      </c>
      <c r="G3519" t="s">
        <v>8223</v>
      </c>
      <c r="H3519" t="s">
        <v>8404</v>
      </c>
      <c r="I3519" t="s">
        <v>8245</v>
      </c>
      <c r="J3519">
        <v>1492759460</v>
      </c>
      <c r="K3519">
        <v>1487579060</v>
      </c>
      <c r="L3519" t="b">
        <v>0</v>
      </c>
      <c r="M3519">
        <v>1</v>
      </c>
      <c r="N3519" t="b">
        <v>0</v>
      </c>
      <c r="O3519" t="s">
        <v>8269</v>
      </c>
      <c r="P3519" t="s">
        <v>8322</v>
      </c>
      <c r="Q3519" t="s">
        <v>8325</v>
      </c>
      <c r="R3519">
        <f t="shared" si="378"/>
        <v>10</v>
      </c>
      <c r="S3519" s="9">
        <f t="shared" si="379"/>
        <v>0</v>
      </c>
      <c r="T3519" s="8">
        <f t="shared" si="380"/>
        <v>42786.350231481483</v>
      </c>
      <c r="U3519" s="8">
        <f t="shared" si="381"/>
        <v>42846.308564814812</v>
      </c>
      <c r="V3519" s="14">
        <f t="shared" si="382"/>
        <v>59.958333333328483</v>
      </c>
      <c r="W3519" s="10">
        <f t="shared" si="383"/>
        <v>-0.9996666666666667</v>
      </c>
      <c r="X3519" s="21">
        <f t="shared" si="384"/>
        <v>2017</v>
      </c>
    </row>
    <row r="3520" spans="1:24" ht="60" x14ac:dyDescent="0.25">
      <c r="A3520">
        <v>447</v>
      </c>
      <c r="B3520" s="1" t="s">
        <v>448</v>
      </c>
      <c r="C3520" s="1" t="s">
        <v>4557</v>
      </c>
      <c r="D3520" s="3">
        <v>30000</v>
      </c>
      <c r="E3520" s="4">
        <v>5</v>
      </c>
      <c r="F3520" t="s">
        <v>8220</v>
      </c>
      <c r="G3520" t="s">
        <v>8224</v>
      </c>
      <c r="H3520" t="s">
        <v>8408</v>
      </c>
      <c r="I3520" t="s">
        <v>8246</v>
      </c>
      <c r="J3520">
        <v>1364041163</v>
      </c>
      <c r="K3520">
        <v>1361884763</v>
      </c>
      <c r="L3520" t="b">
        <v>0</v>
      </c>
      <c r="M3520">
        <v>1</v>
      </c>
      <c r="N3520" t="b">
        <v>0</v>
      </c>
      <c r="O3520" t="s">
        <v>8268</v>
      </c>
      <c r="P3520" t="s">
        <v>8320</v>
      </c>
      <c r="Q3520" t="s">
        <v>8338</v>
      </c>
      <c r="R3520">
        <f t="shared" si="378"/>
        <v>5</v>
      </c>
      <c r="S3520" s="9">
        <f t="shared" si="379"/>
        <v>0</v>
      </c>
      <c r="T3520" s="8">
        <f t="shared" si="380"/>
        <v>41331.555127314816</v>
      </c>
      <c r="U3520" s="8">
        <f t="shared" si="381"/>
        <v>41356.513460648144</v>
      </c>
      <c r="V3520" s="14">
        <f t="shared" si="382"/>
        <v>24.958333333328483</v>
      </c>
      <c r="W3520" s="10">
        <f t="shared" si="383"/>
        <v>-0.99983333333333335</v>
      </c>
      <c r="X3520" s="21">
        <f t="shared" si="384"/>
        <v>2013</v>
      </c>
    </row>
    <row r="3521" spans="1:24" ht="60" x14ac:dyDescent="0.25">
      <c r="A3521">
        <v>4006</v>
      </c>
      <c r="B3521" s="1" t="s">
        <v>4002</v>
      </c>
      <c r="C3521" s="1" t="s">
        <v>8111</v>
      </c>
      <c r="D3521" s="3">
        <v>30000</v>
      </c>
      <c r="E3521" s="4">
        <v>2</v>
      </c>
      <c r="F3521" t="s">
        <v>8220</v>
      </c>
      <c r="G3521" t="s">
        <v>8223</v>
      </c>
      <c r="H3521" t="s">
        <v>8404</v>
      </c>
      <c r="I3521" t="s">
        <v>8245</v>
      </c>
      <c r="J3521">
        <v>1455647587</v>
      </c>
      <c r="K3521">
        <v>1453487587</v>
      </c>
      <c r="L3521" t="b">
        <v>0</v>
      </c>
      <c r="M3521">
        <v>1</v>
      </c>
      <c r="N3521" t="b">
        <v>0</v>
      </c>
      <c r="O3521" t="s">
        <v>8269</v>
      </c>
      <c r="P3521" t="s">
        <v>8322</v>
      </c>
      <c r="Q3521" t="s">
        <v>8325</v>
      </c>
      <c r="R3521">
        <f t="shared" si="378"/>
        <v>2</v>
      </c>
      <c r="S3521" s="9">
        <f t="shared" si="379"/>
        <v>0</v>
      </c>
      <c r="T3521" s="8">
        <f t="shared" si="380"/>
        <v>42391.772997685184</v>
      </c>
      <c r="U3521" s="8">
        <f t="shared" si="381"/>
        <v>42416.772997685184</v>
      </c>
      <c r="V3521" s="14">
        <f t="shared" si="382"/>
        <v>25</v>
      </c>
      <c r="W3521" s="10">
        <f t="shared" si="383"/>
        <v>-0.99993333333333334</v>
      </c>
      <c r="X3521" s="21">
        <f t="shared" si="384"/>
        <v>2016</v>
      </c>
    </row>
    <row r="3522" spans="1:24" ht="60" x14ac:dyDescent="0.25">
      <c r="A3522">
        <v>2694</v>
      </c>
      <c r="B3522" s="1" t="s">
        <v>2694</v>
      </c>
      <c r="C3522" s="1" t="s">
        <v>6804</v>
      </c>
      <c r="D3522" s="3">
        <v>30000</v>
      </c>
      <c r="E3522" s="4">
        <v>1</v>
      </c>
      <c r="F3522" t="s">
        <v>8220</v>
      </c>
      <c r="G3522" t="s">
        <v>8223</v>
      </c>
      <c r="H3522" t="s">
        <v>8404</v>
      </c>
      <c r="I3522" t="s">
        <v>8245</v>
      </c>
      <c r="J3522">
        <v>1411701739</v>
      </c>
      <c r="K3522">
        <v>1409109739</v>
      </c>
      <c r="L3522" t="b">
        <v>0</v>
      </c>
      <c r="M3522">
        <v>1</v>
      </c>
      <c r="N3522" t="b">
        <v>0</v>
      </c>
      <c r="O3522" t="s">
        <v>8282</v>
      </c>
      <c r="P3522" t="s">
        <v>8318</v>
      </c>
      <c r="Q3522" t="s">
        <v>8344</v>
      </c>
      <c r="R3522">
        <f t="shared" ref="R3522:R3585" si="385">IFERROR(ROUND(E3522/M3522,2),0)</f>
        <v>1</v>
      </c>
      <c r="S3522" s="9">
        <f t="shared" ref="S3522:S3585" si="386">ROUND((E3522/D3522)*100,0)</f>
        <v>0</v>
      </c>
      <c r="T3522" s="8">
        <f t="shared" ref="T3522:T3585" si="387">+(((K3522/60)/60)/24)+DATE(1970,1,1)</f>
        <v>41878.140497685185</v>
      </c>
      <c r="U3522" s="8">
        <f t="shared" ref="U3522:U3585" si="388">+(((J3522/60)/60/24)+DATE(1970,1,1))</f>
        <v>41908.140497685185</v>
      </c>
      <c r="V3522" s="14">
        <f t="shared" ref="V3522:V3585" si="389">+U3522-T3522</f>
        <v>30</v>
      </c>
      <c r="W3522" s="10">
        <f t="shared" ref="W3522:W3585" si="390">+(E3522-D3522)/D3522</f>
        <v>-0.99996666666666667</v>
      </c>
      <c r="X3522" s="21">
        <f t="shared" ref="X3522:X3585" si="391">YEAR(T3522)</f>
        <v>2014</v>
      </c>
    </row>
    <row r="3523" spans="1:24" ht="45" x14ac:dyDescent="0.25">
      <c r="A3523">
        <v>2910</v>
      </c>
      <c r="B3523" s="1" t="s">
        <v>2910</v>
      </c>
      <c r="C3523" s="1" t="s">
        <v>7020</v>
      </c>
      <c r="D3523" s="3">
        <v>30000</v>
      </c>
      <c r="E3523" s="4">
        <v>1</v>
      </c>
      <c r="F3523" t="s">
        <v>8220</v>
      </c>
      <c r="G3523" t="s">
        <v>8224</v>
      </c>
      <c r="H3523" t="s">
        <v>8408</v>
      </c>
      <c r="I3523" t="s">
        <v>8246</v>
      </c>
      <c r="J3523">
        <v>1434139887</v>
      </c>
      <c r="K3523">
        <v>1428955887</v>
      </c>
      <c r="L3523" t="b">
        <v>0</v>
      </c>
      <c r="M3523">
        <v>1</v>
      </c>
      <c r="N3523" t="b">
        <v>0</v>
      </c>
      <c r="O3523" t="s">
        <v>8269</v>
      </c>
      <c r="P3523" t="s">
        <v>8322</v>
      </c>
      <c r="Q3523" t="s">
        <v>8325</v>
      </c>
      <c r="R3523">
        <f t="shared" si="385"/>
        <v>1</v>
      </c>
      <c r="S3523" s="9">
        <f t="shared" si="386"/>
        <v>0</v>
      </c>
      <c r="T3523" s="8">
        <f t="shared" si="387"/>
        <v>42107.841284722221</v>
      </c>
      <c r="U3523" s="8">
        <f t="shared" si="388"/>
        <v>42167.841284722221</v>
      </c>
      <c r="V3523" s="14">
        <f t="shared" si="389"/>
        <v>60</v>
      </c>
      <c r="W3523" s="10">
        <f t="shared" si="390"/>
        <v>-0.99996666666666667</v>
      </c>
      <c r="X3523" s="21">
        <f t="shared" si="391"/>
        <v>2015</v>
      </c>
    </row>
    <row r="3524" spans="1:24" ht="45" x14ac:dyDescent="0.25">
      <c r="A3524">
        <v>493</v>
      </c>
      <c r="B3524" s="1" t="s">
        <v>494</v>
      </c>
      <c r="C3524" s="1" t="s">
        <v>4603</v>
      </c>
      <c r="D3524" s="3">
        <v>30000</v>
      </c>
      <c r="E3524" s="4">
        <v>0</v>
      </c>
      <c r="F3524" t="s">
        <v>8220</v>
      </c>
      <c r="G3524" t="s">
        <v>8224</v>
      </c>
      <c r="H3524" t="s">
        <v>8408</v>
      </c>
      <c r="I3524" t="s">
        <v>8246</v>
      </c>
      <c r="J3524">
        <v>1432142738</v>
      </c>
      <c r="K3524">
        <v>1429550738</v>
      </c>
      <c r="L3524" t="b">
        <v>0</v>
      </c>
      <c r="M3524">
        <v>0</v>
      </c>
      <c r="N3524" t="b">
        <v>0</v>
      </c>
      <c r="O3524" t="s">
        <v>8268</v>
      </c>
      <c r="P3524" t="s">
        <v>8320</v>
      </c>
      <c r="Q3524" t="s">
        <v>8338</v>
      </c>
      <c r="R3524">
        <f t="shared" si="385"/>
        <v>0</v>
      </c>
      <c r="S3524" s="9">
        <f t="shared" si="386"/>
        <v>0</v>
      </c>
      <c r="T3524" s="8">
        <f t="shared" si="387"/>
        <v>42114.726134259254</v>
      </c>
      <c r="U3524" s="8">
        <f t="shared" si="388"/>
        <v>42144.726134259254</v>
      </c>
      <c r="V3524" s="14">
        <f t="shared" si="389"/>
        <v>30</v>
      </c>
      <c r="W3524" s="10">
        <f t="shared" si="390"/>
        <v>-1</v>
      </c>
      <c r="X3524" s="21">
        <f t="shared" si="391"/>
        <v>2015</v>
      </c>
    </row>
    <row r="3525" spans="1:24" x14ac:dyDescent="0.25">
      <c r="A3525">
        <v>1569</v>
      </c>
      <c r="B3525" s="1" t="s">
        <v>1570</v>
      </c>
      <c r="C3525" s="1" t="s">
        <v>5679</v>
      </c>
      <c r="D3525" s="3">
        <v>30000</v>
      </c>
      <c r="E3525" s="4">
        <v>0</v>
      </c>
      <c r="F3525" t="s">
        <v>8219</v>
      </c>
      <c r="G3525" t="s">
        <v>8223</v>
      </c>
      <c r="H3525" t="s">
        <v>8404</v>
      </c>
      <c r="I3525" t="s">
        <v>8245</v>
      </c>
      <c r="J3525">
        <v>1369498714</v>
      </c>
      <c r="K3525">
        <v>1366906714</v>
      </c>
      <c r="L3525" t="b">
        <v>0</v>
      </c>
      <c r="M3525">
        <v>0</v>
      </c>
      <c r="N3525" t="b">
        <v>0</v>
      </c>
      <c r="O3525" t="s">
        <v>8288</v>
      </c>
      <c r="P3525" t="s">
        <v>8310</v>
      </c>
      <c r="Q3525" t="s">
        <v>8348</v>
      </c>
      <c r="R3525">
        <f t="shared" si="385"/>
        <v>0</v>
      </c>
      <c r="S3525" s="9">
        <f t="shared" si="386"/>
        <v>0</v>
      </c>
      <c r="T3525" s="8">
        <f t="shared" si="387"/>
        <v>41389.679560185185</v>
      </c>
      <c r="U3525" s="8">
        <f t="shared" si="388"/>
        <v>41419.679560185185</v>
      </c>
      <c r="V3525" s="14">
        <f t="shared" si="389"/>
        <v>30</v>
      </c>
      <c r="W3525" s="10">
        <f t="shared" si="390"/>
        <v>-1</v>
      </c>
      <c r="X3525" s="21">
        <f t="shared" si="391"/>
        <v>2013</v>
      </c>
    </row>
    <row r="3526" spans="1:24" ht="45" x14ac:dyDescent="0.25">
      <c r="A3526">
        <v>2379</v>
      </c>
      <c r="B3526" s="1" t="s">
        <v>2380</v>
      </c>
      <c r="C3526" s="1" t="s">
        <v>6489</v>
      </c>
      <c r="D3526" s="3">
        <v>30000</v>
      </c>
      <c r="E3526" s="4">
        <v>0</v>
      </c>
      <c r="F3526" t="s">
        <v>8219</v>
      </c>
      <c r="G3526" t="s">
        <v>8223</v>
      </c>
      <c r="H3526" t="s">
        <v>8404</v>
      </c>
      <c r="I3526" t="s">
        <v>8245</v>
      </c>
      <c r="J3526">
        <v>1444004616</v>
      </c>
      <c r="K3526">
        <v>1440116616</v>
      </c>
      <c r="L3526" t="b">
        <v>0</v>
      </c>
      <c r="M3526">
        <v>0</v>
      </c>
      <c r="N3526" t="b">
        <v>0</v>
      </c>
      <c r="O3526" t="s">
        <v>8270</v>
      </c>
      <c r="P3526" t="s">
        <v>8307</v>
      </c>
      <c r="Q3526" t="s">
        <v>8341</v>
      </c>
      <c r="R3526">
        <f t="shared" si="385"/>
        <v>0</v>
      </c>
      <c r="S3526" s="9">
        <f t="shared" si="386"/>
        <v>0</v>
      </c>
      <c r="T3526" s="8">
        <f t="shared" si="387"/>
        <v>42237.016388888893</v>
      </c>
      <c r="U3526" s="8">
        <f t="shared" si="388"/>
        <v>42282.016388888893</v>
      </c>
      <c r="V3526" s="14">
        <f t="shared" si="389"/>
        <v>45</v>
      </c>
      <c r="W3526" s="10">
        <f t="shared" si="390"/>
        <v>-1</v>
      </c>
      <c r="X3526" s="21">
        <f t="shared" si="391"/>
        <v>2015</v>
      </c>
    </row>
    <row r="3527" spans="1:24" ht="45" x14ac:dyDescent="0.25">
      <c r="A3527">
        <v>2386</v>
      </c>
      <c r="B3527" s="1" t="s">
        <v>2387</v>
      </c>
      <c r="C3527" s="1" t="s">
        <v>6496</v>
      </c>
      <c r="D3527" s="3">
        <v>30000</v>
      </c>
      <c r="E3527" s="4">
        <v>0</v>
      </c>
      <c r="F3527" t="s">
        <v>8219</v>
      </c>
      <c r="G3527" t="s">
        <v>8228</v>
      </c>
      <c r="H3527" t="s">
        <v>8409</v>
      </c>
      <c r="I3527" t="s">
        <v>8250</v>
      </c>
      <c r="J3527">
        <v>1420920424</v>
      </c>
      <c r="K3527">
        <v>1415736424</v>
      </c>
      <c r="L3527" t="b">
        <v>0</v>
      </c>
      <c r="M3527">
        <v>0</v>
      </c>
      <c r="N3527" t="b">
        <v>0</v>
      </c>
      <c r="O3527" t="s">
        <v>8270</v>
      </c>
      <c r="P3527" t="s">
        <v>8307</v>
      </c>
      <c r="Q3527" t="s">
        <v>8341</v>
      </c>
      <c r="R3527">
        <f t="shared" si="385"/>
        <v>0</v>
      </c>
      <c r="S3527" s="9">
        <f t="shared" si="386"/>
        <v>0</v>
      </c>
      <c r="T3527" s="8">
        <f t="shared" si="387"/>
        <v>41954.838240740741</v>
      </c>
      <c r="U3527" s="8">
        <f t="shared" si="388"/>
        <v>42014.838240740741</v>
      </c>
      <c r="V3527" s="14">
        <f t="shared" si="389"/>
        <v>60</v>
      </c>
      <c r="W3527" s="10">
        <f t="shared" si="390"/>
        <v>-1</v>
      </c>
      <c r="X3527" s="21">
        <f t="shared" si="391"/>
        <v>2014</v>
      </c>
    </row>
    <row r="3528" spans="1:24" ht="45" x14ac:dyDescent="0.25">
      <c r="A3528">
        <v>2572</v>
      </c>
      <c r="B3528" s="1" t="s">
        <v>2572</v>
      </c>
      <c r="C3528" s="1" t="s">
        <v>6682</v>
      </c>
      <c r="D3528" s="3">
        <v>30000</v>
      </c>
      <c r="E3528" s="4">
        <v>0</v>
      </c>
      <c r="F3528" t="s">
        <v>8219</v>
      </c>
      <c r="G3528" t="s">
        <v>8223</v>
      </c>
      <c r="H3528" t="s">
        <v>8404</v>
      </c>
      <c r="I3528" t="s">
        <v>8245</v>
      </c>
      <c r="J3528">
        <v>1428893517</v>
      </c>
      <c r="K3528">
        <v>1426301517</v>
      </c>
      <c r="L3528" t="b">
        <v>0</v>
      </c>
      <c r="M3528">
        <v>0</v>
      </c>
      <c r="N3528" t="b">
        <v>0</v>
      </c>
      <c r="O3528" t="s">
        <v>8282</v>
      </c>
      <c r="P3528" t="s">
        <v>8318</v>
      </c>
      <c r="Q3528" t="s">
        <v>8344</v>
      </c>
      <c r="R3528">
        <f t="shared" si="385"/>
        <v>0</v>
      </c>
      <c r="S3528" s="9">
        <f t="shared" si="386"/>
        <v>0</v>
      </c>
      <c r="T3528" s="8">
        <f t="shared" si="387"/>
        <v>42077.119409722218</v>
      </c>
      <c r="U3528" s="8">
        <f t="shared" si="388"/>
        <v>42107.119409722218</v>
      </c>
      <c r="V3528" s="14">
        <f t="shared" si="389"/>
        <v>30</v>
      </c>
      <c r="W3528" s="10">
        <f t="shared" si="390"/>
        <v>-1</v>
      </c>
      <c r="X3528" s="21">
        <f t="shared" si="391"/>
        <v>2015</v>
      </c>
    </row>
    <row r="3529" spans="1:24" ht="60" x14ac:dyDescent="0.25">
      <c r="A3529">
        <v>2686</v>
      </c>
      <c r="B3529" s="1" t="s">
        <v>2686</v>
      </c>
      <c r="C3529" s="1" t="s">
        <v>6796</v>
      </c>
      <c r="D3529" s="3">
        <v>30000</v>
      </c>
      <c r="E3529" s="4">
        <v>0</v>
      </c>
      <c r="F3529" t="s">
        <v>8220</v>
      </c>
      <c r="G3529" t="s">
        <v>8223</v>
      </c>
      <c r="H3529" t="s">
        <v>8404</v>
      </c>
      <c r="I3529" t="s">
        <v>8245</v>
      </c>
      <c r="J3529">
        <v>1412119423</v>
      </c>
      <c r="K3529">
        <v>1410391423</v>
      </c>
      <c r="L3529" t="b">
        <v>0</v>
      </c>
      <c r="M3529">
        <v>0</v>
      </c>
      <c r="N3529" t="b">
        <v>0</v>
      </c>
      <c r="O3529" t="s">
        <v>8282</v>
      </c>
      <c r="P3529" t="s">
        <v>8318</v>
      </c>
      <c r="Q3529" t="s">
        <v>8344</v>
      </c>
      <c r="R3529">
        <f t="shared" si="385"/>
        <v>0</v>
      </c>
      <c r="S3529" s="9">
        <f t="shared" si="386"/>
        <v>0</v>
      </c>
      <c r="T3529" s="8">
        <f t="shared" si="387"/>
        <v>41892.974803240737</v>
      </c>
      <c r="U3529" s="8">
        <f t="shared" si="388"/>
        <v>41912.974803240737</v>
      </c>
      <c r="V3529" s="14">
        <f t="shared" si="389"/>
        <v>20</v>
      </c>
      <c r="W3529" s="10">
        <f t="shared" si="390"/>
        <v>-1</v>
      </c>
      <c r="X3529" s="21">
        <f t="shared" si="391"/>
        <v>2014</v>
      </c>
    </row>
    <row r="3530" spans="1:24" ht="60" x14ac:dyDescent="0.25">
      <c r="A3530">
        <v>2888</v>
      </c>
      <c r="B3530" s="1" t="s">
        <v>2888</v>
      </c>
      <c r="C3530" s="1" t="s">
        <v>6998</v>
      </c>
      <c r="D3530" s="3">
        <v>30000</v>
      </c>
      <c r="E3530" s="4">
        <v>0</v>
      </c>
      <c r="F3530" t="s">
        <v>8220</v>
      </c>
      <c r="G3530" t="s">
        <v>8223</v>
      </c>
      <c r="H3530" t="s">
        <v>8404</v>
      </c>
      <c r="I3530" t="s">
        <v>8245</v>
      </c>
      <c r="J3530">
        <v>1413608340</v>
      </c>
      <c r="K3530">
        <v>1412945440</v>
      </c>
      <c r="L3530" t="b">
        <v>0</v>
      </c>
      <c r="M3530">
        <v>0</v>
      </c>
      <c r="N3530" t="b">
        <v>0</v>
      </c>
      <c r="O3530" t="s">
        <v>8269</v>
      </c>
      <c r="P3530" t="s">
        <v>8322</v>
      </c>
      <c r="Q3530" t="s">
        <v>8325</v>
      </c>
      <c r="R3530">
        <f t="shared" si="385"/>
        <v>0</v>
      </c>
      <c r="S3530" s="9">
        <f t="shared" si="386"/>
        <v>0</v>
      </c>
      <c r="T3530" s="8">
        <f t="shared" si="387"/>
        <v>41922.535185185188</v>
      </c>
      <c r="U3530" s="8">
        <f t="shared" si="388"/>
        <v>41930.207638888889</v>
      </c>
      <c r="V3530" s="14">
        <f t="shared" si="389"/>
        <v>7.6724537037007394</v>
      </c>
      <c r="W3530" s="10">
        <f t="shared" si="390"/>
        <v>-1</v>
      </c>
      <c r="X3530" s="21">
        <f t="shared" si="391"/>
        <v>2014</v>
      </c>
    </row>
    <row r="3531" spans="1:24" ht="45" x14ac:dyDescent="0.25">
      <c r="A3531">
        <v>3875</v>
      </c>
      <c r="B3531" s="1" t="s">
        <v>3872</v>
      </c>
      <c r="C3531" s="1" t="s">
        <v>7984</v>
      </c>
      <c r="D3531" s="3">
        <v>30000</v>
      </c>
      <c r="E3531" s="4">
        <v>0</v>
      </c>
      <c r="F3531" t="s">
        <v>8219</v>
      </c>
      <c r="G3531" t="s">
        <v>8231</v>
      </c>
      <c r="H3531" t="s">
        <v>8418</v>
      </c>
      <c r="I3531" t="s">
        <v>8252</v>
      </c>
      <c r="J3531">
        <v>1472896800</v>
      </c>
      <c r="K3531">
        <v>1472804365</v>
      </c>
      <c r="L3531" t="b">
        <v>0</v>
      </c>
      <c r="M3531">
        <v>0</v>
      </c>
      <c r="N3531" t="b">
        <v>0</v>
      </c>
      <c r="O3531" t="s">
        <v>8303</v>
      </c>
      <c r="P3531" t="s">
        <v>8322</v>
      </c>
      <c r="Q3531" t="s">
        <v>8334</v>
      </c>
      <c r="R3531">
        <f t="shared" si="385"/>
        <v>0</v>
      </c>
      <c r="S3531" s="9">
        <f t="shared" si="386"/>
        <v>0</v>
      </c>
      <c r="T3531" s="8">
        <f t="shared" si="387"/>
        <v>42615.346817129626</v>
      </c>
      <c r="U3531" s="8">
        <f t="shared" si="388"/>
        <v>42616.416666666672</v>
      </c>
      <c r="V3531" s="14">
        <f t="shared" si="389"/>
        <v>1.0698495370452292</v>
      </c>
      <c r="W3531" s="10">
        <f t="shared" si="390"/>
        <v>-1</v>
      </c>
      <c r="X3531" s="21">
        <f t="shared" si="391"/>
        <v>2016</v>
      </c>
    </row>
    <row r="3532" spans="1:24" ht="60" x14ac:dyDescent="0.25">
      <c r="A3532">
        <v>3882</v>
      </c>
      <c r="B3532" s="1" t="s">
        <v>3879</v>
      </c>
      <c r="C3532" s="1" t="s">
        <v>7991</v>
      </c>
      <c r="D3532" s="3">
        <v>30000</v>
      </c>
      <c r="E3532" s="4">
        <v>0</v>
      </c>
      <c r="F3532" t="s">
        <v>8219</v>
      </c>
      <c r="G3532" t="s">
        <v>8225</v>
      </c>
      <c r="H3532" t="s">
        <v>8405</v>
      </c>
      <c r="I3532" t="s">
        <v>8247</v>
      </c>
      <c r="J3532">
        <v>1454281380</v>
      </c>
      <c r="K3532">
        <v>1451950570</v>
      </c>
      <c r="L3532" t="b">
        <v>0</v>
      </c>
      <c r="M3532">
        <v>0</v>
      </c>
      <c r="N3532" t="b">
        <v>0</v>
      </c>
      <c r="O3532" t="s">
        <v>8303</v>
      </c>
      <c r="P3532" t="s">
        <v>8322</v>
      </c>
      <c r="Q3532" t="s">
        <v>8334</v>
      </c>
      <c r="R3532">
        <f t="shared" si="385"/>
        <v>0</v>
      </c>
      <c r="S3532" s="9">
        <f t="shared" si="386"/>
        <v>0</v>
      </c>
      <c r="T3532" s="8">
        <f t="shared" si="387"/>
        <v>42373.983449074076</v>
      </c>
      <c r="U3532" s="8">
        <f t="shared" si="388"/>
        <v>42400.960416666669</v>
      </c>
      <c r="V3532" s="14">
        <f t="shared" si="389"/>
        <v>26.9769675925927</v>
      </c>
      <c r="W3532" s="10">
        <f t="shared" si="390"/>
        <v>-1</v>
      </c>
      <c r="X3532" s="21">
        <f t="shared" si="391"/>
        <v>2016</v>
      </c>
    </row>
    <row r="3533" spans="1:24" ht="60" x14ac:dyDescent="0.25">
      <c r="A3533">
        <v>3948</v>
      </c>
      <c r="B3533" s="1" t="s">
        <v>3945</v>
      </c>
      <c r="C3533" s="1" t="s">
        <v>8056</v>
      </c>
      <c r="D3533" s="3">
        <v>30000</v>
      </c>
      <c r="E3533" s="4">
        <v>0</v>
      </c>
      <c r="F3533" t="s">
        <v>8220</v>
      </c>
      <c r="G3533" t="s">
        <v>8225</v>
      </c>
      <c r="H3533" t="s">
        <v>8405</v>
      </c>
      <c r="I3533" t="s">
        <v>8247</v>
      </c>
      <c r="J3533">
        <v>1410076123</v>
      </c>
      <c r="K3533">
        <v>1404892123</v>
      </c>
      <c r="L3533" t="b">
        <v>0</v>
      </c>
      <c r="M3533">
        <v>0</v>
      </c>
      <c r="N3533" t="b">
        <v>0</v>
      </c>
      <c r="O3533" t="s">
        <v>8269</v>
      </c>
      <c r="P3533" t="s">
        <v>8322</v>
      </c>
      <c r="Q3533" t="s">
        <v>8325</v>
      </c>
      <c r="R3533">
        <f t="shared" si="385"/>
        <v>0</v>
      </c>
      <c r="S3533" s="9">
        <f t="shared" si="386"/>
        <v>0</v>
      </c>
      <c r="T3533" s="8">
        <f t="shared" si="387"/>
        <v>41829.325497685182</v>
      </c>
      <c r="U3533" s="8">
        <f t="shared" si="388"/>
        <v>41889.325497685182</v>
      </c>
      <c r="V3533" s="14">
        <f t="shared" si="389"/>
        <v>60</v>
      </c>
      <c r="W3533" s="10">
        <f t="shared" si="390"/>
        <v>-1</v>
      </c>
      <c r="X3533" s="21">
        <f t="shared" si="391"/>
        <v>2014</v>
      </c>
    </row>
    <row r="3534" spans="1:24" ht="60" x14ac:dyDescent="0.25">
      <c r="A3534">
        <v>3282</v>
      </c>
      <c r="B3534" s="1" t="s">
        <v>3282</v>
      </c>
      <c r="C3534" s="1" t="s">
        <v>7392</v>
      </c>
      <c r="D3534" s="3">
        <v>31000</v>
      </c>
      <c r="E3534" s="4">
        <v>31820.5</v>
      </c>
      <c r="F3534" t="s">
        <v>8218</v>
      </c>
      <c r="G3534" t="s">
        <v>8223</v>
      </c>
      <c r="H3534" t="s">
        <v>8404</v>
      </c>
      <c r="I3534" t="s">
        <v>8245</v>
      </c>
      <c r="J3534">
        <v>1461904788</v>
      </c>
      <c r="K3534">
        <v>1458103188</v>
      </c>
      <c r="L3534" t="b">
        <v>0</v>
      </c>
      <c r="M3534">
        <v>237</v>
      </c>
      <c r="N3534" t="b">
        <v>1</v>
      </c>
      <c r="O3534" t="s">
        <v>8269</v>
      </c>
      <c r="P3534" t="s">
        <v>8322</v>
      </c>
      <c r="Q3534" t="s">
        <v>8325</v>
      </c>
      <c r="R3534">
        <f t="shared" si="385"/>
        <v>134.26</v>
      </c>
      <c r="S3534" s="9">
        <f t="shared" si="386"/>
        <v>103</v>
      </c>
      <c r="T3534" s="8">
        <f t="shared" si="387"/>
        <v>42445.19430555556</v>
      </c>
      <c r="U3534" s="8">
        <f t="shared" si="388"/>
        <v>42489.19430555556</v>
      </c>
      <c r="V3534" s="14">
        <f t="shared" si="389"/>
        <v>44</v>
      </c>
      <c r="W3534" s="10">
        <f t="shared" si="390"/>
        <v>2.646774193548387E-2</v>
      </c>
      <c r="X3534" s="21">
        <f t="shared" si="391"/>
        <v>2016</v>
      </c>
    </row>
    <row r="3535" spans="1:24" ht="45" x14ac:dyDescent="0.25">
      <c r="A3535">
        <v>1999</v>
      </c>
      <c r="B3535" s="1" t="s">
        <v>2000</v>
      </c>
      <c r="C3535" s="1" t="s">
        <v>6109</v>
      </c>
      <c r="D3535" s="3">
        <v>31000</v>
      </c>
      <c r="E3535" s="4">
        <v>236</v>
      </c>
      <c r="F3535" t="s">
        <v>8220</v>
      </c>
      <c r="G3535" t="s">
        <v>8224</v>
      </c>
      <c r="H3535" t="s">
        <v>8408</v>
      </c>
      <c r="I3535" t="s">
        <v>8246</v>
      </c>
      <c r="J3535">
        <v>1415882108</v>
      </c>
      <c r="K3535">
        <v>1413286508</v>
      </c>
      <c r="L3535" t="b">
        <v>0</v>
      </c>
      <c r="M3535">
        <v>7</v>
      </c>
      <c r="N3535" t="b">
        <v>0</v>
      </c>
      <c r="O3535" t="s">
        <v>8294</v>
      </c>
      <c r="P3535" t="s">
        <v>8312</v>
      </c>
      <c r="Q3535" t="s">
        <v>8352</v>
      </c>
      <c r="R3535">
        <f t="shared" si="385"/>
        <v>33.71</v>
      </c>
      <c r="S3535" s="9">
        <f t="shared" si="386"/>
        <v>1</v>
      </c>
      <c r="T3535" s="8">
        <f t="shared" si="387"/>
        <v>41926.482731481483</v>
      </c>
      <c r="U3535" s="8">
        <f t="shared" si="388"/>
        <v>41956.524398148147</v>
      </c>
      <c r="V3535" s="14">
        <f t="shared" si="389"/>
        <v>30.041666666664241</v>
      </c>
      <c r="W3535" s="10">
        <f t="shared" si="390"/>
        <v>-0.99238709677419357</v>
      </c>
      <c r="X3535" s="21">
        <f t="shared" si="391"/>
        <v>2014</v>
      </c>
    </row>
    <row r="3536" spans="1:24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t="s">
        <v>8223</v>
      </c>
      <c r="H3536" t="s">
        <v>8404</v>
      </c>
      <c r="I3536" t="s">
        <v>8245</v>
      </c>
      <c r="J3536">
        <v>1428620334</v>
      </c>
      <c r="K3536">
        <v>1426028334</v>
      </c>
      <c r="L3536" t="b">
        <v>1</v>
      </c>
      <c r="M3536">
        <v>343</v>
      </c>
      <c r="N3536" t="b">
        <v>1</v>
      </c>
      <c r="O3536" t="s">
        <v>8286</v>
      </c>
      <c r="P3536" t="s">
        <v>8310</v>
      </c>
      <c r="Q3536" t="s">
        <v>8311</v>
      </c>
      <c r="R3536">
        <f t="shared" si="385"/>
        <v>96.88</v>
      </c>
      <c r="S3536" s="9">
        <f t="shared" si="386"/>
        <v>104</v>
      </c>
      <c r="T3536" s="8">
        <f t="shared" si="387"/>
        <v>42073.957569444443</v>
      </c>
      <c r="U3536" s="8">
        <f t="shared" si="388"/>
        <v>42103.957569444443</v>
      </c>
      <c r="V3536" s="14">
        <f t="shared" si="389"/>
        <v>30</v>
      </c>
      <c r="W3536" s="10">
        <f t="shared" si="390"/>
        <v>3.8406250000000003E-2</v>
      </c>
      <c r="X3536" s="21">
        <f t="shared" si="391"/>
        <v>2015</v>
      </c>
    </row>
    <row r="3537" spans="1:24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t="s">
        <v>8226</v>
      </c>
      <c r="H3537" t="s">
        <v>8406</v>
      </c>
      <c r="I3537" t="s">
        <v>8248</v>
      </c>
      <c r="J3537">
        <v>1459915491</v>
      </c>
      <c r="K3537">
        <v>1457327091</v>
      </c>
      <c r="L3537" t="b">
        <v>0</v>
      </c>
      <c r="M3537">
        <v>4</v>
      </c>
      <c r="N3537" t="b">
        <v>0</v>
      </c>
      <c r="O3537" t="s">
        <v>8300</v>
      </c>
      <c r="P3537" t="s">
        <v>8307</v>
      </c>
      <c r="Q3537" t="s">
        <v>8339</v>
      </c>
      <c r="R3537">
        <f t="shared" si="385"/>
        <v>69</v>
      </c>
      <c r="S3537" s="9">
        <f t="shared" si="386"/>
        <v>1</v>
      </c>
      <c r="T3537" s="8">
        <f t="shared" si="387"/>
        <v>42436.211701388893</v>
      </c>
      <c r="U3537" s="8">
        <f t="shared" si="388"/>
        <v>42466.170034722221</v>
      </c>
      <c r="V3537" s="14">
        <f t="shared" si="389"/>
        <v>29.958333333328483</v>
      </c>
      <c r="W3537" s="10">
        <f t="shared" si="390"/>
        <v>-0.99137500000000001</v>
      </c>
      <c r="X3537" s="21">
        <f t="shared" si="391"/>
        <v>2016</v>
      </c>
    </row>
    <row r="3538" spans="1:24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t="s">
        <v>8223</v>
      </c>
      <c r="H3538" t="s">
        <v>8404</v>
      </c>
      <c r="I3538" t="s">
        <v>8245</v>
      </c>
      <c r="J3538">
        <v>1397225746</v>
      </c>
      <c r="K3538">
        <v>1394633746</v>
      </c>
      <c r="L3538" t="b">
        <v>0</v>
      </c>
      <c r="M3538">
        <v>406</v>
      </c>
      <c r="N3538" t="b">
        <v>1</v>
      </c>
      <c r="O3538" t="s">
        <v>8274</v>
      </c>
      <c r="P3538" t="s">
        <v>8326</v>
      </c>
      <c r="Q3538" t="s">
        <v>8330</v>
      </c>
      <c r="R3538">
        <f t="shared" si="385"/>
        <v>83.97</v>
      </c>
      <c r="S3538" s="9">
        <f t="shared" si="386"/>
        <v>105</v>
      </c>
      <c r="T3538" s="8">
        <f t="shared" si="387"/>
        <v>41710.594282407408</v>
      </c>
      <c r="U3538" s="8">
        <f t="shared" si="388"/>
        <v>41740.594282407408</v>
      </c>
      <c r="V3538" s="14">
        <f t="shared" si="389"/>
        <v>30</v>
      </c>
      <c r="W3538" s="10">
        <f t="shared" si="390"/>
        <v>5.3480531520395468E-2</v>
      </c>
      <c r="X3538" s="21">
        <f t="shared" si="391"/>
        <v>2014</v>
      </c>
    </row>
    <row r="3539" spans="1:24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t="s">
        <v>8223</v>
      </c>
      <c r="H3539" t="s">
        <v>8404</v>
      </c>
      <c r="I3539" t="s">
        <v>8245</v>
      </c>
      <c r="J3539">
        <v>1414193160</v>
      </c>
      <c r="K3539">
        <v>1410305160</v>
      </c>
      <c r="L3539" t="b">
        <v>1</v>
      </c>
      <c r="M3539">
        <v>124</v>
      </c>
      <c r="N3539" t="b">
        <v>0</v>
      </c>
      <c r="O3539" t="s">
        <v>8283</v>
      </c>
      <c r="P3539" t="s">
        <v>8312</v>
      </c>
      <c r="Q3539" t="s">
        <v>8313</v>
      </c>
      <c r="R3539">
        <f t="shared" si="385"/>
        <v>170.63</v>
      </c>
      <c r="S3539" s="9">
        <f t="shared" si="386"/>
        <v>65</v>
      </c>
      <c r="T3539" s="8">
        <f t="shared" si="387"/>
        <v>41891.976388888892</v>
      </c>
      <c r="U3539" s="8">
        <f t="shared" si="388"/>
        <v>41936.976388888892</v>
      </c>
      <c r="V3539" s="14">
        <f t="shared" si="389"/>
        <v>45</v>
      </c>
      <c r="W3539" s="10">
        <f t="shared" si="390"/>
        <v>-0.34898461538461539</v>
      </c>
      <c r="X3539" s="21">
        <f t="shared" si="391"/>
        <v>2014</v>
      </c>
    </row>
    <row r="3540" spans="1:24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t="s">
        <v>8224</v>
      </c>
      <c r="H3540" t="s">
        <v>8408</v>
      </c>
      <c r="I3540" t="s">
        <v>8246</v>
      </c>
      <c r="J3540">
        <v>1354233296</v>
      </c>
      <c r="K3540">
        <v>1351641296</v>
      </c>
      <c r="L3540" t="b">
        <v>1</v>
      </c>
      <c r="M3540">
        <v>625</v>
      </c>
      <c r="N3540" t="b">
        <v>1</v>
      </c>
      <c r="O3540" t="s">
        <v>8293</v>
      </c>
      <c r="P3540" t="s">
        <v>8307</v>
      </c>
      <c r="Q3540" t="s">
        <v>8308</v>
      </c>
      <c r="R3540">
        <f t="shared" si="385"/>
        <v>118.61</v>
      </c>
      <c r="S3540" s="9">
        <f t="shared" si="386"/>
        <v>226</v>
      </c>
      <c r="T3540" s="8">
        <f t="shared" si="387"/>
        <v>41212.996481481481</v>
      </c>
      <c r="U3540" s="8">
        <f t="shared" si="388"/>
        <v>41242.996481481481</v>
      </c>
      <c r="V3540" s="14">
        <f t="shared" si="389"/>
        <v>30</v>
      </c>
      <c r="W3540" s="10">
        <f t="shared" si="390"/>
        <v>1.26239013671875</v>
      </c>
      <c r="X3540" s="21">
        <f t="shared" si="391"/>
        <v>2012</v>
      </c>
    </row>
    <row r="3541" spans="1:24" ht="60" x14ac:dyDescent="0.25">
      <c r="A3541">
        <v>4105</v>
      </c>
      <c r="B3541" s="1" t="s">
        <v>4101</v>
      </c>
      <c r="C3541" s="1" t="s">
        <v>8208</v>
      </c>
      <c r="D3541" s="3">
        <v>33000</v>
      </c>
      <c r="E3541" s="4">
        <v>2300</v>
      </c>
      <c r="F3541" t="s">
        <v>8220</v>
      </c>
      <c r="G3541" t="s">
        <v>8237</v>
      </c>
      <c r="H3541" t="s">
        <v>8420</v>
      </c>
      <c r="I3541" t="s">
        <v>8255</v>
      </c>
      <c r="J3541">
        <v>1482711309</v>
      </c>
      <c r="K3541">
        <v>1479860109</v>
      </c>
      <c r="L3541" t="b">
        <v>0</v>
      </c>
      <c r="M3541">
        <v>6</v>
      </c>
      <c r="N3541" t="b">
        <v>0</v>
      </c>
      <c r="O3541" t="s">
        <v>8269</v>
      </c>
      <c r="P3541" t="s">
        <v>8322</v>
      </c>
      <c r="Q3541" t="s">
        <v>8325</v>
      </c>
      <c r="R3541">
        <f t="shared" si="385"/>
        <v>383.33</v>
      </c>
      <c r="S3541" s="9">
        <f t="shared" si="386"/>
        <v>7</v>
      </c>
      <c r="T3541" s="8">
        <f t="shared" si="387"/>
        <v>42697.010520833333</v>
      </c>
      <c r="U3541" s="8">
        <f t="shared" si="388"/>
        <v>42730.010520833333</v>
      </c>
      <c r="V3541" s="14">
        <f t="shared" si="389"/>
        <v>33</v>
      </c>
      <c r="W3541" s="10">
        <f t="shared" si="390"/>
        <v>-0.9303030303030303</v>
      </c>
      <c r="X3541" s="21">
        <f t="shared" si="391"/>
        <v>2016</v>
      </c>
    </row>
    <row r="3542" spans="1:24" ht="45" x14ac:dyDescent="0.25">
      <c r="A3542">
        <v>1790</v>
      </c>
      <c r="B3542" s="1" t="s">
        <v>1791</v>
      </c>
      <c r="C3542" s="1" t="s">
        <v>5900</v>
      </c>
      <c r="D3542" s="3">
        <v>33000</v>
      </c>
      <c r="E3542" s="4">
        <v>1636</v>
      </c>
      <c r="F3542" t="s">
        <v>8220</v>
      </c>
      <c r="G3542" t="s">
        <v>8223</v>
      </c>
      <c r="H3542" t="s">
        <v>8404</v>
      </c>
      <c r="I3542" t="s">
        <v>8245</v>
      </c>
      <c r="J3542">
        <v>1423152678</v>
      </c>
      <c r="K3542">
        <v>1420560678</v>
      </c>
      <c r="L3542" t="b">
        <v>1</v>
      </c>
      <c r="M3542">
        <v>15</v>
      </c>
      <c r="N3542" t="b">
        <v>0</v>
      </c>
      <c r="O3542" t="s">
        <v>8283</v>
      </c>
      <c r="P3542" t="s">
        <v>8312</v>
      </c>
      <c r="Q3542" t="s">
        <v>8313</v>
      </c>
      <c r="R3542">
        <f t="shared" si="385"/>
        <v>109.07</v>
      </c>
      <c r="S3542" s="9">
        <f t="shared" si="386"/>
        <v>5</v>
      </c>
      <c r="T3542" s="8">
        <f t="shared" si="387"/>
        <v>42010.674513888895</v>
      </c>
      <c r="U3542" s="8">
        <f t="shared" si="388"/>
        <v>42040.674513888895</v>
      </c>
      <c r="V3542" s="14">
        <f t="shared" si="389"/>
        <v>30</v>
      </c>
      <c r="W3542" s="10">
        <f t="shared" si="390"/>
        <v>-0.95042424242424239</v>
      </c>
      <c r="X3542" s="21">
        <f t="shared" si="391"/>
        <v>2015</v>
      </c>
    </row>
    <row r="3543" spans="1:24" ht="60" x14ac:dyDescent="0.25">
      <c r="A3543">
        <v>1983</v>
      </c>
      <c r="B3543" s="1" t="s">
        <v>1984</v>
      </c>
      <c r="C3543" s="1" t="s">
        <v>6093</v>
      </c>
      <c r="D3543" s="3">
        <v>33000</v>
      </c>
      <c r="E3543" s="4">
        <v>1419</v>
      </c>
      <c r="F3543" t="s">
        <v>8220</v>
      </c>
      <c r="G3543" t="s">
        <v>8223</v>
      </c>
      <c r="H3543" t="s">
        <v>8404</v>
      </c>
      <c r="I3543" t="s">
        <v>8245</v>
      </c>
      <c r="J3543">
        <v>1472799600</v>
      </c>
      <c r="K3543">
        <v>1470874618</v>
      </c>
      <c r="L3543" t="b">
        <v>0</v>
      </c>
      <c r="M3543">
        <v>16</v>
      </c>
      <c r="N3543" t="b">
        <v>0</v>
      </c>
      <c r="O3543" t="s">
        <v>8294</v>
      </c>
      <c r="P3543" t="s">
        <v>8312</v>
      </c>
      <c r="Q3543" t="s">
        <v>8352</v>
      </c>
      <c r="R3543">
        <f t="shared" si="385"/>
        <v>88.69</v>
      </c>
      <c r="S3543" s="9">
        <f t="shared" si="386"/>
        <v>4</v>
      </c>
      <c r="T3543" s="8">
        <f t="shared" si="387"/>
        <v>42593.011782407411</v>
      </c>
      <c r="U3543" s="8">
        <f t="shared" si="388"/>
        <v>42615.291666666672</v>
      </c>
      <c r="V3543" s="14">
        <f t="shared" si="389"/>
        <v>22.279884259260143</v>
      </c>
      <c r="W3543" s="10">
        <f t="shared" si="390"/>
        <v>-0.95699999999999996</v>
      </c>
      <c r="X3543" s="21">
        <f t="shared" si="391"/>
        <v>2016</v>
      </c>
    </row>
    <row r="3544" spans="1:24" ht="45" x14ac:dyDescent="0.25">
      <c r="A3544">
        <v>2395</v>
      </c>
      <c r="B3544" s="1" t="s">
        <v>2396</v>
      </c>
      <c r="C3544" s="1" t="s">
        <v>6505</v>
      </c>
      <c r="D3544" s="3">
        <v>33000</v>
      </c>
      <c r="E3544" s="4">
        <v>0</v>
      </c>
      <c r="F3544" t="s">
        <v>8219</v>
      </c>
      <c r="G3544" t="s">
        <v>8223</v>
      </c>
      <c r="H3544" t="s">
        <v>8404</v>
      </c>
      <c r="I3544" t="s">
        <v>8245</v>
      </c>
      <c r="J3544">
        <v>1484038620</v>
      </c>
      <c r="K3544">
        <v>1481597687</v>
      </c>
      <c r="L3544" t="b">
        <v>0</v>
      </c>
      <c r="M3544">
        <v>0</v>
      </c>
      <c r="N3544" t="b">
        <v>0</v>
      </c>
      <c r="O3544" t="s">
        <v>8270</v>
      </c>
      <c r="P3544" t="s">
        <v>8307</v>
      </c>
      <c r="Q3544" t="s">
        <v>8341</v>
      </c>
      <c r="R3544">
        <f t="shared" si="385"/>
        <v>0</v>
      </c>
      <c r="S3544" s="9">
        <f t="shared" si="386"/>
        <v>0</v>
      </c>
      <c r="T3544" s="8">
        <f t="shared" si="387"/>
        <v>42717.121377314819</v>
      </c>
      <c r="U3544" s="8">
        <f t="shared" si="388"/>
        <v>42745.372916666667</v>
      </c>
      <c r="V3544" s="14">
        <f t="shared" si="389"/>
        <v>28.251539351847896</v>
      </c>
      <c r="W3544" s="10">
        <f t="shared" si="390"/>
        <v>-1</v>
      </c>
      <c r="X3544" s="21">
        <f t="shared" si="391"/>
        <v>2016</v>
      </c>
    </row>
    <row r="3545" spans="1:24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t="s">
        <v>8223</v>
      </c>
      <c r="H3545" t="s">
        <v>8404</v>
      </c>
      <c r="I3545" t="s">
        <v>8245</v>
      </c>
      <c r="J3545">
        <v>1433125200</v>
      </c>
      <c r="K3545">
        <v>1429312694</v>
      </c>
      <c r="L3545" t="b">
        <v>1</v>
      </c>
      <c r="M3545">
        <v>285</v>
      </c>
      <c r="N3545" t="b">
        <v>1</v>
      </c>
      <c r="O3545" t="s">
        <v>8267</v>
      </c>
      <c r="P3545" t="s">
        <v>8320</v>
      </c>
      <c r="Q3545" t="s">
        <v>8321</v>
      </c>
      <c r="R3545">
        <f t="shared" si="385"/>
        <v>119.99</v>
      </c>
      <c r="S3545" s="9">
        <f t="shared" si="386"/>
        <v>102</v>
      </c>
      <c r="T3545" s="8">
        <f t="shared" si="387"/>
        <v>42111.970995370371</v>
      </c>
      <c r="U3545" s="8">
        <f t="shared" si="388"/>
        <v>42156.097222222219</v>
      </c>
      <c r="V3545" s="14">
        <f t="shared" si="389"/>
        <v>44.126226851847605</v>
      </c>
      <c r="W3545" s="10">
        <f t="shared" si="390"/>
        <v>2.0835820895522387E-2</v>
      </c>
      <c r="X3545" s="21">
        <f t="shared" si="391"/>
        <v>2015</v>
      </c>
    </row>
    <row r="3546" spans="1:24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t="s">
        <v>8226</v>
      </c>
      <c r="H3546" t="s">
        <v>8406</v>
      </c>
      <c r="I3546" t="s">
        <v>8248</v>
      </c>
      <c r="J3546">
        <v>1460066954</v>
      </c>
      <c r="K3546">
        <v>1456614554</v>
      </c>
      <c r="L3546" t="b">
        <v>1</v>
      </c>
      <c r="M3546">
        <v>964</v>
      </c>
      <c r="N3546" t="b">
        <v>1</v>
      </c>
      <c r="O3546" t="s">
        <v>8267</v>
      </c>
      <c r="P3546" t="s">
        <v>8320</v>
      </c>
      <c r="Q3546" t="s">
        <v>8321</v>
      </c>
      <c r="R3546">
        <f t="shared" si="385"/>
        <v>44.91</v>
      </c>
      <c r="S3546" s="9">
        <f t="shared" si="386"/>
        <v>127</v>
      </c>
      <c r="T3546" s="8">
        <f t="shared" si="387"/>
        <v>42427.964745370366</v>
      </c>
      <c r="U3546" s="8">
        <f t="shared" si="388"/>
        <v>42467.923078703709</v>
      </c>
      <c r="V3546" s="14">
        <f t="shared" si="389"/>
        <v>39.958333333343035</v>
      </c>
      <c r="W3546" s="10">
        <f t="shared" si="390"/>
        <v>0.27341176470588235</v>
      </c>
      <c r="X3546" s="21">
        <f t="shared" si="391"/>
        <v>2016</v>
      </c>
    </row>
    <row r="3547" spans="1:24" ht="45" x14ac:dyDescent="0.25">
      <c r="A3547">
        <v>2327</v>
      </c>
      <c r="B3547" s="1" t="s">
        <v>2328</v>
      </c>
      <c r="C3547" s="1" t="s">
        <v>6437</v>
      </c>
      <c r="D3547" s="3">
        <v>35000</v>
      </c>
      <c r="E3547" s="4">
        <v>184133.01</v>
      </c>
      <c r="F3547" t="s">
        <v>8218</v>
      </c>
      <c r="G3547" t="s">
        <v>8223</v>
      </c>
      <c r="H3547" t="s">
        <v>8404</v>
      </c>
      <c r="I3547" t="s">
        <v>8245</v>
      </c>
      <c r="J3547">
        <v>1409090440</v>
      </c>
      <c r="K3547">
        <v>1406066440</v>
      </c>
      <c r="L3547" t="b">
        <v>1</v>
      </c>
      <c r="M3547">
        <v>3355</v>
      </c>
      <c r="N3547" t="b">
        <v>1</v>
      </c>
      <c r="O3547" t="s">
        <v>8296</v>
      </c>
      <c r="P3547" t="s">
        <v>8318</v>
      </c>
      <c r="Q3547" t="s">
        <v>8319</v>
      </c>
      <c r="R3547">
        <f t="shared" si="385"/>
        <v>54.88</v>
      </c>
      <c r="S3547" s="9">
        <f t="shared" si="386"/>
        <v>526</v>
      </c>
      <c r="T3547" s="8">
        <f t="shared" si="387"/>
        <v>41842.917129629634</v>
      </c>
      <c r="U3547" s="8">
        <f t="shared" si="388"/>
        <v>41877.917129629634</v>
      </c>
      <c r="V3547" s="14">
        <f t="shared" si="389"/>
        <v>35</v>
      </c>
      <c r="W3547" s="10">
        <f t="shared" si="390"/>
        <v>4.2609431428571432</v>
      </c>
      <c r="X3547" s="21">
        <f t="shared" si="391"/>
        <v>2014</v>
      </c>
    </row>
    <row r="3548" spans="1:24" ht="60" x14ac:dyDescent="0.25">
      <c r="A3548">
        <v>2609</v>
      </c>
      <c r="B3548" s="1" t="s">
        <v>2609</v>
      </c>
      <c r="C3548" s="1" t="s">
        <v>6719</v>
      </c>
      <c r="D3548" s="3">
        <v>35000</v>
      </c>
      <c r="E3548" s="4">
        <v>106330.39</v>
      </c>
      <c r="F3548" t="s">
        <v>8218</v>
      </c>
      <c r="G3548" t="s">
        <v>8223</v>
      </c>
      <c r="H3548" t="s">
        <v>8404</v>
      </c>
      <c r="I3548" t="s">
        <v>8245</v>
      </c>
      <c r="J3548">
        <v>1342330951</v>
      </c>
      <c r="K3548">
        <v>1339738951</v>
      </c>
      <c r="L3548" t="b">
        <v>1</v>
      </c>
      <c r="M3548">
        <v>676</v>
      </c>
      <c r="N3548" t="b">
        <v>1</v>
      </c>
      <c r="O3548" t="s">
        <v>8299</v>
      </c>
      <c r="P3548" t="s">
        <v>8307</v>
      </c>
      <c r="Q3548" t="s">
        <v>8314</v>
      </c>
      <c r="R3548">
        <f t="shared" si="385"/>
        <v>157.29</v>
      </c>
      <c r="S3548" s="9">
        <f t="shared" si="386"/>
        <v>304</v>
      </c>
      <c r="T3548" s="8">
        <f t="shared" si="387"/>
        <v>41075.237858796296</v>
      </c>
      <c r="U3548" s="8">
        <f t="shared" si="388"/>
        <v>41105.237858796296</v>
      </c>
      <c r="V3548" s="14">
        <f t="shared" si="389"/>
        <v>30</v>
      </c>
      <c r="W3548" s="10">
        <f t="shared" si="390"/>
        <v>2.038011142857143</v>
      </c>
      <c r="X3548" s="21">
        <f t="shared" si="391"/>
        <v>2012</v>
      </c>
    </row>
    <row r="3549" spans="1:24" ht="60" x14ac:dyDescent="0.25">
      <c r="A3549">
        <v>1952</v>
      </c>
      <c r="B3549" s="1" t="s">
        <v>1953</v>
      </c>
      <c r="C3549" s="1" t="s">
        <v>6062</v>
      </c>
      <c r="D3549" s="3">
        <v>35000</v>
      </c>
      <c r="E3549" s="4">
        <v>69465.33</v>
      </c>
      <c r="F3549" t="s">
        <v>8218</v>
      </c>
      <c r="G3549" t="s">
        <v>8228</v>
      </c>
      <c r="H3549" t="s">
        <v>8409</v>
      </c>
      <c r="I3549" t="s">
        <v>8250</v>
      </c>
      <c r="J3549">
        <v>1381934015</v>
      </c>
      <c r="K3549">
        <v>1378737215</v>
      </c>
      <c r="L3549" t="b">
        <v>1</v>
      </c>
      <c r="M3549">
        <v>682</v>
      </c>
      <c r="N3549" t="b">
        <v>1</v>
      </c>
      <c r="O3549" t="s">
        <v>8293</v>
      </c>
      <c r="P3549" t="s">
        <v>8307</v>
      </c>
      <c r="Q3549" t="s">
        <v>8308</v>
      </c>
      <c r="R3549">
        <f t="shared" si="385"/>
        <v>101.86</v>
      </c>
      <c r="S3549" s="9">
        <f t="shared" si="386"/>
        <v>198</v>
      </c>
      <c r="T3549" s="8">
        <f t="shared" si="387"/>
        <v>41526.60665509259</v>
      </c>
      <c r="U3549" s="8">
        <f t="shared" si="388"/>
        <v>41563.60665509259</v>
      </c>
      <c r="V3549" s="14">
        <f t="shared" si="389"/>
        <v>37</v>
      </c>
      <c r="W3549" s="10">
        <f t="shared" si="390"/>
        <v>0.98472371428571437</v>
      </c>
      <c r="X3549" s="21">
        <f t="shared" si="391"/>
        <v>2013</v>
      </c>
    </row>
    <row r="3550" spans="1:24" ht="45" x14ac:dyDescent="0.25">
      <c r="A3550">
        <v>2996</v>
      </c>
      <c r="B3550" s="1" t="s">
        <v>2996</v>
      </c>
      <c r="C3550" s="1" t="s">
        <v>7106</v>
      </c>
      <c r="D3550" s="3">
        <v>35000</v>
      </c>
      <c r="E3550" s="4">
        <v>60180</v>
      </c>
      <c r="F3550" t="s">
        <v>8218</v>
      </c>
      <c r="G3550" t="s">
        <v>8223</v>
      </c>
      <c r="H3550" t="s">
        <v>8404</v>
      </c>
      <c r="I3550" t="s">
        <v>8245</v>
      </c>
      <c r="J3550">
        <v>1432677240</v>
      </c>
      <c r="K3550">
        <v>1427493240</v>
      </c>
      <c r="L3550" t="b">
        <v>0</v>
      </c>
      <c r="M3550">
        <v>392</v>
      </c>
      <c r="N3550" t="b">
        <v>1</v>
      </c>
      <c r="O3550" t="s">
        <v>8301</v>
      </c>
      <c r="P3550" t="s">
        <v>8322</v>
      </c>
      <c r="Q3550" t="s">
        <v>8323</v>
      </c>
      <c r="R3550">
        <f t="shared" si="385"/>
        <v>153.52000000000001</v>
      </c>
      <c r="S3550" s="9">
        <f t="shared" si="386"/>
        <v>172</v>
      </c>
      <c r="T3550" s="8">
        <f t="shared" si="387"/>
        <v>42090.912500000006</v>
      </c>
      <c r="U3550" s="8">
        <f t="shared" si="388"/>
        <v>42150.912500000006</v>
      </c>
      <c r="V3550" s="14">
        <f t="shared" si="389"/>
        <v>60</v>
      </c>
      <c r="W3550" s="10">
        <f t="shared" si="390"/>
        <v>0.71942857142857142</v>
      </c>
      <c r="X3550" s="21">
        <f t="shared" si="391"/>
        <v>2015</v>
      </c>
    </row>
    <row r="3551" spans="1:24" ht="60" x14ac:dyDescent="0.25">
      <c r="A3551">
        <v>3166</v>
      </c>
      <c r="B3551" s="1" t="s">
        <v>3166</v>
      </c>
      <c r="C3551" s="1" t="s">
        <v>7276</v>
      </c>
      <c r="D3551" s="3">
        <v>35000</v>
      </c>
      <c r="E3551" s="4">
        <v>56079.83</v>
      </c>
      <c r="F3551" t="s">
        <v>8218</v>
      </c>
      <c r="G3551" t="s">
        <v>8223</v>
      </c>
      <c r="H3551" t="s">
        <v>8404</v>
      </c>
      <c r="I3551" t="s">
        <v>8245</v>
      </c>
      <c r="J3551">
        <v>1416988740</v>
      </c>
      <c r="K3551">
        <v>1414514153</v>
      </c>
      <c r="L3551" t="b">
        <v>1</v>
      </c>
      <c r="M3551">
        <v>930</v>
      </c>
      <c r="N3551" t="b">
        <v>1</v>
      </c>
      <c r="O3551" t="s">
        <v>8269</v>
      </c>
      <c r="P3551" t="s">
        <v>8322</v>
      </c>
      <c r="Q3551" t="s">
        <v>8325</v>
      </c>
      <c r="R3551">
        <f t="shared" si="385"/>
        <v>60.3</v>
      </c>
      <c r="S3551" s="9">
        <f t="shared" si="386"/>
        <v>160</v>
      </c>
      <c r="T3551" s="8">
        <f t="shared" si="387"/>
        <v>41940.69158564815</v>
      </c>
      <c r="U3551" s="8">
        <f t="shared" si="388"/>
        <v>41969.332638888889</v>
      </c>
      <c r="V3551" s="14">
        <f t="shared" si="389"/>
        <v>28.641053240738984</v>
      </c>
      <c r="W3551" s="10">
        <f t="shared" si="390"/>
        <v>0.60228085714285717</v>
      </c>
      <c r="X3551" s="21">
        <f t="shared" si="391"/>
        <v>2014</v>
      </c>
    </row>
    <row r="3552" spans="1:24" ht="60" x14ac:dyDescent="0.25">
      <c r="A3552">
        <v>1530</v>
      </c>
      <c r="B3552" s="1" t="s">
        <v>1531</v>
      </c>
      <c r="C3552" s="1" t="s">
        <v>5640</v>
      </c>
      <c r="D3552" s="3">
        <v>35000</v>
      </c>
      <c r="E3552" s="4">
        <v>47189</v>
      </c>
      <c r="F3552" t="s">
        <v>8218</v>
      </c>
      <c r="G3552" t="s">
        <v>8223</v>
      </c>
      <c r="H3552" t="s">
        <v>8404</v>
      </c>
      <c r="I3552" t="s">
        <v>8245</v>
      </c>
      <c r="J3552">
        <v>1445624695</v>
      </c>
      <c r="K3552">
        <v>1443464695</v>
      </c>
      <c r="L3552" t="b">
        <v>1</v>
      </c>
      <c r="M3552">
        <v>874</v>
      </c>
      <c r="N3552" t="b">
        <v>1</v>
      </c>
      <c r="O3552" t="s">
        <v>8283</v>
      </c>
      <c r="P3552" t="s">
        <v>8312</v>
      </c>
      <c r="Q3552" t="s">
        <v>8313</v>
      </c>
      <c r="R3552">
        <f t="shared" si="385"/>
        <v>53.99</v>
      </c>
      <c r="S3552" s="9">
        <f t="shared" si="386"/>
        <v>135</v>
      </c>
      <c r="T3552" s="8">
        <f t="shared" si="387"/>
        <v>42275.767303240747</v>
      </c>
      <c r="U3552" s="8">
        <f t="shared" si="388"/>
        <v>42300.767303240747</v>
      </c>
      <c r="V3552" s="14">
        <f t="shared" si="389"/>
        <v>25</v>
      </c>
      <c r="W3552" s="10">
        <f t="shared" si="390"/>
        <v>0.34825714285714288</v>
      </c>
      <c r="X3552" s="21">
        <f t="shared" si="391"/>
        <v>2015</v>
      </c>
    </row>
    <row r="3553" spans="1:24" ht="30" x14ac:dyDescent="0.25">
      <c r="A3553">
        <v>648</v>
      </c>
      <c r="B3553" s="1" t="s">
        <v>649</v>
      </c>
      <c r="C3553" s="1" t="s">
        <v>4758</v>
      </c>
      <c r="D3553" s="3">
        <v>35000</v>
      </c>
      <c r="E3553" s="4">
        <v>44388</v>
      </c>
      <c r="F3553" t="s">
        <v>8218</v>
      </c>
      <c r="G3553" t="s">
        <v>8223</v>
      </c>
      <c r="H3553" t="s">
        <v>8404</v>
      </c>
      <c r="I3553" t="s">
        <v>8245</v>
      </c>
      <c r="J3553">
        <v>1413304708</v>
      </c>
      <c r="K3553">
        <v>1410280708</v>
      </c>
      <c r="L3553" t="b">
        <v>0</v>
      </c>
      <c r="M3553">
        <v>27</v>
      </c>
      <c r="N3553" t="b">
        <v>1</v>
      </c>
      <c r="O3553" t="s">
        <v>8271</v>
      </c>
      <c r="P3553" t="s">
        <v>8307</v>
      </c>
      <c r="Q3553" t="s">
        <v>8309</v>
      </c>
      <c r="R3553">
        <f t="shared" si="385"/>
        <v>1644</v>
      </c>
      <c r="S3553" s="9">
        <f t="shared" si="386"/>
        <v>127</v>
      </c>
      <c r="T3553" s="8">
        <f t="shared" si="387"/>
        <v>41891.693379629629</v>
      </c>
      <c r="U3553" s="8">
        <f t="shared" si="388"/>
        <v>41926.693379629629</v>
      </c>
      <c r="V3553" s="14">
        <f t="shared" si="389"/>
        <v>35</v>
      </c>
      <c r="W3553" s="10">
        <f t="shared" si="390"/>
        <v>0.26822857142857143</v>
      </c>
      <c r="X3553" s="21">
        <f t="shared" si="391"/>
        <v>2014</v>
      </c>
    </row>
    <row r="3554" spans="1:24" ht="45" x14ac:dyDescent="0.25">
      <c r="A3554">
        <v>340</v>
      </c>
      <c r="B3554" s="1" t="s">
        <v>341</v>
      </c>
      <c r="C3554" s="1" t="s">
        <v>4450</v>
      </c>
      <c r="D3554" s="3">
        <v>35000</v>
      </c>
      <c r="E3554" s="4">
        <v>43758</v>
      </c>
      <c r="F3554" t="s">
        <v>8218</v>
      </c>
      <c r="G3554" t="s">
        <v>8223</v>
      </c>
      <c r="H3554" t="s">
        <v>8404</v>
      </c>
      <c r="I3554" t="s">
        <v>8245</v>
      </c>
      <c r="J3554">
        <v>1489006800</v>
      </c>
      <c r="K3554">
        <v>1486397007</v>
      </c>
      <c r="L3554" t="b">
        <v>1</v>
      </c>
      <c r="M3554">
        <v>299</v>
      </c>
      <c r="N3554" t="b">
        <v>1</v>
      </c>
      <c r="O3554" t="s">
        <v>8267</v>
      </c>
      <c r="P3554" t="s">
        <v>8320</v>
      </c>
      <c r="Q3554" t="s">
        <v>8321</v>
      </c>
      <c r="R3554">
        <f t="shared" si="385"/>
        <v>146.35</v>
      </c>
      <c r="S3554" s="9">
        <f t="shared" si="386"/>
        <v>125</v>
      </c>
      <c r="T3554" s="8">
        <f t="shared" si="387"/>
        <v>42772.669062500005</v>
      </c>
      <c r="U3554" s="8">
        <f t="shared" si="388"/>
        <v>42802.875</v>
      </c>
      <c r="V3554" s="14">
        <f t="shared" si="389"/>
        <v>30.205937499995343</v>
      </c>
      <c r="W3554" s="10">
        <f t="shared" si="390"/>
        <v>0.25022857142857141</v>
      </c>
      <c r="X3554" s="21">
        <f t="shared" si="391"/>
        <v>2017</v>
      </c>
    </row>
    <row r="3555" spans="1:24" ht="45" x14ac:dyDescent="0.25">
      <c r="A3555">
        <v>355</v>
      </c>
      <c r="B3555" s="1" t="s">
        <v>356</v>
      </c>
      <c r="C3555" s="1" t="s">
        <v>4465</v>
      </c>
      <c r="D3555" s="3">
        <v>35000</v>
      </c>
      <c r="E3555" s="4">
        <v>40690</v>
      </c>
      <c r="F3555" t="s">
        <v>8218</v>
      </c>
      <c r="G3555" t="s">
        <v>8223</v>
      </c>
      <c r="H3555" t="s">
        <v>8404</v>
      </c>
      <c r="I3555" t="s">
        <v>8245</v>
      </c>
      <c r="J3555">
        <v>1417420994</v>
      </c>
      <c r="K3555">
        <v>1414738994</v>
      </c>
      <c r="L3555" t="b">
        <v>1</v>
      </c>
      <c r="M3555">
        <v>165</v>
      </c>
      <c r="N3555" t="b">
        <v>1</v>
      </c>
      <c r="O3555" t="s">
        <v>8267</v>
      </c>
      <c r="P3555" t="s">
        <v>8320</v>
      </c>
      <c r="Q3555" t="s">
        <v>8321</v>
      </c>
      <c r="R3555">
        <f t="shared" si="385"/>
        <v>246.61</v>
      </c>
      <c r="S3555" s="9">
        <f t="shared" si="386"/>
        <v>116</v>
      </c>
      <c r="T3555" s="8">
        <f t="shared" si="387"/>
        <v>41943.293912037036</v>
      </c>
      <c r="U3555" s="8">
        <f t="shared" si="388"/>
        <v>41974.3355787037</v>
      </c>
      <c r="V3555" s="14">
        <f t="shared" si="389"/>
        <v>31.041666666664241</v>
      </c>
      <c r="W3555" s="10">
        <f t="shared" si="390"/>
        <v>0.16257142857142856</v>
      </c>
      <c r="X3555" s="21">
        <f t="shared" si="391"/>
        <v>2014</v>
      </c>
    </row>
    <row r="3556" spans="1:24" ht="45" x14ac:dyDescent="0.25">
      <c r="A3556">
        <v>3547</v>
      </c>
      <c r="B3556" s="1" t="s">
        <v>3546</v>
      </c>
      <c r="C3556" s="1" t="s">
        <v>7657</v>
      </c>
      <c r="D3556" s="3">
        <v>35000</v>
      </c>
      <c r="E3556" s="4">
        <v>40043.25</v>
      </c>
      <c r="F3556" t="s">
        <v>8218</v>
      </c>
      <c r="G3556" t="s">
        <v>8223</v>
      </c>
      <c r="H3556" t="s">
        <v>8404</v>
      </c>
      <c r="I3556" t="s">
        <v>8245</v>
      </c>
      <c r="J3556">
        <v>1463198340</v>
      </c>
      <c r="K3556">
        <v>1461117201</v>
      </c>
      <c r="L3556" t="b">
        <v>0</v>
      </c>
      <c r="M3556">
        <v>336</v>
      </c>
      <c r="N3556" t="b">
        <v>1</v>
      </c>
      <c r="O3556" t="s">
        <v>8269</v>
      </c>
      <c r="P3556" t="s">
        <v>8322</v>
      </c>
      <c r="Q3556" t="s">
        <v>8325</v>
      </c>
      <c r="R3556">
        <f t="shared" si="385"/>
        <v>119.18</v>
      </c>
      <c r="S3556" s="9">
        <f t="shared" si="386"/>
        <v>114</v>
      </c>
      <c r="T3556" s="8">
        <f t="shared" si="387"/>
        <v>42480.078715277778</v>
      </c>
      <c r="U3556" s="8">
        <f t="shared" si="388"/>
        <v>42504.165972222225</v>
      </c>
      <c r="V3556" s="14">
        <f t="shared" si="389"/>
        <v>24.08725694444729</v>
      </c>
      <c r="W3556" s="10">
        <f t="shared" si="390"/>
        <v>0.14409285714285713</v>
      </c>
      <c r="X3556" s="21">
        <f t="shared" si="391"/>
        <v>2016</v>
      </c>
    </row>
    <row r="3557" spans="1:24" ht="60" x14ac:dyDescent="0.25">
      <c r="A3557">
        <v>2054</v>
      </c>
      <c r="B3557" s="1" t="s">
        <v>2055</v>
      </c>
      <c r="C3557" s="1" t="s">
        <v>6164</v>
      </c>
      <c r="D3557" s="3">
        <v>35000</v>
      </c>
      <c r="E3557" s="4">
        <v>39757</v>
      </c>
      <c r="F3557" t="s">
        <v>8218</v>
      </c>
      <c r="G3557" t="s">
        <v>8224</v>
      </c>
      <c r="H3557" t="s">
        <v>8408</v>
      </c>
      <c r="I3557" t="s">
        <v>8246</v>
      </c>
      <c r="J3557">
        <v>1399033810</v>
      </c>
      <c r="K3557">
        <v>1396441810</v>
      </c>
      <c r="L3557" t="b">
        <v>0</v>
      </c>
      <c r="M3557">
        <v>621</v>
      </c>
      <c r="N3557" t="b">
        <v>1</v>
      </c>
      <c r="O3557" t="s">
        <v>8293</v>
      </c>
      <c r="P3557" t="s">
        <v>8307</v>
      </c>
      <c r="Q3557" t="s">
        <v>8308</v>
      </c>
      <c r="R3557">
        <f t="shared" si="385"/>
        <v>64.02</v>
      </c>
      <c r="S3557" s="9">
        <f t="shared" si="386"/>
        <v>114</v>
      </c>
      <c r="T3557" s="8">
        <f t="shared" si="387"/>
        <v>41731.520949074074</v>
      </c>
      <c r="U3557" s="8">
        <f t="shared" si="388"/>
        <v>41761.520949074074</v>
      </c>
      <c r="V3557" s="14">
        <f t="shared" si="389"/>
        <v>30</v>
      </c>
      <c r="W3557" s="10">
        <f t="shared" si="390"/>
        <v>0.13591428571428571</v>
      </c>
      <c r="X3557" s="21">
        <f t="shared" si="391"/>
        <v>2014</v>
      </c>
    </row>
    <row r="3558" spans="1:24" ht="45" x14ac:dyDescent="0.25">
      <c r="A3558">
        <v>2706</v>
      </c>
      <c r="B3558" s="1" t="s">
        <v>2706</v>
      </c>
      <c r="C3558" s="1" t="s">
        <v>6816</v>
      </c>
      <c r="D3558" s="3">
        <v>35000</v>
      </c>
      <c r="E3558" s="4">
        <v>39304</v>
      </c>
      <c r="F3558" t="s">
        <v>8218</v>
      </c>
      <c r="G3558" t="s">
        <v>8223</v>
      </c>
      <c r="H3558" t="s">
        <v>8404</v>
      </c>
      <c r="I3558" t="s">
        <v>8245</v>
      </c>
      <c r="J3558">
        <v>1413442740</v>
      </c>
      <c r="K3558">
        <v>1410937483</v>
      </c>
      <c r="L3558" t="b">
        <v>1</v>
      </c>
      <c r="M3558">
        <v>263</v>
      </c>
      <c r="N3558" t="b">
        <v>1</v>
      </c>
      <c r="O3558" t="s">
        <v>8301</v>
      </c>
      <c r="P3558" t="s">
        <v>8322</v>
      </c>
      <c r="Q3558" t="s">
        <v>8323</v>
      </c>
      <c r="R3558">
        <f t="shared" si="385"/>
        <v>149.44</v>
      </c>
      <c r="S3558" s="9">
        <f t="shared" si="386"/>
        <v>112</v>
      </c>
      <c r="T3558" s="8">
        <f t="shared" si="387"/>
        <v>41899.294942129629</v>
      </c>
      <c r="U3558" s="8">
        <f t="shared" si="388"/>
        <v>41928.290972222225</v>
      </c>
      <c r="V3558" s="14">
        <f t="shared" si="389"/>
        <v>28.996030092595902</v>
      </c>
      <c r="W3558" s="10">
        <f t="shared" si="390"/>
        <v>0.12297142857142856</v>
      </c>
      <c r="X3558" s="21">
        <f t="shared" si="391"/>
        <v>2014</v>
      </c>
    </row>
    <row r="3559" spans="1:24" ht="60" x14ac:dyDescent="0.25">
      <c r="A3559">
        <v>361</v>
      </c>
      <c r="B3559" s="1" t="s">
        <v>362</v>
      </c>
      <c r="C3559" s="1" t="s">
        <v>4471</v>
      </c>
      <c r="D3559" s="3">
        <v>35000</v>
      </c>
      <c r="E3559" s="4">
        <v>38876.949999999997</v>
      </c>
      <c r="F3559" t="s">
        <v>8218</v>
      </c>
      <c r="G3559" t="s">
        <v>8223</v>
      </c>
      <c r="H3559" t="s">
        <v>8404</v>
      </c>
      <c r="I3559" t="s">
        <v>8245</v>
      </c>
      <c r="J3559">
        <v>1416704506</v>
      </c>
      <c r="K3559">
        <v>1414108906</v>
      </c>
      <c r="L3559" t="b">
        <v>0</v>
      </c>
      <c r="M3559">
        <v>354</v>
      </c>
      <c r="N3559" t="b">
        <v>1</v>
      </c>
      <c r="O3559" t="s">
        <v>8267</v>
      </c>
      <c r="P3559" t="s">
        <v>8320</v>
      </c>
      <c r="Q3559" t="s">
        <v>8321</v>
      </c>
      <c r="R3559">
        <f t="shared" si="385"/>
        <v>109.82</v>
      </c>
      <c r="S3559" s="9">
        <f t="shared" si="386"/>
        <v>111</v>
      </c>
      <c r="T3559" s="8">
        <f t="shared" si="387"/>
        <v>41936.001226851848</v>
      </c>
      <c r="U3559" s="8">
        <f t="shared" si="388"/>
        <v>41966.042893518519</v>
      </c>
      <c r="V3559" s="14">
        <f t="shared" si="389"/>
        <v>30.041666666671517</v>
      </c>
      <c r="W3559" s="10">
        <f t="shared" si="390"/>
        <v>0.11076999999999991</v>
      </c>
      <c r="X3559" s="21">
        <f t="shared" si="391"/>
        <v>2014</v>
      </c>
    </row>
    <row r="3560" spans="1:24" ht="30" x14ac:dyDescent="0.25">
      <c r="A3560">
        <v>24</v>
      </c>
      <c r="B3560" s="1" t="s">
        <v>26</v>
      </c>
      <c r="C3560" s="1" t="s">
        <v>4135</v>
      </c>
      <c r="D3560" s="3">
        <v>35000</v>
      </c>
      <c r="E3560" s="4">
        <v>38082.69</v>
      </c>
      <c r="F3560" t="s">
        <v>8218</v>
      </c>
      <c r="G3560" t="s">
        <v>8223</v>
      </c>
      <c r="H3560" t="s">
        <v>8404</v>
      </c>
      <c r="I3560" t="s">
        <v>8245</v>
      </c>
      <c r="J3560">
        <v>1442345940</v>
      </c>
      <c r="K3560">
        <v>1439494863</v>
      </c>
      <c r="L3560" t="b">
        <v>0</v>
      </c>
      <c r="M3560">
        <v>574</v>
      </c>
      <c r="N3560" t="b">
        <v>1</v>
      </c>
      <c r="O3560" t="s">
        <v>8263</v>
      </c>
      <c r="P3560" t="s">
        <v>8320</v>
      </c>
      <c r="Q3560" t="s">
        <v>8331</v>
      </c>
      <c r="R3560">
        <f t="shared" si="385"/>
        <v>66.349999999999994</v>
      </c>
      <c r="S3560" s="9">
        <f t="shared" si="386"/>
        <v>109</v>
      </c>
      <c r="T3560" s="8">
        <f t="shared" si="387"/>
        <v>42229.820173611108</v>
      </c>
      <c r="U3560" s="8">
        <f t="shared" si="388"/>
        <v>42262.818750000006</v>
      </c>
      <c r="V3560" s="14">
        <f t="shared" si="389"/>
        <v>32.998576388898073</v>
      </c>
      <c r="W3560" s="10">
        <f t="shared" si="390"/>
        <v>8.8076857142857207E-2</v>
      </c>
      <c r="X3560" s="21">
        <f t="shared" si="391"/>
        <v>2015</v>
      </c>
    </row>
    <row r="3561" spans="1:24" ht="60" x14ac:dyDescent="0.25">
      <c r="A3561">
        <v>257</v>
      </c>
      <c r="B3561" s="1" t="s">
        <v>258</v>
      </c>
      <c r="C3561" s="1" t="s">
        <v>4367</v>
      </c>
      <c r="D3561" s="3">
        <v>35000</v>
      </c>
      <c r="E3561" s="4">
        <v>37354.269999999997</v>
      </c>
      <c r="F3561" t="s">
        <v>8218</v>
      </c>
      <c r="G3561" t="s">
        <v>8223</v>
      </c>
      <c r="H3561" t="s">
        <v>8404</v>
      </c>
      <c r="I3561" t="s">
        <v>8245</v>
      </c>
      <c r="J3561">
        <v>1463670162</v>
      </c>
      <c r="K3561">
        <v>1461078162</v>
      </c>
      <c r="L3561" t="b">
        <v>1</v>
      </c>
      <c r="M3561">
        <v>560</v>
      </c>
      <c r="N3561" t="b">
        <v>1</v>
      </c>
      <c r="O3561" t="s">
        <v>8267</v>
      </c>
      <c r="P3561" t="s">
        <v>8320</v>
      </c>
      <c r="Q3561" t="s">
        <v>8321</v>
      </c>
      <c r="R3561">
        <f t="shared" si="385"/>
        <v>66.7</v>
      </c>
      <c r="S3561" s="9">
        <f t="shared" si="386"/>
        <v>107</v>
      </c>
      <c r="T3561" s="8">
        <f t="shared" si="387"/>
        <v>42479.626875000002</v>
      </c>
      <c r="U3561" s="8">
        <f t="shared" si="388"/>
        <v>42509.626875000002</v>
      </c>
      <c r="V3561" s="14">
        <f t="shared" si="389"/>
        <v>30</v>
      </c>
      <c r="W3561" s="10">
        <f t="shared" si="390"/>
        <v>6.7264857142857057E-2</v>
      </c>
      <c r="X3561" s="21">
        <f t="shared" si="391"/>
        <v>2016</v>
      </c>
    </row>
    <row r="3562" spans="1:24" ht="45" x14ac:dyDescent="0.25">
      <c r="A3562">
        <v>404</v>
      </c>
      <c r="B3562" s="1" t="s">
        <v>405</v>
      </c>
      <c r="C3562" s="1" t="s">
        <v>4514</v>
      </c>
      <c r="D3562" s="3">
        <v>35000</v>
      </c>
      <c r="E3562" s="4">
        <v>36082</v>
      </c>
      <c r="F3562" t="s">
        <v>8218</v>
      </c>
      <c r="G3562" t="s">
        <v>8223</v>
      </c>
      <c r="H3562" t="s">
        <v>8404</v>
      </c>
      <c r="I3562" t="s">
        <v>8245</v>
      </c>
      <c r="J3562">
        <v>1391641440</v>
      </c>
      <c r="K3562">
        <v>1389107062</v>
      </c>
      <c r="L3562" t="b">
        <v>0</v>
      </c>
      <c r="M3562">
        <v>271</v>
      </c>
      <c r="N3562" t="b">
        <v>1</v>
      </c>
      <c r="O3562" t="s">
        <v>8267</v>
      </c>
      <c r="P3562" t="s">
        <v>8320</v>
      </c>
      <c r="Q3562" t="s">
        <v>8321</v>
      </c>
      <c r="R3562">
        <f t="shared" si="385"/>
        <v>133.13999999999999</v>
      </c>
      <c r="S3562" s="9">
        <f t="shared" si="386"/>
        <v>103</v>
      </c>
      <c r="T3562" s="8">
        <f t="shared" si="387"/>
        <v>41646.628032407411</v>
      </c>
      <c r="U3562" s="8">
        <f t="shared" si="388"/>
        <v>41675.961111111108</v>
      </c>
      <c r="V3562" s="14">
        <f t="shared" si="389"/>
        <v>29.333078703697538</v>
      </c>
      <c r="W3562" s="10">
        <f t="shared" si="390"/>
        <v>3.0914285714285714E-2</v>
      </c>
      <c r="X3562" s="21">
        <f t="shared" si="391"/>
        <v>2014</v>
      </c>
    </row>
    <row r="3563" spans="1:24" ht="45" x14ac:dyDescent="0.25">
      <c r="A3563">
        <v>321</v>
      </c>
      <c r="B3563" s="1" t="s">
        <v>322</v>
      </c>
      <c r="C3563" s="1" t="s">
        <v>4431</v>
      </c>
      <c r="D3563" s="3">
        <v>35000</v>
      </c>
      <c r="E3563" s="4">
        <v>35932</v>
      </c>
      <c r="F3563" t="s">
        <v>8218</v>
      </c>
      <c r="G3563" t="s">
        <v>8235</v>
      </c>
      <c r="H3563" t="s">
        <v>8413</v>
      </c>
      <c r="I3563" t="s">
        <v>8248</v>
      </c>
      <c r="J3563">
        <v>1478605386</v>
      </c>
      <c r="K3563">
        <v>1475577786</v>
      </c>
      <c r="L3563" t="b">
        <v>1</v>
      </c>
      <c r="M3563">
        <v>337</v>
      </c>
      <c r="N3563" t="b">
        <v>1</v>
      </c>
      <c r="O3563" t="s">
        <v>8267</v>
      </c>
      <c r="P3563" t="s">
        <v>8320</v>
      </c>
      <c r="Q3563" t="s">
        <v>8321</v>
      </c>
      <c r="R3563">
        <f t="shared" si="385"/>
        <v>106.62</v>
      </c>
      <c r="S3563" s="9">
        <f t="shared" si="386"/>
        <v>103</v>
      </c>
      <c r="T3563" s="8">
        <f t="shared" si="387"/>
        <v>42647.446597222224</v>
      </c>
      <c r="U3563" s="8">
        <f t="shared" si="388"/>
        <v>42682.488263888896</v>
      </c>
      <c r="V3563" s="14">
        <f t="shared" si="389"/>
        <v>35.041666666671517</v>
      </c>
      <c r="W3563" s="10">
        <f t="shared" si="390"/>
        <v>2.6628571428571429E-2</v>
      </c>
      <c r="X3563" s="21">
        <f t="shared" si="391"/>
        <v>2016</v>
      </c>
    </row>
    <row r="3564" spans="1:24" ht="60" x14ac:dyDescent="0.25">
      <c r="A3564">
        <v>2330</v>
      </c>
      <c r="B3564" s="1" t="s">
        <v>2331</v>
      </c>
      <c r="C3564" s="1" t="s">
        <v>6440</v>
      </c>
      <c r="D3564" s="3">
        <v>35000</v>
      </c>
      <c r="E3564" s="4">
        <v>35848</v>
      </c>
      <c r="F3564" t="s">
        <v>8218</v>
      </c>
      <c r="G3564" t="s">
        <v>8223</v>
      </c>
      <c r="H3564" t="s">
        <v>8404</v>
      </c>
      <c r="I3564" t="s">
        <v>8245</v>
      </c>
      <c r="J3564">
        <v>1451001600</v>
      </c>
      <c r="K3564">
        <v>1448400943</v>
      </c>
      <c r="L3564" t="b">
        <v>1</v>
      </c>
      <c r="M3564">
        <v>163</v>
      </c>
      <c r="N3564" t="b">
        <v>1</v>
      </c>
      <c r="O3564" t="s">
        <v>8296</v>
      </c>
      <c r="P3564" t="s">
        <v>8318</v>
      </c>
      <c r="Q3564" t="s">
        <v>8319</v>
      </c>
      <c r="R3564">
        <f t="shared" si="385"/>
        <v>219.93</v>
      </c>
      <c r="S3564" s="9">
        <f t="shared" si="386"/>
        <v>102</v>
      </c>
      <c r="T3564" s="8">
        <f t="shared" si="387"/>
        <v>42332.89980324074</v>
      </c>
      <c r="U3564" s="8">
        <f t="shared" si="388"/>
        <v>42363</v>
      </c>
      <c r="V3564" s="14">
        <f t="shared" si="389"/>
        <v>30.100196759260143</v>
      </c>
      <c r="W3564" s="10">
        <f t="shared" si="390"/>
        <v>2.4228571428571429E-2</v>
      </c>
      <c r="X3564" s="21">
        <f t="shared" si="391"/>
        <v>2015</v>
      </c>
    </row>
    <row r="3565" spans="1:24" ht="60" x14ac:dyDescent="0.25">
      <c r="A3565">
        <v>330</v>
      </c>
      <c r="B3565" s="1" t="s">
        <v>331</v>
      </c>
      <c r="C3565" s="1" t="s">
        <v>4440</v>
      </c>
      <c r="D3565" s="3">
        <v>35000</v>
      </c>
      <c r="E3565" s="4">
        <v>35640</v>
      </c>
      <c r="F3565" t="s">
        <v>8218</v>
      </c>
      <c r="G3565" t="s">
        <v>8223</v>
      </c>
      <c r="H3565" t="s">
        <v>8404</v>
      </c>
      <c r="I3565" t="s">
        <v>8245</v>
      </c>
      <c r="J3565">
        <v>1368763140</v>
      </c>
      <c r="K3565">
        <v>1366028563</v>
      </c>
      <c r="L3565" t="b">
        <v>1</v>
      </c>
      <c r="M3565">
        <v>340</v>
      </c>
      <c r="N3565" t="b">
        <v>1</v>
      </c>
      <c r="O3565" t="s">
        <v>8267</v>
      </c>
      <c r="P3565" t="s">
        <v>8320</v>
      </c>
      <c r="Q3565" t="s">
        <v>8321</v>
      </c>
      <c r="R3565">
        <f t="shared" si="385"/>
        <v>104.82</v>
      </c>
      <c r="S3565" s="9">
        <f t="shared" si="386"/>
        <v>102</v>
      </c>
      <c r="T3565" s="8">
        <f t="shared" si="387"/>
        <v>41379.515775462962</v>
      </c>
      <c r="U3565" s="8">
        <f t="shared" si="388"/>
        <v>41411.165972222225</v>
      </c>
      <c r="V3565" s="14">
        <f t="shared" si="389"/>
        <v>31.650196759263054</v>
      </c>
      <c r="W3565" s="10">
        <f t="shared" si="390"/>
        <v>1.8285714285714287E-2</v>
      </c>
      <c r="X3565" s="21">
        <f t="shared" si="391"/>
        <v>2013</v>
      </c>
    </row>
    <row r="3566" spans="1:24" ht="45" x14ac:dyDescent="0.25">
      <c r="A3566">
        <v>2454</v>
      </c>
      <c r="B3566" s="1" t="s">
        <v>2455</v>
      </c>
      <c r="C3566" s="1" t="s">
        <v>6564</v>
      </c>
      <c r="D3566" s="3">
        <v>35000</v>
      </c>
      <c r="E3566" s="4">
        <v>35296</v>
      </c>
      <c r="F3566" t="s">
        <v>8218</v>
      </c>
      <c r="G3566" t="s">
        <v>8223</v>
      </c>
      <c r="H3566" t="s">
        <v>8404</v>
      </c>
      <c r="I3566" t="s">
        <v>8245</v>
      </c>
      <c r="J3566">
        <v>1489207808</v>
      </c>
      <c r="K3566">
        <v>1486183808</v>
      </c>
      <c r="L3566" t="b">
        <v>0</v>
      </c>
      <c r="M3566">
        <v>130</v>
      </c>
      <c r="N3566" t="b">
        <v>1</v>
      </c>
      <c r="O3566" t="s">
        <v>8296</v>
      </c>
      <c r="P3566" t="s">
        <v>8318</v>
      </c>
      <c r="Q3566" t="s">
        <v>8319</v>
      </c>
      <c r="R3566">
        <f t="shared" si="385"/>
        <v>271.51</v>
      </c>
      <c r="S3566" s="9">
        <f t="shared" si="386"/>
        <v>101</v>
      </c>
      <c r="T3566" s="8">
        <f t="shared" si="387"/>
        <v>42770.201481481476</v>
      </c>
      <c r="U3566" s="8">
        <f t="shared" si="388"/>
        <v>42805.201481481476</v>
      </c>
      <c r="V3566" s="14">
        <f t="shared" si="389"/>
        <v>35</v>
      </c>
      <c r="W3566" s="10">
        <f t="shared" si="390"/>
        <v>8.4571428571428575E-3</v>
      </c>
      <c r="X3566" s="21">
        <f t="shared" si="391"/>
        <v>2017</v>
      </c>
    </row>
    <row r="3567" spans="1:24" ht="30" x14ac:dyDescent="0.25">
      <c r="A3567">
        <v>3237</v>
      </c>
      <c r="B3567" s="1" t="s">
        <v>3237</v>
      </c>
      <c r="C3567" s="1" t="s">
        <v>7347</v>
      </c>
      <c r="D3567" s="3">
        <v>35000</v>
      </c>
      <c r="E3567" s="4">
        <v>35275.64</v>
      </c>
      <c r="F3567" t="s">
        <v>8218</v>
      </c>
      <c r="G3567" t="s">
        <v>8223</v>
      </c>
      <c r="H3567" t="s">
        <v>8404</v>
      </c>
      <c r="I3567" t="s">
        <v>8245</v>
      </c>
      <c r="J3567">
        <v>1443499140</v>
      </c>
      <c r="K3567">
        <v>1441452184</v>
      </c>
      <c r="L3567" t="b">
        <v>1</v>
      </c>
      <c r="M3567">
        <v>269</v>
      </c>
      <c r="N3567" t="b">
        <v>1</v>
      </c>
      <c r="O3567" t="s">
        <v>8269</v>
      </c>
      <c r="P3567" t="s">
        <v>8322</v>
      </c>
      <c r="Q3567" t="s">
        <v>8325</v>
      </c>
      <c r="R3567">
        <f t="shared" si="385"/>
        <v>131.13999999999999</v>
      </c>
      <c r="S3567" s="9">
        <f t="shared" si="386"/>
        <v>101</v>
      </c>
      <c r="T3567" s="8">
        <f t="shared" si="387"/>
        <v>42252.474351851852</v>
      </c>
      <c r="U3567" s="8">
        <f t="shared" si="388"/>
        <v>42276.165972222225</v>
      </c>
      <c r="V3567" s="14">
        <f t="shared" si="389"/>
        <v>23.69162037037313</v>
      </c>
      <c r="W3567" s="10">
        <f t="shared" si="390"/>
        <v>7.8754285714285541E-3</v>
      </c>
      <c r="X3567" s="21">
        <f t="shared" si="391"/>
        <v>2015</v>
      </c>
    </row>
    <row r="3568" spans="1:24" ht="60" x14ac:dyDescent="0.25">
      <c r="A3568">
        <v>3215</v>
      </c>
      <c r="B3568" s="1" t="s">
        <v>3215</v>
      </c>
      <c r="C3568" s="1" t="s">
        <v>7325</v>
      </c>
      <c r="D3568" s="3">
        <v>35000</v>
      </c>
      <c r="E3568" s="4">
        <v>35123</v>
      </c>
      <c r="F3568" t="s">
        <v>8218</v>
      </c>
      <c r="G3568" t="s">
        <v>8223</v>
      </c>
      <c r="H3568" t="s">
        <v>8404</v>
      </c>
      <c r="I3568" t="s">
        <v>8245</v>
      </c>
      <c r="J3568">
        <v>1441857540</v>
      </c>
      <c r="K3568">
        <v>1438617471</v>
      </c>
      <c r="L3568" t="b">
        <v>1</v>
      </c>
      <c r="M3568">
        <v>134</v>
      </c>
      <c r="N3568" t="b">
        <v>1</v>
      </c>
      <c r="O3568" t="s">
        <v>8269</v>
      </c>
      <c r="P3568" t="s">
        <v>8322</v>
      </c>
      <c r="Q3568" t="s">
        <v>8325</v>
      </c>
      <c r="R3568">
        <f t="shared" si="385"/>
        <v>262.11</v>
      </c>
      <c r="S3568" s="9">
        <f t="shared" si="386"/>
        <v>100</v>
      </c>
      <c r="T3568" s="8">
        <f t="shared" si="387"/>
        <v>42219.665173611109</v>
      </c>
      <c r="U3568" s="8">
        <f t="shared" si="388"/>
        <v>42257.165972222225</v>
      </c>
      <c r="V3568" s="14">
        <f t="shared" si="389"/>
        <v>37.500798611115897</v>
      </c>
      <c r="W3568" s="10">
        <f t="shared" si="390"/>
        <v>3.5142857142857141E-3</v>
      </c>
      <c r="X3568" s="21">
        <f t="shared" si="391"/>
        <v>2015</v>
      </c>
    </row>
    <row r="3569" spans="1:24" ht="60" x14ac:dyDescent="0.25">
      <c r="A3569">
        <v>979</v>
      </c>
      <c r="B3569" s="1" t="s">
        <v>980</v>
      </c>
      <c r="C3569" s="1" t="s">
        <v>5089</v>
      </c>
      <c r="D3569" s="3">
        <v>35000</v>
      </c>
      <c r="E3569" s="4">
        <v>28986.16</v>
      </c>
      <c r="F3569" t="s">
        <v>8220</v>
      </c>
      <c r="G3569" t="s">
        <v>8223</v>
      </c>
      <c r="H3569" t="s">
        <v>8404</v>
      </c>
      <c r="I3569" t="s">
        <v>8245</v>
      </c>
      <c r="J3569">
        <v>1466449140</v>
      </c>
      <c r="K3569">
        <v>1463392828</v>
      </c>
      <c r="L3569" t="b">
        <v>0</v>
      </c>
      <c r="M3569">
        <v>96</v>
      </c>
      <c r="N3569" t="b">
        <v>0</v>
      </c>
      <c r="O3569" t="s">
        <v>8271</v>
      </c>
      <c r="P3569" t="s">
        <v>8307</v>
      </c>
      <c r="Q3569" t="s">
        <v>8309</v>
      </c>
      <c r="R3569">
        <f t="shared" si="385"/>
        <v>301.94</v>
      </c>
      <c r="S3569" s="9">
        <f t="shared" si="386"/>
        <v>83</v>
      </c>
      <c r="T3569" s="8">
        <f t="shared" si="387"/>
        <v>42506.416990740734</v>
      </c>
      <c r="U3569" s="8">
        <f t="shared" si="388"/>
        <v>42541.790972222225</v>
      </c>
      <c r="V3569" s="14">
        <f t="shared" si="389"/>
        <v>35.373981481490773</v>
      </c>
      <c r="W3569" s="10">
        <f t="shared" si="390"/>
        <v>-0.171824</v>
      </c>
      <c r="X3569" s="21">
        <f t="shared" si="391"/>
        <v>2016</v>
      </c>
    </row>
    <row r="3570" spans="1:24" ht="60" x14ac:dyDescent="0.25">
      <c r="A3570">
        <v>2674</v>
      </c>
      <c r="B3570" s="1" t="s">
        <v>2674</v>
      </c>
      <c r="C3570" s="1" t="s">
        <v>6784</v>
      </c>
      <c r="D3570" s="3">
        <v>35000</v>
      </c>
      <c r="E3570" s="4">
        <v>21994</v>
      </c>
      <c r="F3570" t="s">
        <v>8220</v>
      </c>
      <c r="G3570" t="s">
        <v>8223</v>
      </c>
      <c r="H3570" t="s">
        <v>8404</v>
      </c>
      <c r="I3570" t="s">
        <v>8245</v>
      </c>
      <c r="J3570">
        <v>1467694740</v>
      </c>
      <c r="K3570">
        <v>1465398670</v>
      </c>
      <c r="L3570" t="b">
        <v>1</v>
      </c>
      <c r="M3570">
        <v>171</v>
      </c>
      <c r="N3570" t="b">
        <v>0</v>
      </c>
      <c r="O3570" t="s">
        <v>8300</v>
      </c>
      <c r="P3570" t="s">
        <v>8307</v>
      </c>
      <c r="Q3570" t="s">
        <v>8339</v>
      </c>
      <c r="R3570">
        <f t="shared" si="385"/>
        <v>128.62</v>
      </c>
      <c r="S3570" s="9">
        <f t="shared" si="386"/>
        <v>63</v>
      </c>
      <c r="T3570" s="8">
        <f t="shared" si="387"/>
        <v>42529.632754629631</v>
      </c>
      <c r="U3570" s="8">
        <f t="shared" si="388"/>
        <v>42556.207638888889</v>
      </c>
      <c r="V3570" s="14">
        <f t="shared" si="389"/>
        <v>26.574884259258397</v>
      </c>
      <c r="W3570" s="10">
        <f t="shared" si="390"/>
        <v>-0.37159999999999999</v>
      </c>
      <c r="X3570" s="21">
        <f t="shared" si="391"/>
        <v>2016</v>
      </c>
    </row>
    <row r="3571" spans="1:24" ht="60" x14ac:dyDescent="0.25">
      <c r="A3571">
        <v>2596</v>
      </c>
      <c r="B3571" s="1" t="s">
        <v>2596</v>
      </c>
      <c r="C3571" s="1" t="s">
        <v>6706</v>
      </c>
      <c r="D3571" s="3">
        <v>35000</v>
      </c>
      <c r="E3571" s="4">
        <v>8256</v>
      </c>
      <c r="F3571" t="s">
        <v>8220</v>
      </c>
      <c r="G3571" t="s">
        <v>8228</v>
      </c>
      <c r="H3571" t="s">
        <v>8409</v>
      </c>
      <c r="I3571" t="s">
        <v>8250</v>
      </c>
      <c r="J3571">
        <v>1407427009</v>
      </c>
      <c r="K3571">
        <v>1404835009</v>
      </c>
      <c r="L3571" t="b">
        <v>0</v>
      </c>
      <c r="M3571">
        <v>27</v>
      </c>
      <c r="N3571" t="b">
        <v>0</v>
      </c>
      <c r="O3571" t="s">
        <v>8282</v>
      </c>
      <c r="P3571" t="s">
        <v>8318</v>
      </c>
      <c r="Q3571" t="s">
        <v>8344</v>
      </c>
      <c r="R3571">
        <f t="shared" si="385"/>
        <v>305.77999999999997</v>
      </c>
      <c r="S3571" s="9">
        <f t="shared" si="386"/>
        <v>24</v>
      </c>
      <c r="T3571" s="8">
        <f t="shared" si="387"/>
        <v>41828.664456018516</v>
      </c>
      <c r="U3571" s="8">
        <f t="shared" si="388"/>
        <v>41858.664456018516</v>
      </c>
      <c r="V3571" s="14">
        <f t="shared" si="389"/>
        <v>30</v>
      </c>
      <c r="W3571" s="10">
        <f t="shared" si="390"/>
        <v>-0.76411428571428575</v>
      </c>
      <c r="X3571" s="21">
        <f t="shared" si="391"/>
        <v>2014</v>
      </c>
    </row>
    <row r="3572" spans="1:24" ht="45" x14ac:dyDescent="0.25">
      <c r="A3572">
        <v>1330</v>
      </c>
      <c r="B3572" s="1" t="s">
        <v>1331</v>
      </c>
      <c r="C3572" s="1" t="s">
        <v>5440</v>
      </c>
      <c r="D3572" s="3">
        <v>35000</v>
      </c>
      <c r="E3572" s="4">
        <v>7873</v>
      </c>
      <c r="F3572" t="s">
        <v>8219</v>
      </c>
      <c r="G3572" t="s">
        <v>8223</v>
      </c>
      <c r="H3572" t="s">
        <v>8404</v>
      </c>
      <c r="I3572" t="s">
        <v>8245</v>
      </c>
      <c r="J3572">
        <v>1467432000</v>
      </c>
      <c r="K3572">
        <v>1464763109</v>
      </c>
      <c r="L3572" t="b">
        <v>0</v>
      </c>
      <c r="M3572">
        <v>50</v>
      </c>
      <c r="N3572" t="b">
        <v>0</v>
      </c>
      <c r="O3572" t="s">
        <v>8271</v>
      </c>
      <c r="P3572" t="s">
        <v>8307</v>
      </c>
      <c r="Q3572" t="s">
        <v>8309</v>
      </c>
      <c r="R3572">
        <f t="shared" si="385"/>
        <v>157.46</v>
      </c>
      <c r="S3572" s="9">
        <f t="shared" si="386"/>
        <v>22</v>
      </c>
      <c r="T3572" s="8">
        <f t="shared" si="387"/>
        <v>42522.276724537034</v>
      </c>
      <c r="U3572" s="8">
        <f t="shared" si="388"/>
        <v>42553.166666666672</v>
      </c>
      <c r="V3572" s="14">
        <f t="shared" si="389"/>
        <v>30.889942129637348</v>
      </c>
      <c r="W3572" s="10">
        <f t="shared" si="390"/>
        <v>-0.77505714285714289</v>
      </c>
      <c r="X3572" s="21">
        <f t="shared" si="391"/>
        <v>2016</v>
      </c>
    </row>
    <row r="3573" spans="1:24" ht="60" x14ac:dyDescent="0.25">
      <c r="A3573">
        <v>1782</v>
      </c>
      <c r="B3573" s="1" t="s">
        <v>1783</v>
      </c>
      <c r="C3573" s="1" t="s">
        <v>5892</v>
      </c>
      <c r="D3573" s="3">
        <v>35000</v>
      </c>
      <c r="E3573" s="4">
        <v>5422</v>
      </c>
      <c r="F3573" t="s">
        <v>8220</v>
      </c>
      <c r="G3573" t="s">
        <v>8223</v>
      </c>
      <c r="H3573" t="s">
        <v>8404</v>
      </c>
      <c r="I3573" t="s">
        <v>8245</v>
      </c>
      <c r="J3573">
        <v>1456062489</v>
      </c>
      <c r="K3573">
        <v>1453211289</v>
      </c>
      <c r="L3573" t="b">
        <v>1</v>
      </c>
      <c r="M3573">
        <v>76</v>
      </c>
      <c r="N3573" t="b">
        <v>0</v>
      </c>
      <c r="O3573" t="s">
        <v>8283</v>
      </c>
      <c r="P3573" t="s">
        <v>8312</v>
      </c>
      <c r="Q3573" t="s">
        <v>8313</v>
      </c>
      <c r="R3573">
        <f t="shared" si="385"/>
        <v>71.34</v>
      </c>
      <c r="S3573" s="9">
        <f t="shared" si="386"/>
        <v>15</v>
      </c>
      <c r="T3573" s="8">
        <f t="shared" si="387"/>
        <v>42388.575104166666</v>
      </c>
      <c r="U3573" s="8">
        <f t="shared" si="388"/>
        <v>42421.575104166666</v>
      </c>
      <c r="V3573" s="14">
        <f t="shared" si="389"/>
        <v>33</v>
      </c>
      <c r="W3573" s="10">
        <f t="shared" si="390"/>
        <v>-0.84508571428571433</v>
      </c>
      <c r="X3573" s="21">
        <f t="shared" si="391"/>
        <v>2016</v>
      </c>
    </row>
    <row r="3574" spans="1:24" ht="60" x14ac:dyDescent="0.25">
      <c r="A3574">
        <v>1909</v>
      </c>
      <c r="B3574" s="1" t="s">
        <v>1910</v>
      </c>
      <c r="C3574" s="1" t="s">
        <v>6019</v>
      </c>
      <c r="D3574" s="3">
        <v>35000</v>
      </c>
      <c r="E3574" s="4">
        <v>4939</v>
      </c>
      <c r="F3574" t="s">
        <v>8220</v>
      </c>
      <c r="G3574" t="s">
        <v>8223</v>
      </c>
      <c r="H3574" t="s">
        <v>8404</v>
      </c>
      <c r="I3574" t="s">
        <v>8245</v>
      </c>
      <c r="J3574">
        <v>1414059479</v>
      </c>
      <c r="K3574">
        <v>1411467479</v>
      </c>
      <c r="L3574" t="b">
        <v>0</v>
      </c>
      <c r="M3574">
        <v>38</v>
      </c>
      <c r="N3574" t="b">
        <v>0</v>
      </c>
      <c r="O3574" t="s">
        <v>8292</v>
      </c>
      <c r="P3574" t="s">
        <v>8307</v>
      </c>
      <c r="Q3574" t="s">
        <v>8317</v>
      </c>
      <c r="R3574">
        <f t="shared" si="385"/>
        <v>129.97</v>
      </c>
      <c r="S3574" s="9">
        <f t="shared" si="386"/>
        <v>14</v>
      </c>
      <c r="T3574" s="8">
        <f t="shared" si="387"/>
        <v>41905.429155092592</v>
      </c>
      <c r="U3574" s="8">
        <f t="shared" si="388"/>
        <v>41935.429155092592</v>
      </c>
      <c r="V3574" s="14">
        <f t="shared" si="389"/>
        <v>30</v>
      </c>
      <c r="W3574" s="10">
        <f t="shared" si="390"/>
        <v>-0.85888571428571425</v>
      </c>
      <c r="X3574" s="21">
        <f t="shared" si="391"/>
        <v>2014</v>
      </c>
    </row>
    <row r="3575" spans="1:24" ht="60" x14ac:dyDescent="0.25">
      <c r="A3575">
        <v>156</v>
      </c>
      <c r="B3575" s="1" t="s">
        <v>158</v>
      </c>
      <c r="C3575" s="1" t="s">
        <v>4266</v>
      </c>
      <c r="D3575" s="3">
        <v>35000</v>
      </c>
      <c r="E3575" s="4">
        <v>1785</v>
      </c>
      <c r="F3575" t="s">
        <v>8219</v>
      </c>
      <c r="G3575" t="s">
        <v>8228</v>
      </c>
      <c r="H3575" t="s">
        <v>8409</v>
      </c>
      <c r="I3575" t="s">
        <v>8250</v>
      </c>
      <c r="J3575">
        <v>1407034796</v>
      </c>
      <c r="K3575">
        <v>1401850796</v>
      </c>
      <c r="L3575" t="b">
        <v>0</v>
      </c>
      <c r="M3575">
        <v>15</v>
      </c>
      <c r="N3575" t="b">
        <v>0</v>
      </c>
      <c r="O3575" t="s">
        <v>8265</v>
      </c>
      <c r="P3575" t="s">
        <v>8320</v>
      </c>
      <c r="Q3575" t="s">
        <v>8336</v>
      </c>
      <c r="R3575">
        <f t="shared" si="385"/>
        <v>119</v>
      </c>
      <c r="S3575" s="9">
        <f t="shared" si="386"/>
        <v>5</v>
      </c>
      <c r="T3575" s="8">
        <f t="shared" si="387"/>
        <v>41794.124953703707</v>
      </c>
      <c r="U3575" s="8">
        <f t="shared" si="388"/>
        <v>41854.124953703707</v>
      </c>
      <c r="V3575" s="14">
        <f t="shared" si="389"/>
        <v>60</v>
      </c>
      <c r="W3575" s="10">
        <f t="shared" si="390"/>
        <v>-0.94899999999999995</v>
      </c>
      <c r="X3575" s="21">
        <f t="shared" si="391"/>
        <v>2014</v>
      </c>
    </row>
    <row r="3576" spans="1:24" ht="60" x14ac:dyDescent="0.25">
      <c r="A3576">
        <v>1127</v>
      </c>
      <c r="B3576" s="1" t="s">
        <v>1128</v>
      </c>
      <c r="C3576" s="1" t="s">
        <v>5237</v>
      </c>
      <c r="D3576" s="3">
        <v>35000</v>
      </c>
      <c r="E3576" s="4">
        <v>585</v>
      </c>
      <c r="F3576" t="s">
        <v>8220</v>
      </c>
      <c r="G3576" t="s">
        <v>8223</v>
      </c>
      <c r="H3576" t="s">
        <v>8404</v>
      </c>
      <c r="I3576" t="s">
        <v>8245</v>
      </c>
      <c r="J3576">
        <v>1416000600</v>
      </c>
      <c r="K3576">
        <v>1413318600</v>
      </c>
      <c r="L3576" t="b">
        <v>0</v>
      </c>
      <c r="M3576">
        <v>23</v>
      </c>
      <c r="N3576" t="b">
        <v>0</v>
      </c>
      <c r="O3576" t="s">
        <v>8281</v>
      </c>
      <c r="P3576" t="s">
        <v>8315</v>
      </c>
      <c r="Q3576" t="s">
        <v>8343</v>
      </c>
      <c r="R3576">
        <f t="shared" si="385"/>
        <v>25.43</v>
      </c>
      <c r="S3576" s="9">
        <f t="shared" si="386"/>
        <v>2</v>
      </c>
      <c r="T3576" s="8">
        <f t="shared" si="387"/>
        <v>41926.854166666664</v>
      </c>
      <c r="U3576" s="8">
        <f t="shared" si="388"/>
        <v>41957.895833333328</v>
      </c>
      <c r="V3576" s="14">
        <f t="shared" si="389"/>
        <v>31.041666666664241</v>
      </c>
      <c r="W3576" s="10">
        <f t="shared" si="390"/>
        <v>-0.98328571428571432</v>
      </c>
      <c r="X3576" s="21">
        <f t="shared" si="391"/>
        <v>2014</v>
      </c>
    </row>
    <row r="3577" spans="1:24" ht="30" x14ac:dyDescent="0.25">
      <c r="A3577">
        <v>963</v>
      </c>
      <c r="B3577" s="1" t="s">
        <v>964</v>
      </c>
      <c r="C3577" s="1" t="s">
        <v>5073</v>
      </c>
      <c r="D3577" s="3">
        <v>35000</v>
      </c>
      <c r="E3577" s="4">
        <v>377</v>
      </c>
      <c r="F3577" t="s">
        <v>8220</v>
      </c>
      <c r="G3577" t="s">
        <v>8223</v>
      </c>
      <c r="H3577" t="s">
        <v>8404</v>
      </c>
      <c r="I3577" t="s">
        <v>8245</v>
      </c>
      <c r="J3577">
        <v>1476717319</v>
      </c>
      <c r="K3577">
        <v>1473693319</v>
      </c>
      <c r="L3577" t="b">
        <v>0</v>
      </c>
      <c r="M3577">
        <v>9</v>
      </c>
      <c r="N3577" t="b">
        <v>0</v>
      </c>
      <c r="O3577" t="s">
        <v>8271</v>
      </c>
      <c r="P3577" t="s">
        <v>8307</v>
      </c>
      <c r="Q3577" t="s">
        <v>8309</v>
      </c>
      <c r="R3577">
        <f t="shared" si="385"/>
        <v>41.89</v>
      </c>
      <c r="S3577" s="9">
        <f t="shared" si="386"/>
        <v>1</v>
      </c>
      <c r="T3577" s="8">
        <f t="shared" si="387"/>
        <v>42625.635636574079</v>
      </c>
      <c r="U3577" s="8">
        <f t="shared" si="388"/>
        <v>42660.635636574079</v>
      </c>
      <c r="V3577" s="14">
        <f t="shared" si="389"/>
        <v>35</v>
      </c>
      <c r="W3577" s="10">
        <f t="shared" si="390"/>
        <v>-0.98922857142857146</v>
      </c>
      <c r="X3577" s="21">
        <f t="shared" si="391"/>
        <v>2016</v>
      </c>
    </row>
    <row r="3578" spans="1:24" ht="60" x14ac:dyDescent="0.25">
      <c r="A3578">
        <v>683</v>
      </c>
      <c r="B3578" s="1" t="s">
        <v>684</v>
      </c>
      <c r="C3578" s="1" t="s">
        <v>4793</v>
      </c>
      <c r="D3578" s="3">
        <v>35000</v>
      </c>
      <c r="E3578" s="4">
        <v>298</v>
      </c>
      <c r="F3578" t="s">
        <v>8220</v>
      </c>
      <c r="G3578" t="s">
        <v>8223</v>
      </c>
      <c r="H3578" t="s">
        <v>8404</v>
      </c>
      <c r="I3578" t="s">
        <v>8245</v>
      </c>
      <c r="J3578">
        <v>1477949764</v>
      </c>
      <c r="K3578">
        <v>1474493764</v>
      </c>
      <c r="L3578" t="b">
        <v>0</v>
      </c>
      <c r="M3578">
        <v>3</v>
      </c>
      <c r="N3578" t="b">
        <v>0</v>
      </c>
      <c r="O3578" t="s">
        <v>8271</v>
      </c>
      <c r="P3578" t="s">
        <v>8307</v>
      </c>
      <c r="Q3578" t="s">
        <v>8309</v>
      </c>
      <c r="R3578">
        <f t="shared" si="385"/>
        <v>99.33</v>
      </c>
      <c r="S3578" s="9">
        <f t="shared" si="386"/>
        <v>1</v>
      </c>
      <c r="T3578" s="8">
        <f t="shared" si="387"/>
        <v>42634.900046296301</v>
      </c>
      <c r="U3578" s="8">
        <f t="shared" si="388"/>
        <v>42674.900046296301</v>
      </c>
      <c r="V3578" s="14">
        <f t="shared" si="389"/>
        <v>40</v>
      </c>
      <c r="W3578" s="10">
        <f t="shared" si="390"/>
        <v>-0.9914857142857143</v>
      </c>
      <c r="X3578" s="21">
        <f t="shared" si="391"/>
        <v>2016</v>
      </c>
    </row>
    <row r="3579" spans="1:24" ht="60" x14ac:dyDescent="0.25">
      <c r="A3579">
        <v>1138</v>
      </c>
      <c r="B3579" s="1" t="s">
        <v>1139</v>
      </c>
      <c r="C3579" s="1" t="s">
        <v>5248</v>
      </c>
      <c r="D3579" s="3">
        <v>35000</v>
      </c>
      <c r="E3579" s="4">
        <v>125</v>
      </c>
      <c r="F3579" t="s">
        <v>8220</v>
      </c>
      <c r="G3579" t="s">
        <v>8223</v>
      </c>
      <c r="H3579" t="s">
        <v>8404</v>
      </c>
      <c r="I3579" t="s">
        <v>8245</v>
      </c>
      <c r="J3579">
        <v>1485035131</v>
      </c>
      <c r="K3579">
        <v>1483307131</v>
      </c>
      <c r="L3579" t="b">
        <v>0</v>
      </c>
      <c r="M3579">
        <v>4</v>
      </c>
      <c r="N3579" t="b">
        <v>0</v>
      </c>
      <c r="O3579" t="s">
        <v>8281</v>
      </c>
      <c r="P3579" t="s">
        <v>8315</v>
      </c>
      <c r="Q3579" t="s">
        <v>8343</v>
      </c>
      <c r="R3579">
        <f t="shared" si="385"/>
        <v>31.25</v>
      </c>
      <c r="S3579" s="9">
        <f t="shared" si="386"/>
        <v>0</v>
      </c>
      <c r="T3579" s="8">
        <f t="shared" si="387"/>
        <v>42736.9066087963</v>
      </c>
      <c r="U3579" s="8">
        <f t="shared" si="388"/>
        <v>42756.9066087963</v>
      </c>
      <c r="V3579" s="14">
        <f t="shared" si="389"/>
        <v>20</v>
      </c>
      <c r="W3579" s="10">
        <f t="shared" si="390"/>
        <v>-0.99642857142857144</v>
      </c>
      <c r="X3579" s="21">
        <f t="shared" si="391"/>
        <v>2017</v>
      </c>
    </row>
    <row r="3580" spans="1:24" ht="60" x14ac:dyDescent="0.25">
      <c r="A3580">
        <v>1322</v>
      </c>
      <c r="B3580" s="1" t="s">
        <v>1323</v>
      </c>
      <c r="C3580" s="1" t="s">
        <v>5432</v>
      </c>
      <c r="D3580" s="3">
        <v>35000</v>
      </c>
      <c r="E3580" s="4">
        <v>106</v>
      </c>
      <c r="F3580" t="s">
        <v>8219</v>
      </c>
      <c r="G3580" t="s">
        <v>8224</v>
      </c>
      <c r="H3580" t="s">
        <v>8408</v>
      </c>
      <c r="I3580" t="s">
        <v>8246</v>
      </c>
      <c r="J3580">
        <v>1432223125</v>
      </c>
      <c r="K3580">
        <v>1429631125</v>
      </c>
      <c r="L3580" t="b">
        <v>0</v>
      </c>
      <c r="M3580">
        <v>4</v>
      </c>
      <c r="N3580" t="b">
        <v>0</v>
      </c>
      <c r="O3580" t="s">
        <v>8271</v>
      </c>
      <c r="P3580" t="s">
        <v>8307</v>
      </c>
      <c r="Q3580" t="s">
        <v>8309</v>
      </c>
      <c r="R3580">
        <f t="shared" si="385"/>
        <v>26.5</v>
      </c>
      <c r="S3580" s="9">
        <f t="shared" si="386"/>
        <v>0</v>
      </c>
      <c r="T3580" s="8">
        <f t="shared" si="387"/>
        <v>42115.656539351854</v>
      </c>
      <c r="U3580" s="8">
        <f t="shared" si="388"/>
        <v>42145.656539351854</v>
      </c>
      <c r="V3580" s="14">
        <f t="shared" si="389"/>
        <v>30</v>
      </c>
      <c r="W3580" s="10">
        <f t="shared" si="390"/>
        <v>-0.99697142857142862</v>
      </c>
      <c r="X3580" s="21">
        <f t="shared" si="391"/>
        <v>2015</v>
      </c>
    </row>
    <row r="3581" spans="1:24" x14ac:dyDescent="0.25">
      <c r="A3581">
        <v>1718</v>
      </c>
      <c r="B3581" s="1" t="s">
        <v>1719</v>
      </c>
      <c r="C3581" s="1" t="s">
        <v>5828</v>
      </c>
      <c r="D3581" s="3">
        <v>35000</v>
      </c>
      <c r="E3581" s="4">
        <v>75</v>
      </c>
      <c r="F3581" t="s">
        <v>8220</v>
      </c>
      <c r="G3581" t="s">
        <v>8223</v>
      </c>
      <c r="H3581" t="s">
        <v>8404</v>
      </c>
      <c r="I3581" t="s">
        <v>8245</v>
      </c>
      <c r="J3581">
        <v>1463201940</v>
      </c>
      <c r="K3581">
        <v>1459435149</v>
      </c>
      <c r="L3581" t="b">
        <v>0</v>
      </c>
      <c r="M3581">
        <v>2</v>
      </c>
      <c r="N3581" t="b">
        <v>0</v>
      </c>
      <c r="O3581" t="s">
        <v>8291</v>
      </c>
      <c r="P3581" t="s">
        <v>8326</v>
      </c>
      <c r="Q3581" t="s">
        <v>8329</v>
      </c>
      <c r="R3581">
        <f t="shared" si="385"/>
        <v>37.5</v>
      </c>
      <c r="S3581" s="9">
        <f t="shared" si="386"/>
        <v>0</v>
      </c>
      <c r="T3581" s="8">
        <f t="shared" si="387"/>
        <v>42460.610520833332</v>
      </c>
      <c r="U3581" s="8">
        <f t="shared" si="388"/>
        <v>42504.207638888889</v>
      </c>
      <c r="V3581" s="14">
        <f t="shared" si="389"/>
        <v>43.597118055557075</v>
      </c>
      <c r="W3581" s="10">
        <f t="shared" si="390"/>
        <v>-0.99785714285714289</v>
      </c>
      <c r="X3581" s="21">
        <f t="shared" si="391"/>
        <v>2016</v>
      </c>
    </row>
    <row r="3582" spans="1:24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t="s">
        <v>8223</v>
      </c>
      <c r="H3582" t="s">
        <v>8404</v>
      </c>
      <c r="I3582" t="s">
        <v>8245</v>
      </c>
      <c r="J3582">
        <v>1432913659</v>
      </c>
      <c r="K3582">
        <v>1430321659</v>
      </c>
      <c r="L3582" t="b">
        <v>0</v>
      </c>
      <c r="M3582">
        <v>3</v>
      </c>
      <c r="N3582" t="b">
        <v>0</v>
      </c>
      <c r="O3582" t="s">
        <v>8269</v>
      </c>
      <c r="P3582" t="s">
        <v>8322</v>
      </c>
      <c r="Q3582" t="s">
        <v>8325</v>
      </c>
      <c r="R3582">
        <f t="shared" si="385"/>
        <v>23.33</v>
      </c>
      <c r="S3582" s="9">
        <f t="shared" si="386"/>
        <v>0</v>
      </c>
      <c r="T3582" s="8">
        <f t="shared" si="387"/>
        <v>42123.648831018523</v>
      </c>
      <c r="U3582" s="8">
        <f t="shared" si="388"/>
        <v>42153.648831018523</v>
      </c>
      <c r="V3582" s="14">
        <f t="shared" si="389"/>
        <v>30</v>
      </c>
      <c r="W3582" s="10">
        <f t="shared" si="390"/>
        <v>-0.998</v>
      </c>
      <c r="X3582" s="21">
        <f t="shared" si="391"/>
        <v>2015</v>
      </c>
    </row>
    <row r="3583" spans="1:24" ht="45" x14ac:dyDescent="0.25">
      <c r="A3583">
        <v>2354</v>
      </c>
      <c r="B3583" s="1" t="s">
        <v>2355</v>
      </c>
      <c r="C3583" s="1" t="s">
        <v>6464</v>
      </c>
      <c r="D3583" s="3">
        <v>35000</v>
      </c>
      <c r="E3583" s="4">
        <v>25</v>
      </c>
      <c r="F3583" t="s">
        <v>8219</v>
      </c>
      <c r="G3583" t="s">
        <v>8223</v>
      </c>
      <c r="H3583" t="s">
        <v>8404</v>
      </c>
      <c r="I3583" t="s">
        <v>8245</v>
      </c>
      <c r="J3583">
        <v>1420910460</v>
      </c>
      <c r="K3583">
        <v>1415726460</v>
      </c>
      <c r="L3583" t="b">
        <v>0</v>
      </c>
      <c r="M3583">
        <v>1</v>
      </c>
      <c r="N3583" t="b">
        <v>0</v>
      </c>
      <c r="O3583" t="s">
        <v>8270</v>
      </c>
      <c r="P3583" t="s">
        <v>8307</v>
      </c>
      <c r="Q3583" t="s">
        <v>8341</v>
      </c>
      <c r="R3583">
        <f t="shared" si="385"/>
        <v>25</v>
      </c>
      <c r="S3583" s="9">
        <f t="shared" si="386"/>
        <v>0</v>
      </c>
      <c r="T3583" s="8">
        <f t="shared" si="387"/>
        <v>41954.722916666666</v>
      </c>
      <c r="U3583" s="8">
        <f t="shared" si="388"/>
        <v>42014.722916666666</v>
      </c>
      <c r="V3583" s="14">
        <f t="shared" si="389"/>
        <v>60</v>
      </c>
      <c r="W3583" s="10">
        <f t="shared" si="390"/>
        <v>-0.99928571428571433</v>
      </c>
      <c r="X3583" s="21">
        <f t="shared" si="391"/>
        <v>2014</v>
      </c>
    </row>
    <row r="3584" spans="1:24" ht="45" x14ac:dyDescent="0.25">
      <c r="A3584">
        <v>2428</v>
      </c>
      <c r="B3584" s="1" t="s">
        <v>2429</v>
      </c>
      <c r="C3584" s="1" t="s">
        <v>6538</v>
      </c>
      <c r="D3584" s="3">
        <v>35000</v>
      </c>
      <c r="E3584" s="4">
        <v>1</v>
      </c>
      <c r="F3584" t="s">
        <v>8220</v>
      </c>
      <c r="G3584" t="s">
        <v>8223</v>
      </c>
      <c r="H3584" t="s">
        <v>8404</v>
      </c>
      <c r="I3584" t="s">
        <v>8245</v>
      </c>
      <c r="J3584">
        <v>1426182551</v>
      </c>
      <c r="K3584">
        <v>1423594151</v>
      </c>
      <c r="L3584" t="b">
        <v>0</v>
      </c>
      <c r="M3584">
        <v>1</v>
      </c>
      <c r="N3584" t="b">
        <v>0</v>
      </c>
      <c r="O3584" t="s">
        <v>8282</v>
      </c>
      <c r="P3584" t="s">
        <v>8318</v>
      </c>
      <c r="Q3584" t="s">
        <v>8344</v>
      </c>
      <c r="R3584">
        <f t="shared" si="385"/>
        <v>1</v>
      </c>
      <c r="S3584" s="9">
        <f t="shared" si="386"/>
        <v>0</v>
      </c>
      <c r="T3584" s="8">
        <f t="shared" si="387"/>
        <v>42045.784155092595</v>
      </c>
      <c r="U3584" s="8">
        <f t="shared" si="388"/>
        <v>42075.742488425924</v>
      </c>
      <c r="V3584" s="14">
        <f t="shared" si="389"/>
        <v>29.958333333328483</v>
      </c>
      <c r="W3584" s="10">
        <f t="shared" si="390"/>
        <v>-0.99997142857142862</v>
      </c>
      <c r="X3584" s="21">
        <f t="shared" si="391"/>
        <v>2015</v>
      </c>
    </row>
    <row r="3585" spans="1:24" ht="60" x14ac:dyDescent="0.25">
      <c r="A3585">
        <v>2689</v>
      </c>
      <c r="B3585" s="1" t="s">
        <v>2689</v>
      </c>
      <c r="C3585" s="1" t="s">
        <v>6799</v>
      </c>
      <c r="D3585" s="3">
        <v>35000</v>
      </c>
      <c r="E3585" s="4">
        <v>1</v>
      </c>
      <c r="F3585" t="s">
        <v>8220</v>
      </c>
      <c r="G3585" t="s">
        <v>8223</v>
      </c>
      <c r="H3585" t="s">
        <v>8404</v>
      </c>
      <c r="I3585" t="s">
        <v>8245</v>
      </c>
      <c r="J3585">
        <v>1469919890</v>
      </c>
      <c r="K3585">
        <v>1467327890</v>
      </c>
      <c r="L3585" t="b">
        <v>0</v>
      </c>
      <c r="M3585">
        <v>1</v>
      </c>
      <c r="N3585" t="b">
        <v>0</v>
      </c>
      <c r="O3585" t="s">
        <v>8282</v>
      </c>
      <c r="P3585" t="s">
        <v>8318</v>
      </c>
      <c r="Q3585" t="s">
        <v>8344</v>
      </c>
      <c r="R3585">
        <f t="shared" si="385"/>
        <v>1</v>
      </c>
      <c r="S3585" s="9">
        <f t="shared" si="386"/>
        <v>0</v>
      </c>
      <c r="T3585" s="8">
        <f t="shared" si="387"/>
        <v>42551.961689814809</v>
      </c>
      <c r="U3585" s="8">
        <f t="shared" si="388"/>
        <v>42581.961689814809</v>
      </c>
      <c r="V3585" s="14">
        <f t="shared" si="389"/>
        <v>30</v>
      </c>
      <c r="W3585" s="10">
        <f t="shared" si="390"/>
        <v>-0.99997142857142862</v>
      </c>
      <c r="X3585" s="21">
        <f t="shared" si="391"/>
        <v>2016</v>
      </c>
    </row>
    <row r="3586" spans="1:24" ht="45" x14ac:dyDescent="0.25">
      <c r="A3586">
        <v>2504</v>
      </c>
      <c r="B3586" s="1" t="s">
        <v>2504</v>
      </c>
      <c r="C3586" s="1" t="s">
        <v>6614</v>
      </c>
      <c r="D3586" s="3">
        <v>35000</v>
      </c>
      <c r="E3586" s="4">
        <v>0</v>
      </c>
      <c r="F3586" t="s">
        <v>8220</v>
      </c>
      <c r="G3586" t="s">
        <v>8223</v>
      </c>
      <c r="H3586" t="s">
        <v>8404</v>
      </c>
      <c r="I3586" t="s">
        <v>8245</v>
      </c>
      <c r="J3586">
        <v>1416014534</v>
      </c>
      <c r="K3586">
        <v>1413418934</v>
      </c>
      <c r="L3586" t="b">
        <v>0</v>
      </c>
      <c r="M3586">
        <v>0</v>
      </c>
      <c r="N3586" t="b">
        <v>0</v>
      </c>
      <c r="O3586" t="s">
        <v>8297</v>
      </c>
      <c r="P3586" t="s">
        <v>8318</v>
      </c>
      <c r="Q3586" t="s">
        <v>8356</v>
      </c>
      <c r="R3586">
        <f t="shared" ref="R3586:R3649" si="392">IFERROR(ROUND(E3586/M3586,2),0)</f>
        <v>0</v>
      </c>
      <c r="S3586" s="9">
        <f t="shared" ref="S3586:S3649" si="393">ROUND((E3586/D3586)*100,0)</f>
        <v>0</v>
      </c>
      <c r="T3586" s="8">
        <f t="shared" ref="T3586:T3649" si="394">+(((K3586/60)/60)/24)+DATE(1970,1,1)</f>
        <v>41928.015439814815</v>
      </c>
      <c r="U3586" s="8">
        <f t="shared" ref="U3586:U3649" si="395">+(((J3586/60)/60/24)+DATE(1970,1,1))</f>
        <v>41958.057106481487</v>
      </c>
      <c r="V3586" s="14">
        <f t="shared" ref="V3586:V3649" si="396">+U3586-T3586</f>
        <v>30.041666666671517</v>
      </c>
      <c r="W3586" s="10">
        <f t="shared" ref="W3586:W3649" si="397">+(E3586-D3586)/D3586</f>
        <v>-1</v>
      </c>
      <c r="X3586" s="21">
        <f t="shared" ref="X3586:X3649" si="398">YEAR(T3586)</f>
        <v>2014</v>
      </c>
    </row>
    <row r="3587" spans="1:24" ht="45" x14ac:dyDescent="0.25">
      <c r="A3587">
        <v>2566</v>
      </c>
      <c r="B3587" s="1" t="s">
        <v>2566</v>
      </c>
      <c r="C3587" s="1" t="s">
        <v>6676</v>
      </c>
      <c r="D3587" s="3">
        <v>35000</v>
      </c>
      <c r="E3587" s="4">
        <v>0</v>
      </c>
      <c r="F3587" t="s">
        <v>8219</v>
      </c>
      <c r="G3587" t="s">
        <v>8223</v>
      </c>
      <c r="H3587" t="s">
        <v>8404</v>
      </c>
      <c r="I3587" t="s">
        <v>8245</v>
      </c>
      <c r="J3587">
        <v>1408663948</v>
      </c>
      <c r="K3587">
        <v>1406071948</v>
      </c>
      <c r="L3587" t="b">
        <v>0</v>
      </c>
      <c r="M3587">
        <v>0</v>
      </c>
      <c r="N3587" t="b">
        <v>0</v>
      </c>
      <c r="O3587" t="s">
        <v>8282</v>
      </c>
      <c r="P3587" t="s">
        <v>8318</v>
      </c>
      <c r="Q3587" t="s">
        <v>8344</v>
      </c>
      <c r="R3587">
        <f t="shared" si="392"/>
        <v>0</v>
      </c>
      <c r="S3587" s="9">
        <f t="shared" si="393"/>
        <v>0</v>
      </c>
      <c r="T3587" s="8">
        <f t="shared" si="394"/>
        <v>41842.980879629627</v>
      </c>
      <c r="U3587" s="8">
        <f t="shared" si="395"/>
        <v>41872.980879629627</v>
      </c>
      <c r="V3587" s="14">
        <f t="shared" si="396"/>
        <v>30</v>
      </c>
      <c r="W3587" s="10">
        <f t="shared" si="397"/>
        <v>-1</v>
      </c>
      <c r="X3587" s="21">
        <f t="shared" si="398"/>
        <v>2014</v>
      </c>
    </row>
    <row r="3588" spans="1:24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t="s">
        <v>8223</v>
      </c>
      <c r="H3588" t="s">
        <v>8404</v>
      </c>
      <c r="I3588" t="s">
        <v>8245</v>
      </c>
      <c r="J3588">
        <v>1379164040</v>
      </c>
      <c r="K3588">
        <v>1376399240</v>
      </c>
      <c r="L3588" t="b">
        <v>0</v>
      </c>
      <c r="M3588">
        <v>24</v>
      </c>
      <c r="N3588" t="b">
        <v>0</v>
      </c>
      <c r="O3588" t="s">
        <v>8280</v>
      </c>
      <c r="P3588" t="s">
        <v>8315</v>
      </c>
      <c r="Q3588" t="s">
        <v>8333</v>
      </c>
      <c r="R3588">
        <f t="shared" si="392"/>
        <v>25.29</v>
      </c>
      <c r="S3588" s="9">
        <f t="shared" si="393"/>
        <v>2</v>
      </c>
      <c r="T3588" s="8">
        <f t="shared" si="394"/>
        <v>41499.546759259261</v>
      </c>
      <c r="U3588" s="8">
        <f t="shared" si="395"/>
        <v>41531.546759259261</v>
      </c>
      <c r="V3588" s="14">
        <f t="shared" si="396"/>
        <v>32</v>
      </c>
      <c r="W3588" s="10">
        <f t="shared" si="397"/>
        <v>-0.98290140845070417</v>
      </c>
      <c r="X3588" s="21">
        <f t="shared" si="398"/>
        <v>2013</v>
      </c>
    </row>
    <row r="3589" spans="1:24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t="s">
        <v>8223</v>
      </c>
      <c r="H3589" t="s">
        <v>8404</v>
      </c>
      <c r="I3589" t="s">
        <v>8245</v>
      </c>
      <c r="J3589">
        <v>1419180304</v>
      </c>
      <c r="K3589">
        <v>1415292304</v>
      </c>
      <c r="L3589" t="b">
        <v>1</v>
      </c>
      <c r="M3589">
        <v>376</v>
      </c>
      <c r="N3589" t="b">
        <v>1</v>
      </c>
      <c r="O3589" t="s">
        <v>8267</v>
      </c>
      <c r="P3589" t="s">
        <v>8320</v>
      </c>
      <c r="Q3589" t="s">
        <v>8321</v>
      </c>
      <c r="R3589">
        <f t="shared" si="392"/>
        <v>109.04</v>
      </c>
      <c r="S3589" s="9">
        <f t="shared" si="393"/>
        <v>113</v>
      </c>
      <c r="T3589" s="8">
        <f t="shared" si="394"/>
        <v>41949.697962962964</v>
      </c>
      <c r="U3589" s="8">
        <f t="shared" si="395"/>
        <v>41994.697962962964</v>
      </c>
      <c r="V3589" s="14">
        <f t="shared" si="396"/>
        <v>45</v>
      </c>
      <c r="W3589" s="10">
        <f t="shared" si="397"/>
        <v>0.12637362637362637</v>
      </c>
      <c r="X3589" s="21">
        <f t="shared" si="398"/>
        <v>2014</v>
      </c>
    </row>
    <row r="3590" spans="1:24" ht="60" x14ac:dyDescent="0.25">
      <c r="A3590">
        <v>2388</v>
      </c>
      <c r="B3590" s="1" t="s">
        <v>2389</v>
      </c>
      <c r="C3590" s="1" t="s">
        <v>6498</v>
      </c>
      <c r="D3590" s="3">
        <v>37000</v>
      </c>
      <c r="E3590" s="4">
        <v>463</v>
      </c>
      <c r="F3590" t="s">
        <v>8219</v>
      </c>
      <c r="G3590" t="s">
        <v>8223</v>
      </c>
      <c r="H3590" t="s">
        <v>8404</v>
      </c>
      <c r="I3590" t="s">
        <v>8245</v>
      </c>
      <c r="J3590">
        <v>1421350140</v>
      </c>
      <c r="K3590">
        <v>1418761759</v>
      </c>
      <c r="L3590" t="b">
        <v>0</v>
      </c>
      <c r="M3590">
        <v>8</v>
      </c>
      <c r="N3590" t="b">
        <v>0</v>
      </c>
      <c r="O3590" t="s">
        <v>8270</v>
      </c>
      <c r="P3590" t="s">
        <v>8307</v>
      </c>
      <c r="Q3590" t="s">
        <v>8341</v>
      </c>
      <c r="R3590">
        <f t="shared" si="392"/>
        <v>57.88</v>
      </c>
      <c r="S3590" s="9">
        <f t="shared" si="393"/>
        <v>1</v>
      </c>
      <c r="T3590" s="8">
        <f t="shared" si="394"/>
        <v>41989.853692129633</v>
      </c>
      <c r="U3590" s="8">
        <f t="shared" si="395"/>
        <v>42019.811805555553</v>
      </c>
      <c r="V3590" s="14">
        <f t="shared" si="396"/>
        <v>29.958113425920601</v>
      </c>
      <c r="W3590" s="10">
        <f t="shared" si="397"/>
        <v>-0.98748648648648651</v>
      </c>
      <c r="X3590" s="21">
        <f t="shared" si="398"/>
        <v>2014</v>
      </c>
    </row>
    <row r="3591" spans="1:24" ht="45" x14ac:dyDescent="0.25">
      <c r="A3591">
        <v>1459</v>
      </c>
      <c r="B3591" s="1" t="s">
        <v>1460</v>
      </c>
      <c r="C3591" s="1" t="s">
        <v>5569</v>
      </c>
      <c r="D3591" s="3">
        <v>37000</v>
      </c>
      <c r="E3591" s="4">
        <v>0</v>
      </c>
      <c r="F3591" t="s">
        <v>8219</v>
      </c>
      <c r="G3591" t="s">
        <v>8231</v>
      </c>
      <c r="H3591" t="s">
        <v>8418</v>
      </c>
      <c r="I3591" t="s">
        <v>8252</v>
      </c>
      <c r="J3591">
        <v>1449077100</v>
      </c>
      <c r="K3591">
        <v>1446612896</v>
      </c>
      <c r="L3591" t="b">
        <v>0</v>
      </c>
      <c r="M3591">
        <v>0</v>
      </c>
      <c r="N3591" t="b">
        <v>0</v>
      </c>
      <c r="O3591" t="s">
        <v>8285</v>
      </c>
      <c r="P3591" t="s">
        <v>8310</v>
      </c>
      <c r="Q3591" t="s">
        <v>8347</v>
      </c>
      <c r="R3591">
        <f t="shared" si="392"/>
        <v>0</v>
      </c>
      <c r="S3591" s="9">
        <f t="shared" si="393"/>
        <v>0</v>
      </c>
      <c r="T3591" s="8">
        <f t="shared" si="394"/>
        <v>42312.204814814817</v>
      </c>
      <c r="U3591" s="8">
        <f t="shared" si="395"/>
        <v>42340.725694444445</v>
      </c>
      <c r="V3591" s="14">
        <f t="shared" si="396"/>
        <v>28.520879629628325</v>
      </c>
      <c r="W3591" s="10">
        <f t="shared" si="397"/>
        <v>-1</v>
      </c>
      <c r="X3591" s="21">
        <f t="shared" si="398"/>
        <v>2015</v>
      </c>
    </row>
    <row r="3592" spans="1:24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t="s">
        <v>8223</v>
      </c>
      <c r="H3592" t="s">
        <v>8404</v>
      </c>
      <c r="I3592" t="s">
        <v>8245</v>
      </c>
      <c r="J3592">
        <v>1465272091</v>
      </c>
      <c r="K3592">
        <v>1462248091</v>
      </c>
      <c r="L3592" t="b">
        <v>1</v>
      </c>
      <c r="M3592">
        <v>235</v>
      </c>
      <c r="N3592" t="b">
        <v>1</v>
      </c>
      <c r="O3592" t="s">
        <v>8283</v>
      </c>
      <c r="P3592" t="s">
        <v>8312</v>
      </c>
      <c r="Q3592" t="s">
        <v>8313</v>
      </c>
      <c r="R3592">
        <f t="shared" si="392"/>
        <v>170.45</v>
      </c>
      <c r="S3592" s="9">
        <f t="shared" si="393"/>
        <v>107</v>
      </c>
      <c r="T3592" s="8">
        <f t="shared" si="394"/>
        <v>42493.167719907404</v>
      </c>
      <c r="U3592" s="8">
        <f t="shared" si="395"/>
        <v>42528.167719907404</v>
      </c>
      <c r="V3592" s="14">
        <f t="shared" si="396"/>
        <v>35</v>
      </c>
      <c r="W3592" s="10">
        <f t="shared" si="397"/>
        <v>6.8133333333333337E-2</v>
      </c>
      <c r="X3592" s="21">
        <f t="shared" si="398"/>
        <v>2016</v>
      </c>
    </row>
    <row r="3593" spans="1:24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t="s">
        <v>8224</v>
      </c>
      <c r="H3593" t="s">
        <v>8408</v>
      </c>
      <c r="I3593" t="s">
        <v>8246</v>
      </c>
      <c r="J3593">
        <v>1368792499</v>
      </c>
      <c r="K3593">
        <v>1366200499</v>
      </c>
      <c r="L3593" t="b">
        <v>0</v>
      </c>
      <c r="M3593">
        <v>125</v>
      </c>
      <c r="N3593" t="b">
        <v>0</v>
      </c>
      <c r="O3593" t="s">
        <v>8268</v>
      </c>
      <c r="P3593" t="s">
        <v>8320</v>
      </c>
      <c r="Q3593" t="s">
        <v>8338</v>
      </c>
      <c r="R3593">
        <f t="shared" si="392"/>
        <v>66.52</v>
      </c>
      <c r="S3593" s="9">
        <f t="shared" si="393"/>
        <v>22</v>
      </c>
      <c r="T3593" s="8">
        <f t="shared" si="394"/>
        <v>41381.50577546296</v>
      </c>
      <c r="U3593" s="8">
        <f t="shared" si="395"/>
        <v>41411.50577546296</v>
      </c>
      <c r="V3593" s="14">
        <f t="shared" si="396"/>
        <v>30</v>
      </c>
      <c r="W3593" s="10">
        <f t="shared" si="397"/>
        <v>-0.78093028770154915</v>
      </c>
      <c r="X3593" s="21">
        <f t="shared" si="398"/>
        <v>2013</v>
      </c>
    </row>
    <row r="3594" spans="1:24" ht="60" x14ac:dyDescent="0.25">
      <c r="A3594">
        <v>387</v>
      </c>
      <c r="B3594" s="1" t="s">
        <v>388</v>
      </c>
      <c r="C3594" s="1" t="s">
        <v>4497</v>
      </c>
      <c r="D3594" s="3">
        <v>38000</v>
      </c>
      <c r="E3594" s="4">
        <v>81316</v>
      </c>
      <c r="F3594" t="s">
        <v>8218</v>
      </c>
      <c r="G3594" t="s">
        <v>8223</v>
      </c>
      <c r="H3594" t="s">
        <v>8404</v>
      </c>
      <c r="I3594" t="s">
        <v>8245</v>
      </c>
      <c r="J3594">
        <v>1439618400</v>
      </c>
      <c r="K3594">
        <v>1436976858</v>
      </c>
      <c r="L3594" t="b">
        <v>0</v>
      </c>
      <c r="M3594">
        <v>562</v>
      </c>
      <c r="N3594" t="b">
        <v>1</v>
      </c>
      <c r="O3594" t="s">
        <v>8267</v>
      </c>
      <c r="P3594" t="s">
        <v>8320</v>
      </c>
      <c r="Q3594" t="s">
        <v>8321</v>
      </c>
      <c r="R3594">
        <f t="shared" si="392"/>
        <v>144.69</v>
      </c>
      <c r="S3594" s="9">
        <f t="shared" si="393"/>
        <v>214</v>
      </c>
      <c r="T3594" s="8">
        <f t="shared" si="394"/>
        <v>42200.67659722222</v>
      </c>
      <c r="U3594" s="8">
        <f t="shared" si="395"/>
        <v>42231.25</v>
      </c>
      <c r="V3594" s="14">
        <f t="shared" si="396"/>
        <v>30.573402777779847</v>
      </c>
      <c r="W3594" s="10">
        <f t="shared" si="397"/>
        <v>1.1398947368421053</v>
      </c>
      <c r="X3594" s="21">
        <f t="shared" si="398"/>
        <v>2015</v>
      </c>
    </row>
    <row r="3595" spans="1:24" ht="45" x14ac:dyDescent="0.25">
      <c r="A3595">
        <v>366</v>
      </c>
      <c r="B3595" s="1" t="s">
        <v>367</v>
      </c>
      <c r="C3595" s="1" t="s">
        <v>4476</v>
      </c>
      <c r="D3595" s="3">
        <v>38000</v>
      </c>
      <c r="E3595" s="4">
        <v>38500</v>
      </c>
      <c r="F3595" t="s">
        <v>8218</v>
      </c>
      <c r="G3595" t="s">
        <v>8223</v>
      </c>
      <c r="H3595" t="s">
        <v>8404</v>
      </c>
      <c r="I3595" t="s">
        <v>8245</v>
      </c>
      <c r="J3595">
        <v>1337540518</v>
      </c>
      <c r="K3595">
        <v>1334948518</v>
      </c>
      <c r="L3595" t="b">
        <v>0</v>
      </c>
      <c r="M3595">
        <v>134</v>
      </c>
      <c r="N3595" t="b">
        <v>1</v>
      </c>
      <c r="O3595" t="s">
        <v>8267</v>
      </c>
      <c r="P3595" t="s">
        <v>8320</v>
      </c>
      <c r="Q3595" t="s">
        <v>8321</v>
      </c>
      <c r="R3595">
        <f t="shared" si="392"/>
        <v>287.31</v>
      </c>
      <c r="S3595" s="9">
        <f t="shared" si="393"/>
        <v>101</v>
      </c>
      <c r="T3595" s="8">
        <f t="shared" si="394"/>
        <v>41019.793032407404</v>
      </c>
      <c r="U3595" s="8">
        <f t="shared" si="395"/>
        <v>41049.793032407404</v>
      </c>
      <c r="V3595" s="14">
        <f t="shared" si="396"/>
        <v>30</v>
      </c>
      <c r="W3595" s="10">
        <f t="shared" si="397"/>
        <v>1.3157894736842105E-2</v>
      </c>
      <c r="X3595" s="21">
        <f t="shared" si="398"/>
        <v>2012</v>
      </c>
    </row>
    <row r="3596" spans="1:24" ht="60" x14ac:dyDescent="0.25">
      <c r="A3596">
        <v>2857</v>
      </c>
      <c r="B3596" s="1" t="s">
        <v>2857</v>
      </c>
      <c r="C3596" s="1" t="s">
        <v>6967</v>
      </c>
      <c r="D3596" s="3">
        <v>38000</v>
      </c>
      <c r="E3596" s="4">
        <v>7500</v>
      </c>
      <c r="F3596" t="s">
        <v>8220</v>
      </c>
      <c r="G3596" t="s">
        <v>8237</v>
      </c>
      <c r="H3596" t="s">
        <v>8420</v>
      </c>
      <c r="I3596" t="s">
        <v>8255</v>
      </c>
      <c r="J3596">
        <v>1487613600</v>
      </c>
      <c r="K3596">
        <v>1482444295</v>
      </c>
      <c r="L3596" t="b">
        <v>0</v>
      </c>
      <c r="M3596">
        <v>15</v>
      </c>
      <c r="N3596" t="b">
        <v>0</v>
      </c>
      <c r="O3596" t="s">
        <v>8269</v>
      </c>
      <c r="P3596" t="s">
        <v>8322</v>
      </c>
      <c r="Q3596" t="s">
        <v>8325</v>
      </c>
      <c r="R3596">
        <f t="shared" si="392"/>
        <v>500</v>
      </c>
      <c r="S3596" s="9">
        <f t="shared" si="393"/>
        <v>20</v>
      </c>
      <c r="T3596" s="8">
        <f t="shared" si="394"/>
        <v>42726.920081018514</v>
      </c>
      <c r="U3596" s="8">
        <f t="shared" si="395"/>
        <v>42786.75</v>
      </c>
      <c r="V3596" s="14">
        <f t="shared" si="396"/>
        <v>59.829918981486117</v>
      </c>
      <c r="W3596" s="10">
        <f t="shared" si="397"/>
        <v>-0.80263157894736847</v>
      </c>
      <c r="X3596" s="21">
        <f t="shared" si="398"/>
        <v>2016</v>
      </c>
    </row>
    <row r="3597" spans="1:24" ht="45" x14ac:dyDescent="0.25">
      <c r="A3597">
        <v>771</v>
      </c>
      <c r="B3597" s="1" t="s">
        <v>772</v>
      </c>
      <c r="C3597" s="1" t="s">
        <v>4881</v>
      </c>
      <c r="D3597" s="3">
        <v>38000</v>
      </c>
      <c r="E3597" s="4">
        <v>10</v>
      </c>
      <c r="F3597" t="s">
        <v>8220</v>
      </c>
      <c r="G3597" t="s">
        <v>8223</v>
      </c>
      <c r="H3597" t="s">
        <v>8404</v>
      </c>
      <c r="I3597" t="s">
        <v>8245</v>
      </c>
      <c r="J3597">
        <v>1454183202</v>
      </c>
      <c r="K3597">
        <v>1449863202</v>
      </c>
      <c r="L3597" t="b">
        <v>0</v>
      </c>
      <c r="M3597">
        <v>1</v>
      </c>
      <c r="N3597" t="b">
        <v>0</v>
      </c>
      <c r="O3597" t="s">
        <v>8273</v>
      </c>
      <c r="P3597" t="s">
        <v>8310</v>
      </c>
      <c r="Q3597" t="s">
        <v>8351</v>
      </c>
      <c r="R3597">
        <f t="shared" si="392"/>
        <v>10</v>
      </c>
      <c r="S3597" s="9">
        <f t="shared" si="393"/>
        <v>0</v>
      </c>
      <c r="T3597" s="8">
        <f t="shared" si="394"/>
        <v>42349.824097222227</v>
      </c>
      <c r="U3597" s="8">
        <f t="shared" si="395"/>
        <v>42399.824097222227</v>
      </c>
      <c r="V3597" s="14">
        <f t="shared" si="396"/>
        <v>50</v>
      </c>
      <c r="W3597" s="10">
        <f t="shared" si="397"/>
        <v>-0.99973684210526315</v>
      </c>
      <c r="X3597" s="21">
        <f t="shared" si="398"/>
        <v>2015</v>
      </c>
    </row>
    <row r="3598" spans="1:24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t="s">
        <v>8225</v>
      </c>
      <c r="H3598" t="s">
        <v>8405</v>
      </c>
      <c r="I3598" t="s">
        <v>8247</v>
      </c>
      <c r="J3598">
        <v>1406593780</v>
      </c>
      <c r="K3598">
        <v>1404174580</v>
      </c>
      <c r="L3598" t="b">
        <v>1</v>
      </c>
      <c r="M3598">
        <v>60</v>
      </c>
      <c r="N3598" t="b">
        <v>0</v>
      </c>
      <c r="O3598" t="s">
        <v>8300</v>
      </c>
      <c r="P3598" t="s">
        <v>8307</v>
      </c>
      <c r="Q3598" t="s">
        <v>8339</v>
      </c>
      <c r="R3598">
        <f t="shared" si="392"/>
        <v>41.58</v>
      </c>
      <c r="S3598" s="9">
        <f t="shared" si="393"/>
        <v>6</v>
      </c>
      <c r="T3598" s="8">
        <f t="shared" si="394"/>
        <v>41821.020601851851</v>
      </c>
      <c r="U3598" s="8">
        <f t="shared" si="395"/>
        <v>41849.020601851851</v>
      </c>
      <c r="V3598" s="14">
        <f t="shared" si="396"/>
        <v>28</v>
      </c>
      <c r="W3598" s="10">
        <f t="shared" si="397"/>
        <v>-0.93584139066035799</v>
      </c>
      <c r="X3598" s="21">
        <f t="shared" si="398"/>
        <v>2014</v>
      </c>
    </row>
    <row r="3599" spans="1:24" ht="45" x14ac:dyDescent="0.25">
      <c r="A3599">
        <v>662</v>
      </c>
      <c r="B3599" s="1" t="s">
        <v>663</v>
      </c>
      <c r="C3599" s="1" t="s">
        <v>4772</v>
      </c>
      <c r="D3599" s="3">
        <v>39000</v>
      </c>
      <c r="E3599" s="4">
        <v>156</v>
      </c>
      <c r="F3599" t="s">
        <v>8220</v>
      </c>
      <c r="G3599" t="s">
        <v>8223</v>
      </c>
      <c r="H3599" t="s">
        <v>8404</v>
      </c>
      <c r="I3599" t="s">
        <v>8245</v>
      </c>
      <c r="J3599">
        <v>1421404247</v>
      </c>
      <c r="K3599">
        <v>1418812247</v>
      </c>
      <c r="L3599" t="b">
        <v>0</v>
      </c>
      <c r="M3599">
        <v>4</v>
      </c>
      <c r="N3599" t="b">
        <v>0</v>
      </c>
      <c r="O3599" t="s">
        <v>8271</v>
      </c>
      <c r="P3599" t="s">
        <v>8307</v>
      </c>
      <c r="Q3599" t="s">
        <v>8309</v>
      </c>
      <c r="R3599">
        <f t="shared" si="392"/>
        <v>39</v>
      </c>
      <c r="S3599" s="9">
        <f t="shared" si="393"/>
        <v>0</v>
      </c>
      <c r="T3599" s="8">
        <f t="shared" si="394"/>
        <v>41990.438043981485</v>
      </c>
      <c r="U3599" s="8">
        <f t="shared" si="395"/>
        <v>42020.438043981485</v>
      </c>
      <c r="V3599" s="14">
        <f t="shared" si="396"/>
        <v>30</v>
      </c>
      <c r="W3599" s="10">
        <f t="shared" si="397"/>
        <v>-0.996</v>
      </c>
      <c r="X3599" s="21">
        <f t="shared" si="398"/>
        <v>2014</v>
      </c>
    </row>
    <row r="3600" spans="1:24" ht="60" x14ac:dyDescent="0.25">
      <c r="A3600">
        <v>459</v>
      </c>
      <c r="B3600" s="1" t="s">
        <v>460</v>
      </c>
      <c r="C3600" s="1" t="s">
        <v>4569</v>
      </c>
      <c r="D3600" s="3">
        <v>39000</v>
      </c>
      <c r="E3600" s="4">
        <v>25</v>
      </c>
      <c r="F3600" t="s">
        <v>8220</v>
      </c>
      <c r="G3600" t="s">
        <v>8223</v>
      </c>
      <c r="H3600" t="s">
        <v>8404</v>
      </c>
      <c r="I3600" t="s">
        <v>8245</v>
      </c>
      <c r="J3600">
        <v>1321201327</v>
      </c>
      <c r="K3600">
        <v>1316013727</v>
      </c>
      <c r="L3600" t="b">
        <v>0</v>
      </c>
      <c r="M3600">
        <v>1</v>
      </c>
      <c r="N3600" t="b">
        <v>0</v>
      </c>
      <c r="O3600" t="s">
        <v>8268</v>
      </c>
      <c r="P3600" t="s">
        <v>8320</v>
      </c>
      <c r="Q3600" t="s">
        <v>8338</v>
      </c>
      <c r="R3600">
        <f t="shared" si="392"/>
        <v>25</v>
      </c>
      <c r="S3600" s="9">
        <f t="shared" si="393"/>
        <v>0</v>
      </c>
      <c r="T3600" s="8">
        <f t="shared" si="394"/>
        <v>40800.6403587963</v>
      </c>
      <c r="U3600" s="8">
        <f t="shared" si="395"/>
        <v>40860.682025462964</v>
      </c>
      <c r="V3600" s="14">
        <f t="shared" si="396"/>
        <v>60.041666666664241</v>
      </c>
      <c r="W3600" s="10">
        <f t="shared" si="397"/>
        <v>-0.99935897435897436</v>
      </c>
      <c r="X3600" s="21">
        <f t="shared" si="398"/>
        <v>2011</v>
      </c>
    </row>
    <row r="3601" spans="1:24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t="s">
        <v>8223</v>
      </c>
      <c r="H3601" t="s">
        <v>8404</v>
      </c>
      <c r="I3601" t="s">
        <v>8245</v>
      </c>
      <c r="J3601">
        <v>1369403684</v>
      </c>
      <c r="K3601">
        <v>1365515684</v>
      </c>
      <c r="L3601" t="b">
        <v>0</v>
      </c>
      <c r="M3601">
        <v>3</v>
      </c>
      <c r="N3601" t="b">
        <v>0</v>
      </c>
      <c r="O3601" t="s">
        <v>8302</v>
      </c>
      <c r="P3601" t="s">
        <v>8310</v>
      </c>
      <c r="Q3601" t="s">
        <v>8355</v>
      </c>
      <c r="R3601">
        <f t="shared" si="392"/>
        <v>30</v>
      </c>
      <c r="S3601" s="9">
        <f t="shared" si="393"/>
        <v>0</v>
      </c>
      <c r="T3601" s="8">
        <f t="shared" si="394"/>
        <v>41373.579675925925</v>
      </c>
      <c r="U3601" s="8">
        <f t="shared" si="395"/>
        <v>41418.579675925925</v>
      </c>
      <c r="V3601" s="14">
        <f t="shared" si="396"/>
        <v>45</v>
      </c>
      <c r="W3601" s="10">
        <f t="shared" si="397"/>
        <v>-0.99771573604060915</v>
      </c>
      <c r="X3601" s="21">
        <f t="shared" si="398"/>
        <v>2013</v>
      </c>
    </row>
    <row r="3602" spans="1:24" ht="60" x14ac:dyDescent="0.25">
      <c r="A3602">
        <v>1944</v>
      </c>
      <c r="B3602" s="1" t="s">
        <v>1945</v>
      </c>
      <c r="C3602" s="1" t="s">
        <v>6054</v>
      </c>
      <c r="D3602" s="3">
        <v>40000</v>
      </c>
      <c r="E3602" s="4">
        <v>315222.2</v>
      </c>
      <c r="F3602" t="s">
        <v>8218</v>
      </c>
      <c r="G3602" t="s">
        <v>8223</v>
      </c>
      <c r="H3602" t="s">
        <v>8404</v>
      </c>
      <c r="I3602" t="s">
        <v>8245</v>
      </c>
      <c r="J3602">
        <v>1398952890</v>
      </c>
      <c r="K3602">
        <v>1396360890</v>
      </c>
      <c r="L3602" t="b">
        <v>1</v>
      </c>
      <c r="M3602">
        <v>1789</v>
      </c>
      <c r="N3602" t="b">
        <v>1</v>
      </c>
      <c r="O3602" t="s">
        <v>8293</v>
      </c>
      <c r="P3602" t="s">
        <v>8307</v>
      </c>
      <c r="Q3602" t="s">
        <v>8308</v>
      </c>
      <c r="R3602">
        <f t="shared" si="392"/>
        <v>176.2</v>
      </c>
      <c r="S3602" s="9">
        <f t="shared" si="393"/>
        <v>788</v>
      </c>
      <c r="T3602" s="8">
        <f t="shared" si="394"/>
        <v>41730.584374999999</v>
      </c>
      <c r="U3602" s="8">
        <f t="shared" si="395"/>
        <v>41760.584374999999</v>
      </c>
      <c r="V3602" s="14">
        <f t="shared" si="396"/>
        <v>30</v>
      </c>
      <c r="W3602" s="10">
        <f t="shared" si="397"/>
        <v>6.8805550000000002</v>
      </c>
      <c r="X3602" s="21">
        <f t="shared" si="398"/>
        <v>2014</v>
      </c>
    </row>
    <row r="3603" spans="1:24" ht="60" x14ac:dyDescent="0.25">
      <c r="A3603">
        <v>2019</v>
      </c>
      <c r="B3603" s="1" t="s">
        <v>2020</v>
      </c>
      <c r="C3603" s="1" t="s">
        <v>6129</v>
      </c>
      <c r="D3603" s="3">
        <v>40000</v>
      </c>
      <c r="E3603" s="4">
        <v>193963.9</v>
      </c>
      <c r="F3603" t="s">
        <v>8218</v>
      </c>
      <c r="G3603" t="s">
        <v>8223</v>
      </c>
      <c r="H3603" t="s">
        <v>8404</v>
      </c>
      <c r="I3603" t="s">
        <v>8245</v>
      </c>
      <c r="J3603">
        <v>1474563621</v>
      </c>
      <c r="K3603">
        <v>1471971621</v>
      </c>
      <c r="L3603" t="b">
        <v>1</v>
      </c>
      <c r="M3603">
        <v>1780</v>
      </c>
      <c r="N3603" t="b">
        <v>1</v>
      </c>
      <c r="O3603" t="s">
        <v>8293</v>
      </c>
      <c r="P3603" t="s">
        <v>8307</v>
      </c>
      <c r="Q3603" t="s">
        <v>8308</v>
      </c>
      <c r="R3603">
        <f t="shared" si="392"/>
        <v>108.97</v>
      </c>
      <c r="S3603" s="9">
        <f t="shared" si="393"/>
        <v>485</v>
      </c>
      <c r="T3603" s="8">
        <f t="shared" si="394"/>
        <v>42605.70857638889</v>
      </c>
      <c r="U3603" s="8">
        <f t="shared" si="395"/>
        <v>42635.70857638889</v>
      </c>
      <c r="V3603" s="14">
        <f t="shared" si="396"/>
        <v>30</v>
      </c>
      <c r="W3603" s="10">
        <f t="shared" si="397"/>
        <v>3.8490975000000001</v>
      </c>
      <c r="X3603" s="21">
        <f t="shared" si="398"/>
        <v>2016</v>
      </c>
    </row>
    <row r="3604" spans="1:24" ht="60" x14ac:dyDescent="0.25">
      <c r="A3604">
        <v>2065</v>
      </c>
      <c r="B3604" s="1" t="s">
        <v>2066</v>
      </c>
      <c r="C3604" s="1" t="s">
        <v>6175</v>
      </c>
      <c r="D3604" s="3">
        <v>40000</v>
      </c>
      <c r="E3604" s="4">
        <v>79686.05</v>
      </c>
      <c r="F3604" t="s">
        <v>8218</v>
      </c>
      <c r="G3604" t="s">
        <v>8224</v>
      </c>
      <c r="H3604" t="s">
        <v>8408</v>
      </c>
      <c r="I3604" t="s">
        <v>8246</v>
      </c>
      <c r="J3604">
        <v>1387958429</v>
      </c>
      <c r="K3604">
        <v>1385366429</v>
      </c>
      <c r="L3604" t="b">
        <v>0</v>
      </c>
      <c r="M3604">
        <v>1556</v>
      </c>
      <c r="N3604" t="b">
        <v>1</v>
      </c>
      <c r="O3604" t="s">
        <v>8293</v>
      </c>
      <c r="P3604" t="s">
        <v>8307</v>
      </c>
      <c r="Q3604" t="s">
        <v>8308</v>
      </c>
      <c r="R3604">
        <f t="shared" si="392"/>
        <v>51.21</v>
      </c>
      <c r="S3604" s="9">
        <f t="shared" si="393"/>
        <v>199</v>
      </c>
      <c r="T3604" s="8">
        <f t="shared" si="394"/>
        <v>41603.333668981482</v>
      </c>
      <c r="U3604" s="8">
        <f t="shared" si="395"/>
        <v>41633.333668981482</v>
      </c>
      <c r="V3604" s="14">
        <f t="shared" si="396"/>
        <v>30</v>
      </c>
      <c r="W3604" s="10">
        <f t="shared" si="397"/>
        <v>0.99215125000000004</v>
      </c>
      <c r="X3604" s="21">
        <f t="shared" si="398"/>
        <v>2013</v>
      </c>
    </row>
    <row r="3605" spans="1:24" ht="45" x14ac:dyDescent="0.25">
      <c r="A3605">
        <v>2725</v>
      </c>
      <c r="B3605" s="1" t="s">
        <v>2725</v>
      </c>
      <c r="C3605" s="1" t="s">
        <v>6835</v>
      </c>
      <c r="D3605" s="3">
        <v>40000</v>
      </c>
      <c r="E3605" s="4">
        <v>57817</v>
      </c>
      <c r="F3605" t="s">
        <v>8218</v>
      </c>
      <c r="G3605" t="s">
        <v>8228</v>
      </c>
      <c r="H3605" t="s">
        <v>8409</v>
      </c>
      <c r="I3605" t="s">
        <v>8250</v>
      </c>
      <c r="J3605">
        <v>1488390735</v>
      </c>
      <c r="K3605">
        <v>1484070735</v>
      </c>
      <c r="L3605" t="b">
        <v>0</v>
      </c>
      <c r="M3605">
        <v>113</v>
      </c>
      <c r="N3605" t="b">
        <v>1</v>
      </c>
      <c r="O3605" t="s">
        <v>8293</v>
      </c>
      <c r="P3605" t="s">
        <v>8307</v>
      </c>
      <c r="Q3605" t="s">
        <v>8308</v>
      </c>
      <c r="R3605">
        <f t="shared" si="392"/>
        <v>511.65</v>
      </c>
      <c r="S3605" s="9">
        <f t="shared" si="393"/>
        <v>145</v>
      </c>
      <c r="T3605" s="8">
        <f t="shared" si="394"/>
        <v>42745.744618055556</v>
      </c>
      <c r="U3605" s="8">
        <f t="shared" si="395"/>
        <v>42795.744618055556</v>
      </c>
      <c r="V3605" s="14">
        <f t="shared" si="396"/>
        <v>50</v>
      </c>
      <c r="W3605" s="10">
        <f t="shared" si="397"/>
        <v>0.44542500000000002</v>
      </c>
      <c r="X3605" s="21">
        <f t="shared" si="398"/>
        <v>2017</v>
      </c>
    </row>
    <row r="3606" spans="1:24" ht="60" x14ac:dyDescent="0.25">
      <c r="A3606">
        <v>2198</v>
      </c>
      <c r="B3606" s="1" t="s">
        <v>2199</v>
      </c>
      <c r="C3606" s="1" t="s">
        <v>6308</v>
      </c>
      <c r="D3606" s="3">
        <v>40000</v>
      </c>
      <c r="E3606" s="4">
        <v>53157</v>
      </c>
      <c r="F3606" t="s">
        <v>8218</v>
      </c>
      <c r="G3606" t="s">
        <v>8223</v>
      </c>
      <c r="H3606" t="s">
        <v>8404</v>
      </c>
      <c r="I3606" t="s">
        <v>8245</v>
      </c>
      <c r="J3606">
        <v>1447507200</v>
      </c>
      <c r="K3606">
        <v>1444911600</v>
      </c>
      <c r="L3606" t="b">
        <v>0</v>
      </c>
      <c r="M3606">
        <v>651</v>
      </c>
      <c r="N3606" t="b">
        <v>1</v>
      </c>
      <c r="O3606" t="s">
        <v>8295</v>
      </c>
      <c r="P3606" t="s">
        <v>8315</v>
      </c>
      <c r="Q3606" t="s">
        <v>8316</v>
      </c>
      <c r="R3606">
        <f t="shared" si="392"/>
        <v>81.650000000000006</v>
      </c>
      <c r="S3606" s="9">
        <f t="shared" si="393"/>
        <v>133</v>
      </c>
      <c r="T3606" s="8">
        <f t="shared" si="394"/>
        <v>42292.513888888891</v>
      </c>
      <c r="U3606" s="8">
        <f t="shared" si="395"/>
        <v>42322.555555555555</v>
      </c>
      <c r="V3606" s="14">
        <f t="shared" si="396"/>
        <v>30.041666666664241</v>
      </c>
      <c r="W3606" s="10">
        <f t="shared" si="397"/>
        <v>0.32892500000000002</v>
      </c>
      <c r="X3606" s="21">
        <f t="shared" si="398"/>
        <v>2015</v>
      </c>
    </row>
    <row r="3607" spans="1:24" ht="45" x14ac:dyDescent="0.25">
      <c r="A3607">
        <v>3027</v>
      </c>
      <c r="B3607" s="1" t="s">
        <v>3027</v>
      </c>
      <c r="C3607" s="1" t="s">
        <v>7137</v>
      </c>
      <c r="D3607" s="3">
        <v>40000</v>
      </c>
      <c r="E3607" s="4">
        <v>52576</v>
      </c>
      <c r="F3607" t="s">
        <v>8218</v>
      </c>
      <c r="G3607" t="s">
        <v>8223</v>
      </c>
      <c r="H3607" t="s">
        <v>8404</v>
      </c>
      <c r="I3607" t="s">
        <v>8245</v>
      </c>
      <c r="J3607">
        <v>1426866851</v>
      </c>
      <c r="K3607">
        <v>1424278451</v>
      </c>
      <c r="L3607" t="b">
        <v>0</v>
      </c>
      <c r="M3607">
        <v>320</v>
      </c>
      <c r="N3607" t="b">
        <v>1</v>
      </c>
      <c r="O3607" t="s">
        <v>8301</v>
      </c>
      <c r="P3607" t="s">
        <v>8322</v>
      </c>
      <c r="Q3607" t="s">
        <v>8323</v>
      </c>
      <c r="R3607">
        <f t="shared" si="392"/>
        <v>164.3</v>
      </c>
      <c r="S3607" s="9">
        <f t="shared" si="393"/>
        <v>131</v>
      </c>
      <c r="T3607" s="8">
        <f t="shared" si="394"/>
        <v>42053.704293981486</v>
      </c>
      <c r="U3607" s="8">
        <f t="shared" si="395"/>
        <v>42083.662627314814</v>
      </c>
      <c r="V3607" s="14">
        <f t="shared" si="396"/>
        <v>29.958333333328483</v>
      </c>
      <c r="W3607" s="10">
        <f t="shared" si="397"/>
        <v>0.31440000000000001</v>
      </c>
      <c r="X3607" s="21">
        <f t="shared" si="398"/>
        <v>2015</v>
      </c>
    </row>
    <row r="3608" spans="1:24" ht="30" x14ac:dyDescent="0.25">
      <c r="A3608">
        <v>3691</v>
      </c>
      <c r="B3608" s="1" t="s">
        <v>3688</v>
      </c>
      <c r="C3608" s="1" t="s">
        <v>7801</v>
      </c>
      <c r="D3608" s="3">
        <v>40000</v>
      </c>
      <c r="E3608" s="4">
        <v>51184</v>
      </c>
      <c r="F3608" t="s">
        <v>8218</v>
      </c>
      <c r="G3608" t="s">
        <v>8223</v>
      </c>
      <c r="H3608" t="s">
        <v>8404</v>
      </c>
      <c r="I3608" t="s">
        <v>8245</v>
      </c>
      <c r="J3608">
        <v>1425272340</v>
      </c>
      <c r="K3608">
        <v>1421426929</v>
      </c>
      <c r="L3608" t="b">
        <v>0</v>
      </c>
      <c r="M3608">
        <v>274</v>
      </c>
      <c r="N3608" t="b">
        <v>1</v>
      </c>
      <c r="O3608" t="s">
        <v>8269</v>
      </c>
      <c r="P3608" t="s">
        <v>8322</v>
      </c>
      <c r="Q3608" t="s">
        <v>8325</v>
      </c>
      <c r="R3608">
        <f t="shared" si="392"/>
        <v>186.8</v>
      </c>
      <c r="S3608" s="9">
        <f t="shared" si="393"/>
        <v>128</v>
      </c>
      <c r="T3608" s="8">
        <f t="shared" si="394"/>
        <v>42020.700567129628</v>
      </c>
      <c r="U3608" s="8">
        <f t="shared" si="395"/>
        <v>42065.207638888889</v>
      </c>
      <c r="V3608" s="14">
        <f t="shared" si="396"/>
        <v>44.507071759260725</v>
      </c>
      <c r="W3608" s="10">
        <f t="shared" si="397"/>
        <v>0.27960000000000002</v>
      </c>
      <c r="X3608" s="21">
        <f t="shared" si="398"/>
        <v>2015</v>
      </c>
    </row>
    <row r="3609" spans="1:24" ht="60" x14ac:dyDescent="0.25">
      <c r="A3609">
        <v>333</v>
      </c>
      <c r="B3609" s="1" t="s">
        <v>334</v>
      </c>
      <c r="C3609" s="1" t="s">
        <v>4443</v>
      </c>
      <c r="D3609" s="3">
        <v>40000</v>
      </c>
      <c r="E3609" s="4">
        <v>50091</v>
      </c>
      <c r="F3609" t="s">
        <v>8218</v>
      </c>
      <c r="G3609" t="s">
        <v>8223</v>
      </c>
      <c r="H3609" t="s">
        <v>8404</v>
      </c>
      <c r="I3609" t="s">
        <v>8245</v>
      </c>
      <c r="J3609">
        <v>1460038591</v>
      </c>
      <c r="K3609">
        <v>1457450191</v>
      </c>
      <c r="L3609" t="b">
        <v>1</v>
      </c>
      <c r="M3609">
        <v>266</v>
      </c>
      <c r="N3609" t="b">
        <v>1</v>
      </c>
      <c r="O3609" t="s">
        <v>8267</v>
      </c>
      <c r="P3609" t="s">
        <v>8320</v>
      </c>
      <c r="Q3609" t="s">
        <v>8321</v>
      </c>
      <c r="R3609">
        <f t="shared" si="392"/>
        <v>188.31</v>
      </c>
      <c r="S3609" s="9">
        <f t="shared" si="393"/>
        <v>125</v>
      </c>
      <c r="T3609" s="8">
        <f t="shared" si="394"/>
        <v>42437.636469907404</v>
      </c>
      <c r="U3609" s="8">
        <f t="shared" si="395"/>
        <v>42467.59480324074</v>
      </c>
      <c r="V3609" s="14">
        <f t="shared" si="396"/>
        <v>29.958333333335759</v>
      </c>
      <c r="W3609" s="10">
        <f t="shared" si="397"/>
        <v>0.25227500000000003</v>
      </c>
      <c r="X3609" s="21">
        <f t="shared" si="398"/>
        <v>2016</v>
      </c>
    </row>
    <row r="3610" spans="1:24" ht="60" x14ac:dyDescent="0.25">
      <c r="A3610">
        <v>641</v>
      </c>
      <c r="B3610" s="1" t="s">
        <v>642</v>
      </c>
      <c r="C3610" s="1" t="s">
        <v>4751</v>
      </c>
      <c r="D3610" s="3">
        <v>40000</v>
      </c>
      <c r="E3610" s="4">
        <v>47665</v>
      </c>
      <c r="F3610" t="s">
        <v>8218</v>
      </c>
      <c r="G3610" t="s">
        <v>8223</v>
      </c>
      <c r="H3610" t="s">
        <v>8404</v>
      </c>
      <c r="I3610" t="s">
        <v>8245</v>
      </c>
      <c r="J3610">
        <v>1439473248</v>
      </c>
      <c r="K3610">
        <v>1436881248</v>
      </c>
      <c r="L3610" t="b">
        <v>0</v>
      </c>
      <c r="M3610">
        <v>315</v>
      </c>
      <c r="N3610" t="b">
        <v>1</v>
      </c>
      <c r="O3610" t="s">
        <v>8271</v>
      </c>
      <c r="P3610" t="s">
        <v>8307</v>
      </c>
      <c r="Q3610" t="s">
        <v>8309</v>
      </c>
      <c r="R3610">
        <f t="shared" si="392"/>
        <v>151.32</v>
      </c>
      <c r="S3610" s="9">
        <f t="shared" si="393"/>
        <v>119</v>
      </c>
      <c r="T3610" s="8">
        <f t="shared" si="394"/>
        <v>42199.57</v>
      </c>
      <c r="U3610" s="8">
        <f t="shared" si="395"/>
        <v>42229.57</v>
      </c>
      <c r="V3610" s="14">
        <f t="shared" si="396"/>
        <v>30</v>
      </c>
      <c r="W3610" s="10">
        <f t="shared" si="397"/>
        <v>0.19162499999999999</v>
      </c>
      <c r="X3610" s="21">
        <f t="shared" si="398"/>
        <v>2015</v>
      </c>
    </row>
    <row r="3611" spans="1:24" ht="30" x14ac:dyDescent="0.25">
      <c r="A3611">
        <v>1467</v>
      </c>
      <c r="B3611" s="1" t="s">
        <v>1468</v>
      </c>
      <c r="C3611" s="1" t="s">
        <v>5577</v>
      </c>
      <c r="D3611" s="3">
        <v>40000</v>
      </c>
      <c r="E3611" s="4">
        <v>46032</v>
      </c>
      <c r="F3611" t="s">
        <v>8218</v>
      </c>
      <c r="G3611" t="s">
        <v>8223</v>
      </c>
      <c r="H3611" t="s">
        <v>8404</v>
      </c>
      <c r="I3611" t="s">
        <v>8245</v>
      </c>
      <c r="J3611">
        <v>1332699285</v>
      </c>
      <c r="K3611">
        <v>1327518885</v>
      </c>
      <c r="L3611" t="b">
        <v>1</v>
      </c>
      <c r="M3611">
        <v>600</v>
      </c>
      <c r="N3611" t="b">
        <v>1</v>
      </c>
      <c r="O3611" t="s">
        <v>8286</v>
      </c>
      <c r="P3611" t="s">
        <v>8310</v>
      </c>
      <c r="Q3611" t="s">
        <v>8311</v>
      </c>
      <c r="R3611">
        <f t="shared" si="392"/>
        <v>76.72</v>
      </c>
      <c r="S3611" s="9">
        <f t="shared" si="393"/>
        <v>115</v>
      </c>
      <c r="T3611" s="8">
        <f t="shared" si="394"/>
        <v>40933.80190972222</v>
      </c>
      <c r="U3611" s="8">
        <f t="shared" si="395"/>
        <v>40993.760243055556</v>
      </c>
      <c r="V3611" s="14">
        <f t="shared" si="396"/>
        <v>59.958333333335759</v>
      </c>
      <c r="W3611" s="10">
        <f t="shared" si="397"/>
        <v>0.15079999999999999</v>
      </c>
      <c r="X3611" s="21">
        <f t="shared" si="398"/>
        <v>2012</v>
      </c>
    </row>
    <row r="3612" spans="1:24" ht="60" x14ac:dyDescent="0.25">
      <c r="A3612">
        <v>3004</v>
      </c>
      <c r="B3612" s="1" t="s">
        <v>3004</v>
      </c>
      <c r="C3612" s="1" t="s">
        <v>7114</v>
      </c>
      <c r="D3612" s="3">
        <v>40000</v>
      </c>
      <c r="E3612" s="4">
        <v>45126</v>
      </c>
      <c r="F3612" t="s">
        <v>8218</v>
      </c>
      <c r="G3612" t="s">
        <v>8223</v>
      </c>
      <c r="H3612" t="s">
        <v>8404</v>
      </c>
      <c r="I3612" t="s">
        <v>8245</v>
      </c>
      <c r="J3612">
        <v>1416089324</v>
      </c>
      <c r="K3612">
        <v>1413493724</v>
      </c>
      <c r="L3612" t="b">
        <v>0</v>
      </c>
      <c r="M3612">
        <v>277</v>
      </c>
      <c r="N3612" t="b">
        <v>1</v>
      </c>
      <c r="O3612" t="s">
        <v>8301</v>
      </c>
      <c r="P3612" t="s">
        <v>8322</v>
      </c>
      <c r="Q3612" t="s">
        <v>8323</v>
      </c>
      <c r="R3612">
        <f t="shared" si="392"/>
        <v>162.91</v>
      </c>
      <c r="S3612" s="9">
        <f t="shared" si="393"/>
        <v>113</v>
      </c>
      <c r="T3612" s="8">
        <f t="shared" si="394"/>
        <v>41928.881064814814</v>
      </c>
      <c r="U3612" s="8">
        <f t="shared" si="395"/>
        <v>41958.922731481478</v>
      </c>
      <c r="V3612" s="14">
        <f t="shared" si="396"/>
        <v>30.041666666664241</v>
      </c>
      <c r="W3612" s="10">
        <f t="shared" si="397"/>
        <v>0.12814999999999999</v>
      </c>
      <c r="X3612" s="21">
        <f t="shared" si="398"/>
        <v>2014</v>
      </c>
    </row>
    <row r="3613" spans="1:24" ht="60" x14ac:dyDescent="0.25">
      <c r="A3613">
        <v>347</v>
      </c>
      <c r="B3613" s="1" t="s">
        <v>348</v>
      </c>
      <c r="C3613" s="1" t="s">
        <v>4457</v>
      </c>
      <c r="D3613" s="3">
        <v>40000</v>
      </c>
      <c r="E3613" s="4">
        <v>44636.2</v>
      </c>
      <c r="F3613" t="s">
        <v>8218</v>
      </c>
      <c r="G3613" t="s">
        <v>8223</v>
      </c>
      <c r="H3613" t="s">
        <v>8404</v>
      </c>
      <c r="I3613" t="s">
        <v>8245</v>
      </c>
      <c r="J3613">
        <v>1447505609</v>
      </c>
      <c r="K3613">
        <v>1444910009</v>
      </c>
      <c r="L3613" t="b">
        <v>1</v>
      </c>
      <c r="M3613">
        <v>379</v>
      </c>
      <c r="N3613" t="b">
        <v>1</v>
      </c>
      <c r="O3613" t="s">
        <v>8267</v>
      </c>
      <c r="P3613" t="s">
        <v>8320</v>
      </c>
      <c r="Q3613" t="s">
        <v>8321</v>
      </c>
      <c r="R3613">
        <f t="shared" si="392"/>
        <v>117.77</v>
      </c>
      <c r="S3613" s="9">
        <f t="shared" si="393"/>
        <v>112</v>
      </c>
      <c r="T3613" s="8">
        <f t="shared" si="394"/>
        <v>42292.495474537034</v>
      </c>
      <c r="U3613" s="8">
        <f t="shared" si="395"/>
        <v>42322.537141203706</v>
      </c>
      <c r="V3613" s="14">
        <f t="shared" si="396"/>
        <v>30.041666666671517</v>
      </c>
      <c r="W3613" s="10">
        <f t="shared" si="397"/>
        <v>0.11590499999999992</v>
      </c>
      <c r="X3613" s="21">
        <f t="shared" si="398"/>
        <v>2015</v>
      </c>
    </row>
    <row r="3614" spans="1:24" ht="45" x14ac:dyDescent="0.25">
      <c r="A3614">
        <v>331</v>
      </c>
      <c r="B3614" s="1" t="s">
        <v>332</v>
      </c>
      <c r="C3614" s="1" t="s">
        <v>4441</v>
      </c>
      <c r="D3614" s="3">
        <v>40000</v>
      </c>
      <c r="E3614" s="4">
        <v>42642</v>
      </c>
      <c r="F3614" t="s">
        <v>8218</v>
      </c>
      <c r="G3614" t="s">
        <v>8223</v>
      </c>
      <c r="H3614" t="s">
        <v>8404</v>
      </c>
      <c r="I3614" t="s">
        <v>8245</v>
      </c>
      <c r="J3614">
        <v>1466171834</v>
      </c>
      <c r="K3614">
        <v>1463493434</v>
      </c>
      <c r="L3614" t="b">
        <v>1</v>
      </c>
      <c r="M3614">
        <v>438</v>
      </c>
      <c r="N3614" t="b">
        <v>1</v>
      </c>
      <c r="O3614" t="s">
        <v>8267</v>
      </c>
      <c r="P3614" t="s">
        <v>8320</v>
      </c>
      <c r="Q3614" t="s">
        <v>8321</v>
      </c>
      <c r="R3614">
        <f t="shared" si="392"/>
        <v>97.36</v>
      </c>
      <c r="S3614" s="9">
        <f t="shared" si="393"/>
        <v>107</v>
      </c>
      <c r="T3614" s="8">
        <f t="shared" si="394"/>
        <v>42507.581412037034</v>
      </c>
      <c r="U3614" s="8">
        <f t="shared" si="395"/>
        <v>42538.581412037034</v>
      </c>
      <c r="V3614" s="14">
        <f t="shared" si="396"/>
        <v>31</v>
      </c>
      <c r="W3614" s="10">
        <f t="shared" si="397"/>
        <v>6.6049999999999998E-2</v>
      </c>
      <c r="X3614" s="21">
        <f t="shared" si="398"/>
        <v>2016</v>
      </c>
    </row>
    <row r="3615" spans="1:24" ht="45" x14ac:dyDescent="0.25">
      <c r="A3615">
        <v>2340</v>
      </c>
      <c r="B3615" s="1" t="s">
        <v>2341</v>
      </c>
      <c r="C3615" s="1" t="s">
        <v>6450</v>
      </c>
      <c r="D3615" s="3">
        <v>40000</v>
      </c>
      <c r="E3615" s="4">
        <v>42311</v>
      </c>
      <c r="F3615" t="s">
        <v>8218</v>
      </c>
      <c r="G3615" t="s">
        <v>8223</v>
      </c>
      <c r="H3615" t="s">
        <v>8404</v>
      </c>
      <c r="I3615" t="s">
        <v>8245</v>
      </c>
      <c r="J3615">
        <v>1477841138</v>
      </c>
      <c r="K3615">
        <v>1475249138</v>
      </c>
      <c r="L3615" t="b">
        <v>1</v>
      </c>
      <c r="M3615">
        <v>403</v>
      </c>
      <c r="N3615" t="b">
        <v>1</v>
      </c>
      <c r="O3615" t="s">
        <v>8296</v>
      </c>
      <c r="P3615" t="s">
        <v>8318</v>
      </c>
      <c r="Q3615" t="s">
        <v>8319</v>
      </c>
      <c r="R3615">
        <f t="shared" si="392"/>
        <v>104.99</v>
      </c>
      <c r="S3615" s="9">
        <f t="shared" si="393"/>
        <v>106</v>
      </c>
      <c r="T3615" s="8">
        <f t="shared" si="394"/>
        <v>42643.642800925925</v>
      </c>
      <c r="U3615" s="8">
        <f t="shared" si="395"/>
        <v>42673.642800925925</v>
      </c>
      <c r="V3615" s="14">
        <f t="shared" si="396"/>
        <v>30</v>
      </c>
      <c r="W3615" s="10">
        <f t="shared" si="397"/>
        <v>5.7775E-2</v>
      </c>
      <c r="X3615" s="21">
        <f t="shared" si="398"/>
        <v>2016</v>
      </c>
    </row>
    <row r="3616" spans="1:24" ht="60" x14ac:dyDescent="0.25">
      <c r="A3616">
        <v>284</v>
      </c>
      <c r="B3616" s="1" t="s">
        <v>285</v>
      </c>
      <c r="C3616" s="1" t="s">
        <v>4394</v>
      </c>
      <c r="D3616" s="3">
        <v>40000</v>
      </c>
      <c r="E3616" s="4">
        <v>41850.46</v>
      </c>
      <c r="F3616" t="s">
        <v>8218</v>
      </c>
      <c r="G3616" t="s">
        <v>8223</v>
      </c>
      <c r="H3616" t="s">
        <v>8404</v>
      </c>
      <c r="I3616" t="s">
        <v>8245</v>
      </c>
      <c r="J3616">
        <v>1327167780</v>
      </c>
      <c r="K3616">
        <v>1325007780</v>
      </c>
      <c r="L3616" t="b">
        <v>1</v>
      </c>
      <c r="M3616">
        <v>760</v>
      </c>
      <c r="N3616" t="b">
        <v>1</v>
      </c>
      <c r="O3616" t="s">
        <v>8267</v>
      </c>
      <c r="P3616" t="s">
        <v>8320</v>
      </c>
      <c r="Q3616" t="s">
        <v>8321</v>
      </c>
      <c r="R3616">
        <f t="shared" si="392"/>
        <v>55.07</v>
      </c>
      <c r="S3616" s="9">
        <f t="shared" si="393"/>
        <v>105</v>
      </c>
      <c r="T3616" s="8">
        <f t="shared" si="394"/>
        <v>40904.738194444442</v>
      </c>
      <c r="U3616" s="8">
        <f t="shared" si="395"/>
        <v>40929.738194444442</v>
      </c>
      <c r="V3616" s="14">
        <f t="shared" si="396"/>
        <v>25</v>
      </c>
      <c r="W3616" s="10">
        <f t="shared" si="397"/>
        <v>4.6261499999999976E-2</v>
      </c>
      <c r="X3616" s="21">
        <f t="shared" si="398"/>
        <v>2011</v>
      </c>
    </row>
    <row r="3617" spans="1:24" ht="45" x14ac:dyDescent="0.25">
      <c r="A3617">
        <v>2703</v>
      </c>
      <c r="B3617" s="1" t="s">
        <v>2703</v>
      </c>
      <c r="C3617" s="1" t="s">
        <v>6813</v>
      </c>
      <c r="D3617" s="3">
        <v>40000</v>
      </c>
      <c r="E3617" s="4">
        <v>41500</v>
      </c>
      <c r="F3617" t="s">
        <v>8221</v>
      </c>
      <c r="G3617" t="s">
        <v>8237</v>
      </c>
      <c r="H3617" t="s">
        <v>8420</v>
      </c>
      <c r="I3617" t="s">
        <v>8255</v>
      </c>
      <c r="J3617">
        <v>1490196830</v>
      </c>
      <c r="K3617">
        <v>1485016430</v>
      </c>
      <c r="L3617" t="b">
        <v>0</v>
      </c>
      <c r="M3617">
        <v>45</v>
      </c>
      <c r="N3617" t="b">
        <v>0</v>
      </c>
      <c r="O3617" t="s">
        <v>8301</v>
      </c>
      <c r="P3617" t="s">
        <v>8322</v>
      </c>
      <c r="Q3617" t="s">
        <v>8323</v>
      </c>
      <c r="R3617">
        <f t="shared" si="392"/>
        <v>922.22</v>
      </c>
      <c r="S3617" s="9">
        <f t="shared" si="393"/>
        <v>104</v>
      </c>
      <c r="T3617" s="8">
        <f t="shared" si="394"/>
        <v>42756.690162037034</v>
      </c>
      <c r="U3617" s="8">
        <f t="shared" si="395"/>
        <v>42816.648495370369</v>
      </c>
      <c r="V3617" s="14">
        <f t="shared" si="396"/>
        <v>59.958333333335759</v>
      </c>
      <c r="W3617" s="10">
        <f t="shared" si="397"/>
        <v>3.7499999999999999E-2</v>
      </c>
      <c r="X3617" s="21">
        <f t="shared" si="398"/>
        <v>2017</v>
      </c>
    </row>
    <row r="3618" spans="1:24" ht="30" x14ac:dyDescent="0.25">
      <c r="A3618">
        <v>3648</v>
      </c>
      <c r="B3618" s="1" t="s">
        <v>3646</v>
      </c>
      <c r="C3618" s="1" t="s">
        <v>7758</v>
      </c>
      <c r="D3618" s="3">
        <v>40000</v>
      </c>
      <c r="E3618" s="4">
        <v>40153</v>
      </c>
      <c r="F3618" t="s">
        <v>8218</v>
      </c>
      <c r="G3618" t="s">
        <v>8223</v>
      </c>
      <c r="H3618" t="s">
        <v>8404</v>
      </c>
      <c r="I3618" t="s">
        <v>8245</v>
      </c>
      <c r="J3618">
        <v>1412492445</v>
      </c>
      <c r="K3618">
        <v>1409900445</v>
      </c>
      <c r="L3618" t="b">
        <v>0</v>
      </c>
      <c r="M3618">
        <v>73</v>
      </c>
      <c r="N3618" t="b">
        <v>1</v>
      </c>
      <c r="O3618" t="s">
        <v>8269</v>
      </c>
      <c r="P3618" t="s">
        <v>8322</v>
      </c>
      <c r="Q3618" t="s">
        <v>8325</v>
      </c>
      <c r="R3618">
        <f t="shared" si="392"/>
        <v>550.04</v>
      </c>
      <c r="S3618" s="9">
        <f t="shared" si="393"/>
        <v>100</v>
      </c>
      <c r="T3618" s="8">
        <f t="shared" si="394"/>
        <v>41887.292187500003</v>
      </c>
      <c r="U3618" s="8">
        <f t="shared" si="395"/>
        <v>41917.292187500003</v>
      </c>
      <c r="V3618" s="14">
        <f t="shared" si="396"/>
        <v>30</v>
      </c>
      <c r="W3618" s="10">
        <f t="shared" si="397"/>
        <v>3.8249999999999998E-3</v>
      </c>
      <c r="X3618" s="21">
        <f t="shared" si="398"/>
        <v>2014</v>
      </c>
    </row>
    <row r="3619" spans="1:24" ht="45" x14ac:dyDescent="0.25">
      <c r="A3619">
        <v>1304</v>
      </c>
      <c r="B3619" s="1" t="s">
        <v>1305</v>
      </c>
      <c r="C3619" s="1" t="s">
        <v>5414</v>
      </c>
      <c r="D3619" s="3">
        <v>40000</v>
      </c>
      <c r="E3619" s="4">
        <v>15851</v>
      </c>
      <c r="F3619" t="s">
        <v>8219</v>
      </c>
      <c r="G3619" t="s">
        <v>8224</v>
      </c>
      <c r="H3619" t="s">
        <v>8408</v>
      </c>
      <c r="I3619" t="s">
        <v>8246</v>
      </c>
      <c r="J3619">
        <v>1489376405</v>
      </c>
      <c r="K3619">
        <v>1484196005</v>
      </c>
      <c r="L3619" t="b">
        <v>0</v>
      </c>
      <c r="M3619">
        <v>104</v>
      </c>
      <c r="N3619" t="b">
        <v>0</v>
      </c>
      <c r="O3619" t="s">
        <v>8271</v>
      </c>
      <c r="P3619" t="s">
        <v>8307</v>
      </c>
      <c r="Q3619" t="s">
        <v>8309</v>
      </c>
      <c r="R3619">
        <f t="shared" si="392"/>
        <v>152.41</v>
      </c>
      <c r="S3619" s="9">
        <f t="shared" si="393"/>
        <v>40</v>
      </c>
      <c r="T3619" s="8">
        <f t="shared" si="394"/>
        <v>42747.194502314815</v>
      </c>
      <c r="U3619" s="8">
        <f t="shared" si="395"/>
        <v>42807.152835648143</v>
      </c>
      <c r="V3619" s="14">
        <f t="shared" si="396"/>
        <v>59.958333333328483</v>
      </c>
      <c r="W3619" s="10">
        <f t="shared" si="397"/>
        <v>-0.60372499999999996</v>
      </c>
      <c r="X3619" s="21">
        <f t="shared" si="398"/>
        <v>2017</v>
      </c>
    </row>
    <row r="3620" spans="1:24" ht="60" x14ac:dyDescent="0.25">
      <c r="A3620">
        <v>1313</v>
      </c>
      <c r="B3620" s="1" t="s">
        <v>1314</v>
      </c>
      <c r="C3620" s="1" t="s">
        <v>5423</v>
      </c>
      <c r="D3620" s="3">
        <v>40000</v>
      </c>
      <c r="E3620" s="4">
        <v>12446</v>
      </c>
      <c r="F3620" t="s">
        <v>8219</v>
      </c>
      <c r="G3620" t="s">
        <v>8223</v>
      </c>
      <c r="H3620" t="s">
        <v>8404</v>
      </c>
      <c r="I3620" t="s">
        <v>8245</v>
      </c>
      <c r="J3620">
        <v>1457024514</v>
      </c>
      <c r="K3620">
        <v>1454432514</v>
      </c>
      <c r="L3620" t="b">
        <v>0</v>
      </c>
      <c r="M3620">
        <v>122</v>
      </c>
      <c r="N3620" t="b">
        <v>0</v>
      </c>
      <c r="O3620" t="s">
        <v>8271</v>
      </c>
      <c r="P3620" t="s">
        <v>8307</v>
      </c>
      <c r="Q3620" t="s">
        <v>8309</v>
      </c>
      <c r="R3620">
        <f t="shared" si="392"/>
        <v>102.02</v>
      </c>
      <c r="S3620" s="9">
        <f t="shared" si="393"/>
        <v>31</v>
      </c>
      <c r="T3620" s="8">
        <f t="shared" si="394"/>
        <v>42402.709652777776</v>
      </c>
      <c r="U3620" s="8">
        <f t="shared" si="395"/>
        <v>42432.709652777776</v>
      </c>
      <c r="V3620" s="14">
        <f t="shared" si="396"/>
        <v>30</v>
      </c>
      <c r="W3620" s="10">
        <f t="shared" si="397"/>
        <v>-0.68884999999999996</v>
      </c>
      <c r="X3620" s="21">
        <f t="shared" si="398"/>
        <v>2016</v>
      </c>
    </row>
    <row r="3621" spans="1:24" ht="60" x14ac:dyDescent="0.25">
      <c r="A3621">
        <v>2673</v>
      </c>
      <c r="B3621" s="1" t="s">
        <v>2673</v>
      </c>
      <c r="C3621" s="1" t="s">
        <v>6783</v>
      </c>
      <c r="D3621" s="3">
        <v>40000</v>
      </c>
      <c r="E3621" s="4">
        <v>11032</v>
      </c>
      <c r="F3621" t="s">
        <v>8220</v>
      </c>
      <c r="G3621" t="s">
        <v>8223</v>
      </c>
      <c r="H3621" t="s">
        <v>8404</v>
      </c>
      <c r="I3621" t="s">
        <v>8245</v>
      </c>
      <c r="J3621">
        <v>1414622700</v>
      </c>
      <c r="K3621">
        <v>1412081999</v>
      </c>
      <c r="L3621" t="b">
        <v>1</v>
      </c>
      <c r="M3621">
        <v>66</v>
      </c>
      <c r="N3621" t="b">
        <v>0</v>
      </c>
      <c r="O3621" t="s">
        <v>8300</v>
      </c>
      <c r="P3621" t="s">
        <v>8307</v>
      </c>
      <c r="Q3621" t="s">
        <v>8339</v>
      </c>
      <c r="R3621">
        <f t="shared" si="392"/>
        <v>167.15</v>
      </c>
      <c r="S3621" s="9">
        <f t="shared" si="393"/>
        <v>28</v>
      </c>
      <c r="T3621" s="8">
        <f t="shared" si="394"/>
        <v>41912.541655092595</v>
      </c>
      <c r="U3621" s="8">
        <f t="shared" si="395"/>
        <v>41941.947916666664</v>
      </c>
      <c r="V3621" s="14">
        <f t="shared" si="396"/>
        <v>29.406261574069504</v>
      </c>
      <c r="W3621" s="10">
        <f t="shared" si="397"/>
        <v>-0.72419999999999995</v>
      </c>
      <c r="X3621" s="21">
        <f t="shared" si="398"/>
        <v>2014</v>
      </c>
    </row>
    <row r="3622" spans="1:24" ht="60" x14ac:dyDescent="0.25">
      <c r="A3622">
        <v>1783</v>
      </c>
      <c r="B3622" s="1" t="s">
        <v>1784</v>
      </c>
      <c r="C3622" s="1" t="s">
        <v>5893</v>
      </c>
      <c r="D3622" s="3">
        <v>40000</v>
      </c>
      <c r="E3622" s="4">
        <v>9477</v>
      </c>
      <c r="F3622" t="s">
        <v>8220</v>
      </c>
      <c r="G3622" t="s">
        <v>8223</v>
      </c>
      <c r="H3622" t="s">
        <v>8404</v>
      </c>
      <c r="I3622" t="s">
        <v>8245</v>
      </c>
      <c r="J3622">
        <v>1432248478</v>
      </c>
      <c r="K3622">
        <v>1429656478</v>
      </c>
      <c r="L3622" t="b">
        <v>1</v>
      </c>
      <c r="M3622">
        <v>185</v>
      </c>
      <c r="N3622" t="b">
        <v>0</v>
      </c>
      <c r="O3622" t="s">
        <v>8283</v>
      </c>
      <c r="P3622" t="s">
        <v>8312</v>
      </c>
      <c r="Q3622" t="s">
        <v>8313</v>
      </c>
      <c r="R3622">
        <f t="shared" si="392"/>
        <v>51.23</v>
      </c>
      <c r="S3622" s="9">
        <f t="shared" si="393"/>
        <v>24</v>
      </c>
      <c r="T3622" s="8">
        <f t="shared" si="394"/>
        <v>42115.949976851851</v>
      </c>
      <c r="U3622" s="8">
        <f t="shared" si="395"/>
        <v>42145.949976851851</v>
      </c>
      <c r="V3622" s="14">
        <f t="shared" si="396"/>
        <v>30</v>
      </c>
      <c r="W3622" s="10">
        <f t="shared" si="397"/>
        <v>-0.76307499999999995</v>
      </c>
      <c r="X3622" s="21">
        <f t="shared" si="398"/>
        <v>2015</v>
      </c>
    </row>
    <row r="3623" spans="1:24" ht="60" x14ac:dyDescent="0.25">
      <c r="A3623">
        <v>708</v>
      </c>
      <c r="B3623" s="1" t="s">
        <v>709</v>
      </c>
      <c r="C3623" s="1" t="s">
        <v>4818</v>
      </c>
      <c r="D3623" s="3">
        <v>40000</v>
      </c>
      <c r="E3623" s="4">
        <v>8837</v>
      </c>
      <c r="F3623" t="s">
        <v>8220</v>
      </c>
      <c r="G3623" t="s">
        <v>8224</v>
      </c>
      <c r="H3623" t="s">
        <v>8408</v>
      </c>
      <c r="I3623" t="s">
        <v>8246</v>
      </c>
      <c r="J3623">
        <v>1410616600</v>
      </c>
      <c r="K3623">
        <v>1405432600</v>
      </c>
      <c r="L3623" t="b">
        <v>0</v>
      </c>
      <c r="M3623">
        <v>369</v>
      </c>
      <c r="N3623" t="b">
        <v>0</v>
      </c>
      <c r="O3623" t="s">
        <v>8271</v>
      </c>
      <c r="P3623" t="s">
        <v>8307</v>
      </c>
      <c r="Q3623" t="s">
        <v>8309</v>
      </c>
      <c r="R3623">
        <f t="shared" si="392"/>
        <v>23.95</v>
      </c>
      <c r="S3623" s="9">
        <f t="shared" si="393"/>
        <v>22</v>
      </c>
      <c r="T3623" s="8">
        <f t="shared" si="394"/>
        <v>41835.581018518518</v>
      </c>
      <c r="U3623" s="8">
        <f t="shared" si="395"/>
        <v>41895.581018518518</v>
      </c>
      <c r="V3623" s="14">
        <f t="shared" si="396"/>
        <v>60</v>
      </c>
      <c r="W3623" s="10">
        <f t="shared" si="397"/>
        <v>-0.77907499999999996</v>
      </c>
      <c r="X3623" s="21">
        <f t="shared" si="398"/>
        <v>2014</v>
      </c>
    </row>
    <row r="3624" spans="1:24" ht="60" x14ac:dyDescent="0.25">
      <c r="A3624">
        <v>3107</v>
      </c>
      <c r="B3624" s="1" t="s">
        <v>3107</v>
      </c>
      <c r="C3624" s="1" t="s">
        <v>7217</v>
      </c>
      <c r="D3624" s="3">
        <v>40000</v>
      </c>
      <c r="E3624" s="4">
        <v>7905</v>
      </c>
      <c r="F3624" t="s">
        <v>8220</v>
      </c>
      <c r="G3624" t="s">
        <v>8223</v>
      </c>
      <c r="H3624" t="s">
        <v>8404</v>
      </c>
      <c r="I3624" t="s">
        <v>8245</v>
      </c>
      <c r="J3624">
        <v>1431372751</v>
      </c>
      <c r="K3624">
        <v>1430767951</v>
      </c>
      <c r="L3624" t="b">
        <v>0</v>
      </c>
      <c r="M3624">
        <v>29</v>
      </c>
      <c r="N3624" t="b">
        <v>0</v>
      </c>
      <c r="O3624" t="s">
        <v>8301</v>
      </c>
      <c r="P3624" t="s">
        <v>8322</v>
      </c>
      <c r="Q3624" t="s">
        <v>8323</v>
      </c>
      <c r="R3624">
        <f t="shared" si="392"/>
        <v>272.58999999999997</v>
      </c>
      <c r="S3624" s="9">
        <f t="shared" si="393"/>
        <v>20</v>
      </c>
      <c r="T3624" s="8">
        <f t="shared" si="394"/>
        <v>42128.814247685179</v>
      </c>
      <c r="U3624" s="8">
        <f t="shared" si="395"/>
        <v>42135.814247685179</v>
      </c>
      <c r="V3624" s="14">
        <f t="shared" si="396"/>
        <v>7</v>
      </c>
      <c r="W3624" s="10">
        <f t="shared" si="397"/>
        <v>-0.80237499999999995</v>
      </c>
      <c r="X3624" s="21">
        <f t="shared" si="398"/>
        <v>2015</v>
      </c>
    </row>
    <row r="3625" spans="1:24" ht="60" x14ac:dyDescent="0.25">
      <c r="A3625">
        <v>480</v>
      </c>
      <c r="B3625" s="1" t="s">
        <v>481</v>
      </c>
      <c r="C3625" s="1" t="s">
        <v>4590</v>
      </c>
      <c r="D3625" s="3">
        <v>40000</v>
      </c>
      <c r="E3625" s="4">
        <v>7764</v>
      </c>
      <c r="F3625" t="s">
        <v>8220</v>
      </c>
      <c r="G3625" t="s">
        <v>8223</v>
      </c>
      <c r="H3625" t="s">
        <v>8404</v>
      </c>
      <c r="I3625" t="s">
        <v>8245</v>
      </c>
      <c r="J3625">
        <v>1376049615</v>
      </c>
      <c r="K3625">
        <v>1373457615</v>
      </c>
      <c r="L3625" t="b">
        <v>0</v>
      </c>
      <c r="M3625">
        <v>140</v>
      </c>
      <c r="N3625" t="b">
        <v>0</v>
      </c>
      <c r="O3625" t="s">
        <v>8268</v>
      </c>
      <c r="P3625" t="s">
        <v>8320</v>
      </c>
      <c r="Q3625" t="s">
        <v>8338</v>
      </c>
      <c r="R3625">
        <f t="shared" si="392"/>
        <v>55.46</v>
      </c>
      <c r="S3625" s="9">
        <f t="shared" si="393"/>
        <v>19</v>
      </c>
      <c r="T3625" s="8">
        <f t="shared" si="394"/>
        <v>41465.500173611108</v>
      </c>
      <c r="U3625" s="8">
        <f t="shared" si="395"/>
        <v>41495.500173611108</v>
      </c>
      <c r="V3625" s="14">
        <f t="shared" si="396"/>
        <v>30</v>
      </c>
      <c r="W3625" s="10">
        <f t="shared" si="397"/>
        <v>-0.80589999999999995</v>
      </c>
      <c r="X3625" s="21">
        <f t="shared" si="398"/>
        <v>2013</v>
      </c>
    </row>
    <row r="3626" spans="1:24" ht="45" x14ac:dyDescent="0.25">
      <c r="A3626">
        <v>1318</v>
      </c>
      <c r="B3626" s="1" t="s">
        <v>1319</v>
      </c>
      <c r="C3626" s="1" t="s">
        <v>5428</v>
      </c>
      <c r="D3626" s="3">
        <v>40000</v>
      </c>
      <c r="E3626" s="4">
        <v>6130</v>
      </c>
      <c r="F3626" t="s">
        <v>8219</v>
      </c>
      <c r="G3626" t="s">
        <v>8223</v>
      </c>
      <c r="H3626" t="s">
        <v>8404</v>
      </c>
      <c r="I3626" t="s">
        <v>8245</v>
      </c>
      <c r="J3626">
        <v>1420938172</v>
      </c>
      <c r="K3626">
        <v>1418346172</v>
      </c>
      <c r="L3626" t="b">
        <v>0</v>
      </c>
      <c r="M3626">
        <v>135</v>
      </c>
      <c r="N3626" t="b">
        <v>0</v>
      </c>
      <c r="O3626" t="s">
        <v>8271</v>
      </c>
      <c r="P3626" t="s">
        <v>8307</v>
      </c>
      <c r="Q3626" t="s">
        <v>8309</v>
      </c>
      <c r="R3626">
        <f t="shared" si="392"/>
        <v>45.41</v>
      </c>
      <c r="S3626" s="9">
        <f t="shared" si="393"/>
        <v>15</v>
      </c>
      <c r="T3626" s="8">
        <f t="shared" si="394"/>
        <v>41985.043657407412</v>
      </c>
      <c r="U3626" s="8">
        <f t="shared" si="395"/>
        <v>42015.043657407412</v>
      </c>
      <c r="V3626" s="14">
        <f t="shared" si="396"/>
        <v>30</v>
      </c>
      <c r="W3626" s="10">
        <f t="shared" si="397"/>
        <v>-0.84675</v>
      </c>
      <c r="X3626" s="21">
        <f t="shared" si="398"/>
        <v>2014</v>
      </c>
    </row>
    <row r="3627" spans="1:24" x14ac:dyDescent="0.25">
      <c r="A3627">
        <v>185</v>
      </c>
      <c r="B3627" s="1" t="s">
        <v>187</v>
      </c>
      <c r="C3627" s="1" t="s">
        <v>4295</v>
      </c>
      <c r="D3627" s="3">
        <v>40000</v>
      </c>
      <c r="E3627" s="4">
        <v>2200</v>
      </c>
      <c r="F3627" t="s">
        <v>8220</v>
      </c>
      <c r="G3627" t="s">
        <v>8233</v>
      </c>
      <c r="H3627" t="s">
        <v>8412</v>
      </c>
      <c r="I3627" t="s">
        <v>8253</v>
      </c>
      <c r="J3627">
        <v>1471557139</v>
      </c>
      <c r="K3627">
        <v>1468965139</v>
      </c>
      <c r="L3627" t="b">
        <v>0</v>
      </c>
      <c r="M3627">
        <v>10</v>
      </c>
      <c r="N3627" t="b">
        <v>0</v>
      </c>
      <c r="O3627" t="s">
        <v>8266</v>
      </c>
      <c r="P3627" t="s">
        <v>8320</v>
      </c>
      <c r="Q3627" t="s">
        <v>8324</v>
      </c>
      <c r="R3627">
        <f t="shared" si="392"/>
        <v>220</v>
      </c>
      <c r="S3627" s="9">
        <f t="shared" si="393"/>
        <v>6</v>
      </c>
      <c r="T3627" s="8">
        <f t="shared" si="394"/>
        <v>42570.91133101852</v>
      </c>
      <c r="U3627" s="8">
        <f t="shared" si="395"/>
        <v>42600.91133101852</v>
      </c>
      <c r="V3627" s="14">
        <f t="shared" si="396"/>
        <v>30</v>
      </c>
      <c r="W3627" s="10">
        <f t="shared" si="397"/>
        <v>-0.94499999999999995</v>
      </c>
      <c r="X3627" s="21">
        <f t="shared" si="398"/>
        <v>2016</v>
      </c>
    </row>
    <row r="3628" spans="1:24" ht="45" x14ac:dyDescent="0.25">
      <c r="A3628">
        <v>1769</v>
      </c>
      <c r="B3628" s="1" t="s">
        <v>1770</v>
      </c>
      <c r="C3628" s="1" t="s">
        <v>5879</v>
      </c>
      <c r="D3628" s="3">
        <v>40000</v>
      </c>
      <c r="E3628" s="4">
        <v>1081</v>
      </c>
      <c r="F3628" t="s">
        <v>8220</v>
      </c>
      <c r="G3628" t="s">
        <v>8223</v>
      </c>
      <c r="H3628" t="s">
        <v>8404</v>
      </c>
      <c r="I3628" t="s">
        <v>8245</v>
      </c>
      <c r="J3628">
        <v>1421177959</v>
      </c>
      <c r="K3628">
        <v>1418585959</v>
      </c>
      <c r="L3628" t="b">
        <v>1</v>
      </c>
      <c r="M3628">
        <v>22</v>
      </c>
      <c r="N3628" t="b">
        <v>0</v>
      </c>
      <c r="O3628" t="s">
        <v>8283</v>
      </c>
      <c r="P3628" t="s">
        <v>8312</v>
      </c>
      <c r="Q3628" t="s">
        <v>8313</v>
      </c>
      <c r="R3628">
        <f t="shared" si="392"/>
        <v>49.14</v>
      </c>
      <c r="S3628" s="9">
        <f t="shared" si="393"/>
        <v>3</v>
      </c>
      <c r="T3628" s="8">
        <f t="shared" si="394"/>
        <v>41987.818969907406</v>
      </c>
      <c r="U3628" s="8">
        <f t="shared" si="395"/>
        <v>42017.818969907406</v>
      </c>
      <c r="V3628" s="14">
        <f t="shared" si="396"/>
        <v>30</v>
      </c>
      <c r="W3628" s="10">
        <f t="shared" si="397"/>
        <v>-0.97297500000000003</v>
      </c>
      <c r="X3628" s="21">
        <f t="shared" si="398"/>
        <v>2014</v>
      </c>
    </row>
    <row r="3629" spans="1:24" ht="60" x14ac:dyDescent="0.25">
      <c r="A3629">
        <v>3845</v>
      </c>
      <c r="B3629" s="1" t="s">
        <v>3842</v>
      </c>
      <c r="C3629" s="1" t="s">
        <v>7954</v>
      </c>
      <c r="D3629" s="3">
        <v>40000</v>
      </c>
      <c r="E3629" s="4">
        <v>842</v>
      </c>
      <c r="F3629" t="s">
        <v>8220</v>
      </c>
      <c r="G3629" t="s">
        <v>8223</v>
      </c>
      <c r="H3629" t="s">
        <v>8404</v>
      </c>
      <c r="I3629" t="s">
        <v>8245</v>
      </c>
      <c r="J3629">
        <v>1443711774</v>
      </c>
      <c r="K3629">
        <v>1441119774</v>
      </c>
      <c r="L3629" t="b">
        <v>1</v>
      </c>
      <c r="M3629">
        <v>12</v>
      </c>
      <c r="N3629" t="b">
        <v>0</v>
      </c>
      <c r="O3629" t="s">
        <v>8269</v>
      </c>
      <c r="P3629" t="s">
        <v>8322</v>
      </c>
      <c r="Q3629" t="s">
        <v>8325</v>
      </c>
      <c r="R3629">
        <f t="shared" si="392"/>
        <v>70.17</v>
      </c>
      <c r="S3629" s="9">
        <f t="shared" si="393"/>
        <v>2</v>
      </c>
      <c r="T3629" s="8">
        <f t="shared" si="394"/>
        <v>42248.627013888887</v>
      </c>
      <c r="U3629" s="8">
        <f t="shared" si="395"/>
        <v>42278.627013888887</v>
      </c>
      <c r="V3629" s="14">
        <f t="shared" si="396"/>
        <v>30</v>
      </c>
      <c r="W3629" s="10">
        <f t="shared" si="397"/>
        <v>-0.97894999999999999</v>
      </c>
      <c r="X3629" s="21">
        <f t="shared" si="398"/>
        <v>2015</v>
      </c>
    </row>
    <row r="3630" spans="1:24" ht="60" x14ac:dyDescent="0.25">
      <c r="A3630">
        <v>422</v>
      </c>
      <c r="B3630" s="1" t="s">
        <v>423</v>
      </c>
      <c r="C3630" s="1" t="s">
        <v>4532</v>
      </c>
      <c r="D3630" s="3">
        <v>40000</v>
      </c>
      <c r="E3630" s="4">
        <v>430</v>
      </c>
      <c r="F3630" t="s">
        <v>8220</v>
      </c>
      <c r="G3630" t="s">
        <v>8223</v>
      </c>
      <c r="H3630" t="s">
        <v>8404</v>
      </c>
      <c r="I3630" t="s">
        <v>8245</v>
      </c>
      <c r="J3630">
        <v>1410416097</v>
      </c>
      <c r="K3630">
        <v>1407824097</v>
      </c>
      <c r="L3630" t="b">
        <v>0</v>
      </c>
      <c r="M3630">
        <v>12</v>
      </c>
      <c r="N3630" t="b">
        <v>0</v>
      </c>
      <c r="O3630" t="s">
        <v>8268</v>
      </c>
      <c r="P3630" t="s">
        <v>8320</v>
      </c>
      <c r="Q3630" t="s">
        <v>8338</v>
      </c>
      <c r="R3630">
        <f t="shared" si="392"/>
        <v>35.83</v>
      </c>
      <c r="S3630" s="9">
        <f t="shared" si="393"/>
        <v>1</v>
      </c>
      <c r="T3630" s="8">
        <f t="shared" si="394"/>
        <v>41863.260381944441</v>
      </c>
      <c r="U3630" s="8">
        <f t="shared" si="395"/>
        <v>41893.260381944441</v>
      </c>
      <c r="V3630" s="14">
        <f t="shared" si="396"/>
        <v>30</v>
      </c>
      <c r="W3630" s="10">
        <f t="shared" si="397"/>
        <v>-0.98924999999999996</v>
      </c>
      <c r="X3630" s="21">
        <f t="shared" si="398"/>
        <v>2014</v>
      </c>
    </row>
    <row r="3631" spans="1:24" ht="60" x14ac:dyDescent="0.25">
      <c r="A3631">
        <v>2679</v>
      </c>
      <c r="B3631" s="1" t="s">
        <v>2679</v>
      </c>
      <c r="C3631" s="1" t="s">
        <v>6789</v>
      </c>
      <c r="D3631" s="3">
        <v>40000</v>
      </c>
      <c r="E3631" s="4">
        <v>132</v>
      </c>
      <c r="F3631" t="s">
        <v>8220</v>
      </c>
      <c r="G3631" t="s">
        <v>8223</v>
      </c>
      <c r="H3631" t="s">
        <v>8404</v>
      </c>
      <c r="I3631" t="s">
        <v>8245</v>
      </c>
      <c r="J3631">
        <v>1425081694</v>
      </c>
      <c r="K3631">
        <v>1422489694</v>
      </c>
      <c r="L3631" t="b">
        <v>0</v>
      </c>
      <c r="M3631">
        <v>3</v>
      </c>
      <c r="N3631" t="b">
        <v>0</v>
      </c>
      <c r="O3631" t="s">
        <v>8300</v>
      </c>
      <c r="P3631" t="s">
        <v>8307</v>
      </c>
      <c r="Q3631" t="s">
        <v>8339</v>
      </c>
      <c r="R3631">
        <f t="shared" si="392"/>
        <v>44</v>
      </c>
      <c r="S3631" s="9">
        <f t="shared" si="393"/>
        <v>0</v>
      </c>
      <c r="T3631" s="8">
        <f t="shared" si="394"/>
        <v>42033.001087962963</v>
      </c>
      <c r="U3631" s="8">
        <f t="shared" si="395"/>
        <v>42063.001087962963</v>
      </c>
      <c r="V3631" s="14">
        <f t="shared" si="396"/>
        <v>30</v>
      </c>
      <c r="W3631" s="10">
        <f t="shared" si="397"/>
        <v>-0.99670000000000003</v>
      </c>
      <c r="X3631" s="21">
        <f t="shared" si="398"/>
        <v>2015</v>
      </c>
    </row>
    <row r="3632" spans="1:24" ht="60" x14ac:dyDescent="0.25">
      <c r="A3632">
        <v>2368</v>
      </c>
      <c r="B3632" s="1" t="s">
        <v>2369</v>
      </c>
      <c r="C3632" s="1" t="s">
        <v>6478</v>
      </c>
      <c r="D3632" s="3">
        <v>40000</v>
      </c>
      <c r="E3632" s="4">
        <v>100</v>
      </c>
      <c r="F3632" t="s">
        <v>8219</v>
      </c>
      <c r="G3632" t="s">
        <v>8223</v>
      </c>
      <c r="H3632" t="s">
        <v>8404</v>
      </c>
      <c r="I3632" t="s">
        <v>8245</v>
      </c>
      <c r="J3632">
        <v>1429028365</v>
      </c>
      <c r="K3632">
        <v>1425143965</v>
      </c>
      <c r="L3632" t="b">
        <v>0</v>
      </c>
      <c r="M3632">
        <v>2</v>
      </c>
      <c r="N3632" t="b">
        <v>0</v>
      </c>
      <c r="O3632" t="s">
        <v>8270</v>
      </c>
      <c r="P3632" t="s">
        <v>8307</v>
      </c>
      <c r="Q3632" t="s">
        <v>8341</v>
      </c>
      <c r="R3632">
        <f t="shared" si="392"/>
        <v>50</v>
      </c>
      <c r="S3632" s="9">
        <f t="shared" si="393"/>
        <v>0</v>
      </c>
      <c r="T3632" s="8">
        <f t="shared" si="394"/>
        <v>42063.721817129626</v>
      </c>
      <c r="U3632" s="8">
        <f t="shared" si="395"/>
        <v>42108.680150462969</v>
      </c>
      <c r="V3632" s="14">
        <f t="shared" si="396"/>
        <v>44.958333333343035</v>
      </c>
      <c r="W3632" s="10">
        <f t="shared" si="397"/>
        <v>-0.99750000000000005</v>
      </c>
      <c r="X3632" s="21">
        <f t="shared" si="398"/>
        <v>2015</v>
      </c>
    </row>
    <row r="3633" spans="1:24" ht="60" x14ac:dyDescent="0.25">
      <c r="A3633">
        <v>1115</v>
      </c>
      <c r="B3633" s="1" t="s">
        <v>1116</v>
      </c>
      <c r="C3633" s="1" t="s">
        <v>5225</v>
      </c>
      <c r="D3633" s="3">
        <v>40000</v>
      </c>
      <c r="E3633" s="4">
        <v>53</v>
      </c>
      <c r="F3633" t="s">
        <v>8220</v>
      </c>
      <c r="G3633" t="s">
        <v>8223</v>
      </c>
      <c r="H3633" t="s">
        <v>8404</v>
      </c>
      <c r="I3633" t="s">
        <v>8245</v>
      </c>
      <c r="J3633">
        <v>1459352495</v>
      </c>
      <c r="K3633">
        <v>1456764095</v>
      </c>
      <c r="L3633" t="b">
        <v>0</v>
      </c>
      <c r="M3633">
        <v>4</v>
      </c>
      <c r="N3633" t="b">
        <v>0</v>
      </c>
      <c r="O3633" t="s">
        <v>8280</v>
      </c>
      <c r="P3633" t="s">
        <v>8315</v>
      </c>
      <c r="Q3633" t="s">
        <v>8333</v>
      </c>
      <c r="R3633">
        <f t="shared" si="392"/>
        <v>13.25</v>
      </c>
      <c r="S3633" s="9">
        <f t="shared" si="393"/>
        <v>0</v>
      </c>
      <c r="T3633" s="8">
        <f t="shared" si="394"/>
        <v>42429.695543981477</v>
      </c>
      <c r="U3633" s="8">
        <f t="shared" si="395"/>
        <v>42459.653877314813</v>
      </c>
      <c r="V3633" s="14">
        <f t="shared" si="396"/>
        <v>29.958333333335759</v>
      </c>
      <c r="W3633" s="10">
        <f t="shared" si="397"/>
        <v>-0.99867499999999998</v>
      </c>
      <c r="X3633" s="21">
        <f t="shared" si="398"/>
        <v>2016</v>
      </c>
    </row>
    <row r="3634" spans="1:24" ht="60" x14ac:dyDescent="0.25">
      <c r="A3634">
        <v>1058</v>
      </c>
      <c r="B3634" s="1" t="s">
        <v>1059</v>
      </c>
      <c r="C3634" s="1" t="s">
        <v>5168</v>
      </c>
      <c r="D3634" s="3">
        <v>40000</v>
      </c>
      <c r="E3634" s="4">
        <v>0</v>
      </c>
      <c r="F3634" t="s">
        <v>8219</v>
      </c>
      <c r="G3634" t="s">
        <v>8223</v>
      </c>
      <c r="H3634" t="s">
        <v>8404</v>
      </c>
      <c r="I3634" t="s">
        <v>8245</v>
      </c>
      <c r="J3634">
        <v>1427328000</v>
      </c>
      <c r="K3634">
        <v>1423777043</v>
      </c>
      <c r="L3634" t="b">
        <v>0</v>
      </c>
      <c r="M3634">
        <v>0</v>
      </c>
      <c r="N3634" t="b">
        <v>0</v>
      </c>
      <c r="O3634" t="s">
        <v>8279</v>
      </c>
      <c r="P3634" t="s">
        <v>8345</v>
      </c>
      <c r="Q3634" t="s">
        <v>8346</v>
      </c>
      <c r="R3634">
        <f t="shared" si="392"/>
        <v>0</v>
      </c>
      <c r="S3634" s="9">
        <f t="shared" si="393"/>
        <v>0</v>
      </c>
      <c r="T3634" s="8">
        <f t="shared" si="394"/>
        <v>42047.900960648149</v>
      </c>
      <c r="U3634" s="8">
        <f t="shared" si="395"/>
        <v>42089</v>
      </c>
      <c r="V3634" s="14">
        <f t="shared" si="396"/>
        <v>41.099039351851388</v>
      </c>
      <c r="W3634" s="10">
        <f t="shared" si="397"/>
        <v>-1</v>
      </c>
      <c r="X3634" s="21">
        <f t="shared" si="398"/>
        <v>2015</v>
      </c>
    </row>
    <row r="3635" spans="1:24" ht="60" x14ac:dyDescent="0.25">
      <c r="A3635">
        <v>1131</v>
      </c>
      <c r="B3635" s="1" t="s">
        <v>1132</v>
      </c>
      <c r="C3635" s="1" t="s">
        <v>5241</v>
      </c>
      <c r="D3635" s="3">
        <v>40000</v>
      </c>
      <c r="E3635" s="4">
        <v>0</v>
      </c>
      <c r="F3635" t="s">
        <v>8220</v>
      </c>
      <c r="G3635" t="s">
        <v>8225</v>
      </c>
      <c r="H3635" t="s">
        <v>8405</v>
      </c>
      <c r="I3635" t="s">
        <v>8247</v>
      </c>
      <c r="J3635">
        <v>1450993668</v>
      </c>
      <c r="K3635">
        <v>1448401668</v>
      </c>
      <c r="L3635" t="b">
        <v>0</v>
      </c>
      <c r="M3635">
        <v>0</v>
      </c>
      <c r="N3635" t="b">
        <v>0</v>
      </c>
      <c r="O3635" t="s">
        <v>8281</v>
      </c>
      <c r="P3635" t="s">
        <v>8315</v>
      </c>
      <c r="Q3635" t="s">
        <v>8343</v>
      </c>
      <c r="R3635">
        <f t="shared" si="392"/>
        <v>0</v>
      </c>
      <c r="S3635" s="9">
        <f t="shared" si="393"/>
        <v>0</v>
      </c>
      <c r="T3635" s="8">
        <f t="shared" si="394"/>
        <v>42332.908194444448</v>
      </c>
      <c r="U3635" s="8">
        <f t="shared" si="395"/>
        <v>42362.908194444448</v>
      </c>
      <c r="V3635" s="14">
        <f t="shared" si="396"/>
        <v>30</v>
      </c>
      <c r="W3635" s="10">
        <f t="shared" si="397"/>
        <v>-1</v>
      </c>
      <c r="X3635" s="21">
        <f t="shared" si="398"/>
        <v>2015</v>
      </c>
    </row>
    <row r="3636" spans="1:24" ht="60" x14ac:dyDescent="0.25">
      <c r="A3636">
        <v>1432</v>
      </c>
      <c r="B3636" s="1" t="s">
        <v>1433</v>
      </c>
      <c r="C3636" s="1" t="s">
        <v>5542</v>
      </c>
      <c r="D3636" s="3">
        <v>40000</v>
      </c>
      <c r="E3636" s="4">
        <v>0</v>
      </c>
      <c r="F3636" t="s">
        <v>8220</v>
      </c>
      <c r="G3636" t="s">
        <v>8223</v>
      </c>
      <c r="H3636" t="s">
        <v>8404</v>
      </c>
      <c r="I3636" t="s">
        <v>8245</v>
      </c>
      <c r="J3636">
        <v>1437417828</v>
      </c>
      <c r="K3636">
        <v>1434825828</v>
      </c>
      <c r="L3636" t="b">
        <v>0</v>
      </c>
      <c r="M3636">
        <v>0</v>
      </c>
      <c r="N3636" t="b">
        <v>0</v>
      </c>
      <c r="O3636" t="s">
        <v>8285</v>
      </c>
      <c r="P3636" t="s">
        <v>8310</v>
      </c>
      <c r="Q3636" t="s">
        <v>8347</v>
      </c>
      <c r="R3636">
        <f t="shared" si="392"/>
        <v>0</v>
      </c>
      <c r="S3636" s="9">
        <f t="shared" si="393"/>
        <v>0</v>
      </c>
      <c r="T3636" s="8">
        <f t="shared" si="394"/>
        <v>42175.780416666668</v>
      </c>
      <c r="U3636" s="8">
        <f t="shared" si="395"/>
        <v>42205.780416666668</v>
      </c>
      <c r="V3636" s="14">
        <f t="shared" si="396"/>
        <v>30</v>
      </c>
      <c r="W3636" s="10">
        <f t="shared" si="397"/>
        <v>-1</v>
      </c>
      <c r="X3636" s="21">
        <f t="shared" si="398"/>
        <v>2015</v>
      </c>
    </row>
    <row r="3637" spans="1:24" ht="45" x14ac:dyDescent="0.25">
      <c r="A3637">
        <v>2564</v>
      </c>
      <c r="B3637" s="1" t="s">
        <v>2564</v>
      </c>
      <c r="C3637" s="1" t="s">
        <v>6674</v>
      </c>
      <c r="D3637" s="3">
        <v>40000</v>
      </c>
      <c r="E3637" s="4">
        <v>0</v>
      </c>
      <c r="F3637" t="s">
        <v>8219</v>
      </c>
      <c r="G3637" t="s">
        <v>8228</v>
      </c>
      <c r="H3637" t="s">
        <v>8409</v>
      </c>
      <c r="I3637" t="s">
        <v>8250</v>
      </c>
      <c r="J3637">
        <v>1406854699</v>
      </c>
      <c r="K3637">
        <v>1404262699</v>
      </c>
      <c r="L3637" t="b">
        <v>0</v>
      </c>
      <c r="M3637">
        <v>0</v>
      </c>
      <c r="N3637" t="b">
        <v>0</v>
      </c>
      <c r="O3637" t="s">
        <v>8282</v>
      </c>
      <c r="P3637" t="s">
        <v>8318</v>
      </c>
      <c r="Q3637" t="s">
        <v>8344</v>
      </c>
      <c r="R3637">
        <f t="shared" si="392"/>
        <v>0</v>
      </c>
      <c r="S3637" s="9">
        <f t="shared" si="393"/>
        <v>0</v>
      </c>
      <c r="T3637" s="8">
        <f t="shared" si="394"/>
        <v>41822.040497685186</v>
      </c>
      <c r="U3637" s="8">
        <f t="shared" si="395"/>
        <v>41852.040497685186</v>
      </c>
      <c r="V3637" s="14">
        <f t="shared" si="396"/>
        <v>30</v>
      </c>
      <c r="W3637" s="10">
        <f t="shared" si="397"/>
        <v>-1</v>
      </c>
      <c r="X3637" s="21">
        <f t="shared" si="398"/>
        <v>2014</v>
      </c>
    </row>
    <row r="3638" spans="1:24" ht="60" x14ac:dyDescent="0.25">
      <c r="A3638">
        <v>1955</v>
      </c>
      <c r="B3638" s="1" t="s">
        <v>1956</v>
      </c>
      <c r="C3638" s="1" t="s">
        <v>6065</v>
      </c>
      <c r="D3638" s="3">
        <v>42000</v>
      </c>
      <c r="E3638" s="4">
        <v>167410.01999999999</v>
      </c>
      <c r="F3638" t="s">
        <v>8218</v>
      </c>
      <c r="G3638" t="s">
        <v>8223</v>
      </c>
      <c r="H3638" t="s">
        <v>8404</v>
      </c>
      <c r="I3638" t="s">
        <v>8245</v>
      </c>
      <c r="J3638">
        <v>1337799600</v>
      </c>
      <c r="K3638">
        <v>1334989881</v>
      </c>
      <c r="L3638" t="b">
        <v>1</v>
      </c>
      <c r="M3638">
        <v>290</v>
      </c>
      <c r="N3638" t="b">
        <v>1</v>
      </c>
      <c r="O3638" t="s">
        <v>8293</v>
      </c>
      <c r="P3638" t="s">
        <v>8307</v>
      </c>
      <c r="Q3638" t="s">
        <v>8308</v>
      </c>
      <c r="R3638">
        <f t="shared" si="392"/>
        <v>577.28</v>
      </c>
      <c r="S3638" s="9">
        <f t="shared" si="393"/>
        <v>399</v>
      </c>
      <c r="T3638" s="8">
        <f t="shared" si="394"/>
        <v>41020.271770833337</v>
      </c>
      <c r="U3638" s="8">
        <f t="shared" si="395"/>
        <v>41052.791666666664</v>
      </c>
      <c r="V3638" s="14">
        <f t="shared" si="396"/>
        <v>32.51989583332761</v>
      </c>
      <c r="W3638" s="10">
        <f t="shared" si="397"/>
        <v>2.9859528571428569</v>
      </c>
      <c r="X3638" s="21">
        <f t="shared" si="398"/>
        <v>2012</v>
      </c>
    </row>
    <row r="3639" spans="1:24" ht="60" x14ac:dyDescent="0.25">
      <c r="A3639">
        <v>1364</v>
      </c>
      <c r="B3639" s="1" t="s">
        <v>1365</v>
      </c>
      <c r="C3639" s="1" t="s">
        <v>5474</v>
      </c>
      <c r="D3639" s="3">
        <v>42000</v>
      </c>
      <c r="E3639" s="4">
        <v>49830</v>
      </c>
      <c r="F3639" t="s">
        <v>8218</v>
      </c>
      <c r="G3639" t="s">
        <v>8231</v>
      </c>
      <c r="H3639" t="s">
        <v>8418</v>
      </c>
      <c r="I3639" t="s">
        <v>8252</v>
      </c>
      <c r="J3639">
        <v>1420648906</v>
      </c>
      <c r="K3639">
        <v>1415464906</v>
      </c>
      <c r="L3639" t="b">
        <v>0</v>
      </c>
      <c r="M3639">
        <v>144</v>
      </c>
      <c r="N3639" t="b">
        <v>1</v>
      </c>
      <c r="O3639" t="s">
        <v>8274</v>
      </c>
      <c r="P3639" t="s">
        <v>8326</v>
      </c>
      <c r="Q3639" t="s">
        <v>8330</v>
      </c>
      <c r="R3639">
        <f t="shared" si="392"/>
        <v>346.04</v>
      </c>
      <c r="S3639" s="9">
        <f t="shared" si="393"/>
        <v>119</v>
      </c>
      <c r="T3639" s="8">
        <f t="shared" si="394"/>
        <v>41951.695671296293</v>
      </c>
      <c r="U3639" s="8">
        <f t="shared" si="395"/>
        <v>42011.6956712963</v>
      </c>
      <c r="V3639" s="14">
        <f t="shared" si="396"/>
        <v>60.000000000007276</v>
      </c>
      <c r="W3639" s="10">
        <f t="shared" si="397"/>
        <v>0.18642857142857142</v>
      </c>
      <c r="X3639" s="21">
        <f t="shared" si="398"/>
        <v>2014</v>
      </c>
    </row>
    <row r="3640" spans="1:24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t="s">
        <v>8223</v>
      </c>
      <c r="H3640" t="s">
        <v>8404</v>
      </c>
      <c r="I3640" t="s">
        <v>8245</v>
      </c>
      <c r="J3640">
        <v>1408154663</v>
      </c>
      <c r="K3640">
        <v>1405130663</v>
      </c>
      <c r="L3640" t="b">
        <v>0</v>
      </c>
      <c r="M3640">
        <v>4</v>
      </c>
      <c r="N3640" t="b">
        <v>0</v>
      </c>
      <c r="O3640" t="s">
        <v>8280</v>
      </c>
      <c r="P3640" t="s">
        <v>8315</v>
      </c>
      <c r="Q3640" t="s">
        <v>8333</v>
      </c>
      <c r="R3640">
        <f t="shared" si="392"/>
        <v>21.25</v>
      </c>
      <c r="S3640" s="9">
        <f t="shared" si="393"/>
        <v>0</v>
      </c>
      <c r="T3640" s="8">
        <f t="shared" si="394"/>
        <v>41832.086377314816</v>
      </c>
      <c r="U3640" s="8">
        <f t="shared" si="395"/>
        <v>41867.086377314816</v>
      </c>
      <c r="V3640" s="14">
        <f t="shared" si="396"/>
        <v>35</v>
      </c>
      <c r="W3640" s="10">
        <f t="shared" si="397"/>
        <v>-0.99797619047619046</v>
      </c>
      <c r="X3640" s="21">
        <f t="shared" si="398"/>
        <v>2014</v>
      </c>
    </row>
    <row r="3641" spans="1:24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t="s">
        <v>8227</v>
      </c>
      <c r="H3641" t="s">
        <v>8416</v>
      </c>
      <c r="I3641" t="s">
        <v>8249</v>
      </c>
      <c r="J3641">
        <v>1407545334</v>
      </c>
      <c r="K3641">
        <v>1404953334</v>
      </c>
      <c r="L3641" t="b">
        <v>0</v>
      </c>
      <c r="M3641">
        <v>1</v>
      </c>
      <c r="N3641" t="b">
        <v>0</v>
      </c>
      <c r="O3641" t="s">
        <v>8292</v>
      </c>
      <c r="P3641" t="s">
        <v>8307</v>
      </c>
      <c r="Q3641" t="s">
        <v>8317</v>
      </c>
      <c r="R3641">
        <f t="shared" si="392"/>
        <v>10</v>
      </c>
      <c r="S3641" s="9">
        <f t="shared" si="393"/>
        <v>0</v>
      </c>
      <c r="T3641" s="8">
        <f t="shared" si="394"/>
        <v>41830.033958333333</v>
      </c>
      <c r="U3641" s="8">
        <f t="shared" si="395"/>
        <v>41860.033958333333</v>
      </c>
      <c r="V3641" s="14">
        <f t="shared" si="396"/>
        <v>30</v>
      </c>
      <c r="W3641" s="10">
        <f t="shared" si="397"/>
        <v>-0.99976470588235289</v>
      </c>
      <c r="X3641" s="21">
        <f t="shared" si="398"/>
        <v>2014</v>
      </c>
    </row>
    <row r="3642" spans="1:24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t="s">
        <v>8223</v>
      </c>
      <c r="H3642" t="s">
        <v>8404</v>
      </c>
      <c r="I3642" t="s">
        <v>8245</v>
      </c>
      <c r="J3642">
        <v>1431308704</v>
      </c>
      <c r="K3642">
        <v>1428716704</v>
      </c>
      <c r="L3642" t="b">
        <v>0</v>
      </c>
      <c r="M3642">
        <v>0</v>
      </c>
      <c r="N3642" t="b">
        <v>0</v>
      </c>
      <c r="O3642" t="s">
        <v>8297</v>
      </c>
      <c r="P3642" t="s">
        <v>8318</v>
      </c>
      <c r="Q3642" t="s">
        <v>8356</v>
      </c>
      <c r="R3642">
        <f t="shared" si="392"/>
        <v>0</v>
      </c>
      <c r="S3642" s="9">
        <f t="shared" si="393"/>
        <v>0</v>
      </c>
      <c r="T3642" s="8">
        <f t="shared" si="394"/>
        <v>42105.072962962964</v>
      </c>
      <c r="U3642" s="8">
        <f t="shared" si="395"/>
        <v>42135.072962962964</v>
      </c>
      <c r="V3642" s="14">
        <f t="shared" si="396"/>
        <v>30</v>
      </c>
      <c r="W3642" s="10">
        <f t="shared" si="397"/>
        <v>-1</v>
      </c>
      <c r="X3642" s="21">
        <f t="shared" si="398"/>
        <v>2015</v>
      </c>
    </row>
    <row r="3643" spans="1:24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t="s">
        <v>8223</v>
      </c>
      <c r="H3643" t="s">
        <v>8404</v>
      </c>
      <c r="I3643" t="s">
        <v>8245</v>
      </c>
      <c r="J3643">
        <v>1413575739</v>
      </c>
      <c r="K3643">
        <v>1410983739</v>
      </c>
      <c r="L3643" t="b">
        <v>1</v>
      </c>
      <c r="M3643">
        <v>452</v>
      </c>
      <c r="N3643" t="b">
        <v>1</v>
      </c>
      <c r="O3643" t="s">
        <v>8283</v>
      </c>
      <c r="P3643" t="s">
        <v>8312</v>
      </c>
      <c r="Q3643" t="s">
        <v>8313</v>
      </c>
      <c r="R3643">
        <f t="shared" si="392"/>
        <v>133.74</v>
      </c>
      <c r="S3643" s="9">
        <f t="shared" si="393"/>
        <v>139</v>
      </c>
      <c r="T3643" s="8">
        <f t="shared" si="394"/>
        <v>41899.830312500002</v>
      </c>
      <c r="U3643" s="8">
        <f t="shared" si="395"/>
        <v>41929.830312500002</v>
      </c>
      <c r="V3643" s="14">
        <f t="shared" si="396"/>
        <v>30</v>
      </c>
      <c r="W3643" s="10">
        <f t="shared" si="397"/>
        <v>0.38965747126436778</v>
      </c>
      <c r="X3643" s="21">
        <f t="shared" si="398"/>
        <v>2014</v>
      </c>
    </row>
    <row r="3644" spans="1:24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t="s">
        <v>8223</v>
      </c>
      <c r="H3644" t="s">
        <v>8404</v>
      </c>
      <c r="I3644" t="s">
        <v>8245</v>
      </c>
      <c r="J3644">
        <v>1450555279</v>
      </c>
      <c r="K3644">
        <v>1447963279</v>
      </c>
      <c r="L3644" t="b">
        <v>0</v>
      </c>
      <c r="M3644">
        <v>284</v>
      </c>
      <c r="N3644" t="b">
        <v>1</v>
      </c>
      <c r="O3644" t="s">
        <v>8263</v>
      </c>
      <c r="P3644" t="s">
        <v>8320</v>
      </c>
      <c r="Q3644" t="s">
        <v>8331</v>
      </c>
      <c r="R3644">
        <f t="shared" si="392"/>
        <v>190.55</v>
      </c>
      <c r="S3644" s="9">
        <f t="shared" si="393"/>
        <v>123</v>
      </c>
      <c r="T3644" s="8">
        <f t="shared" si="394"/>
        <v>42327.834247685183</v>
      </c>
      <c r="U3644" s="8">
        <f t="shared" si="395"/>
        <v>42357.834247685183</v>
      </c>
      <c r="V3644" s="14">
        <f t="shared" si="396"/>
        <v>30</v>
      </c>
      <c r="W3644" s="10">
        <f t="shared" si="397"/>
        <v>0.22991545454545451</v>
      </c>
      <c r="X3644" s="21">
        <f t="shared" si="398"/>
        <v>2015</v>
      </c>
    </row>
    <row r="3645" spans="1:24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t="s">
        <v>8223</v>
      </c>
      <c r="H3645" t="s">
        <v>8404</v>
      </c>
      <c r="I3645" t="s">
        <v>8245</v>
      </c>
      <c r="J3645">
        <v>1360938109</v>
      </c>
      <c r="K3645">
        <v>1358346109</v>
      </c>
      <c r="L3645" t="b">
        <v>1</v>
      </c>
      <c r="M3645">
        <v>321</v>
      </c>
      <c r="N3645" t="b">
        <v>1</v>
      </c>
      <c r="O3645" t="s">
        <v>8286</v>
      </c>
      <c r="P3645" t="s">
        <v>8310</v>
      </c>
      <c r="Q3645" t="s">
        <v>8311</v>
      </c>
      <c r="R3645">
        <f t="shared" si="392"/>
        <v>149.46</v>
      </c>
      <c r="S3645" s="9">
        <f t="shared" si="393"/>
        <v>108</v>
      </c>
      <c r="T3645" s="8">
        <f t="shared" si="394"/>
        <v>41290.598483796297</v>
      </c>
      <c r="U3645" s="8">
        <f t="shared" si="395"/>
        <v>41320.598483796297</v>
      </c>
      <c r="V3645" s="14">
        <f t="shared" si="396"/>
        <v>30</v>
      </c>
      <c r="W3645" s="10">
        <f t="shared" si="397"/>
        <v>8.4248587570621467E-2</v>
      </c>
      <c r="X3645" s="21">
        <f t="shared" si="398"/>
        <v>2013</v>
      </c>
    </row>
    <row r="3646" spans="1:24" ht="45" x14ac:dyDescent="0.25">
      <c r="A3646">
        <v>1533</v>
      </c>
      <c r="B3646" s="1" t="s">
        <v>1534</v>
      </c>
      <c r="C3646" s="1" t="s">
        <v>5643</v>
      </c>
      <c r="D3646" s="3">
        <v>45000</v>
      </c>
      <c r="E3646" s="4">
        <v>65313</v>
      </c>
      <c r="F3646" t="s">
        <v>8218</v>
      </c>
      <c r="G3646" t="s">
        <v>8223</v>
      </c>
      <c r="H3646" t="s">
        <v>8404</v>
      </c>
      <c r="I3646" t="s">
        <v>8245</v>
      </c>
      <c r="J3646">
        <v>1462161540</v>
      </c>
      <c r="K3646">
        <v>1457913777</v>
      </c>
      <c r="L3646" t="b">
        <v>1</v>
      </c>
      <c r="M3646">
        <v>740</v>
      </c>
      <c r="N3646" t="b">
        <v>1</v>
      </c>
      <c r="O3646" t="s">
        <v>8283</v>
      </c>
      <c r="P3646" t="s">
        <v>8312</v>
      </c>
      <c r="Q3646" t="s">
        <v>8313</v>
      </c>
      <c r="R3646">
        <f t="shared" si="392"/>
        <v>88.26</v>
      </c>
      <c r="S3646" s="9">
        <f t="shared" si="393"/>
        <v>145</v>
      </c>
      <c r="T3646" s="8">
        <f t="shared" si="394"/>
        <v>42443.00204861111</v>
      </c>
      <c r="U3646" s="8">
        <f t="shared" si="395"/>
        <v>42492.165972222225</v>
      </c>
      <c r="V3646" s="14">
        <f t="shared" si="396"/>
        <v>49.163923611115024</v>
      </c>
      <c r="W3646" s="10">
        <f t="shared" si="397"/>
        <v>0.45140000000000002</v>
      </c>
      <c r="X3646" s="21">
        <f t="shared" si="398"/>
        <v>2016</v>
      </c>
    </row>
    <row r="3647" spans="1:24" ht="45" x14ac:dyDescent="0.25">
      <c r="A3647">
        <v>2925</v>
      </c>
      <c r="B3647" s="1" t="s">
        <v>2925</v>
      </c>
      <c r="C3647" s="1" t="s">
        <v>7035</v>
      </c>
      <c r="D3647" s="3">
        <v>45000</v>
      </c>
      <c r="E3647" s="4">
        <v>46100.69</v>
      </c>
      <c r="F3647" t="s">
        <v>8218</v>
      </c>
      <c r="G3647" t="s">
        <v>8223</v>
      </c>
      <c r="H3647" t="s">
        <v>8404</v>
      </c>
      <c r="I3647" t="s">
        <v>8245</v>
      </c>
      <c r="J3647">
        <v>1410444068</v>
      </c>
      <c r="K3647">
        <v>1407852068</v>
      </c>
      <c r="L3647" t="b">
        <v>0</v>
      </c>
      <c r="M3647">
        <v>199</v>
      </c>
      <c r="N3647" t="b">
        <v>1</v>
      </c>
      <c r="O3647" t="s">
        <v>8303</v>
      </c>
      <c r="P3647" t="s">
        <v>8322</v>
      </c>
      <c r="Q3647" t="s">
        <v>8334</v>
      </c>
      <c r="R3647">
        <f t="shared" si="392"/>
        <v>231.66</v>
      </c>
      <c r="S3647" s="9">
        <f t="shared" si="393"/>
        <v>102</v>
      </c>
      <c r="T3647" s="8">
        <f t="shared" si="394"/>
        <v>41863.584120370368</v>
      </c>
      <c r="U3647" s="8">
        <f t="shared" si="395"/>
        <v>41893.584120370368</v>
      </c>
      <c r="V3647" s="14">
        <f t="shared" si="396"/>
        <v>30</v>
      </c>
      <c r="W3647" s="10">
        <f t="shared" si="397"/>
        <v>2.445977777777783E-2</v>
      </c>
      <c r="X3647" s="21">
        <f t="shared" si="398"/>
        <v>2014</v>
      </c>
    </row>
    <row r="3648" spans="1:24" ht="45" x14ac:dyDescent="0.25">
      <c r="A3648">
        <v>282</v>
      </c>
      <c r="B3648" s="1" t="s">
        <v>283</v>
      </c>
      <c r="C3648" s="1" t="s">
        <v>4392</v>
      </c>
      <c r="D3648" s="3">
        <v>45000</v>
      </c>
      <c r="E3648" s="4">
        <v>45535</v>
      </c>
      <c r="F3648" t="s">
        <v>8218</v>
      </c>
      <c r="G3648" t="s">
        <v>8223</v>
      </c>
      <c r="H3648" t="s">
        <v>8404</v>
      </c>
      <c r="I3648" t="s">
        <v>8245</v>
      </c>
      <c r="J3648">
        <v>1266876000</v>
      </c>
      <c r="K3648">
        <v>1263679492</v>
      </c>
      <c r="L3648" t="b">
        <v>1</v>
      </c>
      <c r="M3648">
        <v>179</v>
      </c>
      <c r="N3648" t="b">
        <v>1</v>
      </c>
      <c r="O3648" t="s">
        <v>8267</v>
      </c>
      <c r="P3648" t="s">
        <v>8320</v>
      </c>
      <c r="Q3648" t="s">
        <v>8321</v>
      </c>
      <c r="R3648">
        <f t="shared" si="392"/>
        <v>254.39</v>
      </c>
      <c r="S3648" s="9">
        <f t="shared" si="393"/>
        <v>101</v>
      </c>
      <c r="T3648" s="8">
        <f t="shared" si="394"/>
        <v>40194.920046296298</v>
      </c>
      <c r="U3648" s="8">
        <f t="shared" si="395"/>
        <v>40231.916666666664</v>
      </c>
      <c r="V3648" s="14">
        <f t="shared" si="396"/>
        <v>36.996620370366145</v>
      </c>
      <c r="W3648" s="10">
        <f t="shared" si="397"/>
        <v>1.1888888888888888E-2</v>
      </c>
      <c r="X3648" s="21">
        <f t="shared" si="398"/>
        <v>2010</v>
      </c>
    </row>
    <row r="3649" spans="1:24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t="s">
        <v>8223</v>
      </c>
      <c r="H3649" t="s">
        <v>8404</v>
      </c>
      <c r="I3649" t="s">
        <v>8245</v>
      </c>
      <c r="J3649">
        <v>1423092149</v>
      </c>
      <c r="K3649">
        <v>1420500149</v>
      </c>
      <c r="L3649" t="b">
        <v>0</v>
      </c>
      <c r="M3649">
        <v>400</v>
      </c>
      <c r="N3649" t="b">
        <v>0</v>
      </c>
      <c r="O3649" t="s">
        <v>8271</v>
      </c>
      <c r="P3649" t="s">
        <v>8307</v>
      </c>
      <c r="Q3649" t="s">
        <v>8309</v>
      </c>
      <c r="R3649">
        <f t="shared" si="392"/>
        <v>53.25</v>
      </c>
      <c r="S3649" s="9">
        <f t="shared" si="393"/>
        <v>47</v>
      </c>
      <c r="T3649" s="8">
        <f t="shared" si="394"/>
        <v>42009.973946759259</v>
      </c>
      <c r="U3649" s="8">
        <f t="shared" si="395"/>
        <v>42039.973946759259</v>
      </c>
      <c r="V3649" s="14">
        <f t="shared" si="396"/>
        <v>30</v>
      </c>
      <c r="W3649" s="10">
        <f t="shared" si="397"/>
        <v>-0.52666666666666662</v>
      </c>
      <c r="X3649" s="21">
        <f t="shared" si="398"/>
        <v>2015</v>
      </c>
    </row>
    <row r="3650" spans="1:24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t="s">
        <v>8223</v>
      </c>
      <c r="H3650" t="s">
        <v>8404</v>
      </c>
      <c r="I3650" t="s">
        <v>8245</v>
      </c>
      <c r="J3650">
        <v>1398366667</v>
      </c>
      <c r="K3650">
        <v>1395774667</v>
      </c>
      <c r="L3650" t="b">
        <v>0</v>
      </c>
      <c r="M3650">
        <v>147</v>
      </c>
      <c r="N3650" t="b">
        <v>0</v>
      </c>
      <c r="O3650" t="s">
        <v>8280</v>
      </c>
      <c r="P3650" t="s">
        <v>8315</v>
      </c>
      <c r="Q3650" t="s">
        <v>8333</v>
      </c>
      <c r="R3650">
        <f t="shared" ref="R3650:R3713" si="399">IFERROR(ROUND(E3650/M3650,2),0)</f>
        <v>43.42</v>
      </c>
      <c r="S3650" s="9">
        <f t="shared" ref="S3650:S3713" si="400">ROUND((E3650/D3650)*100,0)</f>
        <v>14</v>
      </c>
      <c r="T3650" s="8">
        <f t="shared" ref="T3650:T3713" si="401">+(((K3650/60)/60)/24)+DATE(1970,1,1)</f>
        <v>41723.799386574072</v>
      </c>
      <c r="U3650" s="8">
        <f t="shared" ref="U3650:U3713" si="402">+(((J3650/60)/60/24)+DATE(1970,1,1))</f>
        <v>41753.799386574072</v>
      </c>
      <c r="V3650" s="14">
        <f t="shared" ref="V3650:V3713" si="403">+U3650-T3650</f>
        <v>30</v>
      </c>
      <c r="W3650" s="10">
        <f t="shared" ref="W3650:W3713" si="404">+(E3650-D3650)/D3650</f>
        <v>-0.85817022222222228</v>
      </c>
      <c r="X3650" s="21">
        <f t="shared" ref="X3650:X3713" si="405">YEAR(T3650)</f>
        <v>2014</v>
      </c>
    </row>
    <row r="3651" spans="1:24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t="s">
        <v>8223</v>
      </c>
      <c r="H3651" t="s">
        <v>8404</v>
      </c>
      <c r="I3651" t="s">
        <v>8245</v>
      </c>
      <c r="J3651">
        <v>1450327126</v>
      </c>
      <c r="K3651">
        <v>1447735126</v>
      </c>
      <c r="L3651" t="b">
        <v>0</v>
      </c>
      <c r="M3651">
        <v>8</v>
      </c>
      <c r="N3651" t="b">
        <v>0</v>
      </c>
      <c r="O3651" t="s">
        <v>8281</v>
      </c>
      <c r="P3651" t="s">
        <v>8315</v>
      </c>
      <c r="Q3651" t="s">
        <v>8343</v>
      </c>
      <c r="R3651">
        <f t="shared" si="399"/>
        <v>23.25</v>
      </c>
      <c r="S3651" s="9">
        <f t="shared" si="400"/>
        <v>0</v>
      </c>
      <c r="T3651" s="8">
        <f t="shared" si="401"/>
        <v>42325.19358796296</v>
      </c>
      <c r="U3651" s="8">
        <f t="shared" si="402"/>
        <v>42355.19358796296</v>
      </c>
      <c r="V3651" s="14">
        <f t="shared" si="403"/>
        <v>30</v>
      </c>
      <c r="W3651" s="10">
        <f t="shared" si="404"/>
        <v>-0.99586666666666668</v>
      </c>
      <c r="X3651" s="21">
        <f t="shared" si="405"/>
        <v>2015</v>
      </c>
    </row>
    <row r="3652" spans="1:24" ht="45" x14ac:dyDescent="0.25">
      <c r="A3652">
        <v>2884</v>
      </c>
      <c r="B3652" s="1" t="s">
        <v>2884</v>
      </c>
      <c r="C3652" s="1" t="s">
        <v>6994</v>
      </c>
      <c r="D3652" s="3">
        <v>45000</v>
      </c>
      <c r="E3652" s="4">
        <v>185</v>
      </c>
      <c r="F3652" t="s">
        <v>8220</v>
      </c>
      <c r="G3652" t="s">
        <v>8223</v>
      </c>
      <c r="H3652" t="s">
        <v>8404</v>
      </c>
      <c r="I3652" t="s">
        <v>8245</v>
      </c>
      <c r="J3652">
        <v>1417800435</v>
      </c>
      <c r="K3652">
        <v>1415208435</v>
      </c>
      <c r="L3652" t="b">
        <v>0</v>
      </c>
      <c r="M3652">
        <v>4</v>
      </c>
      <c r="N3652" t="b">
        <v>0</v>
      </c>
      <c r="O3652" t="s">
        <v>8269</v>
      </c>
      <c r="P3652" t="s">
        <v>8322</v>
      </c>
      <c r="Q3652" t="s">
        <v>8325</v>
      </c>
      <c r="R3652">
        <f t="shared" si="399"/>
        <v>46.25</v>
      </c>
      <c r="S3652" s="9">
        <f t="shared" si="400"/>
        <v>0</v>
      </c>
      <c r="T3652" s="8">
        <f t="shared" si="401"/>
        <v>41948.727256944447</v>
      </c>
      <c r="U3652" s="8">
        <f t="shared" si="402"/>
        <v>41978.727256944447</v>
      </c>
      <c r="V3652" s="14">
        <f t="shared" si="403"/>
        <v>30</v>
      </c>
      <c r="W3652" s="10">
        <f t="shared" si="404"/>
        <v>-0.99588888888888893</v>
      </c>
      <c r="X3652" s="21">
        <f t="shared" si="405"/>
        <v>2014</v>
      </c>
    </row>
    <row r="3653" spans="1:24" ht="45" x14ac:dyDescent="0.25">
      <c r="A3653">
        <v>2567</v>
      </c>
      <c r="B3653" s="1" t="s">
        <v>2567</v>
      </c>
      <c r="C3653" s="1" t="s">
        <v>6677</v>
      </c>
      <c r="D3653" s="3">
        <v>45000</v>
      </c>
      <c r="E3653" s="4">
        <v>120</v>
      </c>
      <c r="F3653" t="s">
        <v>8219</v>
      </c>
      <c r="G3653" t="s">
        <v>8223</v>
      </c>
      <c r="H3653" t="s">
        <v>8404</v>
      </c>
      <c r="I3653" t="s">
        <v>8245</v>
      </c>
      <c r="J3653">
        <v>1429823138</v>
      </c>
      <c r="K3653">
        <v>1427231138</v>
      </c>
      <c r="L3653" t="b">
        <v>0</v>
      </c>
      <c r="M3653">
        <v>2</v>
      </c>
      <c r="N3653" t="b">
        <v>0</v>
      </c>
      <c r="O3653" t="s">
        <v>8282</v>
      </c>
      <c r="P3653" t="s">
        <v>8318</v>
      </c>
      <c r="Q3653" t="s">
        <v>8344</v>
      </c>
      <c r="R3653">
        <f t="shared" si="399"/>
        <v>60</v>
      </c>
      <c r="S3653" s="9">
        <f t="shared" si="400"/>
        <v>0</v>
      </c>
      <c r="T3653" s="8">
        <f t="shared" si="401"/>
        <v>42087.878912037035</v>
      </c>
      <c r="U3653" s="8">
        <f t="shared" si="402"/>
        <v>42117.878912037035</v>
      </c>
      <c r="V3653" s="14">
        <f t="shared" si="403"/>
        <v>30</v>
      </c>
      <c r="W3653" s="10">
        <f t="shared" si="404"/>
        <v>-0.99733333333333329</v>
      </c>
      <c r="X3653" s="21">
        <f t="shared" si="405"/>
        <v>2015</v>
      </c>
    </row>
    <row r="3654" spans="1:24" ht="60" x14ac:dyDescent="0.25">
      <c r="A3654">
        <v>2151</v>
      </c>
      <c r="B3654" s="1" t="s">
        <v>2152</v>
      </c>
      <c r="C3654" s="1" t="s">
        <v>6261</v>
      </c>
      <c r="D3654" s="3">
        <v>45000</v>
      </c>
      <c r="E3654" s="4">
        <v>118</v>
      </c>
      <c r="F3654" t="s">
        <v>8220</v>
      </c>
      <c r="G3654" t="s">
        <v>8223</v>
      </c>
      <c r="H3654" t="s">
        <v>8404</v>
      </c>
      <c r="I3654" t="s">
        <v>8245</v>
      </c>
      <c r="J3654">
        <v>1467231614</v>
      </c>
      <c r="K3654">
        <v>1464639614</v>
      </c>
      <c r="L3654" t="b">
        <v>0</v>
      </c>
      <c r="M3654">
        <v>6</v>
      </c>
      <c r="N3654" t="b">
        <v>0</v>
      </c>
      <c r="O3654" t="s">
        <v>8280</v>
      </c>
      <c r="P3654" t="s">
        <v>8315</v>
      </c>
      <c r="Q3654" t="s">
        <v>8333</v>
      </c>
      <c r="R3654">
        <f t="shared" si="399"/>
        <v>19.670000000000002</v>
      </c>
      <c r="S3654" s="9">
        <f t="shared" si="400"/>
        <v>0</v>
      </c>
      <c r="T3654" s="8">
        <f t="shared" si="401"/>
        <v>42520.847384259265</v>
      </c>
      <c r="U3654" s="8">
        <f t="shared" si="402"/>
        <v>42550.847384259265</v>
      </c>
      <c r="V3654" s="14">
        <f t="shared" si="403"/>
        <v>30</v>
      </c>
      <c r="W3654" s="10">
        <f t="shared" si="404"/>
        <v>-0.99737777777777781</v>
      </c>
      <c r="X3654" s="21">
        <f t="shared" si="405"/>
        <v>2016</v>
      </c>
    </row>
    <row r="3655" spans="1:24" ht="60" x14ac:dyDescent="0.25">
      <c r="A3655">
        <v>868</v>
      </c>
      <c r="B3655" s="1" t="s">
        <v>869</v>
      </c>
      <c r="C3655" s="1" t="s">
        <v>4978</v>
      </c>
      <c r="D3655" s="3">
        <v>45000</v>
      </c>
      <c r="E3655" s="4">
        <v>50</v>
      </c>
      <c r="F3655" t="s">
        <v>8220</v>
      </c>
      <c r="G3655" t="s">
        <v>8223</v>
      </c>
      <c r="H3655" t="s">
        <v>8404</v>
      </c>
      <c r="I3655" t="s">
        <v>8245</v>
      </c>
      <c r="J3655">
        <v>1389055198</v>
      </c>
      <c r="K3655">
        <v>1386463198</v>
      </c>
      <c r="L3655" t="b">
        <v>0</v>
      </c>
      <c r="M3655">
        <v>1</v>
      </c>
      <c r="N3655" t="b">
        <v>0</v>
      </c>
      <c r="O3655" t="s">
        <v>8276</v>
      </c>
      <c r="P3655" t="s">
        <v>8326</v>
      </c>
      <c r="Q3655" t="s">
        <v>8349</v>
      </c>
      <c r="R3655">
        <f t="shared" si="399"/>
        <v>50</v>
      </c>
      <c r="S3655" s="9">
        <f t="shared" si="400"/>
        <v>0</v>
      </c>
      <c r="T3655" s="8">
        <f t="shared" si="401"/>
        <v>41616.027754629627</v>
      </c>
      <c r="U3655" s="8">
        <f t="shared" si="402"/>
        <v>41646.027754629627</v>
      </c>
      <c r="V3655" s="14">
        <f t="shared" si="403"/>
        <v>30</v>
      </c>
      <c r="W3655" s="10">
        <f t="shared" si="404"/>
        <v>-0.99888888888888894</v>
      </c>
      <c r="X3655" s="21">
        <f t="shared" si="405"/>
        <v>2013</v>
      </c>
    </row>
    <row r="3656" spans="1:24" ht="45" x14ac:dyDescent="0.25">
      <c r="A3656">
        <v>552</v>
      </c>
      <c r="B3656" s="1" t="s">
        <v>553</v>
      </c>
      <c r="C3656" s="1" t="s">
        <v>4662</v>
      </c>
      <c r="D3656" s="3">
        <v>45000</v>
      </c>
      <c r="E3656" s="4">
        <v>0</v>
      </c>
      <c r="F3656" t="s">
        <v>8220</v>
      </c>
      <c r="G3656" t="s">
        <v>8228</v>
      </c>
      <c r="H3656" t="s">
        <v>8409</v>
      </c>
      <c r="I3656" t="s">
        <v>8250</v>
      </c>
      <c r="J3656">
        <v>1452350896</v>
      </c>
      <c r="K3656">
        <v>1447166896</v>
      </c>
      <c r="L3656" t="b">
        <v>0</v>
      </c>
      <c r="M3656">
        <v>0</v>
      </c>
      <c r="N3656" t="b">
        <v>0</v>
      </c>
      <c r="O3656" t="s">
        <v>8270</v>
      </c>
      <c r="P3656" t="s">
        <v>8307</v>
      </c>
      <c r="Q3656" t="s">
        <v>8341</v>
      </c>
      <c r="R3656">
        <f t="shared" si="399"/>
        <v>0</v>
      </c>
      <c r="S3656" s="9">
        <f t="shared" si="400"/>
        <v>0</v>
      </c>
      <c r="T3656" s="8">
        <f t="shared" si="401"/>
        <v>42318.616851851853</v>
      </c>
      <c r="U3656" s="8">
        <f t="shared" si="402"/>
        <v>42378.616851851853</v>
      </c>
      <c r="V3656" s="14">
        <f t="shared" si="403"/>
        <v>60</v>
      </c>
      <c r="W3656" s="10">
        <f t="shared" si="404"/>
        <v>-1</v>
      </c>
      <c r="X3656" s="21">
        <f t="shared" si="405"/>
        <v>2015</v>
      </c>
    </row>
    <row r="3657" spans="1:24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t="s">
        <v>8224</v>
      </c>
      <c r="H3657" t="s">
        <v>8408</v>
      </c>
      <c r="I3657" t="s">
        <v>8246</v>
      </c>
      <c r="J3657">
        <v>1476109970</v>
      </c>
      <c r="K3657">
        <v>1473517970</v>
      </c>
      <c r="L3657" t="b">
        <v>1</v>
      </c>
      <c r="M3657">
        <v>113</v>
      </c>
      <c r="N3657" t="b">
        <v>0</v>
      </c>
      <c r="O3657" t="s">
        <v>8283</v>
      </c>
      <c r="P3657" t="s">
        <v>8312</v>
      </c>
      <c r="Q3657" t="s">
        <v>8313</v>
      </c>
      <c r="R3657">
        <f t="shared" si="399"/>
        <v>83.72</v>
      </c>
      <c r="S3657" s="9">
        <f t="shared" si="400"/>
        <v>20</v>
      </c>
      <c r="T3657" s="8">
        <f t="shared" si="401"/>
        <v>42623.606134259258</v>
      </c>
      <c r="U3657" s="8">
        <f t="shared" si="402"/>
        <v>42653.606134259258</v>
      </c>
      <c r="V3657" s="14">
        <f t="shared" si="403"/>
        <v>30</v>
      </c>
      <c r="W3657" s="10">
        <f t="shared" si="404"/>
        <v>-0.79550367488110674</v>
      </c>
      <c r="X3657" s="21">
        <f t="shared" si="405"/>
        <v>2016</v>
      </c>
    </row>
    <row r="3658" spans="1:24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t="s">
        <v>8223</v>
      </c>
      <c r="H3658" t="s">
        <v>8404</v>
      </c>
      <c r="I3658" t="s">
        <v>8245</v>
      </c>
      <c r="J3658">
        <v>1417653540</v>
      </c>
      <c r="K3658">
        <v>1414975346</v>
      </c>
      <c r="L3658" t="b">
        <v>0</v>
      </c>
      <c r="M3658">
        <v>229</v>
      </c>
      <c r="N3658" t="b">
        <v>1</v>
      </c>
      <c r="O3658" t="s">
        <v>8272</v>
      </c>
      <c r="P3658" t="s">
        <v>8310</v>
      </c>
      <c r="Q3658" t="s">
        <v>8332</v>
      </c>
      <c r="R3658">
        <f t="shared" si="399"/>
        <v>234.81</v>
      </c>
      <c r="S3658" s="9">
        <f t="shared" si="400"/>
        <v>114</v>
      </c>
      <c r="T3658" s="8">
        <f t="shared" si="401"/>
        <v>41946.029467592591</v>
      </c>
      <c r="U3658" s="8">
        <f t="shared" si="402"/>
        <v>41977.027083333334</v>
      </c>
      <c r="V3658" s="14">
        <f t="shared" si="403"/>
        <v>30.99761574074364</v>
      </c>
      <c r="W3658" s="10">
        <f t="shared" si="404"/>
        <v>0.14406382978723403</v>
      </c>
      <c r="X3658" s="21">
        <f t="shared" si="405"/>
        <v>2014</v>
      </c>
    </row>
    <row r="3659" spans="1:24" ht="45" x14ac:dyDescent="0.25">
      <c r="A3659">
        <v>1950</v>
      </c>
      <c r="B3659" s="1" t="s">
        <v>1951</v>
      </c>
      <c r="C3659" s="1" t="s">
        <v>6060</v>
      </c>
      <c r="D3659" s="3">
        <v>48000</v>
      </c>
      <c r="E3659" s="4">
        <v>96248.960000000006</v>
      </c>
      <c r="F3659" t="s">
        <v>8218</v>
      </c>
      <c r="G3659" t="s">
        <v>8223</v>
      </c>
      <c r="H3659" t="s">
        <v>8404</v>
      </c>
      <c r="I3659" t="s">
        <v>8245</v>
      </c>
      <c r="J3659">
        <v>1303446073</v>
      </c>
      <c r="K3659">
        <v>1300767673</v>
      </c>
      <c r="L3659" t="b">
        <v>1</v>
      </c>
      <c r="M3659">
        <v>1876</v>
      </c>
      <c r="N3659" t="b">
        <v>1</v>
      </c>
      <c r="O3659" t="s">
        <v>8293</v>
      </c>
      <c r="P3659" t="s">
        <v>8307</v>
      </c>
      <c r="Q3659" t="s">
        <v>8308</v>
      </c>
      <c r="R3659">
        <f t="shared" si="399"/>
        <v>51.31</v>
      </c>
      <c r="S3659" s="9">
        <f t="shared" si="400"/>
        <v>201</v>
      </c>
      <c r="T3659" s="8">
        <f t="shared" si="401"/>
        <v>40624.181400462963</v>
      </c>
      <c r="U3659" s="8">
        <f t="shared" si="402"/>
        <v>40655.181400462963</v>
      </c>
      <c r="V3659" s="14">
        <f t="shared" si="403"/>
        <v>31</v>
      </c>
      <c r="W3659" s="10">
        <f t="shared" si="404"/>
        <v>1.0051866666666669</v>
      </c>
      <c r="X3659" s="21">
        <f t="shared" si="405"/>
        <v>2011</v>
      </c>
    </row>
    <row r="3660" spans="1:24" ht="45" x14ac:dyDescent="0.25">
      <c r="A3660">
        <v>2116</v>
      </c>
      <c r="B3660" s="1" t="s">
        <v>2117</v>
      </c>
      <c r="C3660" s="1" t="s">
        <v>6226</v>
      </c>
      <c r="D3660" s="3">
        <v>48000</v>
      </c>
      <c r="E3660" s="4">
        <v>48434</v>
      </c>
      <c r="F3660" t="s">
        <v>8218</v>
      </c>
      <c r="G3660" t="s">
        <v>8223</v>
      </c>
      <c r="H3660" t="s">
        <v>8404</v>
      </c>
      <c r="I3660" t="s">
        <v>8245</v>
      </c>
      <c r="J3660">
        <v>1349203203</v>
      </c>
      <c r="K3660">
        <v>1345056003</v>
      </c>
      <c r="L3660" t="b">
        <v>0</v>
      </c>
      <c r="M3660">
        <v>92</v>
      </c>
      <c r="N3660" t="b">
        <v>1</v>
      </c>
      <c r="O3660" t="s">
        <v>8277</v>
      </c>
      <c r="P3660" t="s">
        <v>8326</v>
      </c>
      <c r="Q3660" t="s">
        <v>8327</v>
      </c>
      <c r="R3660">
        <f t="shared" si="399"/>
        <v>526.46</v>
      </c>
      <c r="S3660" s="9">
        <f t="shared" si="400"/>
        <v>101</v>
      </c>
      <c r="T3660" s="8">
        <f t="shared" si="401"/>
        <v>41136.777812500004</v>
      </c>
      <c r="U3660" s="8">
        <f t="shared" si="402"/>
        <v>41184.777812500004</v>
      </c>
      <c r="V3660" s="14">
        <f t="shared" si="403"/>
        <v>48</v>
      </c>
      <c r="W3660" s="10">
        <f t="shared" si="404"/>
        <v>9.0416666666666666E-3</v>
      </c>
      <c r="X3660" s="21">
        <f t="shared" si="405"/>
        <v>2012</v>
      </c>
    </row>
    <row r="3661" spans="1:24" ht="45" x14ac:dyDescent="0.25">
      <c r="A3661">
        <v>1327</v>
      </c>
      <c r="B3661" s="1" t="s">
        <v>1328</v>
      </c>
      <c r="C3661" s="1" t="s">
        <v>5437</v>
      </c>
      <c r="D3661" s="3">
        <v>48000</v>
      </c>
      <c r="E3661" s="4">
        <v>1705</v>
      </c>
      <c r="F3661" t="s">
        <v>8219</v>
      </c>
      <c r="G3661" t="s">
        <v>8223</v>
      </c>
      <c r="H3661" t="s">
        <v>8404</v>
      </c>
      <c r="I3661" t="s">
        <v>8245</v>
      </c>
      <c r="J3661">
        <v>1432916235</v>
      </c>
      <c r="K3661">
        <v>1430324235</v>
      </c>
      <c r="L3661" t="b">
        <v>0</v>
      </c>
      <c r="M3661">
        <v>41</v>
      </c>
      <c r="N3661" t="b">
        <v>0</v>
      </c>
      <c r="O3661" t="s">
        <v>8271</v>
      </c>
      <c r="P3661" t="s">
        <v>8307</v>
      </c>
      <c r="Q3661" t="s">
        <v>8309</v>
      </c>
      <c r="R3661">
        <f t="shared" si="399"/>
        <v>41.59</v>
      </c>
      <c r="S3661" s="9">
        <f t="shared" si="400"/>
        <v>4</v>
      </c>
      <c r="T3661" s="8">
        <f t="shared" si="401"/>
        <v>42123.678645833337</v>
      </c>
      <c r="U3661" s="8">
        <f t="shared" si="402"/>
        <v>42153.678645833337</v>
      </c>
      <c r="V3661" s="14">
        <f t="shared" si="403"/>
        <v>30</v>
      </c>
      <c r="W3661" s="10">
        <f t="shared" si="404"/>
        <v>-0.96447916666666667</v>
      </c>
      <c r="X3661" s="21">
        <f t="shared" si="405"/>
        <v>2015</v>
      </c>
    </row>
    <row r="3662" spans="1:24" ht="30" x14ac:dyDescent="0.25">
      <c r="A3662">
        <v>1913</v>
      </c>
      <c r="B3662" s="1" t="s">
        <v>1914</v>
      </c>
      <c r="C3662" s="1" t="s">
        <v>6023</v>
      </c>
      <c r="D3662" s="3">
        <v>48000</v>
      </c>
      <c r="E3662" s="4">
        <v>637</v>
      </c>
      <c r="F3662" t="s">
        <v>8220</v>
      </c>
      <c r="G3662" t="s">
        <v>8224</v>
      </c>
      <c r="H3662" t="s">
        <v>8408</v>
      </c>
      <c r="I3662" t="s">
        <v>8246</v>
      </c>
      <c r="J3662">
        <v>1412770578</v>
      </c>
      <c r="K3662">
        <v>1410178578</v>
      </c>
      <c r="L3662" t="b">
        <v>0</v>
      </c>
      <c r="M3662">
        <v>26</v>
      </c>
      <c r="N3662" t="b">
        <v>0</v>
      </c>
      <c r="O3662" t="s">
        <v>8292</v>
      </c>
      <c r="P3662" t="s">
        <v>8307</v>
      </c>
      <c r="Q3662" t="s">
        <v>8317</v>
      </c>
      <c r="R3662">
        <f t="shared" si="399"/>
        <v>24.5</v>
      </c>
      <c r="S3662" s="9">
        <f t="shared" si="400"/>
        <v>1</v>
      </c>
      <c r="T3662" s="8">
        <f t="shared" si="401"/>
        <v>41890.511319444442</v>
      </c>
      <c r="U3662" s="8">
        <f t="shared" si="402"/>
        <v>41920.511319444442</v>
      </c>
      <c r="V3662" s="14">
        <f t="shared" si="403"/>
        <v>30</v>
      </c>
      <c r="W3662" s="10">
        <f t="shared" si="404"/>
        <v>-0.98672916666666666</v>
      </c>
      <c r="X3662" s="21">
        <f t="shared" si="405"/>
        <v>2014</v>
      </c>
    </row>
    <row r="3663" spans="1:24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t="s">
        <v>8223</v>
      </c>
      <c r="H3663" t="s">
        <v>8404</v>
      </c>
      <c r="I3663" t="s">
        <v>8245</v>
      </c>
      <c r="J3663">
        <v>1455466832</v>
      </c>
      <c r="K3663">
        <v>1452874832</v>
      </c>
      <c r="L3663" t="b">
        <v>0</v>
      </c>
      <c r="M3663">
        <v>4</v>
      </c>
      <c r="N3663" t="b">
        <v>0</v>
      </c>
      <c r="O3663" t="s">
        <v>8271</v>
      </c>
      <c r="P3663" t="s">
        <v>8307</v>
      </c>
      <c r="Q3663" t="s">
        <v>8309</v>
      </c>
      <c r="R3663">
        <f t="shared" si="399"/>
        <v>26.25</v>
      </c>
      <c r="S3663" s="9">
        <f t="shared" si="400"/>
        <v>0</v>
      </c>
      <c r="T3663" s="8">
        <f t="shared" si="401"/>
        <v>42384.680925925932</v>
      </c>
      <c r="U3663" s="8">
        <f t="shared" si="402"/>
        <v>42414.680925925932</v>
      </c>
      <c r="V3663" s="14">
        <f t="shared" si="403"/>
        <v>30</v>
      </c>
      <c r="W3663" s="10">
        <f t="shared" si="404"/>
        <v>-0.99783505154639174</v>
      </c>
      <c r="X3663" s="21">
        <f t="shared" si="405"/>
        <v>2016</v>
      </c>
    </row>
    <row r="3664" spans="1:24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t="s">
        <v>8223</v>
      </c>
      <c r="H3664" t="s">
        <v>8404</v>
      </c>
      <c r="I3664" t="s">
        <v>8245</v>
      </c>
      <c r="J3664">
        <v>1454890620</v>
      </c>
      <c r="K3664">
        <v>1450724449</v>
      </c>
      <c r="L3664" t="b">
        <v>0</v>
      </c>
      <c r="M3664">
        <v>27</v>
      </c>
      <c r="N3664" t="b">
        <v>0</v>
      </c>
      <c r="O3664" t="s">
        <v>8301</v>
      </c>
      <c r="P3664" t="s">
        <v>8322</v>
      </c>
      <c r="Q3664" t="s">
        <v>8323</v>
      </c>
      <c r="R3664">
        <f t="shared" si="399"/>
        <v>65.11</v>
      </c>
      <c r="S3664" s="9">
        <f t="shared" si="400"/>
        <v>4</v>
      </c>
      <c r="T3664" s="8">
        <f t="shared" si="401"/>
        <v>42359.792233796295</v>
      </c>
      <c r="U3664" s="8">
        <f t="shared" si="402"/>
        <v>42408.01180555555</v>
      </c>
      <c r="V3664" s="14">
        <f t="shared" si="403"/>
        <v>48.219571759254904</v>
      </c>
      <c r="W3664" s="10">
        <f t="shared" si="404"/>
        <v>-0.9639199589533094</v>
      </c>
      <c r="X3664" s="21">
        <f t="shared" si="405"/>
        <v>2015</v>
      </c>
    </row>
    <row r="3665" spans="1:24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t="s">
        <v>8223</v>
      </c>
      <c r="H3665" t="s">
        <v>8404</v>
      </c>
      <c r="I3665" t="s">
        <v>8245</v>
      </c>
      <c r="J3665">
        <v>1479483812</v>
      </c>
      <c r="K3665">
        <v>1476888212</v>
      </c>
      <c r="L3665" t="b">
        <v>0</v>
      </c>
      <c r="M3665">
        <v>196</v>
      </c>
      <c r="N3665" t="b">
        <v>0</v>
      </c>
      <c r="O3665" t="s">
        <v>8271</v>
      </c>
      <c r="P3665" t="s">
        <v>8307</v>
      </c>
      <c r="Q3665" t="s">
        <v>8309</v>
      </c>
      <c r="R3665">
        <f t="shared" si="399"/>
        <v>99.86</v>
      </c>
      <c r="S3665" s="9">
        <f t="shared" si="400"/>
        <v>40</v>
      </c>
      <c r="T3665" s="8">
        <f t="shared" si="401"/>
        <v>42662.613564814819</v>
      </c>
      <c r="U3665" s="8">
        <f t="shared" si="402"/>
        <v>42692.655231481483</v>
      </c>
      <c r="V3665" s="14">
        <f t="shared" si="403"/>
        <v>30.041666666664241</v>
      </c>
      <c r="W3665" s="10">
        <f t="shared" si="404"/>
        <v>-0.60057142857142853</v>
      </c>
      <c r="X3665" s="21">
        <f t="shared" si="405"/>
        <v>2016</v>
      </c>
    </row>
    <row r="3666" spans="1:24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t="s">
        <v>8223</v>
      </c>
      <c r="H3666" t="s">
        <v>8404</v>
      </c>
      <c r="I3666" t="s">
        <v>8245</v>
      </c>
      <c r="J3666">
        <v>1429321210</v>
      </c>
      <c r="K3666">
        <v>1426729210</v>
      </c>
      <c r="L3666" t="b">
        <v>0</v>
      </c>
      <c r="M3666">
        <v>10</v>
      </c>
      <c r="N3666" t="b">
        <v>0</v>
      </c>
      <c r="O3666" t="s">
        <v>8299</v>
      </c>
      <c r="P3666" t="s">
        <v>8307</v>
      </c>
      <c r="Q3666" t="s">
        <v>8314</v>
      </c>
      <c r="R3666">
        <f t="shared" si="399"/>
        <v>133.30000000000001</v>
      </c>
      <c r="S3666" s="9">
        <f t="shared" si="400"/>
        <v>3</v>
      </c>
      <c r="T3666" s="8">
        <f t="shared" si="401"/>
        <v>42082.069560185191</v>
      </c>
      <c r="U3666" s="8">
        <f t="shared" si="402"/>
        <v>42112.069560185191</v>
      </c>
      <c r="V3666" s="14">
        <f t="shared" si="403"/>
        <v>30</v>
      </c>
      <c r="W3666" s="10">
        <f t="shared" si="404"/>
        <v>-0.97279591836734691</v>
      </c>
      <c r="X3666" s="21">
        <f t="shared" si="405"/>
        <v>2015</v>
      </c>
    </row>
    <row r="3667" spans="1:24" ht="60" x14ac:dyDescent="0.25">
      <c r="A3667">
        <v>1478</v>
      </c>
      <c r="B3667" s="1" t="s">
        <v>1479</v>
      </c>
      <c r="C3667" s="1" t="s">
        <v>5588</v>
      </c>
      <c r="D3667" s="3">
        <v>50000</v>
      </c>
      <c r="E3667" s="4">
        <v>590807.11</v>
      </c>
      <c r="F3667" t="s">
        <v>8218</v>
      </c>
      <c r="G3667" t="s">
        <v>8223</v>
      </c>
      <c r="H3667" t="s">
        <v>8404</v>
      </c>
      <c r="I3667" t="s">
        <v>8245</v>
      </c>
      <c r="J3667">
        <v>1368564913</v>
      </c>
      <c r="K3667">
        <v>1367355313</v>
      </c>
      <c r="L3667" t="b">
        <v>1</v>
      </c>
      <c r="M3667">
        <v>20242</v>
      </c>
      <c r="N3667" t="b">
        <v>1</v>
      </c>
      <c r="O3667" t="s">
        <v>8286</v>
      </c>
      <c r="P3667" t="s">
        <v>8310</v>
      </c>
      <c r="Q3667" t="s">
        <v>8311</v>
      </c>
      <c r="R3667">
        <f t="shared" si="399"/>
        <v>29.19</v>
      </c>
      <c r="S3667" s="9">
        <f t="shared" si="400"/>
        <v>1182</v>
      </c>
      <c r="T3667" s="8">
        <f t="shared" si="401"/>
        <v>41394.871678240743</v>
      </c>
      <c r="U3667" s="8">
        <f t="shared" si="402"/>
        <v>41408.871678240743</v>
      </c>
      <c r="V3667" s="14">
        <f t="shared" si="403"/>
        <v>14</v>
      </c>
      <c r="W3667" s="10">
        <f t="shared" si="404"/>
        <v>10.8161422</v>
      </c>
      <c r="X3667" s="21">
        <f t="shared" si="405"/>
        <v>2013</v>
      </c>
    </row>
    <row r="3668" spans="1:24" ht="60" x14ac:dyDescent="0.25">
      <c r="A3668">
        <v>1978</v>
      </c>
      <c r="B3668" s="1" t="s">
        <v>1979</v>
      </c>
      <c r="C3668" s="1" t="s">
        <v>6088</v>
      </c>
      <c r="D3668" s="3">
        <v>50000</v>
      </c>
      <c r="E3668" s="4">
        <v>513422.57</v>
      </c>
      <c r="F3668" t="s">
        <v>8218</v>
      </c>
      <c r="G3668" t="s">
        <v>8223</v>
      </c>
      <c r="H3668" t="s">
        <v>8404</v>
      </c>
      <c r="I3668" t="s">
        <v>8245</v>
      </c>
      <c r="J3668">
        <v>1339484400</v>
      </c>
      <c r="K3668">
        <v>1336627492</v>
      </c>
      <c r="L3668" t="b">
        <v>1</v>
      </c>
      <c r="M3668">
        <v>388</v>
      </c>
      <c r="N3668" t="b">
        <v>1</v>
      </c>
      <c r="O3668" t="s">
        <v>8293</v>
      </c>
      <c r="P3668" t="s">
        <v>8307</v>
      </c>
      <c r="Q3668" t="s">
        <v>8308</v>
      </c>
      <c r="R3668">
        <f t="shared" si="399"/>
        <v>1323.25</v>
      </c>
      <c r="S3668" s="9">
        <f t="shared" si="400"/>
        <v>1027</v>
      </c>
      <c r="T3668" s="8">
        <f t="shared" si="401"/>
        <v>41039.225601851853</v>
      </c>
      <c r="U3668" s="8">
        <f t="shared" si="402"/>
        <v>41072.291666666664</v>
      </c>
      <c r="V3668" s="14">
        <f t="shared" si="403"/>
        <v>33.066064814811398</v>
      </c>
      <c r="W3668" s="10">
        <f t="shared" si="404"/>
        <v>9.2684514</v>
      </c>
      <c r="X3668" s="21">
        <f t="shared" si="405"/>
        <v>2012</v>
      </c>
    </row>
    <row r="3669" spans="1:24" ht="45" x14ac:dyDescent="0.25">
      <c r="A3669">
        <v>2011</v>
      </c>
      <c r="B3669" s="1" t="s">
        <v>2012</v>
      </c>
      <c r="C3669" s="1" t="s">
        <v>6121</v>
      </c>
      <c r="D3669" s="3">
        <v>50000</v>
      </c>
      <c r="E3669" s="4">
        <v>409782</v>
      </c>
      <c r="F3669" t="s">
        <v>8218</v>
      </c>
      <c r="G3669" t="s">
        <v>8238</v>
      </c>
      <c r="H3669" t="s">
        <v>8417</v>
      </c>
      <c r="I3669" t="s">
        <v>8248</v>
      </c>
      <c r="J3669">
        <v>1452553200</v>
      </c>
      <c r="K3669">
        <v>1449650173</v>
      </c>
      <c r="L3669" t="b">
        <v>1</v>
      </c>
      <c r="M3669">
        <v>971</v>
      </c>
      <c r="N3669" t="b">
        <v>1</v>
      </c>
      <c r="O3669" t="s">
        <v>8293</v>
      </c>
      <c r="P3669" t="s">
        <v>8307</v>
      </c>
      <c r="Q3669" t="s">
        <v>8308</v>
      </c>
      <c r="R3669">
        <f t="shared" si="399"/>
        <v>422.02</v>
      </c>
      <c r="S3669" s="9">
        <f t="shared" si="400"/>
        <v>820</v>
      </c>
      <c r="T3669" s="8">
        <f t="shared" si="401"/>
        <v>42347.358483796299</v>
      </c>
      <c r="U3669" s="8">
        <f t="shared" si="402"/>
        <v>42380.958333333328</v>
      </c>
      <c r="V3669" s="14">
        <f t="shared" si="403"/>
        <v>33.599849537029513</v>
      </c>
      <c r="W3669" s="10">
        <f t="shared" si="404"/>
        <v>7.19564</v>
      </c>
      <c r="X3669" s="21">
        <f t="shared" si="405"/>
        <v>2015</v>
      </c>
    </row>
    <row r="3670" spans="1:24" ht="30" x14ac:dyDescent="0.25">
      <c r="A3670">
        <v>1954</v>
      </c>
      <c r="B3670" s="1" t="s">
        <v>1955</v>
      </c>
      <c r="C3670" s="1" t="s">
        <v>6064</v>
      </c>
      <c r="D3670" s="3">
        <v>50000</v>
      </c>
      <c r="E3670" s="4">
        <v>349474</v>
      </c>
      <c r="F3670" t="s">
        <v>8218</v>
      </c>
      <c r="G3670" t="s">
        <v>8223</v>
      </c>
      <c r="H3670" t="s">
        <v>8404</v>
      </c>
      <c r="I3670" t="s">
        <v>8245</v>
      </c>
      <c r="J3670">
        <v>1457758800</v>
      </c>
      <c r="K3670">
        <v>1453730176</v>
      </c>
      <c r="L3670" t="b">
        <v>1</v>
      </c>
      <c r="M3670">
        <v>415</v>
      </c>
      <c r="N3670" t="b">
        <v>1</v>
      </c>
      <c r="O3670" t="s">
        <v>8293</v>
      </c>
      <c r="P3670" t="s">
        <v>8307</v>
      </c>
      <c r="Q3670" t="s">
        <v>8308</v>
      </c>
      <c r="R3670">
        <f t="shared" si="399"/>
        <v>842.11</v>
      </c>
      <c r="S3670" s="9">
        <f t="shared" si="400"/>
        <v>699</v>
      </c>
      <c r="T3670" s="8">
        <f t="shared" si="401"/>
        <v>42394.580740740741</v>
      </c>
      <c r="U3670" s="8">
        <f t="shared" si="402"/>
        <v>42441.208333333328</v>
      </c>
      <c r="V3670" s="14">
        <f t="shared" si="403"/>
        <v>46.627592592587462</v>
      </c>
      <c r="W3670" s="10">
        <f t="shared" si="404"/>
        <v>5.9894800000000004</v>
      </c>
      <c r="X3670" s="21">
        <f t="shared" si="405"/>
        <v>2016</v>
      </c>
    </row>
    <row r="3671" spans="1:24" ht="45" x14ac:dyDescent="0.25">
      <c r="A3671">
        <v>1977</v>
      </c>
      <c r="B3671" s="1" t="s">
        <v>1978</v>
      </c>
      <c r="C3671" s="1" t="s">
        <v>6087</v>
      </c>
      <c r="D3671" s="3">
        <v>50000</v>
      </c>
      <c r="E3671" s="4">
        <v>201165</v>
      </c>
      <c r="F3671" t="s">
        <v>8218</v>
      </c>
      <c r="G3671" t="s">
        <v>8223</v>
      </c>
      <c r="H3671" t="s">
        <v>8404</v>
      </c>
      <c r="I3671" t="s">
        <v>8245</v>
      </c>
      <c r="J3671">
        <v>1450511940</v>
      </c>
      <c r="K3671">
        <v>1446527540</v>
      </c>
      <c r="L3671" t="b">
        <v>1</v>
      </c>
      <c r="M3671">
        <v>821</v>
      </c>
      <c r="N3671" t="b">
        <v>1</v>
      </c>
      <c r="O3671" t="s">
        <v>8293</v>
      </c>
      <c r="P3671" t="s">
        <v>8307</v>
      </c>
      <c r="Q3671" t="s">
        <v>8308</v>
      </c>
      <c r="R3671">
        <f t="shared" si="399"/>
        <v>245.02</v>
      </c>
      <c r="S3671" s="9">
        <f t="shared" si="400"/>
        <v>402</v>
      </c>
      <c r="T3671" s="8">
        <f t="shared" si="401"/>
        <v>42311.216898148152</v>
      </c>
      <c r="U3671" s="8">
        <f t="shared" si="402"/>
        <v>42357.332638888889</v>
      </c>
      <c r="V3671" s="14">
        <f t="shared" si="403"/>
        <v>46.115740740737238</v>
      </c>
      <c r="W3671" s="10">
        <f t="shared" si="404"/>
        <v>3.0232999999999999</v>
      </c>
      <c r="X3671" s="21">
        <f t="shared" si="405"/>
        <v>2015</v>
      </c>
    </row>
    <row r="3672" spans="1:24" ht="30" x14ac:dyDescent="0.25">
      <c r="A3672">
        <v>1980</v>
      </c>
      <c r="B3672" s="1" t="s">
        <v>1981</v>
      </c>
      <c r="C3672" s="1" t="s">
        <v>6090</v>
      </c>
      <c r="D3672" s="3">
        <v>50000</v>
      </c>
      <c r="E3672" s="4">
        <v>177412.01</v>
      </c>
      <c r="F3672" t="s">
        <v>8218</v>
      </c>
      <c r="G3672" t="s">
        <v>8235</v>
      </c>
      <c r="H3672" t="s">
        <v>8413</v>
      </c>
      <c r="I3672" t="s">
        <v>8248</v>
      </c>
      <c r="J3672">
        <v>1459684862</v>
      </c>
      <c r="K3672">
        <v>1456232462</v>
      </c>
      <c r="L3672" t="b">
        <v>1</v>
      </c>
      <c r="M3672">
        <v>1945</v>
      </c>
      <c r="N3672" t="b">
        <v>1</v>
      </c>
      <c r="O3672" t="s">
        <v>8293</v>
      </c>
      <c r="P3672" t="s">
        <v>8307</v>
      </c>
      <c r="Q3672" t="s">
        <v>8308</v>
      </c>
      <c r="R3672">
        <f t="shared" si="399"/>
        <v>91.21</v>
      </c>
      <c r="S3672" s="9">
        <f t="shared" si="400"/>
        <v>355</v>
      </c>
      <c r="T3672" s="8">
        <f t="shared" si="401"/>
        <v>42423.542384259257</v>
      </c>
      <c r="U3672" s="8">
        <f t="shared" si="402"/>
        <v>42463.500717592593</v>
      </c>
      <c r="V3672" s="14">
        <f t="shared" si="403"/>
        <v>39.958333333335759</v>
      </c>
      <c r="W3672" s="10">
        <f t="shared" si="404"/>
        <v>2.5482402000000004</v>
      </c>
      <c r="X3672" s="21">
        <f t="shared" si="405"/>
        <v>2016</v>
      </c>
    </row>
    <row r="3673" spans="1:24" ht="60" x14ac:dyDescent="0.25">
      <c r="A3673">
        <v>2052</v>
      </c>
      <c r="B3673" s="1" t="s">
        <v>2053</v>
      </c>
      <c r="C3673" s="1" t="s">
        <v>6162</v>
      </c>
      <c r="D3673" s="3">
        <v>50000</v>
      </c>
      <c r="E3673" s="4">
        <v>176524</v>
      </c>
      <c r="F3673" t="s">
        <v>8218</v>
      </c>
      <c r="G3673" t="s">
        <v>8223</v>
      </c>
      <c r="H3673" t="s">
        <v>8404</v>
      </c>
      <c r="I3673" t="s">
        <v>8245</v>
      </c>
      <c r="J3673">
        <v>1455933653</v>
      </c>
      <c r="K3673">
        <v>1452045653</v>
      </c>
      <c r="L3673" t="b">
        <v>0</v>
      </c>
      <c r="M3673">
        <v>541</v>
      </c>
      <c r="N3673" t="b">
        <v>1</v>
      </c>
      <c r="O3673" t="s">
        <v>8293</v>
      </c>
      <c r="P3673" t="s">
        <v>8307</v>
      </c>
      <c r="Q3673" t="s">
        <v>8308</v>
      </c>
      <c r="R3673">
        <f t="shared" si="399"/>
        <v>326.29000000000002</v>
      </c>
      <c r="S3673" s="9">
        <f t="shared" si="400"/>
        <v>353</v>
      </c>
      <c r="T3673" s="8">
        <f t="shared" si="401"/>
        <v>42375.08394675926</v>
      </c>
      <c r="U3673" s="8">
        <f t="shared" si="402"/>
        <v>42420.08394675926</v>
      </c>
      <c r="V3673" s="14">
        <f t="shared" si="403"/>
        <v>45</v>
      </c>
      <c r="W3673" s="10">
        <f t="shared" si="404"/>
        <v>2.5304799999999998</v>
      </c>
      <c r="X3673" s="21">
        <f t="shared" si="405"/>
        <v>2016</v>
      </c>
    </row>
    <row r="3674" spans="1:24" ht="60" x14ac:dyDescent="0.25">
      <c r="A3674">
        <v>2009</v>
      </c>
      <c r="B3674" s="1" t="s">
        <v>2010</v>
      </c>
      <c r="C3674" s="1" t="s">
        <v>6119</v>
      </c>
      <c r="D3674" s="3">
        <v>50000</v>
      </c>
      <c r="E3674" s="4">
        <v>152579</v>
      </c>
      <c r="F3674" t="s">
        <v>8218</v>
      </c>
      <c r="G3674" t="s">
        <v>8235</v>
      </c>
      <c r="H3674" t="s">
        <v>8413</v>
      </c>
      <c r="I3674" t="s">
        <v>8248</v>
      </c>
      <c r="J3674">
        <v>1479890743</v>
      </c>
      <c r="K3674">
        <v>1476776743</v>
      </c>
      <c r="L3674" t="b">
        <v>1</v>
      </c>
      <c r="M3674">
        <v>398</v>
      </c>
      <c r="N3674" t="b">
        <v>1</v>
      </c>
      <c r="O3674" t="s">
        <v>8293</v>
      </c>
      <c r="P3674" t="s">
        <v>8307</v>
      </c>
      <c r="Q3674" t="s">
        <v>8308</v>
      </c>
      <c r="R3674">
        <f t="shared" si="399"/>
        <v>383.36</v>
      </c>
      <c r="S3674" s="9">
        <f t="shared" si="400"/>
        <v>305</v>
      </c>
      <c r="T3674" s="8">
        <f t="shared" si="401"/>
        <v>42661.323414351849</v>
      </c>
      <c r="U3674" s="8">
        <f t="shared" si="402"/>
        <v>42697.365081018521</v>
      </c>
      <c r="V3674" s="14">
        <f t="shared" si="403"/>
        <v>36.041666666671517</v>
      </c>
      <c r="W3674" s="10">
        <f t="shared" si="404"/>
        <v>2.05158</v>
      </c>
      <c r="X3674" s="21">
        <f t="shared" si="405"/>
        <v>2016</v>
      </c>
    </row>
    <row r="3675" spans="1:24" ht="30" x14ac:dyDescent="0.25">
      <c r="A3675">
        <v>1968</v>
      </c>
      <c r="B3675" s="1" t="s">
        <v>1969</v>
      </c>
      <c r="C3675" s="1" t="s">
        <v>6078</v>
      </c>
      <c r="D3675" s="3">
        <v>50000</v>
      </c>
      <c r="E3675" s="4">
        <v>142483</v>
      </c>
      <c r="F3675" t="s">
        <v>8218</v>
      </c>
      <c r="G3675" t="s">
        <v>8223</v>
      </c>
      <c r="H3675" t="s">
        <v>8404</v>
      </c>
      <c r="I3675" t="s">
        <v>8245</v>
      </c>
      <c r="J3675">
        <v>1480777515</v>
      </c>
      <c r="K3675">
        <v>1478095515</v>
      </c>
      <c r="L3675" t="b">
        <v>1</v>
      </c>
      <c r="M3675">
        <v>510</v>
      </c>
      <c r="N3675" t="b">
        <v>1</v>
      </c>
      <c r="O3675" t="s">
        <v>8293</v>
      </c>
      <c r="P3675" t="s">
        <v>8307</v>
      </c>
      <c r="Q3675" t="s">
        <v>8308</v>
      </c>
      <c r="R3675">
        <f t="shared" si="399"/>
        <v>279.38</v>
      </c>
      <c r="S3675" s="9">
        <f t="shared" si="400"/>
        <v>285</v>
      </c>
      <c r="T3675" s="8">
        <f t="shared" si="401"/>
        <v>42676.586979166663</v>
      </c>
      <c r="U3675" s="8">
        <f t="shared" si="402"/>
        <v>42707.628645833334</v>
      </c>
      <c r="V3675" s="14">
        <f t="shared" si="403"/>
        <v>31.041666666671517</v>
      </c>
      <c r="W3675" s="10">
        <f t="shared" si="404"/>
        <v>1.8496600000000001</v>
      </c>
      <c r="X3675" s="21">
        <f t="shared" si="405"/>
        <v>2016</v>
      </c>
    </row>
    <row r="3676" spans="1:24" ht="60" x14ac:dyDescent="0.25">
      <c r="A3676">
        <v>2006</v>
      </c>
      <c r="B3676" s="1" t="s">
        <v>2007</v>
      </c>
      <c r="C3676" s="1" t="s">
        <v>6116</v>
      </c>
      <c r="D3676" s="3">
        <v>50000</v>
      </c>
      <c r="E3676" s="4">
        <v>123920</v>
      </c>
      <c r="F3676" t="s">
        <v>8218</v>
      </c>
      <c r="G3676" t="s">
        <v>8223</v>
      </c>
      <c r="H3676" t="s">
        <v>8404</v>
      </c>
      <c r="I3676" t="s">
        <v>8245</v>
      </c>
      <c r="J3676">
        <v>1417611645</v>
      </c>
      <c r="K3676">
        <v>1414584045</v>
      </c>
      <c r="L3676" t="b">
        <v>1</v>
      </c>
      <c r="M3676">
        <v>303</v>
      </c>
      <c r="N3676" t="b">
        <v>1</v>
      </c>
      <c r="O3676" t="s">
        <v>8293</v>
      </c>
      <c r="P3676" t="s">
        <v>8307</v>
      </c>
      <c r="Q3676" t="s">
        <v>8308</v>
      </c>
      <c r="R3676">
        <f t="shared" si="399"/>
        <v>408.98</v>
      </c>
      <c r="S3676" s="9">
        <f t="shared" si="400"/>
        <v>248</v>
      </c>
      <c r="T3676" s="8">
        <f t="shared" si="401"/>
        <v>41941.500520833331</v>
      </c>
      <c r="U3676" s="8">
        <f t="shared" si="402"/>
        <v>41976.542187500003</v>
      </c>
      <c r="V3676" s="14">
        <f t="shared" si="403"/>
        <v>35.041666666671517</v>
      </c>
      <c r="W3676" s="10">
        <f t="shared" si="404"/>
        <v>1.4783999999999999</v>
      </c>
      <c r="X3676" s="21">
        <f t="shared" si="405"/>
        <v>2014</v>
      </c>
    </row>
    <row r="3677" spans="1:24" ht="60" x14ac:dyDescent="0.25">
      <c r="A3677">
        <v>2004</v>
      </c>
      <c r="B3677" s="1" t="s">
        <v>2005</v>
      </c>
      <c r="C3677" s="1" t="s">
        <v>6114</v>
      </c>
      <c r="D3677" s="3">
        <v>50000</v>
      </c>
      <c r="E3677" s="4">
        <v>117210.24000000001</v>
      </c>
      <c r="F3677" t="s">
        <v>8218</v>
      </c>
      <c r="G3677" t="s">
        <v>8223</v>
      </c>
      <c r="H3677" t="s">
        <v>8404</v>
      </c>
      <c r="I3677" t="s">
        <v>8245</v>
      </c>
      <c r="J3677">
        <v>1405002663</v>
      </c>
      <c r="K3677">
        <v>1402410663</v>
      </c>
      <c r="L3677" t="b">
        <v>1</v>
      </c>
      <c r="M3677">
        <v>354</v>
      </c>
      <c r="N3677" t="b">
        <v>1</v>
      </c>
      <c r="O3677" t="s">
        <v>8293</v>
      </c>
      <c r="P3677" t="s">
        <v>8307</v>
      </c>
      <c r="Q3677" t="s">
        <v>8308</v>
      </c>
      <c r="R3677">
        <f t="shared" si="399"/>
        <v>331.1</v>
      </c>
      <c r="S3677" s="9">
        <f t="shared" si="400"/>
        <v>234</v>
      </c>
      <c r="T3677" s="8">
        <f t="shared" si="401"/>
        <v>41800.604895833334</v>
      </c>
      <c r="U3677" s="8">
        <f t="shared" si="402"/>
        <v>41830.604895833334</v>
      </c>
      <c r="V3677" s="14">
        <f t="shared" si="403"/>
        <v>30</v>
      </c>
      <c r="W3677" s="10">
        <f t="shared" si="404"/>
        <v>1.3442048000000002</v>
      </c>
      <c r="X3677" s="21">
        <f t="shared" si="405"/>
        <v>2014</v>
      </c>
    </row>
    <row r="3678" spans="1:24" ht="45" x14ac:dyDescent="0.25">
      <c r="A3678">
        <v>2002</v>
      </c>
      <c r="B3678" s="1" t="s">
        <v>2003</v>
      </c>
      <c r="C3678" s="1" t="s">
        <v>6112</v>
      </c>
      <c r="D3678" s="3">
        <v>50000</v>
      </c>
      <c r="E3678" s="4">
        <v>108397.11</v>
      </c>
      <c r="F3678" t="s">
        <v>8218</v>
      </c>
      <c r="G3678" t="s">
        <v>8223</v>
      </c>
      <c r="H3678" t="s">
        <v>8404</v>
      </c>
      <c r="I3678" t="s">
        <v>8245</v>
      </c>
      <c r="J3678">
        <v>1485191143</v>
      </c>
      <c r="K3678">
        <v>1482599143</v>
      </c>
      <c r="L3678" t="b">
        <v>1</v>
      </c>
      <c r="M3678">
        <v>1375</v>
      </c>
      <c r="N3678" t="b">
        <v>1</v>
      </c>
      <c r="O3678" t="s">
        <v>8293</v>
      </c>
      <c r="P3678" t="s">
        <v>8307</v>
      </c>
      <c r="Q3678" t="s">
        <v>8308</v>
      </c>
      <c r="R3678">
        <f t="shared" si="399"/>
        <v>78.83</v>
      </c>
      <c r="S3678" s="9">
        <f t="shared" si="400"/>
        <v>217</v>
      </c>
      <c r="T3678" s="8">
        <f t="shared" si="401"/>
        <v>42728.71230324074</v>
      </c>
      <c r="U3678" s="8">
        <f t="shared" si="402"/>
        <v>42758.71230324074</v>
      </c>
      <c r="V3678" s="14">
        <f t="shared" si="403"/>
        <v>30</v>
      </c>
      <c r="W3678" s="10">
        <f t="shared" si="404"/>
        <v>1.1679421999999999</v>
      </c>
      <c r="X3678" s="21">
        <f t="shared" si="405"/>
        <v>2016</v>
      </c>
    </row>
    <row r="3679" spans="1:24" ht="60" x14ac:dyDescent="0.25">
      <c r="A3679">
        <v>1951</v>
      </c>
      <c r="B3679" s="1" t="s">
        <v>1952</v>
      </c>
      <c r="C3679" s="1" t="s">
        <v>6061</v>
      </c>
      <c r="D3679" s="3">
        <v>50000</v>
      </c>
      <c r="E3679" s="4">
        <v>106222</v>
      </c>
      <c r="F3679" t="s">
        <v>8218</v>
      </c>
      <c r="G3679" t="s">
        <v>8223</v>
      </c>
      <c r="H3679" t="s">
        <v>8404</v>
      </c>
      <c r="I3679" t="s">
        <v>8245</v>
      </c>
      <c r="J3679">
        <v>1478516737</v>
      </c>
      <c r="K3679">
        <v>1475921137</v>
      </c>
      <c r="L3679" t="b">
        <v>1</v>
      </c>
      <c r="M3679">
        <v>834</v>
      </c>
      <c r="N3679" t="b">
        <v>1</v>
      </c>
      <c r="O3679" t="s">
        <v>8293</v>
      </c>
      <c r="P3679" t="s">
        <v>8307</v>
      </c>
      <c r="Q3679" t="s">
        <v>8308</v>
      </c>
      <c r="R3679">
        <f t="shared" si="399"/>
        <v>127.36</v>
      </c>
      <c r="S3679" s="9">
        <f t="shared" si="400"/>
        <v>212</v>
      </c>
      <c r="T3679" s="8">
        <f t="shared" si="401"/>
        <v>42651.420567129629</v>
      </c>
      <c r="U3679" s="8">
        <f t="shared" si="402"/>
        <v>42681.462233796294</v>
      </c>
      <c r="V3679" s="14">
        <f t="shared" si="403"/>
        <v>30.041666666664241</v>
      </c>
      <c r="W3679" s="10">
        <f t="shared" si="404"/>
        <v>1.1244400000000001</v>
      </c>
      <c r="X3679" s="21">
        <f t="shared" si="405"/>
        <v>2016</v>
      </c>
    </row>
    <row r="3680" spans="1:24" ht="45" x14ac:dyDescent="0.25">
      <c r="A3680">
        <v>2056</v>
      </c>
      <c r="B3680" s="1" t="s">
        <v>2057</v>
      </c>
      <c r="C3680" s="1" t="s">
        <v>6166</v>
      </c>
      <c r="D3680" s="3">
        <v>50000</v>
      </c>
      <c r="E3680" s="4">
        <v>76726</v>
      </c>
      <c r="F3680" t="s">
        <v>8218</v>
      </c>
      <c r="G3680" t="s">
        <v>8223</v>
      </c>
      <c r="H3680" t="s">
        <v>8404</v>
      </c>
      <c r="I3680" t="s">
        <v>8245</v>
      </c>
      <c r="J3680">
        <v>1366222542</v>
      </c>
      <c r="K3680">
        <v>1363630542</v>
      </c>
      <c r="L3680" t="b">
        <v>0</v>
      </c>
      <c r="M3680">
        <v>554</v>
      </c>
      <c r="N3680" t="b">
        <v>1</v>
      </c>
      <c r="O3680" t="s">
        <v>8293</v>
      </c>
      <c r="P3680" t="s">
        <v>8307</v>
      </c>
      <c r="Q3680" t="s">
        <v>8308</v>
      </c>
      <c r="R3680">
        <f t="shared" si="399"/>
        <v>138.49</v>
      </c>
      <c r="S3680" s="9">
        <f t="shared" si="400"/>
        <v>153</v>
      </c>
      <c r="T3680" s="8">
        <f t="shared" si="401"/>
        <v>41351.76090277778</v>
      </c>
      <c r="U3680" s="8">
        <f t="shared" si="402"/>
        <v>41381.76090277778</v>
      </c>
      <c r="V3680" s="14">
        <f t="shared" si="403"/>
        <v>30</v>
      </c>
      <c r="W3680" s="10">
        <f t="shared" si="404"/>
        <v>0.53452</v>
      </c>
      <c r="X3680" s="21">
        <f t="shared" si="405"/>
        <v>2013</v>
      </c>
    </row>
    <row r="3681" spans="1:24" ht="60" x14ac:dyDescent="0.25">
      <c r="A3681">
        <v>295</v>
      </c>
      <c r="B3681" s="1" t="s">
        <v>296</v>
      </c>
      <c r="C3681" s="1" t="s">
        <v>4405</v>
      </c>
      <c r="D3681" s="3">
        <v>50000</v>
      </c>
      <c r="E3681" s="4">
        <v>66554.559999999998</v>
      </c>
      <c r="F3681" t="s">
        <v>8218</v>
      </c>
      <c r="G3681" t="s">
        <v>8223</v>
      </c>
      <c r="H3681" t="s">
        <v>8404</v>
      </c>
      <c r="I3681" t="s">
        <v>8245</v>
      </c>
      <c r="J3681">
        <v>1383264000</v>
      </c>
      <c r="K3681">
        <v>1378080409</v>
      </c>
      <c r="L3681" t="b">
        <v>1</v>
      </c>
      <c r="M3681">
        <v>665</v>
      </c>
      <c r="N3681" t="b">
        <v>1</v>
      </c>
      <c r="O3681" t="s">
        <v>8267</v>
      </c>
      <c r="P3681" t="s">
        <v>8320</v>
      </c>
      <c r="Q3681" t="s">
        <v>8321</v>
      </c>
      <c r="R3681">
        <f t="shared" si="399"/>
        <v>100.08</v>
      </c>
      <c r="S3681" s="9">
        <f t="shared" si="400"/>
        <v>133</v>
      </c>
      <c r="T3681" s="8">
        <f t="shared" si="401"/>
        <v>41519.004733796297</v>
      </c>
      <c r="U3681" s="8">
        <f t="shared" si="402"/>
        <v>41579</v>
      </c>
      <c r="V3681" s="14">
        <f t="shared" si="403"/>
        <v>59.995266203703068</v>
      </c>
      <c r="W3681" s="10">
        <f t="shared" si="404"/>
        <v>0.33109119999999997</v>
      </c>
      <c r="X3681" s="21">
        <f t="shared" si="405"/>
        <v>2013</v>
      </c>
    </row>
    <row r="3682" spans="1:24" ht="45" x14ac:dyDescent="0.25">
      <c r="A3682">
        <v>1748</v>
      </c>
      <c r="B3682" s="1" t="s">
        <v>1749</v>
      </c>
      <c r="C3682" s="1" t="s">
        <v>5858</v>
      </c>
      <c r="D3682" s="3">
        <v>50000</v>
      </c>
      <c r="E3682" s="4">
        <v>64974</v>
      </c>
      <c r="F3682" t="s">
        <v>8218</v>
      </c>
      <c r="G3682" t="s">
        <v>8228</v>
      </c>
      <c r="H3682" t="s">
        <v>8409</v>
      </c>
      <c r="I3682" t="s">
        <v>8250</v>
      </c>
      <c r="J3682">
        <v>1441234143</v>
      </c>
      <c r="K3682">
        <v>1438642143</v>
      </c>
      <c r="L3682" t="b">
        <v>0</v>
      </c>
      <c r="M3682">
        <v>181</v>
      </c>
      <c r="N3682" t="b">
        <v>1</v>
      </c>
      <c r="O3682" t="s">
        <v>8283</v>
      </c>
      <c r="P3682" t="s">
        <v>8312</v>
      </c>
      <c r="Q3682" t="s">
        <v>8313</v>
      </c>
      <c r="R3682">
        <f t="shared" si="399"/>
        <v>358.97</v>
      </c>
      <c r="S3682" s="9">
        <f t="shared" si="400"/>
        <v>130</v>
      </c>
      <c r="T3682" s="8">
        <f t="shared" si="401"/>
        <v>42219.950729166667</v>
      </c>
      <c r="U3682" s="8">
        <f t="shared" si="402"/>
        <v>42249.950729166667</v>
      </c>
      <c r="V3682" s="14">
        <f t="shared" si="403"/>
        <v>30</v>
      </c>
      <c r="W3682" s="10">
        <f t="shared" si="404"/>
        <v>0.29948000000000002</v>
      </c>
      <c r="X3682" s="21">
        <f t="shared" si="405"/>
        <v>2015</v>
      </c>
    </row>
    <row r="3683" spans="1:24" ht="60" x14ac:dyDescent="0.25">
      <c r="A3683">
        <v>2069</v>
      </c>
      <c r="B3683" s="1" t="s">
        <v>2070</v>
      </c>
      <c r="C3683" s="1" t="s">
        <v>6179</v>
      </c>
      <c r="D3683" s="3">
        <v>50000</v>
      </c>
      <c r="E3683" s="4">
        <v>64203.33</v>
      </c>
      <c r="F3683" t="s">
        <v>8218</v>
      </c>
      <c r="G3683" t="s">
        <v>8223</v>
      </c>
      <c r="H3683" t="s">
        <v>8404</v>
      </c>
      <c r="I3683" t="s">
        <v>8245</v>
      </c>
      <c r="J3683">
        <v>1451776791</v>
      </c>
      <c r="K3683">
        <v>1449098391</v>
      </c>
      <c r="L3683" t="b">
        <v>0</v>
      </c>
      <c r="M3683">
        <v>263</v>
      </c>
      <c r="N3683" t="b">
        <v>1</v>
      </c>
      <c r="O3683" t="s">
        <v>8293</v>
      </c>
      <c r="P3683" t="s">
        <v>8307</v>
      </c>
      <c r="Q3683" t="s">
        <v>8308</v>
      </c>
      <c r="R3683">
        <f t="shared" si="399"/>
        <v>244.12</v>
      </c>
      <c r="S3683" s="9">
        <f t="shared" si="400"/>
        <v>128</v>
      </c>
      <c r="T3683" s="8">
        <f t="shared" si="401"/>
        <v>42340.972118055557</v>
      </c>
      <c r="U3683" s="8">
        <f t="shared" si="402"/>
        <v>42371.972118055557</v>
      </c>
      <c r="V3683" s="14">
        <f t="shared" si="403"/>
        <v>31</v>
      </c>
      <c r="W3683" s="10">
        <f t="shared" si="404"/>
        <v>0.28406660000000006</v>
      </c>
      <c r="X3683" s="21">
        <f t="shared" si="405"/>
        <v>2015</v>
      </c>
    </row>
    <row r="3684" spans="1:24" ht="45" x14ac:dyDescent="0.25">
      <c r="A3684">
        <v>2031</v>
      </c>
      <c r="B3684" s="1" t="s">
        <v>2032</v>
      </c>
      <c r="C3684" s="1" t="s">
        <v>6141</v>
      </c>
      <c r="D3684" s="3">
        <v>50000</v>
      </c>
      <c r="E3684" s="4">
        <v>60175</v>
      </c>
      <c r="F3684" t="s">
        <v>8218</v>
      </c>
      <c r="G3684" t="s">
        <v>8232</v>
      </c>
      <c r="H3684" t="s">
        <v>8415</v>
      </c>
      <c r="I3684" t="s">
        <v>8248</v>
      </c>
      <c r="J3684">
        <v>1420765200</v>
      </c>
      <c r="K3684">
        <v>1417506853</v>
      </c>
      <c r="L3684" t="b">
        <v>1</v>
      </c>
      <c r="M3684">
        <v>508</v>
      </c>
      <c r="N3684" t="b">
        <v>1</v>
      </c>
      <c r="O3684" t="s">
        <v>8293</v>
      </c>
      <c r="P3684" t="s">
        <v>8307</v>
      </c>
      <c r="Q3684" t="s">
        <v>8308</v>
      </c>
      <c r="R3684">
        <f t="shared" si="399"/>
        <v>118.45</v>
      </c>
      <c r="S3684" s="9">
        <f t="shared" si="400"/>
        <v>120</v>
      </c>
      <c r="T3684" s="8">
        <f t="shared" si="401"/>
        <v>41975.329317129625</v>
      </c>
      <c r="U3684" s="8">
        <f t="shared" si="402"/>
        <v>42013.041666666672</v>
      </c>
      <c r="V3684" s="14">
        <f t="shared" si="403"/>
        <v>37.712349537046975</v>
      </c>
      <c r="W3684" s="10">
        <f t="shared" si="404"/>
        <v>0.20349999999999999</v>
      </c>
      <c r="X3684" s="21">
        <f t="shared" si="405"/>
        <v>2014</v>
      </c>
    </row>
    <row r="3685" spans="1:24" x14ac:dyDescent="0.25">
      <c r="A3685">
        <v>2049</v>
      </c>
      <c r="B3685" s="1" t="s">
        <v>2050</v>
      </c>
      <c r="C3685" s="1" t="s">
        <v>6159</v>
      </c>
      <c r="D3685" s="3">
        <v>50000</v>
      </c>
      <c r="E3685" s="4">
        <v>60095.35</v>
      </c>
      <c r="F3685" t="s">
        <v>8218</v>
      </c>
      <c r="G3685" t="s">
        <v>8224</v>
      </c>
      <c r="H3685" t="s">
        <v>8408</v>
      </c>
      <c r="I3685" t="s">
        <v>8246</v>
      </c>
      <c r="J3685">
        <v>1386025140</v>
      </c>
      <c r="K3685">
        <v>1382963963</v>
      </c>
      <c r="L3685" t="b">
        <v>0</v>
      </c>
      <c r="M3685">
        <v>742</v>
      </c>
      <c r="N3685" t="b">
        <v>1</v>
      </c>
      <c r="O3685" t="s">
        <v>8293</v>
      </c>
      <c r="P3685" t="s">
        <v>8307</v>
      </c>
      <c r="Q3685" t="s">
        <v>8308</v>
      </c>
      <c r="R3685">
        <f t="shared" si="399"/>
        <v>80.989999999999995</v>
      </c>
      <c r="S3685" s="9">
        <f t="shared" si="400"/>
        <v>120</v>
      </c>
      <c r="T3685" s="8">
        <f t="shared" si="401"/>
        <v>41575.527349537035</v>
      </c>
      <c r="U3685" s="8">
        <f t="shared" si="402"/>
        <v>41610.957638888889</v>
      </c>
      <c r="V3685" s="14">
        <f t="shared" si="403"/>
        <v>35.430289351854299</v>
      </c>
      <c r="W3685" s="10">
        <f t="shared" si="404"/>
        <v>0.20190699999999998</v>
      </c>
      <c r="X3685" s="21">
        <f t="shared" si="405"/>
        <v>2013</v>
      </c>
    </row>
    <row r="3686" spans="1:24" ht="60" x14ac:dyDescent="0.25">
      <c r="A3686">
        <v>1480</v>
      </c>
      <c r="B3686" s="1" t="s">
        <v>1481</v>
      </c>
      <c r="C3686" s="1" t="s">
        <v>5590</v>
      </c>
      <c r="D3686" s="3">
        <v>50000</v>
      </c>
      <c r="E3686" s="4">
        <v>58520.2</v>
      </c>
      <c r="F3686" t="s">
        <v>8218</v>
      </c>
      <c r="G3686" t="s">
        <v>8223</v>
      </c>
      <c r="H3686" t="s">
        <v>8404</v>
      </c>
      <c r="I3686" t="s">
        <v>8245</v>
      </c>
      <c r="J3686">
        <v>1374858000</v>
      </c>
      <c r="K3686">
        <v>1373408699</v>
      </c>
      <c r="L3686" t="b">
        <v>1</v>
      </c>
      <c r="M3686">
        <v>635</v>
      </c>
      <c r="N3686" t="b">
        <v>1</v>
      </c>
      <c r="O3686" t="s">
        <v>8286</v>
      </c>
      <c r="P3686" t="s">
        <v>8310</v>
      </c>
      <c r="Q3686" t="s">
        <v>8311</v>
      </c>
      <c r="R3686">
        <f t="shared" si="399"/>
        <v>92.16</v>
      </c>
      <c r="S3686" s="9">
        <f t="shared" si="400"/>
        <v>117</v>
      </c>
      <c r="T3686" s="8">
        <f t="shared" si="401"/>
        <v>41464.934016203704</v>
      </c>
      <c r="U3686" s="8">
        <f t="shared" si="402"/>
        <v>41481.708333333336</v>
      </c>
      <c r="V3686" s="14">
        <f t="shared" si="403"/>
        <v>16.774317129631527</v>
      </c>
      <c r="W3686" s="10">
        <f t="shared" si="404"/>
        <v>0.17040399999999994</v>
      </c>
      <c r="X3686" s="21">
        <f t="shared" si="405"/>
        <v>2013</v>
      </c>
    </row>
    <row r="3687" spans="1:24" ht="45" x14ac:dyDescent="0.25">
      <c r="A3687">
        <v>2077</v>
      </c>
      <c r="B3687" s="1" t="s">
        <v>2078</v>
      </c>
      <c r="C3687" s="1" t="s">
        <v>6187</v>
      </c>
      <c r="D3687" s="3">
        <v>50000</v>
      </c>
      <c r="E3687" s="4">
        <v>57754</v>
      </c>
      <c r="F3687" t="s">
        <v>8218</v>
      </c>
      <c r="G3687" t="s">
        <v>8223</v>
      </c>
      <c r="H3687" t="s">
        <v>8404</v>
      </c>
      <c r="I3687" t="s">
        <v>8245</v>
      </c>
      <c r="J3687">
        <v>1433538000</v>
      </c>
      <c r="K3687">
        <v>1428541276</v>
      </c>
      <c r="L3687" t="b">
        <v>0</v>
      </c>
      <c r="M3687">
        <v>188</v>
      </c>
      <c r="N3687" t="b">
        <v>1</v>
      </c>
      <c r="O3687" t="s">
        <v>8293</v>
      </c>
      <c r="P3687" t="s">
        <v>8307</v>
      </c>
      <c r="Q3687" t="s">
        <v>8308</v>
      </c>
      <c r="R3687">
        <f t="shared" si="399"/>
        <v>307.2</v>
      </c>
      <c r="S3687" s="9">
        <f t="shared" si="400"/>
        <v>116</v>
      </c>
      <c r="T3687" s="8">
        <f t="shared" si="401"/>
        <v>42103.042546296296</v>
      </c>
      <c r="U3687" s="8">
        <f t="shared" si="402"/>
        <v>42160.875</v>
      </c>
      <c r="V3687" s="14">
        <f t="shared" si="403"/>
        <v>57.832453703704232</v>
      </c>
      <c r="W3687" s="10">
        <f t="shared" si="404"/>
        <v>0.15508</v>
      </c>
      <c r="X3687" s="21">
        <f t="shared" si="405"/>
        <v>2015</v>
      </c>
    </row>
    <row r="3688" spans="1:24" ht="45" x14ac:dyDescent="0.25">
      <c r="A3688">
        <v>393</v>
      </c>
      <c r="B3688" s="1" t="s">
        <v>394</v>
      </c>
      <c r="C3688" s="1" t="s">
        <v>4503</v>
      </c>
      <c r="D3688" s="3">
        <v>50000</v>
      </c>
      <c r="E3688" s="4">
        <v>55223</v>
      </c>
      <c r="F3688" t="s">
        <v>8218</v>
      </c>
      <c r="G3688" t="s">
        <v>8223</v>
      </c>
      <c r="H3688" t="s">
        <v>8404</v>
      </c>
      <c r="I3688" t="s">
        <v>8245</v>
      </c>
      <c r="J3688">
        <v>1381424452</v>
      </c>
      <c r="K3688">
        <v>1378746052</v>
      </c>
      <c r="L3688" t="b">
        <v>0</v>
      </c>
      <c r="M3688">
        <v>351</v>
      </c>
      <c r="N3688" t="b">
        <v>1</v>
      </c>
      <c r="O3688" t="s">
        <v>8267</v>
      </c>
      <c r="P3688" t="s">
        <v>8320</v>
      </c>
      <c r="Q3688" t="s">
        <v>8321</v>
      </c>
      <c r="R3688">
        <f t="shared" si="399"/>
        <v>157.33000000000001</v>
      </c>
      <c r="S3688" s="9">
        <f t="shared" si="400"/>
        <v>110</v>
      </c>
      <c r="T3688" s="8">
        <f t="shared" si="401"/>
        <v>41526.708935185183</v>
      </c>
      <c r="U3688" s="8">
        <f t="shared" si="402"/>
        <v>41557.708935185183</v>
      </c>
      <c r="V3688" s="14">
        <f t="shared" si="403"/>
        <v>31</v>
      </c>
      <c r="W3688" s="10">
        <f t="shared" si="404"/>
        <v>0.10446</v>
      </c>
      <c r="X3688" s="21">
        <f t="shared" si="405"/>
        <v>2013</v>
      </c>
    </row>
    <row r="3689" spans="1:24" ht="60" x14ac:dyDescent="0.25">
      <c r="A3689">
        <v>2733</v>
      </c>
      <c r="B3689" s="1" t="s">
        <v>2733</v>
      </c>
      <c r="C3689" s="1" t="s">
        <v>6843</v>
      </c>
      <c r="D3689" s="3">
        <v>50000</v>
      </c>
      <c r="E3689" s="4">
        <v>53769</v>
      </c>
      <c r="F3689" t="s">
        <v>8218</v>
      </c>
      <c r="G3689" t="s">
        <v>8223</v>
      </c>
      <c r="H3689" t="s">
        <v>8404</v>
      </c>
      <c r="I3689" t="s">
        <v>8245</v>
      </c>
      <c r="J3689">
        <v>1428643974</v>
      </c>
      <c r="K3689">
        <v>1423463574</v>
      </c>
      <c r="L3689" t="b">
        <v>0</v>
      </c>
      <c r="M3689">
        <v>119</v>
      </c>
      <c r="N3689" t="b">
        <v>1</v>
      </c>
      <c r="O3689" t="s">
        <v>8293</v>
      </c>
      <c r="P3689" t="s">
        <v>8307</v>
      </c>
      <c r="Q3689" t="s">
        <v>8308</v>
      </c>
      <c r="R3689">
        <f t="shared" si="399"/>
        <v>451.84</v>
      </c>
      <c r="S3689" s="9">
        <f t="shared" si="400"/>
        <v>108</v>
      </c>
      <c r="T3689" s="8">
        <f t="shared" si="401"/>
        <v>42044.272847222222</v>
      </c>
      <c r="U3689" s="8">
        <f t="shared" si="402"/>
        <v>42104.231180555551</v>
      </c>
      <c r="V3689" s="14">
        <f t="shared" si="403"/>
        <v>59.958333333328483</v>
      </c>
      <c r="W3689" s="10">
        <f t="shared" si="404"/>
        <v>7.5380000000000003E-2</v>
      </c>
      <c r="X3689" s="21">
        <f t="shared" si="405"/>
        <v>2015</v>
      </c>
    </row>
    <row r="3690" spans="1:24" ht="45" x14ac:dyDescent="0.25">
      <c r="A3690">
        <v>1949</v>
      </c>
      <c r="B3690" s="1" t="s">
        <v>1950</v>
      </c>
      <c r="C3690" s="1" t="s">
        <v>6059</v>
      </c>
      <c r="D3690" s="3">
        <v>50000</v>
      </c>
      <c r="E3690" s="4">
        <v>53001.3</v>
      </c>
      <c r="F3690" t="s">
        <v>8218</v>
      </c>
      <c r="G3690" t="s">
        <v>8224</v>
      </c>
      <c r="H3690" t="s">
        <v>8408</v>
      </c>
      <c r="I3690" t="s">
        <v>8246</v>
      </c>
      <c r="J3690">
        <v>1404986951</v>
      </c>
      <c r="K3690">
        <v>1402394951</v>
      </c>
      <c r="L3690" t="b">
        <v>1</v>
      </c>
      <c r="M3690">
        <v>943</v>
      </c>
      <c r="N3690" t="b">
        <v>1</v>
      </c>
      <c r="O3690" t="s">
        <v>8293</v>
      </c>
      <c r="P3690" t="s">
        <v>8307</v>
      </c>
      <c r="Q3690" t="s">
        <v>8308</v>
      </c>
      <c r="R3690">
        <f t="shared" si="399"/>
        <v>56.2</v>
      </c>
      <c r="S3690" s="9">
        <f t="shared" si="400"/>
        <v>106</v>
      </c>
      <c r="T3690" s="8">
        <f t="shared" si="401"/>
        <v>41800.423043981478</v>
      </c>
      <c r="U3690" s="8">
        <f t="shared" si="402"/>
        <v>41830.423043981478</v>
      </c>
      <c r="V3690" s="14">
        <f t="shared" si="403"/>
        <v>30</v>
      </c>
      <c r="W3690" s="10">
        <f t="shared" si="404"/>
        <v>6.0026000000000058E-2</v>
      </c>
      <c r="X3690" s="21">
        <f t="shared" si="405"/>
        <v>2014</v>
      </c>
    </row>
    <row r="3691" spans="1:24" ht="45" x14ac:dyDescent="0.25">
      <c r="A3691">
        <v>325</v>
      </c>
      <c r="B3691" s="1" t="s">
        <v>326</v>
      </c>
      <c r="C3691" s="1" t="s">
        <v>4435</v>
      </c>
      <c r="D3691" s="3">
        <v>50000</v>
      </c>
      <c r="E3691" s="4">
        <v>52198</v>
      </c>
      <c r="F3691" t="s">
        <v>8218</v>
      </c>
      <c r="G3691" t="s">
        <v>8223</v>
      </c>
      <c r="H3691" t="s">
        <v>8404</v>
      </c>
      <c r="I3691" t="s">
        <v>8245</v>
      </c>
      <c r="J3691">
        <v>1482208233</v>
      </c>
      <c r="K3691">
        <v>1479184233</v>
      </c>
      <c r="L3691" t="b">
        <v>1</v>
      </c>
      <c r="M3691">
        <v>736</v>
      </c>
      <c r="N3691" t="b">
        <v>1</v>
      </c>
      <c r="O3691" t="s">
        <v>8267</v>
      </c>
      <c r="P3691" t="s">
        <v>8320</v>
      </c>
      <c r="Q3691" t="s">
        <v>8321</v>
      </c>
      <c r="R3691">
        <f t="shared" si="399"/>
        <v>70.92</v>
      </c>
      <c r="S3691" s="9">
        <f t="shared" si="400"/>
        <v>104</v>
      </c>
      <c r="T3691" s="8">
        <f t="shared" si="401"/>
        <v>42689.187881944439</v>
      </c>
      <c r="U3691" s="8">
        <f t="shared" si="402"/>
        <v>42724.187881944439</v>
      </c>
      <c r="V3691" s="14">
        <f t="shared" si="403"/>
        <v>35</v>
      </c>
      <c r="W3691" s="10">
        <f t="shared" si="404"/>
        <v>4.3959999999999999E-2</v>
      </c>
      <c r="X3691" s="21">
        <f t="shared" si="405"/>
        <v>2016</v>
      </c>
    </row>
    <row r="3692" spans="1:24" ht="60" x14ac:dyDescent="0.25">
      <c r="A3692">
        <v>401</v>
      </c>
      <c r="B3692" s="1" t="s">
        <v>402</v>
      </c>
      <c r="C3692" s="1" t="s">
        <v>4511</v>
      </c>
      <c r="D3692" s="3">
        <v>50000</v>
      </c>
      <c r="E3692" s="4">
        <v>51906</v>
      </c>
      <c r="F3692" t="s">
        <v>8218</v>
      </c>
      <c r="G3692" t="s">
        <v>8223</v>
      </c>
      <c r="H3692" t="s">
        <v>8404</v>
      </c>
      <c r="I3692" t="s">
        <v>8245</v>
      </c>
      <c r="J3692">
        <v>1312747970</v>
      </c>
      <c r="K3692">
        <v>1310155970</v>
      </c>
      <c r="L3692" t="b">
        <v>0</v>
      </c>
      <c r="M3692">
        <v>73</v>
      </c>
      <c r="N3692" t="b">
        <v>1</v>
      </c>
      <c r="O3692" t="s">
        <v>8267</v>
      </c>
      <c r="P3692" t="s">
        <v>8320</v>
      </c>
      <c r="Q3692" t="s">
        <v>8321</v>
      </c>
      <c r="R3692">
        <f t="shared" si="399"/>
        <v>711.04</v>
      </c>
      <c r="S3692" s="9">
        <f t="shared" si="400"/>
        <v>104</v>
      </c>
      <c r="T3692" s="8">
        <f t="shared" si="401"/>
        <v>40732.842245370368</v>
      </c>
      <c r="U3692" s="8">
        <f t="shared" si="402"/>
        <v>40762.842245370368</v>
      </c>
      <c r="V3692" s="14">
        <f t="shared" si="403"/>
        <v>30</v>
      </c>
      <c r="W3692" s="10">
        <f t="shared" si="404"/>
        <v>3.8120000000000001E-2</v>
      </c>
      <c r="X3692" s="21">
        <f t="shared" si="405"/>
        <v>2011</v>
      </c>
    </row>
    <row r="3693" spans="1:24" ht="60" x14ac:dyDescent="0.25">
      <c r="A3693">
        <v>288</v>
      </c>
      <c r="B3693" s="1" t="s">
        <v>289</v>
      </c>
      <c r="C3693" s="1" t="s">
        <v>4398</v>
      </c>
      <c r="D3693" s="3">
        <v>50000</v>
      </c>
      <c r="E3693" s="4">
        <v>51605.31</v>
      </c>
      <c r="F3693" t="s">
        <v>8218</v>
      </c>
      <c r="G3693" t="s">
        <v>8223</v>
      </c>
      <c r="H3693" t="s">
        <v>8404</v>
      </c>
      <c r="I3693" t="s">
        <v>8245</v>
      </c>
      <c r="J3693">
        <v>1340683393</v>
      </c>
      <c r="K3693">
        <v>1337659393</v>
      </c>
      <c r="L3693" t="b">
        <v>1</v>
      </c>
      <c r="M3693">
        <v>447</v>
      </c>
      <c r="N3693" t="b">
        <v>1</v>
      </c>
      <c r="O3693" t="s">
        <v>8267</v>
      </c>
      <c r="P3693" t="s">
        <v>8320</v>
      </c>
      <c r="Q3693" t="s">
        <v>8321</v>
      </c>
      <c r="R3693">
        <f t="shared" si="399"/>
        <v>115.45</v>
      </c>
      <c r="S3693" s="9">
        <f t="shared" si="400"/>
        <v>103</v>
      </c>
      <c r="T3693" s="8">
        <f t="shared" si="401"/>
        <v>41051.168900462959</v>
      </c>
      <c r="U3693" s="8">
        <f t="shared" si="402"/>
        <v>41086.168900462959</v>
      </c>
      <c r="V3693" s="14">
        <f t="shared" si="403"/>
        <v>35</v>
      </c>
      <c r="W3693" s="10">
        <f t="shared" si="404"/>
        <v>3.2106199999999953E-2</v>
      </c>
      <c r="X3693" s="21">
        <f t="shared" si="405"/>
        <v>2012</v>
      </c>
    </row>
    <row r="3694" spans="1:24" ht="45" x14ac:dyDescent="0.25">
      <c r="A3694">
        <v>358</v>
      </c>
      <c r="B3694" s="1" t="s">
        <v>359</v>
      </c>
      <c r="C3694" s="1" t="s">
        <v>4468</v>
      </c>
      <c r="D3694" s="3">
        <v>50000</v>
      </c>
      <c r="E3694" s="4">
        <v>51544</v>
      </c>
      <c r="F3694" t="s">
        <v>8218</v>
      </c>
      <c r="G3694" t="s">
        <v>8223</v>
      </c>
      <c r="H3694" t="s">
        <v>8404</v>
      </c>
      <c r="I3694" t="s">
        <v>8245</v>
      </c>
      <c r="J3694">
        <v>1466002800</v>
      </c>
      <c r="K3694">
        <v>1463517521</v>
      </c>
      <c r="L3694" t="b">
        <v>1</v>
      </c>
      <c r="M3694">
        <v>267</v>
      </c>
      <c r="N3694" t="b">
        <v>1</v>
      </c>
      <c r="O3694" t="s">
        <v>8267</v>
      </c>
      <c r="P3694" t="s">
        <v>8320</v>
      </c>
      <c r="Q3694" t="s">
        <v>8321</v>
      </c>
      <c r="R3694">
        <f t="shared" si="399"/>
        <v>193.05</v>
      </c>
      <c r="S3694" s="9">
        <f t="shared" si="400"/>
        <v>103</v>
      </c>
      <c r="T3694" s="8">
        <f t="shared" si="401"/>
        <v>42507.860196759255</v>
      </c>
      <c r="U3694" s="8">
        <f t="shared" si="402"/>
        <v>42536.625</v>
      </c>
      <c r="V3694" s="14">
        <f t="shared" si="403"/>
        <v>28.764803240745096</v>
      </c>
      <c r="W3694" s="10">
        <f t="shared" si="404"/>
        <v>3.0880000000000001E-2</v>
      </c>
      <c r="X3694" s="21">
        <f t="shared" si="405"/>
        <v>2016</v>
      </c>
    </row>
    <row r="3695" spans="1:24" ht="60" x14ac:dyDescent="0.25">
      <c r="A3695">
        <v>2998</v>
      </c>
      <c r="B3695" s="1" t="s">
        <v>2998</v>
      </c>
      <c r="C3695" s="1" t="s">
        <v>7108</v>
      </c>
      <c r="D3695" s="3">
        <v>50000</v>
      </c>
      <c r="E3695" s="4">
        <v>51514.5</v>
      </c>
      <c r="F3695" t="s">
        <v>8218</v>
      </c>
      <c r="G3695" t="s">
        <v>8223</v>
      </c>
      <c r="H3695" t="s">
        <v>8404</v>
      </c>
      <c r="I3695" t="s">
        <v>8245</v>
      </c>
      <c r="J3695">
        <v>1402892700</v>
      </c>
      <c r="K3695">
        <v>1400474329</v>
      </c>
      <c r="L3695" t="b">
        <v>0</v>
      </c>
      <c r="M3695">
        <v>433</v>
      </c>
      <c r="N3695" t="b">
        <v>1</v>
      </c>
      <c r="O3695" t="s">
        <v>8301</v>
      </c>
      <c r="P3695" t="s">
        <v>8322</v>
      </c>
      <c r="Q3695" t="s">
        <v>8323</v>
      </c>
      <c r="R3695">
        <f t="shared" si="399"/>
        <v>118.97</v>
      </c>
      <c r="S3695" s="9">
        <f t="shared" si="400"/>
        <v>103</v>
      </c>
      <c r="T3695" s="8">
        <f t="shared" si="401"/>
        <v>41778.193622685183</v>
      </c>
      <c r="U3695" s="8">
        <f t="shared" si="402"/>
        <v>41806.184027777781</v>
      </c>
      <c r="V3695" s="14">
        <f t="shared" si="403"/>
        <v>27.990405092597939</v>
      </c>
      <c r="W3695" s="10">
        <f t="shared" si="404"/>
        <v>3.0290000000000001E-2</v>
      </c>
      <c r="X3695" s="21">
        <f t="shared" si="405"/>
        <v>2014</v>
      </c>
    </row>
    <row r="3696" spans="1:24" ht="60" x14ac:dyDescent="0.25">
      <c r="A3696">
        <v>1343</v>
      </c>
      <c r="B3696" s="1" t="s">
        <v>1344</v>
      </c>
      <c r="C3696" s="1" t="s">
        <v>5453</v>
      </c>
      <c r="D3696" s="3">
        <v>50000</v>
      </c>
      <c r="E3696" s="4">
        <v>51149</v>
      </c>
      <c r="F3696" t="s">
        <v>8219</v>
      </c>
      <c r="G3696" t="s">
        <v>8223</v>
      </c>
      <c r="H3696" t="s">
        <v>8404</v>
      </c>
      <c r="I3696" t="s">
        <v>8245</v>
      </c>
      <c r="J3696">
        <v>1471579140</v>
      </c>
      <c r="K3696">
        <v>1466512683</v>
      </c>
      <c r="L3696" t="b">
        <v>0</v>
      </c>
      <c r="M3696">
        <v>323</v>
      </c>
      <c r="N3696" t="b">
        <v>0</v>
      </c>
      <c r="O3696" t="s">
        <v>8271</v>
      </c>
      <c r="P3696" t="s">
        <v>8307</v>
      </c>
      <c r="Q3696" t="s">
        <v>8309</v>
      </c>
      <c r="R3696">
        <f t="shared" si="399"/>
        <v>158.36000000000001</v>
      </c>
      <c r="S3696" s="9">
        <f t="shared" si="400"/>
        <v>102</v>
      </c>
      <c r="T3696" s="8">
        <f t="shared" si="401"/>
        <v>42542.526423611111</v>
      </c>
      <c r="U3696" s="8">
        <f t="shared" si="402"/>
        <v>42601.165972222225</v>
      </c>
      <c r="V3696" s="14">
        <f t="shared" si="403"/>
        <v>58.639548611114151</v>
      </c>
      <c r="W3696" s="10">
        <f t="shared" si="404"/>
        <v>2.298E-2</v>
      </c>
      <c r="X3696" s="21">
        <f t="shared" si="405"/>
        <v>2016</v>
      </c>
    </row>
    <row r="3697" spans="1:24" ht="45" x14ac:dyDescent="0.25">
      <c r="A3697">
        <v>2709</v>
      </c>
      <c r="B3697" s="1" t="s">
        <v>2709</v>
      </c>
      <c r="C3697" s="1" t="s">
        <v>6819</v>
      </c>
      <c r="D3697" s="3">
        <v>50000</v>
      </c>
      <c r="E3697" s="4">
        <v>50803</v>
      </c>
      <c r="F3697" t="s">
        <v>8218</v>
      </c>
      <c r="G3697" t="s">
        <v>8223</v>
      </c>
      <c r="H3697" t="s">
        <v>8404</v>
      </c>
      <c r="I3697" t="s">
        <v>8245</v>
      </c>
      <c r="J3697">
        <v>1475553540</v>
      </c>
      <c r="K3697">
        <v>1472528141</v>
      </c>
      <c r="L3697" t="b">
        <v>1</v>
      </c>
      <c r="M3697">
        <v>308</v>
      </c>
      <c r="N3697" t="b">
        <v>1</v>
      </c>
      <c r="O3697" t="s">
        <v>8301</v>
      </c>
      <c r="P3697" t="s">
        <v>8322</v>
      </c>
      <c r="Q3697" t="s">
        <v>8323</v>
      </c>
      <c r="R3697">
        <f t="shared" si="399"/>
        <v>164.94</v>
      </c>
      <c r="S3697" s="9">
        <f t="shared" si="400"/>
        <v>102</v>
      </c>
      <c r="T3697" s="8">
        <f t="shared" si="401"/>
        <v>42612.149780092594</v>
      </c>
      <c r="U3697" s="8">
        <f t="shared" si="402"/>
        <v>42647.165972222225</v>
      </c>
      <c r="V3697" s="14">
        <f t="shared" si="403"/>
        <v>35.016192129631236</v>
      </c>
      <c r="W3697" s="10">
        <f t="shared" si="404"/>
        <v>1.6060000000000001E-2</v>
      </c>
      <c r="X3697" s="21">
        <f t="shared" si="405"/>
        <v>2016</v>
      </c>
    </row>
    <row r="3698" spans="1:24" ht="60" x14ac:dyDescent="0.25">
      <c r="A3698">
        <v>2308</v>
      </c>
      <c r="B3698" s="1" t="s">
        <v>2309</v>
      </c>
      <c r="C3698" s="1" t="s">
        <v>6418</v>
      </c>
      <c r="D3698" s="3">
        <v>50000</v>
      </c>
      <c r="E3698" s="4">
        <v>50653.11</v>
      </c>
      <c r="F3698" t="s">
        <v>8218</v>
      </c>
      <c r="G3698" t="s">
        <v>8223</v>
      </c>
      <c r="H3698" t="s">
        <v>8404</v>
      </c>
      <c r="I3698" t="s">
        <v>8245</v>
      </c>
      <c r="J3698">
        <v>1409274000</v>
      </c>
      <c r="K3698">
        <v>1406847996</v>
      </c>
      <c r="L3698" t="b">
        <v>1</v>
      </c>
      <c r="M3698">
        <v>614</v>
      </c>
      <c r="N3698" t="b">
        <v>1</v>
      </c>
      <c r="O3698" t="s">
        <v>8277</v>
      </c>
      <c r="P3698" t="s">
        <v>8326</v>
      </c>
      <c r="Q3698" t="s">
        <v>8327</v>
      </c>
      <c r="R3698">
        <f t="shared" si="399"/>
        <v>82.5</v>
      </c>
      <c r="S3698" s="9">
        <f t="shared" si="400"/>
        <v>101</v>
      </c>
      <c r="T3698" s="8">
        <f t="shared" si="401"/>
        <v>41851.962916666671</v>
      </c>
      <c r="U3698" s="8">
        <f t="shared" si="402"/>
        <v>41880.041666666664</v>
      </c>
      <c r="V3698" s="14">
        <f t="shared" si="403"/>
        <v>28.078749999993306</v>
      </c>
      <c r="W3698" s="10">
        <f t="shared" si="404"/>
        <v>1.3062200000000012E-2</v>
      </c>
      <c r="X3698" s="21">
        <f t="shared" si="405"/>
        <v>2014</v>
      </c>
    </row>
    <row r="3699" spans="1:24" ht="60" x14ac:dyDescent="0.25">
      <c r="A3699">
        <v>216</v>
      </c>
      <c r="B3699" s="1" t="s">
        <v>218</v>
      </c>
      <c r="C3699" s="1" t="s">
        <v>4326</v>
      </c>
      <c r="D3699" s="3">
        <v>50000</v>
      </c>
      <c r="E3699" s="4">
        <v>27849.22</v>
      </c>
      <c r="F3699" t="s">
        <v>8220</v>
      </c>
      <c r="G3699" t="s">
        <v>8223</v>
      </c>
      <c r="H3699" t="s">
        <v>8404</v>
      </c>
      <c r="I3699" t="s">
        <v>8245</v>
      </c>
      <c r="J3699">
        <v>1429740037</v>
      </c>
      <c r="K3699">
        <v>1425423637</v>
      </c>
      <c r="L3699" t="b">
        <v>0</v>
      </c>
      <c r="M3699">
        <v>84</v>
      </c>
      <c r="N3699" t="b">
        <v>0</v>
      </c>
      <c r="O3699" t="s">
        <v>8266</v>
      </c>
      <c r="P3699" t="s">
        <v>8320</v>
      </c>
      <c r="Q3699" t="s">
        <v>8324</v>
      </c>
      <c r="R3699">
        <f t="shared" si="399"/>
        <v>331.54</v>
      </c>
      <c r="S3699" s="9">
        <f t="shared" si="400"/>
        <v>56</v>
      </c>
      <c r="T3699" s="8">
        <f t="shared" si="401"/>
        <v>42066.958761574075</v>
      </c>
      <c r="U3699" s="8">
        <f t="shared" si="402"/>
        <v>42116.917094907403</v>
      </c>
      <c r="V3699" s="14">
        <f t="shared" si="403"/>
        <v>49.958333333328483</v>
      </c>
      <c r="W3699" s="10">
        <f t="shared" si="404"/>
        <v>-0.44301559999999995</v>
      </c>
      <c r="X3699" s="21">
        <f t="shared" si="405"/>
        <v>2015</v>
      </c>
    </row>
    <row r="3700" spans="1:24" ht="45" x14ac:dyDescent="0.25">
      <c r="A3700">
        <v>1337</v>
      </c>
      <c r="B3700" s="1" t="s">
        <v>1338</v>
      </c>
      <c r="C3700" s="1" t="s">
        <v>5447</v>
      </c>
      <c r="D3700" s="3">
        <v>50000</v>
      </c>
      <c r="E3700" s="4">
        <v>24691</v>
      </c>
      <c r="F3700" t="s">
        <v>8219</v>
      </c>
      <c r="G3700" t="s">
        <v>8223</v>
      </c>
      <c r="H3700" t="s">
        <v>8404</v>
      </c>
      <c r="I3700" t="s">
        <v>8245</v>
      </c>
      <c r="J3700">
        <v>1488549079</v>
      </c>
      <c r="K3700">
        <v>1485957079</v>
      </c>
      <c r="L3700" t="b">
        <v>0</v>
      </c>
      <c r="M3700">
        <v>140</v>
      </c>
      <c r="N3700" t="b">
        <v>0</v>
      </c>
      <c r="O3700" t="s">
        <v>8271</v>
      </c>
      <c r="P3700" t="s">
        <v>8307</v>
      </c>
      <c r="Q3700" t="s">
        <v>8309</v>
      </c>
      <c r="R3700">
        <f t="shared" si="399"/>
        <v>176.36</v>
      </c>
      <c r="S3700" s="9">
        <f t="shared" si="400"/>
        <v>49</v>
      </c>
      <c r="T3700" s="8">
        <f t="shared" si="401"/>
        <v>42767.577303240745</v>
      </c>
      <c r="U3700" s="8">
        <f t="shared" si="402"/>
        <v>42797.577303240745</v>
      </c>
      <c r="V3700" s="14">
        <f t="shared" si="403"/>
        <v>30</v>
      </c>
      <c r="W3700" s="10">
        <f t="shared" si="404"/>
        <v>-0.50617999999999996</v>
      </c>
      <c r="X3700" s="21">
        <f t="shared" si="405"/>
        <v>2017</v>
      </c>
    </row>
    <row r="3701" spans="1:24" ht="45" x14ac:dyDescent="0.25">
      <c r="A3701">
        <v>1906</v>
      </c>
      <c r="B3701" s="1" t="s">
        <v>1907</v>
      </c>
      <c r="C3701" s="1" t="s">
        <v>6016</v>
      </c>
      <c r="D3701" s="3">
        <v>50000</v>
      </c>
      <c r="E3701" s="4">
        <v>21380</v>
      </c>
      <c r="F3701" t="s">
        <v>8220</v>
      </c>
      <c r="G3701" t="s">
        <v>8223</v>
      </c>
      <c r="H3701" t="s">
        <v>8404</v>
      </c>
      <c r="I3701" t="s">
        <v>8245</v>
      </c>
      <c r="J3701">
        <v>1466697983</v>
      </c>
      <c r="K3701">
        <v>1464105983</v>
      </c>
      <c r="L3701" t="b">
        <v>0</v>
      </c>
      <c r="M3701">
        <v>99</v>
      </c>
      <c r="N3701" t="b">
        <v>0</v>
      </c>
      <c r="O3701" t="s">
        <v>8292</v>
      </c>
      <c r="P3701" t="s">
        <v>8307</v>
      </c>
      <c r="Q3701" t="s">
        <v>8317</v>
      </c>
      <c r="R3701">
        <f t="shared" si="399"/>
        <v>215.96</v>
      </c>
      <c r="S3701" s="9">
        <f t="shared" si="400"/>
        <v>43</v>
      </c>
      <c r="T3701" s="8">
        <f t="shared" si="401"/>
        <v>42514.671099537038</v>
      </c>
      <c r="U3701" s="8">
        <f t="shared" si="402"/>
        <v>42544.671099537038</v>
      </c>
      <c r="V3701" s="14">
        <f t="shared" si="403"/>
        <v>30</v>
      </c>
      <c r="W3701" s="10">
        <f t="shared" si="404"/>
        <v>-0.57240000000000002</v>
      </c>
      <c r="X3701" s="21">
        <f t="shared" si="405"/>
        <v>2016</v>
      </c>
    </row>
    <row r="3702" spans="1:24" ht="60" x14ac:dyDescent="0.25">
      <c r="A3702">
        <v>959</v>
      </c>
      <c r="B3702" s="1" t="s">
        <v>960</v>
      </c>
      <c r="C3702" s="1" t="s">
        <v>5069</v>
      </c>
      <c r="D3702" s="3">
        <v>50000</v>
      </c>
      <c r="E3702" s="4">
        <v>19430</v>
      </c>
      <c r="F3702" t="s">
        <v>8220</v>
      </c>
      <c r="G3702" t="s">
        <v>8223</v>
      </c>
      <c r="H3702" t="s">
        <v>8404</v>
      </c>
      <c r="I3702" t="s">
        <v>8245</v>
      </c>
      <c r="J3702">
        <v>1421640665</v>
      </c>
      <c r="K3702">
        <v>1419048665</v>
      </c>
      <c r="L3702" t="b">
        <v>0</v>
      </c>
      <c r="M3702">
        <v>171</v>
      </c>
      <c r="N3702" t="b">
        <v>0</v>
      </c>
      <c r="O3702" t="s">
        <v>8271</v>
      </c>
      <c r="P3702" t="s">
        <v>8307</v>
      </c>
      <c r="Q3702" t="s">
        <v>8309</v>
      </c>
      <c r="R3702">
        <f t="shared" si="399"/>
        <v>113.63</v>
      </c>
      <c r="S3702" s="9">
        <f t="shared" si="400"/>
        <v>39</v>
      </c>
      <c r="T3702" s="8">
        <f t="shared" si="401"/>
        <v>41993.174363425926</v>
      </c>
      <c r="U3702" s="8">
        <f t="shared" si="402"/>
        <v>42023.174363425926</v>
      </c>
      <c r="V3702" s="14">
        <f t="shared" si="403"/>
        <v>30</v>
      </c>
      <c r="W3702" s="10">
        <f t="shared" si="404"/>
        <v>-0.61140000000000005</v>
      </c>
      <c r="X3702" s="21">
        <f t="shared" si="405"/>
        <v>2014</v>
      </c>
    </row>
    <row r="3703" spans="1:24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t="s">
        <v>8223</v>
      </c>
      <c r="H3703" t="s">
        <v>8404</v>
      </c>
      <c r="I3703" t="s">
        <v>8245</v>
      </c>
      <c r="J3703">
        <v>1465054872</v>
      </c>
      <c r="K3703">
        <v>1461166872</v>
      </c>
      <c r="L3703" t="b">
        <v>0</v>
      </c>
      <c r="M3703">
        <v>121</v>
      </c>
      <c r="N3703" t="b">
        <v>0</v>
      </c>
      <c r="O3703" t="s">
        <v>8271</v>
      </c>
      <c r="P3703" t="s">
        <v>8307</v>
      </c>
      <c r="Q3703" t="s">
        <v>8309</v>
      </c>
      <c r="R3703">
        <f t="shared" si="399"/>
        <v>158.63999999999999</v>
      </c>
      <c r="S3703" s="9">
        <f t="shared" si="400"/>
        <v>38</v>
      </c>
      <c r="T3703" s="8">
        <f t="shared" si="401"/>
        <v>42480.653611111105</v>
      </c>
      <c r="U3703" s="8">
        <f t="shared" si="402"/>
        <v>42525.653611111105</v>
      </c>
      <c r="V3703" s="14">
        <f t="shared" si="403"/>
        <v>45</v>
      </c>
      <c r="W3703" s="10">
        <f t="shared" si="404"/>
        <v>-0.61609999999999998</v>
      </c>
      <c r="X3703" s="21">
        <f t="shared" si="405"/>
        <v>2016</v>
      </c>
    </row>
    <row r="3704" spans="1:24" ht="45" x14ac:dyDescent="0.25">
      <c r="A3704">
        <v>2137</v>
      </c>
      <c r="B3704" s="1" t="s">
        <v>2138</v>
      </c>
      <c r="C3704" s="1" t="s">
        <v>6247</v>
      </c>
      <c r="D3704" s="3">
        <v>50000</v>
      </c>
      <c r="E3704" s="4">
        <v>14203</v>
      </c>
      <c r="F3704" t="s">
        <v>8220</v>
      </c>
      <c r="G3704" t="s">
        <v>8228</v>
      </c>
      <c r="H3704" t="s">
        <v>8409</v>
      </c>
      <c r="I3704" t="s">
        <v>8250</v>
      </c>
      <c r="J3704">
        <v>1417804229</v>
      </c>
      <c r="K3704">
        <v>1415212229</v>
      </c>
      <c r="L3704" t="b">
        <v>0</v>
      </c>
      <c r="M3704">
        <v>534</v>
      </c>
      <c r="N3704" t="b">
        <v>0</v>
      </c>
      <c r="O3704" t="s">
        <v>8280</v>
      </c>
      <c r="P3704" t="s">
        <v>8315</v>
      </c>
      <c r="Q3704" t="s">
        <v>8333</v>
      </c>
      <c r="R3704">
        <f t="shared" si="399"/>
        <v>26.6</v>
      </c>
      <c r="S3704" s="9">
        <f t="shared" si="400"/>
        <v>28</v>
      </c>
      <c r="T3704" s="8">
        <f t="shared" si="401"/>
        <v>41948.771168981482</v>
      </c>
      <c r="U3704" s="8">
        <f t="shared" si="402"/>
        <v>41978.771168981482</v>
      </c>
      <c r="V3704" s="14">
        <f t="shared" si="403"/>
        <v>30</v>
      </c>
      <c r="W3704" s="10">
        <f t="shared" si="404"/>
        <v>-0.71594000000000002</v>
      </c>
      <c r="X3704" s="21">
        <f t="shared" si="405"/>
        <v>2014</v>
      </c>
    </row>
    <row r="3705" spans="1:24" ht="60" x14ac:dyDescent="0.25">
      <c r="A3705">
        <v>545</v>
      </c>
      <c r="B3705" s="1" t="s">
        <v>546</v>
      </c>
      <c r="C3705" s="1" t="s">
        <v>4655</v>
      </c>
      <c r="D3705" s="3">
        <v>50000</v>
      </c>
      <c r="E3705" s="4">
        <v>13692</v>
      </c>
      <c r="F3705" t="s">
        <v>8220</v>
      </c>
      <c r="G3705" t="s">
        <v>8229</v>
      </c>
      <c r="H3705" t="s">
        <v>8410</v>
      </c>
      <c r="I3705" t="s">
        <v>8248</v>
      </c>
      <c r="J3705">
        <v>1447600389</v>
      </c>
      <c r="K3705">
        <v>1444140789</v>
      </c>
      <c r="L3705" t="b">
        <v>0</v>
      </c>
      <c r="M3705">
        <v>34</v>
      </c>
      <c r="N3705" t="b">
        <v>0</v>
      </c>
      <c r="O3705" t="s">
        <v>8270</v>
      </c>
      <c r="P3705" t="s">
        <v>8307</v>
      </c>
      <c r="Q3705" t="s">
        <v>8341</v>
      </c>
      <c r="R3705">
        <f t="shared" si="399"/>
        <v>402.71</v>
      </c>
      <c r="S3705" s="9">
        <f t="shared" si="400"/>
        <v>27</v>
      </c>
      <c r="T3705" s="8">
        <f t="shared" si="401"/>
        <v>42283.592465277776</v>
      </c>
      <c r="U3705" s="8">
        <f t="shared" si="402"/>
        <v>42323.634131944447</v>
      </c>
      <c r="V3705" s="14">
        <f t="shared" si="403"/>
        <v>40.041666666671517</v>
      </c>
      <c r="W3705" s="10">
        <f t="shared" si="404"/>
        <v>-0.72616000000000003</v>
      </c>
      <c r="X3705" s="21">
        <f t="shared" si="405"/>
        <v>2015</v>
      </c>
    </row>
    <row r="3706" spans="1:24" ht="75" x14ac:dyDescent="0.25">
      <c r="A3706">
        <v>677</v>
      </c>
      <c r="B3706" s="1" t="s">
        <v>678</v>
      </c>
      <c r="C3706" s="1" t="s">
        <v>4787</v>
      </c>
      <c r="D3706" s="3">
        <v>50000</v>
      </c>
      <c r="E3706" s="4">
        <v>12792</v>
      </c>
      <c r="F3706" t="s">
        <v>8220</v>
      </c>
      <c r="G3706" t="s">
        <v>8236</v>
      </c>
      <c r="H3706" t="s">
        <v>8411</v>
      </c>
      <c r="I3706" t="s">
        <v>8248</v>
      </c>
      <c r="J3706">
        <v>1467106895</v>
      </c>
      <c r="K3706">
        <v>1463218895</v>
      </c>
      <c r="L3706" t="b">
        <v>0</v>
      </c>
      <c r="M3706">
        <v>96</v>
      </c>
      <c r="N3706" t="b">
        <v>0</v>
      </c>
      <c r="O3706" t="s">
        <v>8271</v>
      </c>
      <c r="P3706" t="s">
        <v>8307</v>
      </c>
      <c r="Q3706" t="s">
        <v>8309</v>
      </c>
      <c r="R3706">
        <f t="shared" si="399"/>
        <v>133.25</v>
      </c>
      <c r="S3706" s="9">
        <f t="shared" si="400"/>
        <v>26</v>
      </c>
      <c r="T3706" s="8">
        <f t="shared" si="401"/>
        <v>42504.403877314813</v>
      </c>
      <c r="U3706" s="8">
        <f t="shared" si="402"/>
        <v>42549.403877314813</v>
      </c>
      <c r="V3706" s="14">
        <f t="shared" si="403"/>
        <v>45</v>
      </c>
      <c r="W3706" s="10">
        <f t="shared" si="404"/>
        <v>-0.74416000000000004</v>
      </c>
      <c r="X3706" s="21">
        <f t="shared" si="405"/>
        <v>2016</v>
      </c>
    </row>
    <row r="3707" spans="1:24" ht="60" x14ac:dyDescent="0.25">
      <c r="A3707">
        <v>672</v>
      </c>
      <c r="B3707" s="1" t="s">
        <v>673</v>
      </c>
      <c r="C3707" s="1" t="s">
        <v>4782</v>
      </c>
      <c r="D3707" s="3">
        <v>50000</v>
      </c>
      <c r="E3707" s="4">
        <v>10814</v>
      </c>
      <c r="F3707" t="s">
        <v>8220</v>
      </c>
      <c r="G3707" t="s">
        <v>8223</v>
      </c>
      <c r="H3707" t="s">
        <v>8404</v>
      </c>
      <c r="I3707" t="s">
        <v>8245</v>
      </c>
      <c r="J3707">
        <v>1420088340</v>
      </c>
      <c r="K3707">
        <v>1417410964</v>
      </c>
      <c r="L3707" t="b">
        <v>0</v>
      </c>
      <c r="M3707">
        <v>215</v>
      </c>
      <c r="N3707" t="b">
        <v>0</v>
      </c>
      <c r="O3707" t="s">
        <v>8271</v>
      </c>
      <c r="P3707" t="s">
        <v>8307</v>
      </c>
      <c r="Q3707" t="s">
        <v>8309</v>
      </c>
      <c r="R3707">
        <f t="shared" si="399"/>
        <v>50.3</v>
      </c>
      <c r="S3707" s="9">
        <f t="shared" si="400"/>
        <v>22</v>
      </c>
      <c r="T3707" s="8">
        <f t="shared" si="401"/>
        <v>41974.219490740739</v>
      </c>
      <c r="U3707" s="8">
        <f t="shared" si="402"/>
        <v>42005.207638888889</v>
      </c>
      <c r="V3707" s="14">
        <f t="shared" si="403"/>
        <v>30.988148148149776</v>
      </c>
      <c r="W3707" s="10">
        <f t="shared" si="404"/>
        <v>-0.78371999999999997</v>
      </c>
      <c r="X3707" s="21">
        <f t="shared" si="405"/>
        <v>2014</v>
      </c>
    </row>
    <row r="3708" spans="1:24" ht="60" x14ac:dyDescent="0.25">
      <c r="A3708">
        <v>3893</v>
      </c>
      <c r="B3708" s="1" t="s">
        <v>3890</v>
      </c>
      <c r="C3708" s="1" t="s">
        <v>8001</v>
      </c>
      <c r="D3708" s="3">
        <v>50000</v>
      </c>
      <c r="E3708" s="4">
        <v>10775</v>
      </c>
      <c r="F3708" t="s">
        <v>8220</v>
      </c>
      <c r="G3708" t="s">
        <v>8223</v>
      </c>
      <c r="H3708" t="s">
        <v>8404</v>
      </c>
      <c r="I3708" t="s">
        <v>8245</v>
      </c>
      <c r="J3708">
        <v>1404194400</v>
      </c>
      <c r="K3708">
        <v>1400600840</v>
      </c>
      <c r="L3708" t="b">
        <v>0</v>
      </c>
      <c r="M3708">
        <v>84</v>
      </c>
      <c r="N3708" t="b">
        <v>0</v>
      </c>
      <c r="O3708" t="s">
        <v>8269</v>
      </c>
      <c r="P3708" t="s">
        <v>8322</v>
      </c>
      <c r="Q3708" t="s">
        <v>8325</v>
      </c>
      <c r="R3708">
        <f t="shared" si="399"/>
        <v>128.27000000000001</v>
      </c>
      <c r="S3708" s="9">
        <f t="shared" si="400"/>
        <v>22</v>
      </c>
      <c r="T3708" s="8">
        <f t="shared" si="401"/>
        <v>41779.657870370371</v>
      </c>
      <c r="U3708" s="8">
        <f t="shared" si="402"/>
        <v>41821.25</v>
      </c>
      <c r="V3708" s="14">
        <f t="shared" si="403"/>
        <v>41.592129629629198</v>
      </c>
      <c r="W3708" s="10">
        <f t="shared" si="404"/>
        <v>-0.78449999999999998</v>
      </c>
      <c r="X3708" s="21">
        <f t="shared" si="405"/>
        <v>2014</v>
      </c>
    </row>
    <row r="3709" spans="1:24" ht="45" x14ac:dyDescent="0.25">
      <c r="A3709">
        <v>219</v>
      </c>
      <c r="B3709" s="1" t="s">
        <v>221</v>
      </c>
      <c r="C3709" s="1" t="s">
        <v>4329</v>
      </c>
      <c r="D3709" s="3">
        <v>50000</v>
      </c>
      <c r="E3709" s="4">
        <v>8815</v>
      </c>
      <c r="F3709" t="s">
        <v>8220</v>
      </c>
      <c r="G3709" t="s">
        <v>8223</v>
      </c>
      <c r="H3709" t="s">
        <v>8404</v>
      </c>
      <c r="I3709" t="s">
        <v>8245</v>
      </c>
      <c r="J3709">
        <v>1459493940</v>
      </c>
      <c r="K3709">
        <v>1456732225</v>
      </c>
      <c r="L3709" t="b">
        <v>0</v>
      </c>
      <c r="M3709">
        <v>76</v>
      </c>
      <c r="N3709" t="b">
        <v>0</v>
      </c>
      <c r="O3709" t="s">
        <v>8266</v>
      </c>
      <c r="P3709" t="s">
        <v>8320</v>
      </c>
      <c r="Q3709" t="s">
        <v>8324</v>
      </c>
      <c r="R3709">
        <f t="shared" si="399"/>
        <v>115.99</v>
      </c>
      <c r="S3709" s="9">
        <f t="shared" si="400"/>
        <v>18</v>
      </c>
      <c r="T3709" s="8">
        <f t="shared" si="401"/>
        <v>42429.326678240745</v>
      </c>
      <c r="U3709" s="8">
        <f t="shared" si="402"/>
        <v>42461.290972222225</v>
      </c>
      <c r="V3709" s="14">
        <f t="shared" si="403"/>
        <v>31.964293981480296</v>
      </c>
      <c r="W3709" s="10">
        <f t="shared" si="404"/>
        <v>-0.82369999999999999</v>
      </c>
      <c r="X3709" s="21">
        <f t="shared" si="405"/>
        <v>2016</v>
      </c>
    </row>
    <row r="3710" spans="1:24" ht="45" x14ac:dyDescent="0.25">
      <c r="A3710">
        <v>513</v>
      </c>
      <c r="B3710" s="1" t="s">
        <v>514</v>
      </c>
      <c r="C3710" s="1" t="s">
        <v>4623</v>
      </c>
      <c r="D3710" s="3">
        <v>50000</v>
      </c>
      <c r="E3710" s="4">
        <v>6962</v>
      </c>
      <c r="F3710" t="s">
        <v>8220</v>
      </c>
      <c r="G3710" t="s">
        <v>8223</v>
      </c>
      <c r="H3710" t="s">
        <v>8404</v>
      </c>
      <c r="I3710" t="s">
        <v>8245</v>
      </c>
      <c r="J3710">
        <v>1471244400</v>
      </c>
      <c r="K3710">
        <v>1467387705</v>
      </c>
      <c r="L3710" t="b">
        <v>0</v>
      </c>
      <c r="M3710">
        <v>68</v>
      </c>
      <c r="N3710" t="b">
        <v>0</v>
      </c>
      <c r="O3710" t="s">
        <v>8268</v>
      </c>
      <c r="P3710" t="s">
        <v>8320</v>
      </c>
      <c r="Q3710" t="s">
        <v>8338</v>
      </c>
      <c r="R3710">
        <f t="shared" si="399"/>
        <v>102.38</v>
      </c>
      <c r="S3710" s="9">
        <f t="shared" si="400"/>
        <v>14</v>
      </c>
      <c r="T3710" s="8">
        <f t="shared" si="401"/>
        <v>42552.653993055559</v>
      </c>
      <c r="U3710" s="8">
        <f t="shared" si="402"/>
        <v>42597.291666666672</v>
      </c>
      <c r="V3710" s="14">
        <f t="shared" si="403"/>
        <v>44.637673611112405</v>
      </c>
      <c r="W3710" s="10">
        <f t="shared" si="404"/>
        <v>-0.86075999999999997</v>
      </c>
      <c r="X3710" s="21">
        <f t="shared" si="405"/>
        <v>2016</v>
      </c>
    </row>
    <row r="3711" spans="1:24" ht="45" x14ac:dyDescent="0.25">
      <c r="A3711">
        <v>944</v>
      </c>
      <c r="B3711" s="1" t="s">
        <v>945</v>
      </c>
      <c r="C3711" s="1" t="s">
        <v>5054</v>
      </c>
      <c r="D3711" s="3">
        <v>50000</v>
      </c>
      <c r="E3711" s="4">
        <v>6663</v>
      </c>
      <c r="F3711" t="s">
        <v>8220</v>
      </c>
      <c r="G3711" t="s">
        <v>8223</v>
      </c>
      <c r="H3711" t="s">
        <v>8404</v>
      </c>
      <c r="I3711" t="s">
        <v>8245</v>
      </c>
      <c r="J3711">
        <v>1460988000</v>
      </c>
      <c r="K3711">
        <v>1458050450</v>
      </c>
      <c r="L3711" t="b">
        <v>0</v>
      </c>
      <c r="M3711">
        <v>96</v>
      </c>
      <c r="N3711" t="b">
        <v>0</v>
      </c>
      <c r="O3711" t="s">
        <v>8271</v>
      </c>
      <c r="P3711" t="s">
        <v>8307</v>
      </c>
      <c r="Q3711" t="s">
        <v>8309</v>
      </c>
      <c r="R3711">
        <f t="shared" si="399"/>
        <v>69.41</v>
      </c>
      <c r="S3711" s="9">
        <f t="shared" si="400"/>
        <v>13</v>
      </c>
      <c r="T3711" s="8">
        <f t="shared" si="401"/>
        <v>42444.583912037036</v>
      </c>
      <c r="U3711" s="8">
        <f t="shared" si="402"/>
        <v>42478.583333333328</v>
      </c>
      <c r="V3711" s="14">
        <f t="shared" si="403"/>
        <v>33.999421296291985</v>
      </c>
      <c r="W3711" s="10">
        <f t="shared" si="404"/>
        <v>-0.86673999999999995</v>
      </c>
      <c r="X3711" s="21">
        <f t="shared" si="405"/>
        <v>2016</v>
      </c>
    </row>
    <row r="3712" spans="1:24" ht="45" x14ac:dyDescent="0.25">
      <c r="A3712">
        <v>987</v>
      </c>
      <c r="B3712" s="1" t="s">
        <v>988</v>
      </c>
      <c r="C3712" s="1" t="s">
        <v>5097</v>
      </c>
      <c r="D3712" s="3">
        <v>50000</v>
      </c>
      <c r="E3712" s="4">
        <v>6610</v>
      </c>
      <c r="F3712" t="s">
        <v>8220</v>
      </c>
      <c r="G3712" t="s">
        <v>8232</v>
      </c>
      <c r="H3712" t="s">
        <v>8415</v>
      </c>
      <c r="I3712" t="s">
        <v>8248</v>
      </c>
      <c r="J3712">
        <v>1403507050</v>
      </c>
      <c r="K3712">
        <v>1400051050</v>
      </c>
      <c r="L3712" t="b">
        <v>0</v>
      </c>
      <c r="M3712">
        <v>41</v>
      </c>
      <c r="N3712" t="b">
        <v>0</v>
      </c>
      <c r="O3712" t="s">
        <v>8271</v>
      </c>
      <c r="P3712" t="s">
        <v>8307</v>
      </c>
      <c r="Q3712" t="s">
        <v>8309</v>
      </c>
      <c r="R3712">
        <f t="shared" si="399"/>
        <v>161.22</v>
      </c>
      <c r="S3712" s="9">
        <f t="shared" si="400"/>
        <v>13</v>
      </c>
      <c r="T3712" s="8">
        <f t="shared" si="401"/>
        <v>41773.294560185182</v>
      </c>
      <c r="U3712" s="8">
        <f t="shared" si="402"/>
        <v>41813.294560185182</v>
      </c>
      <c r="V3712" s="14">
        <f t="shared" si="403"/>
        <v>40</v>
      </c>
      <c r="W3712" s="10">
        <f t="shared" si="404"/>
        <v>-0.86780000000000002</v>
      </c>
      <c r="X3712" s="21">
        <f t="shared" si="405"/>
        <v>2014</v>
      </c>
    </row>
    <row r="3713" spans="1:24" ht="60" x14ac:dyDescent="0.25">
      <c r="A3713">
        <v>1009</v>
      </c>
      <c r="B3713" s="1" t="s">
        <v>1010</v>
      </c>
      <c r="C3713" s="1" t="s">
        <v>5119</v>
      </c>
      <c r="D3713" s="3">
        <v>50000</v>
      </c>
      <c r="E3713" s="4">
        <v>6565</v>
      </c>
      <c r="F3713" t="s">
        <v>8219</v>
      </c>
      <c r="G3713" t="s">
        <v>8223</v>
      </c>
      <c r="H3713" t="s">
        <v>8404</v>
      </c>
      <c r="I3713" t="s">
        <v>8245</v>
      </c>
      <c r="J3713">
        <v>1466346646</v>
      </c>
      <c r="K3713">
        <v>1463754646</v>
      </c>
      <c r="L3713" t="b">
        <v>0</v>
      </c>
      <c r="M3713">
        <v>101</v>
      </c>
      <c r="N3713" t="b">
        <v>0</v>
      </c>
      <c r="O3713" t="s">
        <v>8271</v>
      </c>
      <c r="P3713" t="s">
        <v>8307</v>
      </c>
      <c r="Q3713" t="s">
        <v>8309</v>
      </c>
      <c r="R3713">
        <f t="shared" si="399"/>
        <v>65</v>
      </c>
      <c r="S3713" s="9">
        <f t="shared" si="400"/>
        <v>13</v>
      </c>
      <c r="T3713" s="8">
        <f t="shared" si="401"/>
        <v>42510.604699074072</v>
      </c>
      <c r="U3713" s="8">
        <f t="shared" si="402"/>
        <v>42540.604699074072</v>
      </c>
      <c r="V3713" s="14">
        <f t="shared" si="403"/>
        <v>30</v>
      </c>
      <c r="W3713" s="10">
        <f t="shared" si="404"/>
        <v>-0.86870000000000003</v>
      </c>
      <c r="X3713" s="21">
        <f t="shared" si="405"/>
        <v>2016</v>
      </c>
    </row>
    <row r="3714" spans="1:24" ht="45" x14ac:dyDescent="0.25">
      <c r="A3714">
        <v>1180</v>
      </c>
      <c r="B3714" s="1" t="s">
        <v>1181</v>
      </c>
      <c r="C3714" s="1" t="s">
        <v>5290</v>
      </c>
      <c r="D3714" s="3">
        <v>50000</v>
      </c>
      <c r="E3714" s="4">
        <v>5875</v>
      </c>
      <c r="F3714" t="s">
        <v>8220</v>
      </c>
      <c r="G3714" t="s">
        <v>8223</v>
      </c>
      <c r="H3714" t="s">
        <v>8404</v>
      </c>
      <c r="I3714" t="s">
        <v>8245</v>
      </c>
      <c r="J3714">
        <v>1403983314</v>
      </c>
      <c r="K3714">
        <v>1400786514</v>
      </c>
      <c r="L3714" t="b">
        <v>0</v>
      </c>
      <c r="M3714">
        <v>85</v>
      </c>
      <c r="N3714" t="b">
        <v>0</v>
      </c>
      <c r="O3714" t="s">
        <v>8282</v>
      </c>
      <c r="P3714" t="s">
        <v>8318</v>
      </c>
      <c r="Q3714" t="s">
        <v>8344</v>
      </c>
      <c r="R3714">
        <f t="shared" ref="R3714:R3777" si="406">IFERROR(ROUND(E3714/M3714,2),0)</f>
        <v>69.12</v>
      </c>
      <c r="S3714" s="9">
        <f t="shared" ref="S3714:S3777" si="407">ROUND((E3714/D3714)*100,0)</f>
        <v>12</v>
      </c>
      <c r="T3714" s="8">
        <f t="shared" ref="T3714:T3777" si="408">+(((K3714/60)/60)/24)+DATE(1970,1,1)</f>
        <v>41781.806875000002</v>
      </c>
      <c r="U3714" s="8">
        <f t="shared" ref="U3714:U3777" si="409">+(((J3714/60)/60/24)+DATE(1970,1,1))</f>
        <v>41818.806875000002</v>
      </c>
      <c r="V3714" s="14">
        <f t="shared" ref="V3714:V3777" si="410">+U3714-T3714</f>
        <v>37</v>
      </c>
      <c r="W3714" s="10">
        <f t="shared" ref="W3714:W3777" si="411">+(E3714-D3714)/D3714</f>
        <v>-0.88249999999999995</v>
      </c>
      <c r="X3714" s="21">
        <f t="shared" ref="X3714:X3777" si="412">YEAR(T3714)</f>
        <v>2014</v>
      </c>
    </row>
    <row r="3715" spans="1:24" ht="30" x14ac:dyDescent="0.25">
      <c r="A3715">
        <v>1307</v>
      </c>
      <c r="B3715" s="1" t="s">
        <v>1308</v>
      </c>
      <c r="C3715" s="1" t="s">
        <v>5417</v>
      </c>
      <c r="D3715" s="3">
        <v>50000</v>
      </c>
      <c r="E3715" s="4">
        <v>5757</v>
      </c>
      <c r="F3715" t="s">
        <v>8219</v>
      </c>
      <c r="G3715" t="s">
        <v>8223</v>
      </c>
      <c r="H3715" t="s">
        <v>8404</v>
      </c>
      <c r="I3715" t="s">
        <v>8245</v>
      </c>
      <c r="J3715">
        <v>1455710679</v>
      </c>
      <c r="K3715">
        <v>1453118679</v>
      </c>
      <c r="L3715" t="b">
        <v>0</v>
      </c>
      <c r="M3715">
        <v>45</v>
      </c>
      <c r="N3715" t="b">
        <v>0</v>
      </c>
      <c r="O3715" t="s">
        <v>8271</v>
      </c>
      <c r="P3715" t="s">
        <v>8307</v>
      </c>
      <c r="Q3715" t="s">
        <v>8309</v>
      </c>
      <c r="R3715">
        <f t="shared" si="406"/>
        <v>127.93</v>
      </c>
      <c r="S3715" s="9">
        <f t="shared" si="407"/>
        <v>12</v>
      </c>
      <c r="T3715" s="8">
        <f t="shared" si="408"/>
        <v>42387.503229166665</v>
      </c>
      <c r="U3715" s="8">
        <f t="shared" si="409"/>
        <v>42417.503229166665</v>
      </c>
      <c r="V3715" s="14">
        <f t="shared" si="410"/>
        <v>30</v>
      </c>
      <c r="W3715" s="10">
        <f t="shared" si="411"/>
        <v>-0.88485999999999998</v>
      </c>
      <c r="X3715" s="21">
        <f t="shared" si="412"/>
        <v>2016</v>
      </c>
    </row>
    <row r="3716" spans="1:24" ht="45" x14ac:dyDescent="0.25">
      <c r="A3716">
        <v>3146</v>
      </c>
      <c r="B3716" s="1" t="s">
        <v>3146</v>
      </c>
      <c r="C3716" s="1" t="s">
        <v>7256</v>
      </c>
      <c r="D3716" s="3">
        <v>50000</v>
      </c>
      <c r="E3716" s="4">
        <v>5250</v>
      </c>
      <c r="F3716" t="s">
        <v>8221</v>
      </c>
      <c r="G3716" t="s">
        <v>8237</v>
      </c>
      <c r="H3716" t="s">
        <v>8420</v>
      </c>
      <c r="I3716" t="s">
        <v>8255</v>
      </c>
      <c r="J3716">
        <v>1492356166</v>
      </c>
      <c r="K3716">
        <v>1488471766</v>
      </c>
      <c r="L3716" t="b">
        <v>0</v>
      </c>
      <c r="M3716">
        <v>12</v>
      </c>
      <c r="N3716" t="b">
        <v>0</v>
      </c>
      <c r="O3716" t="s">
        <v>8269</v>
      </c>
      <c r="P3716" t="s">
        <v>8322</v>
      </c>
      <c r="Q3716" t="s">
        <v>8325</v>
      </c>
      <c r="R3716">
        <f t="shared" si="406"/>
        <v>437.5</v>
      </c>
      <c r="S3716" s="9">
        <f t="shared" si="407"/>
        <v>11</v>
      </c>
      <c r="T3716" s="8">
        <f t="shared" si="408"/>
        <v>42796.682476851856</v>
      </c>
      <c r="U3716" s="8">
        <f t="shared" si="409"/>
        <v>42841.640810185185</v>
      </c>
      <c r="V3716" s="14">
        <f t="shared" si="410"/>
        <v>44.958333333328483</v>
      </c>
      <c r="W3716" s="10">
        <f t="shared" si="411"/>
        <v>-0.89500000000000002</v>
      </c>
      <c r="X3716" s="21">
        <f t="shared" si="412"/>
        <v>2017</v>
      </c>
    </row>
    <row r="3717" spans="1:24" ht="60" x14ac:dyDescent="0.25">
      <c r="A3717">
        <v>667</v>
      </c>
      <c r="B3717" s="1" t="s">
        <v>668</v>
      </c>
      <c r="C3717" s="1" t="s">
        <v>4777</v>
      </c>
      <c r="D3717" s="3">
        <v>50000</v>
      </c>
      <c r="E3717" s="4">
        <v>5010</v>
      </c>
      <c r="F3717" t="s">
        <v>8220</v>
      </c>
      <c r="G3717" t="s">
        <v>8236</v>
      </c>
      <c r="H3717" t="s">
        <v>8411</v>
      </c>
      <c r="I3717" t="s">
        <v>8248</v>
      </c>
      <c r="J3717">
        <v>1477731463</v>
      </c>
      <c r="K3717">
        <v>1474275463</v>
      </c>
      <c r="L3717" t="b">
        <v>0</v>
      </c>
      <c r="M3717">
        <v>28</v>
      </c>
      <c r="N3717" t="b">
        <v>0</v>
      </c>
      <c r="O3717" t="s">
        <v>8271</v>
      </c>
      <c r="P3717" t="s">
        <v>8307</v>
      </c>
      <c r="Q3717" t="s">
        <v>8309</v>
      </c>
      <c r="R3717">
        <f t="shared" si="406"/>
        <v>178.93</v>
      </c>
      <c r="S3717" s="9">
        <f t="shared" si="407"/>
        <v>10</v>
      </c>
      <c r="T3717" s="8">
        <f t="shared" si="408"/>
        <v>42632.373414351852</v>
      </c>
      <c r="U3717" s="8">
        <f t="shared" si="409"/>
        <v>42672.373414351852</v>
      </c>
      <c r="V3717" s="14">
        <f t="shared" si="410"/>
        <v>40</v>
      </c>
      <c r="W3717" s="10">
        <f t="shared" si="411"/>
        <v>-0.89980000000000004</v>
      </c>
      <c r="X3717" s="21">
        <f t="shared" si="412"/>
        <v>2016</v>
      </c>
    </row>
    <row r="3718" spans="1:24" ht="60" x14ac:dyDescent="0.25">
      <c r="A3718">
        <v>1324</v>
      </c>
      <c r="B3718" s="1" t="s">
        <v>1325</v>
      </c>
      <c r="C3718" s="1" t="s">
        <v>5434</v>
      </c>
      <c r="D3718" s="3">
        <v>50000</v>
      </c>
      <c r="E3718" s="4">
        <v>4920</v>
      </c>
      <c r="F3718" t="s">
        <v>8219</v>
      </c>
      <c r="G3718" t="s">
        <v>8223</v>
      </c>
      <c r="H3718" t="s">
        <v>8404</v>
      </c>
      <c r="I3718" t="s">
        <v>8245</v>
      </c>
      <c r="J3718">
        <v>1476371552</v>
      </c>
      <c r="K3718">
        <v>1473779552</v>
      </c>
      <c r="L3718" t="b">
        <v>0</v>
      </c>
      <c r="M3718">
        <v>90</v>
      </c>
      <c r="N3718" t="b">
        <v>0</v>
      </c>
      <c r="O3718" t="s">
        <v>8271</v>
      </c>
      <c r="P3718" t="s">
        <v>8307</v>
      </c>
      <c r="Q3718" t="s">
        <v>8309</v>
      </c>
      <c r="R3718">
        <f t="shared" si="406"/>
        <v>54.67</v>
      </c>
      <c r="S3718" s="9">
        <f t="shared" si="407"/>
        <v>10</v>
      </c>
      <c r="T3718" s="8">
        <f t="shared" si="408"/>
        <v>42626.633703703701</v>
      </c>
      <c r="U3718" s="8">
        <f t="shared" si="409"/>
        <v>42656.633703703701</v>
      </c>
      <c r="V3718" s="14">
        <f t="shared" si="410"/>
        <v>30</v>
      </c>
      <c r="W3718" s="10">
        <f t="shared" si="411"/>
        <v>-0.90159999999999996</v>
      </c>
      <c r="X3718" s="21">
        <f t="shared" si="412"/>
        <v>2016</v>
      </c>
    </row>
    <row r="3719" spans="1:24" ht="45" x14ac:dyDescent="0.25">
      <c r="A3719">
        <v>2600</v>
      </c>
      <c r="B3719" s="1" t="s">
        <v>2600</v>
      </c>
      <c r="C3719" s="1" t="s">
        <v>6710</v>
      </c>
      <c r="D3719" s="3">
        <v>50000</v>
      </c>
      <c r="E3719" s="4">
        <v>3466</v>
      </c>
      <c r="F3719" t="s">
        <v>8220</v>
      </c>
      <c r="G3719" t="s">
        <v>8223</v>
      </c>
      <c r="H3719" t="s">
        <v>8404</v>
      </c>
      <c r="I3719" t="s">
        <v>8245</v>
      </c>
      <c r="J3719">
        <v>1458938200</v>
      </c>
      <c r="K3719">
        <v>1453757800</v>
      </c>
      <c r="L3719" t="b">
        <v>0</v>
      </c>
      <c r="M3719">
        <v>30</v>
      </c>
      <c r="N3719" t="b">
        <v>0</v>
      </c>
      <c r="O3719" t="s">
        <v>8282</v>
      </c>
      <c r="P3719" t="s">
        <v>8318</v>
      </c>
      <c r="Q3719" t="s">
        <v>8344</v>
      </c>
      <c r="R3719">
        <f t="shared" si="406"/>
        <v>115.53</v>
      </c>
      <c r="S3719" s="9">
        <f t="shared" si="407"/>
        <v>7</v>
      </c>
      <c r="T3719" s="8">
        <f t="shared" si="408"/>
        <v>42394.900462962964</v>
      </c>
      <c r="U3719" s="8">
        <f t="shared" si="409"/>
        <v>42454.858796296292</v>
      </c>
      <c r="V3719" s="14">
        <f t="shared" si="410"/>
        <v>59.958333333328483</v>
      </c>
      <c r="W3719" s="10">
        <f t="shared" si="411"/>
        <v>-0.93067999999999995</v>
      </c>
      <c r="X3719" s="21">
        <f t="shared" si="412"/>
        <v>2016</v>
      </c>
    </row>
    <row r="3720" spans="1:24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t="s">
        <v>8223</v>
      </c>
      <c r="H3720" t="s">
        <v>8404</v>
      </c>
      <c r="I3720" t="s">
        <v>8245</v>
      </c>
      <c r="J3720">
        <v>1418056315</v>
      </c>
      <c r="K3720">
        <v>1414164715</v>
      </c>
      <c r="L3720" t="b">
        <v>0</v>
      </c>
      <c r="M3720">
        <v>37</v>
      </c>
      <c r="N3720" t="b">
        <v>0</v>
      </c>
      <c r="O3720" t="s">
        <v>8271</v>
      </c>
      <c r="P3720" t="s">
        <v>8307</v>
      </c>
      <c r="Q3720" t="s">
        <v>8309</v>
      </c>
      <c r="R3720">
        <f t="shared" si="406"/>
        <v>89.65</v>
      </c>
      <c r="S3720" s="9">
        <f t="shared" si="407"/>
        <v>7</v>
      </c>
      <c r="T3720" s="8">
        <f t="shared" si="408"/>
        <v>41936.647164351853</v>
      </c>
      <c r="U3720" s="8">
        <f t="shared" si="409"/>
        <v>41981.688831018517</v>
      </c>
      <c r="V3720" s="14">
        <f t="shared" si="410"/>
        <v>45.041666666664241</v>
      </c>
      <c r="W3720" s="10">
        <f t="shared" si="411"/>
        <v>-0.93366000000000005</v>
      </c>
      <c r="X3720" s="21">
        <f t="shared" si="412"/>
        <v>2014</v>
      </c>
    </row>
    <row r="3721" spans="1:24" ht="60" x14ac:dyDescent="0.25">
      <c r="A3721">
        <v>3139</v>
      </c>
      <c r="B3721" s="1" t="s">
        <v>3139</v>
      </c>
      <c r="C3721" s="1" t="s">
        <v>7249</v>
      </c>
      <c r="D3721" s="3">
        <v>50000</v>
      </c>
      <c r="E3721" s="4">
        <v>2700</v>
      </c>
      <c r="F3721" t="s">
        <v>8221</v>
      </c>
      <c r="G3721" t="s">
        <v>8237</v>
      </c>
      <c r="H3721" t="s">
        <v>8420</v>
      </c>
      <c r="I3721" t="s">
        <v>8255</v>
      </c>
      <c r="J3721">
        <v>1490416380</v>
      </c>
      <c r="K3721">
        <v>1487485760</v>
      </c>
      <c r="L3721" t="b">
        <v>0</v>
      </c>
      <c r="M3721">
        <v>6</v>
      </c>
      <c r="N3721" t="b">
        <v>0</v>
      </c>
      <c r="O3721" t="s">
        <v>8269</v>
      </c>
      <c r="P3721" t="s">
        <v>8322</v>
      </c>
      <c r="Q3721" t="s">
        <v>8325</v>
      </c>
      <c r="R3721">
        <f t="shared" si="406"/>
        <v>450</v>
      </c>
      <c r="S3721" s="9">
        <f t="shared" si="407"/>
        <v>5</v>
      </c>
      <c r="T3721" s="8">
        <f t="shared" si="408"/>
        <v>42785.270370370374</v>
      </c>
      <c r="U3721" s="8">
        <f t="shared" si="409"/>
        <v>42819.189583333333</v>
      </c>
      <c r="V3721" s="14">
        <f t="shared" si="410"/>
        <v>33.919212962959136</v>
      </c>
      <c r="W3721" s="10">
        <f t="shared" si="411"/>
        <v>-0.94599999999999995</v>
      </c>
      <c r="X3721" s="21">
        <f t="shared" si="412"/>
        <v>2017</v>
      </c>
    </row>
    <row r="3722" spans="1:24" ht="45" x14ac:dyDescent="0.25">
      <c r="A3722">
        <v>1226</v>
      </c>
      <c r="B3722" s="1" t="s">
        <v>1227</v>
      </c>
      <c r="C3722" s="1" t="s">
        <v>5336</v>
      </c>
      <c r="D3722" s="3">
        <v>50000</v>
      </c>
      <c r="E3722" s="4">
        <v>1937</v>
      </c>
      <c r="F3722" t="s">
        <v>8219</v>
      </c>
      <c r="G3722" t="s">
        <v>8223</v>
      </c>
      <c r="H3722" t="s">
        <v>8404</v>
      </c>
      <c r="I3722" t="s">
        <v>8245</v>
      </c>
      <c r="J3722">
        <v>1398042000</v>
      </c>
      <c r="K3722">
        <v>1395089981</v>
      </c>
      <c r="L3722" t="b">
        <v>0</v>
      </c>
      <c r="M3722">
        <v>40</v>
      </c>
      <c r="N3722" t="b">
        <v>0</v>
      </c>
      <c r="O3722" t="s">
        <v>8284</v>
      </c>
      <c r="P3722" t="s">
        <v>8326</v>
      </c>
      <c r="Q3722" t="s">
        <v>8353</v>
      </c>
      <c r="R3722">
        <f t="shared" si="406"/>
        <v>48.43</v>
      </c>
      <c r="S3722" s="9">
        <f t="shared" si="407"/>
        <v>4</v>
      </c>
      <c r="T3722" s="8">
        <f t="shared" si="408"/>
        <v>41715.874780092592</v>
      </c>
      <c r="U3722" s="8">
        <f t="shared" si="409"/>
        <v>41750.041666666664</v>
      </c>
      <c r="V3722" s="14">
        <f t="shared" si="410"/>
        <v>34.166886574072123</v>
      </c>
      <c r="W3722" s="10">
        <f t="shared" si="411"/>
        <v>-0.96126</v>
      </c>
      <c r="X3722" s="21">
        <f t="shared" si="412"/>
        <v>2014</v>
      </c>
    </row>
    <row r="3723" spans="1:24" ht="60" x14ac:dyDescent="0.25">
      <c r="A3723">
        <v>660</v>
      </c>
      <c r="B3723" s="1" t="s">
        <v>661</v>
      </c>
      <c r="C3723" s="1" t="s">
        <v>4770</v>
      </c>
      <c r="D3723" s="3">
        <v>50000</v>
      </c>
      <c r="E3723" s="4">
        <v>1529</v>
      </c>
      <c r="F3723" t="s">
        <v>8220</v>
      </c>
      <c r="G3723" t="s">
        <v>8223</v>
      </c>
      <c r="H3723" t="s">
        <v>8404</v>
      </c>
      <c r="I3723" t="s">
        <v>8245</v>
      </c>
      <c r="J3723">
        <v>1415558879</v>
      </c>
      <c r="K3723">
        <v>1412963279</v>
      </c>
      <c r="L3723" t="b">
        <v>0</v>
      </c>
      <c r="M3723">
        <v>18</v>
      </c>
      <c r="N3723" t="b">
        <v>0</v>
      </c>
      <c r="O3723" t="s">
        <v>8271</v>
      </c>
      <c r="P3723" t="s">
        <v>8307</v>
      </c>
      <c r="Q3723" t="s">
        <v>8309</v>
      </c>
      <c r="R3723">
        <f t="shared" si="406"/>
        <v>84.94</v>
      </c>
      <c r="S3723" s="9">
        <f t="shared" si="407"/>
        <v>3</v>
      </c>
      <c r="T3723" s="8">
        <f t="shared" si="408"/>
        <v>41922.741655092592</v>
      </c>
      <c r="U3723" s="8">
        <f t="shared" si="409"/>
        <v>41952.783321759263</v>
      </c>
      <c r="V3723" s="14">
        <f t="shared" si="410"/>
        <v>30.041666666671517</v>
      </c>
      <c r="W3723" s="10">
        <f t="shared" si="411"/>
        <v>-0.96941999999999995</v>
      </c>
      <c r="X3723" s="21">
        <f t="shared" si="412"/>
        <v>2014</v>
      </c>
    </row>
    <row r="3724" spans="1:24" ht="45" x14ac:dyDescent="0.25">
      <c r="A3724">
        <v>2587</v>
      </c>
      <c r="B3724" s="1" t="s">
        <v>2587</v>
      </c>
      <c r="C3724" s="1" t="s">
        <v>6697</v>
      </c>
      <c r="D3724" s="3">
        <v>50000</v>
      </c>
      <c r="E3724" s="4">
        <v>1217</v>
      </c>
      <c r="F3724" t="s">
        <v>8220</v>
      </c>
      <c r="G3724" t="s">
        <v>8223</v>
      </c>
      <c r="H3724" t="s">
        <v>8404</v>
      </c>
      <c r="I3724" t="s">
        <v>8245</v>
      </c>
      <c r="J3724">
        <v>1451491953</v>
      </c>
      <c r="K3724">
        <v>1448899953</v>
      </c>
      <c r="L3724" t="b">
        <v>0</v>
      </c>
      <c r="M3724">
        <v>6</v>
      </c>
      <c r="N3724" t="b">
        <v>0</v>
      </c>
      <c r="O3724" t="s">
        <v>8282</v>
      </c>
      <c r="P3724" t="s">
        <v>8318</v>
      </c>
      <c r="Q3724" t="s">
        <v>8344</v>
      </c>
      <c r="R3724">
        <f t="shared" si="406"/>
        <v>202.83</v>
      </c>
      <c r="S3724" s="9">
        <f t="shared" si="407"/>
        <v>2</v>
      </c>
      <c r="T3724" s="8">
        <f t="shared" si="408"/>
        <v>42338.675381944442</v>
      </c>
      <c r="U3724" s="8">
        <f t="shared" si="409"/>
        <v>42368.675381944442</v>
      </c>
      <c r="V3724" s="14">
        <f t="shared" si="410"/>
        <v>30</v>
      </c>
      <c r="W3724" s="10">
        <f t="shared" si="411"/>
        <v>-0.97565999999999997</v>
      </c>
      <c r="X3724" s="21">
        <f t="shared" si="412"/>
        <v>2015</v>
      </c>
    </row>
    <row r="3725" spans="1:24" ht="60" x14ac:dyDescent="0.25">
      <c r="A3725">
        <v>941</v>
      </c>
      <c r="B3725" s="1" t="s">
        <v>942</v>
      </c>
      <c r="C3725" s="1" t="s">
        <v>5051</v>
      </c>
      <c r="D3725" s="3">
        <v>50000</v>
      </c>
      <c r="E3725" s="4">
        <v>1161</v>
      </c>
      <c r="F3725" t="s">
        <v>8220</v>
      </c>
      <c r="G3725" t="s">
        <v>8223</v>
      </c>
      <c r="H3725" t="s">
        <v>8404</v>
      </c>
      <c r="I3725" t="s">
        <v>8245</v>
      </c>
      <c r="J3725">
        <v>1486693145</v>
      </c>
      <c r="K3725">
        <v>1484101145</v>
      </c>
      <c r="L3725" t="b">
        <v>0</v>
      </c>
      <c r="M3725">
        <v>31</v>
      </c>
      <c r="N3725" t="b">
        <v>0</v>
      </c>
      <c r="O3725" t="s">
        <v>8271</v>
      </c>
      <c r="P3725" t="s">
        <v>8307</v>
      </c>
      <c r="Q3725" t="s">
        <v>8309</v>
      </c>
      <c r="R3725">
        <f t="shared" si="406"/>
        <v>37.450000000000003</v>
      </c>
      <c r="S3725" s="9">
        <f t="shared" si="407"/>
        <v>2</v>
      </c>
      <c r="T3725" s="8">
        <f t="shared" si="408"/>
        <v>42746.096585648149</v>
      </c>
      <c r="U3725" s="8">
        <f t="shared" si="409"/>
        <v>42776.096585648149</v>
      </c>
      <c r="V3725" s="14">
        <f t="shared" si="410"/>
        <v>30</v>
      </c>
      <c r="W3725" s="10">
        <f t="shared" si="411"/>
        <v>-0.97677999999999998</v>
      </c>
      <c r="X3725" s="21">
        <f t="shared" si="412"/>
        <v>2017</v>
      </c>
    </row>
    <row r="3726" spans="1:24" ht="60" x14ac:dyDescent="0.25">
      <c r="A3726">
        <v>2951</v>
      </c>
      <c r="B3726" s="1" t="s">
        <v>2951</v>
      </c>
      <c r="C3726" s="1" t="s">
        <v>7061</v>
      </c>
      <c r="D3726" s="3">
        <v>50000</v>
      </c>
      <c r="E3726" s="4">
        <v>1096</v>
      </c>
      <c r="F3726" t="s">
        <v>8219</v>
      </c>
      <c r="G3726" t="s">
        <v>8223</v>
      </c>
      <c r="H3726" t="s">
        <v>8404</v>
      </c>
      <c r="I3726" t="s">
        <v>8245</v>
      </c>
      <c r="J3726">
        <v>1412536573</v>
      </c>
      <c r="K3726">
        <v>1408648573</v>
      </c>
      <c r="L3726" t="b">
        <v>0</v>
      </c>
      <c r="M3726">
        <v>58</v>
      </c>
      <c r="N3726" t="b">
        <v>0</v>
      </c>
      <c r="O3726" t="s">
        <v>8301</v>
      </c>
      <c r="P3726" t="s">
        <v>8322</v>
      </c>
      <c r="Q3726" t="s">
        <v>8323</v>
      </c>
      <c r="R3726">
        <f t="shared" si="406"/>
        <v>18.899999999999999</v>
      </c>
      <c r="S3726" s="9">
        <f t="shared" si="407"/>
        <v>2</v>
      </c>
      <c r="T3726" s="8">
        <f t="shared" si="408"/>
        <v>41872.802928240737</v>
      </c>
      <c r="U3726" s="8">
        <f t="shared" si="409"/>
        <v>41917.802928240737</v>
      </c>
      <c r="V3726" s="14">
        <f t="shared" si="410"/>
        <v>45</v>
      </c>
      <c r="W3726" s="10">
        <f t="shared" si="411"/>
        <v>-0.97807999999999995</v>
      </c>
      <c r="X3726" s="21">
        <f t="shared" si="412"/>
        <v>2014</v>
      </c>
    </row>
    <row r="3727" spans="1:24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t="s">
        <v>8223</v>
      </c>
      <c r="H3727" t="s">
        <v>8404</v>
      </c>
      <c r="I3727" t="s">
        <v>8245</v>
      </c>
      <c r="J3727">
        <v>1427485395</v>
      </c>
      <c r="K3727">
        <v>1423600995</v>
      </c>
      <c r="L3727" t="b">
        <v>1</v>
      </c>
      <c r="M3727">
        <v>15</v>
      </c>
      <c r="N3727" t="b">
        <v>0</v>
      </c>
      <c r="O3727" t="s">
        <v>8283</v>
      </c>
      <c r="P3727" t="s">
        <v>8312</v>
      </c>
      <c r="Q3727" t="s">
        <v>8313</v>
      </c>
      <c r="R3727">
        <f t="shared" si="406"/>
        <v>66.33</v>
      </c>
      <c r="S3727" s="9">
        <f t="shared" si="407"/>
        <v>2</v>
      </c>
      <c r="T3727" s="8">
        <f t="shared" si="408"/>
        <v>42045.86336805555</v>
      </c>
      <c r="U3727" s="8">
        <f t="shared" si="409"/>
        <v>42090.821701388893</v>
      </c>
      <c r="V3727" s="14">
        <f t="shared" si="410"/>
        <v>44.958333333343035</v>
      </c>
      <c r="W3727" s="10">
        <f t="shared" si="411"/>
        <v>-0.98009999999999997</v>
      </c>
      <c r="X3727" s="21">
        <f t="shared" si="412"/>
        <v>2015</v>
      </c>
    </row>
    <row r="3728" spans="1:24" ht="60" x14ac:dyDescent="0.25">
      <c r="A3728">
        <v>956</v>
      </c>
      <c r="B3728" s="1" t="s">
        <v>957</v>
      </c>
      <c r="C3728" s="1" t="s">
        <v>5066</v>
      </c>
      <c r="D3728" s="3">
        <v>50000</v>
      </c>
      <c r="E3728" s="4">
        <v>861</v>
      </c>
      <c r="F3728" t="s">
        <v>8220</v>
      </c>
      <c r="G3728" t="s">
        <v>8223</v>
      </c>
      <c r="H3728" t="s">
        <v>8404</v>
      </c>
      <c r="I3728" t="s">
        <v>8245</v>
      </c>
      <c r="J3728">
        <v>1430081759</v>
      </c>
      <c r="K3728">
        <v>1424901359</v>
      </c>
      <c r="L3728" t="b">
        <v>0</v>
      </c>
      <c r="M3728">
        <v>17</v>
      </c>
      <c r="N3728" t="b">
        <v>0</v>
      </c>
      <c r="O3728" t="s">
        <v>8271</v>
      </c>
      <c r="P3728" t="s">
        <v>8307</v>
      </c>
      <c r="Q3728" t="s">
        <v>8309</v>
      </c>
      <c r="R3728">
        <f t="shared" si="406"/>
        <v>50.65</v>
      </c>
      <c r="S3728" s="9">
        <f t="shared" si="407"/>
        <v>2</v>
      </c>
      <c r="T3728" s="8">
        <f t="shared" si="408"/>
        <v>42060.913877314815</v>
      </c>
      <c r="U3728" s="8">
        <f t="shared" si="409"/>
        <v>42120.872210648144</v>
      </c>
      <c r="V3728" s="14">
        <f t="shared" si="410"/>
        <v>59.958333333328483</v>
      </c>
      <c r="W3728" s="10">
        <f t="shared" si="411"/>
        <v>-0.98277999999999999</v>
      </c>
      <c r="X3728" s="21">
        <f t="shared" si="412"/>
        <v>2015</v>
      </c>
    </row>
    <row r="3729" spans="1:24" ht="45" x14ac:dyDescent="0.25">
      <c r="A3729">
        <v>631</v>
      </c>
      <c r="B3729" s="1" t="s">
        <v>632</v>
      </c>
      <c r="C3729" s="1" t="s">
        <v>4741</v>
      </c>
      <c r="D3729" s="3">
        <v>50000</v>
      </c>
      <c r="E3729" s="4">
        <v>690</v>
      </c>
      <c r="F3729" t="s">
        <v>8219</v>
      </c>
      <c r="G3729" t="s">
        <v>8228</v>
      </c>
      <c r="H3729" t="s">
        <v>8409</v>
      </c>
      <c r="I3729" t="s">
        <v>8250</v>
      </c>
      <c r="J3729">
        <v>1464460329</v>
      </c>
      <c r="K3729">
        <v>1461954729</v>
      </c>
      <c r="L3729" t="b">
        <v>0</v>
      </c>
      <c r="M3729">
        <v>9</v>
      </c>
      <c r="N3729" t="b">
        <v>0</v>
      </c>
      <c r="O3729" t="s">
        <v>8270</v>
      </c>
      <c r="P3729" t="s">
        <v>8307</v>
      </c>
      <c r="Q3729" t="s">
        <v>8341</v>
      </c>
      <c r="R3729">
        <f t="shared" si="406"/>
        <v>76.67</v>
      </c>
      <c r="S3729" s="9">
        <f t="shared" si="407"/>
        <v>1</v>
      </c>
      <c r="T3729" s="8">
        <f t="shared" si="408"/>
        <v>42489.772326388891</v>
      </c>
      <c r="U3729" s="8">
        <f t="shared" si="409"/>
        <v>42518.772326388891</v>
      </c>
      <c r="V3729" s="14">
        <f t="shared" si="410"/>
        <v>29</v>
      </c>
      <c r="W3729" s="10">
        <f t="shared" si="411"/>
        <v>-0.98619999999999997</v>
      </c>
      <c r="X3729" s="21">
        <f t="shared" si="412"/>
        <v>2016</v>
      </c>
    </row>
    <row r="3730" spans="1:24" ht="60" x14ac:dyDescent="0.25">
      <c r="A3730">
        <v>2367</v>
      </c>
      <c r="B3730" s="1" t="s">
        <v>2368</v>
      </c>
      <c r="C3730" s="1" t="s">
        <v>6477</v>
      </c>
      <c r="D3730" s="3">
        <v>50000</v>
      </c>
      <c r="E3730" s="4">
        <v>670</v>
      </c>
      <c r="F3730" t="s">
        <v>8219</v>
      </c>
      <c r="G3730" t="s">
        <v>8223</v>
      </c>
      <c r="H3730" t="s">
        <v>8404</v>
      </c>
      <c r="I3730" t="s">
        <v>8245</v>
      </c>
      <c r="J3730">
        <v>1461622616</v>
      </c>
      <c r="K3730">
        <v>1456442216</v>
      </c>
      <c r="L3730" t="b">
        <v>0</v>
      </c>
      <c r="M3730">
        <v>14</v>
      </c>
      <c r="N3730" t="b">
        <v>0</v>
      </c>
      <c r="O3730" t="s">
        <v>8270</v>
      </c>
      <c r="P3730" t="s">
        <v>8307</v>
      </c>
      <c r="Q3730" t="s">
        <v>8341</v>
      </c>
      <c r="R3730">
        <f t="shared" si="406"/>
        <v>47.86</v>
      </c>
      <c r="S3730" s="9">
        <f t="shared" si="407"/>
        <v>1</v>
      </c>
      <c r="T3730" s="8">
        <f t="shared" si="408"/>
        <v>42425.970092592594</v>
      </c>
      <c r="U3730" s="8">
        <f t="shared" si="409"/>
        <v>42485.928425925929</v>
      </c>
      <c r="V3730" s="14">
        <f t="shared" si="410"/>
        <v>59.958333333335759</v>
      </c>
      <c r="W3730" s="10">
        <f t="shared" si="411"/>
        <v>-0.98660000000000003</v>
      </c>
      <c r="X3730" s="21">
        <f t="shared" si="412"/>
        <v>2016</v>
      </c>
    </row>
    <row r="3731" spans="1:24" ht="60" x14ac:dyDescent="0.25">
      <c r="A3731">
        <v>1083</v>
      </c>
      <c r="B3731" s="1" t="s">
        <v>1084</v>
      </c>
      <c r="C3731" s="1" t="s">
        <v>5193</v>
      </c>
      <c r="D3731" s="3">
        <v>50000</v>
      </c>
      <c r="E3731" s="4">
        <v>410</v>
      </c>
      <c r="F3731" t="s">
        <v>8220</v>
      </c>
      <c r="G3731" t="s">
        <v>8228</v>
      </c>
      <c r="H3731" t="s">
        <v>8409</v>
      </c>
      <c r="I3731" t="s">
        <v>8250</v>
      </c>
      <c r="J3731">
        <v>1406994583</v>
      </c>
      <c r="K3731">
        <v>1401810583</v>
      </c>
      <c r="L3731" t="b">
        <v>0</v>
      </c>
      <c r="M3731">
        <v>1</v>
      </c>
      <c r="N3731" t="b">
        <v>0</v>
      </c>
      <c r="O3731" t="s">
        <v>8280</v>
      </c>
      <c r="P3731" t="s">
        <v>8315</v>
      </c>
      <c r="Q3731" t="s">
        <v>8333</v>
      </c>
      <c r="R3731">
        <f t="shared" si="406"/>
        <v>410</v>
      </c>
      <c r="S3731" s="9">
        <f t="shared" si="407"/>
        <v>1</v>
      </c>
      <c r="T3731" s="8">
        <f t="shared" si="408"/>
        <v>41793.659525462965</v>
      </c>
      <c r="U3731" s="8">
        <f t="shared" si="409"/>
        <v>41853.659525462965</v>
      </c>
      <c r="V3731" s="14">
        <f t="shared" si="410"/>
        <v>60</v>
      </c>
      <c r="W3731" s="10">
        <f t="shared" si="411"/>
        <v>-0.99180000000000001</v>
      </c>
      <c r="X3731" s="21">
        <f t="shared" si="412"/>
        <v>2014</v>
      </c>
    </row>
    <row r="3732" spans="1:24" ht="45" x14ac:dyDescent="0.25">
      <c r="A3732">
        <v>1329</v>
      </c>
      <c r="B3732" s="1" t="s">
        <v>1330</v>
      </c>
      <c r="C3732" s="1" t="s">
        <v>5439</v>
      </c>
      <c r="D3732" s="3">
        <v>50000</v>
      </c>
      <c r="E3732" s="4">
        <v>408</v>
      </c>
      <c r="F3732" t="s">
        <v>8219</v>
      </c>
      <c r="G3732" t="s">
        <v>8223</v>
      </c>
      <c r="H3732" t="s">
        <v>8404</v>
      </c>
      <c r="I3732" t="s">
        <v>8245</v>
      </c>
      <c r="J3732">
        <v>1417501145</v>
      </c>
      <c r="K3732">
        <v>1414041545</v>
      </c>
      <c r="L3732" t="b">
        <v>0</v>
      </c>
      <c r="M3732">
        <v>9</v>
      </c>
      <c r="N3732" t="b">
        <v>0</v>
      </c>
      <c r="O3732" t="s">
        <v>8271</v>
      </c>
      <c r="P3732" t="s">
        <v>8307</v>
      </c>
      <c r="Q3732" t="s">
        <v>8309</v>
      </c>
      <c r="R3732">
        <f t="shared" si="406"/>
        <v>45.33</v>
      </c>
      <c r="S3732" s="9">
        <f t="shared" si="407"/>
        <v>1</v>
      </c>
      <c r="T3732" s="8">
        <f t="shared" si="408"/>
        <v>41935.221585648149</v>
      </c>
      <c r="U3732" s="8">
        <f t="shared" si="409"/>
        <v>41975.263252314813</v>
      </c>
      <c r="V3732" s="14">
        <f t="shared" si="410"/>
        <v>40.041666666664241</v>
      </c>
      <c r="W3732" s="10">
        <f t="shared" si="411"/>
        <v>-0.99184000000000005</v>
      </c>
      <c r="X3732" s="21">
        <f t="shared" si="412"/>
        <v>2014</v>
      </c>
    </row>
    <row r="3733" spans="1:24" x14ac:dyDescent="0.25">
      <c r="A3733">
        <v>2150</v>
      </c>
      <c r="B3733" s="1" t="s">
        <v>2151</v>
      </c>
      <c r="C3733" s="1" t="s">
        <v>6260</v>
      </c>
      <c r="D3733" s="3">
        <v>50000</v>
      </c>
      <c r="E3733" s="4">
        <v>405</v>
      </c>
      <c r="F3733" t="s">
        <v>8220</v>
      </c>
      <c r="G3733" t="s">
        <v>8233</v>
      </c>
      <c r="H3733" t="s">
        <v>8412</v>
      </c>
      <c r="I3733" t="s">
        <v>8253</v>
      </c>
      <c r="J3733">
        <v>1468392599</v>
      </c>
      <c r="K3733">
        <v>1465800599</v>
      </c>
      <c r="L3733" t="b">
        <v>0</v>
      </c>
      <c r="M3733">
        <v>4</v>
      </c>
      <c r="N3733" t="b">
        <v>0</v>
      </c>
      <c r="O3733" t="s">
        <v>8280</v>
      </c>
      <c r="P3733" t="s">
        <v>8315</v>
      </c>
      <c r="Q3733" t="s">
        <v>8333</v>
      </c>
      <c r="R3733">
        <f t="shared" si="406"/>
        <v>101.25</v>
      </c>
      <c r="S3733" s="9">
        <f t="shared" si="407"/>
        <v>1</v>
      </c>
      <c r="T3733" s="8">
        <f t="shared" si="408"/>
        <v>42534.284710648149</v>
      </c>
      <c r="U3733" s="8">
        <f t="shared" si="409"/>
        <v>42564.284710648149</v>
      </c>
      <c r="V3733" s="14">
        <f t="shared" si="410"/>
        <v>30</v>
      </c>
      <c r="W3733" s="10">
        <f t="shared" si="411"/>
        <v>-0.9919</v>
      </c>
      <c r="X3733" s="21">
        <f t="shared" si="412"/>
        <v>2016</v>
      </c>
    </row>
    <row r="3734" spans="1:24" ht="60" x14ac:dyDescent="0.25">
      <c r="A3734">
        <v>508</v>
      </c>
      <c r="B3734" s="1" t="s">
        <v>509</v>
      </c>
      <c r="C3734" s="1" t="s">
        <v>4618</v>
      </c>
      <c r="D3734" s="3">
        <v>50000</v>
      </c>
      <c r="E3734" s="4">
        <v>400</v>
      </c>
      <c r="F3734" t="s">
        <v>8220</v>
      </c>
      <c r="G3734" t="s">
        <v>8223</v>
      </c>
      <c r="H3734" t="s">
        <v>8404</v>
      </c>
      <c r="I3734" t="s">
        <v>8245</v>
      </c>
      <c r="J3734">
        <v>1337955240</v>
      </c>
      <c r="K3734">
        <v>1332808501</v>
      </c>
      <c r="L3734" t="b">
        <v>0</v>
      </c>
      <c r="M3734">
        <v>3</v>
      </c>
      <c r="N3734" t="b">
        <v>0</v>
      </c>
      <c r="O3734" t="s">
        <v>8268</v>
      </c>
      <c r="P3734" t="s">
        <v>8320</v>
      </c>
      <c r="Q3734" t="s">
        <v>8338</v>
      </c>
      <c r="R3734">
        <f t="shared" si="406"/>
        <v>133.33000000000001</v>
      </c>
      <c r="S3734" s="9">
        <f t="shared" si="407"/>
        <v>1</v>
      </c>
      <c r="T3734" s="8">
        <f t="shared" si="408"/>
        <v>40995.024317129632</v>
      </c>
      <c r="U3734" s="8">
        <f t="shared" si="409"/>
        <v>41054.593055555553</v>
      </c>
      <c r="V3734" s="14">
        <f t="shared" si="410"/>
        <v>59.568738425921765</v>
      </c>
      <c r="W3734" s="10">
        <f t="shared" si="411"/>
        <v>-0.99199999999999999</v>
      </c>
      <c r="X3734" s="21">
        <f t="shared" si="412"/>
        <v>2012</v>
      </c>
    </row>
    <row r="3735" spans="1:24" ht="60" x14ac:dyDescent="0.25">
      <c r="A3735">
        <v>450</v>
      </c>
      <c r="B3735" s="1" t="s">
        <v>451</v>
      </c>
      <c r="C3735" s="1" t="s">
        <v>4560</v>
      </c>
      <c r="D3735" s="3">
        <v>50000</v>
      </c>
      <c r="E3735" s="4">
        <v>396</v>
      </c>
      <c r="F3735" t="s">
        <v>8220</v>
      </c>
      <c r="G3735" t="s">
        <v>8223</v>
      </c>
      <c r="H3735" t="s">
        <v>8404</v>
      </c>
      <c r="I3735" t="s">
        <v>8245</v>
      </c>
      <c r="J3735">
        <v>1392417800</v>
      </c>
      <c r="K3735">
        <v>1389825800</v>
      </c>
      <c r="L3735" t="b">
        <v>0</v>
      </c>
      <c r="M3735">
        <v>7</v>
      </c>
      <c r="N3735" t="b">
        <v>0</v>
      </c>
      <c r="O3735" t="s">
        <v>8268</v>
      </c>
      <c r="P3735" t="s">
        <v>8320</v>
      </c>
      <c r="Q3735" t="s">
        <v>8338</v>
      </c>
      <c r="R3735">
        <f t="shared" si="406"/>
        <v>56.57</v>
      </c>
      <c r="S3735" s="9">
        <f t="shared" si="407"/>
        <v>1</v>
      </c>
      <c r="T3735" s="8">
        <f t="shared" si="408"/>
        <v>41654.946759259255</v>
      </c>
      <c r="U3735" s="8">
        <f t="shared" si="409"/>
        <v>41684.946759259255</v>
      </c>
      <c r="V3735" s="14">
        <f t="shared" si="410"/>
        <v>30</v>
      </c>
      <c r="W3735" s="10">
        <f t="shared" si="411"/>
        <v>-0.99207999999999996</v>
      </c>
      <c r="X3735" s="21">
        <f t="shared" si="412"/>
        <v>2014</v>
      </c>
    </row>
    <row r="3736" spans="1:24" ht="45" x14ac:dyDescent="0.25">
      <c r="A3736">
        <v>220</v>
      </c>
      <c r="B3736" s="1" t="s">
        <v>222</v>
      </c>
      <c r="C3736" s="1" t="s">
        <v>4330</v>
      </c>
      <c r="D3736" s="3">
        <v>50000</v>
      </c>
      <c r="E3736" s="4">
        <v>360</v>
      </c>
      <c r="F3736" t="s">
        <v>8220</v>
      </c>
      <c r="G3736" t="s">
        <v>8223</v>
      </c>
      <c r="H3736" t="s">
        <v>8404</v>
      </c>
      <c r="I3736" t="s">
        <v>8245</v>
      </c>
      <c r="J3736">
        <v>1440101160</v>
      </c>
      <c r="K3736">
        <v>1436542030</v>
      </c>
      <c r="L3736" t="b">
        <v>0</v>
      </c>
      <c r="M3736">
        <v>3</v>
      </c>
      <c r="N3736" t="b">
        <v>0</v>
      </c>
      <c r="O3736" t="s">
        <v>8266</v>
      </c>
      <c r="P3736" t="s">
        <v>8320</v>
      </c>
      <c r="Q3736" t="s">
        <v>8324</v>
      </c>
      <c r="R3736">
        <f t="shared" si="406"/>
        <v>120</v>
      </c>
      <c r="S3736" s="9">
        <f t="shared" si="407"/>
        <v>1</v>
      </c>
      <c r="T3736" s="8">
        <f t="shared" si="408"/>
        <v>42195.643865740742</v>
      </c>
      <c r="U3736" s="8">
        <f t="shared" si="409"/>
        <v>42236.837499999994</v>
      </c>
      <c r="V3736" s="14">
        <f t="shared" si="410"/>
        <v>41.193634259252576</v>
      </c>
      <c r="W3736" s="10">
        <f t="shared" si="411"/>
        <v>-0.99280000000000002</v>
      </c>
      <c r="X3736" s="21">
        <f t="shared" si="412"/>
        <v>2015</v>
      </c>
    </row>
    <row r="3737" spans="1:24" ht="45" x14ac:dyDescent="0.25">
      <c r="A3737">
        <v>153</v>
      </c>
      <c r="B3737" s="1" t="s">
        <v>155</v>
      </c>
      <c r="C3737" s="1" t="s">
        <v>4263</v>
      </c>
      <c r="D3737" s="3">
        <v>50000</v>
      </c>
      <c r="E3737" s="4">
        <v>359</v>
      </c>
      <c r="F3737" t="s">
        <v>8219</v>
      </c>
      <c r="G3737" t="s">
        <v>8223</v>
      </c>
      <c r="H3737" t="s">
        <v>8404</v>
      </c>
      <c r="I3737" t="s">
        <v>8245</v>
      </c>
      <c r="J3737">
        <v>1417532644</v>
      </c>
      <c r="K3737">
        <v>1413900244</v>
      </c>
      <c r="L3737" t="b">
        <v>0</v>
      </c>
      <c r="M3737">
        <v>10</v>
      </c>
      <c r="N3737" t="b">
        <v>0</v>
      </c>
      <c r="O3737" t="s">
        <v>8265</v>
      </c>
      <c r="P3737" t="s">
        <v>8320</v>
      </c>
      <c r="Q3737" t="s">
        <v>8336</v>
      </c>
      <c r="R3737">
        <f t="shared" si="406"/>
        <v>35.9</v>
      </c>
      <c r="S3737" s="9">
        <f t="shared" si="407"/>
        <v>1</v>
      </c>
      <c r="T3737" s="8">
        <f t="shared" si="408"/>
        <v>41933.586157407408</v>
      </c>
      <c r="U3737" s="8">
        <f t="shared" si="409"/>
        <v>41975.627824074079</v>
      </c>
      <c r="V3737" s="14">
        <f t="shared" si="410"/>
        <v>42.041666666671517</v>
      </c>
      <c r="W3737" s="10">
        <f t="shared" si="411"/>
        <v>-0.99282000000000004</v>
      </c>
      <c r="X3737" s="21">
        <f t="shared" si="412"/>
        <v>2014</v>
      </c>
    </row>
    <row r="3738" spans="1:24" ht="45" x14ac:dyDescent="0.25">
      <c r="A3738">
        <v>2121</v>
      </c>
      <c r="B3738" s="1" t="s">
        <v>2122</v>
      </c>
      <c r="C3738" s="1" t="s">
        <v>6231</v>
      </c>
      <c r="D3738" s="3">
        <v>50000</v>
      </c>
      <c r="E3738" s="4">
        <v>284</v>
      </c>
      <c r="F3738" t="s">
        <v>8220</v>
      </c>
      <c r="G3738" t="s">
        <v>8239</v>
      </c>
      <c r="H3738" t="s">
        <v>8422</v>
      </c>
      <c r="I3738" t="s">
        <v>8256</v>
      </c>
      <c r="J3738">
        <v>1484156948</v>
      </c>
      <c r="K3738">
        <v>1481564948</v>
      </c>
      <c r="L3738" t="b">
        <v>0</v>
      </c>
      <c r="M3738">
        <v>10</v>
      </c>
      <c r="N3738" t="b">
        <v>0</v>
      </c>
      <c r="O3738" t="s">
        <v>8280</v>
      </c>
      <c r="P3738" t="s">
        <v>8315</v>
      </c>
      <c r="Q3738" t="s">
        <v>8333</v>
      </c>
      <c r="R3738">
        <f t="shared" si="406"/>
        <v>28.4</v>
      </c>
      <c r="S3738" s="9">
        <f t="shared" si="407"/>
        <v>1</v>
      </c>
      <c r="T3738" s="8">
        <f t="shared" si="408"/>
        <v>42716.7424537037</v>
      </c>
      <c r="U3738" s="8">
        <f t="shared" si="409"/>
        <v>42746.7424537037</v>
      </c>
      <c r="V3738" s="14">
        <f t="shared" si="410"/>
        <v>30</v>
      </c>
      <c r="W3738" s="10">
        <f t="shared" si="411"/>
        <v>-0.99431999999999998</v>
      </c>
      <c r="X3738" s="21">
        <f t="shared" si="412"/>
        <v>2016</v>
      </c>
    </row>
    <row r="3739" spans="1:24" ht="45" x14ac:dyDescent="0.25">
      <c r="A3739">
        <v>974</v>
      </c>
      <c r="B3739" s="1" t="s">
        <v>975</v>
      </c>
      <c r="C3739" s="1" t="s">
        <v>5084</v>
      </c>
      <c r="D3739" s="3">
        <v>50000</v>
      </c>
      <c r="E3739" s="4">
        <v>280</v>
      </c>
      <c r="F3739" t="s">
        <v>8220</v>
      </c>
      <c r="G3739" t="s">
        <v>8223</v>
      </c>
      <c r="H3739" t="s">
        <v>8404</v>
      </c>
      <c r="I3739" t="s">
        <v>8245</v>
      </c>
      <c r="J3739">
        <v>1458925156</v>
      </c>
      <c r="K3739">
        <v>1456336756</v>
      </c>
      <c r="L3739" t="b">
        <v>0</v>
      </c>
      <c r="M3739">
        <v>3</v>
      </c>
      <c r="N3739" t="b">
        <v>0</v>
      </c>
      <c r="O3739" t="s">
        <v>8271</v>
      </c>
      <c r="P3739" t="s">
        <v>8307</v>
      </c>
      <c r="Q3739" t="s">
        <v>8309</v>
      </c>
      <c r="R3739">
        <f t="shared" si="406"/>
        <v>93.33</v>
      </c>
      <c r="S3739" s="9">
        <f t="shared" si="407"/>
        <v>1</v>
      </c>
      <c r="T3739" s="8">
        <f t="shared" si="408"/>
        <v>42424.749490740738</v>
      </c>
      <c r="U3739" s="8">
        <f t="shared" si="409"/>
        <v>42454.707824074074</v>
      </c>
      <c r="V3739" s="14">
        <f t="shared" si="410"/>
        <v>29.958333333335759</v>
      </c>
      <c r="W3739" s="10">
        <f t="shared" si="411"/>
        <v>-0.99439999999999995</v>
      </c>
      <c r="X3739" s="21">
        <f t="shared" si="412"/>
        <v>2016</v>
      </c>
    </row>
    <row r="3740" spans="1:24" ht="45" x14ac:dyDescent="0.25">
      <c r="A3740">
        <v>691</v>
      </c>
      <c r="B3740" s="1" t="s">
        <v>692</v>
      </c>
      <c r="C3740" s="1" t="s">
        <v>4801</v>
      </c>
      <c r="D3740" s="3">
        <v>50000</v>
      </c>
      <c r="E3740" s="4">
        <v>260</v>
      </c>
      <c r="F3740" t="s">
        <v>8220</v>
      </c>
      <c r="G3740" t="s">
        <v>8223</v>
      </c>
      <c r="H3740" t="s">
        <v>8404</v>
      </c>
      <c r="I3740" t="s">
        <v>8245</v>
      </c>
      <c r="J3740">
        <v>1435711246</v>
      </c>
      <c r="K3740">
        <v>1433292046</v>
      </c>
      <c r="L3740" t="b">
        <v>0</v>
      </c>
      <c r="M3740">
        <v>10</v>
      </c>
      <c r="N3740" t="b">
        <v>0</v>
      </c>
      <c r="O3740" t="s">
        <v>8271</v>
      </c>
      <c r="P3740" t="s">
        <v>8307</v>
      </c>
      <c r="Q3740" t="s">
        <v>8309</v>
      </c>
      <c r="R3740">
        <f t="shared" si="406"/>
        <v>26</v>
      </c>
      <c r="S3740" s="9">
        <f t="shared" si="407"/>
        <v>1</v>
      </c>
      <c r="T3740" s="8">
        <f t="shared" si="408"/>
        <v>42158.028310185182</v>
      </c>
      <c r="U3740" s="8">
        <f t="shared" si="409"/>
        <v>42186.028310185182</v>
      </c>
      <c r="V3740" s="14">
        <f t="shared" si="410"/>
        <v>28</v>
      </c>
      <c r="W3740" s="10">
        <f t="shared" si="411"/>
        <v>-0.99480000000000002</v>
      </c>
      <c r="X3740" s="21">
        <f t="shared" si="412"/>
        <v>2015</v>
      </c>
    </row>
    <row r="3741" spans="1:24" ht="60" x14ac:dyDescent="0.25">
      <c r="A3741">
        <v>1110</v>
      </c>
      <c r="B3741" s="1" t="s">
        <v>1111</v>
      </c>
      <c r="C3741" s="1" t="s">
        <v>5220</v>
      </c>
      <c r="D3741" s="3">
        <v>50000</v>
      </c>
      <c r="E3741" s="4">
        <v>255</v>
      </c>
      <c r="F3741" t="s">
        <v>8220</v>
      </c>
      <c r="G3741" t="s">
        <v>8223</v>
      </c>
      <c r="H3741" t="s">
        <v>8404</v>
      </c>
      <c r="I3741" t="s">
        <v>8245</v>
      </c>
      <c r="J3741">
        <v>1354919022</v>
      </c>
      <c r="K3741">
        <v>1352327022</v>
      </c>
      <c r="L3741" t="b">
        <v>0</v>
      </c>
      <c r="M3741">
        <v>11</v>
      </c>
      <c r="N3741" t="b">
        <v>0</v>
      </c>
      <c r="O3741" t="s">
        <v>8280</v>
      </c>
      <c r="P3741" t="s">
        <v>8315</v>
      </c>
      <c r="Q3741" t="s">
        <v>8333</v>
      </c>
      <c r="R3741">
        <f t="shared" si="406"/>
        <v>23.18</v>
      </c>
      <c r="S3741" s="9">
        <f t="shared" si="407"/>
        <v>1</v>
      </c>
      <c r="T3741" s="8">
        <f t="shared" si="408"/>
        <v>41220.933124999996</v>
      </c>
      <c r="U3741" s="8">
        <f t="shared" si="409"/>
        <v>41250.933124999996</v>
      </c>
      <c r="V3741" s="14">
        <f t="shared" si="410"/>
        <v>30</v>
      </c>
      <c r="W3741" s="10">
        <f t="shared" si="411"/>
        <v>-0.99490000000000001</v>
      </c>
      <c r="X3741" s="21">
        <f t="shared" si="412"/>
        <v>2012</v>
      </c>
    </row>
    <row r="3742" spans="1:24" ht="45" x14ac:dyDescent="0.25">
      <c r="A3742">
        <v>862</v>
      </c>
      <c r="B3742" s="1" t="s">
        <v>863</v>
      </c>
      <c r="C3742" s="1" t="s">
        <v>4972</v>
      </c>
      <c r="D3742" s="3">
        <v>50000</v>
      </c>
      <c r="E3742" s="4">
        <v>170</v>
      </c>
      <c r="F3742" t="s">
        <v>8220</v>
      </c>
      <c r="G3742" t="s">
        <v>8224</v>
      </c>
      <c r="H3742" t="s">
        <v>8408</v>
      </c>
      <c r="I3742" t="s">
        <v>8246</v>
      </c>
      <c r="J3742">
        <v>1384179548</v>
      </c>
      <c r="K3742">
        <v>1381583948</v>
      </c>
      <c r="L3742" t="b">
        <v>0</v>
      </c>
      <c r="M3742">
        <v>4</v>
      </c>
      <c r="N3742" t="b">
        <v>0</v>
      </c>
      <c r="O3742" t="s">
        <v>8276</v>
      </c>
      <c r="P3742" t="s">
        <v>8326</v>
      </c>
      <c r="Q3742" t="s">
        <v>8349</v>
      </c>
      <c r="R3742">
        <f t="shared" si="406"/>
        <v>42.5</v>
      </c>
      <c r="S3742" s="9">
        <f t="shared" si="407"/>
        <v>0</v>
      </c>
      <c r="T3742" s="8">
        <f t="shared" si="408"/>
        <v>41559.5549537037</v>
      </c>
      <c r="U3742" s="8">
        <f t="shared" si="409"/>
        <v>41589.596620370372</v>
      </c>
      <c r="V3742" s="14">
        <f t="shared" si="410"/>
        <v>30.041666666671517</v>
      </c>
      <c r="W3742" s="10">
        <f t="shared" si="411"/>
        <v>-0.99660000000000004</v>
      </c>
      <c r="X3742" s="21">
        <f t="shared" si="412"/>
        <v>2013</v>
      </c>
    </row>
    <row r="3743" spans="1:24" ht="45" x14ac:dyDescent="0.25">
      <c r="A3743">
        <v>904</v>
      </c>
      <c r="B3743" s="1" t="s">
        <v>905</v>
      </c>
      <c r="C3743" s="1" t="s">
        <v>5014</v>
      </c>
      <c r="D3743" s="3">
        <v>50000</v>
      </c>
      <c r="E3743" s="4">
        <v>151</v>
      </c>
      <c r="F3743" t="s">
        <v>8220</v>
      </c>
      <c r="G3743" t="s">
        <v>8223</v>
      </c>
      <c r="H3743" t="s">
        <v>8404</v>
      </c>
      <c r="I3743" t="s">
        <v>8245</v>
      </c>
      <c r="J3743">
        <v>1451786137</v>
      </c>
      <c r="K3743">
        <v>1449194137</v>
      </c>
      <c r="L3743" t="b">
        <v>0</v>
      </c>
      <c r="M3743">
        <v>3</v>
      </c>
      <c r="N3743" t="b">
        <v>0</v>
      </c>
      <c r="O3743" t="s">
        <v>8276</v>
      </c>
      <c r="P3743" t="s">
        <v>8326</v>
      </c>
      <c r="Q3743" t="s">
        <v>8349</v>
      </c>
      <c r="R3743">
        <f t="shared" si="406"/>
        <v>50.33</v>
      </c>
      <c r="S3743" s="9">
        <f t="shared" si="407"/>
        <v>0</v>
      </c>
      <c r="T3743" s="8">
        <f t="shared" si="408"/>
        <v>42342.080289351856</v>
      </c>
      <c r="U3743" s="8">
        <f t="shared" si="409"/>
        <v>42372.080289351856</v>
      </c>
      <c r="V3743" s="14">
        <f t="shared" si="410"/>
        <v>30</v>
      </c>
      <c r="W3743" s="10">
        <f t="shared" si="411"/>
        <v>-0.99697999999999998</v>
      </c>
      <c r="X3743" s="21">
        <f t="shared" si="412"/>
        <v>2015</v>
      </c>
    </row>
    <row r="3744" spans="1:24" ht="60" x14ac:dyDescent="0.25">
      <c r="A3744">
        <v>1342</v>
      </c>
      <c r="B3744" s="1" t="s">
        <v>1343</v>
      </c>
      <c r="C3744" s="1" t="s">
        <v>5452</v>
      </c>
      <c r="D3744" s="3">
        <v>50000</v>
      </c>
      <c r="E3744" s="4">
        <v>100</v>
      </c>
      <c r="F3744" t="s">
        <v>8219</v>
      </c>
      <c r="G3744" t="s">
        <v>8223</v>
      </c>
      <c r="H3744" t="s">
        <v>8404</v>
      </c>
      <c r="I3744" t="s">
        <v>8245</v>
      </c>
      <c r="J3744">
        <v>1437161739</v>
      </c>
      <c r="K3744">
        <v>1434569739</v>
      </c>
      <c r="L3744" t="b">
        <v>0</v>
      </c>
      <c r="M3744">
        <v>1</v>
      </c>
      <c r="N3744" t="b">
        <v>0</v>
      </c>
      <c r="O3744" t="s">
        <v>8271</v>
      </c>
      <c r="P3744" t="s">
        <v>8307</v>
      </c>
      <c r="Q3744" t="s">
        <v>8309</v>
      </c>
      <c r="R3744">
        <f t="shared" si="406"/>
        <v>100</v>
      </c>
      <c r="S3744" s="9">
        <f t="shared" si="407"/>
        <v>0</v>
      </c>
      <c r="T3744" s="8">
        <f t="shared" si="408"/>
        <v>42172.816423611104</v>
      </c>
      <c r="U3744" s="8">
        <f t="shared" si="409"/>
        <v>42202.816423611104</v>
      </c>
      <c r="V3744" s="14">
        <f t="shared" si="410"/>
        <v>30</v>
      </c>
      <c r="W3744" s="10">
        <f t="shared" si="411"/>
        <v>-0.998</v>
      </c>
      <c r="X3744" s="21">
        <f t="shared" si="412"/>
        <v>2015</v>
      </c>
    </row>
    <row r="3745" spans="1:24" ht="30" x14ac:dyDescent="0.25">
      <c r="A3745">
        <v>1149</v>
      </c>
      <c r="B3745" s="1" t="s">
        <v>1150</v>
      </c>
      <c r="C3745" s="1" t="s">
        <v>5259</v>
      </c>
      <c r="D3745" s="3">
        <v>50000</v>
      </c>
      <c r="E3745" s="4">
        <v>75</v>
      </c>
      <c r="F3745" t="s">
        <v>8220</v>
      </c>
      <c r="G3745" t="s">
        <v>8223</v>
      </c>
      <c r="H3745" t="s">
        <v>8404</v>
      </c>
      <c r="I3745" t="s">
        <v>8245</v>
      </c>
      <c r="J3745">
        <v>1466096566</v>
      </c>
      <c r="K3745">
        <v>1463504566</v>
      </c>
      <c r="L3745" t="b">
        <v>0</v>
      </c>
      <c r="M3745">
        <v>2</v>
      </c>
      <c r="N3745" t="b">
        <v>0</v>
      </c>
      <c r="O3745" t="s">
        <v>8282</v>
      </c>
      <c r="P3745" t="s">
        <v>8318</v>
      </c>
      <c r="Q3745" t="s">
        <v>8344</v>
      </c>
      <c r="R3745">
        <f t="shared" si="406"/>
        <v>37.5</v>
      </c>
      <c r="S3745" s="9">
        <f t="shared" si="407"/>
        <v>0</v>
      </c>
      <c r="T3745" s="8">
        <f t="shared" si="408"/>
        <v>42507.71025462963</v>
      </c>
      <c r="U3745" s="8">
        <f t="shared" si="409"/>
        <v>42537.71025462963</v>
      </c>
      <c r="V3745" s="14">
        <f t="shared" si="410"/>
        <v>30</v>
      </c>
      <c r="W3745" s="10">
        <f t="shared" si="411"/>
        <v>-0.99850000000000005</v>
      </c>
      <c r="X3745" s="21">
        <f t="shared" si="412"/>
        <v>2016</v>
      </c>
    </row>
    <row r="3746" spans="1:24" ht="60" x14ac:dyDescent="0.25">
      <c r="A3746">
        <v>2510</v>
      </c>
      <c r="B3746" s="1" t="s">
        <v>2510</v>
      </c>
      <c r="C3746" s="1" t="s">
        <v>6620</v>
      </c>
      <c r="D3746" s="3">
        <v>50000</v>
      </c>
      <c r="E3746" s="4">
        <v>75</v>
      </c>
      <c r="F3746" t="s">
        <v>8220</v>
      </c>
      <c r="G3746" t="s">
        <v>8223</v>
      </c>
      <c r="H3746" t="s">
        <v>8404</v>
      </c>
      <c r="I3746" t="s">
        <v>8245</v>
      </c>
      <c r="J3746">
        <v>1431647772</v>
      </c>
      <c r="K3746">
        <v>1426463772</v>
      </c>
      <c r="L3746" t="b">
        <v>0</v>
      </c>
      <c r="M3746">
        <v>2</v>
      </c>
      <c r="N3746" t="b">
        <v>0</v>
      </c>
      <c r="O3746" t="s">
        <v>8297</v>
      </c>
      <c r="P3746" t="s">
        <v>8318</v>
      </c>
      <c r="Q3746" t="s">
        <v>8356</v>
      </c>
      <c r="R3746">
        <f t="shared" si="406"/>
        <v>37.5</v>
      </c>
      <c r="S3746" s="9">
        <f t="shared" si="407"/>
        <v>0</v>
      </c>
      <c r="T3746" s="8">
        <f t="shared" si="408"/>
        <v>42078.997361111105</v>
      </c>
      <c r="U3746" s="8">
        <f t="shared" si="409"/>
        <v>42138.997361111105</v>
      </c>
      <c r="V3746" s="14">
        <f t="shared" si="410"/>
        <v>60</v>
      </c>
      <c r="W3746" s="10">
        <f t="shared" si="411"/>
        <v>-0.99850000000000005</v>
      </c>
      <c r="X3746" s="21">
        <f t="shared" si="412"/>
        <v>2015</v>
      </c>
    </row>
    <row r="3747" spans="1:24" ht="45" x14ac:dyDescent="0.25">
      <c r="A3747">
        <v>3052</v>
      </c>
      <c r="B3747" s="1" t="s">
        <v>3052</v>
      </c>
      <c r="C3747" s="1" t="s">
        <v>7162</v>
      </c>
      <c r="D3747" s="3">
        <v>50000</v>
      </c>
      <c r="E3747" s="4">
        <v>75</v>
      </c>
      <c r="F3747" t="s">
        <v>8220</v>
      </c>
      <c r="G3747" t="s">
        <v>8223</v>
      </c>
      <c r="H3747" t="s">
        <v>8404</v>
      </c>
      <c r="I3747" t="s">
        <v>8245</v>
      </c>
      <c r="J3747">
        <v>1432828740</v>
      </c>
      <c r="K3747">
        <v>1430237094</v>
      </c>
      <c r="L3747" t="b">
        <v>0</v>
      </c>
      <c r="M3747">
        <v>2</v>
      </c>
      <c r="N3747" t="b">
        <v>0</v>
      </c>
      <c r="O3747" t="s">
        <v>8301</v>
      </c>
      <c r="P3747" t="s">
        <v>8322</v>
      </c>
      <c r="Q3747" t="s">
        <v>8323</v>
      </c>
      <c r="R3747">
        <f t="shared" si="406"/>
        <v>37.5</v>
      </c>
      <c r="S3747" s="9">
        <f t="shared" si="407"/>
        <v>0</v>
      </c>
      <c r="T3747" s="8">
        <f t="shared" si="408"/>
        <v>42122.670069444444</v>
      </c>
      <c r="U3747" s="8">
        <f t="shared" si="409"/>
        <v>42152.665972222225</v>
      </c>
      <c r="V3747" s="14">
        <f t="shared" si="410"/>
        <v>29.995902777780429</v>
      </c>
      <c r="W3747" s="10">
        <f t="shared" si="411"/>
        <v>-0.99850000000000005</v>
      </c>
      <c r="X3747" s="21">
        <f t="shared" si="412"/>
        <v>2015</v>
      </c>
    </row>
    <row r="3748" spans="1:24" ht="30" x14ac:dyDescent="0.25">
      <c r="A3748">
        <v>2688</v>
      </c>
      <c r="B3748" s="1" t="s">
        <v>2688</v>
      </c>
      <c r="C3748" s="1" t="s">
        <v>6798</v>
      </c>
      <c r="D3748" s="3">
        <v>50000</v>
      </c>
      <c r="E3748" s="4">
        <v>74</v>
      </c>
      <c r="F3748" t="s">
        <v>8220</v>
      </c>
      <c r="G3748" t="s">
        <v>8223</v>
      </c>
      <c r="H3748" t="s">
        <v>8404</v>
      </c>
      <c r="I3748" t="s">
        <v>8245</v>
      </c>
      <c r="J3748">
        <v>1424746800</v>
      </c>
      <c r="K3748">
        <v>1422067870</v>
      </c>
      <c r="L3748" t="b">
        <v>0</v>
      </c>
      <c r="M3748">
        <v>14</v>
      </c>
      <c r="N3748" t="b">
        <v>0</v>
      </c>
      <c r="O3748" t="s">
        <v>8282</v>
      </c>
      <c r="P3748" t="s">
        <v>8318</v>
      </c>
      <c r="Q3748" t="s">
        <v>8344</v>
      </c>
      <c r="R3748">
        <f t="shared" si="406"/>
        <v>5.29</v>
      </c>
      <c r="S3748" s="9">
        <f t="shared" si="407"/>
        <v>0</v>
      </c>
      <c r="T3748" s="8">
        <f t="shared" si="408"/>
        <v>42028.118865740747</v>
      </c>
      <c r="U3748" s="8">
        <f t="shared" si="409"/>
        <v>42059.125</v>
      </c>
      <c r="V3748" s="14">
        <f t="shared" si="410"/>
        <v>31.006134259252576</v>
      </c>
      <c r="W3748" s="10">
        <f t="shared" si="411"/>
        <v>-0.99851999999999996</v>
      </c>
      <c r="X3748" s="21">
        <f t="shared" si="412"/>
        <v>2015</v>
      </c>
    </row>
    <row r="3749" spans="1:24" ht="45" x14ac:dyDescent="0.25">
      <c r="A3749">
        <v>682</v>
      </c>
      <c r="B3749" s="1" t="s">
        <v>683</v>
      </c>
      <c r="C3749" s="1" t="s">
        <v>4792</v>
      </c>
      <c r="D3749" s="3">
        <v>50000</v>
      </c>
      <c r="E3749" s="4">
        <v>53</v>
      </c>
      <c r="F3749" t="s">
        <v>8220</v>
      </c>
      <c r="G3749" t="s">
        <v>8223</v>
      </c>
      <c r="H3749" t="s">
        <v>8404</v>
      </c>
      <c r="I3749" t="s">
        <v>8245</v>
      </c>
      <c r="J3749">
        <v>1489512122</v>
      </c>
      <c r="K3749">
        <v>1486923722</v>
      </c>
      <c r="L3749" t="b">
        <v>0</v>
      </c>
      <c r="M3749">
        <v>4</v>
      </c>
      <c r="N3749" t="b">
        <v>0</v>
      </c>
      <c r="O3749" t="s">
        <v>8271</v>
      </c>
      <c r="P3749" t="s">
        <v>8307</v>
      </c>
      <c r="Q3749" t="s">
        <v>8309</v>
      </c>
      <c r="R3749">
        <f t="shared" si="406"/>
        <v>13.25</v>
      </c>
      <c r="S3749" s="9">
        <f t="shared" si="407"/>
        <v>0</v>
      </c>
      <c r="T3749" s="8">
        <f t="shared" si="408"/>
        <v>42778.765300925923</v>
      </c>
      <c r="U3749" s="8">
        <f t="shared" si="409"/>
        <v>42808.723634259266</v>
      </c>
      <c r="V3749" s="14">
        <f t="shared" si="410"/>
        <v>29.958333333343035</v>
      </c>
      <c r="W3749" s="10">
        <f t="shared" si="411"/>
        <v>-0.99894000000000005</v>
      </c>
      <c r="X3749" s="21">
        <f t="shared" si="412"/>
        <v>2017</v>
      </c>
    </row>
    <row r="3750" spans="1:24" ht="45" x14ac:dyDescent="0.25">
      <c r="A3750">
        <v>1904</v>
      </c>
      <c r="B3750" s="1" t="s">
        <v>1905</v>
      </c>
      <c r="C3750" s="1" t="s">
        <v>6014</v>
      </c>
      <c r="D3750" s="3">
        <v>50000</v>
      </c>
      <c r="E3750" s="4">
        <v>50</v>
      </c>
      <c r="F3750" t="s">
        <v>8220</v>
      </c>
      <c r="G3750" t="s">
        <v>8223</v>
      </c>
      <c r="H3750" t="s">
        <v>8404</v>
      </c>
      <c r="I3750" t="s">
        <v>8245</v>
      </c>
      <c r="J3750">
        <v>1451752021</v>
      </c>
      <c r="K3750">
        <v>1447864021</v>
      </c>
      <c r="L3750" t="b">
        <v>0</v>
      </c>
      <c r="M3750">
        <v>2</v>
      </c>
      <c r="N3750" t="b">
        <v>0</v>
      </c>
      <c r="O3750" t="s">
        <v>8292</v>
      </c>
      <c r="P3750" t="s">
        <v>8307</v>
      </c>
      <c r="Q3750" t="s">
        <v>8317</v>
      </c>
      <c r="R3750">
        <f t="shared" si="406"/>
        <v>25</v>
      </c>
      <c r="S3750" s="9">
        <f t="shared" si="407"/>
        <v>0</v>
      </c>
      <c r="T3750" s="8">
        <f t="shared" si="408"/>
        <v>42326.685428240744</v>
      </c>
      <c r="U3750" s="8">
        <f t="shared" si="409"/>
        <v>42371.685428240744</v>
      </c>
      <c r="V3750" s="14">
        <f t="shared" si="410"/>
        <v>45</v>
      </c>
      <c r="W3750" s="10">
        <f t="shared" si="411"/>
        <v>-0.999</v>
      </c>
      <c r="X3750" s="21">
        <f t="shared" si="412"/>
        <v>2015</v>
      </c>
    </row>
    <row r="3751" spans="1:24" ht="60" x14ac:dyDescent="0.25">
      <c r="A3751">
        <v>148</v>
      </c>
      <c r="B3751" s="1" t="s">
        <v>150</v>
      </c>
      <c r="C3751" s="1" t="s">
        <v>4258</v>
      </c>
      <c r="D3751" s="3">
        <v>50000</v>
      </c>
      <c r="E3751" s="4">
        <v>40</v>
      </c>
      <c r="F3751" t="s">
        <v>8219</v>
      </c>
      <c r="G3751" t="s">
        <v>8223</v>
      </c>
      <c r="H3751" t="s">
        <v>8404</v>
      </c>
      <c r="I3751" t="s">
        <v>8245</v>
      </c>
      <c r="J3751">
        <v>1456555536</v>
      </c>
      <c r="K3751">
        <v>1453963536</v>
      </c>
      <c r="L3751" t="b">
        <v>0</v>
      </c>
      <c r="M3751">
        <v>2</v>
      </c>
      <c r="N3751" t="b">
        <v>0</v>
      </c>
      <c r="O3751" t="s">
        <v>8265</v>
      </c>
      <c r="P3751" t="s">
        <v>8320</v>
      </c>
      <c r="Q3751" t="s">
        <v>8336</v>
      </c>
      <c r="R3751">
        <f t="shared" si="406"/>
        <v>20</v>
      </c>
      <c r="S3751" s="9">
        <f t="shared" si="407"/>
        <v>0</v>
      </c>
      <c r="T3751" s="8">
        <f t="shared" si="408"/>
        <v>42397.281666666662</v>
      </c>
      <c r="U3751" s="8">
        <f t="shared" si="409"/>
        <v>42427.281666666662</v>
      </c>
      <c r="V3751" s="14">
        <f t="shared" si="410"/>
        <v>30</v>
      </c>
      <c r="W3751" s="10">
        <f t="shared" si="411"/>
        <v>-0.99919999999999998</v>
      </c>
      <c r="X3751" s="21">
        <f t="shared" si="412"/>
        <v>2016</v>
      </c>
    </row>
    <row r="3752" spans="1:24" ht="60" x14ac:dyDescent="0.25">
      <c r="A3752">
        <v>599</v>
      </c>
      <c r="B3752" s="1" t="s">
        <v>600</v>
      </c>
      <c r="C3752" s="1" t="s">
        <v>4709</v>
      </c>
      <c r="D3752" s="3">
        <v>50000</v>
      </c>
      <c r="E3752" s="4">
        <v>31</v>
      </c>
      <c r="F3752" t="s">
        <v>8220</v>
      </c>
      <c r="G3752" t="s">
        <v>8223</v>
      </c>
      <c r="H3752" t="s">
        <v>8404</v>
      </c>
      <c r="I3752" t="s">
        <v>8245</v>
      </c>
      <c r="J3752">
        <v>1425827760</v>
      </c>
      <c r="K3752">
        <v>1423769402</v>
      </c>
      <c r="L3752" t="b">
        <v>0</v>
      </c>
      <c r="M3752">
        <v>2</v>
      </c>
      <c r="N3752" t="b">
        <v>0</v>
      </c>
      <c r="O3752" t="s">
        <v>8270</v>
      </c>
      <c r="P3752" t="s">
        <v>8307</v>
      </c>
      <c r="Q3752" t="s">
        <v>8341</v>
      </c>
      <c r="R3752">
        <f t="shared" si="406"/>
        <v>15.5</v>
      </c>
      <c r="S3752" s="9">
        <f t="shared" si="407"/>
        <v>0</v>
      </c>
      <c r="T3752" s="8">
        <f t="shared" si="408"/>
        <v>42047.812523148154</v>
      </c>
      <c r="U3752" s="8">
        <f t="shared" si="409"/>
        <v>42071.636111111111</v>
      </c>
      <c r="V3752" s="14">
        <f t="shared" si="410"/>
        <v>23.82358796295739</v>
      </c>
      <c r="W3752" s="10">
        <f t="shared" si="411"/>
        <v>-0.99938000000000005</v>
      </c>
      <c r="X3752" s="21">
        <f t="shared" si="412"/>
        <v>2015</v>
      </c>
    </row>
    <row r="3753" spans="1:24" ht="30" x14ac:dyDescent="0.25">
      <c r="A3753">
        <v>3108</v>
      </c>
      <c r="B3753" s="1" t="s">
        <v>3108</v>
      </c>
      <c r="C3753" s="1" t="s">
        <v>7218</v>
      </c>
      <c r="D3753" s="3">
        <v>50000</v>
      </c>
      <c r="E3753" s="4">
        <v>26</v>
      </c>
      <c r="F3753" t="s">
        <v>8220</v>
      </c>
      <c r="G3753" t="s">
        <v>8223</v>
      </c>
      <c r="H3753" t="s">
        <v>8404</v>
      </c>
      <c r="I3753" t="s">
        <v>8245</v>
      </c>
      <c r="J3753">
        <v>1430234394</v>
      </c>
      <c r="K3753">
        <v>1425053994</v>
      </c>
      <c r="L3753" t="b">
        <v>0</v>
      </c>
      <c r="M3753">
        <v>2</v>
      </c>
      <c r="N3753" t="b">
        <v>0</v>
      </c>
      <c r="O3753" t="s">
        <v>8301</v>
      </c>
      <c r="P3753" t="s">
        <v>8322</v>
      </c>
      <c r="Q3753" t="s">
        <v>8323</v>
      </c>
      <c r="R3753">
        <f t="shared" si="406"/>
        <v>13</v>
      </c>
      <c r="S3753" s="9">
        <f t="shared" si="407"/>
        <v>0</v>
      </c>
      <c r="T3753" s="8">
        <f t="shared" si="408"/>
        <v>42062.680486111116</v>
      </c>
      <c r="U3753" s="8">
        <f t="shared" si="409"/>
        <v>42122.638819444444</v>
      </c>
      <c r="V3753" s="14">
        <f t="shared" si="410"/>
        <v>59.958333333328483</v>
      </c>
      <c r="W3753" s="10">
        <f t="shared" si="411"/>
        <v>-0.99948000000000004</v>
      </c>
      <c r="X3753" s="21">
        <f t="shared" si="412"/>
        <v>2015</v>
      </c>
    </row>
    <row r="3754" spans="1:24" ht="45" x14ac:dyDescent="0.25">
      <c r="A3754">
        <v>213</v>
      </c>
      <c r="B3754" s="1" t="s">
        <v>215</v>
      </c>
      <c r="C3754" s="1" t="s">
        <v>4323</v>
      </c>
      <c r="D3754" s="3">
        <v>50000</v>
      </c>
      <c r="E3754" s="4">
        <v>20</v>
      </c>
      <c r="F3754" t="s">
        <v>8220</v>
      </c>
      <c r="G3754" t="s">
        <v>8223</v>
      </c>
      <c r="H3754" t="s">
        <v>8404</v>
      </c>
      <c r="I3754" t="s">
        <v>8245</v>
      </c>
      <c r="J3754">
        <v>1439734001</v>
      </c>
      <c r="K3754">
        <v>1437142547</v>
      </c>
      <c r="L3754" t="b">
        <v>0</v>
      </c>
      <c r="M3754">
        <v>1</v>
      </c>
      <c r="N3754" t="b">
        <v>0</v>
      </c>
      <c r="O3754" t="s">
        <v>8266</v>
      </c>
      <c r="P3754" t="s">
        <v>8320</v>
      </c>
      <c r="Q3754" t="s">
        <v>8324</v>
      </c>
      <c r="R3754">
        <f t="shared" si="406"/>
        <v>20</v>
      </c>
      <c r="S3754" s="9">
        <f t="shared" si="407"/>
        <v>0</v>
      </c>
      <c r="T3754" s="8">
        <f t="shared" si="408"/>
        <v>42202.594293981485</v>
      </c>
      <c r="U3754" s="8">
        <f t="shared" si="409"/>
        <v>42232.587974537033</v>
      </c>
      <c r="V3754" s="14">
        <f t="shared" si="410"/>
        <v>29.993680555548053</v>
      </c>
      <c r="W3754" s="10">
        <f t="shared" si="411"/>
        <v>-0.99960000000000004</v>
      </c>
      <c r="X3754" s="21">
        <f t="shared" si="412"/>
        <v>2015</v>
      </c>
    </row>
    <row r="3755" spans="1:24" ht="60" x14ac:dyDescent="0.25">
      <c r="A3755">
        <v>2863</v>
      </c>
      <c r="B3755" s="1" t="s">
        <v>2863</v>
      </c>
      <c r="C3755" s="1" t="s">
        <v>6973</v>
      </c>
      <c r="D3755" s="3">
        <v>50000</v>
      </c>
      <c r="E3755" s="4">
        <v>20</v>
      </c>
      <c r="F3755" t="s">
        <v>8220</v>
      </c>
      <c r="G3755" t="s">
        <v>8223</v>
      </c>
      <c r="H3755" t="s">
        <v>8404</v>
      </c>
      <c r="I3755" t="s">
        <v>8245</v>
      </c>
      <c r="J3755">
        <v>1410279123</v>
      </c>
      <c r="K3755">
        <v>1405095123</v>
      </c>
      <c r="L3755" t="b">
        <v>0</v>
      </c>
      <c r="M3755">
        <v>1</v>
      </c>
      <c r="N3755" t="b">
        <v>0</v>
      </c>
      <c r="O3755" t="s">
        <v>8269</v>
      </c>
      <c r="P3755" t="s">
        <v>8322</v>
      </c>
      <c r="Q3755" t="s">
        <v>8325</v>
      </c>
      <c r="R3755">
        <f t="shared" si="406"/>
        <v>20</v>
      </c>
      <c r="S3755" s="9">
        <f t="shared" si="407"/>
        <v>0</v>
      </c>
      <c r="T3755" s="8">
        <f t="shared" si="408"/>
        <v>41831.675034722226</v>
      </c>
      <c r="U3755" s="8">
        <f t="shared" si="409"/>
        <v>41891.675034722226</v>
      </c>
      <c r="V3755" s="14">
        <f t="shared" si="410"/>
        <v>60</v>
      </c>
      <c r="W3755" s="10">
        <f t="shared" si="411"/>
        <v>-0.99960000000000004</v>
      </c>
      <c r="X3755" s="21">
        <f t="shared" si="412"/>
        <v>2014</v>
      </c>
    </row>
    <row r="3756" spans="1:24" ht="30" x14ac:dyDescent="0.25">
      <c r="A3756">
        <v>674</v>
      </c>
      <c r="B3756" s="1" t="s">
        <v>675</v>
      </c>
      <c r="C3756" s="1" t="s">
        <v>4784</v>
      </c>
      <c r="D3756" s="3">
        <v>50000</v>
      </c>
      <c r="E3756" s="4">
        <v>15</v>
      </c>
      <c r="F3756" t="s">
        <v>8220</v>
      </c>
      <c r="G3756" t="s">
        <v>8223</v>
      </c>
      <c r="H3756" t="s">
        <v>8404</v>
      </c>
      <c r="I3756" t="s">
        <v>8245</v>
      </c>
      <c r="J3756">
        <v>1407811627</v>
      </c>
      <c r="K3756">
        <v>1402627627</v>
      </c>
      <c r="L3756" t="b">
        <v>0</v>
      </c>
      <c r="M3756">
        <v>2</v>
      </c>
      <c r="N3756" t="b">
        <v>0</v>
      </c>
      <c r="O3756" t="s">
        <v>8271</v>
      </c>
      <c r="P3756" t="s">
        <v>8307</v>
      </c>
      <c r="Q3756" t="s">
        <v>8309</v>
      </c>
      <c r="R3756">
        <f t="shared" si="406"/>
        <v>7.5</v>
      </c>
      <c r="S3756" s="9">
        <f t="shared" si="407"/>
        <v>0</v>
      </c>
      <c r="T3756" s="8">
        <f t="shared" si="408"/>
        <v>41803.116053240738</v>
      </c>
      <c r="U3756" s="8">
        <f t="shared" si="409"/>
        <v>41863.116053240738</v>
      </c>
      <c r="V3756" s="14">
        <f t="shared" si="410"/>
        <v>60</v>
      </c>
      <c r="W3756" s="10">
        <f t="shared" si="411"/>
        <v>-0.99970000000000003</v>
      </c>
      <c r="X3756" s="21">
        <f t="shared" si="412"/>
        <v>2014</v>
      </c>
    </row>
    <row r="3757" spans="1:24" ht="60" x14ac:dyDescent="0.25">
      <c r="A3757">
        <v>2685</v>
      </c>
      <c r="B3757" s="1" t="s">
        <v>2685</v>
      </c>
      <c r="C3757" s="1" t="s">
        <v>6795</v>
      </c>
      <c r="D3757" s="3">
        <v>50000</v>
      </c>
      <c r="E3757" s="4">
        <v>10</v>
      </c>
      <c r="F3757" t="s">
        <v>8220</v>
      </c>
      <c r="G3757" t="s">
        <v>8223</v>
      </c>
      <c r="H3757" t="s">
        <v>8404</v>
      </c>
      <c r="I3757" t="s">
        <v>8245</v>
      </c>
      <c r="J3757">
        <v>1430149330</v>
      </c>
      <c r="K3757">
        <v>1424968930</v>
      </c>
      <c r="L3757" t="b">
        <v>0</v>
      </c>
      <c r="M3757">
        <v>1</v>
      </c>
      <c r="N3757" t="b">
        <v>0</v>
      </c>
      <c r="O3757" t="s">
        <v>8282</v>
      </c>
      <c r="P3757" t="s">
        <v>8318</v>
      </c>
      <c r="Q3757" t="s">
        <v>8344</v>
      </c>
      <c r="R3757">
        <f t="shared" si="406"/>
        <v>10</v>
      </c>
      <c r="S3757" s="9">
        <f t="shared" si="407"/>
        <v>0</v>
      </c>
      <c r="T3757" s="8">
        <f t="shared" si="408"/>
        <v>42061.69594907407</v>
      </c>
      <c r="U3757" s="8">
        <f t="shared" si="409"/>
        <v>42121.654282407413</v>
      </c>
      <c r="V3757" s="14">
        <f t="shared" si="410"/>
        <v>59.958333333343035</v>
      </c>
      <c r="W3757" s="10">
        <f t="shared" si="411"/>
        <v>-0.99980000000000002</v>
      </c>
      <c r="X3757" s="21">
        <f t="shared" si="412"/>
        <v>2015</v>
      </c>
    </row>
    <row r="3758" spans="1:24" ht="60" x14ac:dyDescent="0.25">
      <c r="A3758">
        <v>425</v>
      </c>
      <c r="B3758" s="1" t="s">
        <v>426</v>
      </c>
      <c r="C3758" s="1" t="s">
        <v>4535</v>
      </c>
      <c r="D3758" s="3">
        <v>50000</v>
      </c>
      <c r="E3758" s="4">
        <v>6</v>
      </c>
      <c r="F3758" t="s">
        <v>8220</v>
      </c>
      <c r="G3758" t="s">
        <v>8223</v>
      </c>
      <c r="H3758" t="s">
        <v>8404</v>
      </c>
      <c r="I3758" t="s">
        <v>8245</v>
      </c>
      <c r="J3758">
        <v>1448660404</v>
      </c>
      <c r="K3758">
        <v>1443472804</v>
      </c>
      <c r="L3758" t="b">
        <v>0</v>
      </c>
      <c r="M3758">
        <v>2</v>
      </c>
      <c r="N3758" t="b">
        <v>0</v>
      </c>
      <c r="O3758" t="s">
        <v>8268</v>
      </c>
      <c r="P3758" t="s">
        <v>8320</v>
      </c>
      <c r="Q3758" t="s">
        <v>8338</v>
      </c>
      <c r="R3758">
        <f t="shared" si="406"/>
        <v>3</v>
      </c>
      <c r="S3758" s="9">
        <f t="shared" si="407"/>
        <v>0</v>
      </c>
      <c r="T3758" s="8">
        <f t="shared" si="408"/>
        <v>42275.861157407402</v>
      </c>
      <c r="U3758" s="8">
        <f t="shared" si="409"/>
        <v>42335.902824074074</v>
      </c>
      <c r="V3758" s="14">
        <f t="shared" si="410"/>
        <v>60.041666666671517</v>
      </c>
      <c r="W3758" s="10">
        <f t="shared" si="411"/>
        <v>-0.99987999999999999</v>
      </c>
      <c r="X3758" s="21">
        <f t="shared" si="412"/>
        <v>2015</v>
      </c>
    </row>
    <row r="3759" spans="1:24" ht="60" x14ac:dyDescent="0.25">
      <c r="A3759">
        <v>161</v>
      </c>
      <c r="B3759" s="1" t="s">
        <v>163</v>
      </c>
      <c r="C3759" s="1" t="s">
        <v>4271</v>
      </c>
      <c r="D3759" s="3">
        <v>50000</v>
      </c>
      <c r="E3759" s="4">
        <v>5</v>
      </c>
      <c r="F3759" t="s">
        <v>8220</v>
      </c>
      <c r="G3759" t="s">
        <v>8223</v>
      </c>
      <c r="H3759" t="s">
        <v>8404</v>
      </c>
      <c r="I3759" t="s">
        <v>8245</v>
      </c>
      <c r="J3759">
        <v>1404318595</v>
      </c>
      <c r="K3759">
        <v>1401726595</v>
      </c>
      <c r="L3759" t="b">
        <v>0</v>
      </c>
      <c r="M3759">
        <v>1</v>
      </c>
      <c r="N3759" t="b">
        <v>0</v>
      </c>
      <c r="O3759" t="s">
        <v>8266</v>
      </c>
      <c r="P3759" t="s">
        <v>8320</v>
      </c>
      <c r="Q3759" t="s">
        <v>8324</v>
      </c>
      <c r="R3759">
        <f t="shared" si="406"/>
        <v>5</v>
      </c>
      <c r="S3759" s="9">
        <f t="shared" si="407"/>
        <v>0</v>
      </c>
      <c r="T3759" s="8">
        <f t="shared" si="408"/>
        <v>41792.687442129631</v>
      </c>
      <c r="U3759" s="8">
        <f t="shared" si="409"/>
        <v>41822.687442129631</v>
      </c>
      <c r="V3759" s="14">
        <f t="shared" si="410"/>
        <v>30</v>
      </c>
      <c r="W3759" s="10">
        <f t="shared" si="411"/>
        <v>-0.99990000000000001</v>
      </c>
      <c r="X3759" s="21">
        <f t="shared" si="412"/>
        <v>2014</v>
      </c>
    </row>
    <row r="3760" spans="1:24" ht="60" x14ac:dyDescent="0.25">
      <c r="A3760">
        <v>2589</v>
      </c>
      <c r="B3760" s="1" t="s">
        <v>2589</v>
      </c>
      <c r="C3760" s="1" t="s">
        <v>6699</v>
      </c>
      <c r="D3760" s="3">
        <v>50000</v>
      </c>
      <c r="E3760" s="4">
        <v>5</v>
      </c>
      <c r="F3760" t="s">
        <v>8220</v>
      </c>
      <c r="G3760" t="s">
        <v>8231</v>
      </c>
      <c r="H3760" t="s">
        <v>8418</v>
      </c>
      <c r="I3760" t="s">
        <v>8252</v>
      </c>
      <c r="J3760">
        <v>1458733927</v>
      </c>
      <c r="K3760">
        <v>1456145527</v>
      </c>
      <c r="L3760" t="b">
        <v>0</v>
      </c>
      <c r="M3760">
        <v>1</v>
      </c>
      <c r="N3760" t="b">
        <v>0</v>
      </c>
      <c r="O3760" t="s">
        <v>8282</v>
      </c>
      <c r="P3760" t="s">
        <v>8318</v>
      </c>
      <c r="Q3760" t="s">
        <v>8344</v>
      </c>
      <c r="R3760">
        <f t="shared" si="406"/>
        <v>5</v>
      </c>
      <c r="S3760" s="9">
        <f t="shared" si="407"/>
        <v>0</v>
      </c>
      <c r="T3760" s="8">
        <f t="shared" si="408"/>
        <v>42422.536192129628</v>
      </c>
      <c r="U3760" s="8">
        <f t="shared" si="409"/>
        <v>42452.494525462964</v>
      </c>
      <c r="V3760" s="14">
        <f t="shared" si="410"/>
        <v>29.958333333335759</v>
      </c>
      <c r="W3760" s="10">
        <f t="shared" si="411"/>
        <v>-0.99990000000000001</v>
      </c>
      <c r="X3760" s="21">
        <f t="shared" si="412"/>
        <v>2016</v>
      </c>
    </row>
    <row r="3761" spans="1:24" ht="30" x14ac:dyDescent="0.25">
      <c r="A3761">
        <v>1181</v>
      </c>
      <c r="B3761" s="1" t="s">
        <v>1182</v>
      </c>
      <c r="C3761" s="1" t="s">
        <v>5291</v>
      </c>
      <c r="D3761" s="3">
        <v>50000</v>
      </c>
      <c r="E3761" s="4">
        <v>4</v>
      </c>
      <c r="F3761" t="s">
        <v>8220</v>
      </c>
      <c r="G3761" t="s">
        <v>8223</v>
      </c>
      <c r="H3761" t="s">
        <v>8404</v>
      </c>
      <c r="I3761" t="s">
        <v>8245</v>
      </c>
      <c r="J3761">
        <v>1425197321</v>
      </c>
      <c r="K3761">
        <v>1422605321</v>
      </c>
      <c r="L3761" t="b">
        <v>0</v>
      </c>
      <c r="M3761">
        <v>3</v>
      </c>
      <c r="N3761" t="b">
        <v>0</v>
      </c>
      <c r="O3761" t="s">
        <v>8282</v>
      </c>
      <c r="P3761" t="s">
        <v>8318</v>
      </c>
      <c r="Q3761" t="s">
        <v>8344</v>
      </c>
      <c r="R3761">
        <f t="shared" si="406"/>
        <v>1.33</v>
      </c>
      <c r="S3761" s="9">
        <f t="shared" si="407"/>
        <v>0</v>
      </c>
      <c r="T3761" s="8">
        <f t="shared" si="408"/>
        <v>42034.339363425926</v>
      </c>
      <c r="U3761" s="8">
        <f t="shared" si="409"/>
        <v>42064.339363425926</v>
      </c>
      <c r="V3761" s="14">
        <f t="shared" si="410"/>
        <v>30</v>
      </c>
      <c r="W3761" s="10">
        <f t="shared" si="411"/>
        <v>-0.99992000000000003</v>
      </c>
      <c r="X3761" s="21">
        <f t="shared" si="412"/>
        <v>2015</v>
      </c>
    </row>
    <row r="3762" spans="1:24" ht="45" x14ac:dyDescent="0.25">
      <c r="A3762">
        <v>3993</v>
      </c>
      <c r="B3762" s="1" t="s">
        <v>3989</v>
      </c>
      <c r="C3762" s="1" t="s">
        <v>8099</v>
      </c>
      <c r="D3762" s="3">
        <v>50000</v>
      </c>
      <c r="E3762" s="4">
        <v>3</v>
      </c>
      <c r="F3762" t="s">
        <v>8220</v>
      </c>
      <c r="G3762" t="s">
        <v>8223</v>
      </c>
      <c r="H3762" t="s">
        <v>8404</v>
      </c>
      <c r="I3762" t="s">
        <v>8245</v>
      </c>
      <c r="J3762">
        <v>1431549912</v>
      </c>
      <c r="K3762">
        <v>1428957912</v>
      </c>
      <c r="L3762" t="b">
        <v>0</v>
      </c>
      <c r="M3762">
        <v>1</v>
      </c>
      <c r="N3762" t="b">
        <v>0</v>
      </c>
      <c r="O3762" t="s">
        <v>8269</v>
      </c>
      <c r="P3762" t="s">
        <v>8322</v>
      </c>
      <c r="Q3762" t="s">
        <v>8325</v>
      </c>
      <c r="R3762">
        <f t="shared" si="406"/>
        <v>3</v>
      </c>
      <c r="S3762" s="9">
        <f t="shared" si="407"/>
        <v>0</v>
      </c>
      <c r="T3762" s="8">
        <f t="shared" si="408"/>
        <v>42107.864722222221</v>
      </c>
      <c r="U3762" s="8">
        <f t="shared" si="409"/>
        <v>42137.864722222221</v>
      </c>
      <c r="V3762" s="14">
        <f t="shared" si="410"/>
        <v>30</v>
      </c>
      <c r="W3762" s="10">
        <f t="shared" si="411"/>
        <v>-0.99994000000000005</v>
      </c>
      <c r="X3762" s="21">
        <f t="shared" si="412"/>
        <v>2015</v>
      </c>
    </row>
    <row r="3763" spans="1:24" ht="45" x14ac:dyDescent="0.25">
      <c r="A3763">
        <v>171</v>
      </c>
      <c r="B3763" s="1" t="s">
        <v>173</v>
      </c>
      <c r="C3763" s="1" t="s">
        <v>4281</v>
      </c>
      <c r="D3763" s="3">
        <v>50000</v>
      </c>
      <c r="E3763" s="4">
        <v>1</v>
      </c>
      <c r="F3763" t="s">
        <v>8220</v>
      </c>
      <c r="G3763" t="s">
        <v>8223</v>
      </c>
      <c r="H3763" t="s">
        <v>8404</v>
      </c>
      <c r="I3763" t="s">
        <v>8245</v>
      </c>
      <c r="J3763">
        <v>1470975614</v>
      </c>
      <c r="K3763">
        <v>1465791614</v>
      </c>
      <c r="L3763" t="b">
        <v>0</v>
      </c>
      <c r="M3763">
        <v>1</v>
      </c>
      <c r="N3763" t="b">
        <v>0</v>
      </c>
      <c r="O3763" t="s">
        <v>8266</v>
      </c>
      <c r="P3763" t="s">
        <v>8320</v>
      </c>
      <c r="Q3763" t="s">
        <v>8324</v>
      </c>
      <c r="R3763">
        <f t="shared" si="406"/>
        <v>1</v>
      </c>
      <c r="S3763" s="9">
        <f t="shared" si="407"/>
        <v>0</v>
      </c>
      <c r="T3763" s="8">
        <f t="shared" si="408"/>
        <v>42534.180717592593</v>
      </c>
      <c r="U3763" s="8">
        <f t="shared" si="409"/>
        <v>42594.180717592593</v>
      </c>
      <c r="V3763" s="14">
        <f t="shared" si="410"/>
        <v>60</v>
      </c>
      <c r="W3763" s="10">
        <f t="shared" si="411"/>
        <v>-0.99997999999999998</v>
      </c>
      <c r="X3763" s="21">
        <f t="shared" si="412"/>
        <v>2016</v>
      </c>
    </row>
    <row r="3764" spans="1:24" ht="30" x14ac:dyDescent="0.25">
      <c r="A3764">
        <v>2427</v>
      </c>
      <c r="B3764" s="1" t="s">
        <v>2428</v>
      </c>
      <c r="C3764" s="1" t="s">
        <v>6537</v>
      </c>
      <c r="D3764" s="3">
        <v>50000</v>
      </c>
      <c r="E3764" s="4">
        <v>1</v>
      </c>
      <c r="F3764" t="s">
        <v>8220</v>
      </c>
      <c r="G3764" t="s">
        <v>8223</v>
      </c>
      <c r="H3764" t="s">
        <v>8404</v>
      </c>
      <c r="I3764" t="s">
        <v>8245</v>
      </c>
      <c r="J3764">
        <v>1458715133</v>
      </c>
      <c r="K3764">
        <v>1455262733</v>
      </c>
      <c r="L3764" t="b">
        <v>0</v>
      </c>
      <c r="M3764">
        <v>1</v>
      </c>
      <c r="N3764" t="b">
        <v>0</v>
      </c>
      <c r="O3764" t="s">
        <v>8282</v>
      </c>
      <c r="P3764" t="s">
        <v>8318</v>
      </c>
      <c r="Q3764" t="s">
        <v>8344</v>
      </c>
      <c r="R3764">
        <f t="shared" si="406"/>
        <v>1</v>
      </c>
      <c r="S3764" s="9">
        <f t="shared" si="407"/>
        <v>0</v>
      </c>
      <c r="T3764" s="8">
        <f t="shared" si="408"/>
        <v>42412.318668981476</v>
      </c>
      <c r="U3764" s="8">
        <f t="shared" si="409"/>
        <v>42452.277002314819</v>
      </c>
      <c r="V3764" s="14">
        <f t="shared" si="410"/>
        <v>39.958333333343035</v>
      </c>
      <c r="W3764" s="10">
        <f t="shared" si="411"/>
        <v>-0.99997999999999998</v>
      </c>
      <c r="X3764" s="21">
        <f t="shared" si="412"/>
        <v>2016</v>
      </c>
    </row>
    <row r="3765" spans="1:24" ht="60" x14ac:dyDescent="0.25">
      <c r="A3765">
        <v>3200</v>
      </c>
      <c r="B3765" s="1" t="s">
        <v>3200</v>
      </c>
      <c r="C3765" s="1" t="s">
        <v>7310</v>
      </c>
      <c r="D3765" s="3">
        <v>50000</v>
      </c>
      <c r="E3765" s="4">
        <v>1</v>
      </c>
      <c r="F3765" t="s">
        <v>8220</v>
      </c>
      <c r="G3765" t="s">
        <v>8223</v>
      </c>
      <c r="H3765" t="s">
        <v>8404</v>
      </c>
      <c r="I3765" t="s">
        <v>8245</v>
      </c>
      <c r="J3765">
        <v>1461994440</v>
      </c>
      <c r="K3765">
        <v>1459410101</v>
      </c>
      <c r="L3765" t="b">
        <v>0</v>
      </c>
      <c r="M3765">
        <v>1</v>
      </c>
      <c r="N3765" t="b">
        <v>0</v>
      </c>
      <c r="O3765" t="s">
        <v>8303</v>
      </c>
      <c r="P3765" t="s">
        <v>8322</v>
      </c>
      <c r="Q3765" t="s">
        <v>8334</v>
      </c>
      <c r="R3765">
        <f t="shared" si="406"/>
        <v>1</v>
      </c>
      <c r="S3765" s="9">
        <f t="shared" si="407"/>
        <v>0</v>
      </c>
      <c r="T3765" s="8">
        <f t="shared" si="408"/>
        <v>42460.320613425924</v>
      </c>
      <c r="U3765" s="8">
        <f t="shared" si="409"/>
        <v>42490.231944444444</v>
      </c>
      <c r="V3765" s="14">
        <f t="shared" si="410"/>
        <v>29.911331018520286</v>
      </c>
      <c r="W3765" s="10">
        <f t="shared" si="411"/>
        <v>-0.99997999999999998</v>
      </c>
      <c r="X3765" s="21">
        <f t="shared" si="412"/>
        <v>2016</v>
      </c>
    </row>
    <row r="3766" spans="1:24" ht="60" x14ac:dyDescent="0.25">
      <c r="A3766">
        <v>208</v>
      </c>
      <c r="B3766" s="1" t="s">
        <v>210</v>
      </c>
      <c r="C3766" s="1" t="s">
        <v>4318</v>
      </c>
      <c r="D3766" s="3">
        <v>50000</v>
      </c>
      <c r="E3766" s="4">
        <v>0</v>
      </c>
      <c r="F3766" t="s">
        <v>8220</v>
      </c>
      <c r="G3766" t="s">
        <v>8225</v>
      </c>
      <c r="H3766" t="s">
        <v>8405</v>
      </c>
      <c r="I3766" t="s">
        <v>8247</v>
      </c>
      <c r="J3766">
        <v>1418719967</v>
      </c>
      <c r="K3766">
        <v>1416127967</v>
      </c>
      <c r="L3766" t="b">
        <v>0</v>
      </c>
      <c r="M3766">
        <v>0</v>
      </c>
      <c r="N3766" t="b">
        <v>0</v>
      </c>
      <c r="O3766" t="s">
        <v>8266</v>
      </c>
      <c r="P3766" t="s">
        <v>8320</v>
      </c>
      <c r="Q3766" t="s">
        <v>8324</v>
      </c>
      <c r="R3766">
        <f t="shared" si="406"/>
        <v>0</v>
      </c>
      <c r="S3766" s="9">
        <f t="shared" si="407"/>
        <v>0</v>
      </c>
      <c r="T3766" s="8">
        <f t="shared" si="408"/>
        <v>41959.369988425926</v>
      </c>
      <c r="U3766" s="8">
        <f t="shared" si="409"/>
        <v>41989.369988425926</v>
      </c>
      <c r="V3766" s="14">
        <f t="shared" si="410"/>
        <v>30</v>
      </c>
      <c r="W3766" s="10">
        <f t="shared" si="411"/>
        <v>-1</v>
      </c>
      <c r="X3766" s="21">
        <f t="shared" si="412"/>
        <v>2014</v>
      </c>
    </row>
    <row r="3767" spans="1:24" ht="30" x14ac:dyDescent="0.25">
      <c r="A3767">
        <v>221</v>
      </c>
      <c r="B3767" s="1" t="s">
        <v>223</v>
      </c>
      <c r="C3767" s="1" t="s">
        <v>4331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8404</v>
      </c>
      <c r="I3767" t="s">
        <v>8245</v>
      </c>
      <c r="J3767">
        <v>1427569564</v>
      </c>
      <c r="K3767">
        <v>1422389164</v>
      </c>
      <c r="L3767" t="b">
        <v>0</v>
      </c>
      <c r="M3767">
        <v>0</v>
      </c>
      <c r="N3767" t="b">
        <v>0</v>
      </c>
      <c r="O3767" t="s">
        <v>8266</v>
      </c>
      <c r="P3767" t="s">
        <v>8320</v>
      </c>
      <c r="Q3767" t="s">
        <v>8324</v>
      </c>
      <c r="R3767">
        <f t="shared" si="406"/>
        <v>0</v>
      </c>
      <c r="S3767" s="9">
        <f t="shared" si="407"/>
        <v>0</v>
      </c>
      <c r="T3767" s="8">
        <f t="shared" si="408"/>
        <v>42031.837546296301</v>
      </c>
      <c r="U3767" s="8">
        <f t="shared" si="409"/>
        <v>42091.79587962963</v>
      </c>
      <c r="V3767" s="14">
        <f t="shared" si="410"/>
        <v>59.958333333328483</v>
      </c>
      <c r="W3767" s="10">
        <f t="shared" si="411"/>
        <v>-1</v>
      </c>
      <c r="X3767" s="21">
        <f t="shared" si="412"/>
        <v>2015</v>
      </c>
    </row>
    <row r="3768" spans="1:24" ht="60" x14ac:dyDescent="0.25">
      <c r="A3768">
        <v>487</v>
      </c>
      <c r="B3768" s="1" t="s">
        <v>488</v>
      </c>
      <c r="C3768" s="1" t="s">
        <v>4597</v>
      </c>
      <c r="D3768" s="3">
        <v>50000</v>
      </c>
      <c r="E3768" s="4">
        <v>0</v>
      </c>
      <c r="F3768" t="s">
        <v>8220</v>
      </c>
      <c r="G3768" t="s">
        <v>8228</v>
      </c>
      <c r="H3768" t="s">
        <v>8409</v>
      </c>
      <c r="I3768" t="s">
        <v>8250</v>
      </c>
      <c r="J3768">
        <v>1482678994</v>
      </c>
      <c r="K3768">
        <v>1477491394</v>
      </c>
      <c r="L3768" t="b">
        <v>0</v>
      </c>
      <c r="M3768">
        <v>0</v>
      </c>
      <c r="N3768" t="b">
        <v>0</v>
      </c>
      <c r="O3768" t="s">
        <v>8268</v>
      </c>
      <c r="P3768" t="s">
        <v>8320</v>
      </c>
      <c r="Q3768" t="s">
        <v>8338</v>
      </c>
      <c r="R3768">
        <f t="shared" si="406"/>
        <v>0</v>
      </c>
      <c r="S3768" s="9">
        <f t="shared" si="407"/>
        <v>0</v>
      </c>
      <c r="T3768" s="8">
        <f t="shared" si="408"/>
        <v>42669.594837962963</v>
      </c>
      <c r="U3768" s="8">
        <f t="shared" si="409"/>
        <v>42729.636504629627</v>
      </c>
      <c r="V3768" s="14">
        <f t="shared" si="410"/>
        <v>60.041666666664241</v>
      </c>
      <c r="W3768" s="10">
        <f t="shared" si="411"/>
        <v>-1</v>
      </c>
      <c r="X3768" s="21">
        <f t="shared" si="412"/>
        <v>2016</v>
      </c>
    </row>
    <row r="3769" spans="1:24" ht="60" x14ac:dyDescent="0.25">
      <c r="A3769">
        <v>562</v>
      </c>
      <c r="B3769" s="1" t="s">
        <v>563</v>
      </c>
      <c r="C3769" s="1" t="s">
        <v>4672</v>
      </c>
      <c r="D3769" s="3">
        <v>50000</v>
      </c>
      <c r="E3769" s="4">
        <v>0</v>
      </c>
      <c r="F3769" t="s">
        <v>8220</v>
      </c>
      <c r="G3769" t="s">
        <v>8232</v>
      </c>
      <c r="H3769" t="s">
        <v>8415</v>
      </c>
      <c r="I3769" t="s">
        <v>8248</v>
      </c>
      <c r="J3769">
        <v>1482052815</v>
      </c>
      <c r="K3769">
        <v>1479460815</v>
      </c>
      <c r="L3769" t="b">
        <v>0</v>
      </c>
      <c r="M3769">
        <v>0</v>
      </c>
      <c r="N3769" t="b">
        <v>0</v>
      </c>
      <c r="O3769" t="s">
        <v>8270</v>
      </c>
      <c r="P3769" t="s">
        <v>8307</v>
      </c>
      <c r="Q3769" t="s">
        <v>8341</v>
      </c>
      <c r="R3769">
        <f t="shared" si="406"/>
        <v>0</v>
      </c>
      <c r="S3769" s="9">
        <f t="shared" si="407"/>
        <v>0</v>
      </c>
      <c r="T3769" s="8">
        <f t="shared" si="408"/>
        <v>42692.389062500006</v>
      </c>
      <c r="U3769" s="8">
        <f t="shared" si="409"/>
        <v>42722.389062500006</v>
      </c>
      <c r="V3769" s="14">
        <f t="shared" si="410"/>
        <v>30</v>
      </c>
      <c r="W3769" s="10">
        <f t="shared" si="411"/>
        <v>-1</v>
      </c>
      <c r="X3769" s="21">
        <f t="shared" si="412"/>
        <v>2016</v>
      </c>
    </row>
    <row r="3770" spans="1:24" ht="45" x14ac:dyDescent="0.25">
      <c r="A3770">
        <v>1234</v>
      </c>
      <c r="B3770" s="1" t="s">
        <v>1235</v>
      </c>
      <c r="C3770" s="1" t="s">
        <v>5344</v>
      </c>
      <c r="D3770" s="3">
        <v>50000</v>
      </c>
      <c r="E3770" s="4">
        <v>0</v>
      </c>
      <c r="F3770" t="s">
        <v>8219</v>
      </c>
      <c r="G3770" t="s">
        <v>8224</v>
      </c>
      <c r="H3770" t="s">
        <v>8408</v>
      </c>
      <c r="I3770" t="s">
        <v>8246</v>
      </c>
      <c r="J3770">
        <v>1422903342</v>
      </c>
      <c r="K3770">
        <v>1420311342</v>
      </c>
      <c r="L3770" t="b">
        <v>0</v>
      </c>
      <c r="M3770">
        <v>0</v>
      </c>
      <c r="N3770" t="b">
        <v>0</v>
      </c>
      <c r="O3770" t="s">
        <v>8284</v>
      </c>
      <c r="P3770" t="s">
        <v>8326</v>
      </c>
      <c r="Q3770" t="s">
        <v>8353</v>
      </c>
      <c r="R3770">
        <f t="shared" si="406"/>
        <v>0</v>
      </c>
      <c r="S3770" s="9">
        <f t="shared" si="407"/>
        <v>0</v>
      </c>
      <c r="T3770" s="8">
        <f t="shared" si="408"/>
        <v>42007.788680555561</v>
      </c>
      <c r="U3770" s="8">
        <f t="shared" si="409"/>
        <v>42037.788680555561</v>
      </c>
      <c r="V3770" s="14">
        <f t="shared" si="410"/>
        <v>30</v>
      </c>
      <c r="W3770" s="10">
        <f t="shared" si="411"/>
        <v>-1</v>
      </c>
      <c r="X3770" s="21">
        <f t="shared" si="412"/>
        <v>2015</v>
      </c>
    </row>
    <row r="3771" spans="1:24" ht="45" x14ac:dyDescent="0.25">
      <c r="A3771">
        <v>1416</v>
      </c>
      <c r="B3771" s="1" t="s">
        <v>1417</v>
      </c>
      <c r="C3771" s="1" t="s">
        <v>5526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8404</v>
      </c>
      <c r="I3771" t="s">
        <v>8245</v>
      </c>
      <c r="J3771">
        <v>1448147619</v>
      </c>
      <c r="K3771">
        <v>1445552019</v>
      </c>
      <c r="L3771" t="b">
        <v>0</v>
      </c>
      <c r="M3771">
        <v>0</v>
      </c>
      <c r="N3771" t="b">
        <v>0</v>
      </c>
      <c r="O3771" t="s">
        <v>8285</v>
      </c>
      <c r="P3771" t="s">
        <v>8310</v>
      </c>
      <c r="Q3771" t="s">
        <v>8347</v>
      </c>
      <c r="R3771">
        <f t="shared" si="406"/>
        <v>0</v>
      </c>
      <c r="S3771" s="9">
        <f t="shared" si="407"/>
        <v>0</v>
      </c>
      <c r="T3771" s="8">
        <f t="shared" si="408"/>
        <v>42299.926145833335</v>
      </c>
      <c r="U3771" s="8">
        <f t="shared" si="409"/>
        <v>42329.967812499999</v>
      </c>
      <c r="V3771" s="14">
        <f t="shared" si="410"/>
        <v>30.041666666664241</v>
      </c>
      <c r="W3771" s="10">
        <f t="shared" si="411"/>
        <v>-1</v>
      </c>
      <c r="X3771" s="21">
        <f t="shared" si="412"/>
        <v>2015</v>
      </c>
    </row>
    <row r="3772" spans="1:24" ht="45" x14ac:dyDescent="0.25">
      <c r="A3772">
        <v>2350</v>
      </c>
      <c r="B3772" s="1" t="s">
        <v>2351</v>
      </c>
      <c r="C3772" s="1" t="s">
        <v>6460</v>
      </c>
      <c r="D3772" s="3">
        <v>50000</v>
      </c>
      <c r="E3772" s="4">
        <v>0</v>
      </c>
      <c r="F3772" t="s">
        <v>8219</v>
      </c>
      <c r="G3772" t="s">
        <v>8240</v>
      </c>
      <c r="H3772" t="s">
        <v>8414</v>
      </c>
      <c r="I3772" t="s">
        <v>8248</v>
      </c>
      <c r="J3772">
        <v>1483474370</v>
      </c>
      <c r="K3772">
        <v>1480882370</v>
      </c>
      <c r="L3772" t="b">
        <v>0</v>
      </c>
      <c r="M3772">
        <v>0</v>
      </c>
      <c r="N3772" t="b">
        <v>0</v>
      </c>
      <c r="O3772" t="s">
        <v>8270</v>
      </c>
      <c r="P3772" t="s">
        <v>8307</v>
      </c>
      <c r="Q3772" t="s">
        <v>8341</v>
      </c>
      <c r="R3772">
        <f t="shared" si="406"/>
        <v>0</v>
      </c>
      <c r="S3772" s="9">
        <f t="shared" si="407"/>
        <v>0</v>
      </c>
      <c r="T3772" s="8">
        <f t="shared" si="408"/>
        <v>42708.842245370368</v>
      </c>
      <c r="U3772" s="8">
        <f t="shared" si="409"/>
        <v>42738.842245370368</v>
      </c>
      <c r="V3772" s="14">
        <f t="shared" si="410"/>
        <v>30</v>
      </c>
      <c r="W3772" s="10">
        <f t="shared" si="411"/>
        <v>-1</v>
      </c>
      <c r="X3772" s="21">
        <f t="shared" si="412"/>
        <v>2016</v>
      </c>
    </row>
    <row r="3773" spans="1:24" ht="60" x14ac:dyDescent="0.25">
      <c r="A3773">
        <v>2400</v>
      </c>
      <c r="B3773" s="1" t="s">
        <v>2401</v>
      </c>
      <c r="C3773" s="1" t="s">
        <v>6510</v>
      </c>
      <c r="D3773" s="3">
        <v>50000</v>
      </c>
      <c r="E3773" s="4">
        <v>0</v>
      </c>
      <c r="F3773" t="s">
        <v>8219</v>
      </c>
      <c r="G3773" t="s">
        <v>8225</v>
      </c>
      <c r="H3773" t="s">
        <v>8405</v>
      </c>
      <c r="I3773" t="s">
        <v>8247</v>
      </c>
      <c r="J3773">
        <v>1460615164</v>
      </c>
      <c r="K3773">
        <v>1458023164</v>
      </c>
      <c r="L3773" t="b">
        <v>0</v>
      </c>
      <c r="M3773">
        <v>0</v>
      </c>
      <c r="N3773" t="b">
        <v>0</v>
      </c>
      <c r="O3773" t="s">
        <v>8270</v>
      </c>
      <c r="P3773" t="s">
        <v>8307</v>
      </c>
      <c r="Q3773" t="s">
        <v>8341</v>
      </c>
      <c r="R3773">
        <f t="shared" si="406"/>
        <v>0</v>
      </c>
      <c r="S3773" s="9">
        <f t="shared" si="407"/>
        <v>0</v>
      </c>
      <c r="T3773" s="8">
        <f t="shared" si="408"/>
        <v>42444.268101851849</v>
      </c>
      <c r="U3773" s="8">
        <f t="shared" si="409"/>
        <v>42474.268101851849</v>
      </c>
      <c r="V3773" s="14">
        <f t="shared" si="410"/>
        <v>30</v>
      </c>
      <c r="W3773" s="10">
        <f t="shared" si="411"/>
        <v>-1</v>
      </c>
      <c r="X3773" s="21">
        <f t="shared" si="412"/>
        <v>2016</v>
      </c>
    </row>
    <row r="3774" spans="1:24" ht="30" x14ac:dyDescent="0.25">
      <c r="A3774">
        <v>2894</v>
      </c>
      <c r="B3774" s="1" t="s">
        <v>2894</v>
      </c>
      <c r="C3774" s="1" t="s">
        <v>7004</v>
      </c>
      <c r="D3774" s="3">
        <v>50000</v>
      </c>
      <c r="E3774" s="4">
        <v>0</v>
      </c>
      <c r="F3774" t="s">
        <v>8220</v>
      </c>
      <c r="G3774" t="s">
        <v>8223</v>
      </c>
      <c r="H3774" t="s">
        <v>8404</v>
      </c>
      <c r="I3774" t="s">
        <v>8245</v>
      </c>
      <c r="J3774">
        <v>1428100815</v>
      </c>
      <c r="K3774">
        <v>1422920415</v>
      </c>
      <c r="L3774" t="b">
        <v>0</v>
      </c>
      <c r="M3774">
        <v>0</v>
      </c>
      <c r="N3774" t="b">
        <v>0</v>
      </c>
      <c r="O3774" t="s">
        <v>8269</v>
      </c>
      <c r="P3774" t="s">
        <v>8322</v>
      </c>
      <c r="Q3774" t="s">
        <v>8325</v>
      </c>
      <c r="R3774">
        <f t="shared" si="406"/>
        <v>0</v>
      </c>
      <c r="S3774" s="9">
        <f t="shared" si="407"/>
        <v>0</v>
      </c>
      <c r="T3774" s="8">
        <f t="shared" si="408"/>
        <v>42037.986284722225</v>
      </c>
      <c r="U3774" s="8">
        <f t="shared" si="409"/>
        <v>42097.944618055553</v>
      </c>
      <c r="V3774" s="14">
        <f t="shared" si="410"/>
        <v>59.958333333328483</v>
      </c>
      <c r="W3774" s="10">
        <f t="shared" si="411"/>
        <v>-1</v>
      </c>
      <c r="X3774" s="21">
        <f t="shared" si="412"/>
        <v>2015</v>
      </c>
    </row>
    <row r="3775" spans="1:24" ht="60" x14ac:dyDescent="0.25">
      <c r="A3775">
        <v>2945</v>
      </c>
      <c r="B3775" s="1" t="s">
        <v>2945</v>
      </c>
      <c r="C3775" s="1" t="s">
        <v>7055</v>
      </c>
      <c r="D3775" s="3">
        <v>50000</v>
      </c>
      <c r="E3775" s="4">
        <v>0</v>
      </c>
      <c r="F3775" t="s">
        <v>8220</v>
      </c>
      <c r="G3775" t="s">
        <v>8223</v>
      </c>
      <c r="H3775" t="s">
        <v>8404</v>
      </c>
      <c r="I3775" t="s">
        <v>8245</v>
      </c>
      <c r="J3775">
        <v>1432437660</v>
      </c>
      <c r="K3775">
        <v>1429845660</v>
      </c>
      <c r="L3775" t="b">
        <v>0</v>
      </c>
      <c r="M3775">
        <v>0</v>
      </c>
      <c r="N3775" t="b">
        <v>0</v>
      </c>
      <c r="O3775" t="s">
        <v>8301</v>
      </c>
      <c r="P3775" t="s">
        <v>8322</v>
      </c>
      <c r="Q3775" t="s">
        <v>8323</v>
      </c>
      <c r="R3775">
        <f t="shared" si="406"/>
        <v>0</v>
      </c>
      <c r="S3775" s="9">
        <f t="shared" si="407"/>
        <v>0</v>
      </c>
      <c r="T3775" s="8">
        <f t="shared" si="408"/>
        <v>42118.139583333337</v>
      </c>
      <c r="U3775" s="8">
        <f t="shared" si="409"/>
        <v>42148.139583333337</v>
      </c>
      <c r="V3775" s="14">
        <f t="shared" si="410"/>
        <v>30</v>
      </c>
      <c r="W3775" s="10">
        <f t="shared" si="411"/>
        <v>-1</v>
      </c>
      <c r="X3775" s="21">
        <f t="shared" si="412"/>
        <v>2015</v>
      </c>
    </row>
    <row r="3776" spans="1:24" ht="45" x14ac:dyDescent="0.25">
      <c r="A3776">
        <v>3057</v>
      </c>
      <c r="B3776" s="1" t="s">
        <v>3057</v>
      </c>
      <c r="C3776" s="1" t="s">
        <v>7167</v>
      </c>
      <c r="D3776" s="3">
        <v>50000</v>
      </c>
      <c r="E3776" s="4">
        <v>0</v>
      </c>
      <c r="F3776" t="s">
        <v>8220</v>
      </c>
      <c r="G3776" t="s">
        <v>8224</v>
      </c>
      <c r="H3776" t="s">
        <v>8408</v>
      </c>
      <c r="I3776" t="s">
        <v>8246</v>
      </c>
      <c r="J3776">
        <v>1459694211</v>
      </c>
      <c r="K3776">
        <v>1457105811</v>
      </c>
      <c r="L3776" t="b">
        <v>0</v>
      </c>
      <c r="M3776">
        <v>0</v>
      </c>
      <c r="N3776" t="b">
        <v>0</v>
      </c>
      <c r="O3776" t="s">
        <v>8301</v>
      </c>
      <c r="P3776" t="s">
        <v>8322</v>
      </c>
      <c r="Q3776" t="s">
        <v>8323</v>
      </c>
      <c r="R3776">
        <f t="shared" si="406"/>
        <v>0</v>
      </c>
      <c r="S3776" s="9">
        <f t="shared" si="407"/>
        <v>0</v>
      </c>
      <c r="T3776" s="8">
        <f t="shared" si="408"/>
        <v>42433.650590277779</v>
      </c>
      <c r="U3776" s="8">
        <f t="shared" si="409"/>
        <v>42463.608923611115</v>
      </c>
      <c r="V3776" s="14">
        <f t="shared" si="410"/>
        <v>29.958333333335759</v>
      </c>
      <c r="W3776" s="10">
        <f t="shared" si="411"/>
        <v>-1</v>
      </c>
      <c r="X3776" s="21">
        <f t="shared" si="412"/>
        <v>2016</v>
      </c>
    </row>
    <row r="3777" spans="1:24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t="s">
        <v>8223</v>
      </c>
      <c r="H3777" t="s">
        <v>8404</v>
      </c>
      <c r="I3777" t="s">
        <v>8245</v>
      </c>
      <c r="J3777">
        <v>1402632000</v>
      </c>
      <c r="K3777">
        <v>1399909127</v>
      </c>
      <c r="L3777" t="b">
        <v>0</v>
      </c>
      <c r="M3777">
        <v>70</v>
      </c>
      <c r="N3777" t="b">
        <v>0</v>
      </c>
      <c r="O3777" t="s">
        <v>8299</v>
      </c>
      <c r="P3777" t="s">
        <v>8307</v>
      </c>
      <c r="Q3777" t="s">
        <v>8314</v>
      </c>
      <c r="R3777">
        <f t="shared" si="406"/>
        <v>83.94</v>
      </c>
      <c r="S3777" s="9">
        <f t="shared" si="407"/>
        <v>12</v>
      </c>
      <c r="T3777" s="8">
        <f t="shared" si="408"/>
        <v>41771.651932870373</v>
      </c>
      <c r="U3777" s="8">
        <f t="shared" si="409"/>
        <v>41803.166666666664</v>
      </c>
      <c r="V3777" s="14">
        <f t="shared" si="410"/>
        <v>31.514733796291694</v>
      </c>
      <c r="W3777" s="10">
        <f t="shared" si="411"/>
        <v>-0.88478431372549016</v>
      </c>
      <c r="X3777" s="21">
        <f t="shared" si="412"/>
        <v>2014</v>
      </c>
    </row>
    <row r="3778" spans="1:24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t="s">
        <v>8228</v>
      </c>
      <c r="H3778" t="s">
        <v>8409</v>
      </c>
      <c r="I3778" t="s">
        <v>8250</v>
      </c>
      <c r="J3778">
        <v>1436364023</v>
      </c>
      <c r="K3778">
        <v>1433772023</v>
      </c>
      <c r="L3778" t="b">
        <v>1</v>
      </c>
      <c r="M3778">
        <v>885</v>
      </c>
      <c r="N3778" t="b">
        <v>1</v>
      </c>
      <c r="O3778" t="s">
        <v>8283</v>
      </c>
      <c r="P3778" t="s">
        <v>8312</v>
      </c>
      <c r="Q3778" t="s">
        <v>8313</v>
      </c>
      <c r="R3778">
        <f t="shared" ref="R3778:R3841" si="413">IFERROR(ROUND(E3778/M3778,2),0)</f>
        <v>97.73</v>
      </c>
      <c r="S3778" s="9">
        <f t="shared" ref="S3778:S3841" si="414">ROUND((E3778/D3778)*100,0)</f>
        <v>166</v>
      </c>
      <c r="T3778" s="8">
        <f t="shared" ref="T3778:T3841" si="415">+(((K3778/60)/60)/24)+DATE(1970,1,1)</f>
        <v>42163.583599537036</v>
      </c>
      <c r="U3778" s="8">
        <f t="shared" ref="U3778:U3841" si="416">+(((J3778/60)/60/24)+DATE(1970,1,1))</f>
        <v>42193.583599537036</v>
      </c>
      <c r="V3778" s="14">
        <f t="shared" ref="V3778:V3841" si="417">+U3778-T3778</f>
        <v>30</v>
      </c>
      <c r="W3778" s="10">
        <f t="shared" ref="W3778:W3841" si="418">+(E3778-D3778)/D3778</f>
        <v>0.66330769230769226</v>
      </c>
      <c r="X3778" s="21">
        <f t="shared" ref="X3778:X3841" si="419">YEAR(T3778)</f>
        <v>2015</v>
      </c>
    </row>
    <row r="3779" spans="1:24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t="s">
        <v>8223</v>
      </c>
      <c r="H3779" t="s">
        <v>8404</v>
      </c>
      <c r="I3779" t="s">
        <v>8245</v>
      </c>
      <c r="J3779">
        <v>1388808545</v>
      </c>
      <c r="K3779">
        <v>1386216545</v>
      </c>
      <c r="L3779" t="b">
        <v>0</v>
      </c>
      <c r="M3779">
        <v>30</v>
      </c>
      <c r="N3779" t="b">
        <v>0</v>
      </c>
      <c r="O3779" t="s">
        <v>8280</v>
      </c>
      <c r="P3779" t="s">
        <v>8315</v>
      </c>
      <c r="Q3779" t="s">
        <v>8333</v>
      </c>
      <c r="R3779">
        <f t="shared" si="413"/>
        <v>113.57</v>
      </c>
      <c r="S3779" s="9">
        <f t="shared" si="414"/>
        <v>6</v>
      </c>
      <c r="T3779" s="8">
        <f t="shared" si="415"/>
        <v>41613.172974537039</v>
      </c>
      <c r="U3779" s="8">
        <f t="shared" si="416"/>
        <v>41643.172974537039</v>
      </c>
      <c r="V3779" s="14">
        <f t="shared" si="417"/>
        <v>30</v>
      </c>
      <c r="W3779" s="10">
        <f t="shared" si="418"/>
        <v>-0.93690740740740741</v>
      </c>
      <c r="X3779" s="21">
        <f t="shared" si="419"/>
        <v>2013</v>
      </c>
    </row>
    <row r="3780" spans="1:24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t="s">
        <v>8223</v>
      </c>
      <c r="H3780" t="s">
        <v>8404</v>
      </c>
      <c r="I3780" t="s">
        <v>8245</v>
      </c>
      <c r="J3780">
        <v>1414123200</v>
      </c>
      <c r="K3780">
        <v>1408962270</v>
      </c>
      <c r="L3780" t="b">
        <v>0</v>
      </c>
      <c r="M3780">
        <v>26</v>
      </c>
      <c r="N3780" t="b">
        <v>0</v>
      </c>
      <c r="O3780" t="s">
        <v>8283</v>
      </c>
      <c r="P3780" t="s">
        <v>8312</v>
      </c>
      <c r="Q3780" t="s">
        <v>8313</v>
      </c>
      <c r="R3780">
        <f t="shared" si="413"/>
        <v>1.54</v>
      </c>
      <c r="S3780" s="9">
        <f t="shared" si="414"/>
        <v>0</v>
      </c>
      <c r="T3780" s="8">
        <f t="shared" si="415"/>
        <v>41876.433680555558</v>
      </c>
      <c r="U3780" s="8">
        <f t="shared" si="416"/>
        <v>41936.166666666664</v>
      </c>
      <c r="V3780" s="14">
        <f t="shared" si="417"/>
        <v>59.732986111106584</v>
      </c>
      <c r="W3780" s="10">
        <f t="shared" si="418"/>
        <v>-0.99925925925925929</v>
      </c>
      <c r="X3780" s="21">
        <f t="shared" si="419"/>
        <v>2014</v>
      </c>
    </row>
    <row r="3781" spans="1:24" ht="45" x14ac:dyDescent="0.25">
      <c r="A3781">
        <v>2001</v>
      </c>
      <c r="B3781" s="1" t="s">
        <v>2002</v>
      </c>
      <c r="C3781" s="1" t="s">
        <v>6111</v>
      </c>
      <c r="D3781" s="3">
        <v>55000</v>
      </c>
      <c r="E3781" s="4">
        <v>210171</v>
      </c>
      <c r="F3781" t="s">
        <v>8218</v>
      </c>
      <c r="G3781" t="s">
        <v>8235</v>
      </c>
      <c r="H3781" t="s">
        <v>8413</v>
      </c>
      <c r="I3781" t="s">
        <v>8248</v>
      </c>
      <c r="J3781">
        <v>1434139200</v>
      </c>
      <c r="K3781">
        <v>1431406916</v>
      </c>
      <c r="L3781" t="b">
        <v>1</v>
      </c>
      <c r="M3781">
        <v>1637</v>
      </c>
      <c r="N3781" t="b">
        <v>1</v>
      </c>
      <c r="O3781" t="s">
        <v>8293</v>
      </c>
      <c r="P3781" t="s">
        <v>8307</v>
      </c>
      <c r="Q3781" t="s">
        <v>8308</v>
      </c>
      <c r="R3781">
        <f t="shared" si="413"/>
        <v>128.38999999999999</v>
      </c>
      <c r="S3781" s="9">
        <f t="shared" si="414"/>
        <v>382</v>
      </c>
      <c r="T3781" s="8">
        <f t="shared" si="415"/>
        <v>42136.209675925929</v>
      </c>
      <c r="U3781" s="8">
        <f t="shared" si="416"/>
        <v>42167.833333333328</v>
      </c>
      <c r="V3781" s="14">
        <f t="shared" si="417"/>
        <v>31.623657407399151</v>
      </c>
      <c r="W3781" s="10">
        <f t="shared" si="418"/>
        <v>2.8212909090909091</v>
      </c>
      <c r="X3781" s="21">
        <f t="shared" si="419"/>
        <v>2015</v>
      </c>
    </row>
    <row r="3782" spans="1:24" ht="30" x14ac:dyDescent="0.25">
      <c r="A3782">
        <v>342</v>
      </c>
      <c r="B3782" s="1" t="s">
        <v>343</v>
      </c>
      <c r="C3782" s="1" t="s">
        <v>4452</v>
      </c>
      <c r="D3782" s="3">
        <v>55000</v>
      </c>
      <c r="E3782" s="4">
        <v>55201.52</v>
      </c>
      <c r="F3782" t="s">
        <v>8218</v>
      </c>
      <c r="G3782" t="s">
        <v>8223</v>
      </c>
      <c r="H3782" t="s">
        <v>8404</v>
      </c>
      <c r="I3782" t="s">
        <v>8245</v>
      </c>
      <c r="J3782">
        <v>1461955465</v>
      </c>
      <c r="K3782">
        <v>1459363465</v>
      </c>
      <c r="L3782" t="b">
        <v>1</v>
      </c>
      <c r="M3782">
        <v>325</v>
      </c>
      <c r="N3782" t="b">
        <v>1</v>
      </c>
      <c r="O3782" t="s">
        <v>8267</v>
      </c>
      <c r="P3782" t="s">
        <v>8320</v>
      </c>
      <c r="Q3782" t="s">
        <v>8321</v>
      </c>
      <c r="R3782">
        <f t="shared" si="413"/>
        <v>169.85</v>
      </c>
      <c r="S3782" s="9">
        <f t="shared" si="414"/>
        <v>100</v>
      </c>
      <c r="T3782" s="8">
        <f t="shared" si="415"/>
        <v>42459.780844907407</v>
      </c>
      <c r="U3782" s="8">
        <f t="shared" si="416"/>
        <v>42489.780844907407</v>
      </c>
      <c r="V3782" s="14">
        <f t="shared" si="417"/>
        <v>30</v>
      </c>
      <c r="W3782" s="10">
        <f t="shared" si="418"/>
        <v>3.6639999999999416E-3</v>
      </c>
      <c r="X3782" s="21">
        <f t="shared" si="419"/>
        <v>2016</v>
      </c>
    </row>
    <row r="3783" spans="1:24" ht="60" x14ac:dyDescent="0.25">
      <c r="A3783">
        <v>3189</v>
      </c>
      <c r="B3783" s="1" t="s">
        <v>3189</v>
      </c>
      <c r="C3783" s="1" t="s">
        <v>7299</v>
      </c>
      <c r="D3783" s="3">
        <v>55000</v>
      </c>
      <c r="E3783" s="4">
        <v>6780</v>
      </c>
      <c r="F3783" t="s">
        <v>8220</v>
      </c>
      <c r="G3783" t="s">
        <v>8234</v>
      </c>
      <c r="H3783" t="s">
        <v>8407</v>
      </c>
      <c r="I3783" t="s">
        <v>8254</v>
      </c>
      <c r="J3783">
        <v>1432455532</v>
      </c>
      <c r="K3783">
        <v>1429863532</v>
      </c>
      <c r="L3783" t="b">
        <v>0</v>
      </c>
      <c r="M3783">
        <v>19</v>
      </c>
      <c r="N3783" t="b">
        <v>0</v>
      </c>
      <c r="O3783" t="s">
        <v>8303</v>
      </c>
      <c r="P3783" t="s">
        <v>8322</v>
      </c>
      <c r="Q3783" t="s">
        <v>8334</v>
      </c>
      <c r="R3783">
        <f t="shared" si="413"/>
        <v>356.84</v>
      </c>
      <c r="S3783" s="9">
        <f t="shared" si="414"/>
        <v>12</v>
      </c>
      <c r="T3783" s="8">
        <f t="shared" si="415"/>
        <v>42118.346435185187</v>
      </c>
      <c r="U3783" s="8">
        <f t="shared" si="416"/>
        <v>42148.346435185187</v>
      </c>
      <c r="V3783" s="14">
        <f t="shared" si="417"/>
        <v>30</v>
      </c>
      <c r="W3783" s="10">
        <f t="shared" si="418"/>
        <v>-0.87672727272727269</v>
      </c>
      <c r="X3783" s="21">
        <f t="shared" si="419"/>
        <v>2015</v>
      </c>
    </row>
    <row r="3784" spans="1:24" ht="60" x14ac:dyDescent="0.25">
      <c r="A3784">
        <v>471</v>
      </c>
      <c r="B3784" s="1" t="s">
        <v>472</v>
      </c>
      <c r="C3784" s="1" t="s">
        <v>4581</v>
      </c>
      <c r="D3784" s="3">
        <v>55000</v>
      </c>
      <c r="E3784" s="4">
        <v>6541</v>
      </c>
      <c r="F3784" t="s">
        <v>8220</v>
      </c>
      <c r="G3784" t="s">
        <v>8223</v>
      </c>
      <c r="H3784" t="s">
        <v>8404</v>
      </c>
      <c r="I3784" t="s">
        <v>8245</v>
      </c>
      <c r="J3784">
        <v>1397924379</v>
      </c>
      <c r="K3784">
        <v>1394039979</v>
      </c>
      <c r="L3784" t="b">
        <v>0</v>
      </c>
      <c r="M3784">
        <v>170</v>
      </c>
      <c r="N3784" t="b">
        <v>0</v>
      </c>
      <c r="O3784" t="s">
        <v>8268</v>
      </c>
      <c r="P3784" t="s">
        <v>8320</v>
      </c>
      <c r="Q3784" t="s">
        <v>8338</v>
      </c>
      <c r="R3784">
        <f t="shared" si="413"/>
        <v>38.479999999999997</v>
      </c>
      <c r="S3784" s="9">
        <f t="shared" si="414"/>
        <v>12</v>
      </c>
      <c r="T3784" s="8">
        <f t="shared" si="415"/>
        <v>41703.721979166665</v>
      </c>
      <c r="U3784" s="8">
        <f t="shared" si="416"/>
        <v>41748.680312500001</v>
      </c>
      <c r="V3784" s="14">
        <f t="shared" si="417"/>
        <v>44.958333333335759</v>
      </c>
      <c r="W3784" s="10">
        <f t="shared" si="418"/>
        <v>-0.88107272727272723</v>
      </c>
      <c r="X3784" s="21">
        <f t="shared" si="419"/>
        <v>2014</v>
      </c>
    </row>
    <row r="3785" spans="1:24" ht="45" x14ac:dyDescent="0.25">
      <c r="A3785">
        <v>463</v>
      </c>
      <c r="B3785" s="1" t="s">
        <v>464</v>
      </c>
      <c r="C3785" s="1" t="s">
        <v>4573</v>
      </c>
      <c r="D3785" s="3">
        <v>55000</v>
      </c>
      <c r="E3785" s="4">
        <v>1250</v>
      </c>
      <c r="F3785" t="s">
        <v>8220</v>
      </c>
      <c r="G3785" t="s">
        <v>8223</v>
      </c>
      <c r="H3785" t="s">
        <v>8404</v>
      </c>
      <c r="I3785" t="s">
        <v>8245</v>
      </c>
      <c r="J3785">
        <v>1316883753</v>
      </c>
      <c r="K3785">
        <v>1311699753</v>
      </c>
      <c r="L3785" t="b">
        <v>0</v>
      </c>
      <c r="M3785">
        <v>11</v>
      </c>
      <c r="N3785" t="b">
        <v>0</v>
      </c>
      <c r="O3785" t="s">
        <v>8268</v>
      </c>
      <c r="P3785" t="s">
        <v>8320</v>
      </c>
      <c r="Q3785" t="s">
        <v>8338</v>
      </c>
      <c r="R3785">
        <f t="shared" si="413"/>
        <v>113.64</v>
      </c>
      <c r="S3785" s="9">
        <f t="shared" si="414"/>
        <v>2</v>
      </c>
      <c r="T3785" s="8">
        <f t="shared" si="415"/>
        <v>40750.710104166668</v>
      </c>
      <c r="U3785" s="8">
        <f t="shared" si="416"/>
        <v>40810.710104166668</v>
      </c>
      <c r="V3785" s="14">
        <f t="shared" si="417"/>
        <v>60</v>
      </c>
      <c r="W3785" s="10">
        <f t="shared" si="418"/>
        <v>-0.97727272727272729</v>
      </c>
      <c r="X3785" s="21">
        <f t="shared" si="419"/>
        <v>2011</v>
      </c>
    </row>
    <row r="3786" spans="1:24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t="s">
        <v>8228</v>
      </c>
      <c r="H3786" t="s">
        <v>8409</v>
      </c>
      <c r="I3786" t="s">
        <v>8250</v>
      </c>
      <c r="J3786">
        <v>1487565468</v>
      </c>
      <c r="K3786">
        <v>1482381468</v>
      </c>
      <c r="L3786" t="b">
        <v>0</v>
      </c>
      <c r="M3786">
        <v>4</v>
      </c>
      <c r="N3786" t="b">
        <v>0</v>
      </c>
      <c r="O3786" t="s">
        <v>8271</v>
      </c>
      <c r="P3786" t="s">
        <v>8307</v>
      </c>
      <c r="Q3786" t="s">
        <v>8309</v>
      </c>
      <c r="R3786">
        <f t="shared" si="413"/>
        <v>120.25</v>
      </c>
      <c r="S3786" s="9">
        <f t="shared" si="414"/>
        <v>1</v>
      </c>
      <c r="T3786" s="8">
        <f t="shared" si="415"/>
        <v>42726.192916666667</v>
      </c>
      <c r="U3786" s="8">
        <f t="shared" si="416"/>
        <v>42786.192916666667</v>
      </c>
      <c r="V3786" s="14">
        <f t="shared" si="417"/>
        <v>60</v>
      </c>
      <c r="W3786" s="10">
        <f t="shared" si="418"/>
        <v>-0.9912545454545455</v>
      </c>
      <c r="X3786" s="21">
        <f t="shared" si="419"/>
        <v>2016</v>
      </c>
    </row>
    <row r="3787" spans="1:24" ht="60" x14ac:dyDescent="0.25">
      <c r="A3787">
        <v>123</v>
      </c>
      <c r="B3787" s="1" t="s">
        <v>125</v>
      </c>
      <c r="C3787" s="1" t="s">
        <v>4234</v>
      </c>
      <c r="D3787" s="3">
        <v>55000</v>
      </c>
      <c r="E3787" s="4">
        <v>151</v>
      </c>
      <c r="F3787" t="s">
        <v>8219</v>
      </c>
      <c r="G3787" t="s">
        <v>8223</v>
      </c>
      <c r="H3787" t="s">
        <v>8404</v>
      </c>
      <c r="I3787" t="s">
        <v>8245</v>
      </c>
      <c r="J3787">
        <v>1414533600</v>
      </c>
      <c r="K3787">
        <v>1411411564</v>
      </c>
      <c r="L3787" t="b">
        <v>0</v>
      </c>
      <c r="M3787">
        <v>6</v>
      </c>
      <c r="N3787" t="b">
        <v>0</v>
      </c>
      <c r="O3787" t="s">
        <v>8265</v>
      </c>
      <c r="P3787" t="s">
        <v>8320</v>
      </c>
      <c r="Q3787" t="s">
        <v>8336</v>
      </c>
      <c r="R3787">
        <f t="shared" si="413"/>
        <v>25.17</v>
      </c>
      <c r="S3787" s="9">
        <f t="shared" si="414"/>
        <v>0</v>
      </c>
      <c r="T3787" s="8">
        <f t="shared" si="415"/>
        <v>41904.781990740739</v>
      </c>
      <c r="U3787" s="8">
        <f t="shared" si="416"/>
        <v>41940.916666666664</v>
      </c>
      <c r="V3787" s="14">
        <f t="shared" si="417"/>
        <v>36.134675925924967</v>
      </c>
      <c r="W3787" s="10">
        <f t="shared" si="418"/>
        <v>-0.9972545454545455</v>
      </c>
      <c r="X3787" s="21">
        <f t="shared" si="419"/>
        <v>2014</v>
      </c>
    </row>
    <row r="3788" spans="1:24" ht="60" x14ac:dyDescent="0.25">
      <c r="A3788">
        <v>137</v>
      </c>
      <c r="B3788" s="1" t="s">
        <v>139</v>
      </c>
      <c r="C3788" s="1" t="s">
        <v>4247</v>
      </c>
      <c r="D3788" s="3">
        <v>55000</v>
      </c>
      <c r="E3788" s="4">
        <v>0</v>
      </c>
      <c r="F3788" t="s">
        <v>8219</v>
      </c>
      <c r="G3788" t="s">
        <v>8231</v>
      </c>
      <c r="H3788" t="s">
        <v>8418</v>
      </c>
      <c r="I3788" t="s">
        <v>8252</v>
      </c>
      <c r="J3788">
        <v>1444657593</v>
      </c>
      <c r="K3788">
        <v>1440337593</v>
      </c>
      <c r="L3788" t="b">
        <v>0</v>
      </c>
      <c r="M3788">
        <v>0</v>
      </c>
      <c r="N3788" t="b">
        <v>0</v>
      </c>
      <c r="O3788" t="s">
        <v>8265</v>
      </c>
      <c r="P3788" t="s">
        <v>8320</v>
      </c>
      <c r="Q3788" t="s">
        <v>8336</v>
      </c>
      <c r="R3788">
        <f t="shared" si="413"/>
        <v>0</v>
      </c>
      <c r="S3788" s="9">
        <f t="shared" si="414"/>
        <v>0</v>
      </c>
      <c r="T3788" s="8">
        <f t="shared" si="415"/>
        <v>42239.573993055557</v>
      </c>
      <c r="U3788" s="8">
        <f t="shared" si="416"/>
        <v>42289.573993055557</v>
      </c>
      <c r="V3788" s="14">
        <f t="shared" si="417"/>
        <v>50</v>
      </c>
      <c r="W3788" s="10">
        <f t="shared" si="418"/>
        <v>-1</v>
      </c>
      <c r="X3788" s="21">
        <f t="shared" si="419"/>
        <v>2015</v>
      </c>
    </row>
    <row r="3789" spans="1:24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t="s">
        <v>8223</v>
      </c>
      <c r="H3789" t="s">
        <v>8404</v>
      </c>
      <c r="I3789" t="s">
        <v>8245</v>
      </c>
      <c r="J3789">
        <v>1489500155</v>
      </c>
      <c r="K3789">
        <v>1485874955</v>
      </c>
      <c r="L3789" t="b">
        <v>0</v>
      </c>
      <c r="M3789">
        <v>188</v>
      </c>
      <c r="N3789" t="b">
        <v>0</v>
      </c>
      <c r="O3789" t="s">
        <v>8271</v>
      </c>
      <c r="P3789" t="s">
        <v>8307</v>
      </c>
      <c r="Q3789" t="s">
        <v>8309</v>
      </c>
      <c r="R3789">
        <f t="shared" si="413"/>
        <v>136.46</v>
      </c>
      <c r="S3789" s="9">
        <f t="shared" si="414"/>
        <v>46</v>
      </c>
      <c r="T3789" s="8">
        <f t="shared" si="415"/>
        <v>42766.626793981486</v>
      </c>
      <c r="U3789" s="8">
        <f t="shared" si="416"/>
        <v>42808.585127314815</v>
      </c>
      <c r="V3789" s="14">
        <f t="shared" si="417"/>
        <v>41.958333333328483</v>
      </c>
      <c r="W3789" s="10">
        <f t="shared" si="418"/>
        <v>-0.53899371069182389</v>
      </c>
      <c r="X3789" s="21">
        <f t="shared" si="419"/>
        <v>2017</v>
      </c>
    </row>
    <row r="3790" spans="1:24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t="s">
        <v>8223</v>
      </c>
      <c r="H3790" t="s">
        <v>8404</v>
      </c>
      <c r="I3790" t="s">
        <v>8245</v>
      </c>
      <c r="J3790">
        <v>1379363406</v>
      </c>
      <c r="K3790">
        <v>1375475406</v>
      </c>
      <c r="L3790" t="b">
        <v>0</v>
      </c>
      <c r="M3790">
        <v>83</v>
      </c>
      <c r="N3790" t="b">
        <v>0</v>
      </c>
      <c r="O3790" t="s">
        <v>8280</v>
      </c>
      <c r="P3790" t="s">
        <v>8315</v>
      </c>
      <c r="Q3790" t="s">
        <v>8333</v>
      </c>
      <c r="R3790">
        <f t="shared" si="413"/>
        <v>17.989999999999998</v>
      </c>
      <c r="S3790" s="9">
        <f t="shared" si="414"/>
        <v>3</v>
      </c>
      <c r="T3790" s="8">
        <f t="shared" si="415"/>
        <v>41488.85423611111</v>
      </c>
      <c r="U3790" s="8">
        <f t="shared" si="416"/>
        <v>41533.85423611111</v>
      </c>
      <c r="V3790" s="14">
        <f t="shared" si="417"/>
        <v>45</v>
      </c>
      <c r="W3790" s="10">
        <f t="shared" si="418"/>
        <v>-0.97333928571428574</v>
      </c>
      <c r="X3790" s="21">
        <f t="shared" si="419"/>
        <v>2013</v>
      </c>
    </row>
    <row r="3791" spans="1:24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t="s">
        <v>8223</v>
      </c>
      <c r="H3791" t="s">
        <v>8404</v>
      </c>
      <c r="I3791" t="s">
        <v>8245</v>
      </c>
      <c r="J3791">
        <v>1472920909</v>
      </c>
      <c r="K3791">
        <v>1467736909</v>
      </c>
      <c r="L3791" t="b">
        <v>0</v>
      </c>
      <c r="M3791">
        <v>94</v>
      </c>
      <c r="N3791" t="b">
        <v>0</v>
      </c>
      <c r="O3791" t="s">
        <v>8271</v>
      </c>
      <c r="P3791" t="s">
        <v>8307</v>
      </c>
      <c r="Q3791" t="s">
        <v>8309</v>
      </c>
      <c r="R3791">
        <f t="shared" si="413"/>
        <v>93.9</v>
      </c>
      <c r="S3791" s="9">
        <f t="shared" si="414"/>
        <v>15</v>
      </c>
      <c r="T3791" s="8">
        <f t="shared" si="415"/>
        <v>42556.695706018523</v>
      </c>
      <c r="U3791" s="8">
        <f t="shared" si="416"/>
        <v>42616.695706018523</v>
      </c>
      <c r="V3791" s="14">
        <f t="shared" si="417"/>
        <v>60</v>
      </c>
      <c r="W3791" s="10">
        <f t="shared" si="418"/>
        <v>-0.84514035087719297</v>
      </c>
      <c r="X3791" s="21">
        <f t="shared" si="419"/>
        <v>2016</v>
      </c>
    </row>
    <row r="3792" spans="1:24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t="s">
        <v>8223</v>
      </c>
      <c r="H3792" t="s">
        <v>8404</v>
      </c>
      <c r="I3792" t="s">
        <v>8245</v>
      </c>
      <c r="J3792">
        <v>1447963219</v>
      </c>
      <c r="K3792">
        <v>1445367619</v>
      </c>
      <c r="L3792" t="b">
        <v>1</v>
      </c>
      <c r="M3792">
        <v>613</v>
      </c>
      <c r="N3792" t="b">
        <v>1</v>
      </c>
      <c r="O3792" t="s">
        <v>8267</v>
      </c>
      <c r="P3792" t="s">
        <v>8320</v>
      </c>
      <c r="Q3792" t="s">
        <v>8321</v>
      </c>
      <c r="R3792">
        <f t="shared" si="413"/>
        <v>103.52</v>
      </c>
      <c r="S3792" s="9">
        <f t="shared" si="414"/>
        <v>109</v>
      </c>
      <c r="T3792" s="8">
        <f t="shared" si="415"/>
        <v>42297.791886574079</v>
      </c>
      <c r="U3792" s="8">
        <f t="shared" si="416"/>
        <v>42327.833553240736</v>
      </c>
      <c r="V3792" s="14">
        <f t="shared" si="417"/>
        <v>30.041666666656965</v>
      </c>
      <c r="W3792" s="10">
        <f t="shared" si="418"/>
        <v>8.6181942661531882E-2</v>
      </c>
      <c r="X3792" s="21">
        <f t="shared" si="419"/>
        <v>2015</v>
      </c>
    </row>
    <row r="3793" spans="1:24" ht="60" x14ac:dyDescent="0.25">
      <c r="A3793">
        <v>1956</v>
      </c>
      <c r="B3793" s="1" t="s">
        <v>1957</v>
      </c>
      <c r="C3793" s="1" t="s">
        <v>6066</v>
      </c>
      <c r="D3793" s="3">
        <v>60000</v>
      </c>
      <c r="E3793" s="4">
        <v>176420</v>
      </c>
      <c r="F3793" t="s">
        <v>8218</v>
      </c>
      <c r="G3793" t="s">
        <v>8223</v>
      </c>
      <c r="H3793" t="s">
        <v>8404</v>
      </c>
      <c r="I3793" t="s">
        <v>8245</v>
      </c>
      <c r="J3793">
        <v>1429391405</v>
      </c>
      <c r="K3793">
        <v>1425507005</v>
      </c>
      <c r="L3793" t="b">
        <v>1</v>
      </c>
      <c r="M3793">
        <v>365</v>
      </c>
      <c r="N3793" t="b">
        <v>1</v>
      </c>
      <c r="O3793" t="s">
        <v>8293</v>
      </c>
      <c r="P3793" t="s">
        <v>8307</v>
      </c>
      <c r="Q3793" t="s">
        <v>8308</v>
      </c>
      <c r="R3793">
        <f t="shared" si="413"/>
        <v>483.34</v>
      </c>
      <c r="S3793" s="9">
        <f t="shared" si="414"/>
        <v>294</v>
      </c>
      <c r="T3793" s="8">
        <f t="shared" si="415"/>
        <v>42067.923668981486</v>
      </c>
      <c r="U3793" s="8">
        <f t="shared" si="416"/>
        <v>42112.882002314815</v>
      </c>
      <c r="V3793" s="14">
        <f t="shared" si="417"/>
        <v>44.958333333328483</v>
      </c>
      <c r="W3793" s="10">
        <f t="shared" si="418"/>
        <v>1.9403333333333332</v>
      </c>
      <c r="X3793" s="21">
        <f t="shared" si="419"/>
        <v>2015</v>
      </c>
    </row>
    <row r="3794" spans="1:24" ht="30" x14ac:dyDescent="0.25">
      <c r="A3794">
        <v>2710</v>
      </c>
      <c r="B3794" s="1" t="s">
        <v>2710</v>
      </c>
      <c r="C3794" s="1" t="s">
        <v>6820</v>
      </c>
      <c r="D3794" s="3">
        <v>60000</v>
      </c>
      <c r="E3794" s="4">
        <v>92340.21</v>
      </c>
      <c r="F3794" t="s">
        <v>8218</v>
      </c>
      <c r="G3794" t="s">
        <v>8223</v>
      </c>
      <c r="H3794" t="s">
        <v>8404</v>
      </c>
      <c r="I3794" t="s">
        <v>8245</v>
      </c>
      <c r="J3794">
        <v>1407549600</v>
      </c>
      <c r="K3794">
        <v>1404797428</v>
      </c>
      <c r="L3794" t="b">
        <v>1</v>
      </c>
      <c r="M3794">
        <v>1088</v>
      </c>
      <c r="N3794" t="b">
        <v>1</v>
      </c>
      <c r="O3794" t="s">
        <v>8301</v>
      </c>
      <c r="P3794" t="s">
        <v>8322</v>
      </c>
      <c r="Q3794" t="s">
        <v>8323</v>
      </c>
      <c r="R3794">
        <f t="shared" si="413"/>
        <v>84.87</v>
      </c>
      <c r="S3794" s="9">
        <f t="shared" si="414"/>
        <v>154</v>
      </c>
      <c r="T3794" s="8">
        <f t="shared" si="415"/>
        <v>41828.229490740741</v>
      </c>
      <c r="U3794" s="8">
        <f t="shared" si="416"/>
        <v>41860.083333333336</v>
      </c>
      <c r="V3794" s="14">
        <f t="shared" si="417"/>
        <v>31.853842592594447</v>
      </c>
      <c r="W3794" s="10">
        <f t="shared" si="418"/>
        <v>0.53900350000000008</v>
      </c>
      <c r="X3794" s="21">
        <f t="shared" si="419"/>
        <v>2014</v>
      </c>
    </row>
    <row r="3795" spans="1:24" ht="45" x14ac:dyDescent="0.25">
      <c r="A3795">
        <v>998</v>
      </c>
      <c r="B3795" s="1" t="s">
        <v>999</v>
      </c>
      <c r="C3795" s="1" t="s">
        <v>5108</v>
      </c>
      <c r="D3795" s="3">
        <v>60000</v>
      </c>
      <c r="E3795" s="4">
        <v>35135</v>
      </c>
      <c r="F3795" t="s">
        <v>8220</v>
      </c>
      <c r="G3795" t="s">
        <v>8228</v>
      </c>
      <c r="H3795" t="s">
        <v>8409</v>
      </c>
      <c r="I3795" t="s">
        <v>8250</v>
      </c>
      <c r="J3795">
        <v>1447909401</v>
      </c>
      <c r="K3795">
        <v>1444017801</v>
      </c>
      <c r="L3795" t="b">
        <v>0</v>
      </c>
      <c r="M3795">
        <v>229</v>
      </c>
      <c r="N3795" t="b">
        <v>0</v>
      </c>
      <c r="O3795" t="s">
        <v>8271</v>
      </c>
      <c r="P3795" t="s">
        <v>8307</v>
      </c>
      <c r="Q3795" t="s">
        <v>8309</v>
      </c>
      <c r="R3795">
        <f t="shared" si="413"/>
        <v>153.43</v>
      </c>
      <c r="S3795" s="9">
        <f t="shared" si="414"/>
        <v>59</v>
      </c>
      <c r="T3795" s="8">
        <f t="shared" si="415"/>
        <v>42282.168993055559</v>
      </c>
      <c r="U3795" s="8">
        <f t="shared" si="416"/>
        <v>42327.210659722223</v>
      </c>
      <c r="V3795" s="14">
        <f t="shared" si="417"/>
        <v>45.041666666664241</v>
      </c>
      <c r="W3795" s="10">
        <f t="shared" si="418"/>
        <v>-0.41441666666666666</v>
      </c>
      <c r="X3795" s="21">
        <f t="shared" si="419"/>
        <v>2015</v>
      </c>
    </row>
    <row r="3796" spans="1:24" ht="60" x14ac:dyDescent="0.25">
      <c r="A3796">
        <v>613</v>
      </c>
      <c r="B3796" s="1" t="s">
        <v>614</v>
      </c>
      <c r="C3796" s="1" t="s">
        <v>4723</v>
      </c>
      <c r="D3796" s="3">
        <v>60000</v>
      </c>
      <c r="E3796" s="4">
        <v>12818</v>
      </c>
      <c r="F3796" t="s">
        <v>8219</v>
      </c>
      <c r="G3796" t="s">
        <v>8223</v>
      </c>
      <c r="H3796" t="s">
        <v>8404</v>
      </c>
      <c r="I3796" t="s">
        <v>8245</v>
      </c>
      <c r="J3796">
        <v>1443675540</v>
      </c>
      <c r="K3796">
        <v>1441022120</v>
      </c>
      <c r="L3796" t="b">
        <v>0</v>
      </c>
      <c r="M3796">
        <v>121</v>
      </c>
      <c r="N3796" t="b">
        <v>0</v>
      </c>
      <c r="O3796" t="s">
        <v>8270</v>
      </c>
      <c r="P3796" t="s">
        <v>8307</v>
      </c>
      <c r="Q3796" t="s">
        <v>8341</v>
      </c>
      <c r="R3796">
        <f t="shared" si="413"/>
        <v>105.93</v>
      </c>
      <c r="S3796" s="9">
        <f t="shared" si="414"/>
        <v>21</v>
      </c>
      <c r="T3796" s="8">
        <f t="shared" si="415"/>
        <v>42247.496759259258</v>
      </c>
      <c r="U3796" s="8">
        <f t="shared" si="416"/>
        <v>42278.207638888889</v>
      </c>
      <c r="V3796" s="14">
        <f t="shared" si="417"/>
        <v>30.710879629630654</v>
      </c>
      <c r="W3796" s="10">
        <f t="shared" si="418"/>
        <v>-0.78636666666666666</v>
      </c>
      <c r="X3796" s="21">
        <f t="shared" si="419"/>
        <v>2015</v>
      </c>
    </row>
    <row r="3797" spans="1:24" ht="60" x14ac:dyDescent="0.25">
      <c r="A3797">
        <v>2696</v>
      </c>
      <c r="B3797" s="1" t="s">
        <v>2696</v>
      </c>
      <c r="C3797" s="1" t="s">
        <v>6806</v>
      </c>
      <c r="D3797" s="3">
        <v>60000</v>
      </c>
      <c r="E3797" s="4">
        <v>3390</v>
      </c>
      <c r="F3797" t="s">
        <v>8220</v>
      </c>
      <c r="G3797" t="s">
        <v>8223</v>
      </c>
      <c r="H3797" t="s">
        <v>8404</v>
      </c>
      <c r="I3797" t="s">
        <v>8245</v>
      </c>
      <c r="J3797">
        <v>1419538560</v>
      </c>
      <c r="K3797">
        <v>1416600960</v>
      </c>
      <c r="L3797" t="b">
        <v>0</v>
      </c>
      <c r="M3797">
        <v>38</v>
      </c>
      <c r="N3797" t="b">
        <v>0</v>
      </c>
      <c r="O3797" t="s">
        <v>8282</v>
      </c>
      <c r="P3797" t="s">
        <v>8318</v>
      </c>
      <c r="Q3797" t="s">
        <v>8344</v>
      </c>
      <c r="R3797">
        <f t="shared" si="413"/>
        <v>89.21</v>
      </c>
      <c r="S3797" s="9">
        <f t="shared" si="414"/>
        <v>6</v>
      </c>
      <c r="T3797" s="8">
        <f t="shared" si="415"/>
        <v>41964.844444444447</v>
      </c>
      <c r="U3797" s="8">
        <f t="shared" si="416"/>
        <v>41998.844444444447</v>
      </c>
      <c r="V3797" s="14">
        <f t="shared" si="417"/>
        <v>34</v>
      </c>
      <c r="W3797" s="10">
        <f t="shared" si="418"/>
        <v>-0.94350000000000001</v>
      </c>
      <c r="X3797" s="21">
        <f t="shared" si="419"/>
        <v>2014</v>
      </c>
    </row>
    <row r="3798" spans="1:24" ht="45" x14ac:dyDescent="0.25">
      <c r="A3798">
        <v>1179</v>
      </c>
      <c r="B3798" s="1" t="s">
        <v>1180</v>
      </c>
      <c r="C3798" s="1" t="s">
        <v>5289</v>
      </c>
      <c r="D3798" s="3">
        <v>60000</v>
      </c>
      <c r="E3798" s="4">
        <v>3200</v>
      </c>
      <c r="F3798" t="s">
        <v>8220</v>
      </c>
      <c r="G3798" t="s">
        <v>8228</v>
      </c>
      <c r="H3798" t="s">
        <v>8409</v>
      </c>
      <c r="I3798" t="s">
        <v>8250</v>
      </c>
      <c r="J3798">
        <v>1446052627</v>
      </c>
      <c r="K3798">
        <v>1443460627</v>
      </c>
      <c r="L3798" t="b">
        <v>0</v>
      </c>
      <c r="M3798">
        <v>5</v>
      </c>
      <c r="N3798" t="b">
        <v>0</v>
      </c>
      <c r="O3798" t="s">
        <v>8282</v>
      </c>
      <c r="P3798" t="s">
        <v>8318</v>
      </c>
      <c r="Q3798" t="s">
        <v>8344</v>
      </c>
      <c r="R3798">
        <f t="shared" si="413"/>
        <v>640</v>
      </c>
      <c r="S3798" s="9">
        <f t="shared" si="414"/>
        <v>5</v>
      </c>
      <c r="T3798" s="8">
        <f t="shared" si="415"/>
        <v>42275.720219907409</v>
      </c>
      <c r="U3798" s="8">
        <f t="shared" si="416"/>
        <v>42305.720219907409</v>
      </c>
      <c r="V3798" s="14">
        <f t="shared" si="417"/>
        <v>30</v>
      </c>
      <c r="W3798" s="10">
        <f t="shared" si="418"/>
        <v>-0.94666666666666666</v>
      </c>
      <c r="X3798" s="21">
        <f t="shared" si="419"/>
        <v>2015</v>
      </c>
    </row>
    <row r="3799" spans="1:24" ht="60" x14ac:dyDescent="0.25">
      <c r="A3799">
        <v>1104</v>
      </c>
      <c r="B3799" s="1" t="s">
        <v>1105</v>
      </c>
      <c r="C3799" s="1" t="s">
        <v>5214</v>
      </c>
      <c r="D3799" s="3">
        <v>60000</v>
      </c>
      <c r="E3799" s="4">
        <v>2971</v>
      </c>
      <c r="F3799" t="s">
        <v>8220</v>
      </c>
      <c r="G3799" t="s">
        <v>8224</v>
      </c>
      <c r="H3799" t="s">
        <v>8408</v>
      </c>
      <c r="I3799" t="s">
        <v>8246</v>
      </c>
      <c r="J3799">
        <v>1402480221</v>
      </c>
      <c r="K3799">
        <v>1399888221</v>
      </c>
      <c r="L3799" t="b">
        <v>0</v>
      </c>
      <c r="M3799">
        <v>37</v>
      </c>
      <c r="N3799" t="b">
        <v>0</v>
      </c>
      <c r="O3799" t="s">
        <v>8280</v>
      </c>
      <c r="P3799" t="s">
        <v>8315</v>
      </c>
      <c r="Q3799" t="s">
        <v>8333</v>
      </c>
      <c r="R3799">
        <f t="shared" si="413"/>
        <v>80.3</v>
      </c>
      <c r="S3799" s="9">
        <f t="shared" si="414"/>
        <v>5</v>
      </c>
      <c r="T3799" s="8">
        <f t="shared" si="415"/>
        <v>41771.40996527778</v>
      </c>
      <c r="U3799" s="8">
        <f t="shared" si="416"/>
        <v>41801.40996527778</v>
      </c>
      <c r="V3799" s="14">
        <f t="shared" si="417"/>
        <v>30</v>
      </c>
      <c r="W3799" s="10">
        <f t="shared" si="418"/>
        <v>-0.95048333333333335</v>
      </c>
      <c r="X3799" s="21">
        <f t="shared" si="419"/>
        <v>2014</v>
      </c>
    </row>
    <row r="3800" spans="1:24" x14ac:dyDescent="0.25">
      <c r="A3800">
        <v>1590</v>
      </c>
      <c r="B3800" s="1" t="s">
        <v>1591</v>
      </c>
      <c r="C3800" s="1" t="s">
        <v>5700</v>
      </c>
      <c r="D3800" s="3">
        <v>60000</v>
      </c>
      <c r="E3800" s="4">
        <v>1020</v>
      </c>
      <c r="F3800" t="s">
        <v>8220</v>
      </c>
      <c r="G3800" t="s">
        <v>8236</v>
      </c>
      <c r="H3800" t="s">
        <v>8411</v>
      </c>
      <c r="I3800" t="s">
        <v>8248</v>
      </c>
      <c r="J3800">
        <v>1443040464</v>
      </c>
      <c r="K3800">
        <v>1440448464</v>
      </c>
      <c r="L3800" t="b">
        <v>0</v>
      </c>
      <c r="M3800">
        <v>2</v>
      </c>
      <c r="N3800" t="b">
        <v>0</v>
      </c>
      <c r="O3800" t="s">
        <v>8289</v>
      </c>
      <c r="P3800" t="s">
        <v>8312</v>
      </c>
      <c r="Q3800" t="s">
        <v>8350</v>
      </c>
      <c r="R3800">
        <f t="shared" si="413"/>
        <v>510</v>
      </c>
      <c r="S3800" s="9">
        <f t="shared" si="414"/>
        <v>2</v>
      </c>
      <c r="T3800" s="8">
        <f t="shared" si="415"/>
        <v>42240.857222222221</v>
      </c>
      <c r="U3800" s="8">
        <f t="shared" si="416"/>
        <v>42270.857222222221</v>
      </c>
      <c r="V3800" s="14">
        <f t="shared" si="417"/>
        <v>30</v>
      </c>
      <c r="W3800" s="10">
        <f t="shared" si="418"/>
        <v>-0.98299999999999998</v>
      </c>
      <c r="X3800" s="21">
        <f t="shared" si="419"/>
        <v>2015</v>
      </c>
    </row>
    <row r="3801" spans="1:24" ht="45" x14ac:dyDescent="0.25">
      <c r="A3801">
        <v>1167</v>
      </c>
      <c r="B3801" s="1" t="s">
        <v>1168</v>
      </c>
      <c r="C3801" s="1" t="s">
        <v>5277</v>
      </c>
      <c r="D3801" s="3">
        <v>60000</v>
      </c>
      <c r="E3801" s="4">
        <v>979</v>
      </c>
      <c r="F3801" t="s">
        <v>8220</v>
      </c>
      <c r="G3801" t="s">
        <v>8223</v>
      </c>
      <c r="H3801" t="s">
        <v>8404</v>
      </c>
      <c r="I3801" t="s">
        <v>8245</v>
      </c>
      <c r="J3801">
        <v>1410543495</v>
      </c>
      <c r="K3801">
        <v>1407865095</v>
      </c>
      <c r="L3801" t="b">
        <v>0</v>
      </c>
      <c r="M3801">
        <v>16</v>
      </c>
      <c r="N3801" t="b">
        <v>0</v>
      </c>
      <c r="O3801" t="s">
        <v>8282</v>
      </c>
      <c r="P3801" t="s">
        <v>8318</v>
      </c>
      <c r="Q3801" t="s">
        <v>8344</v>
      </c>
      <c r="R3801">
        <f t="shared" si="413"/>
        <v>61.19</v>
      </c>
      <c r="S3801" s="9">
        <f t="shared" si="414"/>
        <v>2</v>
      </c>
      <c r="T3801" s="8">
        <f t="shared" si="415"/>
        <v>41863.734895833331</v>
      </c>
      <c r="U3801" s="8">
        <f t="shared" si="416"/>
        <v>41894.734895833331</v>
      </c>
      <c r="V3801" s="14">
        <f t="shared" si="417"/>
        <v>31</v>
      </c>
      <c r="W3801" s="10">
        <f t="shared" si="418"/>
        <v>-0.98368333333333335</v>
      </c>
      <c r="X3801" s="21">
        <f t="shared" si="419"/>
        <v>2014</v>
      </c>
    </row>
    <row r="3802" spans="1:24" ht="45" x14ac:dyDescent="0.25">
      <c r="A3802">
        <v>2125</v>
      </c>
      <c r="B3802" s="1" t="s">
        <v>2126</v>
      </c>
      <c r="C3802" s="1" t="s">
        <v>6235</v>
      </c>
      <c r="D3802" s="3">
        <v>60000</v>
      </c>
      <c r="E3802" s="4">
        <v>852</v>
      </c>
      <c r="F3802" t="s">
        <v>8220</v>
      </c>
      <c r="G3802" t="s">
        <v>8223</v>
      </c>
      <c r="H3802" t="s">
        <v>8404</v>
      </c>
      <c r="I3802" t="s">
        <v>8245</v>
      </c>
      <c r="J3802">
        <v>1438734833</v>
      </c>
      <c r="K3802">
        <v>1436142833</v>
      </c>
      <c r="L3802" t="b">
        <v>0</v>
      </c>
      <c r="M3802">
        <v>27</v>
      </c>
      <c r="N3802" t="b">
        <v>0</v>
      </c>
      <c r="O3802" t="s">
        <v>8280</v>
      </c>
      <c r="P3802" t="s">
        <v>8315</v>
      </c>
      <c r="Q3802" t="s">
        <v>8333</v>
      </c>
      <c r="R3802">
        <f t="shared" si="413"/>
        <v>31.56</v>
      </c>
      <c r="S3802" s="9">
        <f t="shared" si="414"/>
        <v>1</v>
      </c>
      <c r="T3802" s="8">
        <f t="shared" si="415"/>
        <v>42191.023530092592</v>
      </c>
      <c r="U3802" s="8">
        <f t="shared" si="416"/>
        <v>42221.023530092592</v>
      </c>
      <c r="V3802" s="14">
        <f t="shared" si="417"/>
        <v>30</v>
      </c>
      <c r="W3802" s="10">
        <f t="shared" si="418"/>
        <v>-0.98580000000000001</v>
      </c>
      <c r="X3802" s="21">
        <f t="shared" si="419"/>
        <v>2015</v>
      </c>
    </row>
    <row r="3803" spans="1:24" ht="60" x14ac:dyDescent="0.25">
      <c r="A3803">
        <v>695</v>
      </c>
      <c r="B3803" s="1" t="s">
        <v>696</v>
      </c>
      <c r="C3803" s="1" t="s">
        <v>4805</v>
      </c>
      <c r="D3803" s="3">
        <v>60000</v>
      </c>
      <c r="E3803" s="4">
        <v>636</v>
      </c>
      <c r="F3803" t="s">
        <v>8220</v>
      </c>
      <c r="G3803" t="s">
        <v>8223</v>
      </c>
      <c r="H3803" t="s">
        <v>8404</v>
      </c>
      <c r="I3803" t="s">
        <v>8245</v>
      </c>
      <c r="J3803">
        <v>1414758620</v>
      </c>
      <c r="K3803">
        <v>1412166620</v>
      </c>
      <c r="L3803" t="b">
        <v>0</v>
      </c>
      <c r="M3803">
        <v>7</v>
      </c>
      <c r="N3803" t="b">
        <v>0</v>
      </c>
      <c r="O3803" t="s">
        <v>8271</v>
      </c>
      <c r="P3803" t="s">
        <v>8307</v>
      </c>
      <c r="Q3803" t="s">
        <v>8309</v>
      </c>
      <c r="R3803">
        <f t="shared" si="413"/>
        <v>90.86</v>
      </c>
      <c r="S3803" s="9">
        <f t="shared" si="414"/>
        <v>1</v>
      </c>
      <c r="T3803" s="8">
        <f t="shared" si="415"/>
        <v>41913.521064814813</v>
      </c>
      <c r="U3803" s="8">
        <f t="shared" si="416"/>
        <v>41943.521064814813</v>
      </c>
      <c r="V3803" s="14">
        <f t="shared" si="417"/>
        <v>30</v>
      </c>
      <c r="W3803" s="10">
        <f t="shared" si="418"/>
        <v>-0.98939999999999995</v>
      </c>
      <c r="X3803" s="21">
        <f t="shared" si="419"/>
        <v>2014</v>
      </c>
    </row>
    <row r="3804" spans="1:24" ht="60" x14ac:dyDescent="0.25">
      <c r="A3804">
        <v>2650</v>
      </c>
      <c r="B3804" s="1" t="s">
        <v>2650</v>
      </c>
      <c r="C3804" s="1" t="s">
        <v>6760</v>
      </c>
      <c r="D3804" s="3">
        <v>60000</v>
      </c>
      <c r="E3804" s="4">
        <v>358</v>
      </c>
      <c r="F3804" t="s">
        <v>8219</v>
      </c>
      <c r="G3804" t="s">
        <v>8223</v>
      </c>
      <c r="H3804" t="s">
        <v>8404</v>
      </c>
      <c r="I3804" t="s">
        <v>8245</v>
      </c>
      <c r="J3804">
        <v>1482332343</v>
      </c>
      <c r="K3804">
        <v>1479740343</v>
      </c>
      <c r="L3804" t="b">
        <v>0</v>
      </c>
      <c r="M3804">
        <v>5</v>
      </c>
      <c r="N3804" t="b">
        <v>0</v>
      </c>
      <c r="O3804" t="s">
        <v>8299</v>
      </c>
      <c r="P3804" t="s">
        <v>8307</v>
      </c>
      <c r="Q3804" t="s">
        <v>8314</v>
      </c>
      <c r="R3804">
        <f t="shared" si="413"/>
        <v>71.599999999999994</v>
      </c>
      <c r="S3804" s="9">
        <f t="shared" si="414"/>
        <v>1</v>
      </c>
      <c r="T3804" s="8">
        <f t="shared" si="415"/>
        <v>42695.624340277776</v>
      </c>
      <c r="U3804" s="8">
        <f t="shared" si="416"/>
        <v>42725.624340277776</v>
      </c>
      <c r="V3804" s="14">
        <f t="shared" si="417"/>
        <v>30</v>
      </c>
      <c r="W3804" s="10">
        <f t="shared" si="418"/>
        <v>-0.99403333333333332</v>
      </c>
      <c r="X3804" s="21">
        <f t="shared" si="419"/>
        <v>2016</v>
      </c>
    </row>
    <row r="3805" spans="1:24" ht="45" x14ac:dyDescent="0.25">
      <c r="A3805">
        <v>2415</v>
      </c>
      <c r="B3805" s="1" t="s">
        <v>2416</v>
      </c>
      <c r="C3805" s="1" t="s">
        <v>6525</v>
      </c>
      <c r="D3805" s="3">
        <v>60000</v>
      </c>
      <c r="E3805" s="4">
        <v>335</v>
      </c>
      <c r="F3805" t="s">
        <v>8220</v>
      </c>
      <c r="G3805" t="s">
        <v>8223</v>
      </c>
      <c r="H3805" t="s">
        <v>8404</v>
      </c>
      <c r="I3805" t="s">
        <v>8245</v>
      </c>
      <c r="J3805">
        <v>1468615346</v>
      </c>
      <c r="K3805">
        <v>1466023346</v>
      </c>
      <c r="L3805" t="b">
        <v>0</v>
      </c>
      <c r="M3805">
        <v>6</v>
      </c>
      <c r="N3805" t="b">
        <v>0</v>
      </c>
      <c r="O3805" t="s">
        <v>8282</v>
      </c>
      <c r="P3805" t="s">
        <v>8318</v>
      </c>
      <c r="Q3805" t="s">
        <v>8344</v>
      </c>
      <c r="R3805">
        <f t="shared" si="413"/>
        <v>55.83</v>
      </c>
      <c r="S3805" s="9">
        <f t="shared" si="414"/>
        <v>1</v>
      </c>
      <c r="T3805" s="8">
        <f t="shared" si="415"/>
        <v>42536.862800925926</v>
      </c>
      <c r="U3805" s="8">
        <f t="shared" si="416"/>
        <v>42566.862800925926</v>
      </c>
      <c r="V3805" s="14">
        <f t="shared" si="417"/>
        <v>30</v>
      </c>
      <c r="W3805" s="10">
        <f t="shared" si="418"/>
        <v>-0.99441666666666662</v>
      </c>
      <c r="X3805" s="21">
        <f t="shared" si="419"/>
        <v>2016</v>
      </c>
    </row>
    <row r="3806" spans="1:24" ht="60" x14ac:dyDescent="0.25">
      <c r="A3806">
        <v>575</v>
      </c>
      <c r="B3806" s="1" t="s">
        <v>576</v>
      </c>
      <c r="C3806" s="1" t="s">
        <v>4685</v>
      </c>
      <c r="D3806" s="3">
        <v>60000</v>
      </c>
      <c r="E3806" s="4">
        <v>259</v>
      </c>
      <c r="F3806" t="s">
        <v>8220</v>
      </c>
      <c r="G3806" t="s">
        <v>8235</v>
      </c>
      <c r="H3806" t="s">
        <v>8413</v>
      </c>
      <c r="I3806" t="s">
        <v>8248</v>
      </c>
      <c r="J3806">
        <v>1434213443</v>
      </c>
      <c r="K3806">
        <v>1431621443</v>
      </c>
      <c r="L3806" t="b">
        <v>0</v>
      </c>
      <c r="M3806">
        <v>4</v>
      </c>
      <c r="N3806" t="b">
        <v>0</v>
      </c>
      <c r="O3806" t="s">
        <v>8270</v>
      </c>
      <c r="P3806" t="s">
        <v>8307</v>
      </c>
      <c r="Q3806" t="s">
        <v>8341</v>
      </c>
      <c r="R3806">
        <f t="shared" si="413"/>
        <v>64.75</v>
      </c>
      <c r="S3806" s="9">
        <f t="shared" si="414"/>
        <v>0</v>
      </c>
      <c r="T3806" s="8">
        <f t="shared" si="415"/>
        <v>42138.692627314813</v>
      </c>
      <c r="U3806" s="8">
        <f t="shared" si="416"/>
        <v>42168.692627314813</v>
      </c>
      <c r="V3806" s="14">
        <f t="shared" si="417"/>
        <v>30</v>
      </c>
      <c r="W3806" s="10">
        <f t="shared" si="418"/>
        <v>-0.99568333333333336</v>
      </c>
      <c r="X3806" s="21">
        <f t="shared" si="419"/>
        <v>2015</v>
      </c>
    </row>
    <row r="3807" spans="1:24" ht="45" x14ac:dyDescent="0.25">
      <c r="A3807">
        <v>3909</v>
      </c>
      <c r="B3807" s="1" t="s">
        <v>3906</v>
      </c>
      <c r="C3807" s="1" t="s">
        <v>8017</v>
      </c>
      <c r="D3807" s="3">
        <v>60000</v>
      </c>
      <c r="E3807" s="4">
        <v>135</v>
      </c>
      <c r="F3807" t="s">
        <v>8220</v>
      </c>
      <c r="G3807" t="s">
        <v>8223</v>
      </c>
      <c r="H3807" t="s">
        <v>8404</v>
      </c>
      <c r="I3807" t="s">
        <v>8245</v>
      </c>
      <c r="J3807">
        <v>1410424642</v>
      </c>
      <c r="K3807">
        <v>1407832642</v>
      </c>
      <c r="L3807" t="b">
        <v>0</v>
      </c>
      <c r="M3807">
        <v>4</v>
      </c>
      <c r="N3807" t="b">
        <v>0</v>
      </c>
      <c r="O3807" t="s">
        <v>8269</v>
      </c>
      <c r="P3807" t="s">
        <v>8322</v>
      </c>
      <c r="Q3807" t="s">
        <v>8325</v>
      </c>
      <c r="R3807">
        <f t="shared" si="413"/>
        <v>33.75</v>
      </c>
      <c r="S3807" s="9">
        <f t="shared" si="414"/>
        <v>0</v>
      </c>
      <c r="T3807" s="8">
        <f t="shared" si="415"/>
        <v>41863.359282407408</v>
      </c>
      <c r="U3807" s="8">
        <f t="shared" si="416"/>
        <v>41893.359282407408</v>
      </c>
      <c r="V3807" s="14">
        <f t="shared" si="417"/>
        <v>30</v>
      </c>
      <c r="W3807" s="10">
        <f t="shared" si="418"/>
        <v>-0.99775000000000003</v>
      </c>
      <c r="X3807" s="21">
        <f t="shared" si="419"/>
        <v>2014</v>
      </c>
    </row>
    <row r="3808" spans="1:24" ht="60" x14ac:dyDescent="0.25">
      <c r="A3808">
        <v>3918</v>
      </c>
      <c r="B3808" s="1" t="s">
        <v>3915</v>
      </c>
      <c r="C3808" s="1" t="s">
        <v>8026</v>
      </c>
      <c r="D3808" s="3">
        <v>60000</v>
      </c>
      <c r="E3808" s="4">
        <v>120</v>
      </c>
      <c r="F3808" t="s">
        <v>8220</v>
      </c>
      <c r="G3808" t="s">
        <v>8224</v>
      </c>
      <c r="H3808" t="s">
        <v>8408</v>
      </c>
      <c r="I3808" t="s">
        <v>8246</v>
      </c>
      <c r="J3808">
        <v>1407168000</v>
      </c>
      <c r="K3808">
        <v>1406131023</v>
      </c>
      <c r="L3808" t="b">
        <v>0</v>
      </c>
      <c r="M3808">
        <v>3</v>
      </c>
      <c r="N3808" t="b">
        <v>0</v>
      </c>
      <c r="O3808" t="s">
        <v>8269</v>
      </c>
      <c r="P3808" t="s">
        <v>8322</v>
      </c>
      <c r="Q3808" t="s">
        <v>8325</v>
      </c>
      <c r="R3808">
        <f t="shared" si="413"/>
        <v>40</v>
      </c>
      <c r="S3808" s="9">
        <f t="shared" si="414"/>
        <v>0</v>
      </c>
      <c r="T3808" s="8">
        <f t="shared" si="415"/>
        <v>41843.664618055554</v>
      </c>
      <c r="U3808" s="8">
        <f t="shared" si="416"/>
        <v>41855.666666666664</v>
      </c>
      <c r="V3808" s="14">
        <f t="shared" si="417"/>
        <v>12.002048611109785</v>
      </c>
      <c r="W3808" s="10">
        <f t="shared" si="418"/>
        <v>-0.998</v>
      </c>
      <c r="X3808" s="21">
        <f t="shared" si="419"/>
        <v>2014</v>
      </c>
    </row>
    <row r="3809" spans="1:24" ht="60" x14ac:dyDescent="0.25">
      <c r="A3809">
        <v>3078</v>
      </c>
      <c r="B3809" s="1" t="s">
        <v>3078</v>
      </c>
      <c r="C3809" s="1" t="s">
        <v>7188</v>
      </c>
      <c r="D3809" s="3">
        <v>60000</v>
      </c>
      <c r="E3809" s="4">
        <v>71</v>
      </c>
      <c r="F3809" t="s">
        <v>8220</v>
      </c>
      <c r="G3809" t="s">
        <v>8223</v>
      </c>
      <c r="H3809" t="s">
        <v>8404</v>
      </c>
      <c r="I3809" t="s">
        <v>8245</v>
      </c>
      <c r="J3809">
        <v>1424920795</v>
      </c>
      <c r="K3809">
        <v>1422328795</v>
      </c>
      <c r="L3809" t="b">
        <v>0</v>
      </c>
      <c r="M3809">
        <v>3</v>
      </c>
      <c r="N3809" t="b">
        <v>0</v>
      </c>
      <c r="O3809" t="s">
        <v>8301</v>
      </c>
      <c r="P3809" t="s">
        <v>8322</v>
      </c>
      <c r="Q3809" t="s">
        <v>8323</v>
      </c>
      <c r="R3809">
        <f t="shared" si="413"/>
        <v>23.67</v>
      </c>
      <c r="S3809" s="9">
        <f t="shared" si="414"/>
        <v>0</v>
      </c>
      <c r="T3809" s="8">
        <f t="shared" si="415"/>
        <v>42031.138831018514</v>
      </c>
      <c r="U3809" s="8">
        <f t="shared" si="416"/>
        <v>42061.138831018514</v>
      </c>
      <c r="V3809" s="14">
        <f t="shared" si="417"/>
        <v>30</v>
      </c>
      <c r="W3809" s="10">
        <f t="shared" si="418"/>
        <v>-0.99881666666666669</v>
      </c>
      <c r="X3809" s="21">
        <f t="shared" si="419"/>
        <v>2015</v>
      </c>
    </row>
    <row r="3810" spans="1:24" ht="60" x14ac:dyDescent="0.25">
      <c r="A3810">
        <v>546</v>
      </c>
      <c r="B3810" s="1" t="s">
        <v>547</v>
      </c>
      <c r="C3810" s="1" t="s">
        <v>4656</v>
      </c>
      <c r="D3810" s="3">
        <v>60000</v>
      </c>
      <c r="E3810" s="4">
        <v>52</v>
      </c>
      <c r="F3810" t="s">
        <v>8220</v>
      </c>
      <c r="G3810" t="s">
        <v>8223</v>
      </c>
      <c r="H3810" t="s">
        <v>8404</v>
      </c>
      <c r="I3810" t="s">
        <v>8245</v>
      </c>
      <c r="J3810">
        <v>1445097715</v>
      </c>
      <c r="K3810">
        <v>1441209715</v>
      </c>
      <c r="L3810" t="b">
        <v>0</v>
      </c>
      <c r="M3810">
        <v>2</v>
      </c>
      <c r="N3810" t="b">
        <v>0</v>
      </c>
      <c r="O3810" t="s">
        <v>8270</v>
      </c>
      <c r="P3810" t="s">
        <v>8307</v>
      </c>
      <c r="Q3810" t="s">
        <v>8341</v>
      </c>
      <c r="R3810">
        <f t="shared" si="413"/>
        <v>26</v>
      </c>
      <c r="S3810" s="9">
        <f t="shared" si="414"/>
        <v>0</v>
      </c>
      <c r="T3810" s="8">
        <f t="shared" si="415"/>
        <v>42249.667997685188</v>
      </c>
      <c r="U3810" s="8">
        <f t="shared" si="416"/>
        <v>42294.667997685188</v>
      </c>
      <c r="V3810" s="14">
        <f t="shared" si="417"/>
        <v>45</v>
      </c>
      <c r="W3810" s="10">
        <f t="shared" si="418"/>
        <v>-0.99913333333333332</v>
      </c>
      <c r="X3810" s="21">
        <f t="shared" si="419"/>
        <v>2015</v>
      </c>
    </row>
    <row r="3811" spans="1:24" ht="45" x14ac:dyDescent="0.25">
      <c r="A3811">
        <v>2346</v>
      </c>
      <c r="B3811" s="1" t="s">
        <v>2347</v>
      </c>
      <c r="C3811" s="1" t="s">
        <v>6456</v>
      </c>
      <c r="D3811" s="3">
        <v>60000</v>
      </c>
      <c r="E3811" s="4">
        <v>39</v>
      </c>
      <c r="F3811" t="s">
        <v>8219</v>
      </c>
      <c r="G3811" t="s">
        <v>8223</v>
      </c>
      <c r="H3811" t="s">
        <v>8404</v>
      </c>
      <c r="I3811" t="s">
        <v>8245</v>
      </c>
      <c r="J3811">
        <v>1476731431</v>
      </c>
      <c r="K3811">
        <v>1472843431</v>
      </c>
      <c r="L3811" t="b">
        <v>0</v>
      </c>
      <c r="M3811">
        <v>3</v>
      </c>
      <c r="N3811" t="b">
        <v>0</v>
      </c>
      <c r="O3811" t="s">
        <v>8270</v>
      </c>
      <c r="P3811" t="s">
        <v>8307</v>
      </c>
      <c r="Q3811" t="s">
        <v>8341</v>
      </c>
      <c r="R3811">
        <f t="shared" si="413"/>
        <v>13</v>
      </c>
      <c r="S3811" s="9">
        <f t="shared" si="414"/>
        <v>0</v>
      </c>
      <c r="T3811" s="8">
        <f t="shared" si="415"/>
        <v>42615.79896990741</v>
      </c>
      <c r="U3811" s="8">
        <f t="shared" si="416"/>
        <v>42660.79896990741</v>
      </c>
      <c r="V3811" s="14">
        <f t="shared" si="417"/>
        <v>45</v>
      </c>
      <c r="W3811" s="10">
        <f t="shared" si="418"/>
        <v>-0.99934999999999996</v>
      </c>
      <c r="X3811" s="21">
        <f t="shared" si="419"/>
        <v>2016</v>
      </c>
    </row>
    <row r="3812" spans="1:24" ht="60" x14ac:dyDescent="0.25">
      <c r="A3812">
        <v>1162</v>
      </c>
      <c r="B3812" s="1" t="s">
        <v>1163</v>
      </c>
      <c r="C3812" s="1" t="s">
        <v>5272</v>
      </c>
      <c r="D3812" s="3">
        <v>60000</v>
      </c>
      <c r="E3812" s="4">
        <v>35</v>
      </c>
      <c r="F3812" t="s">
        <v>8220</v>
      </c>
      <c r="G3812" t="s">
        <v>8223</v>
      </c>
      <c r="H3812" t="s">
        <v>8404</v>
      </c>
      <c r="I3812" t="s">
        <v>8245</v>
      </c>
      <c r="J3812">
        <v>1411662264</v>
      </c>
      <c r="K3812">
        <v>1408983864</v>
      </c>
      <c r="L3812" t="b">
        <v>0</v>
      </c>
      <c r="M3812">
        <v>2</v>
      </c>
      <c r="N3812" t="b">
        <v>0</v>
      </c>
      <c r="O3812" t="s">
        <v>8282</v>
      </c>
      <c r="P3812" t="s">
        <v>8318</v>
      </c>
      <c r="Q3812" t="s">
        <v>8344</v>
      </c>
      <c r="R3812">
        <f t="shared" si="413"/>
        <v>17.5</v>
      </c>
      <c r="S3812" s="9">
        <f t="shared" si="414"/>
        <v>0</v>
      </c>
      <c r="T3812" s="8">
        <f t="shared" si="415"/>
        <v>41876.683611111112</v>
      </c>
      <c r="U3812" s="8">
        <f t="shared" si="416"/>
        <v>41907.683611111112</v>
      </c>
      <c r="V3812" s="14">
        <f t="shared" si="417"/>
        <v>31</v>
      </c>
      <c r="W3812" s="10">
        <f t="shared" si="418"/>
        <v>-0.99941666666666662</v>
      </c>
      <c r="X3812" s="21">
        <f t="shared" si="419"/>
        <v>2014</v>
      </c>
    </row>
    <row r="3813" spans="1:24" ht="45" x14ac:dyDescent="0.25">
      <c r="A3813">
        <v>2423</v>
      </c>
      <c r="B3813" s="1" t="s">
        <v>2424</v>
      </c>
      <c r="C3813" s="1" t="s">
        <v>6533</v>
      </c>
      <c r="D3813" s="3">
        <v>60000</v>
      </c>
      <c r="E3813" s="4">
        <v>8</v>
      </c>
      <c r="F3813" t="s">
        <v>8220</v>
      </c>
      <c r="G3813" t="s">
        <v>8223</v>
      </c>
      <c r="H3813" t="s">
        <v>8404</v>
      </c>
      <c r="I3813" t="s">
        <v>8245</v>
      </c>
      <c r="J3813">
        <v>1420044890</v>
      </c>
      <c r="K3813">
        <v>1417452890</v>
      </c>
      <c r="L3813" t="b">
        <v>0</v>
      </c>
      <c r="M3813">
        <v>1</v>
      </c>
      <c r="N3813" t="b">
        <v>0</v>
      </c>
      <c r="O3813" t="s">
        <v>8282</v>
      </c>
      <c r="P3813" t="s">
        <v>8318</v>
      </c>
      <c r="Q3813" t="s">
        <v>8344</v>
      </c>
      <c r="R3813">
        <f t="shared" si="413"/>
        <v>8</v>
      </c>
      <c r="S3813" s="9">
        <f t="shared" si="414"/>
        <v>0</v>
      </c>
      <c r="T3813" s="8">
        <f t="shared" si="415"/>
        <v>41974.704745370371</v>
      </c>
      <c r="U3813" s="8">
        <f t="shared" si="416"/>
        <v>42004.704745370371</v>
      </c>
      <c r="V3813" s="14">
        <f t="shared" si="417"/>
        <v>30</v>
      </c>
      <c r="W3813" s="10">
        <f t="shared" si="418"/>
        <v>-0.99986666666666668</v>
      </c>
      <c r="X3813" s="21">
        <f t="shared" si="419"/>
        <v>2014</v>
      </c>
    </row>
    <row r="3814" spans="1:24" ht="45" x14ac:dyDescent="0.25">
      <c r="A3814">
        <v>445</v>
      </c>
      <c r="B3814" s="1" t="s">
        <v>446</v>
      </c>
      <c r="C3814" s="1" t="s">
        <v>4555</v>
      </c>
      <c r="D3814" s="3">
        <v>60000</v>
      </c>
      <c r="E3814" s="4">
        <v>2</v>
      </c>
      <c r="F3814" t="s">
        <v>8220</v>
      </c>
      <c r="G3814" t="s">
        <v>8223</v>
      </c>
      <c r="H3814" t="s">
        <v>8404</v>
      </c>
      <c r="I3814" t="s">
        <v>8245</v>
      </c>
      <c r="J3814">
        <v>1432195375</v>
      </c>
      <c r="K3814">
        <v>1430899375</v>
      </c>
      <c r="L3814" t="b">
        <v>0</v>
      </c>
      <c r="M3814">
        <v>2</v>
      </c>
      <c r="N3814" t="b">
        <v>0</v>
      </c>
      <c r="O3814" t="s">
        <v>8268</v>
      </c>
      <c r="P3814" t="s">
        <v>8320</v>
      </c>
      <c r="Q3814" t="s">
        <v>8338</v>
      </c>
      <c r="R3814">
        <f t="shared" si="413"/>
        <v>1</v>
      </c>
      <c r="S3814" s="9">
        <f t="shared" si="414"/>
        <v>0</v>
      </c>
      <c r="T3814" s="8">
        <f t="shared" si="415"/>
        <v>42130.335358796292</v>
      </c>
      <c r="U3814" s="8">
        <f t="shared" si="416"/>
        <v>42145.335358796292</v>
      </c>
      <c r="V3814" s="14">
        <f t="shared" si="417"/>
        <v>15</v>
      </c>
      <c r="W3814" s="10">
        <f t="shared" si="418"/>
        <v>-0.99996666666666667</v>
      </c>
      <c r="X3814" s="21">
        <f t="shared" si="419"/>
        <v>2015</v>
      </c>
    </row>
    <row r="3815" spans="1:24" ht="45" x14ac:dyDescent="0.25">
      <c r="A3815">
        <v>496</v>
      </c>
      <c r="B3815" s="1" t="s">
        <v>497</v>
      </c>
      <c r="C3815" s="1" t="s">
        <v>4606</v>
      </c>
      <c r="D3815" s="3">
        <v>60000</v>
      </c>
      <c r="E3815" s="4">
        <v>1</v>
      </c>
      <c r="F3815" t="s">
        <v>8220</v>
      </c>
      <c r="G3815" t="s">
        <v>8223</v>
      </c>
      <c r="H3815" t="s">
        <v>8404</v>
      </c>
      <c r="I3815" t="s">
        <v>8245</v>
      </c>
      <c r="J3815">
        <v>1392070874</v>
      </c>
      <c r="K3815">
        <v>1386886874</v>
      </c>
      <c r="L3815" t="b">
        <v>0</v>
      </c>
      <c r="M3815">
        <v>1</v>
      </c>
      <c r="N3815" t="b">
        <v>0</v>
      </c>
      <c r="O3815" t="s">
        <v>8268</v>
      </c>
      <c r="P3815" t="s">
        <v>8320</v>
      </c>
      <c r="Q3815" t="s">
        <v>8338</v>
      </c>
      <c r="R3815">
        <f t="shared" si="413"/>
        <v>1</v>
      </c>
      <c r="S3815" s="9">
        <f t="shared" si="414"/>
        <v>0</v>
      </c>
      <c r="T3815" s="8">
        <f t="shared" si="415"/>
        <v>41620.93141203704</v>
      </c>
      <c r="U3815" s="8">
        <f t="shared" si="416"/>
        <v>41680.93141203704</v>
      </c>
      <c r="V3815" s="14">
        <f t="shared" si="417"/>
        <v>60</v>
      </c>
      <c r="W3815" s="10">
        <f t="shared" si="418"/>
        <v>-0.99998333333333334</v>
      </c>
      <c r="X3815" s="21">
        <f t="shared" si="419"/>
        <v>2013</v>
      </c>
    </row>
    <row r="3816" spans="1:24" ht="60" x14ac:dyDescent="0.25">
      <c r="A3816">
        <v>2620</v>
      </c>
      <c r="B3816" s="1" t="s">
        <v>2620</v>
      </c>
      <c r="C3816" s="1" t="s">
        <v>6730</v>
      </c>
      <c r="D3816" s="3">
        <v>65000</v>
      </c>
      <c r="E3816" s="4">
        <v>93374</v>
      </c>
      <c r="F3816" t="s">
        <v>8218</v>
      </c>
      <c r="G3816" t="s">
        <v>8225</v>
      </c>
      <c r="H3816" t="s">
        <v>8405</v>
      </c>
      <c r="I3816" t="s">
        <v>8247</v>
      </c>
      <c r="J3816">
        <v>1444525200</v>
      </c>
      <c r="K3816">
        <v>1441339242</v>
      </c>
      <c r="L3816" t="b">
        <v>1</v>
      </c>
      <c r="M3816">
        <v>1251</v>
      </c>
      <c r="N3816" t="b">
        <v>1</v>
      </c>
      <c r="O3816" t="s">
        <v>8299</v>
      </c>
      <c r="P3816" t="s">
        <v>8307</v>
      </c>
      <c r="Q3816" t="s">
        <v>8314</v>
      </c>
      <c r="R3816">
        <f t="shared" si="413"/>
        <v>74.64</v>
      </c>
      <c r="S3816" s="9">
        <f t="shared" si="414"/>
        <v>144</v>
      </c>
      <c r="T3816" s="8">
        <f t="shared" si="415"/>
        <v>42251.16715277778</v>
      </c>
      <c r="U3816" s="8">
        <f t="shared" si="416"/>
        <v>42288.041666666672</v>
      </c>
      <c r="V3816" s="14">
        <f t="shared" si="417"/>
        <v>36.87451388889167</v>
      </c>
      <c r="W3816" s="10">
        <f t="shared" si="418"/>
        <v>0.4365230769230769</v>
      </c>
      <c r="X3816" s="21">
        <f t="shared" si="419"/>
        <v>2015</v>
      </c>
    </row>
    <row r="3817" spans="1:24" ht="60" x14ac:dyDescent="0.25">
      <c r="A3817">
        <v>277</v>
      </c>
      <c r="B3817" s="1" t="s">
        <v>278</v>
      </c>
      <c r="C3817" s="1" t="s">
        <v>4387</v>
      </c>
      <c r="D3817" s="3">
        <v>65000</v>
      </c>
      <c r="E3817" s="4">
        <v>71748</v>
      </c>
      <c r="F3817" t="s">
        <v>8218</v>
      </c>
      <c r="G3817" t="s">
        <v>8223</v>
      </c>
      <c r="H3817" t="s">
        <v>8404</v>
      </c>
      <c r="I3817" t="s">
        <v>8245</v>
      </c>
      <c r="J3817">
        <v>1432416219</v>
      </c>
      <c r="K3817">
        <v>1429824219</v>
      </c>
      <c r="L3817" t="b">
        <v>1</v>
      </c>
      <c r="M3817">
        <v>951</v>
      </c>
      <c r="N3817" t="b">
        <v>1</v>
      </c>
      <c r="O3817" t="s">
        <v>8267</v>
      </c>
      <c r="P3817" t="s">
        <v>8320</v>
      </c>
      <c r="Q3817" t="s">
        <v>8321</v>
      </c>
      <c r="R3817">
        <f t="shared" si="413"/>
        <v>75.44</v>
      </c>
      <c r="S3817" s="9">
        <f t="shared" si="414"/>
        <v>110</v>
      </c>
      <c r="T3817" s="8">
        <f t="shared" si="415"/>
        <v>42117.891423611116</v>
      </c>
      <c r="U3817" s="8">
        <f t="shared" si="416"/>
        <v>42147.891423611116</v>
      </c>
      <c r="V3817" s="14">
        <f t="shared" si="417"/>
        <v>30</v>
      </c>
      <c r="W3817" s="10">
        <f t="shared" si="418"/>
        <v>0.10381538461538461</v>
      </c>
      <c r="X3817" s="21">
        <f t="shared" si="419"/>
        <v>2015</v>
      </c>
    </row>
    <row r="3818" spans="1:24" ht="60" x14ac:dyDescent="0.25">
      <c r="A3818">
        <v>2018</v>
      </c>
      <c r="B3818" s="1" t="s">
        <v>2019</v>
      </c>
      <c r="C3818" s="1" t="s">
        <v>6128</v>
      </c>
      <c r="D3818" s="3">
        <v>65000</v>
      </c>
      <c r="E3818" s="4">
        <v>66458.23</v>
      </c>
      <c r="F3818" t="s">
        <v>8218</v>
      </c>
      <c r="G3818" t="s">
        <v>8240</v>
      </c>
      <c r="H3818" t="s">
        <v>8414</v>
      </c>
      <c r="I3818" t="s">
        <v>8248</v>
      </c>
      <c r="J3818">
        <v>1439455609</v>
      </c>
      <c r="K3818">
        <v>1436863609</v>
      </c>
      <c r="L3818" t="b">
        <v>1</v>
      </c>
      <c r="M3818">
        <v>450</v>
      </c>
      <c r="N3818" t="b">
        <v>1</v>
      </c>
      <c r="O3818" t="s">
        <v>8293</v>
      </c>
      <c r="P3818" t="s">
        <v>8307</v>
      </c>
      <c r="Q3818" t="s">
        <v>8308</v>
      </c>
      <c r="R3818">
        <f t="shared" si="413"/>
        <v>147.68</v>
      </c>
      <c r="S3818" s="9">
        <f t="shared" si="414"/>
        <v>102</v>
      </c>
      <c r="T3818" s="8">
        <f t="shared" si="415"/>
        <v>42199.365844907406</v>
      </c>
      <c r="U3818" s="8">
        <f t="shared" si="416"/>
        <v>42229.365844907406</v>
      </c>
      <c r="V3818" s="14">
        <f t="shared" si="417"/>
        <v>30</v>
      </c>
      <c r="W3818" s="10">
        <f t="shared" si="418"/>
        <v>2.2434307692307628E-2</v>
      </c>
      <c r="X3818" s="21">
        <f t="shared" si="419"/>
        <v>2015</v>
      </c>
    </row>
    <row r="3819" spans="1:24" ht="60" x14ac:dyDescent="0.25">
      <c r="A3819">
        <v>1681</v>
      </c>
      <c r="B3819" s="1" t="s">
        <v>1682</v>
      </c>
      <c r="C3819" s="1" t="s">
        <v>5791</v>
      </c>
      <c r="D3819" s="3">
        <v>65000</v>
      </c>
      <c r="E3819" s="4">
        <v>65924.38</v>
      </c>
      <c r="F3819" t="s">
        <v>8221</v>
      </c>
      <c r="G3819" t="s">
        <v>8223</v>
      </c>
      <c r="H3819" t="s">
        <v>8404</v>
      </c>
      <c r="I3819" t="s">
        <v>8245</v>
      </c>
      <c r="J3819">
        <v>1490752800</v>
      </c>
      <c r="K3819">
        <v>1486522484</v>
      </c>
      <c r="L3819" t="b">
        <v>0</v>
      </c>
      <c r="M3819">
        <v>884</v>
      </c>
      <c r="N3819" t="b">
        <v>0</v>
      </c>
      <c r="O3819" t="s">
        <v>8291</v>
      </c>
      <c r="P3819" t="s">
        <v>8326</v>
      </c>
      <c r="Q3819" t="s">
        <v>8329</v>
      </c>
      <c r="R3819">
        <f t="shared" si="413"/>
        <v>74.58</v>
      </c>
      <c r="S3819" s="9">
        <f t="shared" si="414"/>
        <v>101</v>
      </c>
      <c r="T3819" s="8">
        <f t="shared" si="415"/>
        <v>42774.121342592596</v>
      </c>
      <c r="U3819" s="8">
        <f t="shared" si="416"/>
        <v>42823.083333333328</v>
      </c>
      <c r="V3819" s="14">
        <f t="shared" si="417"/>
        <v>48.96199074073229</v>
      </c>
      <c r="W3819" s="10">
        <f t="shared" si="418"/>
        <v>1.422123076923084E-2</v>
      </c>
      <c r="X3819" s="21">
        <f t="shared" si="419"/>
        <v>2017</v>
      </c>
    </row>
    <row r="3820" spans="1:24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t="s">
        <v>8223</v>
      </c>
      <c r="H3820" t="s">
        <v>8404</v>
      </c>
      <c r="I3820" t="s">
        <v>8245</v>
      </c>
      <c r="J3820">
        <v>1438793432</v>
      </c>
      <c r="K3820">
        <v>1436201432</v>
      </c>
      <c r="L3820" t="b">
        <v>0</v>
      </c>
      <c r="M3820">
        <v>7</v>
      </c>
      <c r="N3820" t="b">
        <v>0</v>
      </c>
      <c r="O3820" t="s">
        <v>8270</v>
      </c>
      <c r="P3820" t="s">
        <v>8307</v>
      </c>
      <c r="Q3820" t="s">
        <v>8341</v>
      </c>
      <c r="R3820">
        <f t="shared" si="413"/>
        <v>112.57</v>
      </c>
      <c r="S3820" s="9">
        <f t="shared" si="414"/>
        <v>1</v>
      </c>
      <c r="T3820" s="8">
        <f t="shared" si="415"/>
        <v>42191.70175925926</v>
      </c>
      <c r="U3820" s="8">
        <f t="shared" si="416"/>
        <v>42221.70175925926</v>
      </c>
      <c r="V3820" s="14">
        <f t="shared" si="417"/>
        <v>30</v>
      </c>
      <c r="W3820" s="10">
        <f t="shared" si="418"/>
        <v>-0.9878769230769231</v>
      </c>
      <c r="X3820" s="21">
        <f t="shared" si="419"/>
        <v>2015</v>
      </c>
    </row>
    <row r="3821" spans="1:24" ht="45" x14ac:dyDescent="0.25">
      <c r="A3821">
        <v>3088</v>
      </c>
      <c r="B3821" s="1" t="s">
        <v>3088</v>
      </c>
      <c r="C3821" s="1" t="s">
        <v>7198</v>
      </c>
      <c r="D3821" s="3">
        <v>65000</v>
      </c>
      <c r="E3821" s="4">
        <v>126</v>
      </c>
      <c r="F3821" t="s">
        <v>8220</v>
      </c>
      <c r="G3821" t="s">
        <v>8223</v>
      </c>
      <c r="H3821" t="s">
        <v>8404</v>
      </c>
      <c r="I3821" t="s">
        <v>8245</v>
      </c>
      <c r="J3821">
        <v>1420724460</v>
      </c>
      <c r="K3821">
        <v>1418046247</v>
      </c>
      <c r="L3821" t="b">
        <v>0</v>
      </c>
      <c r="M3821">
        <v>3</v>
      </c>
      <c r="N3821" t="b">
        <v>0</v>
      </c>
      <c r="O3821" t="s">
        <v>8301</v>
      </c>
      <c r="P3821" t="s">
        <v>8322</v>
      </c>
      <c r="Q3821" t="s">
        <v>8323</v>
      </c>
      <c r="R3821">
        <f t="shared" si="413"/>
        <v>42</v>
      </c>
      <c r="S3821" s="9">
        <f t="shared" si="414"/>
        <v>0</v>
      </c>
      <c r="T3821" s="8">
        <f t="shared" si="415"/>
        <v>41981.57230324074</v>
      </c>
      <c r="U3821" s="8">
        <f t="shared" si="416"/>
        <v>42012.570138888885</v>
      </c>
      <c r="V3821" s="14">
        <f t="shared" si="417"/>
        <v>30.997835648144246</v>
      </c>
      <c r="W3821" s="10">
        <f t="shared" si="418"/>
        <v>-0.99806153846153844</v>
      </c>
      <c r="X3821" s="21">
        <f t="shared" si="419"/>
        <v>2014</v>
      </c>
    </row>
    <row r="3822" spans="1:24" ht="60" x14ac:dyDescent="0.25">
      <c r="A3822">
        <v>455</v>
      </c>
      <c r="B3822" s="1" t="s">
        <v>456</v>
      </c>
      <c r="C3822" s="1" t="s">
        <v>4565</v>
      </c>
      <c r="D3822" s="3">
        <v>65000</v>
      </c>
      <c r="E3822" s="4">
        <v>45</v>
      </c>
      <c r="F3822" t="s">
        <v>8220</v>
      </c>
      <c r="G3822" t="s">
        <v>8223</v>
      </c>
      <c r="H3822" t="s">
        <v>8404</v>
      </c>
      <c r="I3822" t="s">
        <v>8245</v>
      </c>
      <c r="J3822">
        <v>1334622660</v>
      </c>
      <c r="K3822">
        <v>1330733022</v>
      </c>
      <c r="L3822" t="b">
        <v>0</v>
      </c>
      <c r="M3822">
        <v>2</v>
      </c>
      <c r="N3822" t="b">
        <v>0</v>
      </c>
      <c r="O3822" t="s">
        <v>8268</v>
      </c>
      <c r="P3822" t="s">
        <v>8320</v>
      </c>
      <c r="Q3822" t="s">
        <v>8338</v>
      </c>
      <c r="R3822">
        <f t="shared" si="413"/>
        <v>22.5</v>
      </c>
      <c r="S3822" s="9">
        <f t="shared" si="414"/>
        <v>0</v>
      </c>
      <c r="T3822" s="8">
        <f t="shared" si="415"/>
        <v>40971.002569444441</v>
      </c>
      <c r="U3822" s="8">
        <f t="shared" si="416"/>
        <v>41016.021527777775</v>
      </c>
      <c r="V3822" s="14">
        <f t="shared" si="417"/>
        <v>45.018958333334012</v>
      </c>
      <c r="W3822" s="10">
        <f t="shared" si="418"/>
        <v>-0.99930769230769234</v>
      </c>
      <c r="X3822" s="21">
        <f t="shared" si="419"/>
        <v>2012</v>
      </c>
    </row>
    <row r="3823" spans="1:24" ht="30" x14ac:dyDescent="0.25">
      <c r="A3823">
        <v>2691</v>
      </c>
      <c r="B3823" s="1" t="s">
        <v>2691</v>
      </c>
      <c r="C3823" s="1" t="s">
        <v>6801</v>
      </c>
      <c r="D3823" s="3">
        <v>65000</v>
      </c>
      <c r="E3823" s="4">
        <v>35</v>
      </c>
      <c r="F3823" t="s">
        <v>8220</v>
      </c>
      <c r="G3823" t="s">
        <v>8228</v>
      </c>
      <c r="H3823" t="s">
        <v>8409</v>
      </c>
      <c r="I3823" t="s">
        <v>8250</v>
      </c>
      <c r="J3823">
        <v>1431278557</v>
      </c>
      <c r="K3823">
        <v>1427390557</v>
      </c>
      <c r="L3823" t="b">
        <v>0</v>
      </c>
      <c r="M3823">
        <v>2</v>
      </c>
      <c r="N3823" t="b">
        <v>0</v>
      </c>
      <c r="O3823" t="s">
        <v>8282</v>
      </c>
      <c r="P3823" t="s">
        <v>8318</v>
      </c>
      <c r="Q3823" t="s">
        <v>8344</v>
      </c>
      <c r="R3823">
        <f t="shared" si="413"/>
        <v>17.5</v>
      </c>
      <c r="S3823" s="9">
        <f t="shared" si="414"/>
        <v>0</v>
      </c>
      <c r="T3823" s="8">
        <f t="shared" si="415"/>
        <v>42089.724039351851</v>
      </c>
      <c r="U3823" s="8">
        <f t="shared" si="416"/>
        <v>42134.724039351851</v>
      </c>
      <c r="V3823" s="14">
        <f t="shared" si="417"/>
        <v>45</v>
      </c>
      <c r="W3823" s="10">
        <f t="shared" si="418"/>
        <v>-0.99946153846153851</v>
      </c>
      <c r="X3823" s="21">
        <f t="shared" si="419"/>
        <v>2015</v>
      </c>
    </row>
    <row r="3824" spans="1:24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t="s">
        <v>8223</v>
      </c>
      <c r="H3824" t="s">
        <v>8404</v>
      </c>
      <c r="I3824" t="s">
        <v>8245</v>
      </c>
      <c r="J3824">
        <v>1324664249</v>
      </c>
      <c r="K3824">
        <v>1321035449</v>
      </c>
      <c r="L3824" t="b">
        <v>0</v>
      </c>
      <c r="M3824">
        <v>22</v>
      </c>
      <c r="N3824" t="b">
        <v>0</v>
      </c>
      <c r="O3824" t="s">
        <v>8268</v>
      </c>
      <c r="P3824" t="s">
        <v>8320</v>
      </c>
      <c r="Q3824" t="s">
        <v>8338</v>
      </c>
      <c r="R3824">
        <f t="shared" si="413"/>
        <v>136.09</v>
      </c>
      <c r="S3824" s="9">
        <f t="shared" si="414"/>
        <v>5</v>
      </c>
      <c r="T3824" s="8">
        <f t="shared" si="415"/>
        <v>40858.762141203704</v>
      </c>
      <c r="U3824" s="8">
        <f t="shared" si="416"/>
        <v>40900.762141203704</v>
      </c>
      <c r="V3824" s="14">
        <f t="shared" si="417"/>
        <v>42</v>
      </c>
      <c r="W3824" s="10">
        <f t="shared" si="418"/>
        <v>-0.95401486760459542</v>
      </c>
      <c r="X3824" s="21">
        <f t="shared" si="419"/>
        <v>2011</v>
      </c>
    </row>
    <row r="3825" spans="1:24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t="s">
        <v>8223</v>
      </c>
      <c r="H3825" t="s">
        <v>8404</v>
      </c>
      <c r="I3825" t="s">
        <v>8245</v>
      </c>
      <c r="J3825">
        <v>1394233140</v>
      </c>
      <c r="K3825">
        <v>1391477450</v>
      </c>
      <c r="L3825" t="b">
        <v>0</v>
      </c>
      <c r="M3825">
        <v>1510</v>
      </c>
      <c r="N3825" t="b">
        <v>1</v>
      </c>
      <c r="O3825" t="s">
        <v>8267</v>
      </c>
      <c r="P3825" t="s">
        <v>8320</v>
      </c>
      <c r="Q3825" t="s">
        <v>8321</v>
      </c>
      <c r="R3825">
        <f t="shared" si="413"/>
        <v>81.75</v>
      </c>
      <c r="S3825" s="9">
        <f t="shared" si="414"/>
        <v>182</v>
      </c>
      <c r="T3825" s="8">
        <f t="shared" si="415"/>
        <v>41674.063078703701</v>
      </c>
      <c r="U3825" s="8">
        <f t="shared" si="416"/>
        <v>41705.957638888889</v>
      </c>
      <c r="V3825" s="14">
        <f t="shared" si="417"/>
        <v>31.894560185188311</v>
      </c>
      <c r="W3825" s="10">
        <f t="shared" si="418"/>
        <v>0.81535470588235293</v>
      </c>
      <c r="X3825" s="21">
        <f t="shared" si="419"/>
        <v>2014</v>
      </c>
    </row>
    <row r="3826" spans="1:24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t="s">
        <v>8224</v>
      </c>
      <c r="H3826" t="s">
        <v>8408</v>
      </c>
      <c r="I3826" t="s">
        <v>8246</v>
      </c>
      <c r="J3826">
        <v>1483286127</v>
      </c>
      <c r="K3826">
        <v>1479830127</v>
      </c>
      <c r="L3826" t="b">
        <v>0</v>
      </c>
      <c r="M3826">
        <v>456</v>
      </c>
      <c r="N3826" t="b">
        <v>0</v>
      </c>
      <c r="O3826" t="s">
        <v>8271</v>
      </c>
      <c r="P3826" t="s">
        <v>8307</v>
      </c>
      <c r="Q3826" t="s">
        <v>8309</v>
      </c>
      <c r="R3826">
        <f t="shared" si="413"/>
        <v>117.7</v>
      </c>
      <c r="S3826" s="9">
        <f t="shared" si="414"/>
        <v>79</v>
      </c>
      <c r="T3826" s="8">
        <f t="shared" si="415"/>
        <v>42696.663506944446</v>
      </c>
      <c r="U3826" s="8">
        <f t="shared" si="416"/>
        <v>42736.663506944446</v>
      </c>
      <c r="V3826" s="14">
        <f t="shared" si="417"/>
        <v>40</v>
      </c>
      <c r="W3826" s="10">
        <f t="shared" si="418"/>
        <v>-0.21072647058823532</v>
      </c>
      <c r="X3826" s="21">
        <f t="shared" si="419"/>
        <v>2016</v>
      </c>
    </row>
    <row r="3827" spans="1:24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t="s">
        <v>8223</v>
      </c>
      <c r="H3827" t="s">
        <v>8404</v>
      </c>
      <c r="I3827" t="s">
        <v>8245</v>
      </c>
      <c r="J3827">
        <v>1422483292</v>
      </c>
      <c r="K3827">
        <v>1419891292</v>
      </c>
      <c r="L3827" t="b">
        <v>0</v>
      </c>
      <c r="M3827">
        <v>4</v>
      </c>
      <c r="N3827" t="b">
        <v>0</v>
      </c>
      <c r="O3827" t="s">
        <v>8280</v>
      </c>
      <c r="P3827" t="s">
        <v>8315</v>
      </c>
      <c r="Q3827" t="s">
        <v>8333</v>
      </c>
      <c r="R3827">
        <f t="shared" si="413"/>
        <v>3</v>
      </c>
      <c r="S3827" s="9">
        <f t="shared" si="414"/>
        <v>0</v>
      </c>
      <c r="T3827" s="8">
        <f t="shared" si="415"/>
        <v>42002.926990740743</v>
      </c>
      <c r="U3827" s="8">
        <f t="shared" si="416"/>
        <v>42032.926990740743</v>
      </c>
      <c r="V3827" s="14">
        <f t="shared" si="417"/>
        <v>30</v>
      </c>
      <c r="W3827" s="10">
        <f t="shared" si="418"/>
        <v>-0.99982352941176467</v>
      </c>
      <c r="X3827" s="21">
        <f t="shared" si="419"/>
        <v>2014</v>
      </c>
    </row>
    <row r="3828" spans="1:24" ht="60" x14ac:dyDescent="0.25">
      <c r="A3828">
        <v>1960</v>
      </c>
      <c r="B3828" s="1" t="s">
        <v>1961</v>
      </c>
      <c r="C3828" s="1" t="s">
        <v>6070</v>
      </c>
      <c r="D3828" s="3">
        <v>70000</v>
      </c>
      <c r="E3828" s="4">
        <v>82532</v>
      </c>
      <c r="F3828" t="s">
        <v>8218</v>
      </c>
      <c r="G3828" t="s">
        <v>8234</v>
      </c>
      <c r="H3828" t="s">
        <v>8407</v>
      </c>
      <c r="I3828" t="s">
        <v>8254</v>
      </c>
      <c r="J3828">
        <v>1419151341</v>
      </c>
      <c r="K3828">
        <v>1416559341</v>
      </c>
      <c r="L3828" t="b">
        <v>1</v>
      </c>
      <c r="M3828">
        <v>33</v>
      </c>
      <c r="N3828" t="b">
        <v>1</v>
      </c>
      <c r="O3828" t="s">
        <v>8293</v>
      </c>
      <c r="P3828" t="s">
        <v>8307</v>
      </c>
      <c r="Q3828" t="s">
        <v>8308</v>
      </c>
      <c r="R3828">
        <f t="shared" si="413"/>
        <v>2500.9699999999998</v>
      </c>
      <c r="S3828" s="9">
        <f t="shared" si="414"/>
        <v>118</v>
      </c>
      <c r="T3828" s="8">
        <f t="shared" si="415"/>
        <v>41964.362743055557</v>
      </c>
      <c r="U3828" s="8">
        <f t="shared" si="416"/>
        <v>41994.362743055557</v>
      </c>
      <c r="V3828" s="14">
        <f t="shared" si="417"/>
        <v>30</v>
      </c>
      <c r="W3828" s="10">
        <f t="shared" si="418"/>
        <v>0.17902857142857143</v>
      </c>
      <c r="X3828" s="21">
        <f t="shared" si="419"/>
        <v>2014</v>
      </c>
    </row>
    <row r="3829" spans="1:24" ht="45" x14ac:dyDescent="0.25">
      <c r="A3829">
        <v>1025</v>
      </c>
      <c r="B3829" s="1" t="s">
        <v>1026</v>
      </c>
      <c r="C3829" s="1" t="s">
        <v>5135</v>
      </c>
      <c r="D3829" s="3">
        <v>70000</v>
      </c>
      <c r="E3829" s="4">
        <v>76949.820000000007</v>
      </c>
      <c r="F3829" t="s">
        <v>8218</v>
      </c>
      <c r="G3829" t="s">
        <v>8223</v>
      </c>
      <c r="H3829" t="s">
        <v>8404</v>
      </c>
      <c r="I3829" t="s">
        <v>8245</v>
      </c>
      <c r="J3829">
        <v>1426532437</v>
      </c>
      <c r="K3829">
        <v>1423944037</v>
      </c>
      <c r="L3829" t="b">
        <v>1</v>
      </c>
      <c r="M3829">
        <v>1071</v>
      </c>
      <c r="N3829" t="b">
        <v>1</v>
      </c>
      <c r="O3829" t="s">
        <v>8278</v>
      </c>
      <c r="P3829" t="s">
        <v>8326</v>
      </c>
      <c r="Q3829" t="s">
        <v>8328</v>
      </c>
      <c r="R3829">
        <f t="shared" si="413"/>
        <v>71.849999999999994</v>
      </c>
      <c r="S3829" s="9">
        <f t="shared" si="414"/>
        <v>110</v>
      </c>
      <c r="T3829" s="8">
        <f t="shared" si="415"/>
        <v>42049.833761574075</v>
      </c>
      <c r="U3829" s="8">
        <f t="shared" si="416"/>
        <v>42079.792094907403</v>
      </c>
      <c r="V3829" s="14">
        <f t="shared" si="417"/>
        <v>29.958333333328483</v>
      </c>
      <c r="W3829" s="10">
        <f t="shared" si="418"/>
        <v>9.9283142857142959E-2</v>
      </c>
      <c r="X3829" s="21">
        <f t="shared" si="419"/>
        <v>2015</v>
      </c>
    </row>
    <row r="3830" spans="1:24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t="s">
        <v>8223</v>
      </c>
      <c r="H3830" t="s">
        <v>8404</v>
      </c>
      <c r="I3830" t="s">
        <v>8245</v>
      </c>
      <c r="J3830">
        <v>1478926800</v>
      </c>
      <c r="K3830">
        <v>1476054568</v>
      </c>
      <c r="L3830" t="b">
        <v>0</v>
      </c>
      <c r="M3830">
        <v>196</v>
      </c>
      <c r="N3830" t="b">
        <v>0</v>
      </c>
      <c r="O3830" t="s">
        <v>8271</v>
      </c>
      <c r="P3830" t="s">
        <v>8307</v>
      </c>
      <c r="Q3830" t="s">
        <v>8309</v>
      </c>
      <c r="R3830">
        <f t="shared" si="413"/>
        <v>89.6</v>
      </c>
      <c r="S3830" s="9">
        <f t="shared" si="414"/>
        <v>25</v>
      </c>
      <c r="T3830" s="8">
        <f t="shared" si="415"/>
        <v>42652.964907407411</v>
      </c>
      <c r="U3830" s="8">
        <f t="shared" si="416"/>
        <v>42686.208333333328</v>
      </c>
      <c r="V3830" s="14">
        <f t="shared" si="417"/>
        <v>33.243425925917109</v>
      </c>
      <c r="W3830" s="10">
        <f t="shared" si="418"/>
        <v>-0.74912857142857148</v>
      </c>
      <c r="X3830" s="21">
        <f t="shared" si="419"/>
        <v>2016</v>
      </c>
    </row>
    <row r="3831" spans="1:24" ht="60" x14ac:dyDescent="0.25">
      <c r="A3831">
        <v>3798</v>
      </c>
      <c r="B3831" s="1" t="s">
        <v>3795</v>
      </c>
      <c r="C3831" s="1" t="s">
        <v>7908</v>
      </c>
      <c r="D3831" s="3">
        <v>70000</v>
      </c>
      <c r="E3831" s="4">
        <v>1025</v>
      </c>
      <c r="F3831" t="s">
        <v>8220</v>
      </c>
      <c r="G3831" t="s">
        <v>8223</v>
      </c>
      <c r="H3831" t="s">
        <v>8404</v>
      </c>
      <c r="I3831" t="s">
        <v>8245</v>
      </c>
      <c r="J3831">
        <v>1407691248</v>
      </c>
      <c r="K3831">
        <v>1405099248</v>
      </c>
      <c r="L3831" t="b">
        <v>0</v>
      </c>
      <c r="M3831">
        <v>5</v>
      </c>
      <c r="N3831" t="b">
        <v>0</v>
      </c>
      <c r="O3831" t="s">
        <v>8303</v>
      </c>
      <c r="P3831" t="s">
        <v>8322</v>
      </c>
      <c r="Q3831" t="s">
        <v>8334</v>
      </c>
      <c r="R3831">
        <f t="shared" si="413"/>
        <v>205</v>
      </c>
      <c r="S3831" s="9">
        <f t="shared" si="414"/>
        <v>1</v>
      </c>
      <c r="T3831" s="8">
        <f t="shared" si="415"/>
        <v>41831.722777777781</v>
      </c>
      <c r="U3831" s="8">
        <f t="shared" si="416"/>
        <v>41861.722777777781</v>
      </c>
      <c r="V3831" s="14">
        <f t="shared" si="417"/>
        <v>30</v>
      </c>
      <c r="W3831" s="10">
        <f t="shared" si="418"/>
        <v>-0.98535714285714282</v>
      </c>
      <c r="X3831" s="21">
        <f t="shared" si="419"/>
        <v>2014</v>
      </c>
    </row>
    <row r="3832" spans="1:24" ht="60" x14ac:dyDescent="0.25">
      <c r="A3832">
        <v>2684</v>
      </c>
      <c r="B3832" s="1" t="s">
        <v>2684</v>
      </c>
      <c r="C3832" s="1" t="s">
        <v>6794</v>
      </c>
      <c r="D3832" s="3">
        <v>70000</v>
      </c>
      <c r="E3832" s="4">
        <v>800</v>
      </c>
      <c r="F3832" t="s">
        <v>8220</v>
      </c>
      <c r="G3832" t="s">
        <v>8223</v>
      </c>
      <c r="H3832" t="s">
        <v>8404</v>
      </c>
      <c r="I3832" t="s">
        <v>8245</v>
      </c>
      <c r="J3832">
        <v>1407621425</v>
      </c>
      <c r="K3832">
        <v>1404165425</v>
      </c>
      <c r="L3832" t="b">
        <v>0</v>
      </c>
      <c r="M3832">
        <v>4</v>
      </c>
      <c r="N3832" t="b">
        <v>0</v>
      </c>
      <c r="O3832" t="s">
        <v>8282</v>
      </c>
      <c r="P3832" t="s">
        <v>8318</v>
      </c>
      <c r="Q3832" t="s">
        <v>8344</v>
      </c>
      <c r="R3832">
        <f t="shared" si="413"/>
        <v>200</v>
      </c>
      <c r="S3832" s="9">
        <f t="shared" si="414"/>
        <v>1</v>
      </c>
      <c r="T3832" s="8">
        <f t="shared" si="415"/>
        <v>41820.914641203701</v>
      </c>
      <c r="U3832" s="8">
        <f t="shared" si="416"/>
        <v>41860.914641203701</v>
      </c>
      <c r="V3832" s="14">
        <f t="shared" si="417"/>
        <v>40</v>
      </c>
      <c r="W3832" s="10">
        <f t="shared" si="418"/>
        <v>-0.98857142857142855</v>
      </c>
      <c r="X3832" s="21">
        <f t="shared" si="419"/>
        <v>2014</v>
      </c>
    </row>
    <row r="3833" spans="1:24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t="s">
        <v>8223</v>
      </c>
      <c r="H3833" t="s">
        <v>8404</v>
      </c>
      <c r="I3833" t="s">
        <v>8245</v>
      </c>
      <c r="J3833">
        <v>1456006938</v>
      </c>
      <c r="K3833">
        <v>1450822938</v>
      </c>
      <c r="L3833" t="b">
        <v>0</v>
      </c>
      <c r="M3833">
        <v>5</v>
      </c>
      <c r="N3833" t="b">
        <v>0</v>
      </c>
      <c r="O3833" t="s">
        <v>8270</v>
      </c>
      <c r="P3833" t="s">
        <v>8307</v>
      </c>
      <c r="Q3833" t="s">
        <v>8341</v>
      </c>
      <c r="R3833">
        <f t="shared" si="413"/>
        <v>54</v>
      </c>
      <c r="S3833" s="9">
        <f t="shared" si="414"/>
        <v>0</v>
      </c>
      <c r="T3833" s="8">
        <f t="shared" si="415"/>
        <v>42360.932152777779</v>
      </c>
      <c r="U3833" s="8">
        <f t="shared" si="416"/>
        <v>42420.932152777779</v>
      </c>
      <c r="V3833" s="14">
        <f t="shared" si="417"/>
        <v>60</v>
      </c>
      <c r="W3833" s="10">
        <f t="shared" si="418"/>
        <v>-0.99614285714285711</v>
      </c>
      <c r="X3833" s="21">
        <f t="shared" si="419"/>
        <v>2015</v>
      </c>
    </row>
    <row r="3834" spans="1:24" ht="60" x14ac:dyDescent="0.25">
      <c r="A3834">
        <v>120</v>
      </c>
      <c r="B3834" s="1" t="s">
        <v>122</v>
      </c>
      <c r="C3834" s="1" t="s">
        <v>4231</v>
      </c>
      <c r="D3834" s="3">
        <v>70000</v>
      </c>
      <c r="E3834" s="4">
        <v>10</v>
      </c>
      <c r="F3834" t="s">
        <v>8219</v>
      </c>
      <c r="G3834" t="s">
        <v>8230</v>
      </c>
      <c r="H3834" t="s">
        <v>8424</v>
      </c>
      <c r="I3834" t="s">
        <v>8251</v>
      </c>
      <c r="J3834">
        <v>1475457107</v>
      </c>
      <c r="K3834">
        <v>1472865107</v>
      </c>
      <c r="L3834" t="b">
        <v>0</v>
      </c>
      <c r="M3834">
        <v>1</v>
      </c>
      <c r="N3834" t="b">
        <v>0</v>
      </c>
      <c r="O3834" t="s">
        <v>8265</v>
      </c>
      <c r="P3834" t="s">
        <v>8320</v>
      </c>
      <c r="Q3834" t="s">
        <v>8336</v>
      </c>
      <c r="R3834">
        <f t="shared" si="413"/>
        <v>10</v>
      </c>
      <c r="S3834" s="9">
        <f t="shared" si="414"/>
        <v>0</v>
      </c>
      <c r="T3834" s="8">
        <f t="shared" si="415"/>
        <v>42616.049849537041</v>
      </c>
      <c r="U3834" s="8">
        <f t="shared" si="416"/>
        <v>42646.049849537041</v>
      </c>
      <c r="V3834" s="14">
        <f t="shared" si="417"/>
        <v>30</v>
      </c>
      <c r="W3834" s="10">
        <f t="shared" si="418"/>
        <v>-0.99985714285714289</v>
      </c>
      <c r="X3834" s="21">
        <f t="shared" si="419"/>
        <v>2016</v>
      </c>
    </row>
    <row r="3835" spans="1:24" ht="45" x14ac:dyDescent="0.25">
      <c r="A3835">
        <v>602</v>
      </c>
      <c r="B3835" s="1" t="s">
        <v>603</v>
      </c>
      <c r="C3835" s="1" t="s">
        <v>4712</v>
      </c>
      <c r="D3835" s="3">
        <v>70000</v>
      </c>
      <c r="E3835" s="4">
        <v>0</v>
      </c>
      <c r="F3835" t="s">
        <v>8219</v>
      </c>
      <c r="G3835" t="s">
        <v>8223</v>
      </c>
      <c r="H3835" t="s">
        <v>8404</v>
      </c>
      <c r="I3835" t="s">
        <v>8245</v>
      </c>
      <c r="J3835">
        <v>1434654215</v>
      </c>
      <c r="K3835">
        <v>1432062215</v>
      </c>
      <c r="L3835" t="b">
        <v>0</v>
      </c>
      <c r="M3835">
        <v>0</v>
      </c>
      <c r="N3835" t="b">
        <v>0</v>
      </c>
      <c r="O3835" t="s">
        <v>8270</v>
      </c>
      <c r="P3835" t="s">
        <v>8307</v>
      </c>
      <c r="Q3835" t="s">
        <v>8341</v>
      </c>
      <c r="R3835">
        <f t="shared" si="413"/>
        <v>0</v>
      </c>
      <c r="S3835" s="9">
        <f t="shared" si="414"/>
        <v>0</v>
      </c>
      <c r="T3835" s="8">
        <f t="shared" si="415"/>
        <v>42143.79415509259</v>
      </c>
      <c r="U3835" s="8">
        <f t="shared" si="416"/>
        <v>42173.79415509259</v>
      </c>
      <c r="V3835" s="14">
        <f t="shared" si="417"/>
        <v>30</v>
      </c>
      <c r="W3835" s="10">
        <f t="shared" si="418"/>
        <v>-1</v>
      </c>
      <c r="X3835" s="21">
        <f t="shared" si="419"/>
        <v>2015</v>
      </c>
    </row>
    <row r="3836" spans="1:24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t="s">
        <v>8223</v>
      </c>
      <c r="H3836" t="s">
        <v>8404</v>
      </c>
      <c r="I3836" t="s">
        <v>8245</v>
      </c>
      <c r="J3836">
        <v>1462629432</v>
      </c>
      <c r="K3836">
        <v>1460037432</v>
      </c>
      <c r="L3836" t="b">
        <v>0</v>
      </c>
      <c r="M3836">
        <v>350</v>
      </c>
      <c r="N3836" t="b">
        <v>1</v>
      </c>
      <c r="O3836" t="s">
        <v>8293</v>
      </c>
      <c r="P3836" t="s">
        <v>8307</v>
      </c>
      <c r="Q3836" t="s">
        <v>8308</v>
      </c>
      <c r="R3836">
        <f t="shared" si="413"/>
        <v>226.21</v>
      </c>
      <c r="S3836" s="9">
        <f t="shared" si="414"/>
        <v>111</v>
      </c>
      <c r="T3836" s="8">
        <f t="shared" si="415"/>
        <v>42467.581388888888</v>
      </c>
      <c r="U3836" s="8">
        <f t="shared" si="416"/>
        <v>42497.581388888888</v>
      </c>
      <c r="V3836" s="14">
        <f t="shared" si="417"/>
        <v>30</v>
      </c>
      <c r="W3836" s="10">
        <f t="shared" si="418"/>
        <v>0.10731468531468531</v>
      </c>
      <c r="X3836" s="21">
        <f t="shared" si="419"/>
        <v>2016</v>
      </c>
    </row>
    <row r="3837" spans="1:24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t="s">
        <v>8223</v>
      </c>
      <c r="H3837" t="s">
        <v>8404</v>
      </c>
      <c r="I3837" t="s">
        <v>8245</v>
      </c>
      <c r="J3837">
        <v>1464715860</v>
      </c>
      <c r="K3837">
        <v>1462130584</v>
      </c>
      <c r="L3837" t="b">
        <v>0</v>
      </c>
      <c r="M3837">
        <v>0</v>
      </c>
      <c r="N3837" t="b">
        <v>0</v>
      </c>
      <c r="O3837" t="s">
        <v>8265</v>
      </c>
      <c r="P3837" t="s">
        <v>8320</v>
      </c>
      <c r="Q3837" t="s">
        <v>8336</v>
      </c>
      <c r="R3837">
        <f t="shared" si="413"/>
        <v>0</v>
      </c>
      <c r="S3837" s="9">
        <f t="shared" si="414"/>
        <v>0</v>
      </c>
      <c r="T3837" s="8">
        <f t="shared" si="415"/>
        <v>42491.80768518518</v>
      </c>
      <c r="U3837" s="8">
        <f t="shared" si="416"/>
        <v>42521.729861111111</v>
      </c>
      <c r="V3837" s="14">
        <f t="shared" si="417"/>
        <v>29.922175925930787</v>
      </c>
      <c r="W3837" s="10">
        <f t="shared" si="418"/>
        <v>-1</v>
      </c>
      <c r="X3837" s="21">
        <f t="shared" si="419"/>
        <v>2016</v>
      </c>
    </row>
    <row r="3838" spans="1:24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t="s">
        <v>8223</v>
      </c>
      <c r="H3838" t="s">
        <v>8404</v>
      </c>
      <c r="I3838" t="s">
        <v>8245</v>
      </c>
      <c r="J3838">
        <v>1325763180</v>
      </c>
      <c r="K3838">
        <v>1323084816</v>
      </c>
      <c r="L3838" t="b">
        <v>0</v>
      </c>
      <c r="M3838">
        <v>3</v>
      </c>
      <c r="N3838" t="b">
        <v>0</v>
      </c>
      <c r="O3838" t="s">
        <v>8268</v>
      </c>
      <c r="P3838" t="s">
        <v>8320</v>
      </c>
      <c r="Q3838" t="s">
        <v>8338</v>
      </c>
      <c r="R3838">
        <f t="shared" si="413"/>
        <v>71.67</v>
      </c>
      <c r="S3838" s="9">
        <f t="shared" si="414"/>
        <v>0</v>
      </c>
      <c r="T3838" s="8">
        <f t="shared" si="415"/>
        <v>40882.481666666667</v>
      </c>
      <c r="U3838" s="8">
        <f t="shared" si="416"/>
        <v>40913.481249999997</v>
      </c>
      <c r="V3838" s="14">
        <f t="shared" si="417"/>
        <v>30.99958333333052</v>
      </c>
      <c r="W3838" s="10">
        <f t="shared" si="418"/>
        <v>-0.99713321866207982</v>
      </c>
      <c r="X3838" s="21">
        <f t="shared" si="419"/>
        <v>2011</v>
      </c>
    </row>
    <row r="3839" spans="1:24" ht="60" x14ac:dyDescent="0.25">
      <c r="A3839">
        <v>280</v>
      </c>
      <c r="B3839" s="1" t="s">
        <v>281</v>
      </c>
      <c r="C3839" s="1" t="s">
        <v>4390</v>
      </c>
      <c r="D3839" s="3">
        <v>75000</v>
      </c>
      <c r="E3839" s="4">
        <v>117108</v>
      </c>
      <c r="F3839" t="s">
        <v>8218</v>
      </c>
      <c r="G3839" t="s">
        <v>8223</v>
      </c>
      <c r="H3839" t="s">
        <v>8404</v>
      </c>
      <c r="I3839" t="s">
        <v>8245</v>
      </c>
      <c r="J3839">
        <v>1401459035</v>
      </c>
      <c r="K3839">
        <v>1397571035</v>
      </c>
      <c r="L3839" t="b">
        <v>1</v>
      </c>
      <c r="M3839">
        <v>2139</v>
      </c>
      <c r="N3839" t="b">
        <v>1</v>
      </c>
      <c r="O3839" t="s">
        <v>8267</v>
      </c>
      <c r="P3839" t="s">
        <v>8320</v>
      </c>
      <c r="Q3839" t="s">
        <v>8321</v>
      </c>
      <c r="R3839">
        <f t="shared" si="413"/>
        <v>54.75</v>
      </c>
      <c r="S3839" s="9">
        <f t="shared" si="414"/>
        <v>156</v>
      </c>
      <c r="T3839" s="8">
        <f t="shared" si="415"/>
        <v>41744.590682870366</v>
      </c>
      <c r="U3839" s="8">
        <f t="shared" si="416"/>
        <v>41789.590682870366</v>
      </c>
      <c r="V3839" s="14">
        <f t="shared" si="417"/>
        <v>45</v>
      </c>
      <c r="W3839" s="10">
        <f t="shared" si="418"/>
        <v>0.56144000000000005</v>
      </c>
      <c r="X3839" s="21">
        <f t="shared" si="419"/>
        <v>2014</v>
      </c>
    </row>
    <row r="3840" spans="1:24" ht="60" x14ac:dyDescent="0.25">
      <c r="A3840">
        <v>653</v>
      </c>
      <c r="B3840" s="1" t="s">
        <v>654</v>
      </c>
      <c r="C3840" s="1" t="s">
        <v>4763</v>
      </c>
      <c r="D3840" s="3">
        <v>75000</v>
      </c>
      <c r="E3840" s="4">
        <v>106084.5</v>
      </c>
      <c r="F3840" t="s">
        <v>8218</v>
      </c>
      <c r="G3840" t="s">
        <v>8223</v>
      </c>
      <c r="H3840" t="s">
        <v>8404</v>
      </c>
      <c r="I3840" t="s">
        <v>8245</v>
      </c>
      <c r="J3840">
        <v>1440082240</v>
      </c>
      <c r="K3840">
        <v>1436885440</v>
      </c>
      <c r="L3840" t="b">
        <v>0</v>
      </c>
      <c r="M3840">
        <v>1107</v>
      </c>
      <c r="N3840" t="b">
        <v>1</v>
      </c>
      <c r="O3840" t="s">
        <v>8271</v>
      </c>
      <c r="P3840" t="s">
        <v>8307</v>
      </c>
      <c r="Q3840" t="s">
        <v>8309</v>
      </c>
      <c r="R3840">
        <f t="shared" si="413"/>
        <v>95.83</v>
      </c>
      <c r="S3840" s="9">
        <f t="shared" si="414"/>
        <v>141</v>
      </c>
      <c r="T3840" s="8">
        <f t="shared" si="415"/>
        <v>42199.618518518517</v>
      </c>
      <c r="U3840" s="8">
        <f t="shared" si="416"/>
        <v>42236.618518518517</v>
      </c>
      <c r="V3840" s="14">
        <f t="shared" si="417"/>
        <v>37</v>
      </c>
      <c r="W3840" s="10">
        <f t="shared" si="418"/>
        <v>0.41446</v>
      </c>
      <c r="X3840" s="21">
        <f t="shared" si="419"/>
        <v>2015</v>
      </c>
    </row>
    <row r="3841" spans="1:24" ht="60" x14ac:dyDescent="0.25">
      <c r="A3841">
        <v>259</v>
      </c>
      <c r="B3841" s="1" t="s">
        <v>260</v>
      </c>
      <c r="C3841" s="1" t="s">
        <v>4369</v>
      </c>
      <c r="D3841" s="3">
        <v>75000</v>
      </c>
      <c r="E3841" s="4">
        <v>98953.42</v>
      </c>
      <c r="F3841" t="s">
        <v>8218</v>
      </c>
      <c r="G3841" t="s">
        <v>8223</v>
      </c>
      <c r="H3841" t="s">
        <v>8404</v>
      </c>
      <c r="I3841" t="s">
        <v>8245</v>
      </c>
      <c r="J3841">
        <v>1428514969</v>
      </c>
      <c r="K3841">
        <v>1425922969</v>
      </c>
      <c r="L3841" t="b">
        <v>1</v>
      </c>
      <c r="M3841">
        <v>942</v>
      </c>
      <c r="N3841" t="b">
        <v>1</v>
      </c>
      <c r="O3841" t="s">
        <v>8267</v>
      </c>
      <c r="P3841" t="s">
        <v>8320</v>
      </c>
      <c r="Q3841" t="s">
        <v>8321</v>
      </c>
      <c r="R3841">
        <f t="shared" si="413"/>
        <v>105.05</v>
      </c>
      <c r="S3841" s="9">
        <f t="shared" si="414"/>
        <v>132</v>
      </c>
      <c r="T3841" s="8">
        <f t="shared" si="415"/>
        <v>42072.738067129627</v>
      </c>
      <c r="U3841" s="8">
        <f t="shared" si="416"/>
        <v>42102.738067129627</v>
      </c>
      <c r="V3841" s="14">
        <f t="shared" si="417"/>
        <v>30</v>
      </c>
      <c r="W3841" s="10">
        <f t="shared" si="418"/>
        <v>0.31937893333333334</v>
      </c>
      <c r="X3841" s="21">
        <f t="shared" si="419"/>
        <v>2015</v>
      </c>
    </row>
    <row r="3842" spans="1:24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t="s">
        <v>8223</v>
      </c>
      <c r="H3842" t="s">
        <v>8404</v>
      </c>
      <c r="I3842" t="s">
        <v>8245</v>
      </c>
      <c r="J3842">
        <v>1446350400</v>
      </c>
      <c r="K3842">
        <v>1443739388</v>
      </c>
      <c r="L3842" t="b">
        <v>1</v>
      </c>
      <c r="M3842">
        <v>498</v>
      </c>
      <c r="N3842" t="b">
        <v>1</v>
      </c>
      <c r="O3842" t="s">
        <v>8267</v>
      </c>
      <c r="P3842" t="s">
        <v>8320</v>
      </c>
      <c r="Q3842" t="s">
        <v>8321</v>
      </c>
      <c r="R3842">
        <f t="shared" ref="R3842:R3905" si="420">IFERROR(ROUND(E3842/M3842,2),0)</f>
        <v>156.05000000000001</v>
      </c>
      <c r="S3842" s="9">
        <f t="shared" ref="S3842:S3905" si="421">ROUND((E3842/D3842)*100,0)</f>
        <v>104</v>
      </c>
      <c r="T3842" s="8">
        <f t="shared" ref="T3842:T3905" si="422">+(((K3842/60)/60)/24)+DATE(1970,1,1)</f>
        <v>42278.946620370371</v>
      </c>
      <c r="U3842" s="8">
        <f t="shared" ref="U3842:U3905" si="423">+(((J3842/60)/60/24)+DATE(1970,1,1))</f>
        <v>42309.166666666672</v>
      </c>
      <c r="V3842" s="14">
        <f t="shared" ref="V3842:V3905" si="424">+U3842-T3842</f>
        <v>30.220046296301007</v>
      </c>
      <c r="W3842" s="10">
        <f t="shared" ref="W3842:W3905" si="425">+(E3842-D3842)/D3842</f>
        <v>3.6144000000000037E-2</v>
      </c>
      <c r="X3842" s="21">
        <f t="shared" ref="X3842:X3905" si="426">YEAR(T3842)</f>
        <v>2015</v>
      </c>
    </row>
    <row r="3843" spans="1:24" ht="60" x14ac:dyDescent="0.25">
      <c r="A3843">
        <v>292</v>
      </c>
      <c r="B3843" s="1" t="s">
        <v>293</v>
      </c>
      <c r="C3843" s="1" t="s">
        <v>4402</v>
      </c>
      <c r="D3843" s="3">
        <v>75000</v>
      </c>
      <c r="E3843" s="4">
        <v>76130.2</v>
      </c>
      <c r="F3843" t="s">
        <v>8218</v>
      </c>
      <c r="G3843" t="s">
        <v>8223</v>
      </c>
      <c r="H3843" t="s">
        <v>8404</v>
      </c>
      <c r="I3843" t="s">
        <v>8245</v>
      </c>
      <c r="J3843">
        <v>1319860740</v>
      </c>
      <c r="K3843">
        <v>1317064599</v>
      </c>
      <c r="L3843" t="b">
        <v>1</v>
      </c>
      <c r="M3843">
        <v>493</v>
      </c>
      <c r="N3843" t="b">
        <v>1</v>
      </c>
      <c r="O3843" t="s">
        <v>8267</v>
      </c>
      <c r="P3843" t="s">
        <v>8320</v>
      </c>
      <c r="Q3843" t="s">
        <v>8321</v>
      </c>
      <c r="R3843">
        <f t="shared" si="420"/>
        <v>154.41999999999999</v>
      </c>
      <c r="S3843" s="9">
        <f t="shared" si="421"/>
        <v>102</v>
      </c>
      <c r="T3843" s="8">
        <f t="shared" si="422"/>
        <v>40812.803229166668</v>
      </c>
      <c r="U3843" s="8">
        <f t="shared" si="423"/>
        <v>40845.165972222225</v>
      </c>
      <c r="V3843" s="14">
        <f t="shared" si="424"/>
        <v>32.362743055557075</v>
      </c>
      <c r="W3843" s="10">
        <f t="shared" si="425"/>
        <v>1.5069333333333294E-2</v>
      </c>
      <c r="X3843" s="21">
        <f t="shared" si="426"/>
        <v>2011</v>
      </c>
    </row>
    <row r="3844" spans="1:24" ht="45" x14ac:dyDescent="0.25">
      <c r="A3844">
        <v>1076</v>
      </c>
      <c r="B3844" s="1" t="s">
        <v>1077</v>
      </c>
      <c r="C3844" s="1" t="s">
        <v>5186</v>
      </c>
      <c r="D3844" s="3">
        <v>75000</v>
      </c>
      <c r="E3844" s="4">
        <v>47074</v>
      </c>
      <c r="F3844" t="s">
        <v>8220</v>
      </c>
      <c r="G3844" t="s">
        <v>8223</v>
      </c>
      <c r="H3844" t="s">
        <v>8404</v>
      </c>
      <c r="I3844" t="s">
        <v>8245</v>
      </c>
      <c r="J3844">
        <v>1410426250</v>
      </c>
      <c r="K3844">
        <v>1405674250</v>
      </c>
      <c r="L3844" t="b">
        <v>0</v>
      </c>
      <c r="M3844">
        <v>975</v>
      </c>
      <c r="N3844" t="b">
        <v>0</v>
      </c>
      <c r="O3844" t="s">
        <v>8280</v>
      </c>
      <c r="P3844" t="s">
        <v>8315</v>
      </c>
      <c r="Q3844" t="s">
        <v>8333</v>
      </c>
      <c r="R3844">
        <f t="shared" si="420"/>
        <v>48.28</v>
      </c>
      <c r="S3844" s="9">
        <f t="shared" si="421"/>
        <v>63</v>
      </c>
      <c r="T3844" s="8">
        <f t="shared" si="422"/>
        <v>41838.377893518518</v>
      </c>
      <c r="U3844" s="8">
        <f t="shared" si="423"/>
        <v>41893.377893518518</v>
      </c>
      <c r="V3844" s="14">
        <f t="shared" si="424"/>
        <v>55</v>
      </c>
      <c r="W3844" s="10">
        <f t="shared" si="425"/>
        <v>-0.37234666666666666</v>
      </c>
      <c r="X3844" s="21">
        <f t="shared" si="426"/>
        <v>2014</v>
      </c>
    </row>
    <row r="3845" spans="1:24" ht="30" x14ac:dyDescent="0.25">
      <c r="A3845">
        <v>2157</v>
      </c>
      <c r="B3845" s="1" t="s">
        <v>2158</v>
      </c>
      <c r="C3845" s="1" t="s">
        <v>6267</v>
      </c>
      <c r="D3845" s="3">
        <v>75000</v>
      </c>
      <c r="E3845" s="4">
        <v>21144</v>
      </c>
      <c r="F3845" t="s">
        <v>8220</v>
      </c>
      <c r="G3845" t="s">
        <v>8223</v>
      </c>
      <c r="H3845" t="s">
        <v>8404</v>
      </c>
      <c r="I3845" t="s">
        <v>8245</v>
      </c>
      <c r="J3845">
        <v>1482479940</v>
      </c>
      <c r="K3845">
        <v>1479684783</v>
      </c>
      <c r="L3845" t="b">
        <v>0</v>
      </c>
      <c r="M3845">
        <v>57</v>
      </c>
      <c r="N3845" t="b">
        <v>0</v>
      </c>
      <c r="O3845" t="s">
        <v>8280</v>
      </c>
      <c r="P3845" t="s">
        <v>8315</v>
      </c>
      <c r="Q3845" t="s">
        <v>8333</v>
      </c>
      <c r="R3845">
        <f t="shared" si="420"/>
        <v>370.95</v>
      </c>
      <c r="S3845" s="9">
        <f t="shared" si="421"/>
        <v>28</v>
      </c>
      <c r="T3845" s="8">
        <f t="shared" si="422"/>
        <v>42694.98128472222</v>
      </c>
      <c r="U3845" s="8">
        <f t="shared" si="423"/>
        <v>42727.332638888889</v>
      </c>
      <c r="V3845" s="14">
        <f t="shared" si="424"/>
        <v>32.351354166668898</v>
      </c>
      <c r="W3845" s="10">
        <f t="shared" si="425"/>
        <v>-0.71808000000000005</v>
      </c>
      <c r="X3845" s="21">
        <f t="shared" si="426"/>
        <v>2016</v>
      </c>
    </row>
    <row r="3846" spans="1:24" ht="60" x14ac:dyDescent="0.25">
      <c r="A3846">
        <v>680</v>
      </c>
      <c r="B3846" s="1" t="s">
        <v>681</v>
      </c>
      <c r="C3846" s="1" t="s">
        <v>4790</v>
      </c>
      <c r="D3846" s="3">
        <v>75000</v>
      </c>
      <c r="E3846" s="4">
        <v>19434</v>
      </c>
      <c r="F3846" t="s">
        <v>8220</v>
      </c>
      <c r="G3846" t="s">
        <v>8223</v>
      </c>
      <c r="H3846" t="s">
        <v>8404</v>
      </c>
      <c r="I3846" t="s">
        <v>8245</v>
      </c>
      <c r="J3846">
        <v>1410955331</v>
      </c>
      <c r="K3846">
        <v>1407931331</v>
      </c>
      <c r="L3846" t="b">
        <v>0</v>
      </c>
      <c r="M3846">
        <v>129</v>
      </c>
      <c r="N3846" t="b">
        <v>0</v>
      </c>
      <c r="O3846" t="s">
        <v>8271</v>
      </c>
      <c r="P3846" t="s">
        <v>8307</v>
      </c>
      <c r="Q3846" t="s">
        <v>8309</v>
      </c>
      <c r="R3846">
        <f t="shared" si="420"/>
        <v>150.65</v>
      </c>
      <c r="S3846" s="9">
        <f t="shared" si="421"/>
        <v>26</v>
      </c>
      <c r="T3846" s="8">
        <f t="shared" si="422"/>
        <v>41864.501516203702</v>
      </c>
      <c r="U3846" s="8">
        <f t="shared" si="423"/>
        <v>41899.501516203702</v>
      </c>
      <c r="V3846" s="14">
        <f t="shared" si="424"/>
        <v>35</v>
      </c>
      <c r="W3846" s="10">
        <f t="shared" si="425"/>
        <v>-0.74087999999999998</v>
      </c>
      <c r="X3846" s="21">
        <f t="shared" si="426"/>
        <v>2014</v>
      </c>
    </row>
    <row r="3847" spans="1:24" ht="30" x14ac:dyDescent="0.25">
      <c r="A3847">
        <v>3064</v>
      </c>
      <c r="B3847" s="1" t="s">
        <v>3064</v>
      </c>
      <c r="C3847" s="1" t="s">
        <v>7174</v>
      </c>
      <c r="D3847" s="3">
        <v>75000</v>
      </c>
      <c r="E3847" s="4">
        <v>8471</v>
      </c>
      <c r="F3847" t="s">
        <v>8220</v>
      </c>
      <c r="G3847" t="s">
        <v>8223</v>
      </c>
      <c r="H3847" t="s">
        <v>8404</v>
      </c>
      <c r="I3847" t="s">
        <v>8245</v>
      </c>
      <c r="J3847">
        <v>1448175540</v>
      </c>
      <c r="K3847">
        <v>1445483246</v>
      </c>
      <c r="L3847" t="b">
        <v>0</v>
      </c>
      <c r="M3847">
        <v>72</v>
      </c>
      <c r="N3847" t="b">
        <v>0</v>
      </c>
      <c r="O3847" t="s">
        <v>8301</v>
      </c>
      <c r="P3847" t="s">
        <v>8322</v>
      </c>
      <c r="Q3847" t="s">
        <v>8323</v>
      </c>
      <c r="R3847">
        <f t="shared" si="420"/>
        <v>117.65</v>
      </c>
      <c r="S3847" s="9">
        <f t="shared" si="421"/>
        <v>11</v>
      </c>
      <c r="T3847" s="8">
        <f t="shared" si="422"/>
        <v>42299.130162037036</v>
      </c>
      <c r="U3847" s="8">
        <f t="shared" si="423"/>
        <v>42330.290972222225</v>
      </c>
      <c r="V3847" s="14">
        <f t="shared" si="424"/>
        <v>31.160810185188893</v>
      </c>
      <c r="W3847" s="10">
        <f t="shared" si="425"/>
        <v>-0.88705333333333336</v>
      </c>
      <c r="X3847" s="21">
        <f t="shared" si="426"/>
        <v>2015</v>
      </c>
    </row>
    <row r="3848" spans="1:24" ht="60" x14ac:dyDescent="0.25">
      <c r="A3848">
        <v>551</v>
      </c>
      <c r="B3848" s="1" t="s">
        <v>552</v>
      </c>
      <c r="C3848" s="1" t="s">
        <v>4661</v>
      </c>
      <c r="D3848" s="3">
        <v>75000</v>
      </c>
      <c r="E3848" s="4">
        <v>3781</v>
      </c>
      <c r="F3848" t="s">
        <v>8220</v>
      </c>
      <c r="G3848" t="s">
        <v>8223</v>
      </c>
      <c r="H3848" t="s">
        <v>8404</v>
      </c>
      <c r="I3848" t="s">
        <v>8245</v>
      </c>
      <c r="J3848">
        <v>1438451580</v>
      </c>
      <c r="K3848">
        <v>1434609424</v>
      </c>
      <c r="L3848" t="b">
        <v>0</v>
      </c>
      <c r="M3848">
        <v>28</v>
      </c>
      <c r="N3848" t="b">
        <v>0</v>
      </c>
      <c r="O3848" t="s">
        <v>8270</v>
      </c>
      <c r="P3848" t="s">
        <v>8307</v>
      </c>
      <c r="Q3848" t="s">
        <v>8341</v>
      </c>
      <c r="R3848">
        <f t="shared" si="420"/>
        <v>135.04</v>
      </c>
      <c r="S3848" s="9">
        <f t="shared" si="421"/>
        <v>5</v>
      </c>
      <c r="T3848" s="8">
        <f t="shared" si="422"/>
        <v>42173.275740740741</v>
      </c>
      <c r="U3848" s="8">
        <f t="shared" si="423"/>
        <v>42217.745138888888</v>
      </c>
      <c r="V3848" s="14">
        <f t="shared" si="424"/>
        <v>44.469398148146865</v>
      </c>
      <c r="W3848" s="10">
        <f t="shared" si="425"/>
        <v>-0.94958666666666669</v>
      </c>
      <c r="X3848" s="21">
        <f t="shared" si="426"/>
        <v>2015</v>
      </c>
    </row>
    <row r="3849" spans="1:24" ht="60" x14ac:dyDescent="0.25">
      <c r="A3849">
        <v>3634</v>
      </c>
      <c r="B3849" s="1" t="s">
        <v>3632</v>
      </c>
      <c r="C3849" s="1" t="s">
        <v>7744</v>
      </c>
      <c r="D3849" s="3">
        <v>75000</v>
      </c>
      <c r="E3849" s="4">
        <v>3185</v>
      </c>
      <c r="F3849" t="s">
        <v>8220</v>
      </c>
      <c r="G3849" t="s">
        <v>8228</v>
      </c>
      <c r="H3849" t="s">
        <v>8409</v>
      </c>
      <c r="I3849" t="s">
        <v>8250</v>
      </c>
      <c r="J3849">
        <v>1484366340</v>
      </c>
      <c r="K3849">
        <v>1480219174</v>
      </c>
      <c r="L3849" t="b">
        <v>0</v>
      </c>
      <c r="M3849">
        <v>18</v>
      </c>
      <c r="N3849" t="b">
        <v>0</v>
      </c>
      <c r="O3849" t="s">
        <v>8303</v>
      </c>
      <c r="P3849" t="s">
        <v>8322</v>
      </c>
      <c r="Q3849" t="s">
        <v>8334</v>
      </c>
      <c r="R3849">
        <f t="shared" si="420"/>
        <v>176.94</v>
      </c>
      <c r="S3849" s="9">
        <f t="shared" si="421"/>
        <v>4</v>
      </c>
      <c r="T3849" s="8">
        <f t="shared" si="422"/>
        <v>42701.166365740741</v>
      </c>
      <c r="U3849" s="8">
        <f t="shared" si="423"/>
        <v>42749.165972222225</v>
      </c>
      <c r="V3849" s="14">
        <f t="shared" si="424"/>
        <v>47.999606481484079</v>
      </c>
      <c r="W3849" s="10">
        <f t="shared" si="425"/>
        <v>-0.95753333333333335</v>
      </c>
      <c r="X3849" s="21">
        <f t="shared" si="426"/>
        <v>2016</v>
      </c>
    </row>
    <row r="3850" spans="1:24" ht="60" x14ac:dyDescent="0.25">
      <c r="A3850">
        <v>1328</v>
      </c>
      <c r="B3850" s="1" t="s">
        <v>1329</v>
      </c>
      <c r="C3850" s="1" t="s">
        <v>5438</v>
      </c>
      <c r="D3850" s="3">
        <v>75000</v>
      </c>
      <c r="E3850" s="4">
        <v>1748</v>
      </c>
      <c r="F3850" t="s">
        <v>8219</v>
      </c>
      <c r="G3850" t="s">
        <v>8223</v>
      </c>
      <c r="H3850" t="s">
        <v>8404</v>
      </c>
      <c r="I3850" t="s">
        <v>8245</v>
      </c>
      <c r="J3850">
        <v>1476458734</v>
      </c>
      <c r="K3850">
        <v>1472570734</v>
      </c>
      <c r="L3850" t="b">
        <v>0</v>
      </c>
      <c r="M3850">
        <v>15</v>
      </c>
      <c r="N3850" t="b">
        <v>0</v>
      </c>
      <c r="O3850" t="s">
        <v>8271</v>
      </c>
      <c r="P3850" t="s">
        <v>8307</v>
      </c>
      <c r="Q3850" t="s">
        <v>8309</v>
      </c>
      <c r="R3850">
        <f t="shared" si="420"/>
        <v>116.53</v>
      </c>
      <c r="S3850" s="9">
        <f t="shared" si="421"/>
        <v>2</v>
      </c>
      <c r="T3850" s="8">
        <f t="shared" si="422"/>
        <v>42612.642754629633</v>
      </c>
      <c r="U3850" s="8">
        <f t="shared" si="423"/>
        <v>42657.642754629633</v>
      </c>
      <c r="V3850" s="14">
        <f t="shared" si="424"/>
        <v>45</v>
      </c>
      <c r="W3850" s="10">
        <f t="shared" si="425"/>
        <v>-0.9766933333333333</v>
      </c>
      <c r="X3850" s="21">
        <f t="shared" si="426"/>
        <v>2016</v>
      </c>
    </row>
    <row r="3851" spans="1:24" ht="75" x14ac:dyDescent="0.25">
      <c r="A3851">
        <v>3788</v>
      </c>
      <c r="B3851" s="1" t="s">
        <v>3785</v>
      </c>
      <c r="C3851" s="1" t="s">
        <v>7898</v>
      </c>
      <c r="D3851" s="3">
        <v>75000</v>
      </c>
      <c r="E3851" s="4">
        <v>500</v>
      </c>
      <c r="F3851" t="s">
        <v>8220</v>
      </c>
      <c r="G3851" t="s">
        <v>8223</v>
      </c>
      <c r="H3851" t="s">
        <v>8404</v>
      </c>
      <c r="I3851" t="s">
        <v>8245</v>
      </c>
      <c r="J3851">
        <v>1450887480</v>
      </c>
      <c r="K3851">
        <v>1448469719</v>
      </c>
      <c r="L3851" t="b">
        <v>0</v>
      </c>
      <c r="M3851">
        <v>1</v>
      </c>
      <c r="N3851" t="b">
        <v>0</v>
      </c>
      <c r="O3851" t="s">
        <v>8303</v>
      </c>
      <c r="P3851" t="s">
        <v>8322</v>
      </c>
      <c r="Q3851" t="s">
        <v>8334</v>
      </c>
      <c r="R3851">
        <f t="shared" si="420"/>
        <v>500</v>
      </c>
      <c r="S3851" s="9">
        <f t="shared" si="421"/>
        <v>1</v>
      </c>
      <c r="T3851" s="8">
        <f t="shared" si="422"/>
        <v>42333.695821759262</v>
      </c>
      <c r="U3851" s="8">
        <f t="shared" si="423"/>
        <v>42361.679166666669</v>
      </c>
      <c r="V3851" s="14">
        <f t="shared" si="424"/>
        <v>27.983344907406718</v>
      </c>
      <c r="W3851" s="10">
        <f t="shared" si="425"/>
        <v>-0.99333333333333329</v>
      </c>
      <c r="X3851" s="21">
        <f t="shared" si="426"/>
        <v>2015</v>
      </c>
    </row>
    <row r="3852" spans="1:24" ht="60" x14ac:dyDescent="0.25">
      <c r="A3852">
        <v>563</v>
      </c>
      <c r="B3852" s="1" t="s">
        <v>564</v>
      </c>
      <c r="C3852" s="1" t="s">
        <v>4673</v>
      </c>
      <c r="D3852" s="3">
        <v>75000</v>
      </c>
      <c r="E3852" s="4">
        <v>68</v>
      </c>
      <c r="F3852" t="s">
        <v>8220</v>
      </c>
      <c r="G3852" t="s">
        <v>8225</v>
      </c>
      <c r="H3852" t="s">
        <v>8405</v>
      </c>
      <c r="I3852" t="s">
        <v>8247</v>
      </c>
      <c r="J3852">
        <v>1424137247</v>
      </c>
      <c r="K3852">
        <v>1421545247</v>
      </c>
      <c r="L3852" t="b">
        <v>0</v>
      </c>
      <c r="M3852">
        <v>2</v>
      </c>
      <c r="N3852" t="b">
        <v>0</v>
      </c>
      <c r="O3852" t="s">
        <v>8270</v>
      </c>
      <c r="P3852" t="s">
        <v>8307</v>
      </c>
      <c r="Q3852" t="s">
        <v>8341</v>
      </c>
      <c r="R3852">
        <f t="shared" si="420"/>
        <v>34</v>
      </c>
      <c r="S3852" s="9">
        <f t="shared" si="421"/>
        <v>0</v>
      </c>
      <c r="T3852" s="8">
        <f t="shared" si="422"/>
        <v>42022.069988425923</v>
      </c>
      <c r="U3852" s="8">
        <f t="shared" si="423"/>
        <v>42052.069988425923</v>
      </c>
      <c r="V3852" s="14">
        <f t="shared" si="424"/>
        <v>30</v>
      </c>
      <c r="W3852" s="10">
        <f t="shared" si="425"/>
        <v>-0.99909333333333339</v>
      </c>
      <c r="X3852" s="21">
        <f t="shared" si="426"/>
        <v>2015</v>
      </c>
    </row>
    <row r="3853" spans="1:24" ht="60" x14ac:dyDescent="0.25">
      <c r="A3853">
        <v>1072</v>
      </c>
      <c r="B3853" s="1" t="s">
        <v>1073</v>
      </c>
      <c r="C3853" s="1" t="s">
        <v>5182</v>
      </c>
      <c r="D3853" s="3">
        <v>75000</v>
      </c>
      <c r="E3853" s="4">
        <v>51</v>
      </c>
      <c r="F3853" t="s">
        <v>8220</v>
      </c>
      <c r="G3853" t="s">
        <v>8223</v>
      </c>
      <c r="H3853" t="s">
        <v>8404</v>
      </c>
      <c r="I3853" t="s">
        <v>8245</v>
      </c>
      <c r="J3853">
        <v>1391630297</v>
      </c>
      <c r="K3853">
        <v>1389038297</v>
      </c>
      <c r="L3853" t="b">
        <v>0</v>
      </c>
      <c r="M3853">
        <v>4</v>
      </c>
      <c r="N3853" t="b">
        <v>0</v>
      </c>
      <c r="O3853" t="s">
        <v>8280</v>
      </c>
      <c r="P3853" t="s">
        <v>8315</v>
      </c>
      <c r="Q3853" t="s">
        <v>8333</v>
      </c>
      <c r="R3853">
        <f t="shared" si="420"/>
        <v>12.75</v>
      </c>
      <c r="S3853" s="9">
        <f t="shared" si="421"/>
        <v>0</v>
      </c>
      <c r="T3853" s="8">
        <f t="shared" si="422"/>
        <v>41645.832141203704</v>
      </c>
      <c r="U3853" s="8">
        <f t="shared" si="423"/>
        <v>41675.832141203704</v>
      </c>
      <c r="V3853" s="14">
        <f t="shared" si="424"/>
        <v>30</v>
      </c>
      <c r="W3853" s="10">
        <f t="shared" si="425"/>
        <v>-0.99931999999999999</v>
      </c>
      <c r="X3853" s="21">
        <f t="shared" si="426"/>
        <v>2014</v>
      </c>
    </row>
    <row r="3854" spans="1:24" ht="60" x14ac:dyDescent="0.25">
      <c r="A3854">
        <v>1178</v>
      </c>
      <c r="B3854" s="1" t="s">
        <v>1179</v>
      </c>
      <c r="C3854" s="1" t="s">
        <v>5288</v>
      </c>
      <c r="D3854" s="3">
        <v>75000</v>
      </c>
      <c r="E3854" s="4">
        <v>5</v>
      </c>
      <c r="F3854" t="s">
        <v>8220</v>
      </c>
      <c r="G3854" t="s">
        <v>8223</v>
      </c>
      <c r="H3854" t="s">
        <v>8404</v>
      </c>
      <c r="I3854" t="s">
        <v>8245</v>
      </c>
      <c r="J3854">
        <v>1408225452</v>
      </c>
      <c r="K3854">
        <v>1405633452</v>
      </c>
      <c r="L3854" t="b">
        <v>0</v>
      </c>
      <c r="M3854">
        <v>1</v>
      </c>
      <c r="N3854" t="b">
        <v>0</v>
      </c>
      <c r="O3854" t="s">
        <v>8282</v>
      </c>
      <c r="P3854" t="s">
        <v>8318</v>
      </c>
      <c r="Q3854" t="s">
        <v>8344</v>
      </c>
      <c r="R3854">
        <f t="shared" si="420"/>
        <v>5</v>
      </c>
      <c r="S3854" s="9">
        <f t="shared" si="421"/>
        <v>0</v>
      </c>
      <c r="T3854" s="8">
        <f t="shared" si="422"/>
        <v>41837.905694444446</v>
      </c>
      <c r="U3854" s="8">
        <f t="shared" si="423"/>
        <v>41867.905694444446</v>
      </c>
      <c r="V3854" s="14">
        <f t="shared" si="424"/>
        <v>30</v>
      </c>
      <c r="W3854" s="10">
        <f t="shared" si="425"/>
        <v>-0.99993333333333334</v>
      </c>
      <c r="X3854" s="21">
        <f t="shared" si="426"/>
        <v>2014</v>
      </c>
    </row>
    <row r="3855" spans="1:24" ht="45" x14ac:dyDescent="0.25">
      <c r="A3855">
        <v>1316</v>
      </c>
      <c r="B3855" s="1" t="s">
        <v>1317</v>
      </c>
      <c r="C3855" s="1" t="s">
        <v>5426</v>
      </c>
      <c r="D3855" s="3">
        <v>75000</v>
      </c>
      <c r="E3855" s="4">
        <v>1</v>
      </c>
      <c r="F3855" t="s">
        <v>8219</v>
      </c>
      <c r="G3855" t="s">
        <v>8223</v>
      </c>
      <c r="H3855" t="s">
        <v>8404</v>
      </c>
      <c r="I3855" t="s">
        <v>8245</v>
      </c>
      <c r="J3855">
        <v>1456700709</v>
      </c>
      <c r="K3855">
        <v>1453676709</v>
      </c>
      <c r="L3855" t="b">
        <v>0</v>
      </c>
      <c r="M3855">
        <v>1</v>
      </c>
      <c r="N3855" t="b">
        <v>0</v>
      </c>
      <c r="O3855" t="s">
        <v>8271</v>
      </c>
      <c r="P3855" t="s">
        <v>8307</v>
      </c>
      <c r="Q3855" t="s">
        <v>8309</v>
      </c>
      <c r="R3855">
        <f t="shared" si="420"/>
        <v>1</v>
      </c>
      <c r="S3855" s="9">
        <f t="shared" si="421"/>
        <v>0</v>
      </c>
      <c r="T3855" s="8">
        <f t="shared" si="422"/>
        <v>42393.961909722217</v>
      </c>
      <c r="U3855" s="8">
        <f t="shared" si="423"/>
        <v>42428.961909722217</v>
      </c>
      <c r="V3855" s="14">
        <f t="shared" si="424"/>
        <v>35</v>
      </c>
      <c r="W3855" s="10">
        <f t="shared" si="425"/>
        <v>-0.99998666666666669</v>
      </c>
      <c r="X3855" s="21">
        <f t="shared" si="426"/>
        <v>2016</v>
      </c>
    </row>
    <row r="3856" spans="1:24" ht="60" x14ac:dyDescent="0.25">
      <c r="A3856">
        <v>623</v>
      </c>
      <c r="B3856" s="1" t="s">
        <v>624</v>
      </c>
      <c r="C3856" s="1" t="s">
        <v>4733</v>
      </c>
      <c r="D3856" s="3">
        <v>75000</v>
      </c>
      <c r="E3856" s="4">
        <v>0</v>
      </c>
      <c r="F3856" t="s">
        <v>8219</v>
      </c>
      <c r="G3856" t="s">
        <v>8225</v>
      </c>
      <c r="H3856" t="s">
        <v>8405</v>
      </c>
      <c r="I3856" t="s">
        <v>8247</v>
      </c>
      <c r="J3856">
        <v>1432771997</v>
      </c>
      <c r="K3856">
        <v>1430179997</v>
      </c>
      <c r="L3856" t="b">
        <v>0</v>
      </c>
      <c r="M3856">
        <v>0</v>
      </c>
      <c r="N3856" t="b">
        <v>0</v>
      </c>
      <c r="O3856" t="s">
        <v>8270</v>
      </c>
      <c r="P3856" t="s">
        <v>8307</v>
      </c>
      <c r="Q3856" t="s">
        <v>8341</v>
      </c>
      <c r="R3856">
        <f t="shared" si="420"/>
        <v>0</v>
      </c>
      <c r="S3856" s="9">
        <f t="shared" si="421"/>
        <v>0</v>
      </c>
      <c r="T3856" s="8">
        <f t="shared" si="422"/>
        <v>42122.009224537032</v>
      </c>
      <c r="U3856" s="8">
        <f t="shared" si="423"/>
        <v>42152.009224537032</v>
      </c>
      <c r="V3856" s="14">
        <f t="shared" si="424"/>
        <v>30</v>
      </c>
      <c r="W3856" s="10">
        <f t="shared" si="425"/>
        <v>-1</v>
      </c>
      <c r="X3856" s="21">
        <f t="shared" si="426"/>
        <v>2015</v>
      </c>
    </row>
    <row r="3857" spans="1:24" ht="60" x14ac:dyDescent="0.25">
      <c r="A3857">
        <v>3114</v>
      </c>
      <c r="B3857" s="1" t="s">
        <v>3114</v>
      </c>
      <c r="C3857" s="1" t="s">
        <v>7224</v>
      </c>
      <c r="D3857" s="3">
        <v>75000</v>
      </c>
      <c r="E3857" s="4">
        <v>0</v>
      </c>
      <c r="F3857" t="s">
        <v>8220</v>
      </c>
      <c r="G3857" t="s">
        <v>8223</v>
      </c>
      <c r="H3857" t="s">
        <v>8404</v>
      </c>
      <c r="I3857" t="s">
        <v>8245</v>
      </c>
      <c r="J3857">
        <v>1411312250</v>
      </c>
      <c r="K3857">
        <v>1406128250</v>
      </c>
      <c r="L3857" t="b">
        <v>0</v>
      </c>
      <c r="M3857">
        <v>0</v>
      </c>
      <c r="N3857" t="b">
        <v>0</v>
      </c>
      <c r="O3857" t="s">
        <v>8301</v>
      </c>
      <c r="P3857" t="s">
        <v>8322</v>
      </c>
      <c r="Q3857" t="s">
        <v>8323</v>
      </c>
      <c r="R3857">
        <f t="shared" si="420"/>
        <v>0</v>
      </c>
      <c r="S3857" s="9">
        <f t="shared" si="421"/>
        <v>0</v>
      </c>
      <c r="T3857" s="8">
        <f t="shared" si="422"/>
        <v>41843.632523148146</v>
      </c>
      <c r="U3857" s="8">
        <f t="shared" si="423"/>
        <v>41903.632523148146</v>
      </c>
      <c r="V3857" s="14">
        <f t="shared" si="424"/>
        <v>60</v>
      </c>
      <c r="W3857" s="10">
        <f t="shared" si="425"/>
        <v>-1</v>
      </c>
      <c r="X3857" s="21">
        <f t="shared" si="426"/>
        <v>2014</v>
      </c>
    </row>
    <row r="3858" spans="1:24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t="s">
        <v>8223</v>
      </c>
      <c r="H3858" t="s">
        <v>8404</v>
      </c>
      <c r="I3858" t="s">
        <v>8245</v>
      </c>
      <c r="J3858">
        <v>1465060797</v>
      </c>
      <c r="K3858">
        <v>1462468797</v>
      </c>
      <c r="L3858" t="b">
        <v>0</v>
      </c>
      <c r="M3858">
        <v>0</v>
      </c>
      <c r="N3858" t="b">
        <v>0</v>
      </c>
      <c r="O3858" t="s">
        <v>8269</v>
      </c>
      <c r="P3858" t="s">
        <v>8322</v>
      </c>
      <c r="Q3858" t="s">
        <v>8325</v>
      </c>
      <c r="R3858">
        <f t="shared" si="420"/>
        <v>0</v>
      </c>
      <c r="S3858" s="9">
        <f t="shared" si="421"/>
        <v>0</v>
      </c>
      <c r="T3858" s="8">
        <f t="shared" si="422"/>
        <v>42495.722187499996</v>
      </c>
      <c r="U3858" s="8">
        <f t="shared" si="423"/>
        <v>42525.722187499996</v>
      </c>
      <c r="V3858" s="14">
        <f t="shared" si="424"/>
        <v>30</v>
      </c>
      <c r="W3858" s="10">
        <f t="shared" si="425"/>
        <v>-1</v>
      </c>
      <c r="X3858" s="21">
        <f t="shared" si="426"/>
        <v>2016</v>
      </c>
    </row>
    <row r="3859" spans="1:24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t="s">
        <v>8223</v>
      </c>
      <c r="H3859" t="s">
        <v>8404</v>
      </c>
      <c r="I3859" t="s">
        <v>8245</v>
      </c>
      <c r="J3859">
        <v>1430981880</v>
      </c>
      <c r="K3859">
        <v>1426216033</v>
      </c>
      <c r="L3859" t="b">
        <v>1</v>
      </c>
      <c r="M3859">
        <v>508</v>
      </c>
      <c r="N3859" t="b">
        <v>1</v>
      </c>
      <c r="O3859" t="s">
        <v>8293</v>
      </c>
      <c r="P3859" t="s">
        <v>8307</v>
      </c>
      <c r="Q3859" t="s">
        <v>8308</v>
      </c>
      <c r="R3859">
        <f t="shared" si="420"/>
        <v>593.94000000000005</v>
      </c>
      <c r="S3859" s="9">
        <f t="shared" si="421"/>
        <v>387</v>
      </c>
      <c r="T3859" s="8">
        <f t="shared" si="422"/>
        <v>42076.130011574074</v>
      </c>
      <c r="U3859" s="8">
        <f t="shared" si="423"/>
        <v>42131.290277777778</v>
      </c>
      <c r="V3859" s="14">
        <f t="shared" si="424"/>
        <v>55.160266203703941</v>
      </c>
      <c r="W3859" s="10">
        <f t="shared" si="425"/>
        <v>2.868199871794872</v>
      </c>
      <c r="X3859" s="21">
        <f t="shared" si="426"/>
        <v>2015</v>
      </c>
    </row>
    <row r="3860" spans="1:24" ht="60" x14ac:dyDescent="0.25">
      <c r="A3860">
        <v>2035</v>
      </c>
      <c r="B3860" s="1" t="s">
        <v>2036</v>
      </c>
      <c r="C3860" s="1" t="s">
        <v>6145</v>
      </c>
      <c r="D3860" s="3">
        <v>80000</v>
      </c>
      <c r="E3860" s="4">
        <v>168829.14</v>
      </c>
      <c r="F3860" t="s">
        <v>8218</v>
      </c>
      <c r="G3860" t="s">
        <v>8223</v>
      </c>
      <c r="H3860" t="s">
        <v>8404</v>
      </c>
      <c r="I3860" t="s">
        <v>8245</v>
      </c>
      <c r="J3860">
        <v>1450486800</v>
      </c>
      <c r="K3860">
        <v>1446562807</v>
      </c>
      <c r="L3860" t="b">
        <v>1</v>
      </c>
      <c r="M3860">
        <v>644</v>
      </c>
      <c r="N3860" t="b">
        <v>1</v>
      </c>
      <c r="O3860" t="s">
        <v>8293</v>
      </c>
      <c r="P3860" t="s">
        <v>8307</v>
      </c>
      <c r="Q3860" t="s">
        <v>8308</v>
      </c>
      <c r="R3860">
        <f t="shared" si="420"/>
        <v>262.16000000000003</v>
      </c>
      <c r="S3860" s="9">
        <f t="shared" si="421"/>
        <v>211</v>
      </c>
      <c r="T3860" s="8">
        <f t="shared" si="422"/>
        <v>42311.625081018516</v>
      </c>
      <c r="U3860" s="8">
        <f t="shared" si="423"/>
        <v>42357.041666666672</v>
      </c>
      <c r="V3860" s="14">
        <f t="shared" si="424"/>
        <v>45.416585648155888</v>
      </c>
      <c r="W3860" s="10">
        <f t="shared" si="425"/>
        <v>1.1103642500000002</v>
      </c>
      <c r="X3860" s="21">
        <f t="shared" si="426"/>
        <v>2015</v>
      </c>
    </row>
    <row r="3861" spans="1:24" ht="60" x14ac:dyDescent="0.25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8413</v>
      </c>
      <c r="I3861" t="s">
        <v>8248</v>
      </c>
      <c r="J3861">
        <v>1433996746</v>
      </c>
      <c r="K3861">
        <v>1431404746</v>
      </c>
      <c r="L3861" t="b">
        <v>1</v>
      </c>
      <c r="M3861">
        <v>729</v>
      </c>
      <c r="N3861" t="b">
        <v>1</v>
      </c>
      <c r="O3861" t="s">
        <v>8293</v>
      </c>
      <c r="P3861" t="s">
        <v>8307</v>
      </c>
      <c r="Q3861" t="s">
        <v>8308</v>
      </c>
      <c r="R3861">
        <f t="shared" si="420"/>
        <v>220.74</v>
      </c>
      <c r="S3861" s="9">
        <f t="shared" si="421"/>
        <v>201</v>
      </c>
      <c r="T3861" s="8">
        <f t="shared" si="422"/>
        <v>42136.184560185182</v>
      </c>
      <c r="U3861" s="8">
        <f t="shared" si="423"/>
        <v>42166.184560185182</v>
      </c>
      <c r="V3861" s="14">
        <f t="shared" si="424"/>
        <v>30</v>
      </c>
      <c r="W3861" s="10">
        <f t="shared" si="425"/>
        <v>1.0115000000000001</v>
      </c>
      <c r="X3861" s="21">
        <f t="shared" si="426"/>
        <v>2015</v>
      </c>
    </row>
    <row r="3862" spans="1:24" ht="60" x14ac:dyDescent="0.25">
      <c r="A3862">
        <v>2690</v>
      </c>
      <c r="B3862" s="1" t="s">
        <v>2690</v>
      </c>
      <c r="C3862" s="1" t="s">
        <v>6800</v>
      </c>
      <c r="D3862" s="3">
        <v>80000</v>
      </c>
      <c r="E3862" s="4">
        <v>8586</v>
      </c>
      <c r="F3862" t="s">
        <v>8220</v>
      </c>
      <c r="G3862" t="s">
        <v>8223</v>
      </c>
      <c r="H3862" t="s">
        <v>8404</v>
      </c>
      <c r="I3862" t="s">
        <v>8245</v>
      </c>
      <c r="J3862">
        <v>1433298676</v>
      </c>
      <c r="K3862">
        <v>1429410676</v>
      </c>
      <c r="L3862" t="b">
        <v>0</v>
      </c>
      <c r="M3862">
        <v>118</v>
      </c>
      <c r="N3862" t="b">
        <v>0</v>
      </c>
      <c r="O3862" t="s">
        <v>8282</v>
      </c>
      <c r="P3862" t="s">
        <v>8318</v>
      </c>
      <c r="Q3862" t="s">
        <v>8344</v>
      </c>
      <c r="R3862">
        <f t="shared" si="420"/>
        <v>72.760000000000005</v>
      </c>
      <c r="S3862" s="9">
        <f t="shared" si="421"/>
        <v>11</v>
      </c>
      <c r="T3862" s="8">
        <f t="shared" si="422"/>
        <v>42113.105046296296</v>
      </c>
      <c r="U3862" s="8">
        <f t="shared" si="423"/>
        <v>42158.105046296296</v>
      </c>
      <c r="V3862" s="14">
        <f t="shared" si="424"/>
        <v>45</v>
      </c>
      <c r="W3862" s="10">
        <f t="shared" si="425"/>
        <v>-0.892675</v>
      </c>
      <c r="X3862" s="21">
        <f t="shared" si="426"/>
        <v>2015</v>
      </c>
    </row>
    <row r="3863" spans="1:24" ht="60" x14ac:dyDescent="0.25">
      <c r="A3863">
        <v>132</v>
      </c>
      <c r="B3863" s="1" t="s">
        <v>134</v>
      </c>
      <c r="C3863" s="1" t="s">
        <v>4243</v>
      </c>
      <c r="D3863" s="3">
        <v>80000</v>
      </c>
      <c r="E3863" s="4">
        <v>7655</v>
      </c>
      <c r="F3863" t="s">
        <v>8219</v>
      </c>
      <c r="G3863" t="s">
        <v>8223</v>
      </c>
      <c r="H3863" t="s">
        <v>8404</v>
      </c>
      <c r="I3863" t="s">
        <v>8245</v>
      </c>
      <c r="J3863">
        <v>1415392207</v>
      </c>
      <c r="K3863">
        <v>1411500607</v>
      </c>
      <c r="L3863" t="b">
        <v>0</v>
      </c>
      <c r="M3863">
        <v>81</v>
      </c>
      <c r="N3863" t="b">
        <v>0</v>
      </c>
      <c r="O3863" t="s">
        <v>8265</v>
      </c>
      <c r="P3863" t="s">
        <v>8320</v>
      </c>
      <c r="Q3863" t="s">
        <v>8336</v>
      </c>
      <c r="R3863">
        <f t="shared" si="420"/>
        <v>94.51</v>
      </c>
      <c r="S3863" s="9">
        <f t="shared" si="421"/>
        <v>10</v>
      </c>
      <c r="T3863" s="8">
        <f t="shared" si="422"/>
        <v>41905.812581018516</v>
      </c>
      <c r="U3863" s="8">
        <f t="shared" si="423"/>
        <v>41950.854247685187</v>
      </c>
      <c r="V3863" s="14">
        <f t="shared" si="424"/>
        <v>45.041666666671517</v>
      </c>
      <c r="W3863" s="10">
        <f t="shared" si="425"/>
        <v>-0.90431249999999996</v>
      </c>
      <c r="X3863" s="21">
        <f t="shared" si="426"/>
        <v>2014</v>
      </c>
    </row>
    <row r="3864" spans="1:24" ht="45" x14ac:dyDescent="0.25">
      <c r="A3864">
        <v>2122</v>
      </c>
      <c r="B3864" s="1" t="s">
        <v>2123</v>
      </c>
      <c r="C3864" s="1" t="s">
        <v>6232</v>
      </c>
      <c r="D3864" s="3">
        <v>80000</v>
      </c>
      <c r="E3864" s="4">
        <v>310</v>
      </c>
      <c r="F3864" t="s">
        <v>8220</v>
      </c>
      <c r="G3864" t="s">
        <v>8237</v>
      </c>
      <c r="H3864" t="s">
        <v>8420</v>
      </c>
      <c r="I3864" t="s">
        <v>8255</v>
      </c>
      <c r="J3864">
        <v>1483773169</v>
      </c>
      <c r="K3864">
        <v>1481181169</v>
      </c>
      <c r="L3864" t="b">
        <v>0</v>
      </c>
      <c r="M3864">
        <v>3</v>
      </c>
      <c r="N3864" t="b">
        <v>0</v>
      </c>
      <c r="O3864" t="s">
        <v>8280</v>
      </c>
      <c r="P3864" t="s">
        <v>8315</v>
      </c>
      <c r="Q3864" t="s">
        <v>8333</v>
      </c>
      <c r="R3864">
        <f t="shared" si="420"/>
        <v>103.33</v>
      </c>
      <c r="S3864" s="9">
        <f t="shared" si="421"/>
        <v>0</v>
      </c>
      <c r="T3864" s="8">
        <f t="shared" si="422"/>
        <v>42712.300567129627</v>
      </c>
      <c r="U3864" s="8">
        <f t="shared" si="423"/>
        <v>42742.300567129627</v>
      </c>
      <c r="V3864" s="14">
        <f t="shared" si="424"/>
        <v>30</v>
      </c>
      <c r="W3864" s="10">
        <f t="shared" si="425"/>
        <v>-0.99612500000000004</v>
      </c>
      <c r="X3864" s="21">
        <f t="shared" si="426"/>
        <v>2016</v>
      </c>
    </row>
    <row r="3865" spans="1:24" ht="60" x14ac:dyDescent="0.25">
      <c r="A3865">
        <v>484</v>
      </c>
      <c r="B3865" s="1" t="s">
        <v>485</v>
      </c>
      <c r="C3865" s="1" t="s">
        <v>4594</v>
      </c>
      <c r="D3865" s="3">
        <v>80000</v>
      </c>
      <c r="E3865" s="4">
        <v>149</v>
      </c>
      <c r="F3865" t="s">
        <v>8220</v>
      </c>
      <c r="G3865" t="s">
        <v>8224</v>
      </c>
      <c r="H3865" t="s">
        <v>8408</v>
      </c>
      <c r="I3865" t="s">
        <v>8246</v>
      </c>
      <c r="J3865">
        <v>1446766372</v>
      </c>
      <c r="K3865">
        <v>1443220372</v>
      </c>
      <c r="L3865" t="b">
        <v>0</v>
      </c>
      <c r="M3865">
        <v>11</v>
      </c>
      <c r="N3865" t="b">
        <v>0</v>
      </c>
      <c r="O3865" t="s">
        <v>8268</v>
      </c>
      <c r="P3865" t="s">
        <v>8320</v>
      </c>
      <c r="Q3865" t="s">
        <v>8338</v>
      </c>
      <c r="R3865">
        <f t="shared" si="420"/>
        <v>13.55</v>
      </c>
      <c r="S3865" s="9">
        <f t="shared" si="421"/>
        <v>0</v>
      </c>
      <c r="T3865" s="8">
        <f t="shared" si="422"/>
        <v>42272.93949074074</v>
      </c>
      <c r="U3865" s="8">
        <f t="shared" si="423"/>
        <v>42313.981157407412</v>
      </c>
      <c r="V3865" s="14">
        <f t="shared" si="424"/>
        <v>41.041666666671517</v>
      </c>
      <c r="W3865" s="10">
        <f t="shared" si="425"/>
        <v>-0.99813750000000001</v>
      </c>
      <c r="X3865" s="21">
        <f t="shared" si="426"/>
        <v>2015</v>
      </c>
    </row>
    <row r="3866" spans="1:24" ht="45" x14ac:dyDescent="0.25">
      <c r="A3866">
        <v>1145</v>
      </c>
      <c r="B3866" s="1" t="s">
        <v>1146</v>
      </c>
      <c r="C3866" s="1" t="s">
        <v>5255</v>
      </c>
      <c r="D3866" s="3">
        <v>80000</v>
      </c>
      <c r="E3866" s="4">
        <v>100</v>
      </c>
      <c r="F3866" t="s">
        <v>8220</v>
      </c>
      <c r="G3866" t="s">
        <v>8223</v>
      </c>
      <c r="H3866" t="s">
        <v>8404</v>
      </c>
      <c r="I3866" t="s">
        <v>8245</v>
      </c>
      <c r="J3866">
        <v>1412272592</v>
      </c>
      <c r="K3866">
        <v>1407088592</v>
      </c>
      <c r="L3866" t="b">
        <v>0</v>
      </c>
      <c r="M3866">
        <v>1</v>
      </c>
      <c r="N3866" t="b">
        <v>0</v>
      </c>
      <c r="O3866" t="s">
        <v>8282</v>
      </c>
      <c r="P3866" t="s">
        <v>8318</v>
      </c>
      <c r="Q3866" t="s">
        <v>8344</v>
      </c>
      <c r="R3866">
        <f t="shared" si="420"/>
        <v>100</v>
      </c>
      <c r="S3866" s="9">
        <f t="shared" si="421"/>
        <v>0</v>
      </c>
      <c r="T3866" s="8">
        <f t="shared" si="422"/>
        <v>41854.747592592597</v>
      </c>
      <c r="U3866" s="8">
        <f t="shared" si="423"/>
        <v>41914.747592592597</v>
      </c>
      <c r="V3866" s="14">
        <f t="shared" si="424"/>
        <v>60</v>
      </c>
      <c r="W3866" s="10">
        <f t="shared" si="425"/>
        <v>-0.99875000000000003</v>
      </c>
      <c r="X3866" s="21">
        <f t="shared" si="426"/>
        <v>2014</v>
      </c>
    </row>
    <row r="3867" spans="1:24" ht="45" x14ac:dyDescent="0.25">
      <c r="A3867">
        <v>2136</v>
      </c>
      <c r="B3867" s="1" t="s">
        <v>2137</v>
      </c>
      <c r="C3867" s="1" t="s">
        <v>6246</v>
      </c>
      <c r="D3867" s="3">
        <v>80000</v>
      </c>
      <c r="E3867" s="4">
        <v>47.69</v>
      </c>
      <c r="F3867" t="s">
        <v>8220</v>
      </c>
      <c r="G3867" t="s">
        <v>8223</v>
      </c>
      <c r="H3867" t="s">
        <v>8404</v>
      </c>
      <c r="I3867" t="s">
        <v>8245</v>
      </c>
      <c r="J3867">
        <v>1382184786</v>
      </c>
      <c r="K3867">
        <v>1379592786</v>
      </c>
      <c r="L3867" t="b">
        <v>0</v>
      </c>
      <c r="M3867">
        <v>4</v>
      </c>
      <c r="N3867" t="b">
        <v>0</v>
      </c>
      <c r="O3867" t="s">
        <v>8280</v>
      </c>
      <c r="P3867" t="s">
        <v>8315</v>
      </c>
      <c r="Q3867" t="s">
        <v>8333</v>
      </c>
      <c r="R3867">
        <f t="shared" si="420"/>
        <v>11.92</v>
      </c>
      <c r="S3867" s="9">
        <f t="shared" si="421"/>
        <v>0</v>
      </c>
      <c r="T3867" s="8">
        <f t="shared" si="422"/>
        <v>41536.509097222224</v>
      </c>
      <c r="U3867" s="8">
        <f t="shared" si="423"/>
        <v>41566.509097222224</v>
      </c>
      <c r="V3867" s="14">
        <f t="shared" si="424"/>
        <v>30</v>
      </c>
      <c r="W3867" s="10">
        <f t="shared" si="425"/>
        <v>-0.99940387499999994</v>
      </c>
      <c r="X3867" s="21">
        <f t="shared" si="426"/>
        <v>2013</v>
      </c>
    </row>
    <row r="3868" spans="1:24" ht="45" x14ac:dyDescent="0.25">
      <c r="A3868">
        <v>576</v>
      </c>
      <c r="B3868" s="1" t="s">
        <v>577</v>
      </c>
      <c r="C3868" s="1" t="s">
        <v>4686</v>
      </c>
      <c r="D3868" s="3">
        <v>80000</v>
      </c>
      <c r="E3868" s="4">
        <v>1</v>
      </c>
      <c r="F3868" t="s">
        <v>8220</v>
      </c>
      <c r="G3868" t="s">
        <v>8223</v>
      </c>
      <c r="H3868" t="s">
        <v>8404</v>
      </c>
      <c r="I3868" t="s">
        <v>8245</v>
      </c>
      <c r="J3868">
        <v>1427537952</v>
      </c>
      <c r="K3868">
        <v>1422357552</v>
      </c>
      <c r="L3868" t="b">
        <v>0</v>
      </c>
      <c r="M3868">
        <v>1</v>
      </c>
      <c r="N3868" t="b">
        <v>0</v>
      </c>
      <c r="O3868" t="s">
        <v>8270</v>
      </c>
      <c r="P3868" t="s">
        <v>8307</v>
      </c>
      <c r="Q3868" t="s">
        <v>8341</v>
      </c>
      <c r="R3868">
        <f t="shared" si="420"/>
        <v>1</v>
      </c>
      <c r="S3868" s="9">
        <f t="shared" si="421"/>
        <v>0</v>
      </c>
      <c r="T3868" s="8">
        <f t="shared" si="422"/>
        <v>42031.471666666665</v>
      </c>
      <c r="U3868" s="8">
        <f t="shared" si="423"/>
        <v>42091.43</v>
      </c>
      <c r="V3868" s="14">
        <f t="shared" si="424"/>
        <v>59.958333333335759</v>
      </c>
      <c r="W3868" s="10">
        <f t="shared" si="425"/>
        <v>-0.99998750000000003</v>
      </c>
      <c r="X3868" s="21">
        <f t="shared" si="426"/>
        <v>2015</v>
      </c>
    </row>
    <row r="3869" spans="1:24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t="s">
        <v>8223</v>
      </c>
      <c r="H3869" t="s">
        <v>8404</v>
      </c>
      <c r="I3869" t="s">
        <v>8245</v>
      </c>
      <c r="J3869">
        <v>1407453228</v>
      </c>
      <c r="K3869">
        <v>1404861228</v>
      </c>
      <c r="L3869" t="b">
        <v>0</v>
      </c>
      <c r="M3869">
        <v>1</v>
      </c>
      <c r="N3869" t="b">
        <v>0</v>
      </c>
      <c r="O3869" t="s">
        <v>8282</v>
      </c>
      <c r="P3869" t="s">
        <v>8318</v>
      </c>
      <c r="Q3869" t="s">
        <v>8344</v>
      </c>
      <c r="R3869">
        <f t="shared" si="420"/>
        <v>1</v>
      </c>
      <c r="S3869" s="9">
        <f t="shared" si="421"/>
        <v>0</v>
      </c>
      <c r="T3869" s="8">
        <f t="shared" si="422"/>
        <v>41828.967916666668</v>
      </c>
      <c r="U3869" s="8">
        <f t="shared" si="423"/>
        <v>41858.967916666668</v>
      </c>
      <c r="V3869" s="14">
        <f t="shared" si="424"/>
        <v>30</v>
      </c>
      <c r="W3869" s="10">
        <f t="shared" si="425"/>
        <v>-0.99998750000000003</v>
      </c>
      <c r="X3869" s="21">
        <f t="shared" si="426"/>
        <v>2014</v>
      </c>
    </row>
    <row r="3870" spans="1:24" ht="60" x14ac:dyDescent="0.25">
      <c r="A3870">
        <v>611</v>
      </c>
      <c r="B3870" s="1" t="s">
        <v>612</v>
      </c>
      <c r="C3870" s="1" t="s">
        <v>4721</v>
      </c>
      <c r="D3870" s="3">
        <v>80000</v>
      </c>
      <c r="E3870" s="4">
        <v>0</v>
      </c>
      <c r="F3870" t="s">
        <v>8219</v>
      </c>
      <c r="G3870" t="s">
        <v>8229</v>
      </c>
      <c r="H3870" t="s">
        <v>8410</v>
      </c>
      <c r="I3870" t="s">
        <v>8248</v>
      </c>
      <c r="J3870">
        <v>1453210037</v>
      </c>
      <c r="K3870">
        <v>1448026037</v>
      </c>
      <c r="L3870" t="b">
        <v>0</v>
      </c>
      <c r="M3870">
        <v>0</v>
      </c>
      <c r="N3870" t="b">
        <v>0</v>
      </c>
      <c r="O3870" t="s">
        <v>8270</v>
      </c>
      <c r="P3870" t="s">
        <v>8307</v>
      </c>
      <c r="Q3870" t="s">
        <v>8341</v>
      </c>
      <c r="R3870">
        <f t="shared" si="420"/>
        <v>0</v>
      </c>
      <c r="S3870" s="9">
        <f t="shared" si="421"/>
        <v>0</v>
      </c>
      <c r="T3870" s="8">
        <f t="shared" si="422"/>
        <v>42328.560613425929</v>
      </c>
      <c r="U3870" s="8">
        <f t="shared" si="423"/>
        <v>42388.560613425929</v>
      </c>
      <c r="V3870" s="14">
        <f t="shared" si="424"/>
        <v>60</v>
      </c>
      <c r="W3870" s="10">
        <f t="shared" si="425"/>
        <v>-1</v>
      </c>
      <c r="X3870" s="21">
        <f t="shared" si="426"/>
        <v>2015</v>
      </c>
    </row>
    <row r="3871" spans="1:24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t="s">
        <v>8223</v>
      </c>
      <c r="H3871" t="s">
        <v>8404</v>
      </c>
      <c r="I3871" t="s">
        <v>8245</v>
      </c>
      <c r="J3871">
        <v>1462729317</v>
      </c>
      <c r="K3871">
        <v>1457548917</v>
      </c>
      <c r="L3871" t="b">
        <v>0</v>
      </c>
      <c r="M3871">
        <v>0</v>
      </c>
      <c r="N3871" t="b">
        <v>0</v>
      </c>
      <c r="O3871" t="s">
        <v>8301</v>
      </c>
      <c r="P3871" t="s">
        <v>8322</v>
      </c>
      <c r="Q3871" t="s">
        <v>8323</v>
      </c>
      <c r="R3871">
        <f t="shared" si="420"/>
        <v>0</v>
      </c>
      <c r="S3871" s="9">
        <f t="shared" si="421"/>
        <v>0</v>
      </c>
      <c r="T3871" s="8">
        <f t="shared" si="422"/>
        <v>42438.779131944444</v>
      </c>
      <c r="U3871" s="8">
        <f t="shared" si="423"/>
        <v>42498.73746527778</v>
      </c>
      <c r="V3871" s="14">
        <f t="shared" si="424"/>
        <v>59.958333333335759</v>
      </c>
      <c r="W3871" s="10">
        <f t="shared" si="425"/>
        <v>-1</v>
      </c>
      <c r="X3871" s="21">
        <f t="shared" si="426"/>
        <v>2016</v>
      </c>
    </row>
    <row r="3872" spans="1:24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t="s">
        <v>8231</v>
      </c>
      <c r="H3872" t="s">
        <v>8418</v>
      </c>
      <c r="I3872" t="s">
        <v>8252</v>
      </c>
      <c r="J3872">
        <v>1433775600</v>
      </c>
      <c r="K3872">
        <v>1431973478</v>
      </c>
      <c r="L3872" t="b">
        <v>0</v>
      </c>
      <c r="M3872">
        <v>11</v>
      </c>
      <c r="N3872" t="b">
        <v>0</v>
      </c>
      <c r="O3872" t="s">
        <v>8285</v>
      </c>
      <c r="P3872" t="s">
        <v>8310</v>
      </c>
      <c r="Q3872" t="s">
        <v>8347</v>
      </c>
      <c r="R3872">
        <f t="shared" si="420"/>
        <v>744.55</v>
      </c>
      <c r="S3872" s="9">
        <f t="shared" si="421"/>
        <v>10</v>
      </c>
      <c r="T3872" s="8">
        <f t="shared" si="422"/>
        <v>42142.767106481479</v>
      </c>
      <c r="U3872" s="8">
        <f t="shared" si="423"/>
        <v>42163.625</v>
      </c>
      <c r="V3872" s="14">
        <f t="shared" si="424"/>
        <v>20.85789351852145</v>
      </c>
      <c r="W3872" s="10">
        <f t="shared" si="425"/>
        <v>-0.90012195121951222</v>
      </c>
      <c r="X3872" s="21">
        <f t="shared" si="426"/>
        <v>2015</v>
      </c>
    </row>
    <row r="3873" spans="1:24" ht="60" x14ac:dyDescent="0.25">
      <c r="A3873">
        <v>2048</v>
      </c>
      <c r="B3873" s="1" t="s">
        <v>2049</v>
      </c>
      <c r="C3873" s="1" t="s">
        <v>6158</v>
      </c>
      <c r="D3873" s="3">
        <v>85000</v>
      </c>
      <c r="E3873" s="4">
        <v>126082.45</v>
      </c>
      <c r="F3873" t="s">
        <v>8218</v>
      </c>
      <c r="G3873" t="s">
        <v>8223</v>
      </c>
      <c r="H3873" t="s">
        <v>8404</v>
      </c>
      <c r="I3873" t="s">
        <v>8245</v>
      </c>
      <c r="J3873">
        <v>1369323491</v>
      </c>
      <c r="K3873">
        <v>1366731491</v>
      </c>
      <c r="L3873" t="b">
        <v>0</v>
      </c>
      <c r="M3873">
        <v>1373</v>
      </c>
      <c r="N3873" t="b">
        <v>1</v>
      </c>
      <c r="O3873" t="s">
        <v>8293</v>
      </c>
      <c r="P3873" t="s">
        <v>8307</v>
      </c>
      <c r="Q3873" t="s">
        <v>8308</v>
      </c>
      <c r="R3873">
        <f t="shared" si="420"/>
        <v>91.83</v>
      </c>
      <c r="S3873" s="9">
        <f t="shared" si="421"/>
        <v>148</v>
      </c>
      <c r="T3873" s="8">
        <f t="shared" si="422"/>
        <v>41387.651516203703</v>
      </c>
      <c r="U3873" s="8">
        <f t="shared" si="423"/>
        <v>41417.651516203703</v>
      </c>
      <c r="V3873" s="14">
        <f t="shared" si="424"/>
        <v>30</v>
      </c>
      <c r="W3873" s="10">
        <f t="shared" si="425"/>
        <v>0.48332294117647057</v>
      </c>
      <c r="X3873" s="21">
        <f t="shared" si="426"/>
        <v>2013</v>
      </c>
    </row>
    <row r="3874" spans="1:24" ht="60" x14ac:dyDescent="0.25">
      <c r="A3874">
        <v>248</v>
      </c>
      <c r="B3874" s="1" t="s">
        <v>249</v>
      </c>
      <c r="C3874" s="1" t="s">
        <v>4358</v>
      </c>
      <c r="D3874" s="3">
        <v>85000</v>
      </c>
      <c r="E3874" s="4">
        <v>86133</v>
      </c>
      <c r="F3874" t="s">
        <v>8218</v>
      </c>
      <c r="G3874" t="s">
        <v>8223</v>
      </c>
      <c r="H3874" t="s">
        <v>8404</v>
      </c>
      <c r="I3874" t="s">
        <v>8245</v>
      </c>
      <c r="J3874">
        <v>1325961309</v>
      </c>
      <c r="K3874">
        <v>1322073309</v>
      </c>
      <c r="L3874" t="b">
        <v>1</v>
      </c>
      <c r="M3874">
        <v>146</v>
      </c>
      <c r="N3874" t="b">
        <v>1</v>
      </c>
      <c r="O3874" t="s">
        <v>8267</v>
      </c>
      <c r="P3874" t="s">
        <v>8320</v>
      </c>
      <c r="Q3874" t="s">
        <v>8321</v>
      </c>
      <c r="R3874">
        <f t="shared" si="420"/>
        <v>589.95000000000005</v>
      </c>
      <c r="S3874" s="9">
        <f t="shared" si="421"/>
        <v>101</v>
      </c>
      <c r="T3874" s="8">
        <f t="shared" si="422"/>
        <v>40870.774409722224</v>
      </c>
      <c r="U3874" s="8">
        <f t="shared" si="423"/>
        <v>40915.774409722224</v>
      </c>
      <c r="V3874" s="14">
        <f t="shared" si="424"/>
        <v>45</v>
      </c>
      <c r="W3874" s="10">
        <f t="shared" si="425"/>
        <v>1.3329411764705883E-2</v>
      </c>
      <c r="X3874" s="21">
        <f t="shared" si="426"/>
        <v>2011</v>
      </c>
    </row>
    <row r="3875" spans="1:24" ht="45" x14ac:dyDescent="0.25">
      <c r="A3875">
        <v>1910</v>
      </c>
      <c r="B3875" s="1" t="s">
        <v>1911</v>
      </c>
      <c r="C3875" s="1" t="s">
        <v>6020</v>
      </c>
      <c r="D3875" s="3">
        <v>85000</v>
      </c>
      <c r="E3875" s="4">
        <v>33486</v>
      </c>
      <c r="F3875" t="s">
        <v>8220</v>
      </c>
      <c r="G3875" t="s">
        <v>8232</v>
      </c>
      <c r="H3875" t="s">
        <v>8415</v>
      </c>
      <c r="I3875" t="s">
        <v>8248</v>
      </c>
      <c r="J3875">
        <v>1446331500</v>
      </c>
      <c r="K3875">
        <v>1442531217</v>
      </c>
      <c r="L3875" t="b">
        <v>0</v>
      </c>
      <c r="M3875">
        <v>285</v>
      </c>
      <c r="N3875" t="b">
        <v>0</v>
      </c>
      <c r="O3875" t="s">
        <v>8292</v>
      </c>
      <c r="P3875" t="s">
        <v>8307</v>
      </c>
      <c r="Q3875" t="s">
        <v>8317</v>
      </c>
      <c r="R3875">
        <f t="shared" si="420"/>
        <v>117.49</v>
      </c>
      <c r="S3875" s="9">
        <f t="shared" si="421"/>
        <v>39</v>
      </c>
      <c r="T3875" s="8">
        <f t="shared" si="422"/>
        <v>42264.963159722218</v>
      </c>
      <c r="U3875" s="8">
        <f t="shared" si="423"/>
        <v>42308.947916666672</v>
      </c>
      <c r="V3875" s="14">
        <f t="shared" si="424"/>
        <v>43.984756944453693</v>
      </c>
      <c r="W3875" s="10">
        <f t="shared" si="425"/>
        <v>-0.60604705882352938</v>
      </c>
      <c r="X3875" s="21">
        <f t="shared" si="426"/>
        <v>2015</v>
      </c>
    </row>
    <row r="3876" spans="1:24" ht="60" x14ac:dyDescent="0.25">
      <c r="A3876">
        <v>1040</v>
      </c>
      <c r="B3876" s="1" t="s">
        <v>1041</v>
      </c>
      <c r="C3876" s="1" t="s">
        <v>5150</v>
      </c>
      <c r="D3876" s="3">
        <v>85000</v>
      </c>
      <c r="E3876" s="4">
        <v>250</v>
      </c>
      <c r="F3876" t="s">
        <v>8219</v>
      </c>
      <c r="G3876" t="s">
        <v>8223</v>
      </c>
      <c r="H3876" t="s">
        <v>8404</v>
      </c>
      <c r="I3876" t="s">
        <v>8245</v>
      </c>
      <c r="J3876">
        <v>1472317209</v>
      </c>
      <c r="K3876">
        <v>1469725209</v>
      </c>
      <c r="L3876" t="b">
        <v>0</v>
      </c>
      <c r="M3876">
        <v>1</v>
      </c>
      <c r="N3876" t="b">
        <v>0</v>
      </c>
      <c r="O3876" t="s">
        <v>8279</v>
      </c>
      <c r="P3876" t="s">
        <v>8345</v>
      </c>
      <c r="Q3876" t="s">
        <v>8346</v>
      </c>
      <c r="R3876">
        <f t="shared" si="420"/>
        <v>250</v>
      </c>
      <c r="S3876" s="9">
        <f t="shared" si="421"/>
        <v>0</v>
      </c>
      <c r="T3876" s="8">
        <f t="shared" si="422"/>
        <v>42579.708437499998</v>
      </c>
      <c r="U3876" s="8">
        <f t="shared" si="423"/>
        <v>42609.708437499998</v>
      </c>
      <c r="V3876" s="14">
        <f t="shared" si="424"/>
        <v>30</v>
      </c>
      <c r="W3876" s="10">
        <f t="shared" si="425"/>
        <v>-0.99705882352941178</v>
      </c>
      <c r="X3876" s="21">
        <f t="shared" si="426"/>
        <v>2016</v>
      </c>
    </row>
    <row r="3877" spans="1:24" ht="30" x14ac:dyDescent="0.25">
      <c r="A3877">
        <v>570</v>
      </c>
      <c r="B3877" s="1" t="s">
        <v>571</v>
      </c>
      <c r="C3877" s="1" t="s">
        <v>4680</v>
      </c>
      <c r="D3877" s="3">
        <v>85000</v>
      </c>
      <c r="E3877" s="4">
        <v>142</v>
      </c>
      <c r="F3877" t="s">
        <v>8220</v>
      </c>
      <c r="G3877" t="s">
        <v>8223</v>
      </c>
      <c r="H3877" t="s">
        <v>8404</v>
      </c>
      <c r="I3877" t="s">
        <v>8245</v>
      </c>
      <c r="J3877">
        <v>1455822569</v>
      </c>
      <c r="K3877">
        <v>1453230569</v>
      </c>
      <c r="L3877" t="b">
        <v>0</v>
      </c>
      <c r="M3877">
        <v>1</v>
      </c>
      <c r="N3877" t="b">
        <v>0</v>
      </c>
      <c r="O3877" t="s">
        <v>8270</v>
      </c>
      <c r="P3877" t="s">
        <v>8307</v>
      </c>
      <c r="Q3877" t="s">
        <v>8341</v>
      </c>
      <c r="R3877">
        <f t="shared" si="420"/>
        <v>142</v>
      </c>
      <c r="S3877" s="9">
        <f t="shared" si="421"/>
        <v>0</v>
      </c>
      <c r="T3877" s="8">
        <f t="shared" si="422"/>
        <v>42388.798252314817</v>
      </c>
      <c r="U3877" s="8">
        <f t="shared" si="423"/>
        <v>42418.798252314817</v>
      </c>
      <c r="V3877" s="14">
        <f t="shared" si="424"/>
        <v>30</v>
      </c>
      <c r="W3877" s="10">
        <f t="shared" si="425"/>
        <v>-0.99832941176470591</v>
      </c>
      <c r="X3877" s="21">
        <f t="shared" si="426"/>
        <v>2016</v>
      </c>
    </row>
    <row r="3878" spans="1:24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t="s">
        <v>8223</v>
      </c>
      <c r="H3878" t="s">
        <v>8404</v>
      </c>
      <c r="I3878" t="s">
        <v>8245</v>
      </c>
      <c r="J3878">
        <v>1421030194</v>
      </c>
      <c r="K3878">
        <v>1418438194</v>
      </c>
      <c r="L3878" t="b">
        <v>0</v>
      </c>
      <c r="M3878">
        <v>0</v>
      </c>
      <c r="N3878" t="b">
        <v>0</v>
      </c>
      <c r="O3878" t="s">
        <v>8282</v>
      </c>
      <c r="P3878" t="s">
        <v>8318</v>
      </c>
      <c r="Q3878" t="s">
        <v>8344</v>
      </c>
      <c r="R3878">
        <f t="shared" si="420"/>
        <v>0</v>
      </c>
      <c r="S3878" s="9">
        <f t="shared" si="421"/>
        <v>0</v>
      </c>
      <c r="T3878" s="8">
        <f t="shared" si="422"/>
        <v>41986.108726851846</v>
      </c>
      <c r="U3878" s="8">
        <f t="shared" si="423"/>
        <v>42016.108726851846</v>
      </c>
      <c r="V3878" s="14">
        <f t="shared" si="424"/>
        <v>30</v>
      </c>
      <c r="W3878" s="10">
        <f t="shared" si="425"/>
        <v>-1</v>
      </c>
      <c r="X3878" s="21">
        <f t="shared" si="426"/>
        <v>2014</v>
      </c>
    </row>
    <row r="3879" spans="1:24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t="s">
        <v>8223</v>
      </c>
      <c r="H3879" t="s">
        <v>8404</v>
      </c>
      <c r="I3879" t="s">
        <v>8245</v>
      </c>
      <c r="J3879">
        <v>1428704848</v>
      </c>
      <c r="K3879">
        <v>1426112848</v>
      </c>
      <c r="L3879" t="b">
        <v>0</v>
      </c>
      <c r="M3879">
        <v>7</v>
      </c>
      <c r="N3879" t="b">
        <v>0</v>
      </c>
      <c r="O3879" t="s">
        <v>8270</v>
      </c>
      <c r="P3879" t="s">
        <v>8307</v>
      </c>
      <c r="Q3879" t="s">
        <v>8341</v>
      </c>
      <c r="R3879">
        <f t="shared" si="420"/>
        <v>224.43</v>
      </c>
      <c r="S3879" s="9">
        <f t="shared" si="421"/>
        <v>2</v>
      </c>
      <c r="T3879" s="8">
        <f t="shared" si="422"/>
        <v>42074.935740740737</v>
      </c>
      <c r="U3879" s="8">
        <f t="shared" si="423"/>
        <v>42104.935740740737</v>
      </c>
      <c r="V3879" s="14">
        <f t="shared" si="424"/>
        <v>30</v>
      </c>
      <c r="W3879" s="10">
        <f t="shared" si="425"/>
        <v>-0.9818066010422698</v>
      </c>
      <c r="X3879" s="21">
        <f t="shared" si="426"/>
        <v>2015</v>
      </c>
    </row>
    <row r="3880" spans="1:24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t="s">
        <v>8223</v>
      </c>
      <c r="H3880" t="s">
        <v>8404</v>
      </c>
      <c r="I3880" t="s">
        <v>8245</v>
      </c>
      <c r="J3880">
        <v>1421656200</v>
      </c>
      <c r="K3880">
        <v>1416507211</v>
      </c>
      <c r="L3880" t="b">
        <v>0</v>
      </c>
      <c r="M3880">
        <v>312</v>
      </c>
      <c r="N3880" t="b">
        <v>0</v>
      </c>
      <c r="O3880" t="s">
        <v>8280</v>
      </c>
      <c r="P3880" t="s">
        <v>8315</v>
      </c>
      <c r="Q3880" t="s">
        <v>8333</v>
      </c>
      <c r="R3880">
        <f t="shared" si="420"/>
        <v>100.23</v>
      </c>
      <c r="S3880" s="9">
        <f t="shared" si="421"/>
        <v>36</v>
      </c>
      <c r="T3880" s="8">
        <f t="shared" si="422"/>
        <v>41963.759386574078</v>
      </c>
      <c r="U3880" s="8">
        <f t="shared" si="423"/>
        <v>42023.354166666672</v>
      </c>
      <c r="V3880" s="14">
        <f t="shared" si="424"/>
        <v>59.594780092593282</v>
      </c>
      <c r="W3880" s="10">
        <f t="shared" si="425"/>
        <v>-0.64462590909090911</v>
      </c>
      <c r="X3880" s="21">
        <f t="shared" si="426"/>
        <v>2014</v>
      </c>
    </row>
    <row r="3881" spans="1:24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t="s">
        <v>8223</v>
      </c>
      <c r="H3881" t="s">
        <v>8404</v>
      </c>
      <c r="I3881" t="s">
        <v>8245</v>
      </c>
      <c r="J3881">
        <v>1421543520</v>
      </c>
      <c r="K3881">
        <v>1416445931</v>
      </c>
      <c r="L3881" t="b">
        <v>0</v>
      </c>
      <c r="M3881">
        <v>9</v>
      </c>
      <c r="N3881" t="b">
        <v>0</v>
      </c>
      <c r="O3881" t="s">
        <v>8270</v>
      </c>
      <c r="P3881" t="s">
        <v>8307</v>
      </c>
      <c r="Q3881" t="s">
        <v>8341</v>
      </c>
      <c r="R3881">
        <f t="shared" si="420"/>
        <v>38.44</v>
      </c>
      <c r="S3881" s="9">
        <f t="shared" si="421"/>
        <v>0</v>
      </c>
      <c r="T3881" s="8">
        <f t="shared" si="422"/>
        <v>41963.050127314811</v>
      </c>
      <c r="U3881" s="8">
        <f t="shared" si="423"/>
        <v>42022.05</v>
      </c>
      <c r="V3881" s="14">
        <f t="shared" si="424"/>
        <v>58.999872685191804</v>
      </c>
      <c r="W3881" s="10">
        <f t="shared" si="425"/>
        <v>-0.99610746107461079</v>
      </c>
      <c r="X3881" s="21">
        <f t="shared" si="426"/>
        <v>2014</v>
      </c>
    </row>
    <row r="3882" spans="1:24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t="s">
        <v>8223</v>
      </c>
      <c r="H3882" t="s">
        <v>8404</v>
      </c>
      <c r="I3882" t="s">
        <v>8245</v>
      </c>
      <c r="J3882">
        <v>1407624222</v>
      </c>
      <c r="K3882">
        <v>1405032222</v>
      </c>
      <c r="L3882" t="b">
        <v>0</v>
      </c>
      <c r="M3882">
        <v>4</v>
      </c>
      <c r="N3882" t="b">
        <v>0</v>
      </c>
      <c r="O3882" t="s">
        <v>8271</v>
      </c>
      <c r="P3882" t="s">
        <v>8307</v>
      </c>
      <c r="Q3882" t="s">
        <v>8309</v>
      </c>
      <c r="R3882">
        <f t="shared" si="420"/>
        <v>2.75</v>
      </c>
      <c r="S3882" s="9">
        <f t="shared" si="421"/>
        <v>0</v>
      </c>
      <c r="T3882" s="8">
        <f t="shared" si="422"/>
        <v>41830.947013888886</v>
      </c>
      <c r="U3882" s="8">
        <f t="shared" si="423"/>
        <v>41860.947013888886</v>
      </c>
      <c r="V3882" s="14">
        <f t="shared" si="424"/>
        <v>30</v>
      </c>
      <c r="W3882" s="10">
        <f t="shared" si="425"/>
        <v>-0.9998762487624876</v>
      </c>
      <c r="X3882" s="21">
        <f t="shared" si="426"/>
        <v>2014</v>
      </c>
    </row>
    <row r="3883" spans="1:24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t="s">
        <v>8236</v>
      </c>
      <c r="H3883" t="s">
        <v>8411</v>
      </c>
      <c r="I3883" t="s">
        <v>8248</v>
      </c>
      <c r="J3883">
        <v>1461306772</v>
      </c>
      <c r="K3883">
        <v>1458714772</v>
      </c>
      <c r="L3883" t="b">
        <v>1</v>
      </c>
      <c r="M3883">
        <v>1281</v>
      </c>
      <c r="N3883" t="b">
        <v>1</v>
      </c>
      <c r="O3883" t="s">
        <v>8293</v>
      </c>
      <c r="P3883" t="s">
        <v>8307</v>
      </c>
      <c r="Q3883" t="s">
        <v>8308</v>
      </c>
      <c r="R3883">
        <f t="shared" si="420"/>
        <v>180.75</v>
      </c>
      <c r="S3883" s="9">
        <f t="shared" si="421"/>
        <v>260</v>
      </c>
      <c r="T3883" s="8">
        <f t="shared" si="422"/>
        <v>42452.272824074069</v>
      </c>
      <c r="U3883" s="8">
        <f t="shared" si="423"/>
        <v>42482.272824074069</v>
      </c>
      <c r="V3883" s="14">
        <f t="shared" si="424"/>
        <v>30</v>
      </c>
      <c r="W3883" s="10">
        <f t="shared" si="425"/>
        <v>1.5957748878923765</v>
      </c>
      <c r="X3883" s="21">
        <f t="shared" si="426"/>
        <v>2016</v>
      </c>
    </row>
    <row r="3884" spans="1:24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t="s">
        <v>8236</v>
      </c>
      <c r="H3884" t="s">
        <v>8411</v>
      </c>
      <c r="I3884" t="s">
        <v>8248</v>
      </c>
      <c r="J3884">
        <v>1466323800</v>
      </c>
      <c r="K3884">
        <v>1463418120</v>
      </c>
      <c r="L3884" t="b">
        <v>0</v>
      </c>
      <c r="M3884">
        <v>310</v>
      </c>
      <c r="N3884" t="b">
        <v>0</v>
      </c>
      <c r="O3884" t="s">
        <v>8271</v>
      </c>
      <c r="P3884" t="s">
        <v>8307</v>
      </c>
      <c r="Q3884" t="s">
        <v>8309</v>
      </c>
      <c r="R3884">
        <f t="shared" si="420"/>
        <v>85</v>
      </c>
      <c r="S3884" s="9">
        <f t="shared" si="421"/>
        <v>29</v>
      </c>
      <c r="T3884" s="8">
        <f t="shared" si="422"/>
        <v>42506.709722222222</v>
      </c>
      <c r="U3884" s="8">
        <f t="shared" si="423"/>
        <v>42540.340277777781</v>
      </c>
      <c r="V3884" s="14">
        <f t="shared" si="424"/>
        <v>33.630555555559113</v>
      </c>
      <c r="W3884" s="10">
        <f t="shared" si="425"/>
        <v>-0.70723333333333338</v>
      </c>
      <c r="X3884" s="21">
        <f t="shared" si="426"/>
        <v>2016</v>
      </c>
    </row>
    <row r="3885" spans="1:24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t="s">
        <v>8223</v>
      </c>
      <c r="H3885" t="s">
        <v>8404</v>
      </c>
      <c r="I3885" t="s">
        <v>8245</v>
      </c>
      <c r="J3885">
        <v>1373174903</v>
      </c>
      <c r="K3885">
        <v>1369286903</v>
      </c>
      <c r="L3885" t="b">
        <v>0</v>
      </c>
      <c r="M3885">
        <v>123</v>
      </c>
      <c r="N3885" t="b">
        <v>0</v>
      </c>
      <c r="O3885" t="s">
        <v>8280</v>
      </c>
      <c r="P3885" t="s">
        <v>8315</v>
      </c>
      <c r="Q3885" t="s">
        <v>8333</v>
      </c>
      <c r="R3885">
        <f t="shared" si="420"/>
        <v>65.67</v>
      </c>
      <c r="S3885" s="9">
        <f t="shared" si="421"/>
        <v>9</v>
      </c>
      <c r="T3885" s="8">
        <f t="shared" si="422"/>
        <v>41417.228043981479</v>
      </c>
      <c r="U3885" s="8">
        <f t="shared" si="423"/>
        <v>41462.228043981479</v>
      </c>
      <c r="V3885" s="14">
        <f t="shared" si="424"/>
        <v>45</v>
      </c>
      <c r="W3885" s="10">
        <f t="shared" si="425"/>
        <v>-0.9102555555555556</v>
      </c>
      <c r="X3885" s="21">
        <f t="shared" si="426"/>
        <v>2013</v>
      </c>
    </row>
    <row r="3886" spans="1:24" ht="60" x14ac:dyDescent="0.25">
      <c r="A3886">
        <v>3977</v>
      </c>
      <c r="B3886" s="1" t="s">
        <v>3974</v>
      </c>
      <c r="C3886" s="1" t="s">
        <v>8084</v>
      </c>
      <c r="D3886" s="3">
        <v>90000</v>
      </c>
      <c r="E3886" s="4">
        <v>1305</v>
      </c>
      <c r="F3886" t="s">
        <v>8220</v>
      </c>
      <c r="G3886" t="s">
        <v>8223</v>
      </c>
      <c r="H3886" t="s">
        <v>8404</v>
      </c>
      <c r="I3886" t="s">
        <v>8245</v>
      </c>
      <c r="J3886">
        <v>1469213732</v>
      </c>
      <c r="K3886">
        <v>1466621732</v>
      </c>
      <c r="L3886" t="b">
        <v>0</v>
      </c>
      <c r="M3886">
        <v>6</v>
      </c>
      <c r="N3886" t="b">
        <v>0</v>
      </c>
      <c r="O3886" t="s">
        <v>8269</v>
      </c>
      <c r="P3886" t="s">
        <v>8322</v>
      </c>
      <c r="Q3886" t="s">
        <v>8325</v>
      </c>
      <c r="R3886">
        <f t="shared" si="420"/>
        <v>217.5</v>
      </c>
      <c r="S3886" s="9">
        <f t="shared" si="421"/>
        <v>1</v>
      </c>
      <c r="T3886" s="8">
        <f t="shared" si="422"/>
        <v>42543.788564814815</v>
      </c>
      <c r="U3886" s="8">
        <f t="shared" si="423"/>
        <v>42573.788564814815</v>
      </c>
      <c r="V3886" s="14">
        <f t="shared" si="424"/>
        <v>30</v>
      </c>
      <c r="W3886" s="10">
        <f t="shared" si="425"/>
        <v>-0.98550000000000004</v>
      </c>
      <c r="X3886" s="21">
        <f t="shared" si="426"/>
        <v>2016</v>
      </c>
    </row>
    <row r="3887" spans="1:24" ht="60" x14ac:dyDescent="0.25">
      <c r="A3887">
        <v>1124</v>
      </c>
      <c r="B3887" s="1" t="s">
        <v>1125</v>
      </c>
      <c r="C3887" s="1" t="s">
        <v>5234</v>
      </c>
      <c r="D3887" s="3">
        <v>90000</v>
      </c>
      <c r="E3887" s="4">
        <v>425</v>
      </c>
      <c r="F3887" t="s">
        <v>8220</v>
      </c>
      <c r="G3887" t="s">
        <v>8223</v>
      </c>
      <c r="H3887" t="s">
        <v>8404</v>
      </c>
      <c r="I3887" t="s">
        <v>8245</v>
      </c>
      <c r="J3887">
        <v>1430409651</v>
      </c>
      <c r="K3887">
        <v>1427817651</v>
      </c>
      <c r="L3887" t="b">
        <v>0</v>
      </c>
      <c r="M3887">
        <v>7</v>
      </c>
      <c r="N3887" t="b">
        <v>0</v>
      </c>
      <c r="O3887" t="s">
        <v>8281</v>
      </c>
      <c r="P3887" t="s">
        <v>8315</v>
      </c>
      <c r="Q3887" t="s">
        <v>8343</v>
      </c>
      <c r="R3887">
        <f t="shared" si="420"/>
        <v>60.71</v>
      </c>
      <c r="S3887" s="9">
        <f t="shared" si="421"/>
        <v>0</v>
      </c>
      <c r="T3887" s="8">
        <f t="shared" si="422"/>
        <v>42094.667256944449</v>
      </c>
      <c r="U3887" s="8">
        <f t="shared" si="423"/>
        <v>42124.667256944449</v>
      </c>
      <c r="V3887" s="14">
        <f t="shared" si="424"/>
        <v>30</v>
      </c>
      <c r="W3887" s="10">
        <f t="shared" si="425"/>
        <v>-0.99527777777777782</v>
      </c>
      <c r="X3887" s="21">
        <f t="shared" si="426"/>
        <v>2015</v>
      </c>
    </row>
    <row r="3888" spans="1:24" ht="30" x14ac:dyDescent="0.25">
      <c r="A3888">
        <v>2582</v>
      </c>
      <c r="B3888" s="1" t="s">
        <v>2582</v>
      </c>
      <c r="C3888" s="1" t="s">
        <v>6692</v>
      </c>
      <c r="D3888" s="3">
        <v>90000</v>
      </c>
      <c r="E3888" s="4">
        <v>1</v>
      </c>
      <c r="F3888" t="s">
        <v>8220</v>
      </c>
      <c r="G3888" t="s">
        <v>8223</v>
      </c>
      <c r="H3888" t="s">
        <v>8404</v>
      </c>
      <c r="I3888" t="s">
        <v>8245</v>
      </c>
      <c r="J3888">
        <v>1477784634</v>
      </c>
      <c r="K3888">
        <v>1475192634</v>
      </c>
      <c r="L3888" t="b">
        <v>0</v>
      </c>
      <c r="M3888">
        <v>1</v>
      </c>
      <c r="N3888" t="b">
        <v>0</v>
      </c>
      <c r="O3888" t="s">
        <v>8282</v>
      </c>
      <c r="P3888" t="s">
        <v>8318</v>
      </c>
      <c r="Q3888" t="s">
        <v>8344</v>
      </c>
      <c r="R3888">
        <f t="shared" si="420"/>
        <v>1</v>
      </c>
      <c r="S3888" s="9">
        <f t="shared" si="421"/>
        <v>0</v>
      </c>
      <c r="T3888" s="8">
        <f t="shared" si="422"/>
        <v>42642.988819444443</v>
      </c>
      <c r="U3888" s="8">
        <f t="shared" si="423"/>
        <v>42672.988819444443</v>
      </c>
      <c r="V3888" s="14">
        <f t="shared" si="424"/>
        <v>30</v>
      </c>
      <c r="W3888" s="10">
        <f t="shared" si="425"/>
        <v>-0.99998888888888893</v>
      </c>
      <c r="X3888" s="21">
        <f t="shared" si="426"/>
        <v>2016</v>
      </c>
    </row>
    <row r="3889" spans="1:24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t="s">
        <v>8237</v>
      </c>
      <c r="H3889" t="s">
        <v>8420</v>
      </c>
      <c r="I3889" t="s">
        <v>8255</v>
      </c>
      <c r="J3889">
        <v>1482953115</v>
      </c>
      <c r="K3889">
        <v>1480361115</v>
      </c>
      <c r="L3889" t="b">
        <v>0</v>
      </c>
      <c r="M3889">
        <v>1</v>
      </c>
      <c r="N3889" t="b">
        <v>0</v>
      </c>
      <c r="O3889" t="s">
        <v>8271</v>
      </c>
      <c r="P3889" t="s">
        <v>8307</v>
      </c>
      <c r="Q3889" t="s">
        <v>8309</v>
      </c>
      <c r="R3889">
        <f t="shared" si="420"/>
        <v>250</v>
      </c>
      <c r="S3889" s="9">
        <f t="shared" si="421"/>
        <v>0</v>
      </c>
      <c r="T3889" s="8">
        <f t="shared" si="422"/>
        <v>42702.809201388889</v>
      </c>
      <c r="U3889" s="8">
        <f t="shared" si="423"/>
        <v>42732.809201388889</v>
      </c>
      <c r="V3889" s="14">
        <f t="shared" si="424"/>
        <v>30</v>
      </c>
      <c r="W3889" s="10">
        <f t="shared" si="425"/>
        <v>-0.99732620320855614</v>
      </c>
      <c r="X3889" s="21">
        <f t="shared" si="426"/>
        <v>2016</v>
      </c>
    </row>
    <row r="3890" spans="1:24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t="s">
        <v>8223</v>
      </c>
      <c r="H3890" t="s">
        <v>8404</v>
      </c>
      <c r="I3890" t="s">
        <v>8245</v>
      </c>
      <c r="J3890">
        <v>1424375279</v>
      </c>
      <c r="K3890">
        <v>1422992879</v>
      </c>
      <c r="L3890" t="b">
        <v>0</v>
      </c>
      <c r="M3890">
        <v>2</v>
      </c>
      <c r="N3890" t="b">
        <v>0</v>
      </c>
      <c r="O3890" t="s">
        <v>8268</v>
      </c>
      <c r="P3890" t="s">
        <v>8320</v>
      </c>
      <c r="Q3890" t="s">
        <v>8338</v>
      </c>
      <c r="R3890">
        <f t="shared" si="420"/>
        <v>13</v>
      </c>
      <c r="S3890" s="9">
        <f t="shared" si="421"/>
        <v>0</v>
      </c>
      <c r="T3890" s="8">
        <f t="shared" si="422"/>
        <v>42038.824988425928</v>
      </c>
      <c r="U3890" s="8">
        <f t="shared" si="423"/>
        <v>42054.824988425928</v>
      </c>
      <c r="V3890" s="14">
        <f t="shared" si="424"/>
        <v>16</v>
      </c>
      <c r="W3890" s="10">
        <f t="shared" si="425"/>
        <v>-0.99972595520421603</v>
      </c>
      <c r="X3890" s="21">
        <f t="shared" si="426"/>
        <v>2015</v>
      </c>
    </row>
    <row r="3891" spans="1:24" ht="45" x14ac:dyDescent="0.25">
      <c r="A3891">
        <v>961</v>
      </c>
      <c r="B3891" s="1" t="s">
        <v>962</v>
      </c>
      <c r="C3891" s="1" t="s">
        <v>5071</v>
      </c>
      <c r="D3891" s="3">
        <v>95000</v>
      </c>
      <c r="E3891" s="4">
        <v>40079</v>
      </c>
      <c r="F3891" t="s">
        <v>8220</v>
      </c>
      <c r="G3891" t="s">
        <v>8223</v>
      </c>
      <c r="H3891" t="s">
        <v>8404</v>
      </c>
      <c r="I3891" t="s">
        <v>8245</v>
      </c>
      <c r="J3891">
        <v>1487617200</v>
      </c>
      <c r="K3891">
        <v>1483634335</v>
      </c>
      <c r="L3891" t="b">
        <v>0</v>
      </c>
      <c r="M3891">
        <v>110</v>
      </c>
      <c r="N3891" t="b">
        <v>0</v>
      </c>
      <c r="O3891" t="s">
        <v>8271</v>
      </c>
      <c r="P3891" t="s">
        <v>8307</v>
      </c>
      <c r="Q3891" t="s">
        <v>8309</v>
      </c>
      <c r="R3891">
        <f t="shared" si="420"/>
        <v>364.35</v>
      </c>
      <c r="S3891" s="9">
        <f t="shared" si="421"/>
        <v>42</v>
      </c>
      <c r="T3891" s="8">
        <f t="shared" si="422"/>
        <v>42740.693692129629</v>
      </c>
      <c r="U3891" s="8">
        <f t="shared" si="423"/>
        <v>42786.791666666672</v>
      </c>
      <c r="V3891" s="14">
        <f t="shared" si="424"/>
        <v>46.097974537042319</v>
      </c>
      <c r="W3891" s="10">
        <f t="shared" si="425"/>
        <v>-0.57811578947368425</v>
      </c>
      <c r="X3891" s="21">
        <f t="shared" si="426"/>
        <v>2017</v>
      </c>
    </row>
    <row r="3892" spans="1:24" ht="60" x14ac:dyDescent="0.25">
      <c r="A3892">
        <v>2509</v>
      </c>
      <c r="B3892" s="1" t="s">
        <v>2509</v>
      </c>
      <c r="C3892" s="1" t="s">
        <v>6619</v>
      </c>
      <c r="D3892" s="3">
        <v>95000</v>
      </c>
      <c r="E3892" s="4">
        <v>1000</v>
      </c>
      <c r="F3892" t="s">
        <v>8220</v>
      </c>
      <c r="G3892" t="s">
        <v>8224</v>
      </c>
      <c r="H3892" t="s">
        <v>8408</v>
      </c>
      <c r="I3892" t="s">
        <v>8246</v>
      </c>
      <c r="J3892">
        <v>1429554349</v>
      </c>
      <c r="K3892">
        <v>1424719549</v>
      </c>
      <c r="L3892" t="b">
        <v>0</v>
      </c>
      <c r="M3892">
        <v>28</v>
      </c>
      <c r="N3892" t="b">
        <v>0</v>
      </c>
      <c r="O3892" t="s">
        <v>8297</v>
      </c>
      <c r="P3892" t="s">
        <v>8318</v>
      </c>
      <c r="Q3892" t="s">
        <v>8356</v>
      </c>
      <c r="R3892">
        <f t="shared" si="420"/>
        <v>35.71</v>
      </c>
      <c r="S3892" s="9">
        <f t="shared" si="421"/>
        <v>1</v>
      </c>
      <c r="T3892" s="8">
        <f t="shared" si="422"/>
        <v>42058.809594907405</v>
      </c>
      <c r="U3892" s="8">
        <f t="shared" si="423"/>
        <v>42114.767928240741</v>
      </c>
      <c r="V3892" s="14">
        <f t="shared" si="424"/>
        <v>55.958333333335759</v>
      </c>
      <c r="W3892" s="10">
        <f t="shared" si="425"/>
        <v>-0.98947368421052628</v>
      </c>
      <c r="X3892" s="21">
        <f t="shared" si="426"/>
        <v>2015</v>
      </c>
    </row>
    <row r="3893" spans="1:24" ht="45" x14ac:dyDescent="0.25">
      <c r="A3893">
        <v>172</v>
      </c>
      <c r="B3893" s="1" t="s">
        <v>174</v>
      </c>
      <c r="C3893" s="1" t="s">
        <v>4282</v>
      </c>
      <c r="D3893" s="3">
        <v>95000</v>
      </c>
      <c r="E3893" s="4">
        <v>0</v>
      </c>
      <c r="F3893" t="s">
        <v>8220</v>
      </c>
      <c r="G3893" t="s">
        <v>8223</v>
      </c>
      <c r="H3893" t="s">
        <v>8404</v>
      </c>
      <c r="I3893" t="s">
        <v>8245</v>
      </c>
      <c r="J3893">
        <v>1426753723</v>
      </c>
      <c r="K3893">
        <v>1423733323</v>
      </c>
      <c r="L3893" t="b">
        <v>0</v>
      </c>
      <c r="M3893">
        <v>0</v>
      </c>
      <c r="N3893" t="b">
        <v>0</v>
      </c>
      <c r="O3893" t="s">
        <v>8266</v>
      </c>
      <c r="P3893" t="s">
        <v>8320</v>
      </c>
      <c r="Q3893" t="s">
        <v>8324</v>
      </c>
      <c r="R3893">
        <f t="shared" si="420"/>
        <v>0</v>
      </c>
      <c r="S3893" s="9">
        <f t="shared" si="421"/>
        <v>0</v>
      </c>
      <c r="T3893" s="8">
        <f t="shared" si="422"/>
        <v>42047.394942129627</v>
      </c>
      <c r="U3893" s="8">
        <f t="shared" si="423"/>
        <v>42082.353275462956</v>
      </c>
      <c r="V3893" s="14">
        <f t="shared" si="424"/>
        <v>34.958333333328483</v>
      </c>
      <c r="W3893" s="10">
        <f t="shared" si="425"/>
        <v>-1</v>
      </c>
      <c r="X3893" s="21">
        <f t="shared" si="426"/>
        <v>2015</v>
      </c>
    </row>
    <row r="3894" spans="1:24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t="s">
        <v>8223</v>
      </c>
      <c r="H3894" t="s">
        <v>8404</v>
      </c>
      <c r="I3894" t="s">
        <v>8245</v>
      </c>
      <c r="J3894">
        <v>1451389601</v>
      </c>
      <c r="K3894">
        <v>1447933601</v>
      </c>
      <c r="L3894" t="b">
        <v>0</v>
      </c>
      <c r="M3894">
        <v>34</v>
      </c>
      <c r="N3894" t="b">
        <v>0</v>
      </c>
      <c r="O3894" t="s">
        <v>8268</v>
      </c>
      <c r="P3894" t="s">
        <v>8320</v>
      </c>
      <c r="Q3894" t="s">
        <v>8338</v>
      </c>
      <c r="R3894">
        <f t="shared" si="420"/>
        <v>725.03</v>
      </c>
      <c r="S3894" s="9">
        <f t="shared" si="421"/>
        <v>25</v>
      </c>
      <c r="T3894" s="8">
        <f t="shared" si="422"/>
        <v>42327.490752314814</v>
      </c>
      <c r="U3894" s="8">
        <f t="shared" si="423"/>
        <v>42367.490752314814</v>
      </c>
      <c r="V3894" s="14">
        <f t="shared" si="424"/>
        <v>40</v>
      </c>
      <c r="W3894" s="10">
        <f t="shared" si="425"/>
        <v>-0.74586597938144328</v>
      </c>
      <c r="X3894" s="21">
        <f t="shared" si="426"/>
        <v>2015</v>
      </c>
    </row>
    <row r="3895" spans="1:24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t="s">
        <v>8225</v>
      </c>
      <c r="H3895" t="s">
        <v>8405</v>
      </c>
      <c r="I3895" t="s">
        <v>8247</v>
      </c>
      <c r="J3895">
        <v>1429228800</v>
      </c>
      <c r="K3895">
        <v>1426714870</v>
      </c>
      <c r="L3895" t="b">
        <v>0</v>
      </c>
      <c r="M3895">
        <v>443</v>
      </c>
      <c r="N3895" t="b">
        <v>1</v>
      </c>
      <c r="O3895" t="s">
        <v>8293</v>
      </c>
      <c r="P3895" t="s">
        <v>8307</v>
      </c>
      <c r="Q3895" t="s">
        <v>8308</v>
      </c>
      <c r="R3895">
        <f t="shared" si="420"/>
        <v>227.85</v>
      </c>
      <c r="S3895" s="9">
        <f t="shared" si="421"/>
        <v>103</v>
      </c>
      <c r="T3895" s="8">
        <f t="shared" si="422"/>
        <v>42081.903587962966</v>
      </c>
      <c r="U3895" s="8">
        <f t="shared" si="423"/>
        <v>42111</v>
      </c>
      <c r="V3895" s="14">
        <f t="shared" si="424"/>
        <v>29.096412037033588</v>
      </c>
      <c r="W3895" s="10">
        <f t="shared" si="425"/>
        <v>2.9989795918367347E-2</v>
      </c>
      <c r="X3895" s="21">
        <f t="shared" si="426"/>
        <v>2015</v>
      </c>
    </row>
    <row r="3896" spans="1:24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t="s">
        <v>8223</v>
      </c>
      <c r="H3896" t="s">
        <v>8404</v>
      </c>
      <c r="I3896" t="s">
        <v>8245</v>
      </c>
      <c r="J3896">
        <v>1469913194</v>
      </c>
      <c r="K3896">
        <v>1467321194</v>
      </c>
      <c r="L3896" t="b">
        <v>0</v>
      </c>
      <c r="M3896">
        <v>4</v>
      </c>
      <c r="N3896" t="b">
        <v>0</v>
      </c>
      <c r="O3896" t="s">
        <v>8299</v>
      </c>
      <c r="P3896" t="s">
        <v>8307</v>
      </c>
      <c r="Q3896" t="s">
        <v>8314</v>
      </c>
      <c r="R3896">
        <f t="shared" si="420"/>
        <v>22.75</v>
      </c>
      <c r="S3896" s="9">
        <f t="shared" si="421"/>
        <v>0</v>
      </c>
      <c r="T3896" s="8">
        <f t="shared" si="422"/>
        <v>42551.884189814817</v>
      </c>
      <c r="U3896" s="8">
        <f t="shared" si="423"/>
        <v>42581.884189814817</v>
      </c>
      <c r="V3896" s="14">
        <f t="shared" si="424"/>
        <v>30</v>
      </c>
      <c r="W3896" s="10">
        <f t="shared" si="425"/>
        <v>-0.99907142857142861</v>
      </c>
      <c r="X3896" s="21">
        <f t="shared" si="426"/>
        <v>2016</v>
      </c>
    </row>
    <row r="3897" spans="1:24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t="s">
        <v>8224</v>
      </c>
      <c r="H3897" t="s">
        <v>8408</v>
      </c>
      <c r="I3897" t="s">
        <v>8246</v>
      </c>
      <c r="J3897">
        <v>1432299600</v>
      </c>
      <c r="K3897">
        <v>1429707729</v>
      </c>
      <c r="L3897" t="b">
        <v>0</v>
      </c>
      <c r="M3897">
        <v>25</v>
      </c>
      <c r="N3897" t="b">
        <v>0</v>
      </c>
      <c r="O3897" t="s">
        <v>8292</v>
      </c>
      <c r="P3897" t="s">
        <v>8307</v>
      </c>
      <c r="Q3897" t="s">
        <v>8317</v>
      </c>
      <c r="R3897">
        <f t="shared" si="420"/>
        <v>106.8</v>
      </c>
      <c r="S3897" s="9">
        <f t="shared" si="421"/>
        <v>3</v>
      </c>
      <c r="T3897" s="8">
        <f t="shared" si="422"/>
        <v>42116.54315972222</v>
      </c>
      <c r="U3897" s="8">
        <f t="shared" si="423"/>
        <v>42146.541666666672</v>
      </c>
      <c r="V3897" s="14">
        <f t="shared" si="424"/>
        <v>29.998506944451947</v>
      </c>
      <c r="W3897" s="10">
        <f t="shared" si="425"/>
        <v>-0.97303030303030302</v>
      </c>
      <c r="X3897" s="21">
        <f t="shared" si="426"/>
        <v>2015</v>
      </c>
    </row>
    <row r="3898" spans="1:24" ht="30" x14ac:dyDescent="0.25">
      <c r="A3898">
        <v>1948</v>
      </c>
      <c r="B3898" s="1" t="s">
        <v>1949</v>
      </c>
      <c r="C3898" s="1" t="s">
        <v>6058</v>
      </c>
      <c r="D3898" s="3">
        <v>100000</v>
      </c>
      <c r="E3898" s="4">
        <v>800211</v>
      </c>
      <c r="F3898" t="s">
        <v>8218</v>
      </c>
      <c r="G3898" t="s">
        <v>8223</v>
      </c>
      <c r="H3898" t="s">
        <v>8404</v>
      </c>
      <c r="I3898" t="s">
        <v>8245</v>
      </c>
      <c r="J3898">
        <v>1465232520</v>
      </c>
      <c r="K3898">
        <v>1460557809</v>
      </c>
      <c r="L3898" t="b">
        <v>1</v>
      </c>
      <c r="M3898">
        <v>4245</v>
      </c>
      <c r="N3898" t="b">
        <v>1</v>
      </c>
      <c r="O3898" t="s">
        <v>8293</v>
      </c>
      <c r="P3898" t="s">
        <v>8307</v>
      </c>
      <c r="Q3898" t="s">
        <v>8308</v>
      </c>
      <c r="R3898">
        <f t="shared" si="420"/>
        <v>188.51</v>
      </c>
      <c r="S3898" s="9">
        <f t="shared" si="421"/>
        <v>800</v>
      </c>
      <c r="T3898" s="8">
        <f t="shared" si="422"/>
        <v>42473.604270833333</v>
      </c>
      <c r="U3898" s="8">
        <f t="shared" si="423"/>
        <v>42527.709722222222</v>
      </c>
      <c r="V3898" s="14">
        <f t="shared" si="424"/>
        <v>54.105451388888469</v>
      </c>
      <c r="W3898" s="10">
        <f t="shared" si="425"/>
        <v>7.0021100000000001</v>
      </c>
      <c r="X3898" s="21">
        <f t="shared" si="426"/>
        <v>2016</v>
      </c>
    </row>
    <row r="3899" spans="1:24" ht="45" x14ac:dyDescent="0.25">
      <c r="A3899">
        <v>1945</v>
      </c>
      <c r="B3899" s="1" t="s">
        <v>1946</v>
      </c>
      <c r="C3899" s="1" t="s">
        <v>6055</v>
      </c>
      <c r="D3899" s="3">
        <v>100000</v>
      </c>
      <c r="E3899" s="4">
        <v>348018</v>
      </c>
      <c r="F3899" t="s">
        <v>8218</v>
      </c>
      <c r="G3899" t="s">
        <v>8226</v>
      </c>
      <c r="H3899" t="s">
        <v>8406</v>
      </c>
      <c r="I3899" t="s">
        <v>8248</v>
      </c>
      <c r="J3899">
        <v>1436680958</v>
      </c>
      <c r="K3899">
        <v>1433224958</v>
      </c>
      <c r="L3899" t="b">
        <v>1</v>
      </c>
      <c r="M3899">
        <v>680</v>
      </c>
      <c r="N3899" t="b">
        <v>1</v>
      </c>
      <c r="O3899" t="s">
        <v>8293</v>
      </c>
      <c r="P3899" t="s">
        <v>8307</v>
      </c>
      <c r="Q3899" t="s">
        <v>8308</v>
      </c>
      <c r="R3899">
        <f t="shared" si="420"/>
        <v>511.79</v>
      </c>
      <c r="S3899" s="9">
        <f t="shared" si="421"/>
        <v>348</v>
      </c>
      <c r="T3899" s="8">
        <f t="shared" si="422"/>
        <v>42157.251828703709</v>
      </c>
      <c r="U3899" s="8">
        <f t="shared" si="423"/>
        <v>42197.251828703709</v>
      </c>
      <c r="V3899" s="14">
        <f t="shared" si="424"/>
        <v>40</v>
      </c>
      <c r="W3899" s="10">
        <f t="shared" si="425"/>
        <v>2.4801799999999998</v>
      </c>
      <c r="X3899" s="21">
        <f t="shared" si="426"/>
        <v>2015</v>
      </c>
    </row>
    <row r="3900" spans="1:24" ht="60" x14ac:dyDescent="0.25">
      <c r="A3900">
        <v>1966</v>
      </c>
      <c r="B3900" s="1" t="s">
        <v>1967</v>
      </c>
      <c r="C3900" s="1" t="s">
        <v>6076</v>
      </c>
      <c r="D3900" s="3">
        <v>100000</v>
      </c>
      <c r="E3900" s="4">
        <v>206743.09</v>
      </c>
      <c r="F3900" t="s">
        <v>8218</v>
      </c>
      <c r="G3900" t="s">
        <v>8223</v>
      </c>
      <c r="H3900" t="s">
        <v>8404</v>
      </c>
      <c r="I3900" t="s">
        <v>8245</v>
      </c>
      <c r="J3900">
        <v>1408021098</v>
      </c>
      <c r="K3900">
        <v>1405429098</v>
      </c>
      <c r="L3900" t="b">
        <v>1</v>
      </c>
      <c r="M3900">
        <v>1513</v>
      </c>
      <c r="N3900" t="b">
        <v>1</v>
      </c>
      <c r="O3900" t="s">
        <v>8293</v>
      </c>
      <c r="P3900" t="s">
        <v>8307</v>
      </c>
      <c r="Q3900" t="s">
        <v>8308</v>
      </c>
      <c r="R3900">
        <f t="shared" si="420"/>
        <v>136.63999999999999</v>
      </c>
      <c r="S3900" s="9">
        <f t="shared" si="421"/>
        <v>207</v>
      </c>
      <c r="T3900" s="8">
        <f t="shared" si="422"/>
        <v>41835.540486111109</v>
      </c>
      <c r="U3900" s="8">
        <f t="shared" si="423"/>
        <v>41865.540486111109</v>
      </c>
      <c r="V3900" s="14">
        <f t="shared" si="424"/>
        <v>30</v>
      </c>
      <c r="W3900" s="10">
        <f t="shared" si="425"/>
        <v>1.0674309</v>
      </c>
      <c r="X3900" s="21">
        <f t="shared" si="426"/>
        <v>2014</v>
      </c>
    </row>
    <row r="3901" spans="1:24" ht="60" x14ac:dyDescent="0.25">
      <c r="A3901">
        <v>2023</v>
      </c>
      <c r="B3901" s="1" t="s">
        <v>2024</v>
      </c>
      <c r="C3901" s="1" t="s">
        <v>6133</v>
      </c>
      <c r="D3901" s="3">
        <v>100000</v>
      </c>
      <c r="E3901" s="4">
        <v>161459</v>
      </c>
      <c r="F3901" t="s">
        <v>8218</v>
      </c>
      <c r="G3901" t="s">
        <v>8223</v>
      </c>
      <c r="H3901" t="s">
        <v>8404</v>
      </c>
      <c r="I3901" t="s">
        <v>8245</v>
      </c>
      <c r="J3901">
        <v>1434017153</v>
      </c>
      <c r="K3901">
        <v>1431425153</v>
      </c>
      <c r="L3901" t="b">
        <v>1</v>
      </c>
      <c r="M3901">
        <v>353</v>
      </c>
      <c r="N3901" t="b">
        <v>1</v>
      </c>
      <c r="O3901" t="s">
        <v>8293</v>
      </c>
      <c r="P3901" t="s">
        <v>8307</v>
      </c>
      <c r="Q3901" t="s">
        <v>8308</v>
      </c>
      <c r="R3901">
        <f t="shared" si="420"/>
        <v>457.39</v>
      </c>
      <c r="S3901" s="9">
        <f t="shared" si="421"/>
        <v>161</v>
      </c>
      <c r="T3901" s="8">
        <f t="shared" si="422"/>
        <v>42136.420752314814</v>
      </c>
      <c r="U3901" s="8">
        <f t="shared" si="423"/>
        <v>42166.420752314814</v>
      </c>
      <c r="V3901" s="14">
        <f t="shared" si="424"/>
        <v>30</v>
      </c>
      <c r="W3901" s="10">
        <f t="shared" si="425"/>
        <v>0.61458999999999997</v>
      </c>
      <c r="X3901" s="21">
        <f t="shared" si="426"/>
        <v>2015</v>
      </c>
    </row>
    <row r="3902" spans="1:24" ht="60" x14ac:dyDescent="0.25">
      <c r="A3902">
        <v>2073</v>
      </c>
      <c r="B3902" s="1" t="s">
        <v>2074</v>
      </c>
      <c r="C3902" s="1" t="s">
        <v>6183</v>
      </c>
      <c r="D3902" s="3">
        <v>100000</v>
      </c>
      <c r="E3902" s="4">
        <v>152604.29999999999</v>
      </c>
      <c r="F3902" t="s">
        <v>8218</v>
      </c>
      <c r="G3902" t="s">
        <v>8223</v>
      </c>
      <c r="H3902" t="s">
        <v>8404</v>
      </c>
      <c r="I3902" t="s">
        <v>8245</v>
      </c>
      <c r="J3902">
        <v>1431100918</v>
      </c>
      <c r="K3902">
        <v>1427212918</v>
      </c>
      <c r="L3902" t="b">
        <v>0</v>
      </c>
      <c r="M3902">
        <v>470</v>
      </c>
      <c r="N3902" t="b">
        <v>1</v>
      </c>
      <c r="O3902" t="s">
        <v>8293</v>
      </c>
      <c r="P3902" t="s">
        <v>8307</v>
      </c>
      <c r="Q3902" t="s">
        <v>8308</v>
      </c>
      <c r="R3902">
        <f t="shared" si="420"/>
        <v>324.69</v>
      </c>
      <c r="S3902" s="9">
        <f t="shared" si="421"/>
        <v>153</v>
      </c>
      <c r="T3902" s="8">
        <f t="shared" si="422"/>
        <v>42087.668032407411</v>
      </c>
      <c r="U3902" s="8">
        <f t="shared" si="423"/>
        <v>42132.668032407411</v>
      </c>
      <c r="V3902" s="14">
        <f t="shared" si="424"/>
        <v>45</v>
      </c>
      <c r="W3902" s="10">
        <f t="shared" si="425"/>
        <v>0.52604299999999993</v>
      </c>
      <c r="X3902" s="21">
        <f t="shared" si="426"/>
        <v>2015</v>
      </c>
    </row>
    <row r="3903" spans="1:24" ht="60" x14ac:dyDescent="0.25">
      <c r="A3903">
        <v>269</v>
      </c>
      <c r="B3903" s="1" t="s">
        <v>270</v>
      </c>
      <c r="C3903" s="1" t="s">
        <v>4379</v>
      </c>
      <c r="D3903" s="3">
        <v>100000</v>
      </c>
      <c r="E3903" s="4">
        <v>147233.76999999999</v>
      </c>
      <c r="F3903" t="s">
        <v>8218</v>
      </c>
      <c r="G3903" t="s">
        <v>8225</v>
      </c>
      <c r="H3903" t="s">
        <v>8405</v>
      </c>
      <c r="I3903" t="s">
        <v>8247</v>
      </c>
      <c r="J3903">
        <v>1487738622</v>
      </c>
      <c r="K3903">
        <v>1485146622</v>
      </c>
      <c r="L3903" t="b">
        <v>1</v>
      </c>
      <c r="M3903">
        <v>1596</v>
      </c>
      <c r="N3903" t="b">
        <v>1</v>
      </c>
      <c r="O3903" t="s">
        <v>8267</v>
      </c>
      <c r="P3903" t="s">
        <v>8320</v>
      </c>
      <c r="Q3903" t="s">
        <v>8321</v>
      </c>
      <c r="R3903">
        <f t="shared" si="420"/>
        <v>92.25</v>
      </c>
      <c r="S3903" s="9">
        <f t="shared" si="421"/>
        <v>147</v>
      </c>
      <c r="T3903" s="8">
        <f t="shared" si="422"/>
        <v>42758.197013888886</v>
      </c>
      <c r="U3903" s="8">
        <f t="shared" si="423"/>
        <v>42788.197013888886</v>
      </c>
      <c r="V3903" s="14">
        <f t="shared" si="424"/>
        <v>30</v>
      </c>
      <c r="W3903" s="10">
        <f t="shared" si="425"/>
        <v>0.47233769999999992</v>
      </c>
      <c r="X3903" s="21">
        <f t="shared" si="426"/>
        <v>2017</v>
      </c>
    </row>
    <row r="3904" spans="1:24" ht="60" x14ac:dyDescent="0.25">
      <c r="A3904">
        <v>2022</v>
      </c>
      <c r="B3904" s="1" t="s">
        <v>2023</v>
      </c>
      <c r="C3904" s="1" t="s">
        <v>6132</v>
      </c>
      <c r="D3904" s="3">
        <v>100000</v>
      </c>
      <c r="E3904" s="4">
        <v>125137</v>
      </c>
      <c r="F3904" t="s">
        <v>8218</v>
      </c>
      <c r="G3904" t="s">
        <v>8223</v>
      </c>
      <c r="H3904" t="s">
        <v>8404</v>
      </c>
      <c r="I3904" t="s">
        <v>8245</v>
      </c>
      <c r="J3904">
        <v>1465652372</v>
      </c>
      <c r="K3904">
        <v>1463060372</v>
      </c>
      <c r="L3904" t="b">
        <v>1</v>
      </c>
      <c r="M3904">
        <v>325</v>
      </c>
      <c r="N3904" t="b">
        <v>1</v>
      </c>
      <c r="O3904" t="s">
        <v>8293</v>
      </c>
      <c r="P3904" t="s">
        <v>8307</v>
      </c>
      <c r="Q3904" t="s">
        <v>8308</v>
      </c>
      <c r="R3904">
        <f t="shared" si="420"/>
        <v>385.04</v>
      </c>
      <c r="S3904" s="9">
        <f t="shared" si="421"/>
        <v>125</v>
      </c>
      <c r="T3904" s="8">
        <f t="shared" si="422"/>
        <v>42502.569120370375</v>
      </c>
      <c r="U3904" s="8">
        <f t="shared" si="423"/>
        <v>42532.569120370375</v>
      </c>
      <c r="V3904" s="14">
        <f t="shared" si="424"/>
        <v>30</v>
      </c>
      <c r="W3904" s="10">
        <f t="shared" si="425"/>
        <v>0.25136999999999998</v>
      </c>
      <c r="X3904" s="21">
        <f t="shared" si="426"/>
        <v>2016</v>
      </c>
    </row>
    <row r="3905" spans="1:24" ht="45" x14ac:dyDescent="0.25">
      <c r="A3905">
        <v>2027</v>
      </c>
      <c r="B3905" s="1" t="s">
        <v>2028</v>
      </c>
      <c r="C3905" s="1" t="s">
        <v>6137</v>
      </c>
      <c r="D3905" s="3">
        <v>100000</v>
      </c>
      <c r="E3905" s="4">
        <v>120249</v>
      </c>
      <c r="F3905" t="s">
        <v>8218</v>
      </c>
      <c r="G3905" t="s">
        <v>8223</v>
      </c>
      <c r="H3905" t="s">
        <v>8404</v>
      </c>
      <c r="I3905" t="s">
        <v>8245</v>
      </c>
      <c r="J3905">
        <v>1427740319</v>
      </c>
      <c r="K3905">
        <v>1423855919</v>
      </c>
      <c r="L3905" t="b">
        <v>1</v>
      </c>
      <c r="M3905">
        <v>539</v>
      </c>
      <c r="N3905" t="b">
        <v>1</v>
      </c>
      <c r="O3905" t="s">
        <v>8293</v>
      </c>
      <c r="P3905" t="s">
        <v>8307</v>
      </c>
      <c r="Q3905" t="s">
        <v>8308</v>
      </c>
      <c r="R3905">
        <f t="shared" si="420"/>
        <v>223.1</v>
      </c>
      <c r="S3905" s="9">
        <f t="shared" si="421"/>
        <v>120</v>
      </c>
      <c r="T3905" s="8">
        <f t="shared" si="422"/>
        <v>42048.813877314817</v>
      </c>
      <c r="U3905" s="8">
        <f t="shared" si="423"/>
        <v>42093.772210648152</v>
      </c>
      <c r="V3905" s="14">
        <f t="shared" si="424"/>
        <v>44.958333333335759</v>
      </c>
      <c r="W3905" s="10">
        <f t="shared" si="425"/>
        <v>0.20249</v>
      </c>
      <c r="X3905" s="21">
        <f t="shared" si="426"/>
        <v>2015</v>
      </c>
    </row>
    <row r="3906" spans="1:24" ht="60" x14ac:dyDescent="0.25">
      <c r="A3906">
        <v>2062</v>
      </c>
      <c r="B3906" s="1" t="s">
        <v>2063</v>
      </c>
      <c r="C3906" s="1" t="s">
        <v>6172</v>
      </c>
      <c r="D3906" s="3">
        <v>100000</v>
      </c>
      <c r="E3906" s="4">
        <v>114977</v>
      </c>
      <c r="F3906" t="s">
        <v>8218</v>
      </c>
      <c r="G3906" t="s">
        <v>8231</v>
      </c>
      <c r="H3906" t="s">
        <v>8418</v>
      </c>
      <c r="I3906" t="s">
        <v>8252</v>
      </c>
      <c r="J3906">
        <v>1458807098</v>
      </c>
      <c r="K3906">
        <v>1456218698</v>
      </c>
      <c r="L3906" t="b">
        <v>0</v>
      </c>
      <c r="M3906">
        <v>203</v>
      </c>
      <c r="N3906" t="b">
        <v>1</v>
      </c>
      <c r="O3906" t="s">
        <v>8293</v>
      </c>
      <c r="P3906" t="s">
        <v>8307</v>
      </c>
      <c r="Q3906" t="s">
        <v>8308</v>
      </c>
      <c r="R3906">
        <f t="shared" ref="R3906:R3969" si="427">IFERROR(ROUND(E3906/M3906,2),0)</f>
        <v>566.39</v>
      </c>
      <c r="S3906" s="9">
        <f t="shared" ref="S3906:S3969" si="428">ROUND((E3906/D3906)*100,0)</f>
        <v>115</v>
      </c>
      <c r="T3906" s="8">
        <f t="shared" ref="T3906:T3969" si="429">+(((K3906/60)/60)/24)+DATE(1970,1,1)</f>
        <v>42423.3830787037</v>
      </c>
      <c r="U3906" s="8">
        <f t="shared" ref="U3906:U3969" si="430">+(((J3906/60)/60/24)+DATE(1970,1,1))</f>
        <v>42453.341412037036</v>
      </c>
      <c r="V3906" s="14">
        <f t="shared" ref="V3906:V3969" si="431">+U3906-T3906</f>
        <v>29.958333333335759</v>
      </c>
      <c r="W3906" s="10">
        <f t="shared" ref="W3906:W3969" si="432">+(E3906-D3906)/D3906</f>
        <v>0.14976999999999999</v>
      </c>
      <c r="X3906" s="21">
        <f t="shared" ref="X3906:X3969" si="433">YEAR(T3906)</f>
        <v>2016</v>
      </c>
    </row>
    <row r="3907" spans="1:24" ht="60" x14ac:dyDescent="0.25">
      <c r="A3907">
        <v>332</v>
      </c>
      <c r="B3907" s="1" t="s">
        <v>333</v>
      </c>
      <c r="C3907" s="1" t="s">
        <v>4442</v>
      </c>
      <c r="D3907" s="3">
        <v>100000</v>
      </c>
      <c r="E3907" s="4">
        <v>113015</v>
      </c>
      <c r="F3907" t="s">
        <v>8218</v>
      </c>
      <c r="G3907" t="s">
        <v>8223</v>
      </c>
      <c r="H3907" t="s">
        <v>8404</v>
      </c>
      <c r="I3907" t="s">
        <v>8245</v>
      </c>
      <c r="J3907">
        <v>1446019200</v>
      </c>
      <c r="K3907">
        <v>1442420377</v>
      </c>
      <c r="L3907" t="b">
        <v>1</v>
      </c>
      <c r="M3907">
        <v>555</v>
      </c>
      <c r="N3907" t="b">
        <v>1</v>
      </c>
      <c r="O3907" t="s">
        <v>8267</v>
      </c>
      <c r="P3907" t="s">
        <v>8320</v>
      </c>
      <c r="Q3907" t="s">
        <v>8321</v>
      </c>
      <c r="R3907">
        <f t="shared" si="427"/>
        <v>203.63</v>
      </c>
      <c r="S3907" s="9">
        <f t="shared" si="428"/>
        <v>113</v>
      </c>
      <c r="T3907" s="8">
        <f t="shared" si="429"/>
        <v>42263.680289351847</v>
      </c>
      <c r="U3907" s="8">
        <f t="shared" si="430"/>
        <v>42305.333333333328</v>
      </c>
      <c r="V3907" s="14">
        <f t="shared" si="431"/>
        <v>41.65304398148146</v>
      </c>
      <c r="W3907" s="10">
        <f t="shared" si="432"/>
        <v>0.13014999999999999</v>
      </c>
      <c r="X3907" s="21">
        <f t="shared" si="433"/>
        <v>2015</v>
      </c>
    </row>
    <row r="3908" spans="1:24" ht="75" x14ac:dyDescent="0.25">
      <c r="A3908">
        <v>3034</v>
      </c>
      <c r="B3908" s="1" t="s">
        <v>3034</v>
      </c>
      <c r="C3908" s="1" t="s">
        <v>7144</v>
      </c>
      <c r="D3908" s="3">
        <v>100000</v>
      </c>
      <c r="E3908" s="4">
        <v>112536</v>
      </c>
      <c r="F3908" t="s">
        <v>8218</v>
      </c>
      <c r="G3908" t="s">
        <v>8223</v>
      </c>
      <c r="H3908" t="s">
        <v>8404</v>
      </c>
      <c r="I3908" t="s">
        <v>8245</v>
      </c>
      <c r="J3908">
        <v>1477972740</v>
      </c>
      <c r="K3908">
        <v>1475326255</v>
      </c>
      <c r="L3908" t="b">
        <v>0</v>
      </c>
      <c r="M3908">
        <v>1260</v>
      </c>
      <c r="N3908" t="b">
        <v>1</v>
      </c>
      <c r="O3908" t="s">
        <v>8301</v>
      </c>
      <c r="P3908" t="s">
        <v>8322</v>
      </c>
      <c r="Q3908" t="s">
        <v>8323</v>
      </c>
      <c r="R3908">
        <f t="shared" si="427"/>
        <v>89.31</v>
      </c>
      <c r="S3908" s="9">
        <f t="shared" si="428"/>
        <v>113</v>
      </c>
      <c r="T3908" s="8">
        <f t="shared" si="429"/>
        <v>42644.535358796296</v>
      </c>
      <c r="U3908" s="8">
        <f t="shared" si="430"/>
        <v>42675.165972222225</v>
      </c>
      <c r="V3908" s="14">
        <f t="shared" si="431"/>
        <v>30.630613425928459</v>
      </c>
      <c r="W3908" s="10">
        <f t="shared" si="432"/>
        <v>0.12536</v>
      </c>
      <c r="X3908" s="21">
        <f t="shared" si="433"/>
        <v>2016</v>
      </c>
    </row>
    <row r="3909" spans="1:24" ht="60" x14ac:dyDescent="0.25">
      <c r="A3909">
        <v>2605</v>
      </c>
      <c r="B3909" s="1" t="s">
        <v>2605</v>
      </c>
      <c r="C3909" s="1" t="s">
        <v>6715</v>
      </c>
      <c r="D3909" s="3">
        <v>100000</v>
      </c>
      <c r="E3909" s="4">
        <v>107421.57</v>
      </c>
      <c r="F3909" t="s">
        <v>8218</v>
      </c>
      <c r="G3909" t="s">
        <v>8223</v>
      </c>
      <c r="H3909" t="s">
        <v>8404</v>
      </c>
      <c r="I3909" t="s">
        <v>8245</v>
      </c>
      <c r="J3909">
        <v>1466168390</v>
      </c>
      <c r="K3909">
        <v>1463576390</v>
      </c>
      <c r="L3909" t="b">
        <v>1</v>
      </c>
      <c r="M3909">
        <v>1762</v>
      </c>
      <c r="N3909" t="b">
        <v>1</v>
      </c>
      <c r="O3909" t="s">
        <v>8299</v>
      </c>
      <c r="P3909" t="s">
        <v>8307</v>
      </c>
      <c r="Q3909" t="s">
        <v>8314</v>
      </c>
      <c r="R3909">
        <f t="shared" si="427"/>
        <v>60.97</v>
      </c>
      <c r="S3909" s="9">
        <f t="shared" si="428"/>
        <v>107</v>
      </c>
      <c r="T3909" s="8">
        <f t="shared" si="429"/>
        <v>42508.541550925926</v>
      </c>
      <c r="U3909" s="8">
        <f t="shared" si="430"/>
        <v>42538.541550925926</v>
      </c>
      <c r="V3909" s="14">
        <f t="shared" si="431"/>
        <v>30</v>
      </c>
      <c r="W3909" s="10">
        <f t="shared" si="432"/>
        <v>7.4215700000000065E-2</v>
      </c>
      <c r="X3909" s="21">
        <f t="shared" si="433"/>
        <v>2016</v>
      </c>
    </row>
    <row r="3910" spans="1:24" x14ac:dyDescent="0.25">
      <c r="A3910">
        <v>2726</v>
      </c>
      <c r="B3910" s="1" t="s">
        <v>2726</v>
      </c>
      <c r="C3910" s="1" t="s">
        <v>6836</v>
      </c>
      <c r="D3910" s="3">
        <v>100000</v>
      </c>
      <c r="E3910" s="4">
        <v>105745</v>
      </c>
      <c r="F3910" t="s">
        <v>8218</v>
      </c>
      <c r="G3910" t="s">
        <v>8223</v>
      </c>
      <c r="H3910" t="s">
        <v>8404</v>
      </c>
      <c r="I3910" t="s">
        <v>8245</v>
      </c>
      <c r="J3910">
        <v>1461333311</v>
      </c>
      <c r="K3910">
        <v>1458741311</v>
      </c>
      <c r="L3910" t="b">
        <v>0</v>
      </c>
      <c r="M3910">
        <v>404</v>
      </c>
      <c r="N3910" t="b">
        <v>1</v>
      </c>
      <c r="O3910" t="s">
        <v>8293</v>
      </c>
      <c r="P3910" t="s">
        <v>8307</v>
      </c>
      <c r="Q3910" t="s">
        <v>8308</v>
      </c>
      <c r="R3910">
        <f t="shared" si="427"/>
        <v>261.75</v>
      </c>
      <c r="S3910" s="9">
        <f t="shared" si="428"/>
        <v>106</v>
      </c>
      <c r="T3910" s="8">
        <f t="shared" si="429"/>
        <v>42452.579988425925</v>
      </c>
      <c r="U3910" s="8">
        <f t="shared" si="430"/>
        <v>42482.579988425925</v>
      </c>
      <c r="V3910" s="14">
        <f t="shared" si="431"/>
        <v>30</v>
      </c>
      <c r="W3910" s="10">
        <f t="shared" si="432"/>
        <v>5.7450000000000001E-2</v>
      </c>
      <c r="X3910" s="21">
        <f t="shared" si="433"/>
        <v>2016</v>
      </c>
    </row>
    <row r="3911" spans="1:24" ht="60" x14ac:dyDescent="0.25">
      <c r="A3911">
        <v>3838</v>
      </c>
      <c r="B3911" s="1" t="s">
        <v>3835</v>
      </c>
      <c r="C3911" s="1" t="s">
        <v>7947</v>
      </c>
      <c r="D3911" s="3">
        <v>100000</v>
      </c>
      <c r="E3911" s="4">
        <v>100824</v>
      </c>
      <c r="F3911" t="s">
        <v>8218</v>
      </c>
      <c r="G3911" t="s">
        <v>8234</v>
      </c>
      <c r="H3911" t="s">
        <v>8407</v>
      </c>
      <c r="I3911" t="s">
        <v>8254</v>
      </c>
      <c r="J3911">
        <v>1432314209</v>
      </c>
      <c r="K3911">
        <v>1429722209</v>
      </c>
      <c r="L3911" t="b">
        <v>0</v>
      </c>
      <c r="M3911">
        <v>100</v>
      </c>
      <c r="N3911" t="b">
        <v>1</v>
      </c>
      <c r="O3911" t="s">
        <v>8269</v>
      </c>
      <c r="P3911" t="s">
        <v>8322</v>
      </c>
      <c r="Q3911" t="s">
        <v>8325</v>
      </c>
      <c r="R3911">
        <f t="shared" si="427"/>
        <v>1008.24</v>
      </c>
      <c r="S3911" s="9">
        <f t="shared" si="428"/>
        <v>101</v>
      </c>
      <c r="T3911" s="8">
        <f t="shared" si="429"/>
        <v>42116.710752314815</v>
      </c>
      <c r="U3911" s="8">
        <f t="shared" si="430"/>
        <v>42146.710752314815</v>
      </c>
      <c r="V3911" s="14">
        <f t="shared" si="431"/>
        <v>30</v>
      </c>
      <c r="W3911" s="10">
        <f t="shared" si="432"/>
        <v>8.2400000000000008E-3</v>
      </c>
      <c r="X3911" s="21">
        <f t="shared" si="433"/>
        <v>2015</v>
      </c>
    </row>
    <row r="3912" spans="1:24" ht="60" x14ac:dyDescent="0.25">
      <c r="A3912">
        <v>3557</v>
      </c>
      <c r="B3912" s="1" t="s">
        <v>3556</v>
      </c>
      <c r="C3912" s="1" t="s">
        <v>7667</v>
      </c>
      <c r="D3912" s="3">
        <v>100000</v>
      </c>
      <c r="E3912" s="4">
        <v>100036</v>
      </c>
      <c r="F3912" t="s">
        <v>8218</v>
      </c>
      <c r="G3912" t="s">
        <v>8223</v>
      </c>
      <c r="H3912" t="s">
        <v>8404</v>
      </c>
      <c r="I3912" t="s">
        <v>8245</v>
      </c>
      <c r="J3912">
        <v>1399271911</v>
      </c>
      <c r="K3912">
        <v>1396334311</v>
      </c>
      <c r="L3912" t="b">
        <v>0</v>
      </c>
      <c r="M3912">
        <v>558</v>
      </c>
      <c r="N3912" t="b">
        <v>1</v>
      </c>
      <c r="O3912" t="s">
        <v>8269</v>
      </c>
      <c r="P3912" t="s">
        <v>8322</v>
      </c>
      <c r="Q3912" t="s">
        <v>8325</v>
      </c>
      <c r="R3912">
        <f t="shared" si="427"/>
        <v>179.28</v>
      </c>
      <c r="S3912" s="9">
        <f t="shared" si="428"/>
        <v>100</v>
      </c>
      <c r="T3912" s="8">
        <f t="shared" si="429"/>
        <v>41730.276747685188</v>
      </c>
      <c r="U3912" s="8">
        <f t="shared" si="430"/>
        <v>41764.276747685188</v>
      </c>
      <c r="V3912" s="14">
        <f t="shared" si="431"/>
        <v>34</v>
      </c>
      <c r="W3912" s="10">
        <f t="shared" si="432"/>
        <v>3.6000000000000002E-4</v>
      </c>
      <c r="X3912" s="21">
        <f t="shared" si="433"/>
        <v>2014</v>
      </c>
    </row>
    <row r="3913" spans="1:24" ht="60" x14ac:dyDescent="0.25">
      <c r="A3913">
        <v>1336</v>
      </c>
      <c r="B3913" s="1" t="s">
        <v>1337</v>
      </c>
      <c r="C3913" s="1" t="s">
        <v>5446</v>
      </c>
      <c r="D3913" s="3">
        <v>100000</v>
      </c>
      <c r="E3913" s="4">
        <v>84947</v>
      </c>
      <c r="F3913" t="s">
        <v>8219</v>
      </c>
      <c r="G3913" t="s">
        <v>8223</v>
      </c>
      <c r="H3913" t="s">
        <v>8404</v>
      </c>
      <c r="I3913" t="s">
        <v>8245</v>
      </c>
      <c r="J3913">
        <v>1418849028</v>
      </c>
      <c r="K3913">
        <v>1415825028</v>
      </c>
      <c r="L3913" t="b">
        <v>0</v>
      </c>
      <c r="M3913">
        <v>224</v>
      </c>
      <c r="N3913" t="b">
        <v>0</v>
      </c>
      <c r="O3913" t="s">
        <v>8271</v>
      </c>
      <c r="P3913" t="s">
        <v>8307</v>
      </c>
      <c r="Q3913" t="s">
        <v>8309</v>
      </c>
      <c r="R3913">
        <f t="shared" si="427"/>
        <v>379.23</v>
      </c>
      <c r="S3913" s="9">
        <f t="shared" si="428"/>
        <v>85</v>
      </c>
      <c r="T3913" s="8">
        <f t="shared" si="429"/>
        <v>41955.863750000004</v>
      </c>
      <c r="U3913" s="8">
        <f t="shared" si="430"/>
        <v>41990.863750000004</v>
      </c>
      <c r="V3913" s="14">
        <f t="shared" si="431"/>
        <v>35</v>
      </c>
      <c r="W3913" s="10">
        <f t="shared" si="432"/>
        <v>-0.15053</v>
      </c>
      <c r="X3913" s="21">
        <f t="shared" si="433"/>
        <v>2014</v>
      </c>
    </row>
    <row r="3914" spans="1:24" ht="30" x14ac:dyDescent="0.25">
      <c r="A3914">
        <v>1315</v>
      </c>
      <c r="B3914" s="1" t="s">
        <v>1316</v>
      </c>
      <c r="C3914" s="1" t="s">
        <v>5425</v>
      </c>
      <c r="D3914" s="3">
        <v>100000</v>
      </c>
      <c r="E3914" s="4">
        <v>40404</v>
      </c>
      <c r="F3914" t="s">
        <v>8219</v>
      </c>
      <c r="G3914" t="s">
        <v>8223</v>
      </c>
      <c r="H3914" t="s">
        <v>8404</v>
      </c>
      <c r="I3914" t="s">
        <v>8245</v>
      </c>
      <c r="J3914">
        <v>1446771600</v>
      </c>
      <c r="K3914">
        <v>1443700648</v>
      </c>
      <c r="L3914" t="b">
        <v>0</v>
      </c>
      <c r="M3914">
        <v>248</v>
      </c>
      <c r="N3914" t="b">
        <v>0</v>
      </c>
      <c r="O3914" t="s">
        <v>8271</v>
      </c>
      <c r="P3914" t="s">
        <v>8307</v>
      </c>
      <c r="Q3914" t="s">
        <v>8309</v>
      </c>
      <c r="R3914">
        <f t="shared" si="427"/>
        <v>162.91999999999999</v>
      </c>
      <c r="S3914" s="9">
        <f t="shared" si="428"/>
        <v>40</v>
      </c>
      <c r="T3914" s="8">
        <f t="shared" si="429"/>
        <v>42278.498240740737</v>
      </c>
      <c r="U3914" s="8">
        <f t="shared" si="430"/>
        <v>42314.041666666672</v>
      </c>
      <c r="V3914" s="14">
        <f t="shared" si="431"/>
        <v>35.543425925934571</v>
      </c>
      <c r="W3914" s="10">
        <f t="shared" si="432"/>
        <v>-0.59596000000000005</v>
      </c>
      <c r="X3914" s="21">
        <f t="shared" si="433"/>
        <v>2015</v>
      </c>
    </row>
    <row r="3915" spans="1:24" ht="45" x14ac:dyDescent="0.25">
      <c r="A3915">
        <v>693</v>
      </c>
      <c r="B3915" s="1" t="s">
        <v>694</v>
      </c>
      <c r="C3915" s="1" t="s">
        <v>4803</v>
      </c>
      <c r="D3915" s="3">
        <v>100000</v>
      </c>
      <c r="E3915" s="4">
        <v>35338</v>
      </c>
      <c r="F3915" t="s">
        <v>8220</v>
      </c>
      <c r="G3915" t="s">
        <v>8223</v>
      </c>
      <c r="H3915" t="s">
        <v>8404</v>
      </c>
      <c r="I3915" t="s">
        <v>8245</v>
      </c>
      <c r="J3915">
        <v>1430421827</v>
      </c>
      <c r="K3915">
        <v>1427829827</v>
      </c>
      <c r="L3915" t="b">
        <v>0</v>
      </c>
      <c r="M3915">
        <v>296</v>
      </c>
      <c r="N3915" t="b">
        <v>0</v>
      </c>
      <c r="O3915" t="s">
        <v>8271</v>
      </c>
      <c r="P3915" t="s">
        <v>8307</v>
      </c>
      <c r="Q3915" t="s">
        <v>8309</v>
      </c>
      <c r="R3915">
        <f t="shared" si="427"/>
        <v>119.39</v>
      </c>
      <c r="S3915" s="9">
        <f t="shared" si="428"/>
        <v>35</v>
      </c>
      <c r="T3915" s="8">
        <f t="shared" si="429"/>
        <v>42094.808182870373</v>
      </c>
      <c r="U3915" s="8">
        <f t="shared" si="430"/>
        <v>42124.808182870373</v>
      </c>
      <c r="V3915" s="14">
        <f t="shared" si="431"/>
        <v>30</v>
      </c>
      <c r="W3915" s="10">
        <f t="shared" si="432"/>
        <v>-0.64661999999999997</v>
      </c>
      <c r="X3915" s="21">
        <f t="shared" si="433"/>
        <v>2015</v>
      </c>
    </row>
    <row r="3916" spans="1:24" ht="60" x14ac:dyDescent="0.25">
      <c r="A3916">
        <v>711</v>
      </c>
      <c r="B3916" s="1" t="s">
        <v>712</v>
      </c>
      <c r="C3916" s="1" t="s">
        <v>4821</v>
      </c>
      <c r="D3916" s="3">
        <v>100000</v>
      </c>
      <c r="E3916" s="4">
        <v>33791</v>
      </c>
      <c r="F3916" t="s">
        <v>8220</v>
      </c>
      <c r="G3916" t="s">
        <v>8232</v>
      </c>
      <c r="H3916" t="s">
        <v>8415</v>
      </c>
      <c r="I3916" t="s">
        <v>8248</v>
      </c>
      <c r="J3916">
        <v>1481716868</v>
      </c>
      <c r="K3916">
        <v>1478257268</v>
      </c>
      <c r="L3916" t="b">
        <v>0</v>
      </c>
      <c r="M3916">
        <v>338</v>
      </c>
      <c r="N3916" t="b">
        <v>0</v>
      </c>
      <c r="O3916" t="s">
        <v>8271</v>
      </c>
      <c r="P3916" t="s">
        <v>8307</v>
      </c>
      <c r="Q3916" t="s">
        <v>8309</v>
      </c>
      <c r="R3916">
        <f t="shared" si="427"/>
        <v>99.97</v>
      </c>
      <c r="S3916" s="9">
        <f t="shared" si="428"/>
        <v>34</v>
      </c>
      <c r="T3916" s="8">
        <f t="shared" si="429"/>
        <v>42678.459120370375</v>
      </c>
      <c r="U3916" s="8">
        <f t="shared" si="430"/>
        <v>42718.500787037032</v>
      </c>
      <c r="V3916" s="14">
        <f t="shared" si="431"/>
        <v>40.041666666656965</v>
      </c>
      <c r="W3916" s="10">
        <f t="shared" si="432"/>
        <v>-0.66208999999999996</v>
      </c>
      <c r="X3916" s="21">
        <f t="shared" si="433"/>
        <v>2016</v>
      </c>
    </row>
    <row r="3917" spans="1:24" ht="60" x14ac:dyDescent="0.25">
      <c r="A3917">
        <v>698</v>
      </c>
      <c r="B3917" s="1" t="s">
        <v>699</v>
      </c>
      <c r="C3917" s="1" t="s">
        <v>4808</v>
      </c>
      <c r="D3917" s="3">
        <v>100000</v>
      </c>
      <c r="E3917" s="4">
        <v>15390</v>
      </c>
      <c r="F3917" t="s">
        <v>8220</v>
      </c>
      <c r="G3917" t="s">
        <v>8223</v>
      </c>
      <c r="H3917" t="s">
        <v>8404</v>
      </c>
      <c r="I3917" t="s">
        <v>8245</v>
      </c>
      <c r="J3917">
        <v>1411005600</v>
      </c>
      <c r="K3917">
        <v>1408141245</v>
      </c>
      <c r="L3917" t="b">
        <v>0</v>
      </c>
      <c r="M3917">
        <v>29</v>
      </c>
      <c r="N3917" t="b">
        <v>0</v>
      </c>
      <c r="O3917" t="s">
        <v>8271</v>
      </c>
      <c r="P3917" t="s">
        <v>8307</v>
      </c>
      <c r="Q3917" t="s">
        <v>8309</v>
      </c>
      <c r="R3917">
        <f t="shared" si="427"/>
        <v>530.69000000000005</v>
      </c>
      <c r="S3917" s="9">
        <f t="shared" si="428"/>
        <v>15</v>
      </c>
      <c r="T3917" s="8">
        <f t="shared" si="429"/>
        <v>41866.931076388886</v>
      </c>
      <c r="U3917" s="8">
        <f t="shared" si="430"/>
        <v>41900.083333333336</v>
      </c>
      <c r="V3917" s="14">
        <f t="shared" si="431"/>
        <v>33.152256944449618</v>
      </c>
      <c r="W3917" s="10">
        <f t="shared" si="432"/>
        <v>-0.84609999999999996</v>
      </c>
      <c r="X3917" s="21">
        <f t="shared" si="433"/>
        <v>2014</v>
      </c>
    </row>
    <row r="3918" spans="1:24" x14ac:dyDescent="0.25">
      <c r="A3918">
        <v>217</v>
      </c>
      <c r="B3918" s="1" t="s">
        <v>219</v>
      </c>
      <c r="C3918" s="1" t="s">
        <v>4327</v>
      </c>
      <c r="D3918" s="3">
        <v>100000</v>
      </c>
      <c r="E3918" s="4">
        <v>11943</v>
      </c>
      <c r="F3918" t="s">
        <v>8220</v>
      </c>
      <c r="G3918" t="s">
        <v>8234</v>
      </c>
      <c r="H3918" t="s">
        <v>8407</v>
      </c>
      <c r="I3918" t="s">
        <v>8254</v>
      </c>
      <c r="J3918">
        <v>1419780149</v>
      </c>
      <c r="K3918">
        <v>1417101749</v>
      </c>
      <c r="L3918" t="b">
        <v>0</v>
      </c>
      <c r="M3918">
        <v>38</v>
      </c>
      <c r="N3918" t="b">
        <v>0</v>
      </c>
      <c r="O3918" t="s">
        <v>8266</v>
      </c>
      <c r="P3918" t="s">
        <v>8320</v>
      </c>
      <c r="Q3918" t="s">
        <v>8324</v>
      </c>
      <c r="R3918">
        <f t="shared" si="427"/>
        <v>314.29000000000002</v>
      </c>
      <c r="S3918" s="9">
        <f t="shared" si="428"/>
        <v>12</v>
      </c>
      <c r="T3918" s="8">
        <f t="shared" si="429"/>
        <v>41970.64061342593</v>
      </c>
      <c r="U3918" s="8">
        <f t="shared" si="430"/>
        <v>42001.64061342593</v>
      </c>
      <c r="V3918" s="14">
        <f t="shared" si="431"/>
        <v>31</v>
      </c>
      <c r="W3918" s="10">
        <f t="shared" si="432"/>
        <v>-0.88056999999999996</v>
      </c>
      <c r="X3918" s="21">
        <f t="shared" si="433"/>
        <v>2014</v>
      </c>
    </row>
    <row r="3919" spans="1:24" ht="45" x14ac:dyDescent="0.25">
      <c r="A3919">
        <v>1043</v>
      </c>
      <c r="B3919" s="1" t="s">
        <v>1044</v>
      </c>
      <c r="C3919" s="1" t="s">
        <v>5153</v>
      </c>
      <c r="D3919" s="3">
        <v>100000</v>
      </c>
      <c r="E3919" s="4">
        <v>8537</v>
      </c>
      <c r="F3919" t="s">
        <v>8219</v>
      </c>
      <c r="G3919" t="s">
        <v>8223</v>
      </c>
      <c r="H3919" t="s">
        <v>8404</v>
      </c>
      <c r="I3919" t="s">
        <v>8245</v>
      </c>
      <c r="J3919">
        <v>1432101855</v>
      </c>
      <c r="K3919">
        <v>1429509855</v>
      </c>
      <c r="L3919" t="b">
        <v>0</v>
      </c>
      <c r="M3919">
        <v>292</v>
      </c>
      <c r="N3919" t="b">
        <v>0</v>
      </c>
      <c r="O3919" t="s">
        <v>8279</v>
      </c>
      <c r="P3919" t="s">
        <v>8345</v>
      </c>
      <c r="Q3919" t="s">
        <v>8346</v>
      </c>
      <c r="R3919">
        <f t="shared" si="427"/>
        <v>29.24</v>
      </c>
      <c r="S3919" s="9">
        <f t="shared" si="428"/>
        <v>9</v>
      </c>
      <c r="T3919" s="8">
        <f t="shared" si="429"/>
        <v>42114.252951388888</v>
      </c>
      <c r="U3919" s="8">
        <f t="shared" si="430"/>
        <v>42144.252951388888</v>
      </c>
      <c r="V3919" s="14">
        <f t="shared" si="431"/>
        <v>30</v>
      </c>
      <c r="W3919" s="10">
        <f t="shared" si="432"/>
        <v>-0.91463000000000005</v>
      </c>
      <c r="X3919" s="21">
        <f t="shared" si="433"/>
        <v>2015</v>
      </c>
    </row>
    <row r="3920" spans="1:24" ht="60" x14ac:dyDescent="0.25">
      <c r="A3920">
        <v>687</v>
      </c>
      <c r="B3920" s="1" t="s">
        <v>688</v>
      </c>
      <c r="C3920" s="1" t="s">
        <v>4797</v>
      </c>
      <c r="D3920" s="3">
        <v>100000</v>
      </c>
      <c r="E3920" s="4">
        <v>3550</v>
      </c>
      <c r="F3920" t="s">
        <v>8220</v>
      </c>
      <c r="G3920" t="s">
        <v>8237</v>
      </c>
      <c r="H3920" t="s">
        <v>8420</v>
      </c>
      <c r="I3920" t="s">
        <v>8255</v>
      </c>
      <c r="J3920">
        <v>1486317653</v>
      </c>
      <c r="K3920">
        <v>1481133653</v>
      </c>
      <c r="L3920" t="b">
        <v>0</v>
      </c>
      <c r="M3920">
        <v>6</v>
      </c>
      <c r="N3920" t="b">
        <v>0</v>
      </c>
      <c r="O3920" t="s">
        <v>8271</v>
      </c>
      <c r="P3920" t="s">
        <v>8307</v>
      </c>
      <c r="Q3920" t="s">
        <v>8309</v>
      </c>
      <c r="R3920">
        <f t="shared" si="427"/>
        <v>591.66999999999996</v>
      </c>
      <c r="S3920" s="9">
        <f t="shared" si="428"/>
        <v>4</v>
      </c>
      <c r="T3920" s="8">
        <f t="shared" si="429"/>
        <v>42711.750613425931</v>
      </c>
      <c r="U3920" s="8">
        <f t="shared" si="430"/>
        <v>42771.750613425931</v>
      </c>
      <c r="V3920" s="14">
        <f t="shared" si="431"/>
        <v>60</v>
      </c>
      <c r="W3920" s="10">
        <f t="shared" si="432"/>
        <v>-0.96450000000000002</v>
      </c>
      <c r="X3920" s="21">
        <f t="shared" si="433"/>
        <v>2016</v>
      </c>
    </row>
    <row r="3921" spans="1:24" ht="45" x14ac:dyDescent="0.25">
      <c r="A3921">
        <v>1016</v>
      </c>
      <c r="B3921" s="1" t="s">
        <v>1017</v>
      </c>
      <c r="C3921" s="1" t="s">
        <v>5126</v>
      </c>
      <c r="D3921" s="3">
        <v>100000</v>
      </c>
      <c r="E3921" s="4">
        <v>2842</v>
      </c>
      <c r="F3921" t="s">
        <v>8219</v>
      </c>
      <c r="G3921" t="s">
        <v>8223</v>
      </c>
      <c r="H3921" t="s">
        <v>8404</v>
      </c>
      <c r="I3921" t="s">
        <v>8245</v>
      </c>
      <c r="J3921">
        <v>1459992856</v>
      </c>
      <c r="K3921">
        <v>1456108456</v>
      </c>
      <c r="L3921" t="b">
        <v>0</v>
      </c>
      <c r="M3921">
        <v>38</v>
      </c>
      <c r="N3921" t="b">
        <v>0</v>
      </c>
      <c r="O3921" t="s">
        <v>8271</v>
      </c>
      <c r="P3921" t="s">
        <v>8307</v>
      </c>
      <c r="Q3921" t="s">
        <v>8309</v>
      </c>
      <c r="R3921">
        <f t="shared" si="427"/>
        <v>74.790000000000006</v>
      </c>
      <c r="S3921" s="9">
        <f t="shared" si="428"/>
        <v>3</v>
      </c>
      <c r="T3921" s="8">
        <f t="shared" si="429"/>
        <v>42422.107129629629</v>
      </c>
      <c r="U3921" s="8">
        <f t="shared" si="430"/>
        <v>42467.065462962957</v>
      </c>
      <c r="V3921" s="14">
        <f t="shared" si="431"/>
        <v>44.958333333328483</v>
      </c>
      <c r="W3921" s="10">
        <f t="shared" si="432"/>
        <v>-0.97158</v>
      </c>
      <c r="X3921" s="21">
        <f t="shared" si="433"/>
        <v>2016</v>
      </c>
    </row>
    <row r="3922" spans="1:24" ht="60" x14ac:dyDescent="0.25">
      <c r="A3922">
        <v>975</v>
      </c>
      <c r="B3922" s="1" t="s">
        <v>976</v>
      </c>
      <c r="C3922" s="1" t="s">
        <v>5085</v>
      </c>
      <c r="D3922" s="3">
        <v>100000</v>
      </c>
      <c r="E3922" s="4">
        <v>2607</v>
      </c>
      <c r="F3922" t="s">
        <v>8220</v>
      </c>
      <c r="G3922" t="s">
        <v>8223</v>
      </c>
      <c r="H3922" t="s">
        <v>8404</v>
      </c>
      <c r="I3922" t="s">
        <v>8245</v>
      </c>
      <c r="J3922">
        <v>1467132185</v>
      </c>
      <c r="K3922">
        <v>1461948185</v>
      </c>
      <c r="L3922" t="b">
        <v>0</v>
      </c>
      <c r="M3922">
        <v>24</v>
      </c>
      <c r="N3922" t="b">
        <v>0</v>
      </c>
      <c r="O3922" t="s">
        <v>8271</v>
      </c>
      <c r="P3922" t="s">
        <v>8307</v>
      </c>
      <c r="Q3922" t="s">
        <v>8309</v>
      </c>
      <c r="R3922">
        <f t="shared" si="427"/>
        <v>108.63</v>
      </c>
      <c r="S3922" s="9">
        <f t="shared" si="428"/>
        <v>3</v>
      </c>
      <c r="T3922" s="8">
        <f t="shared" si="429"/>
        <v>42489.696585648147</v>
      </c>
      <c r="U3922" s="8">
        <f t="shared" si="430"/>
        <v>42549.696585648147</v>
      </c>
      <c r="V3922" s="14">
        <f t="shared" si="431"/>
        <v>60</v>
      </c>
      <c r="W3922" s="10">
        <f t="shared" si="432"/>
        <v>-0.97392999999999996</v>
      </c>
      <c r="X3922" s="21">
        <f t="shared" si="433"/>
        <v>2016</v>
      </c>
    </row>
    <row r="3923" spans="1:24" ht="45" x14ac:dyDescent="0.25">
      <c r="A3923">
        <v>945</v>
      </c>
      <c r="B3923" s="1" t="s">
        <v>946</v>
      </c>
      <c r="C3923" s="1" t="s">
        <v>5055</v>
      </c>
      <c r="D3923" s="3">
        <v>100000</v>
      </c>
      <c r="E3923" s="4">
        <v>2484</v>
      </c>
      <c r="F3923" t="s">
        <v>8220</v>
      </c>
      <c r="G3923" t="s">
        <v>8229</v>
      </c>
      <c r="H3923" t="s">
        <v>8410</v>
      </c>
      <c r="I3923" t="s">
        <v>8248</v>
      </c>
      <c r="J3923">
        <v>1487462340</v>
      </c>
      <c r="K3923">
        <v>1482958626</v>
      </c>
      <c r="L3923" t="b">
        <v>0</v>
      </c>
      <c r="M3923">
        <v>16</v>
      </c>
      <c r="N3923" t="b">
        <v>0</v>
      </c>
      <c r="O3923" t="s">
        <v>8271</v>
      </c>
      <c r="P3923" t="s">
        <v>8307</v>
      </c>
      <c r="Q3923" t="s">
        <v>8309</v>
      </c>
      <c r="R3923">
        <f t="shared" si="427"/>
        <v>155.25</v>
      </c>
      <c r="S3923" s="9">
        <f t="shared" si="428"/>
        <v>2</v>
      </c>
      <c r="T3923" s="8">
        <f t="shared" si="429"/>
        <v>42732.872986111113</v>
      </c>
      <c r="U3923" s="8">
        <f t="shared" si="430"/>
        <v>42784.999305555553</v>
      </c>
      <c r="V3923" s="14">
        <f t="shared" si="431"/>
        <v>52.126319444440014</v>
      </c>
      <c r="W3923" s="10">
        <f t="shared" si="432"/>
        <v>-0.97516000000000003</v>
      </c>
      <c r="X3923" s="21">
        <f t="shared" si="433"/>
        <v>2016</v>
      </c>
    </row>
    <row r="3924" spans="1:24" ht="60" x14ac:dyDescent="0.25">
      <c r="A3924">
        <v>2132</v>
      </c>
      <c r="B3924" s="1" t="s">
        <v>2133</v>
      </c>
      <c r="C3924" s="1" t="s">
        <v>6242</v>
      </c>
      <c r="D3924" s="3">
        <v>100000</v>
      </c>
      <c r="E3924" s="4">
        <v>2112.9899999999998</v>
      </c>
      <c r="F3924" t="s">
        <v>8220</v>
      </c>
      <c r="G3924" t="s">
        <v>8223</v>
      </c>
      <c r="H3924" t="s">
        <v>8404</v>
      </c>
      <c r="I3924" t="s">
        <v>8245</v>
      </c>
      <c r="J3924">
        <v>1391427692</v>
      </c>
      <c r="K3924">
        <v>1388835692</v>
      </c>
      <c r="L3924" t="b">
        <v>0</v>
      </c>
      <c r="M3924">
        <v>99</v>
      </c>
      <c r="N3924" t="b">
        <v>0</v>
      </c>
      <c r="O3924" t="s">
        <v>8280</v>
      </c>
      <c r="P3924" t="s">
        <v>8315</v>
      </c>
      <c r="Q3924" t="s">
        <v>8333</v>
      </c>
      <c r="R3924">
        <f t="shared" si="427"/>
        <v>21.34</v>
      </c>
      <c r="S3924" s="9">
        <f t="shared" si="428"/>
        <v>2</v>
      </c>
      <c r="T3924" s="8">
        <f t="shared" si="429"/>
        <v>41643.487175925926</v>
      </c>
      <c r="U3924" s="8">
        <f t="shared" si="430"/>
        <v>41673.487175925926</v>
      </c>
      <c r="V3924" s="14">
        <f t="shared" si="431"/>
        <v>30</v>
      </c>
      <c r="W3924" s="10">
        <f t="shared" si="432"/>
        <v>-0.97887009999999997</v>
      </c>
      <c r="X3924" s="21">
        <f t="shared" si="433"/>
        <v>2014</v>
      </c>
    </row>
    <row r="3925" spans="1:24" ht="45" x14ac:dyDescent="0.25">
      <c r="A3925">
        <v>2644</v>
      </c>
      <c r="B3925" s="1" t="s">
        <v>2644</v>
      </c>
      <c r="C3925" s="1" t="s">
        <v>6754</v>
      </c>
      <c r="D3925" s="3">
        <v>100000</v>
      </c>
      <c r="E3925" s="4">
        <v>2053</v>
      </c>
      <c r="F3925" t="s">
        <v>8219</v>
      </c>
      <c r="G3925" t="s">
        <v>8223</v>
      </c>
      <c r="H3925" t="s">
        <v>8404</v>
      </c>
      <c r="I3925" t="s">
        <v>8245</v>
      </c>
      <c r="J3925">
        <v>1489172435</v>
      </c>
      <c r="K3925">
        <v>1486580435</v>
      </c>
      <c r="L3925" t="b">
        <v>1</v>
      </c>
      <c r="M3925">
        <v>52</v>
      </c>
      <c r="N3925" t="b">
        <v>0</v>
      </c>
      <c r="O3925" t="s">
        <v>8299</v>
      </c>
      <c r="P3925" t="s">
        <v>8307</v>
      </c>
      <c r="Q3925" t="s">
        <v>8314</v>
      </c>
      <c r="R3925">
        <f t="shared" si="427"/>
        <v>39.479999999999997</v>
      </c>
      <c r="S3925" s="9">
        <f t="shared" si="428"/>
        <v>2</v>
      </c>
      <c r="T3925" s="8">
        <f t="shared" si="429"/>
        <v>42774.792071759264</v>
      </c>
      <c r="U3925" s="8">
        <f t="shared" si="430"/>
        <v>42804.792071759264</v>
      </c>
      <c r="V3925" s="14">
        <f t="shared" si="431"/>
        <v>30</v>
      </c>
      <c r="W3925" s="10">
        <f t="shared" si="432"/>
        <v>-0.97946999999999995</v>
      </c>
      <c r="X3925" s="21">
        <f t="shared" si="433"/>
        <v>2017</v>
      </c>
    </row>
    <row r="3926" spans="1:24" ht="30" x14ac:dyDescent="0.25">
      <c r="A3926">
        <v>128</v>
      </c>
      <c r="B3926" s="1" t="s">
        <v>130</v>
      </c>
      <c r="C3926" s="1" t="s">
        <v>4239</v>
      </c>
      <c r="D3926" s="3">
        <v>100000</v>
      </c>
      <c r="E3926" s="4">
        <v>1867</v>
      </c>
      <c r="F3926" t="s">
        <v>8219</v>
      </c>
      <c r="G3926" t="s">
        <v>8223</v>
      </c>
      <c r="H3926" t="s">
        <v>8404</v>
      </c>
      <c r="I3926" t="s">
        <v>8245</v>
      </c>
      <c r="J3926">
        <v>1476941293</v>
      </c>
      <c r="K3926">
        <v>1473917293</v>
      </c>
      <c r="L3926" t="b">
        <v>0</v>
      </c>
      <c r="M3926">
        <v>6</v>
      </c>
      <c r="N3926" t="b">
        <v>0</v>
      </c>
      <c r="O3926" t="s">
        <v>8265</v>
      </c>
      <c r="P3926" t="s">
        <v>8320</v>
      </c>
      <c r="Q3926" t="s">
        <v>8336</v>
      </c>
      <c r="R3926">
        <f t="shared" si="427"/>
        <v>311.17</v>
      </c>
      <c r="S3926" s="9">
        <f t="shared" si="428"/>
        <v>2</v>
      </c>
      <c r="T3926" s="8">
        <f t="shared" si="429"/>
        <v>42628.22792824074</v>
      </c>
      <c r="U3926" s="8">
        <f t="shared" si="430"/>
        <v>42663.22792824074</v>
      </c>
      <c r="V3926" s="14">
        <f t="shared" si="431"/>
        <v>35</v>
      </c>
      <c r="W3926" s="10">
        <f t="shared" si="432"/>
        <v>-0.98133000000000004</v>
      </c>
      <c r="X3926" s="21">
        <f t="shared" si="433"/>
        <v>2016</v>
      </c>
    </row>
    <row r="3927" spans="1:24" ht="60" x14ac:dyDescent="0.25">
      <c r="A3927">
        <v>676</v>
      </c>
      <c r="B3927" s="1" t="s">
        <v>677</v>
      </c>
      <c r="C3927" s="1" t="s">
        <v>4786</v>
      </c>
      <c r="D3927" s="3">
        <v>100000</v>
      </c>
      <c r="E3927" s="4">
        <v>1471</v>
      </c>
      <c r="F3927" t="s">
        <v>8220</v>
      </c>
      <c r="G3927" t="s">
        <v>8228</v>
      </c>
      <c r="H3927" t="s">
        <v>8409</v>
      </c>
      <c r="I3927" t="s">
        <v>8250</v>
      </c>
      <c r="J3927">
        <v>1423333581</v>
      </c>
      <c r="K3927">
        <v>1420741581</v>
      </c>
      <c r="L3927" t="b">
        <v>0</v>
      </c>
      <c r="M3927">
        <v>24</v>
      </c>
      <c r="N3927" t="b">
        <v>0</v>
      </c>
      <c r="O3927" t="s">
        <v>8271</v>
      </c>
      <c r="P3927" t="s">
        <v>8307</v>
      </c>
      <c r="Q3927" t="s">
        <v>8309</v>
      </c>
      <c r="R3927">
        <f t="shared" si="427"/>
        <v>61.29</v>
      </c>
      <c r="S3927" s="9">
        <f t="shared" si="428"/>
        <v>1</v>
      </c>
      <c r="T3927" s="8">
        <f t="shared" si="429"/>
        <v>42012.768298611118</v>
      </c>
      <c r="U3927" s="8">
        <f t="shared" si="430"/>
        <v>42042.768298611118</v>
      </c>
      <c r="V3927" s="14">
        <f t="shared" si="431"/>
        <v>30</v>
      </c>
      <c r="W3927" s="10">
        <f t="shared" si="432"/>
        <v>-0.98529</v>
      </c>
      <c r="X3927" s="21">
        <f t="shared" si="433"/>
        <v>2015</v>
      </c>
    </row>
    <row r="3928" spans="1:24" ht="45" x14ac:dyDescent="0.25">
      <c r="A3928">
        <v>3092</v>
      </c>
      <c r="B3928" s="1" t="s">
        <v>3092</v>
      </c>
      <c r="C3928" s="1" t="s">
        <v>7202</v>
      </c>
      <c r="D3928" s="3">
        <v>100000</v>
      </c>
      <c r="E3928" s="4">
        <v>1183.19</v>
      </c>
      <c r="F3928" t="s">
        <v>8220</v>
      </c>
      <c r="G3928" t="s">
        <v>8223</v>
      </c>
      <c r="H3928" t="s">
        <v>8404</v>
      </c>
      <c r="I3928" t="s">
        <v>8245</v>
      </c>
      <c r="J3928">
        <v>1444946400</v>
      </c>
      <c r="K3928">
        <v>1441723912</v>
      </c>
      <c r="L3928" t="b">
        <v>0</v>
      </c>
      <c r="M3928">
        <v>21</v>
      </c>
      <c r="N3928" t="b">
        <v>0</v>
      </c>
      <c r="O3928" t="s">
        <v>8301</v>
      </c>
      <c r="P3928" t="s">
        <v>8322</v>
      </c>
      <c r="Q3928" t="s">
        <v>8323</v>
      </c>
      <c r="R3928">
        <f t="shared" si="427"/>
        <v>56.34</v>
      </c>
      <c r="S3928" s="9">
        <f t="shared" si="428"/>
        <v>1</v>
      </c>
      <c r="T3928" s="8">
        <f t="shared" si="429"/>
        <v>42255.619351851856</v>
      </c>
      <c r="U3928" s="8">
        <f t="shared" si="430"/>
        <v>42292.916666666672</v>
      </c>
      <c r="V3928" s="14">
        <f t="shared" si="431"/>
        <v>37.297314814815763</v>
      </c>
      <c r="W3928" s="10">
        <f t="shared" si="432"/>
        <v>-0.98816809999999999</v>
      </c>
      <c r="X3928" s="21">
        <f t="shared" si="433"/>
        <v>2015</v>
      </c>
    </row>
    <row r="3929" spans="1:24" ht="60" x14ac:dyDescent="0.25">
      <c r="A3929">
        <v>1326</v>
      </c>
      <c r="B3929" s="1" t="s">
        <v>1327</v>
      </c>
      <c r="C3929" s="1" t="s">
        <v>5436</v>
      </c>
      <c r="D3929" s="3">
        <v>100000</v>
      </c>
      <c r="E3929" s="4">
        <v>1130</v>
      </c>
      <c r="F3929" t="s">
        <v>8219</v>
      </c>
      <c r="G3929" t="s">
        <v>8223</v>
      </c>
      <c r="H3929" t="s">
        <v>8404</v>
      </c>
      <c r="I3929" t="s">
        <v>8245</v>
      </c>
      <c r="J3929">
        <v>1421348428</v>
      </c>
      <c r="K3929">
        <v>1417460428</v>
      </c>
      <c r="L3929" t="b">
        <v>0</v>
      </c>
      <c r="M3929">
        <v>11</v>
      </c>
      <c r="N3929" t="b">
        <v>0</v>
      </c>
      <c r="O3929" t="s">
        <v>8271</v>
      </c>
      <c r="P3929" t="s">
        <v>8307</v>
      </c>
      <c r="Q3929" t="s">
        <v>8309</v>
      </c>
      <c r="R3929">
        <f t="shared" si="427"/>
        <v>102.73</v>
      </c>
      <c r="S3929" s="9">
        <f t="shared" si="428"/>
        <v>1</v>
      </c>
      <c r="T3929" s="8">
        <f t="shared" si="429"/>
        <v>41974.791990740734</v>
      </c>
      <c r="U3929" s="8">
        <f t="shared" si="430"/>
        <v>42019.791990740734</v>
      </c>
      <c r="V3929" s="14">
        <f t="shared" si="431"/>
        <v>45</v>
      </c>
      <c r="W3929" s="10">
        <f t="shared" si="432"/>
        <v>-0.98870000000000002</v>
      </c>
      <c r="X3929" s="21">
        <f t="shared" si="433"/>
        <v>2014</v>
      </c>
    </row>
    <row r="3930" spans="1:24" ht="30" x14ac:dyDescent="0.25">
      <c r="A3930">
        <v>705</v>
      </c>
      <c r="B3930" s="1" t="s">
        <v>706</v>
      </c>
      <c r="C3930" s="1" t="s">
        <v>4815</v>
      </c>
      <c r="D3930" s="3">
        <v>100000</v>
      </c>
      <c r="E3930" s="4">
        <v>977</v>
      </c>
      <c r="F3930" t="s">
        <v>8220</v>
      </c>
      <c r="G3930" t="s">
        <v>8232</v>
      </c>
      <c r="H3930" t="s">
        <v>8415</v>
      </c>
      <c r="I3930" t="s">
        <v>8248</v>
      </c>
      <c r="J3930">
        <v>1484999278</v>
      </c>
      <c r="K3930">
        <v>1482407278</v>
      </c>
      <c r="L3930" t="b">
        <v>0</v>
      </c>
      <c r="M3930">
        <v>5</v>
      </c>
      <c r="N3930" t="b">
        <v>0</v>
      </c>
      <c r="O3930" t="s">
        <v>8271</v>
      </c>
      <c r="P3930" t="s">
        <v>8307</v>
      </c>
      <c r="Q3930" t="s">
        <v>8309</v>
      </c>
      <c r="R3930">
        <f t="shared" si="427"/>
        <v>195.4</v>
      </c>
      <c r="S3930" s="9">
        <f t="shared" si="428"/>
        <v>1</v>
      </c>
      <c r="T3930" s="8">
        <f t="shared" si="429"/>
        <v>42726.491643518515</v>
      </c>
      <c r="U3930" s="8">
        <f t="shared" si="430"/>
        <v>42756.491643518515</v>
      </c>
      <c r="V3930" s="14">
        <f t="shared" si="431"/>
        <v>30</v>
      </c>
      <c r="W3930" s="10">
        <f t="shared" si="432"/>
        <v>-0.99023000000000005</v>
      </c>
      <c r="X3930" s="21">
        <f t="shared" si="433"/>
        <v>2016</v>
      </c>
    </row>
    <row r="3931" spans="1:24" ht="60" x14ac:dyDescent="0.25">
      <c r="A3931">
        <v>2652</v>
      </c>
      <c r="B3931" s="1" t="s">
        <v>2652</v>
      </c>
      <c r="C3931" s="1" t="s">
        <v>6762</v>
      </c>
      <c r="D3931" s="3">
        <v>100000</v>
      </c>
      <c r="E3931" s="4">
        <v>885</v>
      </c>
      <c r="F3931" t="s">
        <v>8219</v>
      </c>
      <c r="G3931" t="s">
        <v>8225</v>
      </c>
      <c r="H3931" t="s">
        <v>8405</v>
      </c>
      <c r="I3931" t="s">
        <v>8247</v>
      </c>
      <c r="J3931">
        <v>1418183325</v>
      </c>
      <c r="K3931">
        <v>1415591325</v>
      </c>
      <c r="L3931" t="b">
        <v>0</v>
      </c>
      <c r="M3931">
        <v>11</v>
      </c>
      <c r="N3931" t="b">
        <v>0</v>
      </c>
      <c r="O3931" t="s">
        <v>8299</v>
      </c>
      <c r="P3931" t="s">
        <v>8307</v>
      </c>
      <c r="Q3931" t="s">
        <v>8314</v>
      </c>
      <c r="R3931">
        <f t="shared" si="427"/>
        <v>80.45</v>
      </c>
      <c r="S3931" s="9">
        <f t="shared" si="428"/>
        <v>1</v>
      </c>
      <c r="T3931" s="8">
        <f t="shared" si="429"/>
        <v>41953.158854166672</v>
      </c>
      <c r="U3931" s="8">
        <f t="shared" si="430"/>
        <v>41983.158854166672</v>
      </c>
      <c r="V3931" s="14">
        <f t="shared" si="431"/>
        <v>30</v>
      </c>
      <c r="W3931" s="10">
        <f t="shared" si="432"/>
        <v>-0.99114999999999998</v>
      </c>
      <c r="X3931" s="21">
        <f t="shared" si="433"/>
        <v>2014</v>
      </c>
    </row>
    <row r="3932" spans="1:24" ht="60" x14ac:dyDescent="0.25">
      <c r="A3932">
        <v>1320</v>
      </c>
      <c r="B3932" s="1" t="s">
        <v>1321</v>
      </c>
      <c r="C3932" s="1" t="s">
        <v>5430</v>
      </c>
      <c r="D3932" s="3">
        <v>100000</v>
      </c>
      <c r="E3932" s="4">
        <v>503</v>
      </c>
      <c r="F3932" t="s">
        <v>8219</v>
      </c>
      <c r="G3932" t="s">
        <v>8232</v>
      </c>
      <c r="H3932" t="s">
        <v>8415</v>
      </c>
      <c r="I3932" t="s">
        <v>8248</v>
      </c>
      <c r="J3932">
        <v>1483138800</v>
      </c>
      <c r="K3932">
        <v>1480610046</v>
      </c>
      <c r="L3932" t="b">
        <v>0</v>
      </c>
      <c r="M3932">
        <v>3</v>
      </c>
      <c r="N3932" t="b">
        <v>0</v>
      </c>
      <c r="O3932" t="s">
        <v>8271</v>
      </c>
      <c r="P3932" t="s">
        <v>8307</v>
      </c>
      <c r="Q3932" t="s">
        <v>8309</v>
      </c>
      <c r="R3932">
        <f t="shared" si="427"/>
        <v>167.67</v>
      </c>
      <c r="S3932" s="9">
        <f t="shared" si="428"/>
        <v>1</v>
      </c>
      <c r="T3932" s="8">
        <f t="shared" si="429"/>
        <v>42705.690347222218</v>
      </c>
      <c r="U3932" s="8">
        <f t="shared" si="430"/>
        <v>42734.958333333328</v>
      </c>
      <c r="V3932" s="14">
        <f t="shared" si="431"/>
        <v>29.267986111110076</v>
      </c>
      <c r="W3932" s="10">
        <f t="shared" si="432"/>
        <v>-0.99497000000000002</v>
      </c>
      <c r="X3932" s="21">
        <f t="shared" si="433"/>
        <v>2016</v>
      </c>
    </row>
    <row r="3933" spans="1:24" ht="45" x14ac:dyDescent="0.25">
      <c r="A3933">
        <v>992</v>
      </c>
      <c r="B3933" s="1" t="s">
        <v>993</v>
      </c>
      <c r="C3933" s="1" t="s">
        <v>5102</v>
      </c>
      <c r="D3933" s="3">
        <v>100000</v>
      </c>
      <c r="E3933" s="4">
        <v>467</v>
      </c>
      <c r="F3933" t="s">
        <v>8220</v>
      </c>
      <c r="G3933" t="s">
        <v>8223</v>
      </c>
      <c r="H3933" t="s">
        <v>8404</v>
      </c>
      <c r="I3933" t="s">
        <v>8245</v>
      </c>
      <c r="J3933">
        <v>1462655519</v>
      </c>
      <c r="K3933">
        <v>1457475119</v>
      </c>
      <c r="L3933" t="b">
        <v>0</v>
      </c>
      <c r="M3933">
        <v>4</v>
      </c>
      <c r="N3933" t="b">
        <v>0</v>
      </c>
      <c r="O3933" t="s">
        <v>8271</v>
      </c>
      <c r="P3933" t="s">
        <v>8307</v>
      </c>
      <c r="Q3933" t="s">
        <v>8309</v>
      </c>
      <c r="R3933">
        <f t="shared" si="427"/>
        <v>116.75</v>
      </c>
      <c r="S3933" s="9">
        <f t="shared" si="428"/>
        <v>0</v>
      </c>
      <c r="T3933" s="8">
        <f t="shared" si="429"/>
        <v>42437.924988425926</v>
      </c>
      <c r="U3933" s="8">
        <f t="shared" si="430"/>
        <v>42497.883321759262</v>
      </c>
      <c r="V3933" s="14">
        <f t="shared" si="431"/>
        <v>59.958333333335759</v>
      </c>
      <c r="W3933" s="10">
        <f t="shared" si="432"/>
        <v>-0.99533000000000005</v>
      </c>
      <c r="X3933" s="21">
        <f t="shared" si="433"/>
        <v>2016</v>
      </c>
    </row>
    <row r="3934" spans="1:24" ht="60" x14ac:dyDescent="0.25">
      <c r="A3934">
        <v>595</v>
      </c>
      <c r="B3934" s="1" t="s">
        <v>596</v>
      </c>
      <c r="C3934" s="1" t="s">
        <v>4705</v>
      </c>
      <c r="D3934" s="3">
        <v>100000</v>
      </c>
      <c r="E3934" s="4">
        <v>426</v>
      </c>
      <c r="F3934" t="s">
        <v>8220</v>
      </c>
      <c r="G3934" t="s">
        <v>8223</v>
      </c>
      <c r="H3934" t="s">
        <v>8404</v>
      </c>
      <c r="I3934" t="s">
        <v>8245</v>
      </c>
      <c r="J3934">
        <v>1430703638</v>
      </c>
      <c r="K3934">
        <v>1426815638</v>
      </c>
      <c r="L3934" t="b">
        <v>0</v>
      </c>
      <c r="M3934">
        <v>8</v>
      </c>
      <c r="N3934" t="b">
        <v>0</v>
      </c>
      <c r="O3934" t="s">
        <v>8270</v>
      </c>
      <c r="P3934" t="s">
        <v>8307</v>
      </c>
      <c r="Q3934" t="s">
        <v>8341</v>
      </c>
      <c r="R3934">
        <f t="shared" si="427"/>
        <v>53.25</v>
      </c>
      <c r="S3934" s="9">
        <f t="shared" si="428"/>
        <v>0</v>
      </c>
      <c r="T3934" s="8">
        <f t="shared" si="429"/>
        <v>42083.069884259254</v>
      </c>
      <c r="U3934" s="8">
        <f t="shared" si="430"/>
        <v>42128.069884259254</v>
      </c>
      <c r="V3934" s="14">
        <f t="shared" si="431"/>
        <v>45</v>
      </c>
      <c r="W3934" s="10">
        <f t="shared" si="432"/>
        <v>-0.99573999999999996</v>
      </c>
      <c r="X3934" s="21">
        <f t="shared" si="433"/>
        <v>2015</v>
      </c>
    </row>
    <row r="3935" spans="1:24" ht="30" x14ac:dyDescent="0.25">
      <c r="A3935">
        <v>717</v>
      </c>
      <c r="B3935" s="1" t="s">
        <v>718</v>
      </c>
      <c r="C3935" s="1" t="s">
        <v>4827</v>
      </c>
      <c r="D3935" s="3">
        <v>100000</v>
      </c>
      <c r="E3935" s="4">
        <v>305</v>
      </c>
      <c r="F3935" t="s">
        <v>8220</v>
      </c>
      <c r="G3935" t="s">
        <v>8223</v>
      </c>
      <c r="H3935" t="s">
        <v>8404</v>
      </c>
      <c r="I3935" t="s">
        <v>8245</v>
      </c>
      <c r="J3935">
        <v>1409949002</v>
      </c>
      <c r="K3935">
        <v>1407357002</v>
      </c>
      <c r="L3935" t="b">
        <v>0</v>
      </c>
      <c r="M3935">
        <v>4</v>
      </c>
      <c r="N3935" t="b">
        <v>0</v>
      </c>
      <c r="O3935" t="s">
        <v>8271</v>
      </c>
      <c r="P3935" t="s">
        <v>8307</v>
      </c>
      <c r="Q3935" t="s">
        <v>8309</v>
      </c>
      <c r="R3935">
        <f t="shared" si="427"/>
        <v>76.25</v>
      </c>
      <c r="S3935" s="9">
        <f t="shared" si="428"/>
        <v>0</v>
      </c>
      <c r="T3935" s="8">
        <f t="shared" si="429"/>
        <v>41857.854189814818</v>
      </c>
      <c r="U3935" s="8">
        <f t="shared" si="430"/>
        <v>41887.854189814818</v>
      </c>
      <c r="V3935" s="14">
        <f t="shared" si="431"/>
        <v>30</v>
      </c>
      <c r="W3935" s="10">
        <f t="shared" si="432"/>
        <v>-0.99695</v>
      </c>
      <c r="X3935" s="21">
        <f t="shared" si="433"/>
        <v>2014</v>
      </c>
    </row>
    <row r="3936" spans="1:24" ht="45" x14ac:dyDescent="0.25">
      <c r="A3936">
        <v>1595</v>
      </c>
      <c r="B3936" s="1" t="s">
        <v>1596</v>
      </c>
      <c r="C3936" s="1" t="s">
        <v>5705</v>
      </c>
      <c r="D3936" s="3">
        <v>100000</v>
      </c>
      <c r="E3936" s="4">
        <v>280</v>
      </c>
      <c r="F3936" t="s">
        <v>8220</v>
      </c>
      <c r="G3936" t="s">
        <v>8223</v>
      </c>
      <c r="H3936" t="s">
        <v>8404</v>
      </c>
      <c r="I3936" t="s">
        <v>8245</v>
      </c>
      <c r="J3936">
        <v>1403122380</v>
      </c>
      <c r="K3936">
        <v>1400634728</v>
      </c>
      <c r="L3936" t="b">
        <v>0</v>
      </c>
      <c r="M3936">
        <v>7</v>
      </c>
      <c r="N3936" t="b">
        <v>0</v>
      </c>
      <c r="O3936" t="s">
        <v>8289</v>
      </c>
      <c r="P3936" t="s">
        <v>8312</v>
      </c>
      <c r="Q3936" t="s">
        <v>8350</v>
      </c>
      <c r="R3936">
        <f t="shared" si="427"/>
        <v>40</v>
      </c>
      <c r="S3936" s="9">
        <f t="shared" si="428"/>
        <v>0</v>
      </c>
      <c r="T3936" s="8">
        <f t="shared" si="429"/>
        <v>41780.050092592595</v>
      </c>
      <c r="U3936" s="8">
        <f t="shared" si="430"/>
        <v>41808.842361111114</v>
      </c>
      <c r="V3936" s="14">
        <f t="shared" si="431"/>
        <v>28.79226851851854</v>
      </c>
      <c r="W3936" s="10">
        <f t="shared" si="432"/>
        <v>-0.99719999999999998</v>
      </c>
      <c r="X3936" s="21">
        <f t="shared" si="433"/>
        <v>2014</v>
      </c>
    </row>
    <row r="3937" spans="1:24" ht="45" x14ac:dyDescent="0.25">
      <c r="A3937">
        <v>2571</v>
      </c>
      <c r="B3937" s="1" t="s">
        <v>2571</v>
      </c>
      <c r="C3937" s="1" t="s">
        <v>6681</v>
      </c>
      <c r="D3937" s="3">
        <v>100000</v>
      </c>
      <c r="E3937" s="4">
        <v>250</v>
      </c>
      <c r="F3937" t="s">
        <v>8219</v>
      </c>
      <c r="G3937" t="s">
        <v>8225</v>
      </c>
      <c r="H3937" t="s">
        <v>8405</v>
      </c>
      <c r="I3937" t="s">
        <v>8247</v>
      </c>
      <c r="J3937">
        <v>1463645521</v>
      </c>
      <c r="K3937">
        <v>1458461521</v>
      </c>
      <c r="L3937" t="b">
        <v>0</v>
      </c>
      <c r="M3937">
        <v>4</v>
      </c>
      <c r="N3937" t="b">
        <v>0</v>
      </c>
      <c r="O3937" t="s">
        <v>8282</v>
      </c>
      <c r="P3937" t="s">
        <v>8318</v>
      </c>
      <c r="Q3937" t="s">
        <v>8344</v>
      </c>
      <c r="R3937">
        <f t="shared" si="427"/>
        <v>62.5</v>
      </c>
      <c r="S3937" s="9">
        <f t="shared" si="428"/>
        <v>0</v>
      </c>
      <c r="T3937" s="8">
        <f t="shared" si="429"/>
        <v>42449.341678240744</v>
      </c>
      <c r="U3937" s="8">
        <f t="shared" si="430"/>
        <v>42509.341678240744</v>
      </c>
      <c r="V3937" s="14">
        <f t="shared" si="431"/>
        <v>60</v>
      </c>
      <c r="W3937" s="10">
        <f t="shared" si="432"/>
        <v>-0.99750000000000005</v>
      </c>
      <c r="X3937" s="21">
        <f t="shared" si="433"/>
        <v>2016</v>
      </c>
    </row>
    <row r="3938" spans="1:24" ht="60" x14ac:dyDescent="0.25">
      <c r="A3938">
        <v>971</v>
      </c>
      <c r="B3938" s="1" t="s">
        <v>972</v>
      </c>
      <c r="C3938" s="1" t="s">
        <v>5081</v>
      </c>
      <c r="D3938" s="3">
        <v>100000</v>
      </c>
      <c r="E3938" s="4">
        <v>226</v>
      </c>
      <c r="F3938" t="s">
        <v>8220</v>
      </c>
      <c r="G3938" t="s">
        <v>8223</v>
      </c>
      <c r="H3938" t="s">
        <v>8404</v>
      </c>
      <c r="I3938" t="s">
        <v>8245</v>
      </c>
      <c r="J3938">
        <v>1433178060</v>
      </c>
      <c r="K3938">
        <v>1429290060</v>
      </c>
      <c r="L3938" t="b">
        <v>0</v>
      </c>
      <c r="M3938">
        <v>5</v>
      </c>
      <c r="N3938" t="b">
        <v>0</v>
      </c>
      <c r="O3938" t="s">
        <v>8271</v>
      </c>
      <c r="P3938" t="s">
        <v>8307</v>
      </c>
      <c r="Q3938" t="s">
        <v>8309</v>
      </c>
      <c r="R3938">
        <f t="shared" si="427"/>
        <v>45.2</v>
      </c>
      <c r="S3938" s="9">
        <f t="shared" si="428"/>
        <v>0</v>
      </c>
      <c r="T3938" s="8">
        <f t="shared" si="429"/>
        <v>42111.709027777775</v>
      </c>
      <c r="U3938" s="8">
        <f t="shared" si="430"/>
        <v>42156.709027777775</v>
      </c>
      <c r="V3938" s="14">
        <f t="shared" si="431"/>
        <v>45</v>
      </c>
      <c r="W3938" s="10">
        <f t="shared" si="432"/>
        <v>-0.99773999999999996</v>
      </c>
      <c r="X3938" s="21">
        <f t="shared" si="433"/>
        <v>2015</v>
      </c>
    </row>
    <row r="3939" spans="1:24" ht="60" x14ac:dyDescent="0.25">
      <c r="A3939">
        <v>673</v>
      </c>
      <c r="B3939" s="1" t="s">
        <v>674</v>
      </c>
      <c r="C3939" s="1" t="s">
        <v>4783</v>
      </c>
      <c r="D3939" s="3">
        <v>100000</v>
      </c>
      <c r="E3939" s="4">
        <v>205</v>
      </c>
      <c r="F3939" t="s">
        <v>8220</v>
      </c>
      <c r="G3939" t="s">
        <v>8223</v>
      </c>
      <c r="H3939" t="s">
        <v>8404</v>
      </c>
      <c r="I3939" t="s">
        <v>8245</v>
      </c>
      <c r="J3939">
        <v>1409602217</v>
      </c>
      <c r="K3939">
        <v>1405714217</v>
      </c>
      <c r="L3939" t="b">
        <v>0</v>
      </c>
      <c r="M3939">
        <v>3</v>
      </c>
      <c r="N3939" t="b">
        <v>0</v>
      </c>
      <c r="O3939" t="s">
        <v>8271</v>
      </c>
      <c r="P3939" t="s">
        <v>8307</v>
      </c>
      <c r="Q3939" t="s">
        <v>8309</v>
      </c>
      <c r="R3939">
        <f t="shared" si="427"/>
        <v>68.33</v>
      </c>
      <c r="S3939" s="9">
        <f t="shared" si="428"/>
        <v>0</v>
      </c>
      <c r="T3939" s="8">
        <f t="shared" si="429"/>
        <v>41838.840474537035</v>
      </c>
      <c r="U3939" s="8">
        <f t="shared" si="430"/>
        <v>41883.840474537035</v>
      </c>
      <c r="V3939" s="14">
        <f t="shared" si="431"/>
        <v>45</v>
      </c>
      <c r="W3939" s="10">
        <f t="shared" si="432"/>
        <v>-0.99795</v>
      </c>
      <c r="X3939" s="21">
        <f t="shared" si="433"/>
        <v>2014</v>
      </c>
    </row>
    <row r="3940" spans="1:24" ht="45" x14ac:dyDescent="0.25">
      <c r="A3940">
        <v>591</v>
      </c>
      <c r="B3940" s="1" t="s">
        <v>592</v>
      </c>
      <c r="C3940" s="1" t="s">
        <v>4701</v>
      </c>
      <c r="D3940" s="3">
        <v>100000</v>
      </c>
      <c r="E3940" s="4">
        <v>61</v>
      </c>
      <c r="F3940" t="s">
        <v>8220</v>
      </c>
      <c r="G3940" t="s">
        <v>8223</v>
      </c>
      <c r="H3940" t="s">
        <v>8404</v>
      </c>
      <c r="I3940" t="s">
        <v>8245</v>
      </c>
      <c r="J3940">
        <v>1437570130</v>
      </c>
      <c r="K3940">
        <v>1434978130</v>
      </c>
      <c r="L3940" t="b">
        <v>0</v>
      </c>
      <c r="M3940">
        <v>2</v>
      </c>
      <c r="N3940" t="b">
        <v>0</v>
      </c>
      <c r="O3940" t="s">
        <v>8270</v>
      </c>
      <c r="P3940" t="s">
        <v>8307</v>
      </c>
      <c r="Q3940" t="s">
        <v>8341</v>
      </c>
      <c r="R3940">
        <f t="shared" si="427"/>
        <v>30.5</v>
      </c>
      <c r="S3940" s="9">
        <f t="shared" si="428"/>
        <v>0</v>
      </c>
      <c r="T3940" s="8">
        <f t="shared" si="429"/>
        <v>42177.543171296296</v>
      </c>
      <c r="U3940" s="8">
        <f t="shared" si="430"/>
        <v>42207.543171296296</v>
      </c>
      <c r="V3940" s="14">
        <f t="shared" si="431"/>
        <v>30</v>
      </c>
      <c r="W3940" s="10">
        <f t="shared" si="432"/>
        <v>-0.99939</v>
      </c>
      <c r="X3940" s="21">
        <f t="shared" si="433"/>
        <v>2015</v>
      </c>
    </row>
    <row r="3941" spans="1:24" ht="60" x14ac:dyDescent="0.25">
      <c r="A3941">
        <v>2654</v>
      </c>
      <c r="B3941" s="1" t="s">
        <v>2654</v>
      </c>
      <c r="C3941" s="1" t="s">
        <v>6764</v>
      </c>
      <c r="D3941" s="3">
        <v>100000</v>
      </c>
      <c r="E3941" s="4">
        <v>51</v>
      </c>
      <c r="F3941" t="s">
        <v>8219</v>
      </c>
      <c r="G3941" t="s">
        <v>8223</v>
      </c>
      <c r="H3941" t="s">
        <v>8404</v>
      </c>
      <c r="I3941" t="s">
        <v>8245</v>
      </c>
      <c r="J3941">
        <v>1429622726</v>
      </c>
      <c r="K3941">
        <v>1424442326</v>
      </c>
      <c r="L3941" t="b">
        <v>0</v>
      </c>
      <c r="M3941">
        <v>6</v>
      </c>
      <c r="N3941" t="b">
        <v>0</v>
      </c>
      <c r="O3941" t="s">
        <v>8299</v>
      </c>
      <c r="P3941" t="s">
        <v>8307</v>
      </c>
      <c r="Q3941" t="s">
        <v>8314</v>
      </c>
      <c r="R3941">
        <f t="shared" si="427"/>
        <v>8.5</v>
      </c>
      <c r="S3941" s="9">
        <f t="shared" si="428"/>
        <v>0</v>
      </c>
      <c r="T3941" s="8">
        <f t="shared" si="429"/>
        <v>42055.600995370376</v>
      </c>
      <c r="U3941" s="8">
        <f t="shared" si="430"/>
        <v>42115.559328703705</v>
      </c>
      <c r="V3941" s="14">
        <f t="shared" si="431"/>
        <v>59.958333333328483</v>
      </c>
      <c r="W3941" s="10">
        <f t="shared" si="432"/>
        <v>-0.99948999999999999</v>
      </c>
      <c r="X3941" s="21">
        <f t="shared" si="433"/>
        <v>2015</v>
      </c>
    </row>
    <row r="3942" spans="1:24" ht="60" x14ac:dyDescent="0.25">
      <c r="A3942">
        <v>2393</v>
      </c>
      <c r="B3942" s="1" t="s">
        <v>2394</v>
      </c>
      <c r="C3942" s="1" t="s">
        <v>6503</v>
      </c>
      <c r="D3942" s="3">
        <v>100000</v>
      </c>
      <c r="E3942" s="4">
        <v>50</v>
      </c>
      <c r="F3942" t="s">
        <v>8219</v>
      </c>
      <c r="G3942" t="s">
        <v>8223</v>
      </c>
      <c r="H3942" t="s">
        <v>8404</v>
      </c>
      <c r="I3942" t="s">
        <v>8245</v>
      </c>
      <c r="J3942">
        <v>1439048017</v>
      </c>
      <c r="K3942">
        <v>1436456017</v>
      </c>
      <c r="L3942" t="b">
        <v>0</v>
      </c>
      <c r="M3942">
        <v>1</v>
      </c>
      <c r="N3942" t="b">
        <v>0</v>
      </c>
      <c r="O3942" t="s">
        <v>8270</v>
      </c>
      <c r="P3942" t="s">
        <v>8307</v>
      </c>
      <c r="Q3942" t="s">
        <v>8341</v>
      </c>
      <c r="R3942">
        <f t="shared" si="427"/>
        <v>50</v>
      </c>
      <c r="S3942" s="9">
        <f t="shared" si="428"/>
        <v>0</v>
      </c>
      <c r="T3942" s="8">
        <f t="shared" si="429"/>
        <v>42194.648344907408</v>
      </c>
      <c r="U3942" s="8">
        <f t="shared" si="430"/>
        <v>42224.648344907408</v>
      </c>
      <c r="V3942" s="14">
        <f t="shared" si="431"/>
        <v>30</v>
      </c>
      <c r="W3942" s="10">
        <f t="shared" si="432"/>
        <v>-0.99950000000000006</v>
      </c>
      <c r="X3942" s="21">
        <f t="shared" si="433"/>
        <v>2015</v>
      </c>
    </row>
    <row r="3943" spans="1:24" ht="45" x14ac:dyDescent="0.25">
      <c r="A3943">
        <v>1097</v>
      </c>
      <c r="B3943" s="1" t="s">
        <v>1098</v>
      </c>
      <c r="C3943" s="1" t="s">
        <v>5207</v>
      </c>
      <c r="D3943" s="3">
        <v>100000</v>
      </c>
      <c r="E3943" s="4">
        <v>47</v>
      </c>
      <c r="F3943" t="s">
        <v>8220</v>
      </c>
      <c r="G3943" t="s">
        <v>8223</v>
      </c>
      <c r="H3943" t="s">
        <v>8404</v>
      </c>
      <c r="I3943" t="s">
        <v>8245</v>
      </c>
      <c r="J3943">
        <v>1393786877</v>
      </c>
      <c r="K3943">
        <v>1390330877</v>
      </c>
      <c r="L3943" t="b">
        <v>0</v>
      </c>
      <c r="M3943">
        <v>7</v>
      </c>
      <c r="N3943" t="b">
        <v>0</v>
      </c>
      <c r="O3943" t="s">
        <v>8280</v>
      </c>
      <c r="P3943" t="s">
        <v>8315</v>
      </c>
      <c r="Q3943" t="s">
        <v>8333</v>
      </c>
      <c r="R3943">
        <f t="shared" si="427"/>
        <v>6.71</v>
      </c>
      <c r="S3943" s="9">
        <f t="shared" si="428"/>
        <v>0</v>
      </c>
      <c r="T3943" s="8">
        <f t="shared" si="429"/>
        <v>41660.792557870373</v>
      </c>
      <c r="U3943" s="8">
        <f t="shared" si="430"/>
        <v>41700.792557870373</v>
      </c>
      <c r="V3943" s="14">
        <f t="shared" si="431"/>
        <v>40</v>
      </c>
      <c r="W3943" s="10">
        <f t="shared" si="432"/>
        <v>-0.99953000000000003</v>
      </c>
      <c r="X3943" s="21">
        <f t="shared" si="433"/>
        <v>2014</v>
      </c>
    </row>
    <row r="3944" spans="1:24" ht="45" x14ac:dyDescent="0.25">
      <c r="A3944">
        <v>1101</v>
      </c>
      <c r="B3944" s="1" t="s">
        <v>1102</v>
      </c>
      <c r="C3944" s="1" t="s">
        <v>5211</v>
      </c>
      <c r="D3944" s="3">
        <v>100000</v>
      </c>
      <c r="E3944" s="4">
        <v>41</v>
      </c>
      <c r="F3944" t="s">
        <v>8220</v>
      </c>
      <c r="G3944" t="s">
        <v>8223</v>
      </c>
      <c r="H3944" t="s">
        <v>8404</v>
      </c>
      <c r="I3944" t="s">
        <v>8245</v>
      </c>
      <c r="J3944">
        <v>1468519920</v>
      </c>
      <c r="K3944">
        <v>1466188338</v>
      </c>
      <c r="L3944" t="b">
        <v>0</v>
      </c>
      <c r="M3944">
        <v>6</v>
      </c>
      <c r="N3944" t="b">
        <v>0</v>
      </c>
      <c r="O3944" t="s">
        <v>8280</v>
      </c>
      <c r="P3944" t="s">
        <v>8315</v>
      </c>
      <c r="Q3944" t="s">
        <v>8333</v>
      </c>
      <c r="R3944">
        <f t="shared" si="427"/>
        <v>6.83</v>
      </c>
      <c r="S3944" s="9">
        <f t="shared" si="428"/>
        <v>0</v>
      </c>
      <c r="T3944" s="8">
        <f t="shared" si="429"/>
        <v>42538.77243055556</v>
      </c>
      <c r="U3944" s="8">
        <f t="shared" si="430"/>
        <v>42565.758333333331</v>
      </c>
      <c r="V3944" s="14">
        <f t="shared" si="431"/>
        <v>26.985902777771116</v>
      </c>
      <c r="W3944" s="10">
        <f t="shared" si="432"/>
        <v>-0.99958999999999998</v>
      </c>
      <c r="X3944" s="21">
        <f t="shared" si="433"/>
        <v>2016</v>
      </c>
    </row>
    <row r="3945" spans="1:24" ht="45" x14ac:dyDescent="0.25">
      <c r="A3945">
        <v>3853</v>
      </c>
      <c r="B3945" s="1" t="s">
        <v>3850</v>
      </c>
      <c r="C3945" s="1" t="s">
        <v>7962</v>
      </c>
      <c r="D3945" s="3">
        <v>100000</v>
      </c>
      <c r="E3945" s="4">
        <v>26</v>
      </c>
      <c r="F3945" t="s">
        <v>8220</v>
      </c>
      <c r="G3945" t="s">
        <v>8223</v>
      </c>
      <c r="H3945" t="s">
        <v>8404</v>
      </c>
      <c r="I3945" t="s">
        <v>8245</v>
      </c>
      <c r="J3945">
        <v>1409602178</v>
      </c>
      <c r="K3945">
        <v>1406578178</v>
      </c>
      <c r="L3945" t="b">
        <v>0</v>
      </c>
      <c r="M3945">
        <v>2</v>
      </c>
      <c r="N3945" t="b">
        <v>0</v>
      </c>
      <c r="O3945" t="s">
        <v>8269</v>
      </c>
      <c r="P3945" t="s">
        <v>8322</v>
      </c>
      <c r="Q3945" t="s">
        <v>8325</v>
      </c>
      <c r="R3945">
        <f t="shared" si="427"/>
        <v>13</v>
      </c>
      <c r="S3945" s="9">
        <f t="shared" si="428"/>
        <v>0</v>
      </c>
      <c r="T3945" s="8">
        <f t="shared" si="429"/>
        <v>41848.84002314815</v>
      </c>
      <c r="U3945" s="8">
        <f t="shared" si="430"/>
        <v>41883.84002314815</v>
      </c>
      <c r="V3945" s="14">
        <f t="shared" si="431"/>
        <v>35</v>
      </c>
      <c r="W3945" s="10">
        <f t="shared" si="432"/>
        <v>-0.99973999999999996</v>
      </c>
      <c r="X3945" s="21">
        <f t="shared" si="433"/>
        <v>2014</v>
      </c>
    </row>
    <row r="3946" spans="1:24" ht="45" x14ac:dyDescent="0.25">
      <c r="A3946">
        <v>3094</v>
      </c>
      <c r="B3946" s="1" t="s">
        <v>3094</v>
      </c>
      <c r="C3946" s="1" t="s">
        <v>7204</v>
      </c>
      <c r="D3946" s="3">
        <v>100000</v>
      </c>
      <c r="E3946" s="4">
        <v>25</v>
      </c>
      <c r="F3946" t="s">
        <v>8220</v>
      </c>
      <c r="G3946" t="s">
        <v>8223</v>
      </c>
      <c r="H3946" t="s">
        <v>8404</v>
      </c>
      <c r="I3946" t="s">
        <v>8245</v>
      </c>
      <c r="J3946">
        <v>1442775956</v>
      </c>
      <c r="K3946">
        <v>1437591956</v>
      </c>
      <c r="L3946" t="b">
        <v>0</v>
      </c>
      <c r="M3946">
        <v>1</v>
      </c>
      <c r="N3946" t="b">
        <v>0</v>
      </c>
      <c r="O3946" t="s">
        <v>8301</v>
      </c>
      <c r="P3946" t="s">
        <v>8322</v>
      </c>
      <c r="Q3946" t="s">
        <v>8323</v>
      </c>
      <c r="R3946">
        <f t="shared" si="427"/>
        <v>25</v>
      </c>
      <c r="S3946" s="9">
        <f t="shared" si="428"/>
        <v>0</v>
      </c>
      <c r="T3946" s="8">
        <f t="shared" si="429"/>
        <v>42207.795787037037</v>
      </c>
      <c r="U3946" s="8">
        <f t="shared" si="430"/>
        <v>42267.795787037037</v>
      </c>
      <c r="V3946" s="14">
        <f t="shared" si="431"/>
        <v>60</v>
      </c>
      <c r="W3946" s="10">
        <f t="shared" si="432"/>
        <v>-0.99975000000000003</v>
      </c>
      <c r="X3946" s="21">
        <f t="shared" si="433"/>
        <v>2015</v>
      </c>
    </row>
    <row r="3947" spans="1:24" ht="45" x14ac:dyDescent="0.25">
      <c r="A3947">
        <v>560</v>
      </c>
      <c r="B3947" s="1" t="s">
        <v>561</v>
      </c>
      <c r="C3947" s="1" t="s">
        <v>4670</v>
      </c>
      <c r="D3947" s="3">
        <v>100000</v>
      </c>
      <c r="E3947" s="4">
        <v>12</v>
      </c>
      <c r="F3947" t="s">
        <v>8220</v>
      </c>
      <c r="G3947" t="s">
        <v>8228</v>
      </c>
      <c r="H3947" t="s">
        <v>8409</v>
      </c>
      <c r="I3947" t="s">
        <v>8250</v>
      </c>
      <c r="J3947">
        <v>1418841045</v>
      </c>
      <c r="K3947">
        <v>1416249045</v>
      </c>
      <c r="L3947" t="b">
        <v>0</v>
      </c>
      <c r="M3947">
        <v>3</v>
      </c>
      <c r="N3947" t="b">
        <v>0</v>
      </c>
      <c r="O3947" t="s">
        <v>8270</v>
      </c>
      <c r="P3947" t="s">
        <v>8307</v>
      </c>
      <c r="Q3947" t="s">
        <v>8341</v>
      </c>
      <c r="R3947">
        <f t="shared" si="427"/>
        <v>4</v>
      </c>
      <c r="S3947" s="9">
        <f t="shared" si="428"/>
        <v>0</v>
      </c>
      <c r="T3947" s="8">
        <f t="shared" si="429"/>
        <v>41960.771354166667</v>
      </c>
      <c r="U3947" s="8">
        <f t="shared" si="430"/>
        <v>41990.771354166667</v>
      </c>
      <c r="V3947" s="14">
        <f t="shared" si="431"/>
        <v>30</v>
      </c>
      <c r="W3947" s="10">
        <f t="shared" si="432"/>
        <v>-0.99987999999999999</v>
      </c>
      <c r="X3947" s="21">
        <f t="shared" si="433"/>
        <v>2014</v>
      </c>
    </row>
    <row r="3948" spans="1:24" ht="30" x14ac:dyDescent="0.25">
      <c r="A3948">
        <v>2431</v>
      </c>
      <c r="B3948" s="1" t="s">
        <v>2432</v>
      </c>
      <c r="C3948" s="1" t="s">
        <v>6541</v>
      </c>
      <c r="D3948" s="3">
        <v>100000</v>
      </c>
      <c r="E3948" s="4">
        <v>2</v>
      </c>
      <c r="F3948" t="s">
        <v>8220</v>
      </c>
      <c r="G3948" t="s">
        <v>8223</v>
      </c>
      <c r="H3948" t="s">
        <v>8404</v>
      </c>
      <c r="I3948" t="s">
        <v>8245</v>
      </c>
      <c r="J3948">
        <v>1467080613</v>
      </c>
      <c r="K3948">
        <v>1461896613</v>
      </c>
      <c r="L3948" t="b">
        <v>0</v>
      </c>
      <c r="M3948">
        <v>2</v>
      </c>
      <c r="N3948" t="b">
        <v>0</v>
      </c>
      <c r="O3948" t="s">
        <v>8282</v>
      </c>
      <c r="P3948" t="s">
        <v>8318</v>
      </c>
      <c r="Q3948" t="s">
        <v>8344</v>
      </c>
      <c r="R3948">
        <f t="shared" si="427"/>
        <v>1</v>
      </c>
      <c r="S3948" s="9">
        <f t="shared" si="428"/>
        <v>0</v>
      </c>
      <c r="T3948" s="8">
        <f t="shared" si="429"/>
        <v>42489.099687499998</v>
      </c>
      <c r="U3948" s="8">
        <f t="shared" si="430"/>
        <v>42549.099687499998</v>
      </c>
      <c r="V3948" s="14">
        <f t="shared" si="431"/>
        <v>60</v>
      </c>
      <c r="W3948" s="10">
        <f t="shared" si="432"/>
        <v>-0.99997999999999998</v>
      </c>
      <c r="X3948" s="21">
        <f t="shared" si="433"/>
        <v>2016</v>
      </c>
    </row>
    <row r="3949" spans="1:24" ht="60" x14ac:dyDescent="0.25">
      <c r="A3949">
        <v>1450</v>
      </c>
      <c r="B3949" s="1" t="s">
        <v>1451</v>
      </c>
      <c r="C3949" s="1" t="s">
        <v>5560</v>
      </c>
      <c r="D3949" s="3">
        <v>100000</v>
      </c>
      <c r="E3949" s="4">
        <v>1</v>
      </c>
      <c r="F3949" t="s">
        <v>8220</v>
      </c>
      <c r="G3949" t="s">
        <v>8223</v>
      </c>
      <c r="H3949" t="s">
        <v>8404</v>
      </c>
      <c r="I3949" t="s">
        <v>8245</v>
      </c>
      <c r="J3949">
        <v>1455941197</v>
      </c>
      <c r="K3949">
        <v>1453349197</v>
      </c>
      <c r="L3949" t="b">
        <v>0</v>
      </c>
      <c r="M3949">
        <v>1</v>
      </c>
      <c r="N3949" t="b">
        <v>0</v>
      </c>
      <c r="O3949" t="s">
        <v>8285</v>
      </c>
      <c r="P3949" t="s">
        <v>8310</v>
      </c>
      <c r="Q3949" t="s">
        <v>8347</v>
      </c>
      <c r="R3949">
        <f t="shared" si="427"/>
        <v>1</v>
      </c>
      <c r="S3949" s="9">
        <f t="shared" si="428"/>
        <v>0</v>
      </c>
      <c r="T3949" s="8">
        <f t="shared" si="429"/>
        <v>42390.171261574069</v>
      </c>
      <c r="U3949" s="8">
        <f t="shared" si="430"/>
        <v>42420.171261574069</v>
      </c>
      <c r="V3949" s="14">
        <f t="shared" si="431"/>
        <v>30</v>
      </c>
      <c r="W3949" s="10">
        <f t="shared" si="432"/>
        <v>-0.99999000000000005</v>
      </c>
      <c r="X3949" s="21">
        <f t="shared" si="433"/>
        <v>2016</v>
      </c>
    </row>
    <row r="3950" spans="1:24" ht="60" x14ac:dyDescent="0.25">
      <c r="A3950">
        <v>462</v>
      </c>
      <c r="B3950" s="1" t="s">
        <v>463</v>
      </c>
      <c r="C3950" s="1" t="s">
        <v>4572</v>
      </c>
      <c r="D3950" s="3">
        <v>100000</v>
      </c>
      <c r="E3950" s="4">
        <v>0</v>
      </c>
      <c r="F3950" t="s">
        <v>8220</v>
      </c>
      <c r="G3950" t="s">
        <v>8223</v>
      </c>
      <c r="H3950" t="s">
        <v>8404</v>
      </c>
      <c r="I3950" t="s">
        <v>8245</v>
      </c>
      <c r="J3950">
        <v>1312945341</v>
      </c>
      <c r="K3950">
        <v>1307761341</v>
      </c>
      <c r="L3950" t="b">
        <v>0</v>
      </c>
      <c r="M3950">
        <v>0</v>
      </c>
      <c r="N3950" t="b">
        <v>0</v>
      </c>
      <c r="O3950" t="s">
        <v>8268</v>
      </c>
      <c r="P3950" t="s">
        <v>8320</v>
      </c>
      <c r="Q3950" t="s">
        <v>8338</v>
      </c>
      <c r="R3950">
        <f t="shared" si="427"/>
        <v>0</v>
      </c>
      <c r="S3950" s="9">
        <f t="shared" si="428"/>
        <v>0</v>
      </c>
      <c r="T3950" s="8">
        <f t="shared" si="429"/>
        <v>40705.126631944448</v>
      </c>
      <c r="U3950" s="8">
        <f t="shared" si="430"/>
        <v>40765.126631944448</v>
      </c>
      <c r="V3950" s="14">
        <f t="shared" si="431"/>
        <v>60</v>
      </c>
      <c r="W3950" s="10">
        <f t="shared" si="432"/>
        <v>-1</v>
      </c>
      <c r="X3950" s="21">
        <f t="shared" si="433"/>
        <v>2011</v>
      </c>
    </row>
    <row r="3951" spans="1:24" ht="60" x14ac:dyDescent="0.25">
      <c r="A3951">
        <v>582</v>
      </c>
      <c r="B3951" s="1" t="s">
        <v>583</v>
      </c>
      <c r="C3951" s="1" t="s">
        <v>4692</v>
      </c>
      <c r="D3951" s="3">
        <v>100000</v>
      </c>
      <c r="E3951" s="4">
        <v>0</v>
      </c>
      <c r="F3951" t="s">
        <v>8220</v>
      </c>
      <c r="G3951" t="s">
        <v>8223</v>
      </c>
      <c r="H3951" t="s">
        <v>8404</v>
      </c>
      <c r="I3951" t="s">
        <v>8245</v>
      </c>
      <c r="J3951">
        <v>1426442400</v>
      </c>
      <c r="K3951">
        <v>1424454319</v>
      </c>
      <c r="L3951" t="b">
        <v>0</v>
      </c>
      <c r="M3951">
        <v>0</v>
      </c>
      <c r="N3951" t="b">
        <v>0</v>
      </c>
      <c r="O3951" t="s">
        <v>8270</v>
      </c>
      <c r="P3951" t="s">
        <v>8307</v>
      </c>
      <c r="Q3951" t="s">
        <v>8341</v>
      </c>
      <c r="R3951">
        <f t="shared" si="427"/>
        <v>0</v>
      </c>
      <c r="S3951" s="9">
        <f t="shared" si="428"/>
        <v>0</v>
      </c>
      <c r="T3951" s="8">
        <f t="shared" si="429"/>
        <v>42055.739803240736</v>
      </c>
      <c r="U3951" s="8">
        <f t="shared" si="430"/>
        <v>42078.75</v>
      </c>
      <c r="V3951" s="14">
        <f t="shared" si="431"/>
        <v>23.010196759263636</v>
      </c>
      <c r="W3951" s="10">
        <f t="shared" si="432"/>
        <v>-1</v>
      </c>
      <c r="X3951" s="21">
        <f t="shared" si="433"/>
        <v>2015</v>
      </c>
    </row>
    <row r="3952" spans="1:24" ht="60" x14ac:dyDescent="0.25">
      <c r="A3952">
        <v>637</v>
      </c>
      <c r="B3952" s="1" t="s">
        <v>638</v>
      </c>
      <c r="C3952" s="1" t="s">
        <v>4747</v>
      </c>
      <c r="D3952" s="3">
        <v>100000</v>
      </c>
      <c r="E3952" s="4">
        <v>0</v>
      </c>
      <c r="F3952" t="s">
        <v>8219</v>
      </c>
      <c r="G3952" t="s">
        <v>8224</v>
      </c>
      <c r="H3952" t="s">
        <v>8408</v>
      </c>
      <c r="I3952" t="s">
        <v>8246</v>
      </c>
      <c r="J3952">
        <v>1488063840</v>
      </c>
      <c r="K3952">
        <v>1485558318</v>
      </c>
      <c r="L3952" t="b">
        <v>0</v>
      </c>
      <c r="M3952">
        <v>0</v>
      </c>
      <c r="N3952" t="b">
        <v>0</v>
      </c>
      <c r="O3952" t="s">
        <v>8270</v>
      </c>
      <c r="P3952" t="s">
        <v>8307</v>
      </c>
      <c r="Q3952" t="s">
        <v>8341</v>
      </c>
      <c r="R3952">
        <f t="shared" si="427"/>
        <v>0</v>
      </c>
      <c r="S3952" s="9">
        <f t="shared" si="428"/>
        <v>0</v>
      </c>
      <c r="T3952" s="8">
        <f t="shared" si="429"/>
        <v>42762.962013888886</v>
      </c>
      <c r="U3952" s="8">
        <f t="shared" si="430"/>
        <v>42791.961111111115</v>
      </c>
      <c r="V3952" s="14">
        <f t="shared" si="431"/>
        <v>28.999097222229466</v>
      </c>
      <c r="W3952" s="10">
        <f t="shared" si="432"/>
        <v>-1</v>
      </c>
      <c r="X3952" s="21">
        <f t="shared" si="433"/>
        <v>2017</v>
      </c>
    </row>
    <row r="3953" spans="1:24" ht="60" x14ac:dyDescent="0.25">
      <c r="A3953">
        <v>706</v>
      </c>
      <c r="B3953" s="1" t="s">
        <v>707</v>
      </c>
      <c r="C3953" s="1" t="s">
        <v>4816</v>
      </c>
      <c r="D3953" s="3">
        <v>100000</v>
      </c>
      <c r="E3953" s="4">
        <v>0</v>
      </c>
      <c r="F3953" t="s">
        <v>8220</v>
      </c>
      <c r="G3953" t="s">
        <v>8226</v>
      </c>
      <c r="H3953" t="s">
        <v>8406</v>
      </c>
      <c r="I3953" t="s">
        <v>8248</v>
      </c>
      <c r="J3953">
        <v>1481740740</v>
      </c>
      <c r="K3953">
        <v>1478130783</v>
      </c>
      <c r="L3953" t="b">
        <v>0</v>
      </c>
      <c r="M3953">
        <v>0</v>
      </c>
      <c r="N3953" t="b">
        <v>0</v>
      </c>
      <c r="O3953" t="s">
        <v>8271</v>
      </c>
      <c r="P3953" t="s">
        <v>8307</v>
      </c>
      <c r="Q3953" t="s">
        <v>8309</v>
      </c>
      <c r="R3953">
        <f t="shared" si="427"/>
        <v>0</v>
      </c>
      <c r="S3953" s="9">
        <f t="shared" si="428"/>
        <v>0</v>
      </c>
      <c r="T3953" s="8">
        <f t="shared" si="429"/>
        <v>42676.995173611111</v>
      </c>
      <c r="U3953" s="8">
        <f t="shared" si="430"/>
        <v>42718.777083333334</v>
      </c>
      <c r="V3953" s="14">
        <f t="shared" si="431"/>
        <v>41.781909722223645</v>
      </c>
      <c r="W3953" s="10">
        <f t="shared" si="432"/>
        <v>-1</v>
      </c>
      <c r="X3953" s="21">
        <f t="shared" si="433"/>
        <v>2016</v>
      </c>
    </row>
    <row r="3954" spans="1:24" ht="60" x14ac:dyDescent="0.25">
      <c r="A3954">
        <v>911</v>
      </c>
      <c r="B3954" s="1" t="s">
        <v>912</v>
      </c>
      <c r="C3954" s="1" t="s">
        <v>5021</v>
      </c>
      <c r="D3954" s="3">
        <v>100000</v>
      </c>
      <c r="E3954" s="4">
        <v>0</v>
      </c>
      <c r="F3954" t="s">
        <v>8220</v>
      </c>
      <c r="G3954" t="s">
        <v>8223</v>
      </c>
      <c r="H3954" t="s">
        <v>8404</v>
      </c>
      <c r="I3954" t="s">
        <v>8245</v>
      </c>
      <c r="J3954">
        <v>1390522045</v>
      </c>
      <c r="K3954">
        <v>1388707645</v>
      </c>
      <c r="L3954" t="b">
        <v>0</v>
      </c>
      <c r="M3954">
        <v>0</v>
      </c>
      <c r="N3954" t="b">
        <v>0</v>
      </c>
      <c r="O3954" t="s">
        <v>8276</v>
      </c>
      <c r="P3954" t="s">
        <v>8326</v>
      </c>
      <c r="Q3954" t="s">
        <v>8349</v>
      </c>
      <c r="R3954">
        <f t="shared" si="427"/>
        <v>0</v>
      </c>
      <c r="S3954" s="9">
        <f t="shared" si="428"/>
        <v>0</v>
      </c>
      <c r="T3954" s="8">
        <f t="shared" si="429"/>
        <v>41642.005150462966</v>
      </c>
      <c r="U3954" s="8">
        <f t="shared" si="430"/>
        <v>41663.005150462966</v>
      </c>
      <c r="V3954" s="14">
        <f t="shared" si="431"/>
        <v>21</v>
      </c>
      <c r="W3954" s="10">
        <f t="shared" si="432"/>
        <v>-1</v>
      </c>
      <c r="X3954" s="21">
        <f t="shared" si="433"/>
        <v>2014</v>
      </c>
    </row>
    <row r="3955" spans="1:24" ht="45" x14ac:dyDescent="0.25">
      <c r="A3955">
        <v>2511</v>
      </c>
      <c r="B3955" s="1" t="s">
        <v>2511</v>
      </c>
      <c r="C3955" s="1" t="s">
        <v>6621</v>
      </c>
      <c r="D3955" s="3">
        <v>100000</v>
      </c>
      <c r="E3955" s="4">
        <v>0</v>
      </c>
      <c r="F3955" t="s">
        <v>8220</v>
      </c>
      <c r="G3955" t="s">
        <v>8224</v>
      </c>
      <c r="H3955" t="s">
        <v>8408</v>
      </c>
      <c r="I3955" t="s">
        <v>8246</v>
      </c>
      <c r="J3955">
        <v>1454323413</v>
      </c>
      <c r="K3955">
        <v>1451731413</v>
      </c>
      <c r="L3955" t="b">
        <v>0</v>
      </c>
      <c r="M3955">
        <v>0</v>
      </c>
      <c r="N3955" t="b">
        <v>0</v>
      </c>
      <c r="O3955" t="s">
        <v>8297</v>
      </c>
      <c r="P3955" t="s">
        <v>8318</v>
      </c>
      <c r="Q3955" t="s">
        <v>8356</v>
      </c>
      <c r="R3955">
        <f t="shared" si="427"/>
        <v>0</v>
      </c>
      <c r="S3955" s="9">
        <f t="shared" si="428"/>
        <v>0</v>
      </c>
      <c r="T3955" s="8">
        <f t="shared" si="429"/>
        <v>42371.446909722217</v>
      </c>
      <c r="U3955" s="8">
        <f t="shared" si="430"/>
        <v>42401.446909722217</v>
      </c>
      <c r="V3955" s="14">
        <f t="shared" si="431"/>
        <v>30</v>
      </c>
      <c r="W3955" s="10">
        <f t="shared" si="432"/>
        <v>-1</v>
      </c>
      <c r="X3955" s="21">
        <f t="shared" si="433"/>
        <v>2016</v>
      </c>
    </row>
    <row r="3956" spans="1:24" ht="60" x14ac:dyDescent="0.25">
      <c r="A3956">
        <v>2520</v>
      </c>
      <c r="B3956" s="1" t="s">
        <v>2520</v>
      </c>
      <c r="C3956" s="1" t="s">
        <v>6630</v>
      </c>
      <c r="D3956" s="3">
        <v>100000</v>
      </c>
      <c r="E3956" s="4">
        <v>0</v>
      </c>
      <c r="F3956" t="s">
        <v>8220</v>
      </c>
      <c r="G3956" t="s">
        <v>8223</v>
      </c>
      <c r="H3956" t="s">
        <v>8404</v>
      </c>
      <c r="I3956" t="s">
        <v>8245</v>
      </c>
      <c r="J3956">
        <v>1476559260</v>
      </c>
      <c r="K3956">
        <v>1472567085</v>
      </c>
      <c r="L3956" t="b">
        <v>0</v>
      </c>
      <c r="M3956">
        <v>0</v>
      </c>
      <c r="N3956" t="b">
        <v>0</v>
      </c>
      <c r="O3956" t="s">
        <v>8297</v>
      </c>
      <c r="P3956" t="s">
        <v>8318</v>
      </c>
      <c r="Q3956" t="s">
        <v>8356</v>
      </c>
      <c r="R3956">
        <f t="shared" si="427"/>
        <v>0</v>
      </c>
      <c r="S3956" s="9">
        <f t="shared" si="428"/>
        <v>0</v>
      </c>
      <c r="T3956" s="8">
        <f t="shared" si="429"/>
        <v>42612.600520833337</v>
      </c>
      <c r="U3956" s="8">
        <f t="shared" si="430"/>
        <v>42658.806249999994</v>
      </c>
      <c r="V3956" s="14">
        <f t="shared" si="431"/>
        <v>46.205729166656965</v>
      </c>
      <c r="W3956" s="10">
        <f t="shared" si="432"/>
        <v>-1</v>
      </c>
      <c r="X3956" s="21">
        <f t="shared" si="433"/>
        <v>2016</v>
      </c>
    </row>
    <row r="3957" spans="1:24" ht="60" x14ac:dyDescent="0.25">
      <c r="A3957">
        <v>2561</v>
      </c>
      <c r="B3957" s="1" t="s">
        <v>2561</v>
      </c>
      <c r="C3957" s="1" t="s">
        <v>6671</v>
      </c>
      <c r="D3957" s="3">
        <v>100000</v>
      </c>
      <c r="E3957" s="4">
        <v>0</v>
      </c>
      <c r="F3957" t="s">
        <v>8219</v>
      </c>
      <c r="G3957" t="s">
        <v>8228</v>
      </c>
      <c r="H3957" t="s">
        <v>8409</v>
      </c>
      <c r="I3957" t="s">
        <v>8250</v>
      </c>
      <c r="J3957">
        <v>1444740089</v>
      </c>
      <c r="K3957">
        <v>1442148089</v>
      </c>
      <c r="L3957" t="b">
        <v>0</v>
      </c>
      <c r="M3957">
        <v>0</v>
      </c>
      <c r="N3957" t="b">
        <v>0</v>
      </c>
      <c r="O3957" t="s">
        <v>8282</v>
      </c>
      <c r="P3957" t="s">
        <v>8318</v>
      </c>
      <c r="Q3957" t="s">
        <v>8344</v>
      </c>
      <c r="R3957">
        <f t="shared" si="427"/>
        <v>0</v>
      </c>
      <c r="S3957" s="9">
        <f t="shared" si="428"/>
        <v>0</v>
      </c>
      <c r="T3957" s="8">
        <f t="shared" si="429"/>
        <v>42260.528807870374</v>
      </c>
      <c r="U3957" s="8">
        <f t="shared" si="430"/>
        <v>42290.528807870374</v>
      </c>
      <c r="V3957" s="14">
        <f t="shared" si="431"/>
        <v>30</v>
      </c>
      <c r="W3957" s="10">
        <f t="shared" si="432"/>
        <v>-1</v>
      </c>
      <c r="X3957" s="21">
        <f t="shared" si="433"/>
        <v>2015</v>
      </c>
    </row>
    <row r="3958" spans="1:24" ht="45" x14ac:dyDescent="0.25">
      <c r="A3958">
        <v>2780</v>
      </c>
      <c r="B3958" s="1" t="s">
        <v>2780</v>
      </c>
      <c r="C3958" s="1" t="s">
        <v>6890</v>
      </c>
      <c r="D3958" s="3">
        <v>100000</v>
      </c>
      <c r="E3958" s="4">
        <v>0</v>
      </c>
      <c r="F3958" t="s">
        <v>8220</v>
      </c>
      <c r="G3958" t="s">
        <v>8236</v>
      </c>
      <c r="H3958" t="s">
        <v>8411</v>
      </c>
      <c r="I3958" t="s">
        <v>8248</v>
      </c>
      <c r="J3958">
        <v>1489142688</v>
      </c>
      <c r="K3958">
        <v>1486550688</v>
      </c>
      <c r="L3958" t="b">
        <v>0</v>
      </c>
      <c r="M3958">
        <v>0</v>
      </c>
      <c r="N3958" t="b">
        <v>0</v>
      </c>
      <c r="O3958" t="s">
        <v>8302</v>
      </c>
      <c r="P3958" t="s">
        <v>8310</v>
      </c>
      <c r="Q3958" t="s">
        <v>8355</v>
      </c>
      <c r="R3958">
        <f t="shared" si="427"/>
        <v>0</v>
      </c>
      <c r="S3958" s="9">
        <f t="shared" si="428"/>
        <v>0</v>
      </c>
      <c r="T3958" s="8">
        <f t="shared" si="429"/>
        <v>42774.447777777779</v>
      </c>
      <c r="U3958" s="8">
        <f t="shared" si="430"/>
        <v>42804.447777777779</v>
      </c>
      <c r="V3958" s="14">
        <f t="shared" si="431"/>
        <v>30</v>
      </c>
      <c r="W3958" s="10">
        <f t="shared" si="432"/>
        <v>-1</v>
      </c>
      <c r="X3958" s="21">
        <f t="shared" si="433"/>
        <v>2017</v>
      </c>
    </row>
    <row r="3959" spans="1:24" ht="60" x14ac:dyDescent="0.25">
      <c r="A3959">
        <v>3127</v>
      </c>
      <c r="B3959" s="1" t="s">
        <v>3127</v>
      </c>
      <c r="C3959" s="1" t="s">
        <v>7237</v>
      </c>
      <c r="D3959" s="3">
        <v>100000</v>
      </c>
      <c r="E3959" s="4">
        <v>0</v>
      </c>
      <c r="F3959" t="s">
        <v>8219</v>
      </c>
      <c r="G3959" t="s">
        <v>8223</v>
      </c>
      <c r="H3959" t="s">
        <v>8404</v>
      </c>
      <c r="I3959" t="s">
        <v>8245</v>
      </c>
      <c r="J3959">
        <v>1425242029</v>
      </c>
      <c r="K3959">
        <v>1422650029</v>
      </c>
      <c r="L3959" t="b">
        <v>0</v>
      </c>
      <c r="M3959">
        <v>0</v>
      </c>
      <c r="N3959" t="b">
        <v>0</v>
      </c>
      <c r="O3959" t="s">
        <v>8301</v>
      </c>
      <c r="P3959" t="s">
        <v>8322</v>
      </c>
      <c r="Q3959" t="s">
        <v>8323</v>
      </c>
      <c r="R3959">
        <f t="shared" si="427"/>
        <v>0</v>
      </c>
      <c r="S3959" s="9">
        <f t="shared" si="428"/>
        <v>0</v>
      </c>
      <c r="T3959" s="8">
        <f t="shared" si="429"/>
        <v>42034.856817129628</v>
      </c>
      <c r="U3959" s="8">
        <f t="shared" si="430"/>
        <v>42064.856817129628</v>
      </c>
      <c r="V3959" s="14">
        <f t="shared" si="431"/>
        <v>30</v>
      </c>
      <c r="W3959" s="10">
        <f t="shared" si="432"/>
        <v>-1</v>
      </c>
      <c r="X3959" s="21">
        <f t="shared" si="433"/>
        <v>2015</v>
      </c>
    </row>
    <row r="3960" spans="1:24" ht="60" x14ac:dyDescent="0.25">
      <c r="A3960">
        <v>3628</v>
      </c>
      <c r="B3960" s="1" t="s">
        <v>3626</v>
      </c>
      <c r="C3960" s="1" t="s">
        <v>7738</v>
      </c>
      <c r="D3960" s="3">
        <v>100000</v>
      </c>
      <c r="E3960" s="4">
        <v>0</v>
      </c>
      <c r="F3960" t="s">
        <v>8220</v>
      </c>
      <c r="G3960" t="s">
        <v>8223</v>
      </c>
      <c r="H3960" t="s">
        <v>8404</v>
      </c>
      <c r="I3960" t="s">
        <v>8245</v>
      </c>
      <c r="J3960">
        <v>1450040396</v>
      </c>
      <c r="K3960">
        <v>1444852796</v>
      </c>
      <c r="L3960" t="b">
        <v>0</v>
      </c>
      <c r="M3960">
        <v>0</v>
      </c>
      <c r="N3960" t="b">
        <v>0</v>
      </c>
      <c r="O3960" t="s">
        <v>8303</v>
      </c>
      <c r="P3960" t="s">
        <v>8322</v>
      </c>
      <c r="Q3960" t="s">
        <v>8334</v>
      </c>
      <c r="R3960">
        <f t="shared" si="427"/>
        <v>0</v>
      </c>
      <c r="S3960" s="9">
        <f t="shared" si="428"/>
        <v>0</v>
      </c>
      <c r="T3960" s="8">
        <f t="shared" si="429"/>
        <v>42291.833287037036</v>
      </c>
      <c r="U3960" s="8">
        <f t="shared" si="430"/>
        <v>42351.874953703707</v>
      </c>
      <c r="V3960" s="14">
        <f t="shared" si="431"/>
        <v>60.041666666671517</v>
      </c>
      <c r="W3960" s="10">
        <f t="shared" si="432"/>
        <v>-1</v>
      </c>
      <c r="X3960" s="21">
        <f t="shared" si="433"/>
        <v>2015</v>
      </c>
    </row>
    <row r="3961" spans="1:24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t="s">
        <v>8226</v>
      </c>
      <c r="H3961" t="s">
        <v>8406</v>
      </c>
      <c r="I3961" t="s">
        <v>8248</v>
      </c>
      <c r="J3961">
        <v>1471985640</v>
      </c>
      <c r="K3961">
        <v>1469289685</v>
      </c>
      <c r="L3961" t="b">
        <v>0</v>
      </c>
      <c r="M3961">
        <v>179</v>
      </c>
      <c r="N3961" t="b">
        <v>0</v>
      </c>
      <c r="O3961" t="s">
        <v>8271</v>
      </c>
      <c r="P3961" t="s">
        <v>8307</v>
      </c>
      <c r="Q3961" t="s">
        <v>8309</v>
      </c>
      <c r="R3961">
        <f t="shared" si="427"/>
        <v>171.79</v>
      </c>
      <c r="S3961" s="9">
        <f t="shared" si="428"/>
        <v>30</v>
      </c>
      <c r="T3961" s="8">
        <f t="shared" si="429"/>
        <v>42574.667650462965</v>
      </c>
      <c r="U3961" s="8">
        <f t="shared" si="430"/>
        <v>42605.870833333334</v>
      </c>
      <c r="V3961" s="14">
        <f t="shared" si="431"/>
        <v>31.203182870369346</v>
      </c>
      <c r="W3961" s="10">
        <f t="shared" si="432"/>
        <v>-0.7049386388278529</v>
      </c>
      <c r="X3961" s="21">
        <f t="shared" si="433"/>
        <v>2016</v>
      </c>
    </row>
    <row r="3962" spans="1:24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t="s">
        <v>8223</v>
      </c>
      <c r="H3962" t="s">
        <v>8404</v>
      </c>
      <c r="I3962" t="s">
        <v>8245</v>
      </c>
      <c r="J3962">
        <v>1429291982</v>
      </c>
      <c r="K3962">
        <v>1426699982</v>
      </c>
      <c r="L3962" t="b">
        <v>0</v>
      </c>
      <c r="M3962">
        <v>37</v>
      </c>
      <c r="N3962" t="b">
        <v>0</v>
      </c>
      <c r="O3962" t="s">
        <v>8301</v>
      </c>
      <c r="P3962" t="s">
        <v>8322</v>
      </c>
      <c r="Q3962" t="s">
        <v>8323</v>
      </c>
      <c r="R3962">
        <f t="shared" si="427"/>
        <v>125.27</v>
      </c>
      <c r="S3962" s="9">
        <f t="shared" si="428"/>
        <v>4</v>
      </c>
      <c r="T3962" s="8">
        <f t="shared" si="429"/>
        <v>42081.731273148151</v>
      </c>
      <c r="U3962" s="8">
        <f t="shared" si="430"/>
        <v>42111.731273148151</v>
      </c>
      <c r="V3962" s="14">
        <f t="shared" si="431"/>
        <v>30</v>
      </c>
      <c r="W3962" s="10">
        <f t="shared" si="432"/>
        <v>-0.95756466010528729</v>
      </c>
      <c r="X3962" s="21">
        <f t="shared" si="433"/>
        <v>2015</v>
      </c>
    </row>
    <row r="3963" spans="1:24" ht="60" x14ac:dyDescent="0.25">
      <c r="A3963">
        <v>1306</v>
      </c>
      <c r="B3963" s="1" t="s">
        <v>1307</v>
      </c>
      <c r="C3963" s="1" t="s">
        <v>5416</v>
      </c>
      <c r="D3963" s="3">
        <v>110000</v>
      </c>
      <c r="E3963" s="4">
        <v>71771</v>
      </c>
      <c r="F3963" t="s">
        <v>8219</v>
      </c>
      <c r="G3963" t="s">
        <v>8223</v>
      </c>
      <c r="H3963" t="s">
        <v>8404</v>
      </c>
      <c r="I3963" t="s">
        <v>8245</v>
      </c>
      <c r="J3963">
        <v>1417690734</v>
      </c>
      <c r="K3963">
        <v>1415098734</v>
      </c>
      <c r="L3963" t="b">
        <v>0</v>
      </c>
      <c r="M3963">
        <v>356</v>
      </c>
      <c r="N3963" t="b">
        <v>0</v>
      </c>
      <c r="O3963" t="s">
        <v>8271</v>
      </c>
      <c r="P3963" t="s">
        <v>8307</v>
      </c>
      <c r="Q3963" t="s">
        <v>8309</v>
      </c>
      <c r="R3963">
        <f t="shared" si="427"/>
        <v>201.6</v>
      </c>
      <c r="S3963" s="9">
        <f t="shared" si="428"/>
        <v>65</v>
      </c>
      <c r="T3963" s="8">
        <f t="shared" si="429"/>
        <v>41947.457569444443</v>
      </c>
      <c r="U3963" s="8">
        <f t="shared" si="430"/>
        <v>41977.457569444443</v>
      </c>
      <c r="V3963" s="14">
        <f t="shared" si="431"/>
        <v>30</v>
      </c>
      <c r="W3963" s="10">
        <f t="shared" si="432"/>
        <v>-0.34753636363636364</v>
      </c>
      <c r="X3963" s="21">
        <f t="shared" si="433"/>
        <v>2014</v>
      </c>
    </row>
    <row r="3964" spans="1:24" ht="60" x14ac:dyDescent="0.25">
      <c r="A3964">
        <v>964</v>
      </c>
      <c r="B3964" s="1" t="s">
        <v>965</v>
      </c>
      <c r="C3964" s="1" t="s">
        <v>5074</v>
      </c>
      <c r="D3964" s="3">
        <v>110000</v>
      </c>
      <c r="E3964" s="4">
        <v>879</v>
      </c>
      <c r="F3964" t="s">
        <v>8220</v>
      </c>
      <c r="G3964" t="s">
        <v>8228</v>
      </c>
      <c r="H3964" t="s">
        <v>8409</v>
      </c>
      <c r="I3964" t="s">
        <v>8250</v>
      </c>
      <c r="J3964">
        <v>1441119919</v>
      </c>
      <c r="K3964">
        <v>1437663919</v>
      </c>
      <c r="L3964" t="b">
        <v>0</v>
      </c>
      <c r="M3964">
        <v>29</v>
      </c>
      <c r="N3964" t="b">
        <v>0</v>
      </c>
      <c r="O3964" t="s">
        <v>8271</v>
      </c>
      <c r="P3964" t="s">
        <v>8307</v>
      </c>
      <c r="Q3964" t="s">
        <v>8309</v>
      </c>
      <c r="R3964">
        <f t="shared" si="427"/>
        <v>30.31</v>
      </c>
      <c r="S3964" s="9">
        <f t="shared" si="428"/>
        <v>1</v>
      </c>
      <c r="T3964" s="8">
        <f t="shared" si="429"/>
        <v>42208.628692129627</v>
      </c>
      <c r="U3964" s="8">
        <f t="shared" si="430"/>
        <v>42248.628692129627</v>
      </c>
      <c r="V3964" s="14">
        <f t="shared" si="431"/>
        <v>40</v>
      </c>
      <c r="W3964" s="10">
        <f t="shared" si="432"/>
        <v>-0.99200909090909095</v>
      </c>
      <c r="X3964" s="21">
        <f t="shared" si="433"/>
        <v>2015</v>
      </c>
    </row>
    <row r="3965" spans="1:24" ht="60" x14ac:dyDescent="0.25">
      <c r="A3965">
        <v>2502</v>
      </c>
      <c r="B3965" s="1" t="s">
        <v>2502</v>
      </c>
      <c r="C3965" s="1" t="s">
        <v>6612</v>
      </c>
      <c r="D3965" s="3">
        <v>110000</v>
      </c>
      <c r="E3965" s="4">
        <v>86</v>
      </c>
      <c r="F3965" t="s">
        <v>8220</v>
      </c>
      <c r="G3965" t="s">
        <v>8223</v>
      </c>
      <c r="H3965" t="s">
        <v>8404</v>
      </c>
      <c r="I3965" t="s">
        <v>8245</v>
      </c>
      <c r="J3965">
        <v>1411328918</v>
      </c>
      <c r="K3965">
        <v>1407440918</v>
      </c>
      <c r="L3965" t="b">
        <v>0</v>
      </c>
      <c r="M3965">
        <v>5</v>
      </c>
      <c r="N3965" t="b">
        <v>0</v>
      </c>
      <c r="O3965" t="s">
        <v>8297</v>
      </c>
      <c r="P3965" t="s">
        <v>8318</v>
      </c>
      <c r="Q3965" t="s">
        <v>8356</v>
      </c>
      <c r="R3965">
        <f t="shared" si="427"/>
        <v>17.2</v>
      </c>
      <c r="S3965" s="9">
        <f t="shared" si="428"/>
        <v>0</v>
      </c>
      <c r="T3965" s="8">
        <f t="shared" si="429"/>
        <v>41858.825439814813</v>
      </c>
      <c r="U3965" s="8">
        <f t="shared" si="430"/>
        <v>41903.825439814813</v>
      </c>
      <c r="V3965" s="14">
        <f t="shared" si="431"/>
        <v>45</v>
      </c>
      <c r="W3965" s="10">
        <f t="shared" si="432"/>
        <v>-0.99921818181818178</v>
      </c>
      <c r="X3965" s="21">
        <f t="shared" si="433"/>
        <v>2014</v>
      </c>
    </row>
    <row r="3966" spans="1:24" ht="45" x14ac:dyDescent="0.25">
      <c r="A3966">
        <v>4092</v>
      </c>
      <c r="B3966" s="1" t="s">
        <v>4088</v>
      </c>
      <c r="C3966" s="1" t="s">
        <v>8195</v>
      </c>
      <c r="D3966" s="3">
        <v>110000</v>
      </c>
      <c r="E3966" s="4">
        <v>20</v>
      </c>
      <c r="F3966" t="s">
        <v>8220</v>
      </c>
      <c r="G3966" t="s">
        <v>8223</v>
      </c>
      <c r="H3966" t="s">
        <v>8404</v>
      </c>
      <c r="I3966" t="s">
        <v>8245</v>
      </c>
      <c r="J3966">
        <v>1428205247</v>
      </c>
      <c r="K3966">
        <v>1423024847</v>
      </c>
      <c r="L3966" t="b">
        <v>0</v>
      </c>
      <c r="M3966">
        <v>1</v>
      </c>
      <c r="N3966" t="b">
        <v>0</v>
      </c>
      <c r="O3966" t="s">
        <v>8269</v>
      </c>
      <c r="P3966" t="s">
        <v>8322</v>
      </c>
      <c r="Q3966" t="s">
        <v>8325</v>
      </c>
      <c r="R3966">
        <f t="shared" si="427"/>
        <v>20</v>
      </c>
      <c r="S3966" s="9">
        <f t="shared" si="428"/>
        <v>0</v>
      </c>
      <c r="T3966" s="8">
        <f t="shared" si="429"/>
        <v>42039.194988425923</v>
      </c>
      <c r="U3966" s="8">
        <f t="shared" si="430"/>
        <v>42099.153321759266</v>
      </c>
      <c r="V3966" s="14">
        <f t="shared" si="431"/>
        <v>59.958333333343035</v>
      </c>
      <c r="W3966" s="10">
        <f t="shared" si="432"/>
        <v>-0.99981818181818183</v>
      </c>
      <c r="X3966" s="21">
        <f t="shared" si="433"/>
        <v>2015</v>
      </c>
    </row>
    <row r="3967" spans="1:24" ht="45" x14ac:dyDescent="0.25">
      <c r="A3967">
        <v>167</v>
      </c>
      <c r="B3967" s="1" t="s">
        <v>169</v>
      </c>
      <c r="C3967" s="1" t="s">
        <v>4277</v>
      </c>
      <c r="D3967" s="3">
        <v>110000</v>
      </c>
      <c r="E3967" s="4">
        <v>11</v>
      </c>
      <c r="F3967" t="s">
        <v>8220</v>
      </c>
      <c r="G3967" t="s">
        <v>8223</v>
      </c>
      <c r="H3967" t="s">
        <v>8404</v>
      </c>
      <c r="I3967" t="s">
        <v>8245</v>
      </c>
      <c r="J3967">
        <v>1438726535</v>
      </c>
      <c r="K3967">
        <v>1433542535</v>
      </c>
      <c r="L3967" t="b">
        <v>0</v>
      </c>
      <c r="M3967">
        <v>2</v>
      </c>
      <c r="N3967" t="b">
        <v>0</v>
      </c>
      <c r="O3967" t="s">
        <v>8266</v>
      </c>
      <c r="P3967" t="s">
        <v>8320</v>
      </c>
      <c r="Q3967" t="s">
        <v>8324</v>
      </c>
      <c r="R3967">
        <f t="shared" si="427"/>
        <v>5.5</v>
      </c>
      <c r="S3967" s="9">
        <f t="shared" si="428"/>
        <v>0</v>
      </c>
      <c r="T3967" s="8">
        <f t="shared" si="429"/>
        <v>42160.927488425921</v>
      </c>
      <c r="U3967" s="8">
        <f t="shared" si="430"/>
        <v>42220.927488425921</v>
      </c>
      <c r="V3967" s="14">
        <f t="shared" si="431"/>
        <v>60</v>
      </c>
      <c r="W3967" s="10">
        <f t="shared" si="432"/>
        <v>-0.99990000000000001</v>
      </c>
      <c r="X3967" s="21">
        <f t="shared" si="433"/>
        <v>2015</v>
      </c>
    </row>
    <row r="3968" spans="1:24" ht="60" x14ac:dyDescent="0.25">
      <c r="A3968">
        <v>1865</v>
      </c>
      <c r="B3968" s="1" t="s">
        <v>1866</v>
      </c>
      <c r="C3968" s="1" t="s">
        <v>5975</v>
      </c>
      <c r="D3968" s="3">
        <v>110000</v>
      </c>
      <c r="E3968" s="4">
        <v>4</v>
      </c>
      <c r="F3968" t="s">
        <v>8220</v>
      </c>
      <c r="G3968" t="s">
        <v>8224</v>
      </c>
      <c r="H3968" t="s">
        <v>8408</v>
      </c>
      <c r="I3968" t="s">
        <v>8246</v>
      </c>
      <c r="J3968">
        <v>1478425747</v>
      </c>
      <c r="K3968">
        <v>1475398147</v>
      </c>
      <c r="L3968" t="b">
        <v>0</v>
      </c>
      <c r="M3968">
        <v>2</v>
      </c>
      <c r="N3968" t="b">
        <v>0</v>
      </c>
      <c r="O3968" t="s">
        <v>8281</v>
      </c>
      <c r="P3968" t="s">
        <v>8315</v>
      </c>
      <c r="Q3968" t="s">
        <v>8343</v>
      </c>
      <c r="R3968">
        <f t="shared" si="427"/>
        <v>2</v>
      </c>
      <c r="S3968" s="9">
        <f t="shared" si="428"/>
        <v>0</v>
      </c>
      <c r="T3968" s="8">
        <f t="shared" si="429"/>
        <v>42645.367442129631</v>
      </c>
      <c r="U3968" s="8">
        <f t="shared" si="430"/>
        <v>42680.409108796302</v>
      </c>
      <c r="V3968" s="14">
        <f t="shared" si="431"/>
        <v>35.041666666671517</v>
      </c>
      <c r="W3968" s="10">
        <f t="shared" si="432"/>
        <v>-0.99996363636363639</v>
      </c>
      <c r="X3968" s="21">
        <f t="shared" si="433"/>
        <v>2016</v>
      </c>
    </row>
    <row r="3969" spans="1:24" ht="60" x14ac:dyDescent="0.25">
      <c r="A3969">
        <v>435</v>
      </c>
      <c r="B3969" s="1" t="s">
        <v>436</v>
      </c>
      <c r="C3969" s="1" t="s">
        <v>4545</v>
      </c>
      <c r="D3969" s="3">
        <v>110000</v>
      </c>
      <c r="E3969" s="4">
        <v>3</v>
      </c>
      <c r="F3969" t="s">
        <v>8220</v>
      </c>
      <c r="G3969" t="s">
        <v>8223</v>
      </c>
      <c r="H3969" t="s">
        <v>8404</v>
      </c>
      <c r="I3969" t="s">
        <v>8245</v>
      </c>
      <c r="J3969">
        <v>1379094980</v>
      </c>
      <c r="K3969">
        <v>1376502980</v>
      </c>
      <c r="L3969" t="b">
        <v>0</v>
      </c>
      <c r="M3969">
        <v>3</v>
      </c>
      <c r="N3969" t="b">
        <v>0</v>
      </c>
      <c r="O3969" t="s">
        <v>8268</v>
      </c>
      <c r="P3969" t="s">
        <v>8320</v>
      </c>
      <c r="Q3969" t="s">
        <v>8338</v>
      </c>
      <c r="R3969">
        <f t="shared" si="427"/>
        <v>1</v>
      </c>
      <c r="S3969" s="9">
        <f t="shared" si="428"/>
        <v>0</v>
      </c>
      <c r="T3969" s="8">
        <f t="shared" si="429"/>
        <v>41500.747453703705</v>
      </c>
      <c r="U3969" s="8">
        <f t="shared" si="430"/>
        <v>41530.747453703705</v>
      </c>
      <c r="V3969" s="14">
        <f t="shared" si="431"/>
        <v>30</v>
      </c>
      <c r="W3969" s="10">
        <f t="shared" si="432"/>
        <v>-0.99997272727272724</v>
      </c>
      <c r="X3969" s="21">
        <f t="shared" si="433"/>
        <v>2013</v>
      </c>
    </row>
    <row r="3970" spans="1:24" ht="45" x14ac:dyDescent="0.25">
      <c r="A3970">
        <v>2378</v>
      </c>
      <c r="B3970" s="1" t="s">
        <v>2379</v>
      </c>
      <c r="C3970" s="1" t="s">
        <v>6488</v>
      </c>
      <c r="D3970" s="3">
        <v>110000</v>
      </c>
      <c r="E3970" s="4">
        <v>0</v>
      </c>
      <c r="F3970" t="s">
        <v>8219</v>
      </c>
      <c r="G3970" t="s">
        <v>8223</v>
      </c>
      <c r="H3970" t="s">
        <v>8404</v>
      </c>
      <c r="I3970" t="s">
        <v>8245</v>
      </c>
      <c r="J3970">
        <v>1440548330</v>
      </c>
      <c r="K3970">
        <v>1438042730</v>
      </c>
      <c r="L3970" t="b">
        <v>0</v>
      </c>
      <c r="M3970">
        <v>0</v>
      </c>
      <c r="N3970" t="b">
        <v>0</v>
      </c>
      <c r="O3970" t="s">
        <v>8270</v>
      </c>
      <c r="P3970" t="s">
        <v>8307</v>
      </c>
      <c r="Q3970" t="s">
        <v>8341</v>
      </c>
      <c r="R3970">
        <f t="shared" ref="R3970:R4033" si="434">IFERROR(ROUND(E3970/M3970,2),0)</f>
        <v>0</v>
      </c>
      <c r="S3970" s="9">
        <f t="shared" ref="S3970:S4033" si="435">ROUND((E3970/D3970)*100,0)</f>
        <v>0</v>
      </c>
      <c r="T3970" s="8">
        <f t="shared" ref="T3970:T4033" si="436">+(((K3970/60)/60)/24)+DATE(1970,1,1)</f>
        <v>42213.013078703705</v>
      </c>
      <c r="U3970" s="8">
        <f t="shared" ref="U3970:U4033" si="437">+(((J3970/60)/60/24)+DATE(1970,1,1))</f>
        <v>42242.013078703705</v>
      </c>
      <c r="V3970" s="14">
        <f t="shared" ref="V3970:V4033" si="438">+U3970-T3970</f>
        <v>29</v>
      </c>
      <c r="W3970" s="10">
        <f t="shared" ref="W3970:W4033" si="439">+(E3970-D3970)/D3970</f>
        <v>-1</v>
      </c>
      <c r="X3970" s="21">
        <f t="shared" ref="X3970:X4033" si="440">YEAR(T3970)</f>
        <v>2015</v>
      </c>
    </row>
    <row r="3971" spans="1:24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t="s">
        <v>8223</v>
      </c>
      <c r="H3971" t="s">
        <v>8404</v>
      </c>
      <c r="I3971" t="s">
        <v>8245</v>
      </c>
      <c r="J3971">
        <v>1473044340</v>
      </c>
      <c r="K3971">
        <v>1468180462</v>
      </c>
      <c r="L3971" t="b">
        <v>0</v>
      </c>
      <c r="M3971">
        <v>4</v>
      </c>
      <c r="N3971" t="b">
        <v>0</v>
      </c>
      <c r="O3971" t="s">
        <v>8271</v>
      </c>
      <c r="P3971" t="s">
        <v>8307</v>
      </c>
      <c r="Q3971" t="s">
        <v>8309</v>
      </c>
      <c r="R3971">
        <f t="shared" si="434"/>
        <v>55</v>
      </c>
      <c r="S3971" s="9">
        <f t="shared" si="435"/>
        <v>0</v>
      </c>
      <c r="T3971" s="8">
        <f t="shared" si="436"/>
        <v>42561.829421296294</v>
      </c>
      <c r="U3971" s="8">
        <f t="shared" si="437"/>
        <v>42618.124305555553</v>
      </c>
      <c r="V3971" s="14">
        <f t="shared" si="438"/>
        <v>56.294884259259561</v>
      </c>
      <c r="W3971" s="10">
        <f t="shared" si="439"/>
        <v>-0.99809110629067244</v>
      </c>
      <c r="X3971" s="21">
        <f t="shared" si="440"/>
        <v>2016</v>
      </c>
    </row>
    <row r="3972" spans="1:24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t="s">
        <v>8223</v>
      </c>
      <c r="H3972" t="s">
        <v>8404</v>
      </c>
      <c r="I3972" t="s">
        <v>8245</v>
      </c>
      <c r="J3972">
        <v>1415722236</v>
      </c>
      <c r="K3972">
        <v>1410534636</v>
      </c>
      <c r="L3972" t="b">
        <v>1</v>
      </c>
      <c r="M3972">
        <v>1095</v>
      </c>
      <c r="N3972" t="b">
        <v>1</v>
      </c>
      <c r="O3972" t="s">
        <v>8301</v>
      </c>
      <c r="P3972" t="s">
        <v>8322</v>
      </c>
      <c r="Q3972" t="s">
        <v>8323</v>
      </c>
      <c r="R3972">
        <f t="shared" si="434"/>
        <v>155.24</v>
      </c>
      <c r="S3972" s="9">
        <f t="shared" si="435"/>
        <v>147</v>
      </c>
      <c r="T3972" s="8">
        <f t="shared" si="436"/>
        <v>41894.632361111115</v>
      </c>
      <c r="U3972" s="8">
        <f t="shared" si="437"/>
        <v>41954.674027777779</v>
      </c>
      <c r="V3972" s="14">
        <f t="shared" si="438"/>
        <v>60.041666666664241</v>
      </c>
      <c r="W3972" s="10">
        <f t="shared" si="439"/>
        <v>0.46539577586206898</v>
      </c>
      <c r="X3972" s="21">
        <f t="shared" si="440"/>
        <v>2014</v>
      </c>
    </row>
    <row r="3973" spans="1:24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t="s">
        <v>8228</v>
      </c>
      <c r="H3973" t="s">
        <v>8409</v>
      </c>
      <c r="I3973" t="s">
        <v>8250</v>
      </c>
      <c r="J3973">
        <v>1454078770</v>
      </c>
      <c r="K3973">
        <v>1448894770</v>
      </c>
      <c r="L3973" t="b">
        <v>0</v>
      </c>
      <c r="M3973">
        <v>2</v>
      </c>
      <c r="N3973" t="b">
        <v>0</v>
      </c>
      <c r="O3973" t="s">
        <v>8282</v>
      </c>
      <c r="P3973" t="s">
        <v>8318</v>
      </c>
      <c r="Q3973" t="s">
        <v>8344</v>
      </c>
      <c r="R3973">
        <f t="shared" si="434"/>
        <v>22.5</v>
      </c>
      <c r="S3973" s="9">
        <f t="shared" si="435"/>
        <v>0</v>
      </c>
      <c r="T3973" s="8">
        <f t="shared" si="436"/>
        <v>42338.615393518514</v>
      </c>
      <c r="U3973" s="8">
        <f t="shared" si="437"/>
        <v>42398.615393518514</v>
      </c>
      <c r="V3973" s="14">
        <f t="shared" si="438"/>
        <v>60</v>
      </c>
      <c r="W3973" s="10">
        <f t="shared" si="439"/>
        <v>-0.99961538461538457</v>
      </c>
      <c r="X3973" s="21">
        <f t="shared" si="440"/>
        <v>2015</v>
      </c>
    </row>
    <row r="3974" spans="1:24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t="s">
        <v>8223</v>
      </c>
      <c r="H3974" t="s">
        <v>8404</v>
      </c>
      <c r="I3974" t="s">
        <v>8245</v>
      </c>
      <c r="J3974">
        <v>1411150701</v>
      </c>
      <c r="K3974">
        <v>1405966701</v>
      </c>
      <c r="L3974" t="b">
        <v>0</v>
      </c>
      <c r="M3974">
        <v>7</v>
      </c>
      <c r="N3974" t="b">
        <v>0</v>
      </c>
      <c r="O3974" t="s">
        <v>8266</v>
      </c>
      <c r="P3974" t="s">
        <v>8320</v>
      </c>
      <c r="Q3974" t="s">
        <v>8324</v>
      </c>
      <c r="R3974">
        <f t="shared" si="434"/>
        <v>91.43</v>
      </c>
      <c r="S3974" s="9">
        <f t="shared" si="435"/>
        <v>1</v>
      </c>
      <c r="T3974" s="8">
        <f t="shared" si="436"/>
        <v>41841.762743055559</v>
      </c>
      <c r="U3974" s="8">
        <f t="shared" si="437"/>
        <v>41901.762743055559</v>
      </c>
      <c r="V3974" s="14">
        <f t="shared" si="438"/>
        <v>60</v>
      </c>
      <c r="W3974" s="10">
        <f t="shared" si="439"/>
        <v>-0.9946666666666667</v>
      </c>
      <c r="X3974" s="21">
        <f t="shared" si="440"/>
        <v>2014</v>
      </c>
    </row>
    <row r="3975" spans="1:24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t="s">
        <v>8223</v>
      </c>
      <c r="H3975" t="s">
        <v>8404</v>
      </c>
      <c r="I3975" t="s">
        <v>8245</v>
      </c>
      <c r="J3975">
        <v>1420233256</v>
      </c>
      <c r="K3975">
        <v>1417641256</v>
      </c>
      <c r="L3975" t="b">
        <v>0</v>
      </c>
      <c r="M3975">
        <v>0</v>
      </c>
      <c r="N3975" t="b">
        <v>0</v>
      </c>
      <c r="O3975" t="s">
        <v>8270</v>
      </c>
      <c r="P3975" t="s">
        <v>8307</v>
      </c>
      <c r="Q3975" t="s">
        <v>8341</v>
      </c>
      <c r="R3975">
        <f t="shared" si="434"/>
        <v>0</v>
      </c>
      <c r="S3975" s="9">
        <f t="shared" si="435"/>
        <v>0</v>
      </c>
      <c r="T3975" s="8">
        <f t="shared" si="436"/>
        <v>41976.88490740741</v>
      </c>
      <c r="U3975" s="8">
        <f t="shared" si="437"/>
        <v>42006.88490740741</v>
      </c>
      <c r="V3975" s="14">
        <f t="shared" si="438"/>
        <v>30</v>
      </c>
      <c r="W3975" s="10">
        <f t="shared" si="439"/>
        <v>-1</v>
      </c>
      <c r="X3975" s="21">
        <f t="shared" si="440"/>
        <v>2014</v>
      </c>
    </row>
    <row r="3976" spans="1:24" ht="60" x14ac:dyDescent="0.25">
      <c r="A3976">
        <v>2070</v>
      </c>
      <c r="B3976" s="1" t="s">
        <v>2071</v>
      </c>
      <c r="C3976" s="1" t="s">
        <v>6180</v>
      </c>
      <c r="D3976" s="3">
        <v>125000</v>
      </c>
      <c r="E3976" s="4">
        <v>396659</v>
      </c>
      <c r="F3976" t="s">
        <v>8218</v>
      </c>
      <c r="G3976" t="s">
        <v>8235</v>
      </c>
      <c r="H3976" t="s">
        <v>8413</v>
      </c>
      <c r="I3976" t="s">
        <v>8248</v>
      </c>
      <c r="J3976">
        <v>1467128723</v>
      </c>
      <c r="K3976">
        <v>1464536723</v>
      </c>
      <c r="L3976" t="b">
        <v>0</v>
      </c>
      <c r="M3976">
        <v>1530</v>
      </c>
      <c r="N3976" t="b">
        <v>1</v>
      </c>
      <c r="O3976" t="s">
        <v>8293</v>
      </c>
      <c r="P3976" t="s">
        <v>8307</v>
      </c>
      <c r="Q3976" t="s">
        <v>8308</v>
      </c>
      <c r="R3976">
        <f t="shared" si="434"/>
        <v>259.25</v>
      </c>
      <c r="S3976" s="9">
        <f t="shared" si="435"/>
        <v>317</v>
      </c>
      <c r="T3976" s="8">
        <f t="shared" si="436"/>
        <v>42519.6565162037</v>
      </c>
      <c r="U3976" s="8">
        <f t="shared" si="437"/>
        <v>42549.6565162037</v>
      </c>
      <c r="V3976" s="14">
        <f t="shared" si="438"/>
        <v>30</v>
      </c>
      <c r="W3976" s="10">
        <f t="shared" si="439"/>
        <v>2.1732719999999999</v>
      </c>
      <c r="X3976" s="21">
        <f t="shared" si="440"/>
        <v>2016</v>
      </c>
    </row>
    <row r="3977" spans="1:24" ht="45" x14ac:dyDescent="0.25">
      <c r="A3977">
        <v>2039</v>
      </c>
      <c r="B3977" s="1" t="s">
        <v>2040</v>
      </c>
      <c r="C3977" s="1" t="s">
        <v>6149</v>
      </c>
      <c r="D3977" s="3">
        <v>125000</v>
      </c>
      <c r="E3977" s="4">
        <v>170271</v>
      </c>
      <c r="F3977" t="s">
        <v>8218</v>
      </c>
      <c r="G3977" t="s">
        <v>8223</v>
      </c>
      <c r="H3977" t="s">
        <v>8404</v>
      </c>
      <c r="I3977" t="s">
        <v>8245</v>
      </c>
      <c r="J3977">
        <v>1480568340</v>
      </c>
      <c r="K3977">
        <v>1477996325</v>
      </c>
      <c r="L3977" t="b">
        <v>1</v>
      </c>
      <c r="M3977">
        <v>379</v>
      </c>
      <c r="N3977" t="b">
        <v>1</v>
      </c>
      <c r="O3977" t="s">
        <v>8293</v>
      </c>
      <c r="P3977" t="s">
        <v>8307</v>
      </c>
      <c r="Q3977" t="s">
        <v>8308</v>
      </c>
      <c r="R3977">
        <f t="shared" si="434"/>
        <v>449.26</v>
      </c>
      <c r="S3977" s="9">
        <f t="shared" si="435"/>
        <v>136</v>
      </c>
      <c r="T3977" s="8">
        <f t="shared" si="436"/>
        <v>42675.438946759255</v>
      </c>
      <c r="U3977" s="8">
        <f t="shared" si="437"/>
        <v>42705.207638888889</v>
      </c>
      <c r="V3977" s="14">
        <f t="shared" si="438"/>
        <v>29.768692129633564</v>
      </c>
      <c r="W3977" s="10">
        <f t="shared" si="439"/>
        <v>0.36216799999999999</v>
      </c>
      <c r="X3977" s="21">
        <f t="shared" si="440"/>
        <v>2016</v>
      </c>
    </row>
    <row r="3978" spans="1:24" ht="60" x14ac:dyDescent="0.25">
      <c r="A3978">
        <v>3123</v>
      </c>
      <c r="B3978" s="1" t="s">
        <v>3123</v>
      </c>
      <c r="C3978" s="1" t="s">
        <v>7233</v>
      </c>
      <c r="D3978" s="3">
        <v>125000</v>
      </c>
      <c r="E3978" s="4">
        <v>85192</v>
      </c>
      <c r="F3978" t="s">
        <v>8219</v>
      </c>
      <c r="G3978" t="s">
        <v>8223</v>
      </c>
      <c r="H3978" t="s">
        <v>8404</v>
      </c>
      <c r="I3978" t="s">
        <v>8245</v>
      </c>
      <c r="J3978">
        <v>1468108198</v>
      </c>
      <c r="K3978">
        <v>1465516198</v>
      </c>
      <c r="L3978" t="b">
        <v>0</v>
      </c>
      <c r="M3978">
        <v>348</v>
      </c>
      <c r="N3978" t="b">
        <v>0</v>
      </c>
      <c r="O3978" t="s">
        <v>8301</v>
      </c>
      <c r="P3978" t="s">
        <v>8322</v>
      </c>
      <c r="Q3978" t="s">
        <v>8323</v>
      </c>
      <c r="R3978">
        <f t="shared" si="434"/>
        <v>244.8</v>
      </c>
      <c r="S3978" s="9">
        <f t="shared" si="435"/>
        <v>68</v>
      </c>
      <c r="T3978" s="8">
        <f t="shared" si="436"/>
        <v>42530.993032407408</v>
      </c>
      <c r="U3978" s="8">
        <f t="shared" si="437"/>
        <v>42560.993032407408</v>
      </c>
      <c r="V3978" s="14">
        <f t="shared" si="438"/>
        <v>30</v>
      </c>
      <c r="W3978" s="10">
        <f t="shared" si="439"/>
        <v>-0.31846400000000002</v>
      </c>
      <c r="X3978" s="21">
        <f t="shared" si="440"/>
        <v>2016</v>
      </c>
    </row>
    <row r="3979" spans="1:24" ht="30" x14ac:dyDescent="0.25">
      <c r="A3979">
        <v>2649</v>
      </c>
      <c r="B3979" s="1" t="s">
        <v>2649</v>
      </c>
      <c r="C3979" s="1" t="s">
        <v>6759</v>
      </c>
      <c r="D3979" s="3">
        <v>125000</v>
      </c>
      <c r="E3979" s="4">
        <v>124</v>
      </c>
      <c r="F3979" t="s">
        <v>8219</v>
      </c>
      <c r="G3979" t="s">
        <v>8223</v>
      </c>
      <c r="H3979" t="s">
        <v>8404</v>
      </c>
      <c r="I3979" t="s">
        <v>8245</v>
      </c>
      <c r="J3979">
        <v>1454370941</v>
      </c>
      <c r="K3979">
        <v>1449186941</v>
      </c>
      <c r="L3979" t="b">
        <v>0</v>
      </c>
      <c r="M3979">
        <v>3</v>
      </c>
      <c r="N3979" t="b">
        <v>0</v>
      </c>
      <c r="O3979" t="s">
        <v>8299</v>
      </c>
      <c r="P3979" t="s">
        <v>8307</v>
      </c>
      <c r="Q3979" t="s">
        <v>8314</v>
      </c>
      <c r="R3979">
        <f t="shared" si="434"/>
        <v>41.33</v>
      </c>
      <c r="S3979" s="9">
        <f t="shared" si="435"/>
        <v>0</v>
      </c>
      <c r="T3979" s="8">
        <f t="shared" si="436"/>
        <v>42341.99700231482</v>
      </c>
      <c r="U3979" s="8">
        <f t="shared" si="437"/>
        <v>42401.99700231482</v>
      </c>
      <c r="V3979" s="14">
        <f t="shared" si="438"/>
        <v>60</v>
      </c>
      <c r="W3979" s="10">
        <f t="shared" si="439"/>
        <v>-0.99900800000000001</v>
      </c>
      <c r="X3979" s="21">
        <f t="shared" si="440"/>
        <v>2015</v>
      </c>
    </row>
    <row r="3980" spans="1:24" ht="60" x14ac:dyDescent="0.25">
      <c r="A3980">
        <v>1173</v>
      </c>
      <c r="B3980" s="1" t="s">
        <v>1174</v>
      </c>
      <c r="C3980" s="1" t="s">
        <v>5283</v>
      </c>
      <c r="D3980" s="3">
        <v>125000</v>
      </c>
      <c r="E3980" s="4">
        <v>30</v>
      </c>
      <c r="F3980" t="s">
        <v>8220</v>
      </c>
      <c r="G3980" t="s">
        <v>8223</v>
      </c>
      <c r="H3980" t="s">
        <v>8404</v>
      </c>
      <c r="I3980" t="s">
        <v>8245</v>
      </c>
      <c r="J3980">
        <v>1438576057</v>
      </c>
      <c r="K3980">
        <v>1435552057</v>
      </c>
      <c r="L3980" t="b">
        <v>0</v>
      </c>
      <c r="M3980">
        <v>1</v>
      </c>
      <c r="N3980" t="b">
        <v>0</v>
      </c>
      <c r="O3980" t="s">
        <v>8282</v>
      </c>
      <c r="P3980" t="s">
        <v>8318</v>
      </c>
      <c r="Q3980" t="s">
        <v>8344</v>
      </c>
      <c r="R3980">
        <f t="shared" si="434"/>
        <v>30</v>
      </c>
      <c r="S3980" s="9">
        <f t="shared" si="435"/>
        <v>0</v>
      </c>
      <c r="T3980" s="8">
        <f t="shared" si="436"/>
        <v>42184.185844907406</v>
      </c>
      <c r="U3980" s="8">
        <f t="shared" si="437"/>
        <v>42219.185844907406</v>
      </c>
      <c r="V3980" s="14">
        <f t="shared" si="438"/>
        <v>35</v>
      </c>
      <c r="W3980" s="10">
        <f t="shared" si="439"/>
        <v>-0.99975999999999998</v>
      </c>
      <c r="X3980" s="21">
        <f t="shared" si="440"/>
        <v>2015</v>
      </c>
    </row>
    <row r="3981" spans="1:24" ht="30" x14ac:dyDescent="0.25">
      <c r="A3981">
        <v>578</v>
      </c>
      <c r="B3981" s="1" t="s">
        <v>579</v>
      </c>
      <c r="C3981" s="1" t="s">
        <v>4688</v>
      </c>
      <c r="D3981" s="3">
        <v>125000</v>
      </c>
      <c r="E3981" s="4">
        <v>14</v>
      </c>
      <c r="F3981" t="s">
        <v>8220</v>
      </c>
      <c r="G3981" t="s">
        <v>8224</v>
      </c>
      <c r="H3981" t="s">
        <v>8408</v>
      </c>
      <c r="I3981" t="s">
        <v>8246</v>
      </c>
      <c r="J3981">
        <v>1441633993</v>
      </c>
      <c r="K3981">
        <v>1439560393</v>
      </c>
      <c r="L3981" t="b">
        <v>0</v>
      </c>
      <c r="M3981">
        <v>7</v>
      </c>
      <c r="N3981" t="b">
        <v>0</v>
      </c>
      <c r="O3981" t="s">
        <v>8270</v>
      </c>
      <c r="P3981" t="s">
        <v>8307</v>
      </c>
      <c r="Q3981" t="s">
        <v>8341</v>
      </c>
      <c r="R3981">
        <f t="shared" si="434"/>
        <v>2</v>
      </c>
      <c r="S3981" s="9">
        <f t="shared" si="435"/>
        <v>0</v>
      </c>
      <c r="T3981" s="8">
        <f t="shared" si="436"/>
        <v>42230.578622685185</v>
      </c>
      <c r="U3981" s="8">
        <f t="shared" si="437"/>
        <v>42254.578622685185</v>
      </c>
      <c r="V3981" s="14">
        <f t="shared" si="438"/>
        <v>24</v>
      </c>
      <c r="W3981" s="10">
        <f t="shared" si="439"/>
        <v>-0.999888</v>
      </c>
      <c r="X3981" s="21">
        <f t="shared" si="440"/>
        <v>2015</v>
      </c>
    </row>
    <row r="3982" spans="1:24" ht="75" x14ac:dyDescent="0.25">
      <c r="A3982">
        <v>1698</v>
      </c>
      <c r="B3982" s="1" t="s">
        <v>1699</v>
      </c>
      <c r="C3982" s="1" t="s">
        <v>5808</v>
      </c>
      <c r="D3982" s="3">
        <v>125000</v>
      </c>
      <c r="E3982" s="4">
        <v>0</v>
      </c>
      <c r="F3982" t="s">
        <v>8221</v>
      </c>
      <c r="G3982" t="s">
        <v>8223</v>
      </c>
      <c r="H3982" t="s">
        <v>8404</v>
      </c>
      <c r="I3982" t="s">
        <v>8245</v>
      </c>
      <c r="J3982">
        <v>1490499180</v>
      </c>
      <c r="K3982">
        <v>1488430760</v>
      </c>
      <c r="L3982" t="b">
        <v>0</v>
      </c>
      <c r="M3982">
        <v>0</v>
      </c>
      <c r="N3982" t="b">
        <v>0</v>
      </c>
      <c r="O3982" t="s">
        <v>8291</v>
      </c>
      <c r="P3982" t="s">
        <v>8326</v>
      </c>
      <c r="Q3982" t="s">
        <v>8329</v>
      </c>
      <c r="R3982">
        <f t="shared" si="434"/>
        <v>0</v>
      </c>
      <c r="S3982" s="9">
        <f t="shared" si="435"/>
        <v>0</v>
      </c>
      <c r="T3982" s="8">
        <f t="shared" si="436"/>
        <v>42796.207870370374</v>
      </c>
      <c r="U3982" s="8">
        <f t="shared" si="437"/>
        <v>42820.147916666669</v>
      </c>
      <c r="V3982" s="14">
        <f t="shared" si="438"/>
        <v>23.940046296294895</v>
      </c>
      <c r="W3982" s="10">
        <f t="shared" si="439"/>
        <v>-1</v>
      </c>
      <c r="X3982" s="21">
        <f t="shared" si="440"/>
        <v>2017</v>
      </c>
    </row>
    <row r="3983" spans="1:24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t="s">
        <v>8223</v>
      </c>
      <c r="H3983" t="s">
        <v>8404</v>
      </c>
      <c r="I3983" t="s">
        <v>8245</v>
      </c>
      <c r="J3983">
        <v>1399669200</v>
      </c>
      <c r="K3983">
        <v>1394536048</v>
      </c>
      <c r="L3983" t="b">
        <v>1</v>
      </c>
      <c r="M3983">
        <v>2436</v>
      </c>
      <c r="N3983" t="b">
        <v>1</v>
      </c>
      <c r="O3983" t="s">
        <v>8267</v>
      </c>
      <c r="P3983" t="s">
        <v>8320</v>
      </c>
      <c r="Q3983" t="s">
        <v>8321</v>
      </c>
      <c r="R3983">
        <f t="shared" si="434"/>
        <v>56.34</v>
      </c>
      <c r="S3983" s="9">
        <f t="shared" si="435"/>
        <v>109</v>
      </c>
      <c r="T3983" s="8">
        <f t="shared" si="436"/>
        <v>41709.463518518518</v>
      </c>
      <c r="U3983" s="8">
        <f t="shared" si="437"/>
        <v>41768.875</v>
      </c>
      <c r="V3983" s="14">
        <f t="shared" si="438"/>
        <v>59.411481481482042</v>
      </c>
      <c r="W3983" s="10">
        <f t="shared" si="439"/>
        <v>8.932412698412695E-2</v>
      </c>
      <c r="X3983" s="21">
        <f t="shared" si="440"/>
        <v>2014</v>
      </c>
    </row>
    <row r="3984" spans="1:24" ht="60" x14ac:dyDescent="0.25">
      <c r="A3984">
        <v>699</v>
      </c>
      <c r="B3984" s="1" t="s">
        <v>700</v>
      </c>
      <c r="C3984" s="1" t="s">
        <v>4809</v>
      </c>
      <c r="D3984" s="3">
        <v>130000</v>
      </c>
      <c r="E3984" s="4">
        <v>107148.74</v>
      </c>
      <c r="F3984" t="s">
        <v>8220</v>
      </c>
      <c r="G3984" t="s">
        <v>8223</v>
      </c>
      <c r="H3984" t="s">
        <v>8404</v>
      </c>
      <c r="I3984" t="s">
        <v>8245</v>
      </c>
      <c r="J3984">
        <v>1385136000</v>
      </c>
      <c r="K3984">
        <v>1381923548</v>
      </c>
      <c r="L3984" t="b">
        <v>0</v>
      </c>
      <c r="M3984">
        <v>890</v>
      </c>
      <c r="N3984" t="b">
        <v>0</v>
      </c>
      <c r="O3984" t="s">
        <v>8271</v>
      </c>
      <c r="P3984" t="s">
        <v>8307</v>
      </c>
      <c r="Q3984" t="s">
        <v>8309</v>
      </c>
      <c r="R3984">
        <f t="shared" si="434"/>
        <v>120.39</v>
      </c>
      <c r="S3984" s="9">
        <f t="shared" si="435"/>
        <v>82</v>
      </c>
      <c r="T3984" s="8">
        <f t="shared" si="436"/>
        <v>41563.485509259262</v>
      </c>
      <c r="U3984" s="8">
        <f t="shared" si="437"/>
        <v>41600.666666666664</v>
      </c>
      <c r="V3984" s="14">
        <f t="shared" si="438"/>
        <v>37.18115740740177</v>
      </c>
      <c r="W3984" s="10">
        <f t="shared" si="439"/>
        <v>-0.17577892307692303</v>
      </c>
      <c r="X3984" s="21">
        <f t="shared" si="440"/>
        <v>2013</v>
      </c>
    </row>
    <row r="3985" spans="1:24" ht="45" x14ac:dyDescent="0.25">
      <c r="A3985">
        <v>150</v>
      </c>
      <c r="B3985" s="1" t="s">
        <v>152</v>
      </c>
      <c r="C3985" s="1" t="s">
        <v>4260</v>
      </c>
      <c r="D3985" s="3">
        <v>130000</v>
      </c>
      <c r="E3985" s="4">
        <v>30112</v>
      </c>
      <c r="F3985" t="s">
        <v>8219</v>
      </c>
      <c r="G3985" t="s">
        <v>8223</v>
      </c>
      <c r="H3985" t="s">
        <v>8404</v>
      </c>
      <c r="I3985" t="s">
        <v>8245</v>
      </c>
      <c r="J3985">
        <v>1432612382</v>
      </c>
      <c r="K3985">
        <v>1427428382</v>
      </c>
      <c r="L3985" t="b">
        <v>0</v>
      </c>
      <c r="M3985">
        <v>67</v>
      </c>
      <c r="N3985" t="b">
        <v>0</v>
      </c>
      <c r="O3985" t="s">
        <v>8265</v>
      </c>
      <c r="P3985" t="s">
        <v>8320</v>
      </c>
      <c r="Q3985" t="s">
        <v>8336</v>
      </c>
      <c r="R3985">
        <f t="shared" si="434"/>
        <v>449.43</v>
      </c>
      <c r="S3985" s="9">
        <f t="shared" si="435"/>
        <v>23</v>
      </c>
      <c r="T3985" s="8">
        <f t="shared" si="436"/>
        <v>42090.161828703705</v>
      </c>
      <c r="U3985" s="8">
        <f t="shared" si="437"/>
        <v>42150.161828703705</v>
      </c>
      <c r="V3985" s="14">
        <f t="shared" si="438"/>
        <v>60</v>
      </c>
      <c r="W3985" s="10">
        <f t="shared" si="439"/>
        <v>-0.7683692307692308</v>
      </c>
      <c r="X3985" s="21">
        <f t="shared" si="440"/>
        <v>2015</v>
      </c>
    </row>
    <row r="3986" spans="1:24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t="s">
        <v>8235</v>
      </c>
      <c r="H3986" t="s">
        <v>8413</v>
      </c>
      <c r="I3986" t="s">
        <v>8248</v>
      </c>
      <c r="J3986">
        <v>1434286855</v>
      </c>
      <c r="K3986">
        <v>1431694855</v>
      </c>
      <c r="L3986" t="b">
        <v>0</v>
      </c>
      <c r="M3986">
        <v>0</v>
      </c>
      <c r="N3986" t="b">
        <v>0</v>
      </c>
      <c r="O3986" t="s">
        <v>8285</v>
      </c>
      <c r="P3986" t="s">
        <v>8310</v>
      </c>
      <c r="Q3986" t="s">
        <v>8347</v>
      </c>
      <c r="R3986">
        <f t="shared" si="434"/>
        <v>0</v>
      </c>
      <c r="S3986" s="9">
        <f t="shared" si="435"/>
        <v>0</v>
      </c>
      <c r="T3986" s="8">
        <f t="shared" si="436"/>
        <v>42139.542303240742</v>
      </c>
      <c r="U3986" s="8">
        <f t="shared" si="437"/>
        <v>42169.542303240742</v>
      </c>
      <c r="V3986" s="14">
        <f t="shared" si="438"/>
        <v>30</v>
      </c>
      <c r="W3986" s="10">
        <f t="shared" si="439"/>
        <v>-1</v>
      </c>
      <c r="X3986" s="21">
        <f t="shared" si="440"/>
        <v>2015</v>
      </c>
    </row>
    <row r="3987" spans="1:24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t="s">
        <v>8223</v>
      </c>
      <c r="H3987" t="s">
        <v>8404</v>
      </c>
      <c r="I3987" t="s">
        <v>8245</v>
      </c>
      <c r="J3987">
        <v>1457721287</v>
      </c>
      <c r="K3987">
        <v>1455129287</v>
      </c>
      <c r="L3987" t="b">
        <v>0</v>
      </c>
      <c r="M3987">
        <v>276</v>
      </c>
      <c r="N3987" t="b">
        <v>0</v>
      </c>
      <c r="O3987" t="s">
        <v>8271</v>
      </c>
      <c r="P3987" t="s">
        <v>8307</v>
      </c>
      <c r="Q3987" t="s">
        <v>8309</v>
      </c>
      <c r="R3987">
        <f t="shared" si="434"/>
        <v>51.82</v>
      </c>
      <c r="S3987" s="9">
        <f t="shared" si="435"/>
        <v>11</v>
      </c>
      <c r="T3987" s="8">
        <f t="shared" si="436"/>
        <v>42410.774155092593</v>
      </c>
      <c r="U3987" s="8">
        <f t="shared" si="437"/>
        <v>42440.774155092593</v>
      </c>
      <c r="V3987" s="14">
        <f t="shared" si="438"/>
        <v>30</v>
      </c>
      <c r="W3987" s="10">
        <f t="shared" si="439"/>
        <v>-0.8924586466165414</v>
      </c>
      <c r="X3987" s="21">
        <f t="shared" si="440"/>
        <v>2016</v>
      </c>
    </row>
    <row r="3988" spans="1:24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t="s">
        <v>8223</v>
      </c>
      <c r="H3988" t="s">
        <v>8404</v>
      </c>
      <c r="I3988" t="s">
        <v>8245</v>
      </c>
      <c r="J3988">
        <v>1405021211</v>
      </c>
      <c r="K3988">
        <v>1402429211</v>
      </c>
      <c r="L3988" t="b">
        <v>0</v>
      </c>
      <c r="M3988">
        <v>0</v>
      </c>
      <c r="N3988" t="b">
        <v>0</v>
      </c>
      <c r="O3988" t="s">
        <v>8294</v>
      </c>
      <c r="P3988" t="s">
        <v>8312</v>
      </c>
      <c r="Q3988" t="s">
        <v>8352</v>
      </c>
      <c r="R3988">
        <f t="shared" si="434"/>
        <v>0</v>
      </c>
      <c r="S3988" s="9">
        <f t="shared" si="435"/>
        <v>0</v>
      </c>
      <c r="T3988" s="8">
        <f t="shared" si="436"/>
        <v>41800.819571759261</v>
      </c>
      <c r="U3988" s="8">
        <f t="shared" si="437"/>
        <v>41830.819571759261</v>
      </c>
      <c r="V3988" s="14">
        <f t="shared" si="438"/>
        <v>30</v>
      </c>
      <c r="W3988" s="10">
        <f t="shared" si="439"/>
        <v>-1</v>
      </c>
      <c r="X3988" s="21">
        <f t="shared" si="440"/>
        <v>2014</v>
      </c>
    </row>
    <row r="3989" spans="1:24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t="s">
        <v>8233</v>
      </c>
      <c r="H3989" t="s">
        <v>8412</v>
      </c>
      <c r="I3989" t="s">
        <v>8253</v>
      </c>
      <c r="J3989">
        <v>1486313040</v>
      </c>
      <c r="K3989">
        <v>1483131966</v>
      </c>
      <c r="L3989" t="b">
        <v>0</v>
      </c>
      <c r="M3989">
        <v>4</v>
      </c>
      <c r="N3989" t="b">
        <v>0</v>
      </c>
      <c r="O3989" t="s">
        <v>8282</v>
      </c>
      <c r="P3989" t="s">
        <v>8318</v>
      </c>
      <c r="Q3989" t="s">
        <v>8344</v>
      </c>
      <c r="R3989">
        <f t="shared" si="434"/>
        <v>501.25</v>
      </c>
      <c r="S3989" s="9">
        <f t="shared" si="435"/>
        <v>1</v>
      </c>
      <c r="T3989" s="8">
        <f t="shared" si="436"/>
        <v>42734.879236111112</v>
      </c>
      <c r="U3989" s="8">
        <f t="shared" si="437"/>
        <v>42771.697222222225</v>
      </c>
      <c r="V3989" s="14">
        <f t="shared" si="438"/>
        <v>36.817986111112987</v>
      </c>
      <c r="W3989" s="10">
        <f t="shared" si="439"/>
        <v>-0.9856785714285714</v>
      </c>
      <c r="X3989" s="21">
        <f t="shared" si="440"/>
        <v>2016</v>
      </c>
    </row>
    <row r="3990" spans="1:24" ht="60" x14ac:dyDescent="0.25">
      <c r="A3990">
        <v>371</v>
      </c>
      <c r="B3990" s="1" t="s">
        <v>372</v>
      </c>
      <c r="C3990" s="1" t="s">
        <v>4481</v>
      </c>
      <c r="D3990" s="3">
        <v>150000</v>
      </c>
      <c r="E3990" s="4">
        <v>171253</v>
      </c>
      <c r="F3990" t="s">
        <v>8218</v>
      </c>
      <c r="G3990" t="s">
        <v>8223</v>
      </c>
      <c r="H3990" t="s">
        <v>8404</v>
      </c>
      <c r="I3990" t="s">
        <v>8245</v>
      </c>
      <c r="J3990">
        <v>1359743139</v>
      </c>
      <c r="K3990">
        <v>1355855139</v>
      </c>
      <c r="L3990" t="b">
        <v>0</v>
      </c>
      <c r="M3990">
        <v>1062</v>
      </c>
      <c r="N3990" t="b">
        <v>1</v>
      </c>
      <c r="O3990" t="s">
        <v>8267</v>
      </c>
      <c r="P3990" t="s">
        <v>8320</v>
      </c>
      <c r="Q3990" t="s">
        <v>8321</v>
      </c>
      <c r="R3990">
        <f t="shared" si="434"/>
        <v>161.26</v>
      </c>
      <c r="S3990" s="9">
        <f t="shared" si="435"/>
        <v>114</v>
      </c>
      <c r="T3990" s="8">
        <f t="shared" si="436"/>
        <v>41261.767812500002</v>
      </c>
      <c r="U3990" s="8">
        <f t="shared" si="437"/>
        <v>41306.767812500002</v>
      </c>
      <c r="V3990" s="14">
        <f t="shared" si="438"/>
        <v>45</v>
      </c>
      <c r="W3990" s="10">
        <f t="shared" si="439"/>
        <v>0.14168666666666666</v>
      </c>
      <c r="X3990" s="21">
        <f t="shared" si="440"/>
        <v>2012</v>
      </c>
    </row>
    <row r="3991" spans="1:24" ht="45" x14ac:dyDescent="0.25">
      <c r="A3991">
        <v>326</v>
      </c>
      <c r="B3991" s="1" t="s">
        <v>327</v>
      </c>
      <c r="C3991" s="1" t="s">
        <v>4436</v>
      </c>
      <c r="D3991" s="3">
        <v>150000</v>
      </c>
      <c r="E3991" s="4">
        <v>169394.6</v>
      </c>
      <c r="F3991" t="s">
        <v>8218</v>
      </c>
      <c r="G3991" t="s">
        <v>8223</v>
      </c>
      <c r="H3991" t="s">
        <v>8404</v>
      </c>
      <c r="I3991" t="s">
        <v>8245</v>
      </c>
      <c r="J3991">
        <v>1489532220</v>
      </c>
      <c r="K3991">
        <v>1486625606</v>
      </c>
      <c r="L3991" t="b">
        <v>1</v>
      </c>
      <c r="M3991">
        <v>1151</v>
      </c>
      <c r="N3991" t="b">
        <v>1</v>
      </c>
      <c r="O3991" t="s">
        <v>8267</v>
      </c>
      <c r="P3991" t="s">
        <v>8320</v>
      </c>
      <c r="Q3991" t="s">
        <v>8321</v>
      </c>
      <c r="R3991">
        <f t="shared" si="434"/>
        <v>147.16999999999999</v>
      </c>
      <c r="S3991" s="9">
        <f t="shared" si="435"/>
        <v>113</v>
      </c>
      <c r="T3991" s="8">
        <f t="shared" si="436"/>
        <v>42775.314884259264</v>
      </c>
      <c r="U3991" s="8">
        <f t="shared" si="437"/>
        <v>42808.956250000003</v>
      </c>
      <c r="V3991" s="14">
        <f t="shared" si="438"/>
        <v>33.641365740739275</v>
      </c>
      <c r="W3991" s="10">
        <f t="shared" si="439"/>
        <v>0.12929733333333338</v>
      </c>
      <c r="X3991" s="21">
        <f t="shared" si="440"/>
        <v>2017</v>
      </c>
    </row>
    <row r="3992" spans="1:24" ht="60" x14ac:dyDescent="0.25">
      <c r="A3992">
        <v>2713</v>
      </c>
      <c r="B3992" s="1" t="s">
        <v>2713</v>
      </c>
      <c r="C3992" s="1" t="s">
        <v>6823</v>
      </c>
      <c r="D3992" s="3">
        <v>150000</v>
      </c>
      <c r="E3992" s="4">
        <v>153362</v>
      </c>
      <c r="F3992" t="s">
        <v>8218</v>
      </c>
      <c r="G3992" t="s">
        <v>8223</v>
      </c>
      <c r="H3992" t="s">
        <v>8404</v>
      </c>
      <c r="I3992" t="s">
        <v>8245</v>
      </c>
      <c r="J3992">
        <v>1450971684</v>
      </c>
      <c r="K3992">
        <v>1447515684</v>
      </c>
      <c r="L3992" t="b">
        <v>1</v>
      </c>
      <c r="M3992">
        <v>1420</v>
      </c>
      <c r="N3992" t="b">
        <v>1</v>
      </c>
      <c r="O3992" t="s">
        <v>8301</v>
      </c>
      <c r="P3992" t="s">
        <v>8322</v>
      </c>
      <c r="Q3992" t="s">
        <v>8323</v>
      </c>
      <c r="R3992">
        <f t="shared" si="434"/>
        <v>108</v>
      </c>
      <c r="S3992" s="9">
        <f t="shared" si="435"/>
        <v>102</v>
      </c>
      <c r="T3992" s="8">
        <f t="shared" si="436"/>
        <v>42322.653749999998</v>
      </c>
      <c r="U3992" s="8">
        <f t="shared" si="437"/>
        <v>42362.653749999998</v>
      </c>
      <c r="V3992" s="14">
        <f t="shared" si="438"/>
        <v>40</v>
      </c>
      <c r="W3992" s="10">
        <f t="shared" si="439"/>
        <v>2.2413333333333334E-2</v>
      </c>
      <c r="X3992" s="21">
        <f t="shared" si="440"/>
        <v>2015</v>
      </c>
    </row>
    <row r="3993" spans="1:24" ht="30" x14ac:dyDescent="0.25">
      <c r="A3993">
        <v>2656</v>
      </c>
      <c r="B3993" s="1" t="s">
        <v>2656</v>
      </c>
      <c r="C3993" s="1" t="s">
        <v>6766</v>
      </c>
      <c r="D3993" s="3">
        <v>150000</v>
      </c>
      <c r="E3993" s="4">
        <v>17155</v>
      </c>
      <c r="F3993" t="s">
        <v>8219</v>
      </c>
      <c r="G3993" t="s">
        <v>8223</v>
      </c>
      <c r="H3993" t="s">
        <v>8404</v>
      </c>
      <c r="I3993" t="s">
        <v>8245</v>
      </c>
      <c r="J3993">
        <v>1489345200</v>
      </c>
      <c r="K3993">
        <v>1485966688</v>
      </c>
      <c r="L3993" t="b">
        <v>0</v>
      </c>
      <c r="M3993">
        <v>152</v>
      </c>
      <c r="N3993" t="b">
        <v>0</v>
      </c>
      <c r="O3993" t="s">
        <v>8299</v>
      </c>
      <c r="P3993" t="s">
        <v>8307</v>
      </c>
      <c r="Q3993" t="s">
        <v>8314</v>
      </c>
      <c r="R3993">
        <f t="shared" si="434"/>
        <v>112.86</v>
      </c>
      <c r="S3993" s="9">
        <f t="shared" si="435"/>
        <v>11</v>
      </c>
      <c r="T3993" s="8">
        <f t="shared" si="436"/>
        <v>42767.688518518517</v>
      </c>
      <c r="U3993" s="8">
        <f t="shared" si="437"/>
        <v>42806.791666666672</v>
      </c>
      <c r="V3993" s="14">
        <f t="shared" si="438"/>
        <v>39.103148148155014</v>
      </c>
      <c r="W3993" s="10">
        <f t="shared" si="439"/>
        <v>-0.88563333333333338</v>
      </c>
      <c r="X3993" s="21">
        <f t="shared" si="440"/>
        <v>2017</v>
      </c>
    </row>
    <row r="3994" spans="1:24" ht="45" x14ac:dyDescent="0.25">
      <c r="A3994">
        <v>999</v>
      </c>
      <c r="B3994" s="1" t="s">
        <v>1000</v>
      </c>
      <c r="C3994" s="1" t="s">
        <v>5109</v>
      </c>
      <c r="D3994" s="3">
        <v>150000</v>
      </c>
      <c r="E3994" s="4">
        <v>11683</v>
      </c>
      <c r="F3994" t="s">
        <v>8220</v>
      </c>
      <c r="G3994" t="s">
        <v>8228</v>
      </c>
      <c r="H3994" t="s">
        <v>8409</v>
      </c>
      <c r="I3994" t="s">
        <v>8250</v>
      </c>
      <c r="J3994">
        <v>1415865720</v>
      </c>
      <c r="K3994">
        <v>1413270690</v>
      </c>
      <c r="L3994" t="b">
        <v>0</v>
      </c>
      <c r="M3994">
        <v>40</v>
      </c>
      <c r="N3994" t="b">
        <v>0</v>
      </c>
      <c r="O3994" t="s">
        <v>8271</v>
      </c>
      <c r="P3994" t="s">
        <v>8307</v>
      </c>
      <c r="Q3994" t="s">
        <v>8309</v>
      </c>
      <c r="R3994">
        <f t="shared" si="434"/>
        <v>292.08</v>
      </c>
      <c r="S3994" s="9">
        <f t="shared" si="435"/>
        <v>8</v>
      </c>
      <c r="T3994" s="8">
        <f t="shared" si="436"/>
        <v>41926.29965277778</v>
      </c>
      <c r="U3994" s="8">
        <f t="shared" si="437"/>
        <v>41956.334722222222</v>
      </c>
      <c r="V3994" s="14">
        <f t="shared" si="438"/>
        <v>30.035069444442343</v>
      </c>
      <c r="W3994" s="10">
        <f t="shared" si="439"/>
        <v>-0.92211333333333334</v>
      </c>
      <c r="X3994" s="21">
        <f t="shared" si="440"/>
        <v>2014</v>
      </c>
    </row>
    <row r="3995" spans="1:24" ht="45" x14ac:dyDescent="0.25">
      <c r="A3995">
        <v>1066</v>
      </c>
      <c r="B3995" s="1" t="s">
        <v>1067</v>
      </c>
      <c r="C3995" s="1" t="s">
        <v>5176</v>
      </c>
      <c r="D3995" s="3">
        <v>150000</v>
      </c>
      <c r="E3995" s="4">
        <v>5051</v>
      </c>
      <c r="F3995" t="s">
        <v>8220</v>
      </c>
      <c r="G3995" t="s">
        <v>8223</v>
      </c>
      <c r="H3995" t="s">
        <v>8404</v>
      </c>
      <c r="I3995" t="s">
        <v>8245</v>
      </c>
      <c r="J3995">
        <v>1375657582</v>
      </c>
      <c r="K3995">
        <v>1371769582</v>
      </c>
      <c r="L3995" t="b">
        <v>0</v>
      </c>
      <c r="M3995">
        <v>148</v>
      </c>
      <c r="N3995" t="b">
        <v>0</v>
      </c>
      <c r="O3995" t="s">
        <v>8280</v>
      </c>
      <c r="P3995" t="s">
        <v>8315</v>
      </c>
      <c r="Q3995" t="s">
        <v>8333</v>
      </c>
      <c r="R3995">
        <f t="shared" si="434"/>
        <v>34.130000000000003</v>
      </c>
      <c r="S3995" s="9">
        <f t="shared" si="435"/>
        <v>3</v>
      </c>
      <c r="T3995" s="8">
        <f t="shared" si="436"/>
        <v>41445.962754629632</v>
      </c>
      <c r="U3995" s="8">
        <f t="shared" si="437"/>
        <v>41490.962754629632</v>
      </c>
      <c r="V3995" s="14">
        <f t="shared" si="438"/>
        <v>45</v>
      </c>
      <c r="W3995" s="10">
        <f t="shared" si="439"/>
        <v>-0.96632666666666667</v>
      </c>
      <c r="X3995" s="21">
        <f t="shared" si="440"/>
        <v>2013</v>
      </c>
    </row>
    <row r="3996" spans="1:24" ht="60" x14ac:dyDescent="0.25">
      <c r="A3996">
        <v>138</v>
      </c>
      <c r="B3996" s="1" t="s">
        <v>140</v>
      </c>
      <c r="C3996" s="1" t="s">
        <v>4248</v>
      </c>
      <c r="D3996" s="3">
        <v>150000</v>
      </c>
      <c r="E3996" s="4">
        <v>4712</v>
      </c>
      <c r="F3996" t="s">
        <v>8219</v>
      </c>
      <c r="G3996" t="s">
        <v>8223</v>
      </c>
      <c r="H3996" t="s">
        <v>8404</v>
      </c>
      <c r="I3996" t="s">
        <v>8245</v>
      </c>
      <c r="J3996">
        <v>1438405140</v>
      </c>
      <c r="K3996">
        <v>1435731041</v>
      </c>
      <c r="L3996" t="b">
        <v>0</v>
      </c>
      <c r="M3996">
        <v>58</v>
      </c>
      <c r="N3996" t="b">
        <v>0</v>
      </c>
      <c r="O3996" t="s">
        <v>8265</v>
      </c>
      <c r="P3996" t="s">
        <v>8320</v>
      </c>
      <c r="Q3996" t="s">
        <v>8336</v>
      </c>
      <c r="R3996">
        <f t="shared" si="434"/>
        <v>81.239999999999995</v>
      </c>
      <c r="S3996" s="9">
        <f t="shared" si="435"/>
        <v>3</v>
      </c>
      <c r="T3996" s="8">
        <f t="shared" si="436"/>
        <v>42186.257418981477</v>
      </c>
      <c r="U3996" s="8">
        <f t="shared" si="437"/>
        <v>42217.207638888889</v>
      </c>
      <c r="V3996" s="14">
        <f t="shared" si="438"/>
        <v>30.950219907412247</v>
      </c>
      <c r="W3996" s="10">
        <f t="shared" si="439"/>
        <v>-0.96858666666666671</v>
      </c>
      <c r="X3996" s="21">
        <f t="shared" si="440"/>
        <v>2015</v>
      </c>
    </row>
    <row r="3997" spans="1:24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t="s">
        <v>8225</v>
      </c>
      <c r="H3997" t="s">
        <v>8405</v>
      </c>
      <c r="I3997" t="s">
        <v>8247</v>
      </c>
      <c r="J3997">
        <v>1439515497</v>
      </c>
      <c r="K3997">
        <v>1435627497</v>
      </c>
      <c r="L3997" t="b">
        <v>0</v>
      </c>
      <c r="M3997">
        <v>18</v>
      </c>
      <c r="N3997" t="b">
        <v>0</v>
      </c>
      <c r="O3997" t="s">
        <v>8271</v>
      </c>
      <c r="P3997" t="s">
        <v>8307</v>
      </c>
      <c r="Q3997" t="s">
        <v>8309</v>
      </c>
      <c r="R3997">
        <f t="shared" si="434"/>
        <v>160.5</v>
      </c>
      <c r="S3997" s="9">
        <f t="shared" si="435"/>
        <v>2</v>
      </c>
      <c r="T3997" s="8">
        <f t="shared" si="436"/>
        <v>42185.058993055558</v>
      </c>
      <c r="U3997" s="8">
        <f t="shared" si="437"/>
        <v>42230.058993055558</v>
      </c>
      <c r="V3997" s="14">
        <f t="shared" si="438"/>
        <v>45</v>
      </c>
      <c r="W3997" s="10">
        <f t="shared" si="439"/>
        <v>-0.98073999999999995</v>
      </c>
      <c r="X3997" s="21">
        <f t="shared" si="440"/>
        <v>2015</v>
      </c>
    </row>
    <row r="3998" spans="1:24" ht="60" x14ac:dyDescent="0.25">
      <c r="A3998">
        <v>608</v>
      </c>
      <c r="B3998" s="1" t="s">
        <v>609</v>
      </c>
      <c r="C3998" s="1" t="s">
        <v>4718</v>
      </c>
      <c r="D3998" s="3">
        <v>150000</v>
      </c>
      <c r="E3998" s="4">
        <v>1461</v>
      </c>
      <c r="F3998" t="s">
        <v>8219</v>
      </c>
      <c r="G3998" t="s">
        <v>8223</v>
      </c>
      <c r="H3998" t="s">
        <v>8404</v>
      </c>
      <c r="I3998" t="s">
        <v>8245</v>
      </c>
      <c r="J3998">
        <v>1434405980</v>
      </c>
      <c r="K3998">
        <v>1431813980</v>
      </c>
      <c r="L3998" t="b">
        <v>0</v>
      </c>
      <c r="M3998">
        <v>5</v>
      </c>
      <c r="N3998" t="b">
        <v>0</v>
      </c>
      <c r="O3998" t="s">
        <v>8270</v>
      </c>
      <c r="P3998" t="s">
        <v>8307</v>
      </c>
      <c r="Q3998" t="s">
        <v>8341</v>
      </c>
      <c r="R3998">
        <f t="shared" si="434"/>
        <v>292.2</v>
      </c>
      <c r="S3998" s="9">
        <f t="shared" si="435"/>
        <v>1</v>
      </c>
      <c r="T3998" s="8">
        <f t="shared" si="436"/>
        <v>42140.921064814815</v>
      </c>
      <c r="U3998" s="8">
        <f t="shared" si="437"/>
        <v>42170.921064814815</v>
      </c>
      <c r="V3998" s="14">
        <f t="shared" si="438"/>
        <v>30</v>
      </c>
      <c r="W3998" s="10">
        <f t="shared" si="439"/>
        <v>-0.99026000000000003</v>
      </c>
      <c r="X3998" s="21">
        <f t="shared" si="440"/>
        <v>2015</v>
      </c>
    </row>
    <row r="3999" spans="1:24" ht="60" x14ac:dyDescent="0.25">
      <c r="A3999">
        <v>557</v>
      </c>
      <c r="B3999" s="1" t="s">
        <v>558</v>
      </c>
      <c r="C3999" s="1" t="s">
        <v>4667</v>
      </c>
      <c r="D3999" s="3">
        <v>150000</v>
      </c>
      <c r="E3999" s="4">
        <v>1366</v>
      </c>
      <c r="F3999" t="s">
        <v>8220</v>
      </c>
      <c r="G3999" t="s">
        <v>8235</v>
      </c>
      <c r="H3999" t="s">
        <v>8413</v>
      </c>
      <c r="I3999" t="s">
        <v>8248</v>
      </c>
      <c r="J3999">
        <v>1480721803</v>
      </c>
      <c r="K3999">
        <v>1478126203</v>
      </c>
      <c r="L3999" t="b">
        <v>0</v>
      </c>
      <c r="M3999">
        <v>20</v>
      </c>
      <c r="N3999" t="b">
        <v>0</v>
      </c>
      <c r="O3999" t="s">
        <v>8270</v>
      </c>
      <c r="P3999" t="s">
        <v>8307</v>
      </c>
      <c r="Q3999" t="s">
        <v>8341</v>
      </c>
      <c r="R3999">
        <f t="shared" si="434"/>
        <v>68.3</v>
      </c>
      <c r="S3999" s="9">
        <f t="shared" si="435"/>
        <v>1</v>
      </c>
      <c r="T3999" s="8">
        <f t="shared" si="436"/>
        <v>42676.942164351851</v>
      </c>
      <c r="U3999" s="8">
        <f t="shared" si="437"/>
        <v>42706.983831018515</v>
      </c>
      <c r="V3999" s="14">
        <f t="shared" si="438"/>
        <v>30.041666666664241</v>
      </c>
      <c r="W3999" s="10">
        <f t="shared" si="439"/>
        <v>-0.99089333333333329</v>
      </c>
      <c r="X3999" s="21">
        <f t="shared" si="440"/>
        <v>2016</v>
      </c>
    </row>
    <row r="4000" spans="1:24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t="s">
        <v>8223</v>
      </c>
      <c r="H4000" t="s">
        <v>8404</v>
      </c>
      <c r="I4000" t="s">
        <v>8245</v>
      </c>
      <c r="J4000">
        <v>1469199740</v>
      </c>
      <c r="K4000">
        <v>1465311740</v>
      </c>
      <c r="L4000" t="b">
        <v>0</v>
      </c>
      <c r="M4000">
        <v>3</v>
      </c>
      <c r="N4000" t="b">
        <v>0</v>
      </c>
      <c r="O4000" t="s">
        <v>8270</v>
      </c>
      <c r="P4000" t="s">
        <v>8307</v>
      </c>
      <c r="Q4000" t="s">
        <v>8341</v>
      </c>
      <c r="R4000">
        <f t="shared" si="434"/>
        <v>342</v>
      </c>
      <c r="S4000" s="9">
        <f t="shared" si="435"/>
        <v>1</v>
      </c>
      <c r="T4000" s="8">
        <f t="shared" si="436"/>
        <v>42528.626620370371</v>
      </c>
      <c r="U4000" s="8">
        <f t="shared" si="437"/>
        <v>42573.626620370371</v>
      </c>
      <c r="V4000" s="14">
        <f t="shared" si="438"/>
        <v>45</v>
      </c>
      <c r="W4000" s="10">
        <f t="shared" si="439"/>
        <v>-0.99316000000000004</v>
      </c>
      <c r="X4000" s="21">
        <f t="shared" si="440"/>
        <v>2016</v>
      </c>
    </row>
    <row r="4001" spans="1:24" ht="60" x14ac:dyDescent="0.25">
      <c r="A4001">
        <v>694</v>
      </c>
      <c r="B4001" s="1" t="s">
        <v>695</v>
      </c>
      <c r="C4001" s="1" t="s">
        <v>4804</v>
      </c>
      <c r="D4001" s="3">
        <v>150000</v>
      </c>
      <c r="E4001" s="4">
        <v>590</v>
      </c>
      <c r="F4001" t="s">
        <v>8220</v>
      </c>
      <c r="G4001" t="s">
        <v>8223</v>
      </c>
      <c r="H4001" t="s">
        <v>8404</v>
      </c>
      <c r="I4001" t="s">
        <v>8245</v>
      </c>
      <c r="J4001">
        <v>1485964559</v>
      </c>
      <c r="K4001">
        <v>1483372559</v>
      </c>
      <c r="L4001" t="b">
        <v>0</v>
      </c>
      <c r="M4001">
        <v>7</v>
      </c>
      <c r="N4001" t="b">
        <v>0</v>
      </c>
      <c r="O4001" t="s">
        <v>8271</v>
      </c>
      <c r="P4001" t="s">
        <v>8307</v>
      </c>
      <c r="Q4001" t="s">
        <v>8309</v>
      </c>
      <c r="R4001">
        <f t="shared" si="434"/>
        <v>84.29</v>
      </c>
      <c r="S4001" s="9">
        <f t="shared" si="435"/>
        <v>0</v>
      </c>
      <c r="T4001" s="8">
        <f t="shared" si="436"/>
        <v>42737.663877314815</v>
      </c>
      <c r="U4001" s="8">
        <f t="shared" si="437"/>
        <v>42767.663877314815</v>
      </c>
      <c r="V4001" s="14">
        <f t="shared" si="438"/>
        <v>30</v>
      </c>
      <c r="W4001" s="10">
        <f t="shared" si="439"/>
        <v>-0.99606666666666666</v>
      </c>
      <c r="X4001" s="21">
        <f t="shared" si="440"/>
        <v>2017</v>
      </c>
    </row>
    <row r="4002" spans="1:24" ht="45" x14ac:dyDescent="0.25">
      <c r="A4002">
        <v>2519</v>
      </c>
      <c r="B4002" s="1" t="s">
        <v>2519</v>
      </c>
      <c r="C4002" s="1" t="s">
        <v>6629</v>
      </c>
      <c r="D4002" s="3">
        <v>150000</v>
      </c>
      <c r="E4002" s="4">
        <v>65</v>
      </c>
      <c r="F4002" t="s">
        <v>8220</v>
      </c>
      <c r="G4002" t="s">
        <v>8223</v>
      </c>
      <c r="H4002" t="s">
        <v>8404</v>
      </c>
      <c r="I4002" t="s">
        <v>8245</v>
      </c>
      <c r="J4002">
        <v>1405741404</v>
      </c>
      <c r="K4002">
        <v>1403149404</v>
      </c>
      <c r="L4002" t="b">
        <v>0</v>
      </c>
      <c r="M4002">
        <v>4</v>
      </c>
      <c r="N4002" t="b">
        <v>0</v>
      </c>
      <c r="O4002" t="s">
        <v>8297</v>
      </c>
      <c r="P4002" t="s">
        <v>8318</v>
      </c>
      <c r="Q4002" t="s">
        <v>8356</v>
      </c>
      <c r="R4002">
        <f t="shared" si="434"/>
        <v>16.25</v>
      </c>
      <c r="S4002" s="9">
        <f t="shared" si="435"/>
        <v>0</v>
      </c>
      <c r="T4002" s="8">
        <f t="shared" si="436"/>
        <v>41809.155138888891</v>
      </c>
      <c r="U4002" s="8">
        <f t="shared" si="437"/>
        <v>41839.155138888891</v>
      </c>
      <c r="V4002" s="14">
        <f t="shared" si="438"/>
        <v>30</v>
      </c>
      <c r="W4002" s="10">
        <f t="shared" si="439"/>
        <v>-0.99956666666666671</v>
      </c>
      <c r="X4002" s="21">
        <f t="shared" si="440"/>
        <v>2014</v>
      </c>
    </row>
    <row r="4003" spans="1:24" ht="45" x14ac:dyDescent="0.25">
      <c r="A4003">
        <v>2902</v>
      </c>
      <c r="B4003" s="1" t="s">
        <v>2902</v>
      </c>
      <c r="C4003" s="1" t="s">
        <v>7012</v>
      </c>
      <c r="D4003" s="3">
        <v>150000</v>
      </c>
      <c r="E4003" s="4">
        <v>25</v>
      </c>
      <c r="F4003" t="s">
        <v>8220</v>
      </c>
      <c r="G4003" t="s">
        <v>8223</v>
      </c>
      <c r="H4003" t="s">
        <v>8404</v>
      </c>
      <c r="I4003" t="s">
        <v>8245</v>
      </c>
      <c r="J4003">
        <v>1440412396</v>
      </c>
      <c r="K4003">
        <v>1437820396</v>
      </c>
      <c r="L4003" t="b">
        <v>0</v>
      </c>
      <c r="M4003">
        <v>1</v>
      </c>
      <c r="N4003" t="b">
        <v>0</v>
      </c>
      <c r="O4003" t="s">
        <v>8269</v>
      </c>
      <c r="P4003" t="s">
        <v>8322</v>
      </c>
      <c r="Q4003" t="s">
        <v>8325</v>
      </c>
      <c r="R4003">
        <f t="shared" si="434"/>
        <v>25</v>
      </c>
      <c r="S4003" s="9">
        <f t="shared" si="435"/>
        <v>0</v>
      </c>
      <c r="T4003" s="8">
        <f t="shared" si="436"/>
        <v>42210.439768518518</v>
      </c>
      <c r="U4003" s="8">
        <f t="shared" si="437"/>
        <v>42240.439768518518</v>
      </c>
      <c r="V4003" s="14">
        <f t="shared" si="438"/>
        <v>30</v>
      </c>
      <c r="W4003" s="10">
        <f t="shared" si="439"/>
        <v>-0.99983333333333335</v>
      </c>
      <c r="X4003" s="21">
        <f t="shared" si="440"/>
        <v>2015</v>
      </c>
    </row>
    <row r="4004" spans="1:24" ht="45" x14ac:dyDescent="0.25">
      <c r="A4004">
        <v>3805</v>
      </c>
      <c r="B4004" s="1" t="s">
        <v>3802</v>
      </c>
      <c r="C4004" s="1" t="s">
        <v>7915</v>
      </c>
      <c r="D4004" s="3">
        <v>150000</v>
      </c>
      <c r="E4004" s="4">
        <v>3</v>
      </c>
      <c r="F4004" t="s">
        <v>8220</v>
      </c>
      <c r="G4004" t="s">
        <v>8223</v>
      </c>
      <c r="H4004" t="s">
        <v>8404</v>
      </c>
      <c r="I4004" t="s">
        <v>8245</v>
      </c>
      <c r="J4004">
        <v>1411852640</v>
      </c>
      <c r="K4004">
        <v>1406668640</v>
      </c>
      <c r="L4004" t="b">
        <v>0</v>
      </c>
      <c r="M4004">
        <v>2</v>
      </c>
      <c r="N4004" t="b">
        <v>0</v>
      </c>
      <c r="O4004" t="s">
        <v>8303</v>
      </c>
      <c r="P4004" t="s">
        <v>8322</v>
      </c>
      <c r="Q4004" t="s">
        <v>8334</v>
      </c>
      <c r="R4004">
        <f t="shared" si="434"/>
        <v>1.5</v>
      </c>
      <c r="S4004" s="9">
        <f t="shared" si="435"/>
        <v>0</v>
      </c>
      <c r="T4004" s="8">
        <f t="shared" si="436"/>
        <v>41849.887037037035</v>
      </c>
      <c r="U4004" s="8">
        <f t="shared" si="437"/>
        <v>41909.887037037035</v>
      </c>
      <c r="V4004" s="14">
        <f t="shared" si="438"/>
        <v>60</v>
      </c>
      <c r="W4004" s="10">
        <f t="shared" si="439"/>
        <v>-0.99997999999999998</v>
      </c>
      <c r="X4004" s="21">
        <f t="shared" si="440"/>
        <v>2014</v>
      </c>
    </row>
    <row r="4005" spans="1:24" ht="60" x14ac:dyDescent="0.25">
      <c r="A4005">
        <v>236</v>
      </c>
      <c r="B4005" s="1" t="s">
        <v>238</v>
      </c>
      <c r="C4005" s="1" t="s">
        <v>4346</v>
      </c>
      <c r="D4005" s="3">
        <v>150000</v>
      </c>
      <c r="E4005" s="4">
        <v>0</v>
      </c>
      <c r="F4005" t="s">
        <v>8220</v>
      </c>
      <c r="G4005" t="s">
        <v>8223</v>
      </c>
      <c r="H4005" t="s">
        <v>8404</v>
      </c>
      <c r="I4005" t="s">
        <v>8245</v>
      </c>
      <c r="J4005">
        <v>1451952000</v>
      </c>
      <c r="K4005">
        <v>1447380099</v>
      </c>
      <c r="L4005" t="b">
        <v>0</v>
      </c>
      <c r="M4005">
        <v>0</v>
      </c>
      <c r="N4005" t="b">
        <v>0</v>
      </c>
      <c r="O4005" t="s">
        <v>8266</v>
      </c>
      <c r="P4005" t="s">
        <v>8320</v>
      </c>
      <c r="Q4005" t="s">
        <v>8324</v>
      </c>
      <c r="R4005">
        <f t="shared" si="434"/>
        <v>0</v>
      </c>
      <c r="S4005" s="9">
        <f t="shared" si="435"/>
        <v>0</v>
      </c>
      <c r="T4005" s="8">
        <f t="shared" si="436"/>
        <v>42321.08447916666</v>
      </c>
      <c r="U4005" s="8">
        <f t="shared" si="437"/>
        <v>42374</v>
      </c>
      <c r="V4005" s="14">
        <f t="shared" si="438"/>
        <v>52.915520833339542</v>
      </c>
      <c r="W4005" s="10">
        <f t="shared" si="439"/>
        <v>-1</v>
      </c>
      <c r="X4005" s="21">
        <f t="shared" si="440"/>
        <v>2015</v>
      </c>
    </row>
    <row r="4006" spans="1:24" ht="60" x14ac:dyDescent="0.25">
      <c r="A4006">
        <v>2876</v>
      </c>
      <c r="B4006" s="1" t="s">
        <v>2876</v>
      </c>
      <c r="C4006" s="1" t="s">
        <v>6986</v>
      </c>
      <c r="D4006" s="3">
        <v>150000</v>
      </c>
      <c r="E4006" s="4">
        <v>0</v>
      </c>
      <c r="F4006" t="s">
        <v>8220</v>
      </c>
      <c r="G4006" t="s">
        <v>8223</v>
      </c>
      <c r="H4006" t="s">
        <v>8404</v>
      </c>
      <c r="I4006" t="s">
        <v>8245</v>
      </c>
      <c r="J4006">
        <v>1437069079</v>
      </c>
      <c r="K4006">
        <v>1434477079</v>
      </c>
      <c r="L4006" t="b">
        <v>0</v>
      </c>
      <c r="M4006">
        <v>0</v>
      </c>
      <c r="N4006" t="b">
        <v>0</v>
      </c>
      <c r="O4006" t="s">
        <v>8269</v>
      </c>
      <c r="P4006" t="s">
        <v>8322</v>
      </c>
      <c r="Q4006" t="s">
        <v>8325</v>
      </c>
      <c r="R4006">
        <f t="shared" si="434"/>
        <v>0</v>
      </c>
      <c r="S4006" s="9">
        <f t="shared" si="435"/>
        <v>0</v>
      </c>
      <c r="T4006" s="8">
        <f t="shared" si="436"/>
        <v>42171.743969907402</v>
      </c>
      <c r="U4006" s="8">
        <f t="shared" si="437"/>
        <v>42201.743969907402</v>
      </c>
      <c r="V4006" s="14">
        <f t="shared" si="438"/>
        <v>30</v>
      </c>
      <c r="W4006" s="10">
        <f t="shared" si="439"/>
        <v>-1</v>
      </c>
      <c r="X4006" s="21">
        <f t="shared" si="440"/>
        <v>2015</v>
      </c>
    </row>
    <row r="4007" spans="1:24" ht="45" x14ac:dyDescent="0.25">
      <c r="A4007">
        <v>3636</v>
      </c>
      <c r="B4007" s="1" t="s">
        <v>3634</v>
      </c>
      <c r="C4007" s="1" t="s">
        <v>7746</v>
      </c>
      <c r="D4007" s="3">
        <v>150000</v>
      </c>
      <c r="E4007" s="4">
        <v>0</v>
      </c>
      <c r="F4007" t="s">
        <v>8220</v>
      </c>
      <c r="G4007" t="s">
        <v>8223</v>
      </c>
      <c r="H4007" t="s">
        <v>8404</v>
      </c>
      <c r="I4007" t="s">
        <v>8245</v>
      </c>
      <c r="J4007">
        <v>1442248829</v>
      </c>
      <c r="K4007">
        <v>1439224829</v>
      </c>
      <c r="L4007" t="b">
        <v>0</v>
      </c>
      <c r="M4007">
        <v>0</v>
      </c>
      <c r="N4007" t="b">
        <v>0</v>
      </c>
      <c r="O4007" t="s">
        <v>8303</v>
      </c>
      <c r="P4007" t="s">
        <v>8322</v>
      </c>
      <c r="Q4007" t="s">
        <v>8334</v>
      </c>
      <c r="R4007">
        <f t="shared" si="434"/>
        <v>0</v>
      </c>
      <c r="S4007" s="9">
        <f t="shared" si="435"/>
        <v>0</v>
      </c>
      <c r="T4007" s="8">
        <f t="shared" si="436"/>
        <v>42226.694780092599</v>
      </c>
      <c r="U4007" s="8">
        <f t="shared" si="437"/>
        <v>42261.694780092599</v>
      </c>
      <c r="V4007" s="14">
        <f t="shared" si="438"/>
        <v>35</v>
      </c>
      <c r="W4007" s="10">
        <f t="shared" si="439"/>
        <v>-1</v>
      </c>
      <c r="X4007" s="21">
        <f t="shared" si="440"/>
        <v>2015</v>
      </c>
    </row>
    <row r="4008" spans="1:24" ht="60" x14ac:dyDescent="0.25">
      <c r="A4008">
        <v>2013</v>
      </c>
      <c r="B4008" s="1" t="s">
        <v>2014</v>
      </c>
      <c r="C4008" s="1" t="s">
        <v>6123</v>
      </c>
      <c r="D4008" s="3">
        <v>160000</v>
      </c>
      <c r="E4008" s="4">
        <v>791862</v>
      </c>
      <c r="F4008" t="s">
        <v>8218</v>
      </c>
      <c r="G4008" t="s">
        <v>8223</v>
      </c>
      <c r="H4008" t="s">
        <v>8404</v>
      </c>
      <c r="I4008" t="s">
        <v>8245</v>
      </c>
      <c r="J4008">
        <v>1468019014</v>
      </c>
      <c r="K4008">
        <v>1462835014</v>
      </c>
      <c r="L4008" t="b">
        <v>1</v>
      </c>
      <c r="M4008">
        <v>4562</v>
      </c>
      <c r="N4008" t="b">
        <v>1</v>
      </c>
      <c r="O4008" t="s">
        <v>8293</v>
      </c>
      <c r="P4008" t="s">
        <v>8307</v>
      </c>
      <c r="Q4008" t="s">
        <v>8308</v>
      </c>
      <c r="R4008">
        <f t="shared" si="434"/>
        <v>173.58</v>
      </c>
      <c r="S4008" s="9">
        <f t="shared" si="435"/>
        <v>495</v>
      </c>
      <c r="T4008" s="8">
        <f t="shared" si="436"/>
        <v>42499.960810185185</v>
      </c>
      <c r="U4008" s="8">
        <f t="shared" si="437"/>
        <v>42559.960810185185</v>
      </c>
      <c r="V4008" s="14">
        <f t="shared" si="438"/>
        <v>60</v>
      </c>
      <c r="W4008" s="10">
        <f t="shared" si="439"/>
        <v>3.9491375</v>
      </c>
      <c r="X4008" s="21">
        <f t="shared" si="440"/>
        <v>2016</v>
      </c>
    </row>
    <row r="4009" spans="1:24" ht="60" x14ac:dyDescent="0.25">
      <c r="A4009">
        <v>1874</v>
      </c>
      <c r="B4009" s="1" t="s">
        <v>1875</v>
      </c>
      <c r="C4009" s="1" t="s">
        <v>5984</v>
      </c>
      <c r="D4009" s="3">
        <v>160000</v>
      </c>
      <c r="E4009" s="4">
        <v>26</v>
      </c>
      <c r="F4009" t="s">
        <v>8220</v>
      </c>
      <c r="G4009" t="s">
        <v>8223</v>
      </c>
      <c r="H4009" t="s">
        <v>8404</v>
      </c>
      <c r="I4009" t="s">
        <v>8245</v>
      </c>
      <c r="J4009">
        <v>1467155733</v>
      </c>
      <c r="K4009">
        <v>1465427733</v>
      </c>
      <c r="L4009" t="b">
        <v>0</v>
      </c>
      <c r="M4009">
        <v>2</v>
      </c>
      <c r="N4009" t="b">
        <v>0</v>
      </c>
      <c r="O4009" t="s">
        <v>8281</v>
      </c>
      <c r="P4009" t="s">
        <v>8315</v>
      </c>
      <c r="Q4009" t="s">
        <v>8343</v>
      </c>
      <c r="R4009">
        <f t="shared" si="434"/>
        <v>13</v>
      </c>
      <c r="S4009" s="9">
        <f t="shared" si="435"/>
        <v>0</v>
      </c>
      <c r="T4009" s="8">
        <f t="shared" si="436"/>
        <v>42529.969131944439</v>
      </c>
      <c r="U4009" s="8">
        <f t="shared" si="437"/>
        <v>42549.969131944439</v>
      </c>
      <c r="V4009" s="14">
        <f t="shared" si="438"/>
        <v>20</v>
      </c>
      <c r="W4009" s="10">
        <f t="shared" si="439"/>
        <v>-0.99983750000000005</v>
      </c>
      <c r="X4009" s="21">
        <f t="shared" si="440"/>
        <v>2016</v>
      </c>
    </row>
    <row r="4010" spans="1:24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t="s">
        <v>8234</v>
      </c>
      <c r="H4010" t="s">
        <v>8407</v>
      </c>
      <c r="I4010" t="s">
        <v>8254</v>
      </c>
      <c r="J4010">
        <v>1456385101</v>
      </c>
      <c r="K4010">
        <v>1453793101</v>
      </c>
      <c r="L4010" t="b">
        <v>0</v>
      </c>
      <c r="M4010">
        <v>123</v>
      </c>
      <c r="N4010" t="b">
        <v>0</v>
      </c>
      <c r="O4010" t="s">
        <v>8271</v>
      </c>
      <c r="P4010" t="s">
        <v>8307</v>
      </c>
      <c r="Q4010" t="s">
        <v>8309</v>
      </c>
      <c r="R4010">
        <f t="shared" si="434"/>
        <v>790.84</v>
      </c>
      <c r="S4010" s="9">
        <f t="shared" si="435"/>
        <v>56</v>
      </c>
      <c r="T4010" s="8">
        <f t="shared" si="436"/>
        <v>42395.309039351851</v>
      </c>
      <c r="U4010" s="8">
        <f t="shared" si="437"/>
        <v>42425.309039351851</v>
      </c>
      <c r="V4010" s="14">
        <f t="shared" si="438"/>
        <v>30</v>
      </c>
      <c r="W4010" s="10">
        <f t="shared" si="439"/>
        <v>-0.4373673281700976</v>
      </c>
      <c r="X4010" s="21">
        <f t="shared" si="440"/>
        <v>2016</v>
      </c>
    </row>
    <row r="4011" spans="1:24" ht="60" x14ac:dyDescent="0.25">
      <c r="A4011">
        <v>1176</v>
      </c>
      <c r="B4011" s="1" t="s">
        <v>1177</v>
      </c>
      <c r="C4011" s="1" t="s">
        <v>5286</v>
      </c>
      <c r="D4011" s="3">
        <v>175000</v>
      </c>
      <c r="E4011" s="4">
        <v>10</v>
      </c>
      <c r="F4011" t="s">
        <v>8220</v>
      </c>
      <c r="G4011" t="s">
        <v>8225</v>
      </c>
      <c r="H4011" t="s">
        <v>8405</v>
      </c>
      <c r="I4011" t="s">
        <v>8247</v>
      </c>
      <c r="J4011">
        <v>1488805200</v>
      </c>
      <c r="K4011">
        <v>1484094498</v>
      </c>
      <c r="L4011" t="b">
        <v>0</v>
      </c>
      <c r="M4011">
        <v>1</v>
      </c>
      <c r="N4011" t="b">
        <v>0</v>
      </c>
      <c r="O4011" t="s">
        <v>8282</v>
      </c>
      <c r="P4011" t="s">
        <v>8318</v>
      </c>
      <c r="Q4011" t="s">
        <v>8344</v>
      </c>
      <c r="R4011">
        <f t="shared" si="434"/>
        <v>10</v>
      </c>
      <c r="S4011" s="9">
        <f t="shared" si="435"/>
        <v>0</v>
      </c>
      <c r="T4011" s="8">
        <f t="shared" si="436"/>
        <v>42746.019652777773</v>
      </c>
      <c r="U4011" s="8">
        <f t="shared" si="437"/>
        <v>42800.541666666672</v>
      </c>
      <c r="V4011" s="14">
        <f t="shared" si="438"/>
        <v>54.522013888898073</v>
      </c>
      <c r="W4011" s="10">
        <f t="shared" si="439"/>
        <v>-0.99994285714285713</v>
      </c>
      <c r="X4011" s="21">
        <f t="shared" si="440"/>
        <v>2017</v>
      </c>
    </row>
    <row r="4012" spans="1:24" ht="30" x14ac:dyDescent="0.25">
      <c r="A4012">
        <v>696</v>
      </c>
      <c r="B4012" s="1" t="s">
        <v>697</v>
      </c>
      <c r="C4012" s="1" t="s">
        <v>4806</v>
      </c>
      <c r="D4012" s="3">
        <v>175000</v>
      </c>
      <c r="E4012" s="4">
        <v>1</v>
      </c>
      <c r="F4012" t="s">
        <v>8220</v>
      </c>
      <c r="G4012" t="s">
        <v>8232</v>
      </c>
      <c r="H4012" t="s">
        <v>8415</v>
      </c>
      <c r="I4012" t="s">
        <v>8248</v>
      </c>
      <c r="J4012">
        <v>1406326502</v>
      </c>
      <c r="K4012">
        <v>1403734502</v>
      </c>
      <c r="L4012" t="b">
        <v>0</v>
      </c>
      <c r="M4012">
        <v>1</v>
      </c>
      <c r="N4012" t="b">
        <v>0</v>
      </c>
      <c r="O4012" t="s">
        <v>8271</v>
      </c>
      <c r="P4012" t="s">
        <v>8307</v>
      </c>
      <c r="Q4012" t="s">
        <v>8309</v>
      </c>
      <c r="R4012">
        <f t="shared" si="434"/>
        <v>1</v>
      </c>
      <c r="S4012" s="9">
        <f t="shared" si="435"/>
        <v>0</v>
      </c>
      <c r="T4012" s="8">
        <f t="shared" si="436"/>
        <v>41815.927106481482</v>
      </c>
      <c r="U4012" s="8">
        <f t="shared" si="437"/>
        <v>41845.927106481482</v>
      </c>
      <c r="V4012" s="14">
        <f t="shared" si="438"/>
        <v>30</v>
      </c>
      <c r="W4012" s="10">
        <f t="shared" si="439"/>
        <v>-0.99999428571428572</v>
      </c>
      <c r="X4012" s="21">
        <f t="shared" si="440"/>
        <v>2014</v>
      </c>
    </row>
    <row r="4013" spans="1:24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t="s">
        <v>8223</v>
      </c>
      <c r="H4013" t="s">
        <v>8404</v>
      </c>
      <c r="I4013" t="s">
        <v>8245</v>
      </c>
      <c r="J4013">
        <v>1451348200</v>
      </c>
      <c r="K4013">
        <v>1447460200</v>
      </c>
      <c r="L4013" t="b">
        <v>0</v>
      </c>
      <c r="M4013">
        <v>0</v>
      </c>
      <c r="N4013" t="b">
        <v>0</v>
      </c>
      <c r="O4013" t="s">
        <v>8270</v>
      </c>
      <c r="P4013" t="s">
        <v>8307</v>
      </c>
      <c r="Q4013" t="s">
        <v>8341</v>
      </c>
      <c r="R4013">
        <f t="shared" si="434"/>
        <v>0</v>
      </c>
      <c r="S4013" s="9">
        <f t="shared" si="435"/>
        <v>0</v>
      </c>
      <c r="T4013" s="8">
        <f t="shared" si="436"/>
        <v>42322.011574074073</v>
      </c>
      <c r="U4013" s="8">
        <f t="shared" si="437"/>
        <v>42367.011574074073</v>
      </c>
      <c r="V4013" s="14">
        <f t="shared" si="438"/>
        <v>45</v>
      </c>
      <c r="W4013" s="10">
        <f t="shared" si="439"/>
        <v>-1</v>
      </c>
      <c r="X4013" s="21">
        <f t="shared" si="440"/>
        <v>2015</v>
      </c>
    </row>
    <row r="4014" spans="1:24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t="s">
        <v>8224</v>
      </c>
      <c r="H4014" t="s">
        <v>8408</v>
      </c>
      <c r="I4014" t="s">
        <v>8246</v>
      </c>
      <c r="J4014">
        <v>1406149689</v>
      </c>
      <c r="K4014">
        <v>1402693689</v>
      </c>
      <c r="L4014" t="b">
        <v>0</v>
      </c>
      <c r="M4014">
        <v>8359</v>
      </c>
      <c r="N4014" t="b">
        <v>1</v>
      </c>
      <c r="O4014" t="s">
        <v>8293</v>
      </c>
      <c r="P4014" t="s">
        <v>8307</v>
      </c>
      <c r="Q4014" t="s">
        <v>8308</v>
      </c>
      <c r="R4014">
        <f t="shared" si="434"/>
        <v>116.35</v>
      </c>
      <c r="S4014" s="9">
        <f t="shared" si="435"/>
        <v>543</v>
      </c>
      <c r="T4014" s="8">
        <f t="shared" si="436"/>
        <v>41803.880659722221</v>
      </c>
      <c r="U4014" s="8">
        <f t="shared" si="437"/>
        <v>41843.880659722221</v>
      </c>
      <c r="V4014" s="14">
        <f t="shared" si="438"/>
        <v>40</v>
      </c>
      <c r="W4014" s="10">
        <f t="shared" si="439"/>
        <v>4.4334915642458101</v>
      </c>
      <c r="X4014" s="21">
        <f t="shared" si="440"/>
        <v>2014</v>
      </c>
    </row>
    <row r="4015" spans="1:24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t="s">
        <v>8223</v>
      </c>
      <c r="H4015" t="s">
        <v>8404</v>
      </c>
      <c r="I4015" t="s">
        <v>8245</v>
      </c>
      <c r="J4015">
        <v>1477065860</v>
      </c>
      <c r="K4015">
        <v>1471881860</v>
      </c>
      <c r="L4015" t="b">
        <v>0</v>
      </c>
      <c r="M4015">
        <v>11</v>
      </c>
      <c r="N4015" t="b">
        <v>0</v>
      </c>
      <c r="O4015" t="s">
        <v>8271</v>
      </c>
      <c r="P4015" t="s">
        <v>8307</v>
      </c>
      <c r="Q4015" t="s">
        <v>8309</v>
      </c>
      <c r="R4015">
        <f t="shared" si="434"/>
        <v>184.36</v>
      </c>
      <c r="S4015" s="9">
        <f t="shared" si="435"/>
        <v>1</v>
      </c>
      <c r="T4015" s="8">
        <f t="shared" si="436"/>
        <v>42604.669675925921</v>
      </c>
      <c r="U4015" s="8">
        <f t="shared" si="437"/>
        <v>42664.669675925921</v>
      </c>
      <c r="V4015" s="14">
        <f t="shared" si="438"/>
        <v>60</v>
      </c>
      <c r="W4015" s="10">
        <f t="shared" si="439"/>
        <v>-0.98873333333333335</v>
      </c>
      <c r="X4015" s="21">
        <f t="shared" si="440"/>
        <v>2016</v>
      </c>
    </row>
    <row r="4016" spans="1:24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t="s">
        <v>8224</v>
      </c>
      <c r="H4016" t="s">
        <v>8408</v>
      </c>
      <c r="I4016" t="s">
        <v>8246</v>
      </c>
      <c r="J4016">
        <v>1441995769</v>
      </c>
      <c r="K4016">
        <v>1436811769</v>
      </c>
      <c r="L4016" t="b">
        <v>0</v>
      </c>
      <c r="M4016">
        <v>3</v>
      </c>
      <c r="N4016" t="b">
        <v>0</v>
      </c>
      <c r="O4016" t="s">
        <v>8285</v>
      </c>
      <c r="P4016" t="s">
        <v>8310</v>
      </c>
      <c r="Q4016" t="s">
        <v>8347</v>
      </c>
      <c r="R4016">
        <f t="shared" si="434"/>
        <v>673.33</v>
      </c>
      <c r="S4016" s="9">
        <f t="shared" si="435"/>
        <v>1</v>
      </c>
      <c r="T4016" s="8">
        <f t="shared" si="436"/>
        <v>42198.765844907408</v>
      </c>
      <c r="U4016" s="8">
        <f t="shared" si="437"/>
        <v>42258.765844907408</v>
      </c>
      <c r="V4016" s="14">
        <f t="shared" si="438"/>
        <v>60</v>
      </c>
      <c r="W4016" s="10">
        <f t="shared" si="439"/>
        <v>-0.98877777777777776</v>
      </c>
      <c r="X4016" s="21">
        <f t="shared" si="440"/>
        <v>2015</v>
      </c>
    </row>
    <row r="4017" spans="1:24" ht="60" x14ac:dyDescent="0.25">
      <c r="A4017">
        <v>2909</v>
      </c>
      <c r="B4017" s="1" t="s">
        <v>2909</v>
      </c>
      <c r="C4017" s="1" t="s">
        <v>7019</v>
      </c>
      <c r="D4017" s="3">
        <v>180000</v>
      </c>
      <c r="E4017" s="4">
        <v>20</v>
      </c>
      <c r="F4017" t="s">
        <v>8220</v>
      </c>
      <c r="G4017" t="s">
        <v>8223</v>
      </c>
      <c r="H4017" t="s">
        <v>8404</v>
      </c>
      <c r="I4017" t="s">
        <v>8245</v>
      </c>
      <c r="J4017">
        <v>1416944760</v>
      </c>
      <c r="K4017">
        <v>1413527001</v>
      </c>
      <c r="L4017" t="b">
        <v>0</v>
      </c>
      <c r="M4017">
        <v>1</v>
      </c>
      <c r="N4017" t="b">
        <v>0</v>
      </c>
      <c r="O4017" t="s">
        <v>8269</v>
      </c>
      <c r="P4017" t="s">
        <v>8322</v>
      </c>
      <c r="Q4017" t="s">
        <v>8325</v>
      </c>
      <c r="R4017">
        <f t="shared" si="434"/>
        <v>20</v>
      </c>
      <c r="S4017" s="9">
        <f t="shared" si="435"/>
        <v>0</v>
      </c>
      <c r="T4017" s="8">
        <f t="shared" si="436"/>
        <v>41929.266215277778</v>
      </c>
      <c r="U4017" s="8">
        <f t="shared" si="437"/>
        <v>41968.823611111111</v>
      </c>
      <c r="V4017" s="14">
        <f t="shared" si="438"/>
        <v>39.55739583333343</v>
      </c>
      <c r="W4017" s="10">
        <f t="shared" si="439"/>
        <v>-0.99988888888888894</v>
      </c>
      <c r="X4017" s="21">
        <f t="shared" si="440"/>
        <v>2014</v>
      </c>
    </row>
    <row r="4018" spans="1:24" ht="45" x14ac:dyDescent="0.25">
      <c r="A4018">
        <v>1982</v>
      </c>
      <c r="B4018" s="1" t="s">
        <v>1983</v>
      </c>
      <c r="C4018" s="1" t="s">
        <v>6092</v>
      </c>
      <c r="D4018" s="3">
        <v>180000</v>
      </c>
      <c r="E4018" s="4">
        <v>0</v>
      </c>
      <c r="F4018" t="s">
        <v>8220</v>
      </c>
      <c r="G4018" t="s">
        <v>8230</v>
      </c>
      <c r="H4018" t="s">
        <v>8424</v>
      </c>
      <c r="I4018" t="s">
        <v>8251</v>
      </c>
      <c r="J4018">
        <v>1480863887</v>
      </c>
      <c r="K4018">
        <v>1478268287</v>
      </c>
      <c r="L4018" t="b">
        <v>0</v>
      </c>
      <c r="M4018">
        <v>0</v>
      </c>
      <c r="N4018" t="b">
        <v>0</v>
      </c>
      <c r="O4018" t="s">
        <v>8294</v>
      </c>
      <c r="P4018" t="s">
        <v>8312</v>
      </c>
      <c r="Q4018" t="s">
        <v>8352</v>
      </c>
      <c r="R4018">
        <f t="shared" si="434"/>
        <v>0</v>
      </c>
      <c r="S4018" s="9">
        <f t="shared" si="435"/>
        <v>0</v>
      </c>
      <c r="T4018" s="8">
        <f t="shared" si="436"/>
        <v>42678.586655092593</v>
      </c>
      <c r="U4018" s="8">
        <f t="shared" si="437"/>
        <v>42708.628321759257</v>
      </c>
      <c r="V4018" s="14">
        <f t="shared" si="438"/>
        <v>30.041666666664241</v>
      </c>
      <c r="W4018" s="10">
        <f t="shared" si="439"/>
        <v>-1</v>
      </c>
      <c r="X4018" s="21">
        <f t="shared" si="440"/>
        <v>2016</v>
      </c>
    </row>
    <row r="4019" spans="1:24" ht="60" x14ac:dyDescent="0.25">
      <c r="A4019">
        <v>2513</v>
      </c>
      <c r="B4019" s="1" t="s">
        <v>2513</v>
      </c>
      <c r="C4019" s="1" t="s">
        <v>6623</v>
      </c>
      <c r="D4019" s="3">
        <v>180000</v>
      </c>
      <c r="E4019" s="4">
        <v>0</v>
      </c>
      <c r="F4019" t="s">
        <v>8220</v>
      </c>
      <c r="G4019" t="s">
        <v>8235</v>
      </c>
      <c r="H4019" t="s">
        <v>8413</v>
      </c>
      <c r="I4019" t="s">
        <v>8248</v>
      </c>
      <c r="J4019">
        <v>1488067789</v>
      </c>
      <c r="K4019">
        <v>1482883789</v>
      </c>
      <c r="L4019" t="b">
        <v>0</v>
      </c>
      <c r="M4019">
        <v>0</v>
      </c>
      <c r="N4019" t="b">
        <v>0</v>
      </c>
      <c r="O4019" t="s">
        <v>8297</v>
      </c>
      <c r="P4019" t="s">
        <v>8318</v>
      </c>
      <c r="Q4019" t="s">
        <v>8356</v>
      </c>
      <c r="R4019">
        <f t="shared" si="434"/>
        <v>0</v>
      </c>
      <c r="S4019" s="9">
        <f t="shared" si="435"/>
        <v>0</v>
      </c>
      <c r="T4019" s="8">
        <f t="shared" si="436"/>
        <v>42732.00681712963</v>
      </c>
      <c r="U4019" s="8">
        <f t="shared" si="437"/>
        <v>42792.00681712963</v>
      </c>
      <c r="V4019" s="14">
        <f t="shared" si="438"/>
        <v>60</v>
      </c>
      <c r="W4019" s="10">
        <f t="shared" si="439"/>
        <v>-1</v>
      </c>
      <c r="X4019" s="21">
        <f t="shared" si="440"/>
        <v>2016</v>
      </c>
    </row>
    <row r="4020" spans="1:24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t="s">
        <v>8223</v>
      </c>
      <c r="H4020" t="s">
        <v>8404</v>
      </c>
      <c r="I4020" t="s">
        <v>8245</v>
      </c>
      <c r="J4020">
        <v>1470466800</v>
      </c>
      <c r="K4020">
        <v>1467134464</v>
      </c>
      <c r="L4020" t="b">
        <v>1</v>
      </c>
      <c r="M4020">
        <v>2051</v>
      </c>
      <c r="N4020" t="b">
        <v>1</v>
      </c>
      <c r="O4020" t="s">
        <v>8293</v>
      </c>
      <c r="P4020" t="s">
        <v>8307</v>
      </c>
      <c r="Q4020" t="s">
        <v>8308</v>
      </c>
      <c r="R4020">
        <f t="shared" si="434"/>
        <v>247.94</v>
      </c>
      <c r="S4020" s="9">
        <f t="shared" si="435"/>
        <v>257</v>
      </c>
      <c r="T4020" s="8">
        <f t="shared" si="436"/>
        <v>42549.722962962958</v>
      </c>
      <c r="U4020" s="8">
        <f t="shared" si="437"/>
        <v>42588.291666666672</v>
      </c>
      <c r="V4020" s="14">
        <f t="shared" si="438"/>
        <v>38.568703703713254</v>
      </c>
      <c r="W4020" s="10">
        <f t="shared" si="439"/>
        <v>1.5683081313131313</v>
      </c>
      <c r="X4020" s="21">
        <f t="shared" si="440"/>
        <v>2016</v>
      </c>
    </row>
    <row r="4021" spans="1:24" ht="45" x14ac:dyDescent="0.25">
      <c r="A4021">
        <v>1979</v>
      </c>
      <c r="B4021" s="1" t="s">
        <v>1980</v>
      </c>
      <c r="C4021" s="1" t="s">
        <v>6089</v>
      </c>
      <c r="D4021" s="3">
        <v>200000</v>
      </c>
      <c r="E4021" s="4">
        <v>229802.31</v>
      </c>
      <c r="F4021" t="s">
        <v>8218</v>
      </c>
      <c r="G4021" t="s">
        <v>8223</v>
      </c>
      <c r="H4021" t="s">
        <v>8404</v>
      </c>
      <c r="I4021" t="s">
        <v>8245</v>
      </c>
      <c r="J4021">
        <v>1447909140</v>
      </c>
      <c r="K4021">
        <v>1444734146</v>
      </c>
      <c r="L4021" t="b">
        <v>1</v>
      </c>
      <c r="M4021">
        <v>813</v>
      </c>
      <c r="N4021" t="b">
        <v>1</v>
      </c>
      <c r="O4021" t="s">
        <v>8293</v>
      </c>
      <c r="P4021" t="s">
        <v>8307</v>
      </c>
      <c r="Q4021" t="s">
        <v>8308</v>
      </c>
      <c r="R4021">
        <f t="shared" si="434"/>
        <v>282.66000000000003</v>
      </c>
      <c r="S4021" s="9">
        <f t="shared" si="435"/>
        <v>115</v>
      </c>
      <c r="T4021" s="8">
        <f t="shared" si="436"/>
        <v>42290.460023148145</v>
      </c>
      <c r="U4021" s="8">
        <f t="shared" si="437"/>
        <v>42327.207638888889</v>
      </c>
      <c r="V4021" s="14">
        <f t="shared" si="438"/>
        <v>36.74761574074364</v>
      </c>
      <c r="W4021" s="10">
        <f t="shared" si="439"/>
        <v>0.14901154999999999</v>
      </c>
      <c r="X4021" s="21">
        <f t="shared" si="440"/>
        <v>2015</v>
      </c>
    </row>
    <row r="4022" spans="1:24" ht="45" x14ac:dyDescent="0.25">
      <c r="A4022">
        <v>1005</v>
      </c>
      <c r="B4022" s="1" t="s">
        <v>1006</v>
      </c>
      <c r="C4022" s="1" t="s">
        <v>5115</v>
      </c>
      <c r="D4022" s="3">
        <v>200000</v>
      </c>
      <c r="E4022" s="4">
        <v>150102</v>
      </c>
      <c r="F4022" t="s">
        <v>8219</v>
      </c>
      <c r="G4022" t="s">
        <v>8223</v>
      </c>
      <c r="H4022" t="s">
        <v>8404</v>
      </c>
      <c r="I4022" t="s">
        <v>8245</v>
      </c>
      <c r="J4022">
        <v>1446217183</v>
      </c>
      <c r="K4022">
        <v>1443538783</v>
      </c>
      <c r="L4022" t="b">
        <v>0</v>
      </c>
      <c r="M4022">
        <v>161</v>
      </c>
      <c r="N4022" t="b">
        <v>0</v>
      </c>
      <c r="O4022" t="s">
        <v>8271</v>
      </c>
      <c r="P4022" t="s">
        <v>8307</v>
      </c>
      <c r="Q4022" t="s">
        <v>8309</v>
      </c>
      <c r="R4022">
        <f t="shared" si="434"/>
        <v>932.31</v>
      </c>
      <c r="S4022" s="9">
        <f t="shared" si="435"/>
        <v>75</v>
      </c>
      <c r="T4022" s="8">
        <f t="shared" si="436"/>
        <v>42276.624803240738</v>
      </c>
      <c r="U4022" s="8">
        <f t="shared" si="437"/>
        <v>42307.624803240738</v>
      </c>
      <c r="V4022" s="14">
        <f t="shared" si="438"/>
        <v>31</v>
      </c>
      <c r="W4022" s="10">
        <f t="shared" si="439"/>
        <v>-0.24948999999999999</v>
      </c>
      <c r="X4022" s="21">
        <f t="shared" si="440"/>
        <v>2015</v>
      </c>
    </row>
    <row r="4023" spans="1:24" ht="60" x14ac:dyDescent="0.25">
      <c r="A4023">
        <v>689</v>
      </c>
      <c r="B4023" s="1" t="s">
        <v>690</v>
      </c>
      <c r="C4023" s="1" t="s">
        <v>4799</v>
      </c>
      <c r="D4023" s="3">
        <v>200000</v>
      </c>
      <c r="E4023" s="4">
        <v>115297.5</v>
      </c>
      <c r="F4023" t="s">
        <v>8220</v>
      </c>
      <c r="G4023" t="s">
        <v>8223</v>
      </c>
      <c r="H4023" t="s">
        <v>8404</v>
      </c>
      <c r="I4023" t="s">
        <v>8245</v>
      </c>
      <c r="J4023">
        <v>1481173140</v>
      </c>
      <c r="K4023">
        <v>1478016097</v>
      </c>
      <c r="L4023" t="b">
        <v>0</v>
      </c>
      <c r="M4023">
        <v>336</v>
      </c>
      <c r="N4023" t="b">
        <v>0</v>
      </c>
      <c r="O4023" t="s">
        <v>8271</v>
      </c>
      <c r="P4023" t="s">
        <v>8307</v>
      </c>
      <c r="Q4023" t="s">
        <v>8309</v>
      </c>
      <c r="R4023">
        <f t="shared" si="434"/>
        <v>343.15</v>
      </c>
      <c r="S4023" s="9">
        <f t="shared" si="435"/>
        <v>58</v>
      </c>
      <c r="T4023" s="8">
        <f t="shared" si="436"/>
        <v>42675.66778935185</v>
      </c>
      <c r="U4023" s="8">
        <f t="shared" si="437"/>
        <v>42712.207638888889</v>
      </c>
      <c r="V4023" s="14">
        <f t="shared" si="438"/>
        <v>36.539849537039117</v>
      </c>
      <c r="W4023" s="10">
        <f t="shared" si="439"/>
        <v>-0.42351250000000001</v>
      </c>
      <c r="X4023" s="21">
        <f t="shared" si="440"/>
        <v>2016</v>
      </c>
    </row>
    <row r="4024" spans="1:24" ht="60" x14ac:dyDescent="0.25">
      <c r="A4024">
        <v>669</v>
      </c>
      <c r="B4024" s="1" t="s">
        <v>670</v>
      </c>
      <c r="C4024" s="1" t="s">
        <v>4779</v>
      </c>
      <c r="D4024" s="3">
        <v>200000</v>
      </c>
      <c r="E4024" s="4">
        <v>43015</v>
      </c>
      <c r="F4024" t="s">
        <v>8220</v>
      </c>
      <c r="G4024" t="s">
        <v>8234</v>
      </c>
      <c r="H4024" t="s">
        <v>8407</v>
      </c>
      <c r="I4024" t="s">
        <v>8254</v>
      </c>
      <c r="J4024">
        <v>1467817258</v>
      </c>
      <c r="K4024">
        <v>1465225258</v>
      </c>
      <c r="L4024" t="b">
        <v>0</v>
      </c>
      <c r="M4024">
        <v>28</v>
      </c>
      <c r="N4024" t="b">
        <v>0</v>
      </c>
      <c r="O4024" t="s">
        <v>8271</v>
      </c>
      <c r="P4024" t="s">
        <v>8307</v>
      </c>
      <c r="Q4024" t="s">
        <v>8309</v>
      </c>
      <c r="R4024">
        <f t="shared" si="434"/>
        <v>1536.25</v>
      </c>
      <c r="S4024" s="9">
        <f t="shared" si="435"/>
        <v>22</v>
      </c>
      <c r="T4024" s="8">
        <f t="shared" si="436"/>
        <v>42527.625671296293</v>
      </c>
      <c r="U4024" s="8">
        <f t="shared" si="437"/>
        <v>42557.625671296293</v>
      </c>
      <c r="V4024" s="14">
        <f t="shared" si="438"/>
        <v>30</v>
      </c>
      <c r="W4024" s="10">
        <f t="shared" si="439"/>
        <v>-0.78492499999999998</v>
      </c>
      <c r="X4024" s="21">
        <f t="shared" si="440"/>
        <v>2016</v>
      </c>
    </row>
    <row r="4025" spans="1:24" ht="60" x14ac:dyDescent="0.25">
      <c r="A4025">
        <v>2942</v>
      </c>
      <c r="B4025" s="1" t="s">
        <v>2942</v>
      </c>
      <c r="C4025" s="1" t="s">
        <v>7052</v>
      </c>
      <c r="D4025" s="3">
        <v>200000</v>
      </c>
      <c r="E4025" s="4">
        <v>40850</v>
      </c>
      <c r="F4025" t="s">
        <v>8220</v>
      </c>
      <c r="G4025" t="s">
        <v>8228</v>
      </c>
      <c r="H4025" t="s">
        <v>8409</v>
      </c>
      <c r="I4025" t="s">
        <v>8250</v>
      </c>
      <c r="J4025">
        <v>1450297080</v>
      </c>
      <c r="K4025">
        <v>1448565459</v>
      </c>
      <c r="L4025" t="b">
        <v>0</v>
      </c>
      <c r="M4025">
        <v>202</v>
      </c>
      <c r="N4025" t="b">
        <v>0</v>
      </c>
      <c r="O4025" t="s">
        <v>8301</v>
      </c>
      <c r="P4025" t="s">
        <v>8322</v>
      </c>
      <c r="Q4025" t="s">
        <v>8323</v>
      </c>
      <c r="R4025">
        <f t="shared" si="434"/>
        <v>202.23</v>
      </c>
      <c r="S4025" s="9">
        <f t="shared" si="435"/>
        <v>20</v>
      </c>
      <c r="T4025" s="8">
        <f t="shared" si="436"/>
        <v>42334.803923611107</v>
      </c>
      <c r="U4025" s="8">
        <f t="shared" si="437"/>
        <v>42354.845833333333</v>
      </c>
      <c r="V4025" s="14">
        <f t="shared" si="438"/>
        <v>20.041909722225682</v>
      </c>
      <c r="W4025" s="10">
        <f t="shared" si="439"/>
        <v>-0.79574999999999996</v>
      </c>
      <c r="X4025" s="21">
        <f t="shared" si="440"/>
        <v>2015</v>
      </c>
    </row>
    <row r="4026" spans="1:24" ht="60" x14ac:dyDescent="0.25">
      <c r="A4026">
        <v>1317</v>
      </c>
      <c r="B4026" s="1" t="s">
        <v>1318</v>
      </c>
      <c r="C4026" s="1" t="s">
        <v>5427</v>
      </c>
      <c r="D4026" s="3">
        <v>200000</v>
      </c>
      <c r="E4026" s="4">
        <v>11467</v>
      </c>
      <c r="F4026" t="s">
        <v>8219</v>
      </c>
      <c r="G4026" t="s">
        <v>8231</v>
      </c>
      <c r="H4026" t="s">
        <v>8418</v>
      </c>
      <c r="I4026" t="s">
        <v>8252</v>
      </c>
      <c r="J4026">
        <v>1469109600</v>
      </c>
      <c r="K4026">
        <v>1464586746</v>
      </c>
      <c r="L4026" t="b">
        <v>0</v>
      </c>
      <c r="M4026">
        <v>19</v>
      </c>
      <c r="N4026" t="b">
        <v>0</v>
      </c>
      <c r="O4026" t="s">
        <v>8271</v>
      </c>
      <c r="P4026" t="s">
        <v>8307</v>
      </c>
      <c r="Q4026" t="s">
        <v>8309</v>
      </c>
      <c r="R4026">
        <f t="shared" si="434"/>
        <v>603.53</v>
      </c>
      <c r="S4026" s="9">
        <f t="shared" si="435"/>
        <v>6</v>
      </c>
      <c r="T4026" s="8">
        <f t="shared" si="436"/>
        <v>42520.235486111109</v>
      </c>
      <c r="U4026" s="8">
        <f t="shared" si="437"/>
        <v>42572.583333333328</v>
      </c>
      <c r="V4026" s="14">
        <f t="shared" si="438"/>
        <v>52.347847222219571</v>
      </c>
      <c r="W4026" s="10">
        <f t="shared" si="439"/>
        <v>-0.94266499999999998</v>
      </c>
      <c r="X4026" s="21">
        <f t="shared" si="440"/>
        <v>2016</v>
      </c>
    </row>
    <row r="4027" spans="1:24" ht="60" x14ac:dyDescent="0.25">
      <c r="A4027">
        <v>994</v>
      </c>
      <c r="B4027" s="1" t="s">
        <v>995</v>
      </c>
      <c r="C4027" s="1" t="s">
        <v>5104</v>
      </c>
      <c r="D4027" s="3">
        <v>200000</v>
      </c>
      <c r="E4027" s="4">
        <v>4669</v>
      </c>
      <c r="F4027" t="s">
        <v>8220</v>
      </c>
      <c r="G4027" t="s">
        <v>8223</v>
      </c>
      <c r="H4027" t="s">
        <v>8404</v>
      </c>
      <c r="I4027" t="s">
        <v>8245</v>
      </c>
      <c r="J4027">
        <v>1417388340</v>
      </c>
      <c r="K4027">
        <v>1412835530</v>
      </c>
      <c r="L4027" t="b">
        <v>0</v>
      </c>
      <c r="M4027">
        <v>11</v>
      </c>
      <c r="N4027" t="b">
        <v>0</v>
      </c>
      <c r="O4027" t="s">
        <v>8271</v>
      </c>
      <c r="P4027" t="s">
        <v>8307</v>
      </c>
      <c r="Q4027" t="s">
        <v>8309</v>
      </c>
      <c r="R4027">
        <f t="shared" si="434"/>
        <v>424.45</v>
      </c>
      <c r="S4027" s="9">
        <f t="shared" si="435"/>
        <v>2</v>
      </c>
      <c r="T4027" s="8">
        <f t="shared" si="436"/>
        <v>41921.263078703705</v>
      </c>
      <c r="U4027" s="8">
        <f t="shared" si="437"/>
        <v>41973.957638888889</v>
      </c>
      <c r="V4027" s="14">
        <f t="shared" si="438"/>
        <v>52.694560185183946</v>
      </c>
      <c r="W4027" s="10">
        <f t="shared" si="439"/>
        <v>-0.97665500000000005</v>
      </c>
      <c r="X4027" s="21">
        <f t="shared" si="440"/>
        <v>2014</v>
      </c>
    </row>
    <row r="4028" spans="1:24" ht="60" x14ac:dyDescent="0.25">
      <c r="A4028">
        <v>663</v>
      </c>
      <c r="B4028" s="1" t="s">
        <v>664</v>
      </c>
      <c r="C4028" s="1" t="s">
        <v>4773</v>
      </c>
      <c r="D4028" s="3">
        <v>200000</v>
      </c>
      <c r="E4028" s="4">
        <v>700</v>
      </c>
      <c r="F4028" t="s">
        <v>8220</v>
      </c>
      <c r="G4028" t="s">
        <v>8231</v>
      </c>
      <c r="H4028" t="s">
        <v>8418</v>
      </c>
      <c r="I4028" t="s">
        <v>8252</v>
      </c>
      <c r="J4028">
        <v>1437250456</v>
      </c>
      <c r="K4028">
        <v>1434658456</v>
      </c>
      <c r="L4028" t="b">
        <v>0</v>
      </c>
      <c r="M4028">
        <v>7</v>
      </c>
      <c r="N4028" t="b">
        <v>0</v>
      </c>
      <c r="O4028" t="s">
        <v>8271</v>
      </c>
      <c r="P4028" t="s">
        <v>8307</v>
      </c>
      <c r="Q4028" t="s">
        <v>8309</v>
      </c>
      <c r="R4028">
        <f t="shared" si="434"/>
        <v>100</v>
      </c>
      <c r="S4028" s="9">
        <f t="shared" si="435"/>
        <v>0</v>
      </c>
      <c r="T4028" s="8">
        <f t="shared" si="436"/>
        <v>42173.843240740738</v>
      </c>
      <c r="U4028" s="8">
        <f t="shared" si="437"/>
        <v>42203.843240740738</v>
      </c>
      <c r="V4028" s="14">
        <f t="shared" si="438"/>
        <v>30</v>
      </c>
      <c r="W4028" s="10">
        <f t="shared" si="439"/>
        <v>-0.99650000000000005</v>
      </c>
      <c r="X4028" s="21">
        <f t="shared" si="440"/>
        <v>2015</v>
      </c>
    </row>
    <row r="4029" spans="1:24" ht="60" x14ac:dyDescent="0.25">
      <c r="A4029">
        <v>629</v>
      </c>
      <c r="B4029" s="1" t="s">
        <v>630</v>
      </c>
      <c r="C4029" s="1" t="s">
        <v>4739</v>
      </c>
      <c r="D4029" s="3">
        <v>200000</v>
      </c>
      <c r="E4029" s="4">
        <v>350</v>
      </c>
      <c r="F4029" t="s">
        <v>8219</v>
      </c>
      <c r="G4029" t="s">
        <v>8225</v>
      </c>
      <c r="H4029" t="s">
        <v>8405</v>
      </c>
      <c r="I4029" t="s">
        <v>8247</v>
      </c>
      <c r="J4029">
        <v>1463239108</v>
      </c>
      <c r="K4029">
        <v>1460647108</v>
      </c>
      <c r="L4029" t="b">
        <v>0</v>
      </c>
      <c r="M4029">
        <v>3</v>
      </c>
      <c r="N4029" t="b">
        <v>0</v>
      </c>
      <c r="O4029" t="s">
        <v>8270</v>
      </c>
      <c r="P4029" t="s">
        <v>8307</v>
      </c>
      <c r="Q4029" t="s">
        <v>8341</v>
      </c>
      <c r="R4029">
        <f t="shared" si="434"/>
        <v>116.67</v>
      </c>
      <c r="S4029" s="9">
        <f t="shared" si="435"/>
        <v>0</v>
      </c>
      <c r="T4029" s="8">
        <f t="shared" si="436"/>
        <v>42474.637824074074</v>
      </c>
      <c r="U4029" s="8">
        <f t="shared" si="437"/>
        <v>42504.637824074074</v>
      </c>
      <c r="V4029" s="14">
        <f t="shared" si="438"/>
        <v>30</v>
      </c>
      <c r="W4029" s="10">
        <f t="shared" si="439"/>
        <v>-0.99824999999999997</v>
      </c>
      <c r="X4029" s="21">
        <f t="shared" si="440"/>
        <v>2016</v>
      </c>
    </row>
    <row r="4030" spans="1:24" ht="45" x14ac:dyDescent="0.25">
      <c r="A4030">
        <v>2579</v>
      </c>
      <c r="B4030" s="1" t="s">
        <v>2579</v>
      </c>
      <c r="C4030" s="1" t="s">
        <v>6689</v>
      </c>
      <c r="D4030" s="3">
        <v>200000</v>
      </c>
      <c r="E4030" s="4">
        <v>277</v>
      </c>
      <c r="F4030" t="s">
        <v>8219</v>
      </c>
      <c r="G4030" t="s">
        <v>8223</v>
      </c>
      <c r="H4030" t="s">
        <v>8404</v>
      </c>
      <c r="I4030" t="s">
        <v>8245</v>
      </c>
      <c r="J4030">
        <v>1410810903</v>
      </c>
      <c r="K4030">
        <v>1405626903</v>
      </c>
      <c r="L4030" t="b">
        <v>0</v>
      </c>
      <c r="M4030">
        <v>12</v>
      </c>
      <c r="N4030" t="b">
        <v>0</v>
      </c>
      <c r="O4030" t="s">
        <v>8282</v>
      </c>
      <c r="P4030" t="s">
        <v>8318</v>
      </c>
      <c r="Q4030" t="s">
        <v>8344</v>
      </c>
      <c r="R4030">
        <f t="shared" si="434"/>
        <v>23.08</v>
      </c>
      <c r="S4030" s="9">
        <f t="shared" si="435"/>
        <v>0</v>
      </c>
      <c r="T4030" s="8">
        <f t="shared" si="436"/>
        <v>41837.829895833333</v>
      </c>
      <c r="U4030" s="8">
        <f t="shared" si="437"/>
        <v>41897.829895833333</v>
      </c>
      <c r="V4030" s="14">
        <f t="shared" si="438"/>
        <v>60</v>
      </c>
      <c r="W4030" s="10">
        <f t="shared" si="439"/>
        <v>-0.99861500000000003</v>
      </c>
      <c r="X4030" s="21">
        <f t="shared" si="440"/>
        <v>2014</v>
      </c>
    </row>
    <row r="4031" spans="1:24" ht="45" x14ac:dyDescent="0.25">
      <c r="A4031">
        <v>506</v>
      </c>
      <c r="B4031" s="1" t="s">
        <v>507</v>
      </c>
      <c r="C4031" s="1" t="s">
        <v>4616</v>
      </c>
      <c r="D4031" s="3">
        <v>200000</v>
      </c>
      <c r="E4031" s="4">
        <v>250</v>
      </c>
      <c r="F4031" t="s">
        <v>8220</v>
      </c>
      <c r="G4031" t="s">
        <v>8223</v>
      </c>
      <c r="H4031" t="s">
        <v>8404</v>
      </c>
      <c r="I4031" t="s">
        <v>8245</v>
      </c>
      <c r="J4031">
        <v>1376140520</v>
      </c>
      <c r="K4031">
        <v>1373548520</v>
      </c>
      <c r="L4031" t="b">
        <v>0</v>
      </c>
      <c r="M4031">
        <v>1</v>
      </c>
      <c r="N4031" t="b">
        <v>0</v>
      </c>
      <c r="O4031" t="s">
        <v>8268</v>
      </c>
      <c r="P4031" t="s">
        <v>8320</v>
      </c>
      <c r="Q4031" t="s">
        <v>8338</v>
      </c>
      <c r="R4031">
        <f t="shared" si="434"/>
        <v>250</v>
      </c>
      <c r="S4031" s="9">
        <f t="shared" si="435"/>
        <v>0</v>
      </c>
      <c r="T4031" s="8">
        <f t="shared" si="436"/>
        <v>41466.552314814813</v>
      </c>
      <c r="U4031" s="8">
        <f t="shared" si="437"/>
        <v>41496.552314814813</v>
      </c>
      <c r="V4031" s="14">
        <f t="shared" si="438"/>
        <v>30</v>
      </c>
      <c r="W4031" s="10">
        <f t="shared" si="439"/>
        <v>-0.99875000000000003</v>
      </c>
      <c r="X4031" s="21">
        <f t="shared" si="440"/>
        <v>2013</v>
      </c>
    </row>
    <row r="4032" spans="1:24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t="s">
        <v>8234</v>
      </c>
      <c r="H4032" t="s">
        <v>8407</v>
      </c>
      <c r="I4032" t="s">
        <v>8254</v>
      </c>
      <c r="J4032">
        <v>1423432709</v>
      </c>
      <c r="K4032">
        <v>1420840709</v>
      </c>
      <c r="L4032" t="b">
        <v>0</v>
      </c>
      <c r="M4032">
        <v>2</v>
      </c>
      <c r="N4032" t="b">
        <v>0</v>
      </c>
      <c r="O4032" t="s">
        <v>8285</v>
      </c>
      <c r="P4032" t="s">
        <v>8310</v>
      </c>
      <c r="Q4032" t="s">
        <v>8347</v>
      </c>
      <c r="R4032">
        <f t="shared" si="434"/>
        <v>100</v>
      </c>
      <c r="S4032" s="9">
        <f t="shared" si="435"/>
        <v>0</v>
      </c>
      <c r="T4032" s="8">
        <f t="shared" si="436"/>
        <v>42013.915613425925</v>
      </c>
      <c r="U4032" s="8">
        <f t="shared" si="437"/>
        <v>42043.915613425925</v>
      </c>
      <c r="V4032" s="14">
        <f t="shared" si="438"/>
        <v>30</v>
      </c>
      <c r="W4032" s="10">
        <f t="shared" si="439"/>
        <v>-0.999</v>
      </c>
      <c r="X4032" s="21">
        <f t="shared" si="440"/>
        <v>2015</v>
      </c>
    </row>
    <row r="4033" spans="1:24" x14ac:dyDescent="0.25">
      <c r="A4033">
        <v>638</v>
      </c>
      <c r="B4033" s="1" t="s">
        <v>639</v>
      </c>
      <c r="C4033" s="1" t="s">
        <v>4748</v>
      </c>
      <c r="D4033" s="3">
        <v>200000</v>
      </c>
      <c r="E4033" s="4">
        <v>18</v>
      </c>
      <c r="F4033" t="s">
        <v>8219</v>
      </c>
      <c r="G4033" t="s">
        <v>8235</v>
      </c>
      <c r="H4033" t="s">
        <v>8413</v>
      </c>
      <c r="I4033" t="s">
        <v>8248</v>
      </c>
      <c r="J4033">
        <v>1490447662</v>
      </c>
      <c r="K4033">
        <v>1485267262</v>
      </c>
      <c r="L4033" t="b">
        <v>0</v>
      </c>
      <c r="M4033">
        <v>6</v>
      </c>
      <c r="N4033" t="b">
        <v>0</v>
      </c>
      <c r="O4033" t="s">
        <v>8270</v>
      </c>
      <c r="P4033" t="s">
        <v>8307</v>
      </c>
      <c r="Q4033" t="s">
        <v>8341</v>
      </c>
      <c r="R4033">
        <f t="shared" si="434"/>
        <v>3</v>
      </c>
      <c r="S4033" s="9">
        <f t="shared" si="435"/>
        <v>0</v>
      </c>
      <c r="T4033" s="8">
        <f t="shared" si="436"/>
        <v>42759.593310185184</v>
      </c>
      <c r="U4033" s="8">
        <f t="shared" si="437"/>
        <v>42819.55164351852</v>
      </c>
      <c r="V4033" s="14">
        <f t="shared" si="438"/>
        <v>59.958333333335759</v>
      </c>
      <c r="W4033" s="10">
        <f t="shared" si="439"/>
        <v>-0.99990999999999997</v>
      </c>
      <c r="X4033" s="21">
        <f t="shared" si="440"/>
        <v>2017</v>
      </c>
    </row>
    <row r="4034" spans="1:24" ht="60" x14ac:dyDescent="0.25">
      <c r="A4034">
        <v>666</v>
      </c>
      <c r="B4034" s="1" t="s">
        <v>667</v>
      </c>
      <c r="C4034" s="1" t="s">
        <v>4776</v>
      </c>
      <c r="D4034" s="3">
        <v>200000</v>
      </c>
      <c r="E4034" s="4">
        <v>8</v>
      </c>
      <c r="F4034" t="s">
        <v>8220</v>
      </c>
      <c r="G4034" t="s">
        <v>8223</v>
      </c>
      <c r="H4034" t="s">
        <v>8404</v>
      </c>
      <c r="I4034" t="s">
        <v>8245</v>
      </c>
      <c r="J4034">
        <v>1408305498</v>
      </c>
      <c r="K4034">
        <v>1405713498</v>
      </c>
      <c r="L4034" t="b">
        <v>0</v>
      </c>
      <c r="M4034">
        <v>4</v>
      </c>
      <c r="N4034" t="b">
        <v>0</v>
      </c>
      <c r="O4034" t="s">
        <v>8271</v>
      </c>
      <c r="P4034" t="s">
        <v>8307</v>
      </c>
      <c r="Q4034" t="s">
        <v>8309</v>
      </c>
      <c r="R4034">
        <f t="shared" ref="R4034:R4097" si="441">IFERROR(ROUND(E4034/M4034,2),0)</f>
        <v>2</v>
      </c>
      <c r="S4034" s="9">
        <f t="shared" ref="S4034:S4097" si="442">ROUND((E4034/D4034)*100,0)</f>
        <v>0</v>
      </c>
      <c r="T4034" s="8">
        <f t="shared" ref="T4034:T4097" si="443">+(((K4034/60)/60)/24)+DATE(1970,1,1)</f>
        <v>41838.832152777781</v>
      </c>
      <c r="U4034" s="8">
        <f t="shared" ref="U4034:U4097" si="444">+(((J4034/60)/60/24)+DATE(1970,1,1))</f>
        <v>41868.832152777781</v>
      </c>
      <c r="V4034" s="14">
        <f t="shared" ref="V4034:V4097" si="445">+U4034-T4034</f>
        <v>30</v>
      </c>
      <c r="W4034" s="10">
        <f t="shared" ref="W4034:W4097" si="446">+(E4034-D4034)/D4034</f>
        <v>-0.99995999999999996</v>
      </c>
      <c r="X4034" s="21">
        <f t="shared" ref="X4034:X4097" si="447">YEAR(T4034)</f>
        <v>2014</v>
      </c>
    </row>
    <row r="4035" spans="1:24" ht="60" x14ac:dyDescent="0.25">
      <c r="A4035">
        <v>3951</v>
      </c>
      <c r="B4035" s="1" t="s">
        <v>3948</v>
      </c>
      <c r="C4035" s="1" t="s">
        <v>6961</v>
      </c>
      <c r="D4035" s="3">
        <v>200000</v>
      </c>
      <c r="E4035" s="4">
        <v>1</v>
      </c>
      <c r="F4035" t="s">
        <v>8220</v>
      </c>
      <c r="G4035" t="s">
        <v>8240</v>
      </c>
      <c r="H4035" t="s">
        <v>8414</v>
      </c>
      <c r="I4035" t="s">
        <v>8248</v>
      </c>
      <c r="J4035">
        <v>1462301342</v>
      </c>
      <c r="K4035">
        <v>1457120942</v>
      </c>
      <c r="L4035" t="b">
        <v>0</v>
      </c>
      <c r="M4035">
        <v>1</v>
      </c>
      <c r="N4035" t="b">
        <v>0</v>
      </c>
      <c r="O4035" t="s">
        <v>8269</v>
      </c>
      <c r="P4035" t="s">
        <v>8322</v>
      </c>
      <c r="Q4035" t="s">
        <v>8325</v>
      </c>
      <c r="R4035">
        <f t="shared" si="441"/>
        <v>1</v>
      </c>
      <c r="S4035" s="9">
        <f t="shared" si="442"/>
        <v>0</v>
      </c>
      <c r="T4035" s="8">
        <f t="shared" si="443"/>
        <v>42433.825717592597</v>
      </c>
      <c r="U4035" s="8">
        <f t="shared" si="444"/>
        <v>42493.784050925926</v>
      </c>
      <c r="V4035" s="14">
        <f t="shared" si="445"/>
        <v>59.958333333328483</v>
      </c>
      <c r="W4035" s="10">
        <f t="shared" si="446"/>
        <v>-0.99999499999999997</v>
      </c>
      <c r="X4035" s="21">
        <f t="shared" si="447"/>
        <v>2016</v>
      </c>
    </row>
    <row r="4036" spans="1:24" ht="60" x14ac:dyDescent="0.25">
      <c r="A4036">
        <v>140</v>
      </c>
      <c r="B4036" s="1" t="s">
        <v>142</v>
      </c>
      <c r="C4036" s="1" t="s">
        <v>4250</v>
      </c>
      <c r="D4036" s="3">
        <v>200000</v>
      </c>
      <c r="E4036" s="4">
        <v>0</v>
      </c>
      <c r="F4036" t="s">
        <v>8219</v>
      </c>
      <c r="G4036" t="s">
        <v>8223</v>
      </c>
      <c r="H4036" t="s">
        <v>8404</v>
      </c>
      <c r="I4036" t="s">
        <v>8245</v>
      </c>
      <c r="J4036">
        <v>1426823132</v>
      </c>
      <c r="K4036">
        <v>1424234732</v>
      </c>
      <c r="L4036" t="b">
        <v>0</v>
      </c>
      <c r="M4036">
        <v>0</v>
      </c>
      <c r="N4036" t="b">
        <v>0</v>
      </c>
      <c r="O4036" t="s">
        <v>8265</v>
      </c>
      <c r="P4036" t="s">
        <v>8320</v>
      </c>
      <c r="Q4036" t="s">
        <v>8336</v>
      </c>
      <c r="R4036">
        <f t="shared" si="441"/>
        <v>0</v>
      </c>
      <c r="S4036" s="9">
        <f t="shared" si="442"/>
        <v>0</v>
      </c>
      <c r="T4036" s="8">
        <f t="shared" si="443"/>
        <v>42053.198287037041</v>
      </c>
      <c r="U4036" s="8">
        <f t="shared" si="444"/>
        <v>42083.15662037037</v>
      </c>
      <c r="V4036" s="14">
        <f t="shared" si="445"/>
        <v>29.958333333328483</v>
      </c>
      <c r="W4036" s="10">
        <f t="shared" si="446"/>
        <v>-1</v>
      </c>
      <c r="X4036" s="21">
        <f t="shared" si="447"/>
        <v>2015</v>
      </c>
    </row>
    <row r="4037" spans="1:24" ht="60" x14ac:dyDescent="0.25">
      <c r="A4037">
        <v>1448</v>
      </c>
      <c r="B4037" s="1" t="s">
        <v>1449</v>
      </c>
      <c r="C4037" s="1" t="s">
        <v>5558</v>
      </c>
      <c r="D4037" s="3">
        <v>200000</v>
      </c>
      <c r="E4037" s="4">
        <v>0</v>
      </c>
      <c r="F4037" t="s">
        <v>8220</v>
      </c>
      <c r="G4037" t="s">
        <v>8225</v>
      </c>
      <c r="H4037" t="s">
        <v>8405</v>
      </c>
      <c r="I4037" t="s">
        <v>8247</v>
      </c>
      <c r="J4037">
        <v>1432272300</v>
      </c>
      <c r="K4037">
        <v>1429655318</v>
      </c>
      <c r="L4037" t="b">
        <v>0</v>
      </c>
      <c r="M4037">
        <v>0</v>
      </c>
      <c r="N4037" t="b">
        <v>0</v>
      </c>
      <c r="O4037" t="s">
        <v>8285</v>
      </c>
      <c r="P4037" t="s">
        <v>8310</v>
      </c>
      <c r="Q4037" t="s">
        <v>8347</v>
      </c>
      <c r="R4037">
        <f t="shared" si="441"/>
        <v>0</v>
      </c>
      <c r="S4037" s="9">
        <f t="shared" si="442"/>
        <v>0</v>
      </c>
      <c r="T4037" s="8">
        <f t="shared" si="443"/>
        <v>42115.936550925922</v>
      </c>
      <c r="U4037" s="8">
        <f t="shared" si="444"/>
        <v>42146.225694444445</v>
      </c>
      <c r="V4037" s="14">
        <f t="shared" si="445"/>
        <v>30.289143518522906</v>
      </c>
      <c r="W4037" s="10">
        <f t="shared" si="446"/>
        <v>-1</v>
      </c>
      <c r="X4037" s="21">
        <f t="shared" si="447"/>
        <v>2015</v>
      </c>
    </row>
    <row r="4038" spans="1:24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t="s">
        <v>8223</v>
      </c>
      <c r="H4038" t="s">
        <v>8404</v>
      </c>
      <c r="I4038" t="s">
        <v>8245</v>
      </c>
      <c r="J4038">
        <v>1401767940</v>
      </c>
      <c r="K4038">
        <v>1398727441</v>
      </c>
      <c r="L4038" t="b">
        <v>0</v>
      </c>
      <c r="M4038">
        <v>124</v>
      </c>
      <c r="N4038" t="b">
        <v>0</v>
      </c>
      <c r="O4038" t="s">
        <v>8268</v>
      </c>
      <c r="P4038" t="s">
        <v>8320</v>
      </c>
      <c r="Q4038" t="s">
        <v>8338</v>
      </c>
      <c r="R4038">
        <f t="shared" si="441"/>
        <v>39.57</v>
      </c>
      <c r="S4038" s="9">
        <f t="shared" si="442"/>
        <v>2</v>
      </c>
      <c r="T4038" s="8">
        <f t="shared" si="443"/>
        <v>41757.975011574075</v>
      </c>
      <c r="U4038" s="8">
        <f t="shared" si="444"/>
        <v>41793.165972222225</v>
      </c>
      <c r="V4038" s="14">
        <f t="shared" si="445"/>
        <v>35.190960648149485</v>
      </c>
      <c r="W4038" s="10">
        <f t="shared" si="446"/>
        <v>-0.97769731818181815</v>
      </c>
      <c r="X4038" s="21">
        <f t="shared" si="447"/>
        <v>2014</v>
      </c>
    </row>
    <row r="4039" spans="1:24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t="s">
        <v>8223</v>
      </c>
      <c r="H4039" t="s">
        <v>8404</v>
      </c>
      <c r="I4039" t="s">
        <v>8245</v>
      </c>
      <c r="J4039">
        <v>1443422134</v>
      </c>
      <c r="K4039">
        <v>1440830134</v>
      </c>
      <c r="L4039" t="b">
        <v>0</v>
      </c>
      <c r="M4039">
        <v>6</v>
      </c>
      <c r="N4039" t="b">
        <v>0</v>
      </c>
      <c r="O4039" t="s">
        <v>8301</v>
      </c>
      <c r="P4039" t="s">
        <v>8322</v>
      </c>
      <c r="Q4039" t="s">
        <v>8323</v>
      </c>
      <c r="R4039">
        <f t="shared" si="441"/>
        <v>55.83</v>
      </c>
      <c r="S4039" s="9">
        <f t="shared" si="442"/>
        <v>0</v>
      </c>
      <c r="T4039" s="8">
        <f t="shared" si="443"/>
        <v>42245.274699074071</v>
      </c>
      <c r="U4039" s="8">
        <f t="shared" si="444"/>
        <v>42275.274699074071</v>
      </c>
      <c r="V4039" s="14">
        <f t="shared" si="445"/>
        <v>30</v>
      </c>
      <c r="W4039" s="10">
        <f t="shared" si="446"/>
        <v>-0.99847727272727271</v>
      </c>
      <c r="X4039" s="21">
        <f t="shared" si="447"/>
        <v>2015</v>
      </c>
    </row>
    <row r="4040" spans="1:24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t="s">
        <v>8223</v>
      </c>
      <c r="H4040" t="s">
        <v>8404</v>
      </c>
      <c r="I4040" t="s">
        <v>8245</v>
      </c>
      <c r="J4040">
        <v>1430505545</v>
      </c>
      <c r="K4040">
        <v>1425325145</v>
      </c>
      <c r="L4040" t="b">
        <v>0</v>
      </c>
      <c r="M4040">
        <v>9</v>
      </c>
      <c r="N4040" t="b">
        <v>0</v>
      </c>
      <c r="O4040" t="s">
        <v>8301</v>
      </c>
      <c r="P4040" t="s">
        <v>8322</v>
      </c>
      <c r="Q4040" t="s">
        <v>8323</v>
      </c>
      <c r="R4040">
        <f t="shared" si="441"/>
        <v>1270.22</v>
      </c>
      <c r="S4040" s="9">
        <f t="shared" si="442"/>
        <v>5</v>
      </c>
      <c r="T4040" s="8">
        <f t="shared" si="443"/>
        <v>42065.818807870368</v>
      </c>
      <c r="U4040" s="8">
        <f t="shared" si="444"/>
        <v>42125.777141203704</v>
      </c>
      <c r="V4040" s="14">
        <f t="shared" si="445"/>
        <v>59.958333333335759</v>
      </c>
      <c r="W4040" s="10">
        <f t="shared" si="446"/>
        <v>-0.9491911111111111</v>
      </c>
      <c r="X4040" s="21">
        <f t="shared" si="447"/>
        <v>2015</v>
      </c>
    </row>
    <row r="4041" spans="1:24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t="s">
        <v>8223</v>
      </c>
      <c r="H4041" t="s">
        <v>8404</v>
      </c>
      <c r="I4041" t="s">
        <v>8245</v>
      </c>
      <c r="J4041">
        <v>1449989260</v>
      </c>
      <c r="K4041">
        <v>1447397260</v>
      </c>
      <c r="L4041" t="b">
        <v>0</v>
      </c>
      <c r="M4041">
        <v>1</v>
      </c>
      <c r="N4041" t="b">
        <v>0</v>
      </c>
      <c r="O4041" t="s">
        <v>8270</v>
      </c>
      <c r="P4041" t="s">
        <v>8307</v>
      </c>
      <c r="Q4041" t="s">
        <v>8341</v>
      </c>
      <c r="R4041">
        <f t="shared" si="441"/>
        <v>50</v>
      </c>
      <c r="S4041" s="9">
        <f t="shared" si="442"/>
        <v>0</v>
      </c>
      <c r="T4041" s="8">
        <f t="shared" si="443"/>
        <v>42321.283101851848</v>
      </c>
      <c r="U4041" s="8">
        <f t="shared" si="444"/>
        <v>42351.283101851848</v>
      </c>
      <c r="V4041" s="14">
        <f t="shared" si="445"/>
        <v>30</v>
      </c>
      <c r="W4041" s="10">
        <f t="shared" si="446"/>
        <v>-0.99979166666666663</v>
      </c>
      <c r="X4041" s="21">
        <f t="shared" si="447"/>
        <v>2015</v>
      </c>
    </row>
    <row r="4042" spans="1:24" ht="60" x14ac:dyDescent="0.25">
      <c r="A4042">
        <v>1941</v>
      </c>
      <c r="B4042" s="1" t="s">
        <v>1942</v>
      </c>
      <c r="C4042" s="1" t="s">
        <v>6051</v>
      </c>
      <c r="D4042" s="3">
        <v>250000</v>
      </c>
      <c r="E4042" s="4">
        <v>315295.89</v>
      </c>
      <c r="F4042" t="s">
        <v>8218</v>
      </c>
      <c r="G4042" t="s">
        <v>8223</v>
      </c>
      <c r="H4042" t="s">
        <v>8404</v>
      </c>
      <c r="I4042" t="s">
        <v>8245</v>
      </c>
      <c r="J4042">
        <v>1400137131</v>
      </c>
      <c r="K4042">
        <v>1397545131</v>
      </c>
      <c r="L4042" t="b">
        <v>1</v>
      </c>
      <c r="M4042">
        <v>4883</v>
      </c>
      <c r="N4042" t="b">
        <v>1</v>
      </c>
      <c r="O4042" t="s">
        <v>8293</v>
      </c>
      <c r="P4042" t="s">
        <v>8307</v>
      </c>
      <c r="Q4042" t="s">
        <v>8308</v>
      </c>
      <c r="R4042">
        <f t="shared" si="441"/>
        <v>64.569999999999993</v>
      </c>
      <c r="S4042" s="9">
        <f t="shared" si="442"/>
        <v>126</v>
      </c>
      <c r="T4042" s="8">
        <f t="shared" si="443"/>
        <v>41744.290868055556</v>
      </c>
      <c r="U4042" s="8">
        <f t="shared" si="444"/>
        <v>41774.290868055556</v>
      </c>
      <c r="V4042" s="14">
        <f t="shared" si="445"/>
        <v>30</v>
      </c>
      <c r="W4042" s="10">
        <f t="shared" si="446"/>
        <v>0.26118356000000004</v>
      </c>
      <c r="X4042" s="21">
        <f t="shared" si="447"/>
        <v>2014</v>
      </c>
    </row>
    <row r="4043" spans="1:24" ht="60" x14ac:dyDescent="0.25">
      <c r="A4043">
        <v>1311</v>
      </c>
      <c r="B4043" s="1" t="s">
        <v>1312</v>
      </c>
      <c r="C4043" s="1" t="s">
        <v>5421</v>
      </c>
      <c r="D4043" s="3">
        <v>250000</v>
      </c>
      <c r="E4043" s="4">
        <v>80070</v>
      </c>
      <c r="F4043" t="s">
        <v>8219</v>
      </c>
      <c r="G4043" t="s">
        <v>8223</v>
      </c>
      <c r="H4043" t="s">
        <v>8404</v>
      </c>
      <c r="I4043" t="s">
        <v>8245</v>
      </c>
      <c r="J4043">
        <v>1480536919</v>
      </c>
      <c r="K4043">
        <v>1477509319</v>
      </c>
      <c r="L4043" t="b">
        <v>0</v>
      </c>
      <c r="M4043">
        <v>100</v>
      </c>
      <c r="N4043" t="b">
        <v>0</v>
      </c>
      <c r="O4043" t="s">
        <v>8271</v>
      </c>
      <c r="P4043" t="s">
        <v>8307</v>
      </c>
      <c r="Q4043" t="s">
        <v>8309</v>
      </c>
      <c r="R4043">
        <f t="shared" si="441"/>
        <v>800.7</v>
      </c>
      <c r="S4043" s="9">
        <f t="shared" si="442"/>
        <v>32</v>
      </c>
      <c r="T4043" s="8">
        <f t="shared" si="443"/>
        <v>42669.802303240736</v>
      </c>
      <c r="U4043" s="8">
        <f t="shared" si="444"/>
        <v>42704.843969907408</v>
      </c>
      <c r="V4043" s="14">
        <f t="shared" si="445"/>
        <v>35.041666666671517</v>
      </c>
      <c r="W4043" s="10">
        <f t="shared" si="446"/>
        <v>-0.67971999999999999</v>
      </c>
      <c r="X4043" s="21">
        <f t="shared" si="447"/>
        <v>2016</v>
      </c>
    </row>
    <row r="4044" spans="1:24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t="s">
        <v>8223</v>
      </c>
      <c r="H4044" t="s">
        <v>8404</v>
      </c>
      <c r="I4044" t="s">
        <v>8245</v>
      </c>
      <c r="J4044">
        <v>1448125935</v>
      </c>
      <c r="K4044">
        <v>1444666335</v>
      </c>
      <c r="L4044" t="b">
        <v>0</v>
      </c>
      <c r="M4044">
        <v>355</v>
      </c>
      <c r="N4044" t="b">
        <v>0</v>
      </c>
      <c r="O4044" t="s">
        <v>8271</v>
      </c>
      <c r="P4044" t="s">
        <v>8307</v>
      </c>
      <c r="Q4044" t="s">
        <v>8309</v>
      </c>
      <c r="R4044">
        <f t="shared" si="441"/>
        <v>161.12</v>
      </c>
      <c r="S4044" s="9">
        <f t="shared" si="442"/>
        <v>23</v>
      </c>
      <c r="T4044" s="8">
        <f t="shared" si="443"/>
        <v>42289.675173611111</v>
      </c>
      <c r="U4044" s="8">
        <f t="shared" si="444"/>
        <v>42329.716840277775</v>
      </c>
      <c r="V4044" s="14">
        <f t="shared" si="445"/>
        <v>40.041666666664241</v>
      </c>
      <c r="W4044" s="10">
        <f t="shared" si="446"/>
        <v>-0.77121200000000001</v>
      </c>
      <c r="X4044" s="21">
        <f t="shared" si="447"/>
        <v>2015</v>
      </c>
    </row>
    <row r="4045" spans="1:24" ht="45" x14ac:dyDescent="0.25">
      <c r="A4045">
        <v>1331</v>
      </c>
      <c r="B4045" s="1" t="s">
        <v>1332</v>
      </c>
      <c r="C4045" s="1" t="s">
        <v>5441</v>
      </c>
      <c r="D4045" s="3">
        <v>250000</v>
      </c>
      <c r="E4045" s="4">
        <v>3417</v>
      </c>
      <c r="F4045" t="s">
        <v>8219</v>
      </c>
      <c r="G4045" t="s">
        <v>8223</v>
      </c>
      <c r="H4045" t="s">
        <v>8404</v>
      </c>
      <c r="I4045" t="s">
        <v>8245</v>
      </c>
      <c r="J4045">
        <v>1471435554</v>
      </c>
      <c r="K4045">
        <v>1468843554</v>
      </c>
      <c r="L4045" t="b">
        <v>0</v>
      </c>
      <c r="M4045">
        <v>34</v>
      </c>
      <c r="N4045" t="b">
        <v>0</v>
      </c>
      <c r="O4045" t="s">
        <v>8271</v>
      </c>
      <c r="P4045" t="s">
        <v>8307</v>
      </c>
      <c r="Q4045" t="s">
        <v>8309</v>
      </c>
      <c r="R4045">
        <f t="shared" si="441"/>
        <v>100.5</v>
      </c>
      <c r="S4045" s="9">
        <f t="shared" si="442"/>
        <v>1</v>
      </c>
      <c r="T4045" s="8">
        <f t="shared" si="443"/>
        <v>42569.50409722222</v>
      </c>
      <c r="U4045" s="8">
        <f t="shared" si="444"/>
        <v>42599.50409722222</v>
      </c>
      <c r="V4045" s="14">
        <f t="shared" si="445"/>
        <v>30</v>
      </c>
      <c r="W4045" s="10">
        <f t="shared" si="446"/>
        <v>-0.98633199999999999</v>
      </c>
      <c r="X4045" s="21">
        <f t="shared" si="447"/>
        <v>2016</v>
      </c>
    </row>
    <row r="4046" spans="1:24" ht="45" x14ac:dyDescent="0.25">
      <c r="A4046">
        <v>2435</v>
      </c>
      <c r="B4046" s="1" t="s">
        <v>2436</v>
      </c>
      <c r="C4046" s="1" t="s">
        <v>6545</v>
      </c>
      <c r="D4046" s="3">
        <v>250000</v>
      </c>
      <c r="E4046" s="4">
        <v>1224</v>
      </c>
      <c r="F4046" t="s">
        <v>8220</v>
      </c>
      <c r="G4046" t="s">
        <v>8234</v>
      </c>
      <c r="H4046" t="s">
        <v>8407</v>
      </c>
      <c r="I4046" t="s">
        <v>8254</v>
      </c>
      <c r="J4046">
        <v>1444027186</v>
      </c>
      <c r="K4046">
        <v>1441435186</v>
      </c>
      <c r="L4046" t="b">
        <v>0</v>
      </c>
      <c r="M4046">
        <v>4</v>
      </c>
      <c r="N4046" t="b">
        <v>0</v>
      </c>
      <c r="O4046" t="s">
        <v>8282</v>
      </c>
      <c r="P4046" t="s">
        <v>8318</v>
      </c>
      <c r="Q4046" t="s">
        <v>8344</v>
      </c>
      <c r="R4046">
        <f t="shared" si="441"/>
        <v>306</v>
      </c>
      <c r="S4046" s="9">
        <f t="shared" si="442"/>
        <v>0</v>
      </c>
      <c r="T4046" s="8">
        <f t="shared" si="443"/>
        <v>42252.277615740735</v>
      </c>
      <c r="U4046" s="8">
        <f t="shared" si="444"/>
        <v>42282.277615740735</v>
      </c>
      <c r="V4046" s="14">
        <f t="shared" si="445"/>
        <v>30</v>
      </c>
      <c r="W4046" s="10">
        <f t="shared" si="446"/>
        <v>-0.99510399999999999</v>
      </c>
      <c r="X4046" s="21">
        <f t="shared" si="447"/>
        <v>2015</v>
      </c>
    </row>
    <row r="4047" spans="1:24" ht="60" x14ac:dyDescent="0.25">
      <c r="A4047">
        <v>3068</v>
      </c>
      <c r="B4047" s="1" t="s">
        <v>3068</v>
      </c>
      <c r="C4047" s="1" t="s">
        <v>7178</v>
      </c>
      <c r="D4047" s="3">
        <v>250000</v>
      </c>
      <c r="E4047" s="4">
        <v>175</v>
      </c>
      <c r="F4047" t="s">
        <v>8220</v>
      </c>
      <c r="G4047" t="s">
        <v>8223</v>
      </c>
      <c r="H4047" t="s">
        <v>8404</v>
      </c>
      <c r="I4047" t="s">
        <v>8245</v>
      </c>
      <c r="J4047">
        <v>1445013352</v>
      </c>
      <c r="K4047">
        <v>1442421352</v>
      </c>
      <c r="L4047" t="b">
        <v>0</v>
      </c>
      <c r="M4047">
        <v>2</v>
      </c>
      <c r="N4047" t="b">
        <v>0</v>
      </c>
      <c r="O4047" t="s">
        <v>8301</v>
      </c>
      <c r="P4047" t="s">
        <v>8322</v>
      </c>
      <c r="Q4047" t="s">
        <v>8323</v>
      </c>
      <c r="R4047">
        <f t="shared" si="441"/>
        <v>87.5</v>
      </c>
      <c r="S4047" s="9">
        <f t="shared" si="442"/>
        <v>0</v>
      </c>
      <c r="T4047" s="8">
        <f t="shared" si="443"/>
        <v>42263.691574074073</v>
      </c>
      <c r="U4047" s="8">
        <f t="shared" si="444"/>
        <v>42293.691574074073</v>
      </c>
      <c r="V4047" s="14">
        <f t="shared" si="445"/>
        <v>30</v>
      </c>
      <c r="W4047" s="10">
        <f t="shared" si="446"/>
        <v>-0.99929999999999997</v>
      </c>
      <c r="X4047" s="21">
        <f t="shared" si="447"/>
        <v>2015</v>
      </c>
    </row>
    <row r="4048" spans="1:24" ht="60" x14ac:dyDescent="0.25">
      <c r="A4048">
        <v>151</v>
      </c>
      <c r="B4048" s="1" t="s">
        <v>153</v>
      </c>
      <c r="C4048" s="1" t="s">
        <v>4261</v>
      </c>
      <c r="D4048" s="3">
        <v>250000</v>
      </c>
      <c r="E4048" s="4">
        <v>140</v>
      </c>
      <c r="F4048" t="s">
        <v>8219</v>
      </c>
      <c r="G4048" t="s">
        <v>8225</v>
      </c>
      <c r="H4048" t="s">
        <v>8405</v>
      </c>
      <c r="I4048" t="s">
        <v>8247</v>
      </c>
      <c r="J4048">
        <v>1434633191</v>
      </c>
      <c r="K4048">
        <v>1429449191</v>
      </c>
      <c r="L4048" t="b">
        <v>0</v>
      </c>
      <c r="M4048">
        <v>5</v>
      </c>
      <c r="N4048" t="b">
        <v>0</v>
      </c>
      <c r="O4048" t="s">
        <v>8265</v>
      </c>
      <c r="P4048" t="s">
        <v>8320</v>
      </c>
      <c r="Q4048" t="s">
        <v>8336</v>
      </c>
      <c r="R4048">
        <f t="shared" si="441"/>
        <v>28</v>
      </c>
      <c r="S4048" s="9">
        <f t="shared" si="442"/>
        <v>0</v>
      </c>
      <c r="T4048" s="8">
        <f t="shared" si="443"/>
        <v>42113.550821759258</v>
      </c>
      <c r="U4048" s="8">
        <f t="shared" si="444"/>
        <v>42173.550821759258</v>
      </c>
      <c r="V4048" s="14">
        <f t="shared" si="445"/>
        <v>60</v>
      </c>
      <c r="W4048" s="10">
        <f t="shared" si="446"/>
        <v>-0.99944</v>
      </c>
      <c r="X4048" s="21">
        <f t="shared" si="447"/>
        <v>2015</v>
      </c>
    </row>
    <row r="4049" spans="1:24" ht="45" x14ac:dyDescent="0.25">
      <c r="A4049">
        <v>1121</v>
      </c>
      <c r="B4049" s="1" t="s">
        <v>1122</v>
      </c>
      <c r="C4049" s="1" t="s">
        <v>5231</v>
      </c>
      <c r="D4049" s="3">
        <v>250000</v>
      </c>
      <c r="E4049" s="4">
        <v>29</v>
      </c>
      <c r="F4049" t="s">
        <v>8220</v>
      </c>
      <c r="G4049" t="s">
        <v>8223</v>
      </c>
      <c r="H4049" t="s">
        <v>8404</v>
      </c>
      <c r="I4049" t="s">
        <v>8245</v>
      </c>
      <c r="J4049">
        <v>1457904316</v>
      </c>
      <c r="K4049">
        <v>1455315916</v>
      </c>
      <c r="L4049" t="b">
        <v>0</v>
      </c>
      <c r="M4049">
        <v>5</v>
      </c>
      <c r="N4049" t="b">
        <v>0</v>
      </c>
      <c r="O4049" t="s">
        <v>8280</v>
      </c>
      <c r="P4049" t="s">
        <v>8315</v>
      </c>
      <c r="Q4049" t="s">
        <v>8333</v>
      </c>
      <c r="R4049">
        <f t="shared" si="441"/>
        <v>5.8</v>
      </c>
      <c r="S4049" s="9">
        <f t="shared" si="442"/>
        <v>0</v>
      </c>
      <c r="T4049" s="8">
        <f t="shared" si="443"/>
        <v>42412.934212962966</v>
      </c>
      <c r="U4049" s="8">
        <f t="shared" si="444"/>
        <v>42442.892546296294</v>
      </c>
      <c r="V4049" s="14">
        <f t="shared" si="445"/>
        <v>29.958333333328483</v>
      </c>
      <c r="W4049" s="10">
        <f t="shared" si="446"/>
        <v>-0.999884</v>
      </c>
      <c r="X4049" s="21">
        <f t="shared" si="447"/>
        <v>2016</v>
      </c>
    </row>
    <row r="4050" spans="1:24" ht="45" x14ac:dyDescent="0.25">
      <c r="A4050">
        <v>542</v>
      </c>
      <c r="B4050" s="1" t="s">
        <v>543</v>
      </c>
      <c r="C4050" s="1" t="s">
        <v>4652</v>
      </c>
      <c r="D4050" s="3">
        <v>250000</v>
      </c>
      <c r="E4050" s="4">
        <v>1</v>
      </c>
      <c r="F4050" t="s">
        <v>8220</v>
      </c>
      <c r="G4050" t="s">
        <v>8223</v>
      </c>
      <c r="H4050" t="s">
        <v>8404</v>
      </c>
      <c r="I4050" t="s">
        <v>8245</v>
      </c>
      <c r="J4050">
        <v>1462293716</v>
      </c>
      <c r="K4050">
        <v>1457113316</v>
      </c>
      <c r="L4050" t="b">
        <v>0</v>
      </c>
      <c r="M4050">
        <v>1</v>
      </c>
      <c r="N4050" t="b">
        <v>0</v>
      </c>
      <c r="O4050" t="s">
        <v>8270</v>
      </c>
      <c r="P4050" t="s">
        <v>8307</v>
      </c>
      <c r="Q4050" t="s">
        <v>8341</v>
      </c>
      <c r="R4050">
        <f t="shared" si="441"/>
        <v>1</v>
      </c>
      <c r="S4050" s="9">
        <f t="shared" si="442"/>
        <v>0</v>
      </c>
      <c r="T4050" s="8">
        <f t="shared" si="443"/>
        <v>42433.737453703703</v>
      </c>
      <c r="U4050" s="8">
        <f t="shared" si="444"/>
        <v>42493.695787037039</v>
      </c>
      <c r="V4050" s="14">
        <f t="shared" si="445"/>
        <v>59.958333333335759</v>
      </c>
      <c r="W4050" s="10">
        <f t="shared" si="446"/>
        <v>-0.999996</v>
      </c>
      <c r="X4050" s="21">
        <f t="shared" si="447"/>
        <v>2016</v>
      </c>
    </row>
    <row r="4051" spans="1:24" ht="60" x14ac:dyDescent="0.25">
      <c r="A4051">
        <v>1861</v>
      </c>
      <c r="B4051" s="1" t="s">
        <v>1862</v>
      </c>
      <c r="C4051" s="1" t="s">
        <v>5971</v>
      </c>
      <c r="D4051" s="3">
        <v>250000</v>
      </c>
      <c r="E4051" s="4">
        <v>0</v>
      </c>
      <c r="F4051" t="s">
        <v>8220</v>
      </c>
      <c r="G4051" t="s">
        <v>8224</v>
      </c>
      <c r="H4051" t="s">
        <v>8408</v>
      </c>
      <c r="I4051" t="s">
        <v>8246</v>
      </c>
      <c r="J4051">
        <v>1422256341</v>
      </c>
      <c r="K4051">
        <v>1419664341</v>
      </c>
      <c r="L4051" t="b">
        <v>0</v>
      </c>
      <c r="M4051">
        <v>0</v>
      </c>
      <c r="N4051" t="b">
        <v>0</v>
      </c>
      <c r="O4051" t="s">
        <v>8281</v>
      </c>
      <c r="P4051" t="s">
        <v>8315</v>
      </c>
      <c r="Q4051" t="s">
        <v>8343</v>
      </c>
      <c r="R4051">
        <f t="shared" si="441"/>
        <v>0</v>
      </c>
      <c r="S4051" s="9">
        <f t="shared" si="442"/>
        <v>0</v>
      </c>
      <c r="T4051" s="8">
        <f t="shared" si="443"/>
        <v>42000.300243055557</v>
      </c>
      <c r="U4051" s="8">
        <f t="shared" si="444"/>
        <v>42030.300243055557</v>
      </c>
      <c r="V4051" s="14">
        <f t="shared" si="445"/>
        <v>30</v>
      </c>
      <c r="W4051" s="10">
        <f t="shared" si="446"/>
        <v>-1</v>
      </c>
      <c r="X4051" s="21">
        <f t="shared" si="447"/>
        <v>2014</v>
      </c>
    </row>
    <row r="4052" spans="1:24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t="s">
        <v>8223</v>
      </c>
      <c r="H4052" t="s">
        <v>8404</v>
      </c>
      <c r="I4052" t="s">
        <v>8245</v>
      </c>
      <c r="J4052">
        <v>1370001600</v>
      </c>
      <c r="K4052">
        <v>1366879523</v>
      </c>
      <c r="L4052" t="b">
        <v>0</v>
      </c>
      <c r="M4052">
        <v>5812</v>
      </c>
      <c r="N4052" t="b">
        <v>1</v>
      </c>
      <c r="O4052" t="s">
        <v>8293</v>
      </c>
      <c r="P4052" t="s">
        <v>8307</v>
      </c>
      <c r="Q4052" t="s">
        <v>8308</v>
      </c>
      <c r="R4052">
        <f t="shared" si="441"/>
        <v>86.16</v>
      </c>
      <c r="S4052" s="9">
        <f t="shared" si="442"/>
        <v>191</v>
      </c>
      <c r="T4052" s="8">
        <f t="shared" si="443"/>
        <v>41389.364849537036</v>
      </c>
      <c r="U4052" s="8">
        <f t="shared" si="444"/>
        <v>41425.5</v>
      </c>
      <c r="V4052" s="14">
        <f t="shared" si="445"/>
        <v>36.135150462963793</v>
      </c>
      <c r="W4052" s="10">
        <f t="shared" si="446"/>
        <v>0.91166760827906346</v>
      </c>
      <c r="X4052" s="21">
        <f t="shared" si="447"/>
        <v>2013</v>
      </c>
    </row>
    <row r="4053" spans="1:24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t="s">
        <v>8223</v>
      </c>
      <c r="H4053" t="s">
        <v>8404</v>
      </c>
      <c r="I4053" t="s">
        <v>8245</v>
      </c>
      <c r="J4053">
        <v>1450380009</v>
      </c>
      <c r="K4053">
        <v>1447960809</v>
      </c>
      <c r="L4053" t="b">
        <v>0</v>
      </c>
      <c r="M4053">
        <v>17</v>
      </c>
      <c r="N4053" t="b">
        <v>0</v>
      </c>
      <c r="O4053" t="s">
        <v>8299</v>
      </c>
      <c r="P4053" t="s">
        <v>8307</v>
      </c>
      <c r="Q4053" t="s">
        <v>8314</v>
      </c>
      <c r="R4053">
        <f t="shared" si="441"/>
        <v>307.82</v>
      </c>
      <c r="S4053" s="9">
        <f t="shared" si="442"/>
        <v>2</v>
      </c>
      <c r="T4053" s="8">
        <f t="shared" si="443"/>
        <v>42327.805659722217</v>
      </c>
      <c r="U4053" s="8">
        <f t="shared" si="444"/>
        <v>42355.805659722217</v>
      </c>
      <c r="V4053" s="14">
        <f t="shared" si="445"/>
        <v>28</v>
      </c>
      <c r="W4053" s="10">
        <f t="shared" si="446"/>
        <v>-0.98131071428571426</v>
      </c>
      <c r="X4053" s="21">
        <f t="shared" si="447"/>
        <v>2015</v>
      </c>
    </row>
    <row r="4054" spans="1:24" ht="60" x14ac:dyDescent="0.25">
      <c r="A4054">
        <v>1515</v>
      </c>
      <c r="B4054" s="1" t="s">
        <v>1516</v>
      </c>
      <c r="C4054" s="1" t="s">
        <v>5625</v>
      </c>
      <c r="D4054" s="3">
        <v>300000</v>
      </c>
      <c r="E4054" s="4">
        <v>471567</v>
      </c>
      <c r="F4054" t="s">
        <v>8218</v>
      </c>
      <c r="G4054" t="s">
        <v>8233</v>
      </c>
      <c r="H4054" t="s">
        <v>8412</v>
      </c>
      <c r="I4054" t="s">
        <v>8253</v>
      </c>
      <c r="J4054">
        <v>1458104697</v>
      </c>
      <c r="K4054">
        <v>1455516297</v>
      </c>
      <c r="L4054" t="b">
        <v>1</v>
      </c>
      <c r="M4054">
        <v>555</v>
      </c>
      <c r="N4054" t="b">
        <v>1</v>
      </c>
      <c r="O4054" t="s">
        <v>8283</v>
      </c>
      <c r="P4054" t="s">
        <v>8312</v>
      </c>
      <c r="Q4054" t="s">
        <v>8313</v>
      </c>
      <c r="R4054">
        <f t="shared" si="441"/>
        <v>849.67</v>
      </c>
      <c r="S4054" s="9">
        <f t="shared" si="442"/>
        <v>157</v>
      </c>
      <c r="T4054" s="8">
        <f t="shared" si="443"/>
        <v>42415.253437499996</v>
      </c>
      <c r="U4054" s="8">
        <f t="shared" si="444"/>
        <v>42445.211770833332</v>
      </c>
      <c r="V4054" s="14">
        <f t="shared" si="445"/>
        <v>29.958333333335759</v>
      </c>
      <c r="W4054" s="10">
        <f t="shared" si="446"/>
        <v>0.57189000000000001</v>
      </c>
      <c r="X4054" s="21">
        <f t="shared" si="447"/>
        <v>2016</v>
      </c>
    </row>
    <row r="4055" spans="1:24" ht="60" x14ac:dyDescent="0.25">
      <c r="A4055">
        <v>204</v>
      </c>
      <c r="B4055" s="1" t="s">
        <v>206</v>
      </c>
      <c r="C4055" s="1" t="s">
        <v>4314</v>
      </c>
      <c r="D4055" s="3">
        <v>300000</v>
      </c>
      <c r="E4055" s="4">
        <v>152165</v>
      </c>
      <c r="F4055" t="s">
        <v>8220</v>
      </c>
      <c r="G4055" t="s">
        <v>8225</v>
      </c>
      <c r="H4055" t="s">
        <v>8405</v>
      </c>
      <c r="I4055" t="s">
        <v>8247</v>
      </c>
      <c r="J4055">
        <v>1470319203</v>
      </c>
      <c r="K4055">
        <v>1467727203</v>
      </c>
      <c r="L4055" t="b">
        <v>0</v>
      </c>
      <c r="M4055">
        <v>1293</v>
      </c>
      <c r="N4055" t="b">
        <v>0</v>
      </c>
      <c r="O4055" t="s">
        <v>8266</v>
      </c>
      <c r="P4055" t="s">
        <v>8320</v>
      </c>
      <c r="Q4055" t="s">
        <v>8324</v>
      </c>
      <c r="R4055">
        <f t="shared" si="441"/>
        <v>117.68</v>
      </c>
      <c r="S4055" s="9">
        <f t="shared" si="442"/>
        <v>51</v>
      </c>
      <c r="T4055" s="8">
        <f t="shared" si="443"/>
        <v>42556.583368055552</v>
      </c>
      <c r="U4055" s="8">
        <f t="shared" si="444"/>
        <v>42586.583368055552</v>
      </c>
      <c r="V4055" s="14">
        <f t="shared" si="445"/>
        <v>30</v>
      </c>
      <c r="W4055" s="10">
        <f t="shared" si="446"/>
        <v>-0.49278333333333335</v>
      </c>
      <c r="X4055" s="21">
        <f t="shared" si="447"/>
        <v>2016</v>
      </c>
    </row>
    <row r="4056" spans="1:24" ht="60" x14ac:dyDescent="0.25">
      <c r="A4056">
        <v>2158</v>
      </c>
      <c r="B4056" s="1" t="s">
        <v>2159</v>
      </c>
      <c r="C4056" s="1" t="s">
        <v>6268</v>
      </c>
      <c r="D4056" s="3">
        <v>300000</v>
      </c>
      <c r="E4056" s="4">
        <v>19770.11</v>
      </c>
      <c r="F4056" t="s">
        <v>8220</v>
      </c>
      <c r="G4056" t="s">
        <v>8223</v>
      </c>
      <c r="H4056" t="s">
        <v>8404</v>
      </c>
      <c r="I4056" t="s">
        <v>8245</v>
      </c>
      <c r="J4056">
        <v>1360009774</v>
      </c>
      <c r="K4056">
        <v>1356121774</v>
      </c>
      <c r="L4056" t="b">
        <v>0</v>
      </c>
      <c r="M4056">
        <v>311</v>
      </c>
      <c r="N4056" t="b">
        <v>0</v>
      </c>
      <c r="O4056" t="s">
        <v>8280</v>
      </c>
      <c r="P4056" t="s">
        <v>8315</v>
      </c>
      <c r="Q4056" t="s">
        <v>8333</v>
      </c>
      <c r="R4056">
        <f t="shared" si="441"/>
        <v>63.57</v>
      </c>
      <c r="S4056" s="9">
        <f t="shared" si="442"/>
        <v>7</v>
      </c>
      <c r="T4056" s="8">
        <f t="shared" si="443"/>
        <v>41264.853865740741</v>
      </c>
      <c r="U4056" s="8">
        <f t="shared" si="444"/>
        <v>41309.853865740741</v>
      </c>
      <c r="V4056" s="14">
        <f t="shared" si="445"/>
        <v>45</v>
      </c>
      <c r="W4056" s="10">
        <f t="shared" si="446"/>
        <v>-0.93409963333333335</v>
      </c>
      <c r="X4056" s="21">
        <f t="shared" si="447"/>
        <v>2012</v>
      </c>
    </row>
    <row r="4057" spans="1:24" ht="45" x14ac:dyDescent="0.25">
      <c r="A4057">
        <v>955</v>
      </c>
      <c r="B4057" s="1" t="s">
        <v>956</v>
      </c>
      <c r="C4057" s="1" t="s">
        <v>5065</v>
      </c>
      <c r="D4057" s="3">
        <v>300000</v>
      </c>
      <c r="E4057" s="4">
        <v>16984</v>
      </c>
      <c r="F4057" t="s">
        <v>8220</v>
      </c>
      <c r="G4057" t="s">
        <v>8223</v>
      </c>
      <c r="H4057" t="s">
        <v>8404</v>
      </c>
      <c r="I4057" t="s">
        <v>8245</v>
      </c>
      <c r="J4057">
        <v>1473750300</v>
      </c>
      <c r="K4057">
        <v>1470294300</v>
      </c>
      <c r="L4057" t="b">
        <v>0</v>
      </c>
      <c r="M4057">
        <v>93</v>
      </c>
      <c r="N4057" t="b">
        <v>0</v>
      </c>
      <c r="O4057" t="s">
        <v>8271</v>
      </c>
      <c r="P4057" t="s">
        <v>8307</v>
      </c>
      <c r="Q4057" t="s">
        <v>8309</v>
      </c>
      <c r="R4057">
        <f t="shared" si="441"/>
        <v>182.62</v>
      </c>
      <c r="S4057" s="9">
        <f t="shared" si="442"/>
        <v>6</v>
      </c>
      <c r="T4057" s="8">
        <f t="shared" si="443"/>
        <v>42586.295138888891</v>
      </c>
      <c r="U4057" s="8">
        <f t="shared" si="444"/>
        <v>42626.295138888891</v>
      </c>
      <c r="V4057" s="14">
        <f t="shared" si="445"/>
        <v>40</v>
      </c>
      <c r="W4057" s="10">
        <f t="shared" si="446"/>
        <v>-0.94338666666666671</v>
      </c>
      <c r="X4057" s="21">
        <f t="shared" si="447"/>
        <v>2016</v>
      </c>
    </row>
    <row r="4058" spans="1:24" ht="60" x14ac:dyDescent="0.25">
      <c r="A4058">
        <v>1696</v>
      </c>
      <c r="B4058" s="1" t="s">
        <v>1697</v>
      </c>
      <c r="C4058" s="1" t="s">
        <v>5806</v>
      </c>
      <c r="D4058" s="3">
        <v>300000</v>
      </c>
      <c r="E4058" s="4">
        <v>0</v>
      </c>
      <c r="F4058" t="s">
        <v>8221</v>
      </c>
      <c r="G4058" t="s">
        <v>8223</v>
      </c>
      <c r="H4058" t="s">
        <v>8404</v>
      </c>
      <c r="I4058" t="s">
        <v>8245</v>
      </c>
      <c r="J4058">
        <v>1491007211</v>
      </c>
      <c r="K4058">
        <v>1488418811</v>
      </c>
      <c r="L4058" t="b">
        <v>0</v>
      </c>
      <c r="M4058">
        <v>0</v>
      </c>
      <c r="N4058" t="b">
        <v>0</v>
      </c>
      <c r="O4058" t="s">
        <v>8291</v>
      </c>
      <c r="P4058" t="s">
        <v>8326</v>
      </c>
      <c r="Q4058" t="s">
        <v>8329</v>
      </c>
      <c r="R4058">
        <f t="shared" si="441"/>
        <v>0</v>
      </c>
      <c r="S4058" s="9">
        <f t="shared" si="442"/>
        <v>0</v>
      </c>
      <c r="T4058" s="8">
        <f t="shared" si="443"/>
        <v>42796.069571759261</v>
      </c>
      <c r="U4058" s="8">
        <f t="shared" si="444"/>
        <v>42826.027905092589</v>
      </c>
      <c r="V4058" s="14">
        <f t="shared" si="445"/>
        <v>29.958333333328483</v>
      </c>
      <c r="W4058" s="10">
        <f t="shared" si="446"/>
        <v>-1</v>
      </c>
      <c r="X4058" s="21">
        <f t="shared" si="447"/>
        <v>2017</v>
      </c>
    </row>
    <row r="4059" spans="1:24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t="s">
        <v>8223</v>
      </c>
      <c r="H4059" t="s">
        <v>8404</v>
      </c>
      <c r="I4059" t="s">
        <v>8245</v>
      </c>
      <c r="J4059">
        <v>1406257200</v>
      </c>
      <c r="K4059">
        <v>1403176891</v>
      </c>
      <c r="L4059" t="b">
        <v>0</v>
      </c>
      <c r="M4059">
        <v>135</v>
      </c>
      <c r="N4059" t="b">
        <v>0</v>
      </c>
      <c r="O4059" t="s">
        <v>8271</v>
      </c>
      <c r="P4059" t="s">
        <v>8307</v>
      </c>
      <c r="Q4059" t="s">
        <v>8309</v>
      </c>
      <c r="R4059">
        <f t="shared" si="441"/>
        <v>177.39</v>
      </c>
      <c r="S4059" s="9">
        <f t="shared" si="442"/>
        <v>7</v>
      </c>
      <c r="T4059" s="8">
        <f t="shared" si="443"/>
        <v>41809.473275462966</v>
      </c>
      <c r="U4059" s="8">
        <f t="shared" si="444"/>
        <v>41845.125</v>
      </c>
      <c r="V4059" s="14">
        <f t="shared" si="445"/>
        <v>35.65172453703417</v>
      </c>
      <c r="W4059" s="10">
        <f t="shared" si="446"/>
        <v>-0.9251625</v>
      </c>
      <c r="X4059" s="21">
        <f t="shared" si="447"/>
        <v>2014</v>
      </c>
    </row>
    <row r="4060" spans="1:24" ht="45" x14ac:dyDescent="0.25">
      <c r="A4060">
        <v>3066</v>
      </c>
      <c r="B4060" s="1" t="s">
        <v>3066</v>
      </c>
      <c r="C4060" s="1" t="s">
        <v>7176</v>
      </c>
      <c r="D4060" s="3">
        <v>350000</v>
      </c>
      <c r="E4060" s="4">
        <v>41950</v>
      </c>
      <c r="F4060" t="s">
        <v>8220</v>
      </c>
      <c r="G4060" t="s">
        <v>8225</v>
      </c>
      <c r="H4060" t="s">
        <v>8405</v>
      </c>
      <c r="I4060" t="s">
        <v>8247</v>
      </c>
      <c r="J4060">
        <v>1468128537</v>
      </c>
      <c r="K4060">
        <v>1465536537</v>
      </c>
      <c r="L4060" t="b">
        <v>0</v>
      </c>
      <c r="M4060">
        <v>15</v>
      </c>
      <c r="N4060" t="b">
        <v>0</v>
      </c>
      <c r="O4060" t="s">
        <v>8301</v>
      </c>
      <c r="P4060" t="s">
        <v>8322</v>
      </c>
      <c r="Q4060" t="s">
        <v>8323</v>
      </c>
      <c r="R4060">
        <f t="shared" si="441"/>
        <v>2796.67</v>
      </c>
      <c r="S4060" s="9">
        <f t="shared" si="442"/>
        <v>12</v>
      </c>
      <c r="T4060" s="8">
        <f t="shared" si="443"/>
        <v>42531.228437500002</v>
      </c>
      <c r="U4060" s="8">
        <f t="shared" si="444"/>
        <v>42561.228437500002</v>
      </c>
      <c r="V4060" s="14">
        <f t="shared" si="445"/>
        <v>30</v>
      </c>
      <c r="W4060" s="10">
        <f t="shared" si="446"/>
        <v>-0.88014285714285712</v>
      </c>
      <c r="X4060" s="21">
        <f t="shared" si="447"/>
        <v>2016</v>
      </c>
    </row>
    <row r="4061" spans="1:24" ht="45" x14ac:dyDescent="0.25">
      <c r="A4061">
        <v>233</v>
      </c>
      <c r="B4061" s="1" t="s">
        <v>235</v>
      </c>
      <c r="C4061" s="1" t="s">
        <v>4343</v>
      </c>
      <c r="D4061" s="3">
        <v>350000</v>
      </c>
      <c r="E4061" s="4">
        <v>0</v>
      </c>
      <c r="F4061" t="s">
        <v>8220</v>
      </c>
      <c r="G4061" t="s">
        <v>8223</v>
      </c>
      <c r="H4061" t="s">
        <v>8404</v>
      </c>
      <c r="I4061" t="s">
        <v>8245</v>
      </c>
      <c r="J4061">
        <v>1475185972</v>
      </c>
      <c r="K4061">
        <v>1472593972</v>
      </c>
      <c r="L4061" t="b">
        <v>0</v>
      </c>
      <c r="M4061">
        <v>0</v>
      </c>
      <c r="N4061" t="b">
        <v>0</v>
      </c>
      <c r="O4061" t="s">
        <v>8266</v>
      </c>
      <c r="P4061" t="s">
        <v>8320</v>
      </c>
      <c r="Q4061" t="s">
        <v>8324</v>
      </c>
      <c r="R4061">
        <f t="shared" si="441"/>
        <v>0</v>
      </c>
      <c r="S4061" s="9">
        <f t="shared" si="442"/>
        <v>0</v>
      </c>
      <c r="T4061" s="8">
        <f t="shared" si="443"/>
        <v>42612.911712962959</v>
      </c>
      <c r="U4061" s="8">
        <f t="shared" si="444"/>
        <v>42642.911712962959</v>
      </c>
      <c r="V4061" s="14">
        <f t="shared" si="445"/>
        <v>30</v>
      </c>
      <c r="W4061" s="10">
        <f t="shared" si="446"/>
        <v>-1</v>
      </c>
      <c r="X4061" s="21">
        <f t="shared" si="447"/>
        <v>2016</v>
      </c>
    </row>
    <row r="4062" spans="1:24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t="s">
        <v>8223</v>
      </c>
      <c r="H4062" t="s">
        <v>8404</v>
      </c>
      <c r="I4062" t="s">
        <v>8245</v>
      </c>
      <c r="J4062">
        <v>1420876740</v>
      </c>
      <c r="K4062">
        <v>1417470718</v>
      </c>
      <c r="L4062" t="b">
        <v>0</v>
      </c>
      <c r="M4062">
        <v>4</v>
      </c>
      <c r="N4062" t="b">
        <v>0</v>
      </c>
      <c r="O4062" t="s">
        <v>8280</v>
      </c>
      <c r="P4062" t="s">
        <v>8315</v>
      </c>
      <c r="Q4062" t="s">
        <v>8333</v>
      </c>
      <c r="R4062">
        <f t="shared" si="441"/>
        <v>8.5</v>
      </c>
      <c r="S4062" s="9">
        <f t="shared" si="442"/>
        <v>0</v>
      </c>
      <c r="T4062" s="8">
        <f t="shared" si="443"/>
        <v>41974.911087962959</v>
      </c>
      <c r="U4062" s="8">
        <f t="shared" si="444"/>
        <v>42014.332638888889</v>
      </c>
      <c r="V4062" s="14">
        <f t="shared" si="445"/>
        <v>39.421550925930205</v>
      </c>
      <c r="W4062" s="10">
        <f t="shared" si="446"/>
        <v>-0.99990875545119084</v>
      </c>
      <c r="X4062" s="21">
        <f t="shared" si="447"/>
        <v>2014</v>
      </c>
    </row>
    <row r="4063" spans="1:24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t="s">
        <v>8223</v>
      </c>
      <c r="H4063" t="s">
        <v>8404</v>
      </c>
      <c r="I4063" t="s">
        <v>8245</v>
      </c>
      <c r="J4063">
        <v>1462834191</v>
      </c>
      <c r="K4063">
        <v>1460242191</v>
      </c>
      <c r="L4063" t="b">
        <v>0</v>
      </c>
      <c r="M4063">
        <v>0</v>
      </c>
      <c r="N4063" t="b">
        <v>0</v>
      </c>
      <c r="O4063" t="s">
        <v>8303</v>
      </c>
      <c r="P4063" t="s">
        <v>8322</v>
      </c>
      <c r="Q4063" t="s">
        <v>8334</v>
      </c>
      <c r="R4063">
        <f t="shared" si="441"/>
        <v>0</v>
      </c>
      <c r="S4063" s="9">
        <f t="shared" si="442"/>
        <v>0</v>
      </c>
      <c r="T4063" s="8">
        <f t="shared" si="443"/>
        <v>42469.951284722221</v>
      </c>
      <c r="U4063" s="8">
        <f t="shared" si="444"/>
        <v>42499.951284722221</v>
      </c>
      <c r="V4063" s="14">
        <f t="shared" si="445"/>
        <v>30</v>
      </c>
      <c r="W4063" s="10">
        <f t="shared" si="446"/>
        <v>-1</v>
      </c>
      <c r="X4063" s="21">
        <f t="shared" si="447"/>
        <v>2016</v>
      </c>
    </row>
    <row r="4064" spans="1:24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t="s">
        <v>8223</v>
      </c>
      <c r="H4064" t="s">
        <v>8404</v>
      </c>
      <c r="I4064" t="s">
        <v>8245</v>
      </c>
      <c r="J4064">
        <v>1411437100</v>
      </c>
      <c r="K4064">
        <v>1408845100</v>
      </c>
      <c r="L4064" t="b">
        <v>0</v>
      </c>
      <c r="M4064">
        <v>2</v>
      </c>
      <c r="N4064" t="b">
        <v>0</v>
      </c>
      <c r="O4064" t="s">
        <v>8265</v>
      </c>
      <c r="P4064" t="s">
        <v>8320</v>
      </c>
      <c r="Q4064" t="s">
        <v>8336</v>
      </c>
      <c r="R4064">
        <f t="shared" si="441"/>
        <v>15</v>
      </c>
      <c r="S4064" s="9">
        <f t="shared" si="442"/>
        <v>0</v>
      </c>
      <c r="T4064" s="8">
        <f t="shared" si="443"/>
        <v>41875.077546296299</v>
      </c>
      <c r="U4064" s="8">
        <f t="shared" si="444"/>
        <v>41905.077546296299</v>
      </c>
      <c r="V4064" s="14">
        <f t="shared" si="445"/>
        <v>30</v>
      </c>
      <c r="W4064" s="10">
        <f t="shared" si="446"/>
        <v>-0.99992105263157893</v>
      </c>
      <c r="X4064" s="21">
        <f t="shared" si="447"/>
        <v>2014</v>
      </c>
    </row>
    <row r="4065" spans="1:24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t="s">
        <v>8230</v>
      </c>
      <c r="H4065" t="s">
        <v>8424</v>
      </c>
      <c r="I4065" t="s">
        <v>8251</v>
      </c>
      <c r="J4065">
        <v>1486708133</v>
      </c>
      <c r="K4065">
        <v>1484116133</v>
      </c>
      <c r="L4065" t="b">
        <v>0</v>
      </c>
      <c r="M4065">
        <v>70</v>
      </c>
      <c r="N4065" t="b">
        <v>0</v>
      </c>
      <c r="O4065" t="s">
        <v>8292</v>
      </c>
      <c r="P4065" t="s">
        <v>8307</v>
      </c>
      <c r="Q4065" t="s">
        <v>8317</v>
      </c>
      <c r="R4065">
        <f t="shared" si="441"/>
        <v>2928.93</v>
      </c>
      <c r="S4065" s="9">
        <f t="shared" si="442"/>
        <v>53</v>
      </c>
      <c r="T4065" s="8">
        <f t="shared" si="443"/>
        <v>42746.270057870366</v>
      </c>
      <c r="U4065" s="8">
        <f t="shared" si="444"/>
        <v>42776.270057870366</v>
      </c>
      <c r="V4065" s="14">
        <f t="shared" si="445"/>
        <v>30</v>
      </c>
      <c r="W4065" s="10">
        <f t="shared" si="446"/>
        <v>-0.47429487179487179</v>
      </c>
      <c r="X4065" s="21">
        <f t="shared" si="447"/>
        <v>2017</v>
      </c>
    </row>
    <row r="4066" spans="1:24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t="s">
        <v>8223</v>
      </c>
      <c r="H4066" t="s">
        <v>8404</v>
      </c>
      <c r="I4066" t="s">
        <v>8245</v>
      </c>
      <c r="J4066">
        <v>1416125148</v>
      </c>
      <c r="K4066">
        <v>1413356748</v>
      </c>
      <c r="L4066" t="b">
        <v>0</v>
      </c>
      <c r="M4066">
        <v>55</v>
      </c>
      <c r="N4066" t="b">
        <v>0</v>
      </c>
      <c r="O4066" t="s">
        <v>8280</v>
      </c>
      <c r="P4066" t="s">
        <v>8315</v>
      </c>
      <c r="Q4066" t="s">
        <v>8333</v>
      </c>
      <c r="R4066">
        <f t="shared" si="441"/>
        <v>49.38</v>
      </c>
      <c r="S4066" s="9">
        <f t="shared" si="442"/>
        <v>1</v>
      </c>
      <c r="T4066" s="8">
        <f t="shared" si="443"/>
        <v>41927.295694444445</v>
      </c>
      <c r="U4066" s="8">
        <f t="shared" si="444"/>
        <v>41959.337361111116</v>
      </c>
      <c r="V4066" s="14">
        <f t="shared" si="445"/>
        <v>32.041666666671517</v>
      </c>
      <c r="W4066" s="10">
        <f t="shared" si="446"/>
        <v>-0.99303589743589749</v>
      </c>
      <c r="X4066" s="21">
        <f t="shared" si="447"/>
        <v>2014</v>
      </c>
    </row>
    <row r="4067" spans="1:24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t="s">
        <v>8223</v>
      </c>
      <c r="H4067" t="s">
        <v>8404</v>
      </c>
      <c r="I4067" t="s">
        <v>8245</v>
      </c>
      <c r="J4067">
        <v>1384488000</v>
      </c>
      <c r="K4067">
        <v>1381752061</v>
      </c>
      <c r="L4067" t="b">
        <v>1</v>
      </c>
      <c r="M4067">
        <v>3863</v>
      </c>
      <c r="N4067" t="b">
        <v>1</v>
      </c>
      <c r="O4067" t="s">
        <v>8293</v>
      </c>
      <c r="P4067" t="s">
        <v>8307</v>
      </c>
      <c r="Q4067" t="s">
        <v>8308</v>
      </c>
      <c r="R4067">
        <f t="shared" si="441"/>
        <v>272.36</v>
      </c>
      <c r="S4067" s="9">
        <f t="shared" si="442"/>
        <v>263</v>
      </c>
      <c r="T4067" s="8">
        <f t="shared" si="443"/>
        <v>41561.500706018516</v>
      </c>
      <c r="U4067" s="8">
        <f t="shared" si="444"/>
        <v>41593.166666666664</v>
      </c>
      <c r="V4067" s="14">
        <f t="shared" si="445"/>
        <v>31.66596064814803</v>
      </c>
      <c r="W4067" s="10">
        <f t="shared" si="446"/>
        <v>1.6302771750000002</v>
      </c>
      <c r="X4067" s="21">
        <f t="shared" si="447"/>
        <v>2013</v>
      </c>
    </row>
    <row r="4068" spans="1:24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t="s">
        <v>8223</v>
      </c>
      <c r="H4068" t="s">
        <v>8404</v>
      </c>
      <c r="I4068" t="s">
        <v>8245</v>
      </c>
      <c r="J4068">
        <v>1444330821</v>
      </c>
      <c r="K4068">
        <v>1441738821</v>
      </c>
      <c r="L4068" t="b">
        <v>0</v>
      </c>
      <c r="M4068">
        <v>3</v>
      </c>
      <c r="N4068" t="b">
        <v>0</v>
      </c>
      <c r="O4068" t="s">
        <v>8301</v>
      </c>
      <c r="P4068" t="s">
        <v>8322</v>
      </c>
      <c r="Q4068" t="s">
        <v>8323</v>
      </c>
      <c r="R4068">
        <f t="shared" si="441"/>
        <v>201.67</v>
      </c>
      <c r="S4068" s="9">
        <f t="shared" si="442"/>
        <v>0</v>
      </c>
      <c r="T4068" s="8">
        <f t="shared" si="443"/>
        <v>42255.791909722218</v>
      </c>
      <c r="U4068" s="8">
        <f t="shared" si="444"/>
        <v>42285.791909722218</v>
      </c>
      <c r="V4068" s="14">
        <f t="shared" si="445"/>
        <v>30</v>
      </c>
      <c r="W4068" s="10">
        <f t="shared" si="446"/>
        <v>-0.99848749999999997</v>
      </c>
      <c r="X4068" s="21">
        <f t="shared" si="447"/>
        <v>2015</v>
      </c>
    </row>
    <row r="4069" spans="1:24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t="s">
        <v>8234</v>
      </c>
      <c r="H4069" t="s">
        <v>8407</v>
      </c>
      <c r="I4069" t="s">
        <v>8254</v>
      </c>
      <c r="J4069">
        <v>1457996400</v>
      </c>
      <c r="K4069">
        <v>1452842511</v>
      </c>
      <c r="L4069" t="b">
        <v>0</v>
      </c>
      <c r="M4069">
        <v>1</v>
      </c>
      <c r="N4069" t="b">
        <v>0</v>
      </c>
      <c r="O4069" t="s">
        <v>8270</v>
      </c>
      <c r="P4069" t="s">
        <v>8307</v>
      </c>
      <c r="Q4069" t="s">
        <v>8341</v>
      </c>
      <c r="R4069">
        <f t="shared" si="441"/>
        <v>90</v>
      </c>
      <c r="S4069" s="9">
        <f t="shared" si="442"/>
        <v>0</v>
      </c>
      <c r="T4069" s="8">
        <f t="shared" si="443"/>
        <v>42384.306840277779</v>
      </c>
      <c r="U4069" s="8">
        <f t="shared" si="444"/>
        <v>42443.958333333328</v>
      </c>
      <c r="V4069" s="14">
        <f t="shared" si="445"/>
        <v>59.651493055549508</v>
      </c>
      <c r="W4069" s="10">
        <f t="shared" si="446"/>
        <v>-0.99980000000000002</v>
      </c>
      <c r="X4069" s="21">
        <f t="shared" si="447"/>
        <v>2016</v>
      </c>
    </row>
    <row r="4070" spans="1:24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t="s">
        <v>8234</v>
      </c>
      <c r="H4070" t="s">
        <v>8407</v>
      </c>
      <c r="I4070" t="s">
        <v>8254</v>
      </c>
      <c r="J4070">
        <v>1482515937</v>
      </c>
      <c r="K4070">
        <v>1479923937</v>
      </c>
      <c r="L4070" t="b">
        <v>0</v>
      </c>
      <c r="M4070">
        <v>7</v>
      </c>
      <c r="N4070" t="b">
        <v>0</v>
      </c>
      <c r="O4070" t="s">
        <v>8271</v>
      </c>
      <c r="P4070" t="s">
        <v>8307</v>
      </c>
      <c r="Q4070" t="s">
        <v>8309</v>
      </c>
      <c r="R4070">
        <f t="shared" si="441"/>
        <v>859.86</v>
      </c>
      <c r="S4070" s="9">
        <f t="shared" si="442"/>
        <v>1</v>
      </c>
      <c r="T4070" s="8">
        <f t="shared" si="443"/>
        <v>42697.74927083333</v>
      </c>
      <c r="U4070" s="8">
        <f t="shared" si="444"/>
        <v>42727.74927083333</v>
      </c>
      <c r="V4070" s="14">
        <f t="shared" si="445"/>
        <v>30</v>
      </c>
      <c r="W4070" s="10">
        <f t="shared" si="446"/>
        <v>-0.98697186147186144</v>
      </c>
      <c r="X4070" s="21">
        <f t="shared" si="447"/>
        <v>2016</v>
      </c>
    </row>
    <row r="4071" spans="1:24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t="s">
        <v>8234</v>
      </c>
      <c r="H4071" t="s">
        <v>8407</v>
      </c>
      <c r="I4071" t="s">
        <v>8254</v>
      </c>
      <c r="J4071">
        <v>1439318228</v>
      </c>
      <c r="K4071">
        <v>1436812628</v>
      </c>
      <c r="L4071" t="b">
        <v>0</v>
      </c>
      <c r="M4071">
        <v>0</v>
      </c>
      <c r="N4071" t="b">
        <v>0</v>
      </c>
      <c r="O4071" t="s">
        <v>8270</v>
      </c>
      <c r="P4071" t="s">
        <v>8307</v>
      </c>
      <c r="Q4071" t="s">
        <v>8341</v>
      </c>
      <c r="R4071">
        <f t="shared" si="441"/>
        <v>0</v>
      </c>
      <c r="S4071" s="9">
        <f t="shared" si="442"/>
        <v>0</v>
      </c>
      <c r="T4071" s="8">
        <f t="shared" si="443"/>
        <v>42198.775787037041</v>
      </c>
      <c r="U4071" s="8">
        <f t="shared" si="444"/>
        <v>42227.775787037041</v>
      </c>
      <c r="V4071" s="14">
        <f t="shared" si="445"/>
        <v>29</v>
      </c>
      <c r="W4071" s="10">
        <f t="shared" si="446"/>
        <v>-1</v>
      </c>
      <c r="X4071" s="21">
        <f t="shared" si="447"/>
        <v>2015</v>
      </c>
    </row>
    <row r="4072" spans="1:24" ht="45" x14ac:dyDescent="0.25">
      <c r="A4072">
        <v>2646</v>
      </c>
      <c r="B4072" s="1" t="s">
        <v>2646</v>
      </c>
      <c r="C4072" s="1" t="s">
        <v>6756</v>
      </c>
      <c r="D4072" s="3">
        <v>500000</v>
      </c>
      <c r="E4072" s="4">
        <v>42086.42</v>
      </c>
      <c r="F4072" t="s">
        <v>8219</v>
      </c>
      <c r="G4072" t="s">
        <v>8223</v>
      </c>
      <c r="H4072" t="s">
        <v>8404</v>
      </c>
      <c r="I4072" t="s">
        <v>8245</v>
      </c>
      <c r="J4072">
        <v>1441783869</v>
      </c>
      <c r="K4072">
        <v>1439191869</v>
      </c>
      <c r="L4072" t="b">
        <v>1</v>
      </c>
      <c r="M4072">
        <v>535</v>
      </c>
      <c r="N4072" t="b">
        <v>0</v>
      </c>
      <c r="O4072" t="s">
        <v>8299</v>
      </c>
      <c r="P4072" t="s">
        <v>8307</v>
      </c>
      <c r="Q4072" t="s">
        <v>8314</v>
      </c>
      <c r="R4072">
        <f t="shared" si="441"/>
        <v>78.67</v>
      </c>
      <c r="S4072" s="9">
        <f t="shared" si="442"/>
        <v>8</v>
      </c>
      <c r="T4072" s="8">
        <f t="shared" si="443"/>
        <v>42226.313298611116</v>
      </c>
      <c r="U4072" s="8">
        <f t="shared" si="444"/>
        <v>42256.313298611116</v>
      </c>
      <c r="V4072" s="14">
        <f t="shared" si="445"/>
        <v>30</v>
      </c>
      <c r="W4072" s="10">
        <f t="shared" si="446"/>
        <v>-0.91582716000000008</v>
      </c>
      <c r="X4072" s="21">
        <f t="shared" si="447"/>
        <v>2015</v>
      </c>
    </row>
    <row r="4073" spans="1:24" ht="60" x14ac:dyDescent="0.25">
      <c r="A4073">
        <v>1095</v>
      </c>
      <c r="B4073" s="1" t="s">
        <v>1096</v>
      </c>
      <c r="C4073" s="1" t="s">
        <v>5205</v>
      </c>
      <c r="D4073" s="3">
        <v>500000</v>
      </c>
      <c r="E4073" s="4">
        <v>25174</v>
      </c>
      <c r="F4073" t="s">
        <v>8220</v>
      </c>
      <c r="G4073" t="s">
        <v>8223</v>
      </c>
      <c r="H4073" t="s">
        <v>8404</v>
      </c>
      <c r="I4073" t="s">
        <v>8245</v>
      </c>
      <c r="J4073">
        <v>1377867220</v>
      </c>
      <c r="K4073">
        <v>1375275220</v>
      </c>
      <c r="L4073" t="b">
        <v>0</v>
      </c>
      <c r="M4073">
        <v>94</v>
      </c>
      <c r="N4073" t="b">
        <v>0</v>
      </c>
      <c r="O4073" t="s">
        <v>8280</v>
      </c>
      <c r="P4073" t="s">
        <v>8315</v>
      </c>
      <c r="Q4073" t="s">
        <v>8333</v>
      </c>
      <c r="R4073">
        <f t="shared" si="441"/>
        <v>267.81</v>
      </c>
      <c r="S4073" s="9">
        <f t="shared" si="442"/>
        <v>5</v>
      </c>
      <c r="T4073" s="8">
        <f t="shared" si="443"/>
        <v>41486.537268518521</v>
      </c>
      <c r="U4073" s="8">
        <f t="shared" si="444"/>
        <v>41516.537268518521</v>
      </c>
      <c r="V4073" s="14">
        <f t="shared" si="445"/>
        <v>30</v>
      </c>
      <c r="W4073" s="10">
        <f t="shared" si="446"/>
        <v>-0.94965200000000005</v>
      </c>
      <c r="X4073" s="21">
        <f t="shared" si="447"/>
        <v>2013</v>
      </c>
    </row>
    <row r="4074" spans="1:24" ht="30" x14ac:dyDescent="0.25">
      <c r="A4074">
        <v>3118</v>
      </c>
      <c r="B4074" s="1" t="s">
        <v>3118</v>
      </c>
      <c r="C4074" s="1" t="s">
        <v>7228</v>
      </c>
      <c r="D4074" s="3">
        <v>500000</v>
      </c>
      <c r="E4074" s="4">
        <v>1550</v>
      </c>
      <c r="F4074" t="s">
        <v>8220</v>
      </c>
      <c r="G4074" t="s">
        <v>8234</v>
      </c>
      <c r="H4074" t="s">
        <v>8407</v>
      </c>
      <c r="I4074" t="s">
        <v>8254</v>
      </c>
      <c r="J4074">
        <v>1467473723</v>
      </c>
      <c r="K4074">
        <v>1465832123</v>
      </c>
      <c r="L4074" t="b">
        <v>0</v>
      </c>
      <c r="M4074">
        <v>2</v>
      </c>
      <c r="N4074" t="b">
        <v>0</v>
      </c>
      <c r="O4074" t="s">
        <v>8301</v>
      </c>
      <c r="P4074" t="s">
        <v>8322</v>
      </c>
      <c r="Q4074" t="s">
        <v>8323</v>
      </c>
      <c r="R4074">
        <f t="shared" si="441"/>
        <v>775</v>
      </c>
      <c r="S4074" s="9">
        <f t="shared" si="442"/>
        <v>0</v>
      </c>
      <c r="T4074" s="8">
        <f t="shared" si="443"/>
        <v>42534.649571759262</v>
      </c>
      <c r="U4074" s="8">
        <f t="shared" si="444"/>
        <v>42553.649571759262</v>
      </c>
      <c r="V4074" s="14">
        <f t="shared" si="445"/>
        <v>19</v>
      </c>
      <c r="W4074" s="10">
        <f t="shared" si="446"/>
        <v>-0.99690000000000001</v>
      </c>
      <c r="X4074" s="21">
        <f t="shared" si="447"/>
        <v>2016</v>
      </c>
    </row>
    <row r="4075" spans="1:24" ht="60" x14ac:dyDescent="0.25">
      <c r="A4075">
        <v>2140</v>
      </c>
      <c r="B4075" s="1" t="s">
        <v>2141</v>
      </c>
      <c r="C4075" s="1" t="s">
        <v>6250</v>
      </c>
      <c r="D4075" s="3">
        <v>500000</v>
      </c>
      <c r="E4075" s="4">
        <v>560</v>
      </c>
      <c r="F4075" t="s">
        <v>8220</v>
      </c>
      <c r="G4075" t="s">
        <v>8223</v>
      </c>
      <c r="H4075" t="s">
        <v>8404</v>
      </c>
      <c r="I4075" t="s">
        <v>8245</v>
      </c>
      <c r="J4075">
        <v>1357934424</v>
      </c>
      <c r="K4075">
        <v>1355342424</v>
      </c>
      <c r="L4075" t="b">
        <v>0</v>
      </c>
      <c r="M4075">
        <v>11</v>
      </c>
      <c r="N4075" t="b">
        <v>0</v>
      </c>
      <c r="O4075" t="s">
        <v>8280</v>
      </c>
      <c r="P4075" t="s">
        <v>8315</v>
      </c>
      <c r="Q4075" t="s">
        <v>8333</v>
      </c>
      <c r="R4075">
        <f t="shared" si="441"/>
        <v>50.91</v>
      </c>
      <c r="S4075" s="9">
        <f t="shared" si="442"/>
        <v>0</v>
      </c>
      <c r="T4075" s="8">
        <f t="shared" si="443"/>
        <v>41255.833611111113</v>
      </c>
      <c r="U4075" s="8">
        <f t="shared" si="444"/>
        <v>41285.833611111113</v>
      </c>
      <c r="V4075" s="14">
        <f t="shared" si="445"/>
        <v>30</v>
      </c>
      <c r="W4075" s="10">
        <f t="shared" si="446"/>
        <v>-0.99887999999999999</v>
      </c>
      <c r="X4075" s="21">
        <f t="shared" si="447"/>
        <v>2012</v>
      </c>
    </row>
    <row r="4076" spans="1:24" ht="60" x14ac:dyDescent="0.25">
      <c r="A4076">
        <v>189</v>
      </c>
      <c r="B4076" s="1" t="s">
        <v>191</v>
      </c>
      <c r="C4076" s="1" t="s">
        <v>4299</v>
      </c>
      <c r="D4076" s="3">
        <v>500000</v>
      </c>
      <c r="E4076" s="4">
        <v>345</v>
      </c>
      <c r="F4076" t="s">
        <v>8220</v>
      </c>
      <c r="G4076" t="s">
        <v>8223</v>
      </c>
      <c r="H4076" t="s">
        <v>8404</v>
      </c>
      <c r="I4076" t="s">
        <v>8245</v>
      </c>
      <c r="J4076">
        <v>1472920477</v>
      </c>
      <c r="K4076">
        <v>1467736477</v>
      </c>
      <c r="L4076" t="b">
        <v>0</v>
      </c>
      <c r="M4076">
        <v>5</v>
      </c>
      <c r="N4076" t="b">
        <v>0</v>
      </c>
      <c r="O4076" t="s">
        <v>8266</v>
      </c>
      <c r="P4076" t="s">
        <v>8320</v>
      </c>
      <c r="Q4076" t="s">
        <v>8324</v>
      </c>
      <c r="R4076">
        <f t="shared" si="441"/>
        <v>69</v>
      </c>
      <c r="S4076" s="9">
        <f t="shared" si="442"/>
        <v>0</v>
      </c>
      <c r="T4076" s="8">
        <f t="shared" si="443"/>
        <v>42556.690706018519</v>
      </c>
      <c r="U4076" s="8">
        <f t="shared" si="444"/>
        <v>42616.690706018519</v>
      </c>
      <c r="V4076" s="14">
        <f t="shared" si="445"/>
        <v>60</v>
      </c>
      <c r="W4076" s="10">
        <f t="shared" si="446"/>
        <v>-0.99931000000000003</v>
      </c>
      <c r="X4076" s="21">
        <f t="shared" si="447"/>
        <v>2016</v>
      </c>
    </row>
    <row r="4077" spans="1:24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t="s">
        <v>8223</v>
      </c>
      <c r="H4077" t="s">
        <v>8404</v>
      </c>
      <c r="I4077" t="s">
        <v>8245</v>
      </c>
      <c r="J4077">
        <v>1339273208</v>
      </c>
      <c r="K4077">
        <v>1334089208</v>
      </c>
      <c r="L4077" t="b">
        <v>0</v>
      </c>
      <c r="M4077">
        <v>10</v>
      </c>
      <c r="N4077" t="b">
        <v>0</v>
      </c>
      <c r="O4077" t="s">
        <v>8280</v>
      </c>
      <c r="P4077" t="s">
        <v>8315</v>
      </c>
      <c r="Q4077" t="s">
        <v>8333</v>
      </c>
      <c r="R4077">
        <f t="shared" si="441"/>
        <v>17.850000000000001</v>
      </c>
      <c r="S4077" s="9">
        <f t="shared" si="442"/>
        <v>0</v>
      </c>
      <c r="T4077" s="8">
        <f t="shared" si="443"/>
        <v>41009.847314814811</v>
      </c>
      <c r="U4077" s="8">
        <f t="shared" si="444"/>
        <v>41069.847314814811</v>
      </c>
      <c r="V4077" s="14">
        <f t="shared" si="445"/>
        <v>60</v>
      </c>
      <c r="W4077" s="10">
        <f t="shared" si="446"/>
        <v>-0.99964295999999997</v>
      </c>
      <c r="X4077" s="21">
        <f t="shared" si="447"/>
        <v>2012</v>
      </c>
    </row>
    <row r="4078" spans="1:24" ht="30" x14ac:dyDescent="0.25">
      <c r="A4078">
        <v>1447</v>
      </c>
      <c r="B4078" s="1" t="s">
        <v>1448</v>
      </c>
      <c r="C4078" s="1" t="s">
        <v>5557</v>
      </c>
      <c r="D4078" s="3">
        <v>500000</v>
      </c>
      <c r="E4078" s="4">
        <v>75</v>
      </c>
      <c r="F4078" t="s">
        <v>8220</v>
      </c>
      <c r="G4078" t="s">
        <v>8223</v>
      </c>
      <c r="H4078" t="s">
        <v>8404</v>
      </c>
      <c r="I4078" t="s">
        <v>8245</v>
      </c>
      <c r="J4078">
        <v>1467999134</v>
      </c>
      <c r="K4078">
        <v>1465407134</v>
      </c>
      <c r="L4078" t="b">
        <v>0</v>
      </c>
      <c r="M4078">
        <v>3</v>
      </c>
      <c r="N4078" t="b">
        <v>0</v>
      </c>
      <c r="O4078" t="s">
        <v>8285</v>
      </c>
      <c r="P4078" t="s">
        <v>8310</v>
      </c>
      <c r="Q4078" t="s">
        <v>8347</v>
      </c>
      <c r="R4078">
        <f t="shared" si="441"/>
        <v>25</v>
      </c>
      <c r="S4078" s="9">
        <f t="shared" si="442"/>
        <v>0</v>
      </c>
      <c r="T4078" s="8">
        <f t="shared" si="443"/>
        <v>42529.730717592596</v>
      </c>
      <c r="U4078" s="8">
        <f t="shared" si="444"/>
        <v>42559.730717592596</v>
      </c>
      <c r="V4078" s="14">
        <f t="shared" si="445"/>
        <v>30</v>
      </c>
      <c r="W4078" s="10">
        <f t="shared" si="446"/>
        <v>-0.99985000000000002</v>
      </c>
      <c r="X4078" s="21">
        <f t="shared" si="447"/>
        <v>2016</v>
      </c>
    </row>
    <row r="4079" spans="1:24" ht="60" x14ac:dyDescent="0.25">
      <c r="A4079">
        <v>2948</v>
      </c>
      <c r="B4079" s="1" t="s">
        <v>2948</v>
      </c>
      <c r="C4079" s="1" t="s">
        <v>7058</v>
      </c>
      <c r="D4079" s="3">
        <v>500000</v>
      </c>
      <c r="E4079" s="4">
        <v>24</v>
      </c>
      <c r="F4079" t="s">
        <v>8220</v>
      </c>
      <c r="G4079" t="s">
        <v>8223</v>
      </c>
      <c r="H4079" t="s">
        <v>8404</v>
      </c>
      <c r="I4079" t="s">
        <v>8245</v>
      </c>
      <c r="J4079">
        <v>1433259293</v>
      </c>
      <c r="K4079">
        <v>1428075293</v>
      </c>
      <c r="L4079" t="b">
        <v>0</v>
      </c>
      <c r="M4079">
        <v>9</v>
      </c>
      <c r="N4079" t="b">
        <v>0</v>
      </c>
      <c r="O4079" t="s">
        <v>8301</v>
      </c>
      <c r="P4079" t="s">
        <v>8322</v>
      </c>
      <c r="Q4079" t="s">
        <v>8323</v>
      </c>
      <c r="R4079">
        <f t="shared" si="441"/>
        <v>2.67</v>
      </c>
      <c r="S4079" s="9">
        <f t="shared" si="442"/>
        <v>0</v>
      </c>
      <c r="T4079" s="8">
        <f t="shared" si="443"/>
        <v>42097.649224537032</v>
      </c>
      <c r="U4079" s="8">
        <f t="shared" si="444"/>
        <v>42157.649224537032</v>
      </c>
      <c r="V4079" s="14">
        <f t="shared" si="445"/>
        <v>60</v>
      </c>
      <c r="W4079" s="10">
        <f t="shared" si="446"/>
        <v>-0.99995199999999995</v>
      </c>
      <c r="X4079" s="21">
        <f t="shared" si="447"/>
        <v>2015</v>
      </c>
    </row>
    <row r="4080" spans="1:24" ht="60" x14ac:dyDescent="0.25">
      <c r="A4080">
        <v>159</v>
      </c>
      <c r="B4080" s="1" t="s">
        <v>161</v>
      </c>
      <c r="C4080" s="1" t="s">
        <v>4269</v>
      </c>
      <c r="D4080" s="3">
        <v>500000</v>
      </c>
      <c r="E4080" s="4">
        <v>10</v>
      </c>
      <c r="F4080" t="s">
        <v>8219</v>
      </c>
      <c r="G4080" t="s">
        <v>8223</v>
      </c>
      <c r="H4080" t="s">
        <v>8404</v>
      </c>
      <c r="I4080" t="s">
        <v>8245</v>
      </c>
      <c r="J4080">
        <v>1467541545</v>
      </c>
      <c r="K4080">
        <v>1464085545</v>
      </c>
      <c r="L4080" t="b">
        <v>0</v>
      </c>
      <c r="M4080">
        <v>1</v>
      </c>
      <c r="N4080" t="b">
        <v>0</v>
      </c>
      <c r="O4080" t="s">
        <v>8265</v>
      </c>
      <c r="P4080" t="s">
        <v>8320</v>
      </c>
      <c r="Q4080" t="s">
        <v>8336</v>
      </c>
      <c r="R4080">
        <f t="shared" si="441"/>
        <v>10</v>
      </c>
      <c r="S4080" s="9">
        <f t="shared" si="442"/>
        <v>0</v>
      </c>
      <c r="T4080" s="8">
        <f t="shared" si="443"/>
        <v>42514.434548611112</v>
      </c>
      <c r="U4080" s="8">
        <f t="shared" si="444"/>
        <v>42554.434548611112</v>
      </c>
      <c r="V4080" s="14">
        <f t="shared" si="445"/>
        <v>40</v>
      </c>
      <c r="W4080" s="10">
        <f t="shared" si="446"/>
        <v>-0.99997999999999998</v>
      </c>
      <c r="X4080" s="21">
        <f t="shared" si="447"/>
        <v>2016</v>
      </c>
    </row>
    <row r="4081" spans="1:24" ht="45" x14ac:dyDescent="0.25">
      <c r="A4081">
        <v>178</v>
      </c>
      <c r="B4081" s="1" t="s">
        <v>180</v>
      </c>
      <c r="C4081" s="1" t="s">
        <v>4288</v>
      </c>
      <c r="D4081" s="3">
        <v>500000</v>
      </c>
      <c r="E4081" s="4">
        <v>0</v>
      </c>
      <c r="F4081" t="s">
        <v>8220</v>
      </c>
      <c r="G4081" t="s">
        <v>8226</v>
      </c>
      <c r="H4081" t="s">
        <v>8406</v>
      </c>
      <c r="I4081" t="s">
        <v>8248</v>
      </c>
      <c r="J4081">
        <v>1448582145</v>
      </c>
      <c r="K4081">
        <v>1445986545</v>
      </c>
      <c r="L4081" t="b">
        <v>0</v>
      </c>
      <c r="M4081">
        <v>0</v>
      </c>
      <c r="N4081" t="b">
        <v>0</v>
      </c>
      <c r="O4081" t="s">
        <v>8266</v>
      </c>
      <c r="P4081" t="s">
        <v>8320</v>
      </c>
      <c r="Q4081" t="s">
        <v>8324</v>
      </c>
      <c r="R4081">
        <f t="shared" si="441"/>
        <v>0</v>
      </c>
      <c r="S4081" s="9">
        <f t="shared" si="442"/>
        <v>0</v>
      </c>
      <c r="T4081" s="8">
        <f t="shared" si="443"/>
        <v>42304.955381944441</v>
      </c>
      <c r="U4081" s="8">
        <f t="shared" si="444"/>
        <v>42334.997048611112</v>
      </c>
      <c r="V4081" s="14">
        <f t="shared" si="445"/>
        <v>30.041666666671517</v>
      </c>
      <c r="W4081" s="10">
        <f t="shared" si="446"/>
        <v>-1</v>
      </c>
      <c r="X4081" s="21">
        <f t="shared" si="447"/>
        <v>2015</v>
      </c>
    </row>
    <row r="4082" spans="1:24" ht="60" x14ac:dyDescent="0.25">
      <c r="A4082">
        <v>686</v>
      </c>
      <c r="B4082" s="1" t="s">
        <v>687</v>
      </c>
      <c r="C4082" s="1" t="s">
        <v>4796</v>
      </c>
      <c r="D4082" s="3">
        <v>500000</v>
      </c>
      <c r="E4082" s="4">
        <v>0</v>
      </c>
      <c r="F4082" t="s">
        <v>8220</v>
      </c>
      <c r="G4082" t="s">
        <v>8236</v>
      </c>
      <c r="H4082" t="s">
        <v>8411</v>
      </c>
      <c r="I4082" t="s">
        <v>8248</v>
      </c>
      <c r="J4082">
        <v>1438618170</v>
      </c>
      <c r="K4082">
        <v>1436026170</v>
      </c>
      <c r="L4082" t="b">
        <v>0</v>
      </c>
      <c r="M4082">
        <v>0</v>
      </c>
      <c r="N4082" t="b">
        <v>0</v>
      </c>
      <c r="O4082" t="s">
        <v>8271</v>
      </c>
      <c r="P4082" t="s">
        <v>8307</v>
      </c>
      <c r="Q4082" t="s">
        <v>8309</v>
      </c>
      <c r="R4082">
        <f t="shared" si="441"/>
        <v>0</v>
      </c>
      <c r="S4082" s="9">
        <f t="shared" si="442"/>
        <v>0</v>
      </c>
      <c r="T4082" s="8">
        <f t="shared" si="443"/>
        <v>42189.673263888893</v>
      </c>
      <c r="U4082" s="8">
        <f t="shared" si="444"/>
        <v>42219.673263888893</v>
      </c>
      <c r="V4082" s="14">
        <f t="shared" si="445"/>
        <v>30</v>
      </c>
      <c r="W4082" s="10">
        <f t="shared" si="446"/>
        <v>-1</v>
      </c>
      <c r="X4082" s="21">
        <f t="shared" si="447"/>
        <v>2015</v>
      </c>
    </row>
    <row r="4083" spans="1:24" ht="45" x14ac:dyDescent="0.25">
      <c r="A4083">
        <v>1230</v>
      </c>
      <c r="B4083" s="1" t="s">
        <v>1231</v>
      </c>
      <c r="C4083" s="1" t="s">
        <v>5340</v>
      </c>
      <c r="D4083" s="3">
        <v>500000</v>
      </c>
      <c r="E4083" s="4">
        <v>0</v>
      </c>
      <c r="F4083" t="s">
        <v>8219</v>
      </c>
      <c r="G4083" t="s">
        <v>8223</v>
      </c>
      <c r="H4083" t="s">
        <v>8404</v>
      </c>
      <c r="I4083" t="s">
        <v>8245</v>
      </c>
      <c r="J4083">
        <v>1298589630</v>
      </c>
      <c r="K4083">
        <v>1295997630</v>
      </c>
      <c r="L4083" t="b">
        <v>0</v>
      </c>
      <c r="M4083">
        <v>0</v>
      </c>
      <c r="N4083" t="b">
        <v>0</v>
      </c>
      <c r="O4083" t="s">
        <v>8284</v>
      </c>
      <c r="P4083" t="s">
        <v>8326</v>
      </c>
      <c r="Q4083" t="s">
        <v>8353</v>
      </c>
      <c r="R4083">
        <f t="shared" si="441"/>
        <v>0</v>
      </c>
      <c r="S4083" s="9">
        <f t="shared" si="442"/>
        <v>0</v>
      </c>
      <c r="T4083" s="8">
        <f t="shared" si="443"/>
        <v>40568.972569444442</v>
      </c>
      <c r="U4083" s="8">
        <f t="shared" si="444"/>
        <v>40598.972569444442</v>
      </c>
      <c r="V4083" s="14">
        <f t="shared" si="445"/>
        <v>30</v>
      </c>
      <c r="W4083" s="10">
        <f t="shared" si="446"/>
        <v>-1</v>
      </c>
      <c r="X4083" s="21">
        <f t="shared" si="447"/>
        <v>2011</v>
      </c>
    </row>
    <row r="4084" spans="1:24" ht="60" x14ac:dyDescent="0.25">
      <c r="A4084">
        <v>2642</v>
      </c>
      <c r="B4084" s="1" t="s">
        <v>2642</v>
      </c>
      <c r="C4084" s="1" t="s">
        <v>6752</v>
      </c>
      <c r="D4084" s="3">
        <v>500000</v>
      </c>
      <c r="E4084" s="4">
        <v>0</v>
      </c>
      <c r="F4084" t="s">
        <v>8220</v>
      </c>
      <c r="G4084" t="s">
        <v>8235</v>
      </c>
      <c r="H4084" t="s">
        <v>8413</v>
      </c>
      <c r="I4084" t="s">
        <v>8248</v>
      </c>
      <c r="J4084">
        <v>1468565820</v>
      </c>
      <c r="K4084">
        <v>1465970108</v>
      </c>
      <c r="L4084" t="b">
        <v>0</v>
      </c>
      <c r="M4084">
        <v>0</v>
      </c>
      <c r="N4084" t="b">
        <v>0</v>
      </c>
      <c r="O4084" t="s">
        <v>8299</v>
      </c>
      <c r="P4084" t="s">
        <v>8307</v>
      </c>
      <c r="Q4084" t="s">
        <v>8314</v>
      </c>
      <c r="R4084">
        <f t="shared" si="441"/>
        <v>0</v>
      </c>
      <c r="S4084" s="9">
        <f t="shared" si="442"/>
        <v>0</v>
      </c>
      <c r="T4084" s="8">
        <f t="shared" si="443"/>
        <v>42536.246620370366</v>
      </c>
      <c r="U4084" s="8">
        <f t="shared" si="444"/>
        <v>42566.289583333331</v>
      </c>
      <c r="V4084" s="14">
        <f t="shared" si="445"/>
        <v>30.042962962965248</v>
      </c>
      <c r="W4084" s="10">
        <f t="shared" si="446"/>
        <v>-1</v>
      </c>
      <c r="X4084" s="21">
        <f t="shared" si="447"/>
        <v>2016</v>
      </c>
    </row>
    <row r="4085" spans="1:24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8405</v>
      </c>
      <c r="I4085" t="s">
        <v>8247</v>
      </c>
      <c r="J4085">
        <v>1420352264</v>
      </c>
      <c r="K4085">
        <v>1416896264</v>
      </c>
      <c r="L4085" t="b">
        <v>0</v>
      </c>
      <c r="M4085">
        <v>0</v>
      </c>
      <c r="N4085" t="b">
        <v>0</v>
      </c>
      <c r="O4085" t="s">
        <v>8270</v>
      </c>
      <c r="P4085" t="s">
        <v>8307</v>
      </c>
      <c r="Q4085" t="s">
        <v>8341</v>
      </c>
      <c r="R4085">
        <f t="shared" si="441"/>
        <v>0</v>
      </c>
      <c r="S4085" s="9">
        <f t="shared" si="442"/>
        <v>0</v>
      </c>
      <c r="T4085" s="8">
        <f t="shared" si="443"/>
        <v>41968.262314814812</v>
      </c>
      <c r="U4085" s="8">
        <f t="shared" si="444"/>
        <v>42008.262314814812</v>
      </c>
      <c r="V4085" s="14">
        <f t="shared" si="445"/>
        <v>40</v>
      </c>
      <c r="W4085" s="10">
        <f t="shared" si="446"/>
        <v>-1</v>
      </c>
      <c r="X4085" s="21">
        <f t="shared" si="447"/>
        <v>2014</v>
      </c>
    </row>
    <row r="4086" spans="1:24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t="s">
        <v>8225</v>
      </c>
      <c r="H4086" t="s">
        <v>8405</v>
      </c>
      <c r="I4086" t="s">
        <v>8247</v>
      </c>
      <c r="J4086">
        <v>1401662239</v>
      </c>
      <c r="K4086">
        <v>1399070239</v>
      </c>
      <c r="L4086" t="b">
        <v>0</v>
      </c>
      <c r="M4086">
        <v>1</v>
      </c>
      <c r="N4086" t="b">
        <v>0</v>
      </c>
      <c r="O4086" t="s">
        <v>8268</v>
      </c>
      <c r="P4086" t="s">
        <v>8320</v>
      </c>
      <c r="Q4086" t="s">
        <v>8338</v>
      </c>
      <c r="R4086">
        <f t="shared" si="441"/>
        <v>50</v>
      </c>
      <c r="S4086" s="9">
        <f t="shared" si="442"/>
        <v>0</v>
      </c>
      <c r="T4086" s="8">
        <f t="shared" si="443"/>
        <v>41761.94258101852</v>
      </c>
      <c r="U4086" s="8">
        <f t="shared" si="444"/>
        <v>41791.94258101852</v>
      </c>
      <c r="V4086" s="14">
        <f t="shared" si="445"/>
        <v>30</v>
      </c>
      <c r="W4086" s="10">
        <f t="shared" si="446"/>
        <v>-0.99990909090909086</v>
      </c>
      <c r="X4086" s="21">
        <f t="shared" si="447"/>
        <v>2014</v>
      </c>
    </row>
    <row r="4087" spans="1:24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t="s">
        <v>8223</v>
      </c>
      <c r="H4087" t="s">
        <v>8404</v>
      </c>
      <c r="I4087" t="s">
        <v>8245</v>
      </c>
      <c r="J4087">
        <v>1422902601</v>
      </c>
      <c r="K4087">
        <v>1417718601</v>
      </c>
      <c r="L4087" t="b">
        <v>0</v>
      </c>
      <c r="M4087">
        <v>4</v>
      </c>
      <c r="N4087" t="b">
        <v>0</v>
      </c>
      <c r="O4087" t="s">
        <v>8301</v>
      </c>
      <c r="P4087" t="s">
        <v>8322</v>
      </c>
      <c r="Q4087" t="s">
        <v>8323</v>
      </c>
      <c r="R4087">
        <f t="shared" si="441"/>
        <v>6.5</v>
      </c>
      <c r="S4087" s="9">
        <f t="shared" si="442"/>
        <v>0</v>
      </c>
      <c r="T4087" s="8">
        <f t="shared" si="443"/>
        <v>41977.780104166668</v>
      </c>
      <c r="U4087" s="8">
        <f t="shared" si="444"/>
        <v>42037.780104166668</v>
      </c>
      <c r="V4087" s="14">
        <f t="shared" si="445"/>
        <v>60</v>
      </c>
      <c r="W4087" s="10">
        <f t="shared" si="446"/>
        <v>-0.99996750000000001</v>
      </c>
      <c r="X4087" s="21">
        <f t="shared" si="447"/>
        <v>2014</v>
      </c>
    </row>
    <row r="4088" spans="1:24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t="s">
        <v>8234</v>
      </c>
      <c r="H4088" t="s">
        <v>8407</v>
      </c>
      <c r="I4088" t="s">
        <v>8254</v>
      </c>
      <c r="J4088">
        <v>1440863624</v>
      </c>
      <c r="K4088">
        <v>1438271624</v>
      </c>
      <c r="L4088" t="b">
        <v>0</v>
      </c>
      <c r="M4088">
        <v>1</v>
      </c>
      <c r="N4088" t="b">
        <v>0</v>
      </c>
      <c r="O4088" t="s">
        <v>8270</v>
      </c>
      <c r="P4088" t="s">
        <v>8307</v>
      </c>
      <c r="Q4088" t="s">
        <v>8341</v>
      </c>
      <c r="R4088">
        <f t="shared" si="441"/>
        <v>50</v>
      </c>
      <c r="S4088" s="9">
        <f t="shared" si="442"/>
        <v>0</v>
      </c>
      <c r="T4088" s="8">
        <f t="shared" si="443"/>
        <v>42215.662314814821</v>
      </c>
      <c r="U4088" s="8">
        <f t="shared" si="444"/>
        <v>42245.662314814821</v>
      </c>
      <c r="V4088" s="14">
        <f t="shared" si="445"/>
        <v>30</v>
      </c>
      <c r="W4088" s="10">
        <f t="shared" si="446"/>
        <v>-0.99994117647058822</v>
      </c>
      <c r="X4088" s="21">
        <f t="shared" si="447"/>
        <v>2015</v>
      </c>
    </row>
    <row r="4089" spans="1:24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t="s">
        <v>8223</v>
      </c>
      <c r="H4089" t="s">
        <v>8404</v>
      </c>
      <c r="I4089" t="s">
        <v>8245</v>
      </c>
      <c r="J4089">
        <v>1489537560</v>
      </c>
      <c r="K4089">
        <v>1484357160</v>
      </c>
      <c r="L4089" t="b">
        <v>0</v>
      </c>
      <c r="M4089">
        <v>6</v>
      </c>
      <c r="N4089" t="b">
        <v>0</v>
      </c>
      <c r="O4089" t="s">
        <v>8271</v>
      </c>
      <c r="P4089" t="s">
        <v>8307</v>
      </c>
      <c r="Q4089" t="s">
        <v>8309</v>
      </c>
      <c r="R4089">
        <f t="shared" si="441"/>
        <v>3304</v>
      </c>
      <c r="S4089" s="9">
        <f t="shared" si="442"/>
        <v>2</v>
      </c>
      <c r="T4089" s="8">
        <f t="shared" si="443"/>
        <v>42749.059722222228</v>
      </c>
      <c r="U4089" s="8">
        <f t="shared" si="444"/>
        <v>42809.018055555556</v>
      </c>
      <c r="V4089" s="14">
        <f t="shared" si="445"/>
        <v>59.958333333328483</v>
      </c>
      <c r="W4089" s="10">
        <f t="shared" si="446"/>
        <v>-0.97784285235274393</v>
      </c>
      <c r="X4089" s="21">
        <f t="shared" si="447"/>
        <v>2017</v>
      </c>
    </row>
    <row r="4090" spans="1:24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t="s">
        <v>8223</v>
      </c>
      <c r="H4090" t="s">
        <v>8404</v>
      </c>
      <c r="I4090" t="s">
        <v>8245</v>
      </c>
      <c r="J4090">
        <v>1395627327</v>
      </c>
      <c r="K4090">
        <v>1393038927</v>
      </c>
      <c r="L4090" t="b">
        <v>0</v>
      </c>
      <c r="M4090">
        <v>20</v>
      </c>
      <c r="N4090" t="b">
        <v>0</v>
      </c>
      <c r="O4090" t="s">
        <v>8280</v>
      </c>
      <c r="P4090" t="s">
        <v>8315</v>
      </c>
      <c r="Q4090" t="s">
        <v>8333</v>
      </c>
      <c r="R4090">
        <f t="shared" si="441"/>
        <v>71.55</v>
      </c>
      <c r="S4090" s="9">
        <f t="shared" si="442"/>
        <v>0</v>
      </c>
      <c r="T4090" s="8">
        <f t="shared" si="443"/>
        <v>41692.135729166665</v>
      </c>
      <c r="U4090" s="8">
        <f t="shared" si="444"/>
        <v>41722.0940625</v>
      </c>
      <c r="V4090" s="14">
        <f t="shared" si="445"/>
        <v>29.958333333335759</v>
      </c>
      <c r="W4090" s="10">
        <f t="shared" si="446"/>
        <v>-0.99841000000000002</v>
      </c>
      <c r="X4090" s="21">
        <f t="shared" si="447"/>
        <v>2014</v>
      </c>
    </row>
    <row r="4091" spans="1:24" ht="60" x14ac:dyDescent="0.25">
      <c r="A4091">
        <v>2643</v>
      </c>
      <c r="B4091" s="1" t="s">
        <v>2643</v>
      </c>
      <c r="C4091" s="1" t="s">
        <v>6753</v>
      </c>
      <c r="D4091" s="3">
        <v>1000000</v>
      </c>
      <c r="E4091" s="4">
        <v>335597.31</v>
      </c>
      <c r="F4091" t="s">
        <v>8219</v>
      </c>
      <c r="G4091" t="s">
        <v>8223</v>
      </c>
      <c r="H4091" t="s">
        <v>8404</v>
      </c>
      <c r="I4091" t="s">
        <v>8245</v>
      </c>
      <c r="J4091">
        <v>1482307140</v>
      </c>
      <c r="K4091">
        <v>1479218315</v>
      </c>
      <c r="L4091" t="b">
        <v>1</v>
      </c>
      <c r="M4091">
        <v>1501</v>
      </c>
      <c r="N4091" t="b">
        <v>0</v>
      </c>
      <c r="O4091" t="s">
        <v>8299</v>
      </c>
      <c r="P4091" t="s">
        <v>8307</v>
      </c>
      <c r="Q4091" t="s">
        <v>8314</v>
      </c>
      <c r="R4091">
        <f t="shared" si="441"/>
        <v>223.58</v>
      </c>
      <c r="S4091" s="9">
        <f t="shared" si="442"/>
        <v>34</v>
      </c>
      <c r="T4091" s="8">
        <f t="shared" si="443"/>
        <v>42689.582349537035</v>
      </c>
      <c r="U4091" s="8">
        <f t="shared" si="444"/>
        <v>42725.332638888889</v>
      </c>
      <c r="V4091" s="14">
        <f t="shared" si="445"/>
        <v>35.750289351854008</v>
      </c>
      <c r="W4091" s="10">
        <f t="shared" si="446"/>
        <v>-0.66440268999999996</v>
      </c>
      <c r="X4091" s="21">
        <f t="shared" si="447"/>
        <v>2016</v>
      </c>
    </row>
    <row r="4092" spans="1:24" ht="60" x14ac:dyDescent="0.25">
      <c r="A4092">
        <v>3081</v>
      </c>
      <c r="B4092" s="1" t="s">
        <v>3081</v>
      </c>
      <c r="C4092" s="1" t="s">
        <v>7191</v>
      </c>
      <c r="D4092" s="3">
        <v>1000000</v>
      </c>
      <c r="E4092" s="4">
        <v>2103</v>
      </c>
      <c r="F4092" t="s">
        <v>8220</v>
      </c>
      <c r="G4092" t="s">
        <v>8223</v>
      </c>
      <c r="H4092" t="s">
        <v>8404</v>
      </c>
      <c r="I4092" t="s">
        <v>8245</v>
      </c>
      <c r="J4092">
        <v>1442722891</v>
      </c>
      <c r="K4092">
        <v>1440130891</v>
      </c>
      <c r="L4092" t="b">
        <v>0</v>
      </c>
      <c r="M4092">
        <v>5</v>
      </c>
      <c r="N4092" t="b">
        <v>0</v>
      </c>
      <c r="O4092" t="s">
        <v>8301</v>
      </c>
      <c r="P4092" t="s">
        <v>8322</v>
      </c>
      <c r="Q4092" t="s">
        <v>8323</v>
      </c>
      <c r="R4092">
        <f t="shared" si="441"/>
        <v>420.6</v>
      </c>
      <c r="S4092" s="9">
        <f t="shared" si="442"/>
        <v>0</v>
      </c>
      <c r="T4092" s="8">
        <f t="shared" si="443"/>
        <v>42237.181608796294</v>
      </c>
      <c r="U4092" s="8">
        <f t="shared" si="444"/>
        <v>42267.181608796294</v>
      </c>
      <c r="V4092" s="14">
        <f t="shared" si="445"/>
        <v>30</v>
      </c>
      <c r="W4092" s="10">
        <f t="shared" si="446"/>
        <v>-0.99789700000000003</v>
      </c>
      <c r="X4092" s="21">
        <f t="shared" si="447"/>
        <v>2015</v>
      </c>
    </row>
    <row r="4093" spans="1:24" ht="60" x14ac:dyDescent="0.25">
      <c r="A4093">
        <v>192</v>
      </c>
      <c r="B4093" s="1" t="s">
        <v>194</v>
      </c>
      <c r="C4093" s="1" t="s">
        <v>4302</v>
      </c>
      <c r="D4093" s="3">
        <v>1000000</v>
      </c>
      <c r="E4093" s="4">
        <v>17</v>
      </c>
      <c r="F4093" t="s">
        <v>8220</v>
      </c>
      <c r="G4093" t="s">
        <v>8223</v>
      </c>
      <c r="H4093" t="s">
        <v>8404</v>
      </c>
      <c r="I4093" t="s">
        <v>8245</v>
      </c>
      <c r="J4093">
        <v>1413572432</v>
      </c>
      <c r="K4093">
        <v>1410980432</v>
      </c>
      <c r="L4093" t="b">
        <v>0</v>
      </c>
      <c r="M4093">
        <v>3</v>
      </c>
      <c r="N4093" t="b">
        <v>0</v>
      </c>
      <c r="O4093" t="s">
        <v>8266</v>
      </c>
      <c r="P4093" t="s">
        <v>8320</v>
      </c>
      <c r="Q4093" t="s">
        <v>8324</v>
      </c>
      <c r="R4093">
        <f t="shared" si="441"/>
        <v>5.67</v>
      </c>
      <c r="S4093" s="9">
        <f t="shared" si="442"/>
        <v>0</v>
      </c>
      <c r="T4093" s="8">
        <f t="shared" si="443"/>
        <v>41899.792037037041</v>
      </c>
      <c r="U4093" s="8">
        <f t="shared" si="444"/>
        <v>41929.792037037041</v>
      </c>
      <c r="V4093" s="14">
        <f t="shared" si="445"/>
        <v>30</v>
      </c>
      <c r="W4093" s="10">
        <f t="shared" si="446"/>
        <v>-0.99998299999999996</v>
      </c>
      <c r="X4093" s="21">
        <f t="shared" si="447"/>
        <v>2014</v>
      </c>
    </row>
    <row r="4094" spans="1:24" ht="60" x14ac:dyDescent="0.25">
      <c r="A4094">
        <v>3629</v>
      </c>
      <c r="B4094" s="1" t="s">
        <v>3627</v>
      </c>
      <c r="C4094" s="1" t="s">
        <v>7739</v>
      </c>
      <c r="D4094" s="3">
        <v>1000000</v>
      </c>
      <c r="E4094" s="4">
        <v>2</v>
      </c>
      <c r="F4094" t="s">
        <v>8220</v>
      </c>
      <c r="G4094" t="s">
        <v>8223</v>
      </c>
      <c r="H4094" t="s">
        <v>8404</v>
      </c>
      <c r="I4094" t="s">
        <v>8245</v>
      </c>
      <c r="J4094">
        <v>1462467600</v>
      </c>
      <c r="K4094">
        <v>1457403364</v>
      </c>
      <c r="L4094" t="b">
        <v>0</v>
      </c>
      <c r="M4094">
        <v>2</v>
      </c>
      <c r="N4094" t="b">
        <v>0</v>
      </c>
      <c r="O4094" t="s">
        <v>8303</v>
      </c>
      <c r="P4094" t="s">
        <v>8322</v>
      </c>
      <c r="Q4094" t="s">
        <v>8334</v>
      </c>
      <c r="R4094">
        <f t="shared" si="441"/>
        <v>1</v>
      </c>
      <c r="S4094" s="9">
        <f t="shared" si="442"/>
        <v>0</v>
      </c>
      <c r="T4094" s="8">
        <f t="shared" si="443"/>
        <v>42437.094490740739</v>
      </c>
      <c r="U4094" s="8">
        <f t="shared" si="444"/>
        <v>42495.708333333328</v>
      </c>
      <c r="V4094" s="14">
        <f t="shared" si="445"/>
        <v>58.613842592589208</v>
      </c>
      <c r="W4094" s="10">
        <f t="shared" si="446"/>
        <v>-0.99999800000000005</v>
      </c>
      <c r="X4094" s="21">
        <f t="shared" si="447"/>
        <v>2016</v>
      </c>
    </row>
    <row r="4095" spans="1:24" ht="30" x14ac:dyDescent="0.25">
      <c r="A4095">
        <v>639</v>
      </c>
      <c r="B4095" s="1" t="s">
        <v>640</v>
      </c>
      <c r="C4095" s="1" t="s">
        <v>4749</v>
      </c>
      <c r="D4095" s="3">
        <v>1000000</v>
      </c>
      <c r="E4095" s="4">
        <v>1</v>
      </c>
      <c r="F4095" t="s">
        <v>8219</v>
      </c>
      <c r="G4095" t="s">
        <v>8223</v>
      </c>
      <c r="H4095" t="s">
        <v>8404</v>
      </c>
      <c r="I4095" t="s">
        <v>8245</v>
      </c>
      <c r="J4095">
        <v>1413208795</v>
      </c>
      <c r="K4095">
        <v>1408024795</v>
      </c>
      <c r="L4095" t="b">
        <v>0</v>
      </c>
      <c r="M4095">
        <v>1</v>
      </c>
      <c r="N4095" t="b">
        <v>0</v>
      </c>
      <c r="O4095" t="s">
        <v>8270</v>
      </c>
      <c r="P4095" t="s">
        <v>8307</v>
      </c>
      <c r="Q4095" t="s">
        <v>8341</v>
      </c>
      <c r="R4095">
        <f t="shared" si="441"/>
        <v>1</v>
      </c>
      <c r="S4095" s="9">
        <f t="shared" si="442"/>
        <v>0</v>
      </c>
      <c r="T4095" s="8">
        <f t="shared" si="443"/>
        <v>41865.583275462966</v>
      </c>
      <c r="U4095" s="8">
        <f t="shared" si="444"/>
        <v>41925.583275462966</v>
      </c>
      <c r="V4095" s="14">
        <f t="shared" si="445"/>
        <v>60</v>
      </c>
      <c r="W4095" s="10">
        <f t="shared" si="446"/>
        <v>-0.99999899999999997</v>
      </c>
      <c r="X4095" s="21">
        <f t="shared" si="447"/>
        <v>2014</v>
      </c>
    </row>
    <row r="4096" spans="1:24" x14ac:dyDescent="0.25">
      <c r="A4096">
        <v>3061</v>
      </c>
      <c r="B4096" s="1" t="s">
        <v>3061</v>
      </c>
      <c r="C4096" s="1" t="s">
        <v>7171</v>
      </c>
      <c r="D4096" s="3">
        <v>1000000</v>
      </c>
      <c r="E4096" s="4">
        <v>0</v>
      </c>
      <c r="F4096" t="s">
        <v>8220</v>
      </c>
      <c r="G4096" t="s">
        <v>8223</v>
      </c>
      <c r="H4096" t="s">
        <v>8404</v>
      </c>
      <c r="I4096" t="s">
        <v>8245</v>
      </c>
      <c r="J4096">
        <v>1407955748</v>
      </c>
      <c r="K4096">
        <v>1405363748</v>
      </c>
      <c r="L4096" t="b">
        <v>0</v>
      </c>
      <c r="M4096">
        <v>0</v>
      </c>
      <c r="N4096" t="b">
        <v>0</v>
      </c>
      <c r="O4096" t="s">
        <v>8301</v>
      </c>
      <c r="P4096" t="s">
        <v>8322</v>
      </c>
      <c r="Q4096" t="s">
        <v>8323</v>
      </c>
      <c r="R4096">
        <f t="shared" si="441"/>
        <v>0</v>
      </c>
      <c r="S4096" s="9">
        <f t="shared" si="442"/>
        <v>0</v>
      </c>
      <c r="T4096" s="8">
        <f t="shared" si="443"/>
        <v>41834.784120370372</v>
      </c>
      <c r="U4096" s="8">
        <f t="shared" si="444"/>
        <v>41864.784120370372</v>
      </c>
      <c r="V4096" s="14">
        <f t="shared" si="445"/>
        <v>30</v>
      </c>
      <c r="W4096" s="10">
        <f t="shared" si="446"/>
        <v>-1</v>
      </c>
      <c r="X4096" s="21">
        <f t="shared" si="447"/>
        <v>2014</v>
      </c>
    </row>
    <row r="4097" spans="1:24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t="s">
        <v>8232</v>
      </c>
      <c r="H4097" t="s">
        <v>8415</v>
      </c>
      <c r="I4097" t="s">
        <v>8248</v>
      </c>
      <c r="J4097">
        <v>1462484196</v>
      </c>
      <c r="K4097">
        <v>1457303796</v>
      </c>
      <c r="L4097" t="b">
        <v>0</v>
      </c>
      <c r="M4097">
        <v>10</v>
      </c>
      <c r="N4097" t="b">
        <v>0</v>
      </c>
      <c r="O4097" t="s">
        <v>8301</v>
      </c>
      <c r="P4097" t="s">
        <v>8322</v>
      </c>
      <c r="Q4097" t="s">
        <v>8323</v>
      </c>
      <c r="R4097">
        <f t="shared" si="441"/>
        <v>12.8</v>
      </c>
      <c r="S4097" s="9">
        <f t="shared" si="442"/>
        <v>0</v>
      </c>
      <c r="T4097" s="8">
        <f t="shared" si="443"/>
        <v>42435.942083333335</v>
      </c>
      <c r="U4097" s="8">
        <f t="shared" si="444"/>
        <v>42495.900416666671</v>
      </c>
      <c r="V4097" s="14">
        <f t="shared" si="445"/>
        <v>59.958333333335759</v>
      </c>
      <c r="W4097" s="10">
        <f t="shared" si="446"/>
        <v>-0.99990153846153851</v>
      </c>
      <c r="X4097" s="21">
        <f t="shared" si="447"/>
        <v>2016</v>
      </c>
    </row>
    <row r="4098" spans="1:24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t="s">
        <v>8223</v>
      </c>
      <c r="H4098" t="s">
        <v>8404</v>
      </c>
      <c r="I4098" t="s">
        <v>8245</v>
      </c>
      <c r="J4098">
        <v>1427040435</v>
      </c>
      <c r="K4098">
        <v>1424452035</v>
      </c>
      <c r="L4098" t="b">
        <v>0</v>
      </c>
      <c r="M4098">
        <v>27</v>
      </c>
      <c r="N4098" t="b">
        <v>0</v>
      </c>
      <c r="O4098" t="s">
        <v>8301</v>
      </c>
      <c r="P4098" t="s">
        <v>8322</v>
      </c>
      <c r="Q4098" t="s">
        <v>8323</v>
      </c>
      <c r="R4098">
        <f t="shared" ref="R4098:R4115" si="448">IFERROR(ROUND(E4098/M4098,2),0)</f>
        <v>415.78</v>
      </c>
      <c r="S4098" s="9">
        <f t="shared" ref="S4098:S4115" si="449">ROUND((E4098/D4098)*100,0)</f>
        <v>1</v>
      </c>
      <c r="T4098" s="8">
        <f t="shared" ref="T4098:T4115" si="450">+(((K4098/60)/60)/24)+DATE(1970,1,1)</f>
        <v>42055.713368055556</v>
      </c>
      <c r="U4098" s="8">
        <f t="shared" ref="U4098:U4115" si="451">+(((J4098/60)/60/24)+DATE(1970,1,1))</f>
        <v>42085.671701388885</v>
      </c>
      <c r="V4098" s="14">
        <f t="shared" ref="V4098:V4115" si="452">+U4098-T4098</f>
        <v>29.958333333328483</v>
      </c>
      <c r="W4098" s="10">
        <f t="shared" ref="W4098:W4115" si="453">+(E4098-D4098)/D4098</f>
        <v>-0.99158260014126476</v>
      </c>
      <c r="X4098" s="21">
        <f t="shared" ref="X4098:X4115" si="454">YEAR(T4098)</f>
        <v>2015</v>
      </c>
    </row>
    <row r="4099" spans="1:24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t="s">
        <v>8223</v>
      </c>
      <c r="H4099" t="s">
        <v>8404</v>
      </c>
      <c r="I4099" t="s">
        <v>8245</v>
      </c>
      <c r="J4099">
        <v>1437657935</v>
      </c>
      <c r="K4099">
        <v>1434201935</v>
      </c>
      <c r="L4099" t="b">
        <v>0</v>
      </c>
      <c r="M4099">
        <v>4</v>
      </c>
      <c r="N4099" t="b">
        <v>0</v>
      </c>
      <c r="O4099" t="s">
        <v>8265</v>
      </c>
      <c r="P4099" t="s">
        <v>8320</v>
      </c>
      <c r="Q4099" t="s">
        <v>8336</v>
      </c>
      <c r="R4099">
        <f t="shared" si="448"/>
        <v>20.25</v>
      </c>
      <c r="S4099" s="9">
        <f t="shared" si="449"/>
        <v>0</v>
      </c>
      <c r="T4099" s="8">
        <f t="shared" si="450"/>
        <v>42168.559432870374</v>
      </c>
      <c r="U4099" s="8">
        <f t="shared" si="451"/>
        <v>42208.559432870374</v>
      </c>
      <c r="V4099" s="14">
        <f t="shared" si="452"/>
        <v>40</v>
      </c>
      <c r="W4099" s="10">
        <f t="shared" si="453"/>
        <v>-0.99994000000000005</v>
      </c>
      <c r="X4099" s="21">
        <f t="shared" si="454"/>
        <v>2015</v>
      </c>
    </row>
    <row r="4100" spans="1:24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t="s">
        <v>8223</v>
      </c>
      <c r="H4100" t="s">
        <v>8404</v>
      </c>
      <c r="I4100" t="s">
        <v>8245</v>
      </c>
      <c r="J4100">
        <v>1463879100</v>
      </c>
      <c r="K4100">
        <v>1461287350</v>
      </c>
      <c r="L4100" t="b">
        <v>0</v>
      </c>
      <c r="M4100">
        <v>0</v>
      </c>
      <c r="N4100" t="b">
        <v>0</v>
      </c>
      <c r="O4100" t="s">
        <v>8266</v>
      </c>
      <c r="P4100" t="s">
        <v>8320</v>
      </c>
      <c r="Q4100" t="s">
        <v>8324</v>
      </c>
      <c r="R4100">
        <f t="shared" si="448"/>
        <v>0</v>
      </c>
      <c r="S4100" s="9">
        <f t="shared" si="449"/>
        <v>0</v>
      </c>
      <c r="T4100" s="8">
        <f t="shared" si="450"/>
        <v>42482.048032407409</v>
      </c>
      <c r="U4100" s="8">
        <f t="shared" si="451"/>
        <v>42512.045138888891</v>
      </c>
      <c r="V4100" s="14">
        <f t="shared" si="452"/>
        <v>29.997106481481751</v>
      </c>
      <c r="W4100" s="10">
        <f t="shared" si="453"/>
        <v>-1</v>
      </c>
      <c r="X4100" s="21">
        <f t="shared" si="454"/>
        <v>2016</v>
      </c>
    </row>
    <row r="4101" spans="1:24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t="s">
        <v>8223</v>
      </c>
      <c r="H4101" t="s">
        <v>8404</v>
      </c>
      <c r="I4101" t="s">
        <v>8245</v>
      </c>
      <c r="J4101">
        <v>1451775651</v>
      </c>
      <c r="K4101">
        <v>1449183651</v>
      </c>
      <c r="L4101" t="b">
        <v>0</v>
      </c>
      <c r="M4101">
        <v>0</v>
      </c>
      <c r="N4101" t="b">
        <v>0</v>
      </c>
      <c r="O4101" t="s">
        <v>8266</v>
      </c>
      <c r="P4101" t="s">
        <v>8320</v>
      </c>
      <c r="Q4101" t="s">
        <v>8324</v>
      </c>
      <c r="R4101">
        <f t="shared" si="448"/>
        <v>0</v>
      </c>
      <c r="S4101" s="9">
        <f t="shared" si="449"/>
        <v>0</v>
      </c>
      <c r="T4101" s="8">
        <f t="shared" si="450"/>
        <v>42341.958923611113</v>
      </c>
      <c r="U4101" s="8">
        <f t="shared" si="451"/>
        <v>42371.958923611113</v>
      </c>
      <c r="V4101" s="14">
        <f t="shared" si="452"/>
        <v>30</v>
      </c>
      <c r="W4101" s="10">
        <f t="shared" si="453"/>
        <v>-1</v>
      </c>
      <c r="X4101" s="21">
        <f t="shared" si="454"/>
        <v>2015</v>
      </c>
    </row>
    <row r="4102" spans="1:24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t="s">
        <v>8223</v>
      </c>
      <c r="H4102" t="s">
        <v>8404</v>
      </c>
      <c r="I4102" t="s">
        <v>8245</v>
      </c>
      <c r="J4102">
        <v>1452142672</v>
      </c>
      <c r="K4102">
        <v>1449550672</v>
      </c>
      <c r="L4102" t="b">
        <v>0</v>
      </c>
      <c r="M4102">
        <v>0</v>
      </c>
      <c r="N4102" t="b">
        <v>0</v>
      </c>
      <c r="O4102" t="s">
        <v>8301</v>
      </c>
      <c r="P4102" t="s">
        <v>8322</v>
      </c>
      <c r="Q4102" t="s">
        <v>8323</v>
      </c>
      <c r="R4102">
        <f t="shared" si="448"/>
        <v>0</v>
      </c>
      <c r="S4102" s="9">
        <f t="shared" si="449"/>
        <v>0</v>
      </c>
      <c r="T4102" s="8">
        <f t="shared" si="450"/>
        <v>42346.20685185185</v>
      </c>
      <c r="U4102" s="8">
        <f t="shared" si="451"/>
        <v>42376.20685185185</v>
      </c>
      <c r="V4102" s="14">
        <f t="shared" si="452"/>
        <v>30</v>
      </c>
      <c r="W4102" s="10">
        <f t="shared" si="453"/>
        <v>-1</v>
      </c>
      <c r="X4102" s="21">
        <f t="shared" si="454"/>
        <v>2015</v>
      </c>
    </row>
    <row r="4103" spans="1:24" ht="60" x14ac:dyDescent="0.25">
      <c r="A4103">
        <v>3080</v>
      </c>
      <c r="B4103" s="1" t="s">
        <v>3080</v>
      </c>
      <c r="C4103" s="1" t="s">
        <v>7190</v>
      </c>
      <c r="D4103" s="3">
        <v>2000000</v>
      </c>
      <c r="E4103" s="4">
        <v>376</v>
      </c>
      <c r="F4103" t="s">
        <v>8220</v>
      </c>
      <c r="G4103" t="s">
        <v>8223</v>
      </c>
      <c r="H4103" t="s">
        <v>8404</v>
      </c>
      <c r="I4103" t="s">
        <v>8245</v>
      </c>
      <c r="J4103">
        <v>1419644444</v>
      </c>
      <c r="K4103">
        <v>1414456844</v>
      </c>
      <c r="L4103" t="b">
        <v>0</v>
      </c>
      <c r="M4103">
        <v>7</v>
      </c>
      <c r="N4103" t="b">
        <v>0</v>
      </c>
      <c r="O4103" t="s">
        <v>8301</v>
      </c>
      <c r="P4103" t="s">
        <v>8322</v>
      </c>
      <c r="Q4103" t="s">
        <v>8323</v>
      </c>
      <c r="R4103">
        <f t="shared" si="448"/>
        <v>53.71</v>
      </c>
      <c r="S4103" s="9">
        <f t="shared" si="449"/>
        <v>0</v>
      </c>
      <c r="T4103" s="8">
        <f t="shared" si="450"/>
        <v>41940.028287037036</v>
      </c>
      <c r="U4103" s="8">
        <f t="shared" si="451"/>
        <v>42000.0699537037</v>
      </c>
      <c r="V4103" s="14">
        <f t="shared" si="452"/>
        <v>60.041666666664241</v>
      </c>
      <c r="W4103" s="10">
        <f t="shared" si="453"/>
        <v>-0.99981200000000003</v>
      </c>
      <c r="X4103" s="21">
        <f t="shared" si="454"/>
        <v>2014</v>
      </c>
    </row>
    <row r="4104" spans="1:24" ht="60" x14ac:dyDescent="0.25">
      <c r="A4104">
        <v>163</v>
      </c>
      <c r="B4104" s="1" t="s">
        <v>165</v>
      </c>
      <c r="C4104" s="1" t="s">
        <v>4273</v>
      </c>
      <c r="D4104" s="3">
        <v>2000000</v>
      </c>
      <c r="E4104" s="4">
        <v>0</v>
      </c>
      <c r="F4104" t="s">
        <v>8220</v>
      </c>
      <c r="G4104" t="s">
        <v>8223</v>
      </c>
      <c r="H4104" t="s">
        <v>8404</v>
      </c>
      <c r="I4104" t="s">
        <v>8245</v>
      </c>
      <c r="J4104">
        <v>1443657600</v>
      </c>
      <c r="K4104">
        <v>1440716654</v>
      </c>
      <c r="L4104" t="b">
        <v>0</v>
      </c>
      <c r="M4104">
        <v>0</v>
      </c>
      <c r="N4104" t="b">
        <v>0</v>
      </c>
      <c r="O4104" t="s">
        <v>8266</v>
      </c>
      <c r="P4104" t="s">
        <v>8320</v>
      </c>
      <c r="Q4104" t="s">
        <v>8324</v>
      </c>
      <c r="R4104">
        <f t="shared" si="448"/>
        <v>0</v>
      </c>
      <c r="S4104" s="9">
        <f t="shared" si="449"/>
        <v>0</v>
      </c>
      <c r="T4104" s="8">
        <f t="shared" si="450"/>
        <v>42243.961273148147</v>
      </c>
      <c r="U4104" s="8">
        <f t="shared" si="451"/>
        <v>42278</v>
      </c>
      <c r="V4104" s="14">
        <f t="shared" si="452"/>
        <v>34.038726851853426</v>
      </c>
      <c r="W4104" s="10">
        <f t="shared" si="453"/>
        <v>-1</v>
      </c>
      <c r="X4104" s="21">
        <f t="shared" si="454"/>
        <v>2015</v>
      </c>
    </row>
    <row r="4105" spans="1:24" ht="45" x14ac:dyDescent="0.25">
      <c r="A4105">
        <v>195</v>
      </c>
      <c r="B4105" s="1" t="s">
        <v>197</v>
      </c>
      <c r="C4105" s="1" t="s">
        <v>4305</v>
      </c>
      <c r="D4105" s="3">
        <v>2000000</v>
      </c>
      <c r="E4105" s="4">
        <v>0</v>
      </c>
      <c r="F4105" t="s">
        <v>8220</v>
      </c>
      <c r="G4105" t="s">
        <v>8223</v>
      </c>
      <c r="H4105" t="s">
        <v>8404</v>
      </c>
      <c r="I4105" t="s">
        <v>8245</v>
      </c>
      <c r="J4105">
        <v>1436544332</v>
      </c>
      <c r="K4105">
        <v>1431360332</v>
      </c>
      <c r="L4105" t="b">
        <v>0</v>
      </c>
      <c r="M4105">
        <v>0</v>
      </c>
      <c r="N4105" t="b">
        <v>0</v>
      </c>
      <c r="O4105" t="s">
        <v>8266</v>
      </c>
      <c r="P4105" t="s">
        <v>8320</v>
      </c>
      <c r="Q4105" t="s">
        <v>8324</v>
      </c>
      <c r="R4105">
        <f t="shared" si="448"/>
        <v>0</v>
      </c>
      <c r="S4105" s="9">
        <f t="shared" si="449"/>
        <v>0</v>
      </c>
      <c r="T4105" s="8">
        <f t="shared" si="450"/>
        <v>42135.67050925926</v>
      </c>
      <c r="U4105" s="8">
        <f t="shared" si="451"/>
        <v>42195.67050925926</v>
      </c>
      <c r="V4105" s="14">
        <f t="shared" si="452"/>
        <v>60</v>
      </c>
      <c r="W4105" s="10">
        <f t="shared" si="453"/>
        <v>-1</v>
      </c>
      <c r="X4105" s="21">
        <f t="shared" si="454"/>
        <v>2015</v>
      </c>
    </row>
    <row r="4106" spans="1:24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t="s">
        <v>8223</v>
      </c>
      <c r="H4106" t="s">
        <v>8404</v>
      </c>
      <c r="I4106" t="s">
        <v>8245</v>
      </c>
      <c r="J4106">
        <v>1416933390</v>
      </c>
      <c r="K4106">
        <v>1411745790</v>
      </c>
      <c r="L4106" t="b">
        <v>0</v>
      </c>
      <c r="M4106">
        <v>1</v>
      </c>
      <c r="N4106" t="b">
        <v>0</v>
      </c>
      <c r="O4106" t="s">
        <v>8270</v>
      </c>
      <c r="P4106" t="s">
        <v>8307</v>
      </c>
      <c r="Q4106" t="s">
        <v>8341</v>
      </c>
      <c r="R4106">
        <f t="shared" si="448"/>
        <v>1</v>
      </c>
      <c r="S4106" s="9">
        <f t="shared" si="449"/>
        <v>0</v>
      </c>
      <c r="T4106" s="8">
        <f t="shared" si="450"/>
        <v>41908.650347222225</v>
      </c>
      <c r="U4106" s="8">
        <f t="shared" si="451"/>
        <v>41968.692013888889</v>
      </c>
      <c r="V4106" s="14">
        <f t="shared" si="452"/>
        <v>60.041666666664241</v>
      </c>
      <c r="W4106" s="10">
        <f t="shared" si="453"/>
        <v>-0.99999959999999999</v>
      </c>
      <c r="X4106" s="21">
        <f t="shared" si="454"/>
        <v>2014</v>
      </c>
    </row>
    <row r="4107" spans="1:24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t="s">
        <v>8223</v>
      </c>
      <c r="H4107" t="s">
        <v>8404</v>
      </c>
      <c r="I4107" t="s">
        <v>8245</v>
      </c>
      <c r="J4107">
        <v>1434309540</v>
      </c>
      <c r="K4107">
        <v>1429287900</v>
      </c>
      <c r="L4107" t="b">
        <v>0</v>
      </c>
      <c r="M4107">
        <v>7</v>
      </c>
      <c r="N4107" t="b">
        <v>0</v>
      </c>
      <c r="O4107" t="s">
        <v>8301</v>
      </c>
      <c r="P4107" t="s">
        <v>8322</v>
      </c>
      <c r="Q4107" t="s">
        <v>8323</v>
      </c>
      <c r="R4107">
        <f t="shared" si="448"/>
        <v>92.14</v>
      </c>
      <c r="S4107" s="9">
        <f t="shared" si="449"/>
        <v>0</v>
      </c>
      <c r="T4107" s="8">
        <f t="shared" si="450"/>
        <v>42111.684027777781</v>
      </c>
      <c r="U4107" s="8">
        <f t="shared" si="451"/>
        <v>42169.804861111115</v>
      </c>
      <c r="V4107" s="14">
        <f t="shared" si="452"/>
        <v>58.120833333334303</v>
      </c>
      <c r="W4107" s="10">
        <f t="shared" si="453"/>
        <v>-0.99976964285714287</v>
      </c>
      <c r="X4107" s="21">
        <f t="shared" si="454"/>
        <v>2015</v>
      </c>
    </row>
    <row r="4108" spans="1:24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t="s">
        <v>8223</v>
      </c>
      <c r="H4108" t="s">
        <v>8404</v>
      </c>
      <c r="I4108" t="s">
        <v>8245</v>
      </c>
      <c r="J4108">
        <v>1438437600</v>
      </c>
      <c r="K4108">
        <v>1433254875</v>
      </c>
      <c r="L4108" t="b">
        <v>0</v>
      </c>
      <c r="M4108">
        <v>6</v>
      </c>
      <c r="N4108" t="b">
        <v>0</v>
      </c>
      <c r="O4108" t="s">
        <v>8303</v>
      </c>
      <c r="P4108" t="s">
        <v>8322</v>
      </c>
      <c r="Q4108" t="s">
        <v>8334</v>
      </c>
      <c r="R4108">
        <f t="shared" si="448"/>
        <v>300</v>
      </c>
      <c r="S4108" s="9">
        <f t="shared" si="449"/>
        <v>0</v>
      </c>
      <c r="T4108" s="8">
        <f t="shared" si="450"/>
        <v>42157.598090277781</v>
      </c>
      <c r="U4108" s="8">
        <f t="shared" si="451"/>
        <v>42217.583333333328</v>
      </c>
      <c r="V4108" s="14">
        <f t="shared" si="452"/>
        <v>59.985243055547471</v>
      </c>
      <c r="W4108" s="10">
        <f t="shared" si="453"/>
        <v>-0.99939999999999996</v>
      </c>
      <c r="X4108" s="21">
        <f t="shared" si="454"/>
        <v>2015</v>
      </c>
    </row>
    <row r="4109" spans="1:24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t="s">
        <v>8223</v>
      </c>
      <c r="H4109" t="s">
        <v>8404</v>
      </c>
      <c r="I4109" t="s">
        <v>8245</v>
      </c>
      <c r="J4109">
        <v>1453538752</v>
      </c>
      <c r="K4109">
        <v>1450946752</v>
      </c>
      <c r="L4109" t="b">
        <v>0</v>
      </c>
      <c r="M4109">
        <v>0</v>
      </c>
      <c r="N4109" t="b">
        <v>0</v>
      </c>
      <c r="O4109" t="s">
        <v>8301</v>
      </c>
      <c r="P4109" t="s">
        <v>8322</v>
      </c>
      <c r="Q4109" t="s">
        <v>8323</v>
      </c>
      <c r="R4109">
        <f t="shared" si="448"/>
        <v>0</v>
      </c>
      <c r="S4109" s="9">
        <f t="shared" si="449"/>
        <v>0</v>
      </c>
      <c r="T4109" s="8">
        <f t="shared" si="450"/>
        <v>42362.36518518519</v>
      </c>
      <c r="U4109" s="8">
        <f t="shared" si="451"/>
        <v>42392.36518518519</v>
      </c>
      <c r="V4109" s="14">
        <f t="shared" si="452"/>
        <v>30</v>
      </c>
      <c r="W4109" s="10">
        <f t="shared" si="453"/>
        <v>-1</v>
      </c>
      <c r="X4109" s="21">
        <f t="shared" si="454"/>
        <v>2015</v>
      </c>
    </row>
    <row r="4110" spans="1:24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t="s">
        <v>8225</v>
      </c>
      <c r="H4110" t="s">
        <v>8405</v>
      </c>
      <c r="I4110" t="s">
        <v>8247</v>
      </c>
      <c r="J4110">
        <v>1436506726</v>
      </c>
      <c r="K4110">
        <v>1431322726</v>
      </c>
      <c r="L4110" t="b">
        <v>0</v>
      </c>
      <c r="M4110">
        <v>0</v>
      </c>
      <c r="N4110" t="b">
        <v>0</v>
      </c>
      <c r="O4110" t="s">
        <v>8266</v>
      </c>
      <c r="P4110" t="s">
        <v>8320</v>
      </c>
      <c r="Q4110" t="s">
        <v>8324</v>
      </c>
      <c r="R4110">
        <f t="shared" si="448"/>
        <v>0</v>
      </c>
      <c r="S4110" s="9">
        <f t="shared" si="449"/>
        <v>0</v>
      </c>
      <c r="T4110" s="8">
        <f t="shared" si="450"/>
        <v>42135.235254629632</v>
      </c>
      <c r="U4110" s="8">
        <f t="shared" si="451"/>
        <v>42195.235254629632</v>
      </c>
      <c r="V4110" s="14">
        <f t="shared" si="452"/>
        <v>60</v>
      </c>
      <c r="W4110" s="10">
        <f t="shared" si="453"/>
        <v>-1</v>
      </c>
      <c r="X4110" s="21">
        <f t="shared" si="454"/>
        <v>2015</v>
      </c>
    </row>
    <row r="4111" spans="1:24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t="s">
        <v>8226</v>
      </c>
      <c r="H4111" t="s">
        <v>8406</v>
      </c>
      <c r="I4111" t="s">
        <v>8248</v>
      </c>
      <c r="J4111">
        <v>1443121765</v>
      </c>
      <c r="K4111">
        <v>1440529765</v>
      </c>
      <c r="L4111" t="b">
        <v>0</v>
      </c>
      <c r="M4111">
        <v>2</v>
      </c>
      <c r="N4111" t="b">
        <v>0</v>
      </c>
      <c r="O4111" t="s">
        <v>8300</v>
      </c>
      <c r="P4111" t="s">
        <v>8307</v>
      </c>
      <c r="Q4111" t="s">
        <v>8339</v>
      </c>
      <c r="R4111">
        <f t="shared" si="448"/>
        <v>550</v>
      </c>
      <c r="S4111" s="9">
        <f t="shared" si="449"/>
        <v>0</v>
      </c>
      <c r="T4111" s="8">
        <f t="shared" si="450"/>
        <v>42241.798206018517</v>
      </c>
      <c r="U4111" s="8">
        <f t="shared" si="451"/>
        <v>42271.798206018517</v>
      </c>
      <c r="V4111" s="14">
        <f t="shared" si="452"/>
        <v>30</v>
      </c>
      <c r="W4111" s="10">
        <f t="shared" si="453"/>
        <v>-0.99986249999999999</v>
      </c>
      <c r="X4111" s="21">
        <f t="shared" si="454"/>
        <v>2015</v>
      </c>
    </row>
    <row r="4112" spans="1:24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t="s">
        <v>8234</v>
      </c>
      <c r="H4112" t="s">
        <v>8407</v>
      </c>
      <c r="I4112" t="s">
        <v>8254</v>
      </c>
      <c r="J4112">
        <v>1476319830</v>
      </c>
      <c r="K4112">
        <v>1471135830</v>
      </c>
      <c r="L4112" t="b">
        <v>0</v>
      </c>
      <c r="M4112">
        <v>0</v>
      </c>
      <c r="N4112" t="b">
        <v>0</v>
      </c>
      <c r="O4112" t="s">
        <v>8268</v>
      </c>
      <c r="P4112" t="s">
        <v>8320</v>
      </c>
      <c r="Q4112" t="s">
        <v>8338</v>
      </c>
      <c r="R4112">
        <f t="shared" si="448"/>
        <v>0</v>
      </c>
      <c r="S4112" s="9">
        <f t="shared" si="449"/>
        <v>0</v>
      </c>
      <c r="T4112" s="8">
        <f t="shared" si="450"/>
        <v>42596.03506944445</v>
      </c>
      <c r="U4112" s="8">
        <f t="shared" si="451"/>
        <v>42656.03506944445</v>
      </c>
      <c r="V4112" s="14">
        <f t="shared" si="452"/>
        <v>60</v>
      </c>
      <c r="W4112" s="10">
        <f t="shared" si="453"/>
        <v>-1</v>
      </c>
      <c r="X4112" s="21">
        <f t="shared" si="454"/>
        <v>2016</v>
      </c>
    </row>
    <row r="4113" spans="1:24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t="s">
        <v>8223</v>
      </c>
      <c r="H4113" t="s">
        <v>8404</v>
      </c>
      <c r="I4113" t="s">
        <v>8245</v>
      </c>
      <c r="J4113">
        <v>1417391100</v>
      </c>
      <c r="K4113">
        <v>1412371898</v>
      </c>
      <c r="L4113" t="b">
        <v>0</v>
      </c>
      <c r="M4113">
        <v>0</v>
      </c>
      <c r="N4113" t="b">
        <v>0</v>
      </c>
      <c r="O4113" t="s">
        <v>8285</v>
      </c>
      <c r="P4113" t="s">
        <v>8310</v>
      </c>
      <c r="Q4113" t="s">
        <v>8347</v>
      </c>
      <c r="R4113">
        <f t="shared" si="448"/>
        <v>0</v>
      </c>
      <c r="S4113" s="9">
        <f t="shared" si="449"/>
        <v>0</v>
      </c>
      <c r="T4113" s="8">
        <f t="shared" si="450"/>
        <v>41915.896967592591</v>
      </c>
      <c r="U4113" s="8">
        <f t="shared" si="451"/>
        <v>41973.989583333328</v>
      </c>
      <c r="V4113" s="14">
        <f t="shared" si="452"/>
        <v>58.092615740737529</v>
      </c>
      <c r="W4113" s="10">
        <f t="shared" si="453"/>
        <v>-1</v>
      </c>
      <c r="X4113" s="21">
        <f t="shared" si="454"/>
        <v>2014</v>
      </c>
    </row>
    <row r="4114" spans="1:24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t="s">
        <v>8223</v>
      </c>
      <c r="H4114" t="s">
        <v>8404</v>
      </c>
      <c r="I4114" t="s">
        <v>8245</v>
      </c>
      <c r="J4114">
        <v>1410459023</v>
      </c>
      <c r="K4114">
        <v>1407867023</v>
      </c>
      <c r="L4114" t="b">
        <v>0</v>
      </c>
      <c r="M4114">
        <v>0</v>
      </c>
      <c r="N4114" t="b">
        <v>0</v>
      </c>
      <c r="O4114" t="s">
        <v>8301</v>
      </c>
      <c r="P4114" t="s">
        <v>8322</v>
      </c>
      <c r="Q4114" t="s">
        <v>8323</v>
      </c>
      <c r="R4114">
        <f t="shared" si="448"/>
        <v>0</v>
      </c>
      <c r="S4114" s="9">
        <f t="shared" si="449"/>
        <v>0</v>
      </c>
      <c r="T4114" s="8">
        <f t="shared" si="450"/>
        <v>41863.757210648146</v>
      </c>
      <c r="U4114" s="8">
        <f t="shared" si="451"/>
        <v>41893.757210648146</v>
      </c>
      <c r="V4114" s="14">
        <f t="shared" si="452"/>
        <v>30</v>
      </c>
      <c r="W4114" s="10">
        <f t="shared" si="453"/>
        <v>-1</v>
      </c>
      <c r="X4114" s="21">
        <f t="shared" si="454"/>
        <v>2014</v>
      </c>
    </row>
    <row r="4115" spans="1:24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t="s">
        <v>8223</v>
      </c>
      <c r="H4115" t="s">
        <v>8404</v>
      </c>
      <c r="I4115" t="s">
        <v>8245</v>
      </c>
      <c r="J4115">
        <v>1476094907</v>
      </c>
      <c r="K4115">
        <v>1470910907</v>
      </c>
      <c r="L4115" t="b">
        <v>0</v>
      </c>
      <c r="M4115">
        <v>0</v>
      </c>
      <c r="N4115" t="b">
        <v>0</v>
      </c>
      <c r="O4115" t="s">
        <v>8265</v>
      </c>
      <c r="P4115" t="s">
        <v>8320</v>
      </c>
      <c r="Q4115" t="s">
        <v>8336</v>
      </c>
      <c r="R4115">
        <f t="shared" si="448"/>
        <v>0</v>
      </c>
      <c r="S4115" s="9">
        <f t="shared" si="449"/>
        <v>0</v>
      </c>
      <c r="T4115" s="8">
        <f t="shared" si="450"/>
        <v>42593.431793981479</v>
      </c>
      <c r="U4115" s="8">
        <f t="shared" si="451"/>
        <v>42653.431793981479</v>
      </c>
      <c r="V4115" s="14">
        <f t="shared" si="452"/>
        <v>60</v>
      </c>
      <c r="W4115" s="10">
        <f t="shared" si="453"/>
        <v>-1</v>
      </c>
      <c r="X4115" s="21">
        <f t="shared" si="454"/>
        <v>2016</v>
      </c>
    </row>
  </sheetData>
  <conditionalFormatting sqref="F1:F1048576 S2:S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S1:S1048576">
    <cfRule type="colorScale" priority="7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9339-A0F0-4423-BB53-7036288B6F02}">
  <sheetPr>
    <tabColor theme="9" tint="-0.499984740745262"/>
  </sheetPr>
  <dimension ref="A1:E18"/>
  <sheetViews>
    <sheetView showGridLines="0" zoomScale="130" zoomScaleNormal="130"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8357</v>
      </c>
      <c r="B1" t="s">
        <v>8322</v>
      </c>
    </row>
    <row r="2" spans="1:5" x14ac:dyDescent="0.25">
      <c r="A2" s="11" t="s">
        <v>8381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0272-0EBE-45CB-B874-149D5605DA4E}">
  <dimension ref="A6:H20"/>
  <sheetViews>
    <sheetView showGridLines="0" topLeftCell="A25" zoomScaleNormal="100" workbookViewId="0">
      <selection activeCell="E55" sqref="E55"/>
    </sheetView>
  </sheetViews>
  <sheetFormatPr defaultRowHeight="15" x14ac:dyDescent="0.25"/>
  <cols>
    <col min="1" max="1" width="23" style="16" customWidth="1"/>
    <col min="2" max="2" width="26.7109375" bestFit="1" customWidth="1"/>
    <col min="3" max="3" width="20.28515625" bestFit="1" customWidth="1"/>
    <col min="4" max="4" width="24.5703125" bestFit="1" customWidth="1"/>
    <col min="5" max="5" width="21.28515625" customWidth="1"/>
    <col min="6" max="6" width="31.28515625" bestFit="1" customWidth="1"/>
    <col min="7" max="7" width="24.85546875" bestFit="1" customWidth="1"/>
    <col min="8" max="8" width="29.140625" bestFit="1" customWidth="1"/>
    <col min="9" max="16384" width="9.140625" style="22"/>
  </cols>
  <sheetData>
    <row r="6" spans="1:8" ht="15.75" thickBot="1" x14ac:dyDescent="0.3"/>
    <row r="7" spans="1:8" ht="20.25" thickTop="1" x14ac:dyDescent="0.25">
      <c r="A7" s="31" t="s">
        <v>8382</v>
      </c>
      <c r="B7" s="35" t="s">
        <v>8383</v>
      </c>
      <c r="C7" s="23" t="s">
        <v>8384</v>
      </c>
      <c r="D7" s="36" t="s">
        <v>8385</v>
      </c>
      <c r="E7" s="37" t="s">
        <v>8386</v>
      </c>
      <c r="F7" s="34" t="s">
        <v>8387</v>
      </c>
      <c r="G7" s="23" t="s">
        <v>8388</v>
      </c>
      <c r="H7" s="24" t="s">
        <v>8389</v>
      </c>
    </row>
    <row r="8" spans="1:8" x14ac:dyDescent="0.25">
      <c r="A8" s="32" t="s">
        <v>8390</v>
      </c>
      <c r="B8" s="25">
        <f>COUNTIFS(Kickstarter!$D:$D,"&lt;1000",Kickstarter!$F:$F,"successful",Kickstarter!Q:Q,"plays")</f>
        <v>141</v>
      </c>
      <c r="C8" s="17">
        <f>COUNTIFS(Kickstarter!$D:$D,"&lt;1000", Kickstarter!$F:$F,"failed",Kickstarter!Q:Q,"plays")</f>
        <v>45</v>
      </c>
      <c r="D8" s="38">
        <f>COUNTIFS(Kickstarter!$D:$D,"&lt;1000",Kickstarter!$F:$F,"canceled",Kickstarter!Q:Q,"plays")</f>
        <v>0</v>
      </c>
      <c r="E8" s="19">
        <f>+SUM(B8:D8)</f>
        <v>186</v>
      </c>
      <c r="F8" s="40">
        <f>+B8/$E8</f>
        <v>0.75806451612903225</v>
      </c>
      <c r="G8" s="27">
        <f>+C8/$E8</f>
        <v>0.24193548387096775</v>
      </c>
      <c r="H8" s="29">
        <f>+D8/$E8</f>
        <v>0</v>
      </c>
    </row>
    <row r="9" spans="1:8" x14ac:dyDescent="0.25">
      <c r="A9" s="32" t="s">
        <v>8391</v>
      </c>
      <c r="B9" s="25">
        <f>COUNTIFS(Kickstarter!$D:$D,"&gt;=1000",Kickstarter!$D:$D,"&lt;5000",Kickstarter!$F:$F,"successful",Kickstarter!Q:Q,"plays")</f>
        <v>388</v>
      </c>
      <c r="C9" s="17">
        <f>COUNTIFS(Kickstarter!$D:$D,"&gt;=1000",Kickstarter!$D:$D,"&lt;5000", Kickstarter!$F:$F,"failed",Kickstarter!Q:Q,"plays")</f>
        <v>146</v>
      </c>
      <c r="D9" s="38">
        <f>COUNTIFS(Kickstarter!$D:$D,"&gt;=1000",Kickstarter!$D:$D,"&lt;5000",Kickstarter!$F:$F,"canceled",Kickstarter!Q:Q,"plays")</f>
        <v>0</v>
      </c>
      <c r="E9" s="19">
        <f t="shared" ref="E9:E19" si="0">+SUM(B9:D9)</f>
        <v>534</v>
      </c>
      <c r="F9" s="40">
        <f t="shared" ref="F9:F19" si="1">+B9/$E9</f>
        <v>0.72659176029962547</v>
      </c>
      <c r="G9" s="27">
        <f t="shared" ref="G9:G19" si="2">+C9/$E9</f>
        <v>0.27340823970037453</v>
      </c>
      <c r="H9" s="29">
        <f t="shared" ref="H9:H19" si="3">+D9/$E9</f>
        <v>0</v>
      </c>
    </row>
    <row r="10" spans="1:8" x14ac:dyDescent="0.25">
      <c r="A10" s="32" t="s">
        <v>8392</v>
      </c>
      <c r="B10" s="25">
        <f>COUNTIFS(Kickstarter!$D:$D,"&gt;=5000",Kickstarter!$D:$D,"&lt;10000",Kickstarter!$F:$F,"successful",Kickstarter!Q:Q,"plays")</f>
        <v>93</v>
      </c>
      <c r="C10" s="17">
        <f>COUNTIFS(Kickstarter!$D:$D,"&gt;=5000",Kickstarter!$D:$D,"&lt;10000", Kickstarter!$F:$F,"failed",Kickstarter!Q:Q,"plays")</f>
        <v>76</v>
      </c>
      <c r="D10" s="38">
        <f>COUNTIFS(Kickstarter!$D:$D,"&gt;=5000",Kickstarter!$D:$D,"&lt;10000",Kickstarter!$F:$F,"canceled",Kickstarter!Q:Q,"plays")</f>
        <v>0</v>
      </c>
      <c r="E10" s="19">
        <f t="shared" si="0"/>
        <v>169</v>
      </c>
      <c r="F10" s="40">
        <f t="shared" si="1"/>
        <v>0.55029585798816572</v>
      </c>
      <c r="G10" s="27">
        <f t="shared" si="2"/>
        <v>0.44970414201183434</v>
      </c>
      <c r="H10" s="29">
        <f t="shared" si="3"/>
        <v>0</v>
      </c>
    </row>
    <row r="11" spans="1:8" x14ac:dyDescent="0.25">
      <c r="A11" s="32" t="s">
        <v>8393</v>
      </c>
      <c r="B11" s="25">
        <f>COUNTIFS(Kickstarter!$D:$D,"&gt;=10000",Kickstarter!$D:$D,"&lt;15000",Kickstarter!$F:$F,"successful",Kickstarter!Q:Q,"plays")</f>
        <v>39</v>
      </c>
      <c r="C11" s="17">
        <f>COUNTIFS(Kickstarter!$D:$D,"&gt;=10000",Kickstarter!$D:$D,"&lt;15000", Kickstarter!$F:$F,"failed",Kickstarter!Q:Q,"plays")</f>
        <v>33</v>
      </c>
      <c r="D11" s="38">
        <f>COUNTIFS(Kickstarter!$D:$D,"&gt;=10000",Kickstarter!$D:$D,"&lt;15000",Kickstarter!$F:$F,"canceled",Kickstarter!Q:Q,"plays")</f>
        <v>0</v>
      </c>
      <c r="E11" s="19">
        <f t="shared" si="0"/>
        <v>72</v>
      </c>
      <c r="F11" s="40">
        <f t="shared" si="1"/>
        <v>0.54166666666666663</v>
      </c>
      <c r="G11" s="27">
        <f t="shared" si="2"/>
        <v>0.45833333333333331</v>
      </c>
      <c r="H11" s="29">
        <f t="shared" si="3"/>
        <v>0</v>
      </c>
    </row>
    <row r="12" spans="1:8" x14ac:dyDescent="0.25">
      <c r="A12" s="32" t="s">
        <v>8394</v>
      </c>
      <c r="B12" s="25">
        <f>COUNTIFS(Kickstarter!$D:$D,"&gt;=15000",Kickstarter!$D:$D,"&lt;20000",Kickstarter!$F:$F,"successful",Kickstarter!Q:Q,"plays")</f>
        <v>12</v>
      </c>
      <c r="C12" s="17">
        <f>COUNTIFS(Kickstarter!$D:$D,"&gt;=15000",Kickstarter!$D:$D,"&lt;20000", Kickstarter!$F:$F,"failed",Kickstarter!Q:Q,"plays")</f>
        <v>12</v>
      </c>
      <c r="D12" s="38">
        <f>COUNTIFS(Kickstarter!$D:$D,"&gt;=15000",Kickstarter!$D:$D,"&lt;20000",Kickstarter!$F:$F,"canceled",Kickstarter!Q:Q,"plays")</f>
        <v>0</v>
      </c>
      <c r="E12" s="19">
        <f t="shared" si="0"/>
        <v>24</v>
      </c>
      <c r="F12" s="40">
        <f t="shared" si="1"/>
        <v>0.5</v>
      </c>
      <c r="G12" s="27">
        <f t="shared" si="2"/>
        <v>0.5</v>
      </c>
      <c r="H12" s="29">
        <f t="shared" si="3"/>
        <v>0</v>
      </c>
    </row>
    <row r="13" spans="1:8" x14ac:dyDescent="0.25">
      <c r="A13" s="32" t="s">
        <v>8395</v>
      </c>
      <c r="B13" s="25">
        <f>COUNTIFS(Kickstarter!$D:$D,"&gt;=20000",Kickstarter!$D:$D,"&lt;25000",Kickstarter!$F:$F,"successful",Kickstarter!Q:Q,"plays")</f>
        <v>9</v>
      </c>
      <c r="C13" s="17">
        <f>COUNTIFS(Kickstarter!$D:$D,"&gt;=20000",Kickstarter!$D:$D,"&lt;25000", Kickstarter!$F:$F,"failed",Kickstarter!Q:Q,"plays")</f>
        <v>11</v>
      </c>
      <c r="D13" s="38">
        <f>COUNTIFS(Kickstarter!$D:$D,"&gt;=20000",Kickstarter!$D:$D,"&lt;25000",Kickstarter!$F:$F,"canceled",Kickstarter!Q:Q,"plays")</f>
        <v>0</v>
      </c>
      <c r="E13" s="19">
        <f t="shared" si="0"/>
        <v>20</v>
      </c>
      <c r="F13" s="40">
        <f t="shared" si="1"/>
        <v>0.45</v>
      </c>
      <c r="G13" s="27">
        <f t="shared" si="2"/>
        <v>0.55000000000000004</v>
      </c>
      <c r="H13" s="29">
        <f t="shared" si="3"/>
        <v>0</v>
      </c>
    </row>
    <row r="14" spans="1:8" x14ac:dyDescent="0.25">
      <c r="A14" s="32" t="s">
        <v>8396</v>
      </c>
      <c r="B14" s="25">
        <f>COUNTIFS(Kickstarter!$D:$D,"&gt;=25000",Kickstarter!$D:$D,"&lt;30000",Kickstarter!$F:$F,"successful",Kickstarter!Q:Q,"plays")</f>
        <v>1</v>
      </c>
      <c r="C14" s="17">
        <f>COUNTIFS(Kickstarter!$D:$D,"&gt;=25000",Kickstarter!$D:$D,"&lt;30000", Kickstarter!$F:$F,"failed",Kickstarter!Q:Q,"plays")</f>
        <v>4</v>
      </c>
      <c r="D14" s="38">
        <f>COUNTIFS(Kickstarter!$D:$D,"&gt;=25000",Kickstarter!$D:$D,"&lt;30000",Kickstarter!$F:$F,"canceled",Kickstarter!Q:Q,"plays")</f>
        <v>0</v>
      </c>
      <c r="E14" s="19">
        <f t="shared" si="0"/>
        <v>5</v>
      </c>
      <c r="F14" s="40">
        <f t="shared" si="1"/>
        <v>0.2</v>
      </c>
      <c r="G14" s="27">
        <f t="shared" si="2"/>
        <v>0.8</v>
      </c>
      <c r="H14" s="29">
        <f t="shared" si="3"/>
        <v>0</v>
      </c>
    </row>
    <row r="15" spans="1:8" x14ac:dyDescent="0.25">
      <c r="A15" s="32" t="s">
        <v>8397</v>
      </c>
      <c r="B15" s="25">
        <f>COUNTIFS(Kickstarter!$D:$D,"&gt;=30000",Kickstarter!$D:$D,"&lt;35000",Kickstarter!$F:$F,"successful",Kickstarter!Q:Q,"plays")</f>
        <v>3</v>
      </c>
      <c r="C15" s="17">
        <f>COUNTIFS(Kickstarter!$D:$D,"&gt;=30000",Kickstarter!$D:$D,"&lt;35000", Kickstarter!$F:$F,"failed",Kickstarter!Q:Q,"plays")</f>
        <v>8</v>
      </c>
      <c r="D15" s="38">
        <f>COUNTIFS(Kickstarter!$D:$D,"&gt;=30000",Kickstarter!$D:$D,"&lt;35000",Kickstarter!$F:$F,"canceled",Kickstarter!Q:Q,"plays")</f>
        <v>0</v>
      </c>
      <c r="E15" s="19">
        <f t="shared" si="0"/>
        <v>11</v>
      </c>
      <c r="F15" s="40">
        <f t="shared" si="1"/>
        <v>0.27272727272727271</v>
      </c>
      <c r="G15" s="27">
        <f t="shared" si="2"/>
        <v>0.72727272727272729</v>
      </c>
      <c r="H15" s="29">
        <f t="shared" si="3"/>
        <v>0</v>
      </c>
    </row>
    <row r="16" spans="1:8" x14ac:dyDescent="0.25">
      <c r="A16" s="32" t="s">
        <v>8398</v>
      </c>
      <c r="B16" s="25">
        <f>COUNTIFS(Kickstarter!$D:$D,"&gt;=35000",Kickstarter!$D:$D,"&lt;40000",Kickstarter!$F:$F,"successful",Kickstarter!Q:Q,"plays")</f>
        <v>4</v>
      </c>
      <c r="C16" s="17">
        <f>COUNTIFS(Kickstarter!$D:$D,"&gt;=35000",Kickstarter!$D:$D,"&lt;40000", Kickstarter!$F:$F,"failed",Kickstarter!Q:Q,"plays")</f>
        <v>2</v>
      </c>
      <c r="D16" s="38">
        <f>COUNTIFS(Kickstarter!$D:$D,"&gt;=35000",Kickstarter!$D:$D,"&lt;40000",Kickstarter!$F:$F,"canceled",Kickstarter!Q:Q,"plays")</f>
        <v>0</v>
      </c>
      <c r="E16" s="19">
        <f t="shared" si="0"/>
        <v>6</v>
      </c>
      <c r="F16" s="40">
        <f t="shared" si="1"/>
        <v>0.66666666666666663</v>
      </c>
      <c r="G16" s="27">
        <f t="shared" si="2"/>
        <v>0.33333333333333331</v>
      </c>
      <c r="H16" s="29">
        <f t="shared" si="3"/>
        <v>0</v>
      </c>
    </row>
    <row r="17" spans="1:8" x14ac:dyDescent="0.25">
      <c r="A17" s="32" t="s">
        <v>8399</v>
      </c>
      <c r="B17" s="25">
        <f>COUNTIFS(Kickstarter!$D:$D,"&gt;=40000",Kickstarter!$D:$D,"&lt;45000",Kickstarter!$F:$F,"successful",Kickstarter!Q:Q,"plays")</f>
        <v>2</v>
      </c>
      <c r="C17" s="17">
        <f>COUNTIFS(Kickstarter!$D:$D,"&gt;=40000",Kickstarter!$D:$D,"&lt;45000", Kickstarter!$F:$F,"failed",Kickstarter!Q:Q,"plays")</f>
        <v>1</v>
      </c>
      <c r="D17" s="38">
        <f>COUNTIFS(Kickstarter!$D:$D,"&gt;=40000",Kickstarter!$D:$D,"&lt;45000",Kickstarter!$F:$F,"canceled",Kickstarter!Q:Q,"plays")</f>
        <v>0</v>
      </c>
      <c r="E17" s="19">
        <f t="shared" si="0"/>
        <v>3</v>
      </c>
      <c r="F17" s="40">
        <f t="shared" si="1"/>
        <v>0.66666666666666663</v>
      </c>
      <c r="G17" s="27">
        <f t="shared" si="2"/>
        <v>0.33333333333333331</v>
      </c>
      <c r="H17" s="29">
        <f t="shared" si="3"/>
        <v>0</v>
      </c>
    </row>
    <row r="18" spans="1:8" x14ac:dyDescent="0.25">
      <c r="A18" s="32" t="s">
        <v>8400</v>
      </c>
      <c r="B18" s="25">
        <f>COUNTIFS(Kickstarter!$D:$D,"&gt;=45000",Kickstarter!$D:$D,"&lt;50000",Kickstarter!$F:$F,"successful",Kickstarter!Q:Q,"plays")</f>
        <v>0</v>
      </c>
      <c r="C18" s="17">
        <f>COUNTIFS(Kickstarter!$D:$D,"&gt;=45000",Kickstarter!$D:$D,"&lt;50000", Kickstarter!$F:$F,"failed",Kickstarter!Q:Q,"plays")</f>
        <v>1</v>
      </c>
      <c r="D18" s="38">
        <f>COUNTIFS(Kickstarter!$D:$D,"&gt;=45000",Kickstarter!$D:$D,"&lt;50000",Kickstarter!$F:$F,"canceled",Kickstarter!Q:Q,"plays")</f>
        <v>0</v>
      </c>
      <c r="E18" s="19">
        <f t="shared" si="0"/>
        <v>1</v>
      </c>
      <c r="F18" s="40">
        <f t="shared" si="1"/>
        <v>0</v>
      </c>
      <c r="G18" s="27">
        <f t="shared" si="2"/>
        <v>1</v>
      </c>
      <c r="H18" s="29">
        <f t="shared" si="3"/>
        <v>0</v>
      </c>
    </row>
    <row r="19" spans="1:8" ht="15.75" thickBot="1" x14ac:dyDescent="0.3">
      <c r="A19" s="33" t="s">
        <v>8401</v>
      </c>
      <c r="B19" s="26">
        <f>COUNTIFS(Kickstarter!$D:$D,"&gt;=50000",Kickstarter!$F:$F,"successful",Kickstarter!Q:Q,"plays")</f>
        <v>2</v>
      </c>
      <c r="C19" s="18">
        <f>COUNTIFS(Kickstarter!$D:$D,"&gt;=50000", Kickstarter!$F:$F,"failed",Kickstarter!Q:Q,"plays")</f>
        <v>14</v>
      </c>
      <c r="D19" s="39">
        <f>COUNTIFS(Kickstarter!$D:$D,"&gt;=50000",Kickstarter!$F:$F,"canceled",Kickstarter!Q:Q,"plays")</f>
        <v>0</v>
      </c>
      <c r="E19" s="20">
        <f t="shared" si="0"/>
        <v>16</v>
      </c>
      <c r="F19" s="41">
        <f t="shared" si="1"/>
        <v>0.125</v>
      </c>
      <c r="G19" s="28">
        <f t="shared" si="2"/>
        <v>0.875</v>
      </c>
      <c r="H19" s="30">
        <f t="shared" si="3"/>
        <v>0</v>
      </c>
    </row>
    <row r="20" spans="1:8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2919-786A-4086-B4D9-59783B2CF891}">
  <dimension ref="D1:AP41"/>
  <sheetViews>
    <sheetView showGridLines="0" tabSelected="1" zoomScaleNormal="100" workbookViewId="0">
      <selection activeCell="G46" sqref="G46"/>
    </sheetView>
  </sheetViews>
  <sheetFormatPr defaultRowHeight="15" x14ac:dyDescent="0.25"/>
  <cols>
    <col min="4" max="5" width="23.42578125" customWidth="1"/>
    <col min="6" max="6" width="11.85546875" customWidth="1"/>
    <col min="7" max="7" width="21.85546875" bestFit="1" customWidth="1"/>
    <col min="8" max="9" width="15" bestFit="1" customWidth="1"/>
    <col min="10" max="10" width="16" bestFit="1" customWidth="1"/>
    <col min="11" max="11" width="10.85546875" bestFit="1" customWidth="1"/>
    <col min="12" max="12" width="13.5703125" bestFit="1" customWidth="1"/>
    <col min="13" max="15" width="11.85546875" bestFit="1" customWidth="1"/>
    <col min="16" max="17" width="10.85546875" bestFit="1" customWidth="1"/>
    <col min="18" max="18" width="11.85546875" bestFit="1" customWidth="1"/>
    <col min="19" max="19" width="10.85546875" bestFit="1" customWidth="1"/>
    <col min="20" max="20" width="11.85546875" bestFit="1" customWidth="1"/>
    <col min="21" max="21" width="9.85546875" bestFit="1" customWidth="1"/>
    <col min="22" max="23" width="11.85546875" bestFit="1" customWidth="1"/>
    <col min="24" max="24" width="9.85546875" bestFit="1" customWidth="1"/>
    <col min="25" max="25" width="13.5703125" bestFit="1" customWidth="1"/>
    <col min="26" max="27" width="14.5703125" bestFit="1" customWidth="1"/>
    <col min="32" max="32" width="24.28515625" bestFit="1" customWidth="1"/>
    <col min="33" max="33" width="15.5703125" style="44" bestFit="1" customWidth="1"/>
    <col min="34" max="34" width="19.140625" style="44" customWidth="1"/>
    <col min="35" max="35" width="11.85546875" customWidth="1"/>
    <col min="36" max="37" width="10.7109375" bestFit="1" customWidth="1"/>
    <col min="38" max="38" width="12.42578125" customWidth="1"/>
    <col min="39" max="39" width="20.140625" customWidth="1"/>
    <col min="40" max="40" width="16.28515625" bestFit="1" customWidth="1"/>
    <col min="41" max="41" width="7.7109375" bestFit="1" customWidth="1"/>
    <col min="42" max="42" width="7.7109375" style="10" bestFit="1" customWidth="1"/>
    <col min="43" max="43" width="10" bestFit="1" customWidth="1"/>
    <col min="44" max="44" width="7.28515625" bestFit="1" customWidth="1"/>
    <col min="45" max="45" width="11.28515625" bestFit="1" customWidth="1"/>
  </cols>
  <sheetData>
    <row r="1" spans="4:42" ht="15.75" thickBot="1" x14ac:dyDescent="0.3"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</row>
    <row r="2" spans="4:42" ht="15.75" thickTop="1" x14ac:dyDescent="0.25">
      <c r="D2" s="48"/>
      <c r="E2" s="48"/>
      <c r="F2" s="48"/>
      <c r="G2" s="49" t="s">
        <v>8417</v>
      </c>
      <c r="H2" s="50" t="s">
        <v>8421</v>
      </c>
      <c r="I2" s="50" t="s">
        <v>8418</v>
      </c>
      <c r="J2" s="50" t="s">
        <v>8410</v>
      </c>
      <c r="K2" s="50" t="s">
        <v>8413</v>
      </c>
      <c r="L2" s="50" t="s">
        <v>8414</v>
      </c>
      <c r="M2" s="50" t="s">
        <v>8411</v>
      </c>
      <c r="N2" s="50" t="s">
        <v>8419</v>
      </c>
      <c r="O2" s="50" t="s">
        <v>8415</v>
      </c>
      <c r="P2" s="50" t="s">
        <v>8412</v>
      </c>
      <c r="Q2" s="50" t="s">
        <v>8406</v>
      </c>
      <c r="R2" s="50" t="s">
        <v>8407</v>
      </c>
      <c r="S2" s="50" t="s">
        <v>8422</v>
      </c>
      <c r="T2" s="51" t="s">
        <v>8408</v>
      </c>
      <c r="U2" s="48"/>
      <c r="V2" s="48"/>
      <c r="AA2" s="42"/>
    </row>
    <row r="3" spans="4:42" ht="30.75" thickBot="1" x14ac:dyDescent="0.3">
      <c r="D3" s="48"/>
      <c r="E3" s="48"/>
      <c r="F3" s="48"/>
      <c r="G3" s="52" t="e">
        <f>VLOOKUP(G2,$AF:$AL,$D$4,0)</f>
        <v>#REF!</v>
      </c>
      <c r="H3" s="53" t="e">
        <f>VLOOKUP(H2,$AF:$AL,$D$4,0)</f>
        <v>#REF!</v>
      </c>
      <c r="I3" s="53" t="e">
        <f>VLOOKUP(I2,$AF:$AL,$D$4,0)</f>
        <v>#REF!</v>
      </c>
      <c r="J3" s="53" t="e">
        <f>VLOOKUP(J2,$AF:$AL,$D$4,0)</f>
        <v>#REF!</v>
      </c>
      <c r="K3" s="53" t="e">
        <f>VLOOKUP(K2,$AF:$AL,$D$4,0)</f>
        <v>#REF!</v>
      </c>
      <c r="L3" s="53" t="e">
        <f>VLOOKUP(L2,$AF:$AL,$D$4,0)</f>
        <v>#REF!</v>
      </c>
      <c r="M3" s="53" t="e">
        <f>VLOOKUP(M2,$AF:$AL,$D$4,0)</f>
        <v>#REF!</v>
      </c>
      <c r="N3" s="53" t="e">
        <f>VLOOKUP(N2,$AF:$AL,$D$4,0)</f>
        <v>#REF!</v>
      </c>
      <c r="O3" s="53" t="e">
        <f>VLOOKUP(O2,$AF:$AL,$D$4,0)</f>
        <v>#REF!</v>
      </c>
      <c r="P3" s="53" t="e">
        <f>VLOOKUP(P2,$AF:$AL,$D$4,0)</f>
        <v>#REF!</v>
      </c>
      <c r="Q3" s="53" t="e">
        <f>VLOOKUP(Q2,$AF:$AL,$D$4,0)</f>
        <v>#REF!</v>
      </c>
      <c r="R3" s="53" t="e">
        <f>VLOOKUP(R2,$AF:$AL,$D$4,0)</f>
        <v>#REF!</v>
      </c>
      <c r="S3" s="53" t="e">
        <f>VLOOKUP(S2,$AF:$AL,$D$4,0)</f>
        <v>#REF!</v>
      </c>
      <c r="T3" s="54" t="e">
        <f>VLOOKUP(T2,$AF:$AL,$D$4,0)</f>
        <v>#REF!</v>
      </c>
      <c r="U3" s="48"/>
      <c r="V3" s="48"/>
      <c r="AA3" s="44"/>
      <c r="AF3" s="62" t="s">
        <v>8361</v>
      </c>
      <c r="AG3" s="63" t="s">
        <v>8426</v>
      </c>
      <c r="AH3" s="63" t="s">
        <v>8402</v>
      </c>
      <c r="AI3" s="64" t="s">
        <v>8306</v>
      </c>
      <c r="AJ3" s="62" t="s">
        <v>8428</v>
      </c>
      <c r="AK3" s="62" t="s">
        <v>8429</v>
      </c>
      <c r="AL3" s="62" t="s">
        <v>8430</v>
      </c>
      <c r="AM3" s="62" t="s">
        <v>8427</v>
      </c>
      <c r="AP3"/>
    </row>
    <row r="4" spans="4:42" ht="16.5" thickTop="1" thickBot="1" x14ac:dyDescent="0.3">
      <c r="D4" s="61" t="s">
        <v>8432</v>
      </c>
      <c r="E4" s="61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AF4" s="65" t="s">
        <v>8405</v>
      </c>
      <c r="AG4" s="66">
        <v>9901961</v>
      </c>
      <c r="AH4" s="67">
        <v>714202.52</v>
      </c>
      <c r="AI4" s="68">
        <v>55.905405405405403</v>
      </c>
      <c r="AJ4" s="69">
        <v>18.918918918918919</v>
      </c>
      <c r="AK4" s="69">
        <v>55.405405405405403</v>
      </c>
      <c r="AL4" s="69">
        <v>25.675675675675674</v>
      </c>
      <c r="AM4" s="65">
        <v>74</v>
      </c>
      <c r="AN4" s="47"/>
      <c r="AO4" s="47"/>
      <c r="AP4" s="47"/>
    </row>
    <row r="5" spans="4:42" ht="24" thickTop="1" x14ac:dyDescent="0.25">
      <c r="D5" s="60"/>
      <c r="E5" s="60" t="s">
        <v>8429</v>
      </c>
      <c r="F5" s="48"/>
      <c r="G5" s="49" t="s">
        <v>8409</v>
      </c>
      <c r="H5" s="50" t="s">
        <v>8420</v>
      </c>
      <c r="I5" s="51" t="s">
        <v>8404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AF5" s="65" t="s">
        <v>8417</v>
      </c>
      <c r="AG5" s="66">
        <v>72607</v>
      </c>
      <c r="AH5" s="66">
        <v>423984</v>
      </c>
      <c r="AI5" s="68">
        <v>186</v>
      </c>
      <c r="AJ5" s="69">
        <v>0</v>
      </c>
      <c r="AK5" s="69">
        <v>40</v>
      </c>
      <c r="AL5" s="69">
        <v>60</v>
      </c>
      <c r="AM5" s="65">
        <v>5</v>
      </c>
      <c r="AN5" s="47"/>
      <c r="AO5" s="47"/>
      <c r="AP5" s="47"/>
    </row>
    <row r="6" spans="4:42" ht="15.75" thickBot="1" x14ac:dyDescent="0.3">
      <c r="D6" s="48"/>
      <c r="E6" s="48"/>
      <c r="F6" s="48"/>
      <c r="G6" s="55" t="e">
        <f>VLOOKUP(G5,$AF:$AM,$D$4,0)</f>
        <v>#REF!</v>
      </c>
      <c r="H6" s="56" t="e">
        <f>VLOOKUP(H5,$AF:$AM,$D$4,0)</f>
        <v>#REF!</v>
      </c>
      <c r="I6" s="57" t="e">
        <f>VLOOKUP(I5,$AF:$AM,$D$4,0)</f>
        <v>#REF!</v>
      </c>
      <c r="J6" s="5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AF6" s="65" t="s">
        <v>8421</v>
      </c>
      <c r="AG6" s="66">
        <v>8750</v>
      </c>
      <c r="AH6" s="66">
        <v>4055.93</v>
      </c>
      <c r="AI6" s="68">
        <v>54</v>
      </c>
      <c r="AJ6" s="69">
        <v>0</v>
      </c>
      <c r="AK6" s="69">
        <v>50</v>
      </c>
      <c r="AL6" s="69">
        <v>50</v>
      </c>
      <c r="AM6" s="65">
        <v>2</v>
      </c>
      <c r="AN6" s="47"/>
      <c r="AO6" s="47"/>
      <c r="AP6" s="47"/>
    </row>
    <row r="7" spans="4:42" ht="15.75" thickTop="1" x14ac:dyDescent="0.25"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AF7" s="65" t="s">
        <v>8409</v>
      </c>
      <c r="AG7" s="66">
        <v>2490695</v>
      </c>
      <c r="AH7" s="66">
        <v>769589.05</v>
      </c>
      <c r="AI7" s="68">
        <v>67.095890410958901</v>
      </c>
      <c r="AJ7" s="69">
        <v>11.724137931034482</v>
      </c>
      <c r="AK7" s="69">
        <v>44.137931034482762</v>
      </c>
      <c r="AL7" s="69">
        <v>44.137931034482762</v>
      </c>
      <c r="AM7" s="65">
        <v>145</v>
      </c>
      <c r="AN7" s="47"/>
      <c r="AO7" s="47"/>
      <c r="AP7" s="47"/>
    </row>
    <row r="8" spans="4:42" x14ac:dyDescent="0.25">
      <c r="D8" s="48"/>
      <c r="E8" s="48"/>
      <c r="F8" s="48"/>
      <c r="G8" s="59"/>
      <c r="H8" s="59"/>
      <c r="I8" s="59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X8" s="44"/>
      <c r="AF8" s="65" t="s">
        <v>8418</v>
      </c>
      <c r="AG8" s="66">
        <v>865000</v>
      </c>
      <c r="AH8" s="66">
        <v>204294</v>
      </c>
      <c r="AI8" s="68">
        <v>33.714285714285715</v>
      </c>
      <c r="AJ8" s="69">
        <v>28.571428571428569</v>
      </c>
      <c r="AK8" s="69">
        <v>42.857142857142854</v>
      </c>
      <c r="AL8" s="69">
        <v>28.571428571428569</v>
      </c>
      <c r="AM8" s="65">
        <v>14</v>
      </c>
      <c r="AN8" s="47"/>
      <c r="AO8" s="47"/>
      <c r="AP8" s="47"/>
    </row>
    <row r="9" spans="4:42" x14ac:dyDescent="0.25"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AF9" s="65" t="s">
        <v>8410</v>
      </c>
      <c r="AG9" s="66">
        <v>426130</v>
      </c>
      <c r="AH9" s="66">
        <v>54677.66</v>
      </c>
      <c r="AI9" s="68">
        <v>145.25925925925927</v>
      </c>
      <c r="AJ9" s="69">
        <v>20</v>
      </c>
      <c r="AK9" s="69">
        <v>40</v>
      </c>
      <c r="AL9" s="69">
        <v>40</v>
      </c>
      <c r="AM9" s="65">
        <v>25</v>
      </c>
      <c r="AN9" s="47"/>
      <c r="AO9" s="47"/>
      <c r="AP9" s="47"/>
    </row>
    <row r="10" spans="4:42" x14ac:dyDescent="0.25"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X10" s="44"/>
      <c r="AC10" s="44"/>
      <c r="AF10" s="65" t="s">
        <v>8413</v>
      </c>
      <c r="AG10" s="66">
        <v>1989060</v>
      </c>
      <c r="AH10" s="66">
        <v>1909861.63</v>
      </c>
      <c r="AI10" s="68">
        <v>187.30188679245282</v>
      </c>
      <c r="AJ10" s="69">
        <v>5.6603773584905666</v>
      </c>
      <c r="AK10" s="69">
        <v>50.943396226415096</v>
      </c>
      <c r="AL10" s="69">
        <v>43.39622641509434</v>
      </c>
      <c r="AM10" s="65">
        <v>53</v>
      </c>
      <c r="AN10" s="47"/>
      <c r="AO10" s="47"/>
      <c r="AP10" s="47"/>
    </row>
    <row r="11" spans="4:42" x14ac:dyDescent="0.25"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AF11" s="70" t="s">
        <v>8431</v>
      </c>
      <c r="AG11" s="66">
        <v>640000</v>
      </c>
      <c r="AH11" s="66">
        <v>205035</v>
      </c>
      <c r="AI11" s="68">
        <v>17.666666666666668</v>
      </c>
      <c r="AJ11" s="69">
        <v>33.333333333333329</v>
      </c>
      <c r="AK11" s="69">
        <v>66.666666666666657</v>
      </c>
      <c r="AL11" s="69">
        <v>0</v>
      </c>
      <c r="AM11" s="65">
        <v>3</v>
      </c>
      <c r="AN11" s="47"/>
      <c r="AO11" s="47"/>
      <c r="AP11" s="47"/>
    </row>
    <row r="12" spans="4:42" x14ac:dyDescent="0.25"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AC12" s="42"/>
      <c r="AF12" s="65" t="s">
        <v>8414</v>
      </c>
      <c r="AG12" s="66">
        <v>368350</v>
      </c>
      <c r="AH12" s="66">
        <v>141036.22999999998</v>
      </c>
      <c r="AI12" s="68">
        <v>85</v>
      </c>
      <c r="AJ12" s="69">
        <v>14.285714285714285</v>
      </c>
      <c r="AK12" s="69">
        <v>28.571428571428569</v>
      </c>
      <c r="AL12" s="69">
        <v>57.142857142857139</v>
      </c>
      <c r="AM12" s="65">
        <v>14</v>
      </c>
      <c r="AN12" s="47"/>
      <c r="AO12" s="47"/>
      <c r="AP12" s="47"/>
    </row>
    <row r="13" spans="4:42" x14ac:dyDescent="0.25"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AC13" s="44"/>
      <c r="AF13" s="65" t="s">
        <v>8411</v>
      </c>
      <c r="AG13" s="66">
        <v>1128780</v>
      </c>
      <c r="AH13" s="66">
        <v>320039.88</v>
      </c>
      <c r="AI13" s="68">
        <v>80.724137931034477</v>
      </c>
      <c r="AJ13" s="69">
        <v>10.344827586206897</v>
      </c>
      <c r="AK13" s="69">
        <v>65.517241379310349</v>
      </c>
      <c r="AL13" s="69">
        <v>24.137931034482758</v>
      </c>
      <c r="AM13" s="65">
        <v>29</v>
      </c>
      <c r="AN13" s="47"/>
      <c r="AO13" s="47"/>
      <c r="AP13" s="47"/>
    </row>
    <row r="14" spans="4:42" x14ac:dyDescent="0.25"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AC14" s="42"/>
      <c r="AF14" s="65" t="s">
        <v>8419</v>
      </c>
      <c r="AG14" s="66">
        <v>13550</v>
      </c>
      <c r="AH14" s="66">
        <v>16065.5</v>
      </c>
      <c r="AI14" s="68">
        <v>113.5</v>
      </c>
      <c r="AJ14" s="69">
        <v>0</v>
      </c>
      <c r="AK14" s="69">
        <v>0</v>
      </c>
      <c r="AL14" s="69">
        <v>100</v>
      </c>
      <c r="AM14" s="65">
        <v>2</v>
      </c>
      <c r="AN14" s="47"/>
      <c r="AO14" s="47"/>
      <c r="AP14" s="47"/>
    </row>
    <row r="15" spans="4:42" x14ac:dyDescent="0.25"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AC15" s="44"/>
      <c r="AF15" s="65" t="s">
        <v>8420</v>
      </c>
      <c r="AG15" s="66">
        <v>568000</v>
      </c>
      <c r="AH15" s="66">
        <v>78160</v>
      </c>
      <c r="AI15" s="68">
        <v>16.75</v>
      </c>
      <c r="AJ15" s="69">
        <v>11.111111111111111</v>
      </c>
      <c r="AK15" s="69">
        <v>88.888888888888886</v>
      </c>
      <c r="AL15" s="69">
        <v>0</v>
      </c>
      <c r="AM15" s="65">
        <v>9</v>
      </c>
      <c r="AN15" s="47"/>
      <c r="AO15" s="47"/>
      <c r="AP15" s="47"/>
    </row>
    <row r="16" spans="4:42" x14ac:dyDescent="0.25"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AC16" s="42"/>
      <c r="AF16" s="65" t="s">
        <v>8415</v>
      </c>
      <c r="AG16" s="66">
        <v>2072050</v>
      </c>
      <c r="AH16" s="66">
        <v>145121</v>
      </c>
      <c r="AI16" s="68">
        <v>21.428571428571427</v>
      </c>
      <c r="AJ16" s="69">
        <v>20</v>
      </c>
      <c r="AK16" s="69">
        <v>70</v>
      </c>
      <c r="AL16" s="69">
        <v>10</v>
      </c>
      <c r="AM16" s="65">
        <v>20</v>
      </c>
      <c r="AN16" s="47"/>
      <c r="AO16" s="47"/>
      <c r="AP16" s="47"/>
    </row>
    <row r="17" spans="4:42" x14ac:dyDescent="0.25"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AC17" s="44"/>
      <c r="AF17" s="65" t="s">
        <v>8416</v>
      </c>
      <c r="AG17" s="66">
        <v>167035</v>
      </c>
      <c r="AH17" s="66">
        <v>43644</v>
      </c>
      <c r="AI17" s="68">
        <v>35.916666666666664</v>
      </c>
      <c r="AJ17" s="69">
        <v>33.333333333333329</v>
      </c>
      <c r="AK17" s="69">
        <v>41.666666666666671</v>
      </c>
      <c r="AL17" s="69">
        <v>25</v>
      </c>
      <c r="AM17" s="65">
        <v>12</v>
      </c>
      <c r="AN17" s="47"/>
      <c r="AO17" s="47"/>
      <c r="AP17" s="47"/>
    </row>
    <row r="18" spans="4:42" x14ac:dyDescent="0.25"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AF18" s="65" t="s">
        <v>8412</v>
      </c>
      <c r="AG18" s="66">
        <v>555100</v>
      </c>
      <c r="AH18" s="66">
        <v>493022</v>
      </c>
      <c r="AI18" s="68">
        <v>40.142857142857146</v>
      </c>
      <c r="AJ18" s="69">
        <v>0</v>
      </c>
      <c r="AK18" s="69">
        <v>71.428571428571431</v>
      </c>
      <c r="AL18" s="69">
        <v>28.571428571428569</v>
      </c>
      <c r="AM18" s="65">
        <v>7</v>
      </c>
      <c r="AN18" s="47"/>
      <c r="AO18" s="47"/>
      <c r="AP18" s="47"/>
    </row>
    <row r="19" spans="4:42" x14ac:dyDescent="0.25"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AF19" s="65" t="s">
        <v>8423</v>
      </c>
      <c r="AG19" s="66">
        <v>9000</v>
      </c>
      <c r="AH19" s="66">
        <v>9124</v>
      </c>
      <c r="AI19" s="68">
        <v>101</v>
      </c>
      <c r="AJ19" s="69">
        <v>0</v>
      </c>
      <c r="AK19" s="69">
        <v>0</v>
      </c>
      <c r="AL19" s="69">
        <v>100</v>
      </c>
      <c r="AM19" s="65">
        <v>1</v>
      </c>
      <c r="AN19" s="47"/>
      <c r="AO19" s="47"/>
      <c r="AP19" s="47"/>
    </row>
    <row r="20" spans="4:42" x14ac:dyDescent="0.25"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AF20" s="65" t="s">
        <v>8406</v>
      </c>
      <c r="AG20" s="66">
        <v>8950569</v>
      </c>
      <c r="AH20" s="66">
        <v>502344</v>
      </c>
      <c r="AI20" s="68">
        <v>80.333333333333329</v>
      </c>
      <c r="AJ20" s="69">
        <v>4.7619047619047619</v>
      </c>
      <c r="AK20" s="69">
        <v>42.857142857142854</v>
      </c>
      <c r="AL20" s="69">
        <v>52.380952380952387</v>
      </c>
      <c r="AM20" s="65">
        <v>21</v>
      </c>
      <c r="AN20" s="47"/>
      <c r="AO20" s="47"/>
      <c r="AP20" s="47"/>
    </row>
    <row r="21" spans="4:42" x14ac:dyDescent="0.25"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AF21" s="65" t="s">
        <v>8407</v>
      </c>
      <c r="AG21" s="66">
        <v>13968289</v>
      </c>
      <c r="AH21" s="66">
        <v>452442.55</v>
      </c>
      <c r="AI21" s="68">
        <v>53.952380952380949</v>
      </c>
      <c r="AJ21" s="69">
        <v>23.809523809523807</v>
      </c>
      <c r="AK21" s="69">
        <v>42.857142857142854</v>
      </c>
      <c r="AL21" s="69">
        <v>33.333333333333329</v>
      </c>
      <c r="AM21" s="65">
        <v>21</v>
      </c>
      <c r="AN21" s="47"/>
      <c r="AO21" s="47"/>
      <c r="AP21" s="47"/>
    </row>
    <row r="22" spans="4:42" x14ac:dyDescent="0.25"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AF22" s="65" t="s">
        <v>8422</v>
      </c>
      <c r="AG22" s="66">
        <v>104115</v>
      </c>
      <c r="AH22" s="66">
        <v>6334</v>
      </c>
      <c r="AI22" s="68">
        <v>18.666666666666668</v>
      </c>
      <c r="AJ22" s="69">
        <v>50</v>
      </c>
      <c r="AK22" s="69">
        <v>33.333333333333329</v>
      </c>
      <c r="AL22" s="69">
        <v>16.666666666666664</v>
      </c>
      <c r="AM22" s="65">
        <v>6</v>
      </c>
      <c r="AN22" s="47"/>
      <c r="AO22" s="47"/>
      <c r="AP22" s="47"/>
    </row>
    <row r="23" spans="4:42" x14ac:dyDescent="0.25"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AF23" s="65" t="s">
        <v>8408</v>
      </c>
      <c r="AG23" s="66">
        <v>4505048</v>
      </c>
      <c r="AH23" s="66">
        <v>3498056.1399999997</v>
      </c>
      <c r="AI23" s="68">
        <v>112.07119205298012</v>
      </c>
      <c r="AJ23" s="69">
        <v>4.1946308724832218</v>
      </c>
      <c r="AK23" s="69">
        <v>34.395973154362416</v>
      </c>
      <c r="AL23" s="69">
        <v>61.409395973154361</v>
      </c>
      <c r="AM23" s="65">
        <v>596</v>
      </c>
      <c r="AN23" s="47"/>
      <c r="AO23" s="47"/>
      <c r="AP23" s="47"/>
    </row>
    <row r="24" spans="4:42" x14ac:dyDescent="0.25"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AF24" s="65" t="s">
        <v>8404</v>
      </c>
      <c r="AG24" s="66">
        <v>247152380.81</v>
      </c>
      <c r="AH24" s="66">
        <v>36182652.57</v>
      </c>
      <c r="AI24" s="68">
        <v>1246.8910467412773</v>
      </c>
      <c r="AJ24" s="69">
        <v>8.5524126455906817</v>
      </c>
      <c r="AK24" s="69">
        <v>36.505823627287853</v>
      </c>
      <c r="AL24" s="69">
        <v>54.941763727121462</v>
      </c>
      <c r="AM24" s="65">
        <v>3005</v>
      </c>
      <c r="AN24" s="47"/>
      <c r="AO24" s="47"/>
      <c r="AP24" s="47"/>
    </row>
    <row r="25" spans="4:42" x14ac:dyDescent="0.25"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AP25"/>
    </row>
    <row r="26" spans="4:42" x14ac:dyDescent="0.25"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AP26"/>
    </row>
    <row r="27" spans="4:42" x14ac:dyDescent="0.25"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AP27"/>
    </row>
    <row r="28" spans="4:42" x14ac:dyDescent="0.25"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</row>
    <row r="29" spans="4:42" x14ac:dyDescent="0.25"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</row>
    <row r="30" spans="4:42" x14ac:dyDescent="0.25"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</row>
    <row r="31" spans="4:42" x14ac:dyDescent="0.25"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AF31" s="44"/>
      <c r="AH31"/>
      <c r="AO31" s="10"/>
      <c r="AP31"/>
    </row>
    <row r="32" spans="4:42" x14ac:dyDescent="0.25"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AF32" s="44"/>
      <c r="AH32"/>
      <c r="AO32" s="10"/>
      <c r="AP32"/>
    </row>
    <row r="33" spans="4:42" x14ac:dyDescent="0.25"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AF33" s="44"/>
      <c r="AH33"/>
      <c r="AO33" s="10"/>
      <c r="AP33"/>
    </row>
    <row r="34" spans="4:42" x14ac:dyDescent="0.25"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AF34" s="44"/>
      <c r="AH34"/>
      <c r="AO34" s="10"/>
      <c r="AP34"/>
    </row>
    <row r="35" spans="4:42" x14ac:dyDescent="0.25"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AF35" s="44"/>
      <c r="AH35"/>
      <c r="AO35" s="10"/>
      <c r="AP35"/>
    </row>
    <row r="36" spans="4:42" x14ac:dyDescent="0.25"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AF36" s="44"/>
      <c r="AH36"/>
      <c r="AO36" s="10"/>
      <c r="AP36"/>
    </row>
    <row r="37" spans="4:42" x14ac:dyDescent="0.25"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AF37" s="44"/>
      <c r="AH37"/>
      <c r="AO37" s="10"/>
      <c r="AP37"/>
    </row>
    <row r="38" spans="4:42" x14ac:dyDescent="0.25"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AF38" s="44"/>
      <c r="AH38"/>
      <c r="AO38" s="10"/>
      <c r="AP38"/>
    </row>
    <row r="39" spans="4:42" x14ac:dyDescent="0.25"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</row>
    <row r="40" spans="4:42" x14ac:dyDescent="0.25"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</row>
    <row r="41" spans="4:42" x14ac:dyDescent="0.25"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</row>
  </sheetData>
  <mergeCells count="1">
    <mergeCell ref="D4:E4"/>
  </mergeCells>
  <conditionalFormatting sqref="AI3">
    <cfRule type="colorScale" priority="2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E5" xr:uid="{CD203703-D5D8-4F05-8FCB-8F8DF4240FE0}">
      <formula1>$AG$3:$AL$3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F6F2-7598-4298-83E7-AEA583A69F2F}">
  <dimension ref="A2:AH25"/>
  <sheetViews>
    <sheetView showGridLines="0" workbookViewId="0">
      <selection activeCell="Z24" sqref="Z24"/>
    </sheetView>
  </sheetViews>
  <sheetFormatPr defaultRowHeight="15" x14ac:dyDescent="0.25"/>
  <cols>
    <col min="1" max="1" width="15" bestFit="1" customWidth="1"/>
    <col min="2" max="2" width="16.28515625" bestFit="1" customWidth="1"/>
    <col min="3" max="5" width="14.28515625" bestFit="1" customWidth="1"/>
    <col min="6" max="6" width="11.28515625" bestFit="1" customWidth="1"/>
    <col min="7" max="7" width="15" bestFit="1" customWidth="1"/>
    <col min="8" max="8" width="16.28515625" bestFit="1" customWidth="1"/>
    <col min="9" max="9" width="20" bestFit="1" customWidth="1"/>
    <col min="10" max="10" width="16.28515625" bestFit="1" customWidth="1"/>
    <col min="11" max="11" width="20" bestFit="1" customWidth="1"/>
  </cols>
  <sheetData>
    <row r="2" spans="1:34" ht="15.75" thickBot="1" x14ac:dyDescent="0.3"/>
    <row r="3" spans="1:34" ht="16.5" thickTop="1" thickBot="1" x14ac:dyDescent="0.3">
      <c r="A3" s="11" t="s">
        <v>8402</v>
      </c>
      <c r="B3" s="11" t="s">
        <v>8359</v>
      </c>
      <c r="AH3" s="43"/>
    </row>
    <row r="4" spans="1:34" ht="15.75" thickTop="1" x14ac:dyDescent="0.25">
      <c r="A4" s="11" t="s">
        <v>8361</v>
      </c>
      <c r="B4" t="s">
        <v>8219</v>
      </c>
      <c r="C4" t="s">
        <v>8220</v>
      </c>
      <c r="D4" t="s">
        <v>8218</v>
      </c>
      <c r="E4" t="s">
        <v>8360</v>
      </c>
    </row>
    <row r="5" spans="1:34" x14ac:dyDescent="0.25">
      <c r="A5" s="42" t="s">
        <v>8230</v>
      </c>
      <c r="B5" s="3">
        <v>10</v>
      </c>
      <c r="C5" s="3">
        <v>205025</v>
      </c>
      <c r="D5" s="3"/>
      <c r="E5" s="3">
        <v>205035</v>
      </c>
    </row>
    <row r="6" spans="1:34" x14ac:dyDescent="0.25">
      <c r="A6" s="42" t="s">
        <v>8237</v>
      </c>
      <c r="B6" s="3">
        <v>250</v>
      </c>
      <c r="C6" s="3">
        <v>28460</v>
      </c>
      <c r="D6" s="3"/>
      <c r="E6" s="3">
        <v>28710</v>
      </c>
    </row>
    <row r="7" spans="1:34" x14ac:dyDescent="0.25">
      <c r="A7" s="42" t="s">
        <v>8241</v>
      </c>
      <c r="B7" s="3"/>
      <c r="C7" s="3">
        <v>10</v>
      </c>
      <c r="D7" s="3">
        <v>4045.93</v>
      </c>
      <c r="E7" s="3">
        <v>4055.93</v>
      </c>
    </row>
    <row r="8" spans="1:34" x14ac:dyDescent="0.25">
      <c r="A8" s="42" t="s">
        <v>8239</v>
      </c>
      <c r="B8" s="3">
        <v>250</v>
      </c>
      <c r="C8" s="3">
        <v>793</v>
      </c>
      <c r="D8" s="3">
        <v>5291</v>
      </c>
      <c r="E8" s="3">
        <v>6334</v>
      </c>
    </row>
    <row r="9" spans="1:34" x14ac:dyDescent="0.25">
      <c r="A9" s="42" t="s">
        <v>8243</v>
      </c>
      <c r="B9" s="3"/>
      <c r="C9" s="3"/>
      <c r="D9" s="3">
        <v>9124</v>
      </c>
      <c r="E9" s="3">
        <v>9124</v>
      </c>
    </row>
    <row r="10" spans="1:34" x14ac:dyDescent="0.25">
      <c r="A10" s="42" t="s">
        <v>8242</v>
      </c>
      <c r="B10" s="3"/>
      <c r="C10" s="3"/>
      <c r="D10" s="3">
        <v>16065.5</v>
      </c>
      <c r="E10" s="3">
        <v>16065.5</v>
      </c>
    </row>
    <row r="11" spans="1:34" x14ac:dyDescent="0.25">
      <c r="A11" s="42" t="s">
        <v>8229</v>
      </c>
      <c r="B11" s="3">
        <v>3241</v>
      </c>
      <c r="C11" s="3">
        <v>18193</v>
      </c>
      <c r="D11" s="3">
        <v>32387.66</v>
      </c>
      <c r="E11" s="3">
        <v>53821.66</v>
      </c>
    </row>
    <row r="12" spans="1:34" x14ac:dyDescent="0.25">
      <c r="A12" s="42" t="s">
        <v>8227</v>
      </c>
      <c r="B12" s="3">
        <v>543</v>
      </c>
      <c r="C12" s="3">
        <v>921</v>
      </c>
      <c r="D12" s="3">
        <v>42180</v>
      </c>
      <c r="E12" s="3">
        <v>43644</v>
      </c>
    </row>
    <row r="13" spans="1:34" x14ac:dyDescent="0.25">
      <c r="A13" s="42" t="s">
        <v>8232</v>
      </c>
      <c r="B13" s="3">
        <v>513</v>
      </c>
      <c r="C13" s="3">
        <v>77172</v>
      </c>
      <c r="D13" s="3">
        <v>67178</v>
      </c>
      <c r="E13" s="3">
        <v>144863</v>
      </c>
    </row>
    <row r="14" spans="1:34" x14ac:dyDescent="0.25">
      <c r="A14" s="42" t="s">
        <v>8240</v>
      </c>
      <c r="B14" s="3">
        <v>3</v>
      </c>
      <c r="C14" s="3">
        <v>262</v>
      </c>
      <c r="D14" s="3">
        <v>139201.22999999998</v>
      </c>
      <c r="E14" s="3">
        <v>139466.22999999998</v>
      </c>
    </row>
    <row r="15" spans="1:34" x14ac:dyDescent="0.25">
      <c r="A15" s="42" t="s">
        <v>8231</v>
      </c>
      <c r="B15" s="3">
        <v>11467</v>
      </c>
      <c r="C15" s="3">
        <v>9605</v>
      </c>
      <c r="D15" s="3">
        <v>183222</v>
      </c>
      <c r="E15" s="3">
        <v>204294</v>
      </c>
    </row>
    <row r="16" spans="1:34" x14ac:dyDescent="0.25">
      <c r="A16" s="42" t="s">
        <v>8236</v>
      </c>
      <c r="B16" s="3">
        <v>145</v>
      </c>
      <c r="C16" s="3">
        <v>46671</v>
      </c>
      <c r="D16" s="3">
        <v>273223.88</v>
      </c>
      <c r="E16" s="3">
        <v>320039.88</v>
      </c>
    </row>
    <row r="17" spans="1:5" x14ac:dyDescent="0.25">
      <c r="A17" s="42" t="s">
        <v>8234</v>
      </c>
      <c r="B17" s="3">
        <v>6159</v>
      </c>
      <c r="C17" s="3">
        <v>162285</v>
      </c>
      <c r="D17" s="3">
        <v>283998.55</v>
      </c>
      <c r="E17" s="3">
        <v>452442.55</v>
      </c>
    </row>
    <row r="18" spans="1:5" x14ac:dyDescent="0.25">
      <c r="A18" s="42" t="s">
        <v>8238</v>
      </c>
      <c r="B18" s="3"/>
      <c r="C18" s="3">
        <v>939</v>
      </c>
      <c r="D18" s="3">
        <v>418915</v>
      </c>
      <c r="E18" s="3">
        <v>419854</v>
      </c>
    </row>
    <row r="19" spans="1:5" x14ac:dyDescent="0.25">
      <c r="A19" s="42" t="s">
        <v>8226</v>
      </c>
      <c r="B19" s="3">
        <v>15</v>
      </c>
      <c r="C19" s="3">
        <v>32587</v>
      </c>
      <c r="D19" s="3">
        <v>469742</v>
      </c>
      <c r="E19" s="3">
        <v>502344</v>
      </c>
    </row>
    <row r="20" spans="1:5" x14ac:dyDescent="0.25">
      <c r="A20" s="42" t="s">
        <v>8233</v>
      </c>
      <c r="B20" s="3"/>
      <c r="C20" s="3">
        <v>5755</v>
      </c>
      <c r="D20" s="3">
        <v>487267</v>
      </c>
      <c r="E20" s="3">
        <v>493022</v>
      </c>
    </row>
    <row r="21" spans="1:5" x14ac:dyDescent="0.25">
      <c r="A21" s="42" t="s">
        <v>8225</v>
      </c>
      <c r="B21" s="3">
        <v>3960</v>
      </c>
      <c r="C21" s="3">
        <v>205161</v>
      </c>
      <c r="D21" s="3">
        <v>505081.52</v>
      </c>
      <c r="E21" s="3">
        <v>714202.52</v>
      </c>
    </row>
    <row r="22" spans="1:5" x14ac:dyDescent="0.25">
      <c r="A22" s="42" t="s">
        <v>8228</v>
      </c>
      <c r="B22" s="3">
        <v>5327</v>
      </c>
      <c r="C22" s="3">
        <v>142906.25</v>
      </c>
      <c r="D22" s="3">
        <v>621337.80000000005</v>
      </c>
      <c r="E22" s="3">
        <v>769571.05</v>
      </c>
    </row>
    <row r="23" spans="1:5" x14ac:dyDescent="0.25">
      <c r="A23" s="42" t="s">
        <v>8235</v>
      </c>
      <c r="B23" s="3">
        <v>93</v>
      </c>
      <c r="C23" s="3">
        <v>31010</v>
      </c>
      <c r="D23" s="3">
        <v>1878758.63</v>
      </c>
      <c r="E23" s="3">
        <v>1909861.63</v>
      </c>
    </row>
    <row r="24" spans="1:5" x14ac:dyDescent="0.25">
      <c r="A24" s="42" t="s">
        <v>8224</v>
      </c>
      <c r="B24" s="3">
        <v>45711</v>
      </c>
      <c r="C24" s="3">
        <v>200750.43</v>
      </c>
      <c r="D24" s="3">
        <v>3248310.71</v>
      </c>
      <c r="E24" s="3">
        <v>3494772.14</v>
      </c>
    </row>
    <row r="25" spans="1:5" x14ac:dyDescent="0.25">
      <c r="A25" s="42" t="s">
        <v>8360</v>
      </c>
      <c r="B25" s="3">
        <v>77687</v>
      </c>
      <c r="C25" s="3">
        <v>1168505.68</v>
      </c>
      <c r="D25" s="3">
        <v>8685330.4100000001</v>
      </c>
      <c r="E25" s="3">
        <v>9931523.0900000017</v>
      </c>
    </row>
  </sheetData>
  <conditionalFormatting pivot="1" sqref="D5:D24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C5:C24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E5:E2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{F98F296D-3228-4035-A98E-7770DEA19F31}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98F296D-3228-4035-A98E-7770DEA19F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E5:E24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E031-A60B-4E44-93F7-6571CB1B33BC}">
  <dimension ref="A1:C43"/>
  <sheetViews>
    <sheetView workbookViewId="0">
      <selection activeCell="AH38" sqref="AH38"/>
    </sheetView>
  </sheetViews>
  <sheetFormatPr defaultRowHeight="15" x14ac:dyDescent="0.25"/>
  <cols>
    <col min="1" max="1" width="16.85546875" bestFit="1" customWidth="1"/>
    <col min="2" max="2" width="20.5703125" style="45" bestFit="1" customWidth="1"/>
    <col min="3" max="3" width="15" style="44" bestFit="1" customWidth="1"/>
  </cols>
  <sheetData>
    <row r="1" spans="1:3" x14ac:dyDescent="0.25">
      <c r="A1" s="11" t="s">
        <v>8361</v>
      </c>
      <c r="B1" s="45" t="s">
        <v>8403</v>
      </c>
      <c r="C1" s="44" t="s">
        <v>8402</v>
      </c>
    </row>
    <row r="2" spans="1:3" x14ac:dyDescent="0.25">
      <c r="A2" s="42" t="s">
        <v>8308</v>
      </c>
      <c r="B2" s="45">
        <v>134238</v>
      </c>
      <c r="C2" s="46">
        <v>17757389.100000001</v>
      </c>
    </row>
    <row r="3" spans="1:3" x14ac:dyDescent="0.25">
      <c r="A3" s="42" t="s">
        <v>8321</v>
      </c>
      <c r="B3" s="45">
        <v>46243</v>
      </c>
      <c r="C3" s="46">
        <v>4450684.4000000004</v>
      </c>
    </row>
    <row r="4" spans="1:3" x14ac:dyDescent="0.25">
      <c r="A4" s="42" t="s">
        <v>8316</v>
      </c>
      <c r="B4" s="45">
        <v>44208</v>
      </c>
      <c r="C4" s="46">
        <v>2791408.56</v>
      </c>
    </row>
    <row r="5" spans="1:3" x14ac:dyDescent="0.25">
      <c r="A5" s="42" t="s">
        <v>8325</v>
      </c>
      <c r="B5" s="45">
        <v>42072</v>
      </c>
      <c r="C5" s="46">
        <v>3368793.9900000007</v>
      </c>
    </row>
    <row r="6" spans="1:3" x14ac:dyDescent="0.25">
      <c r="A6" s="42" t="s">
        <v>8311</v>
      </c>
      <c r="B6" s="45">
        <v>28370</v>
      </c>
      <c r="C6" s="46">
        <v>1114362.8899999999</v>
      </c>
    </row>
    <row r="7" spans="1:3" x14ac:dyDescent="0.25">
      <c r="A7" s="42" t="s">
        <v>8330</v>
      </c>
      <c r="B7" s="45">
        <v>21893</v>
      </c>
      <c r="C7" s="46">
        <v>1632387.5299999998</v>
      </c>
    </row>
    <row r="8" spans="1:3" x14ac:dyDescent="0.25">
      <c r="A8" s="42" t="s">
        <v>8313</v>
      </c>
      <c r="B8" s="45">
        <v>21473</v>
      </c>
      <c r="C8" s="46">
        <v>2380468.73</v>
      </c>
    </row>
    <row r="9" spans="1:3" x14ac:dyDescent="0.25">
      <c r="A9" s="42" t="s">
        <v>8309</v>
      </c>
      <c r="B9" s="45">
        <v>19217</v>
      </c>
      <c r="C9" s="46">
        <v>3668493.0500000003</v>
      </c>
    </row>
    <row r="10" spans="1:3" x14ac:dyDescent="0.25">
      <c r="A10" s="42" t="s">
        <v>8323</v>
      </c>
      <c r="B10" s="45">
        <v>18846</v>
      </c>
      <c r="C10" s="46">
        <v>2025417.3799999997</v>
      </c>
    </row>
    <row r="11" spans="1:3" x14ac:dyDescent="0.25">
      <c r="A11" s="42" t="s">
        <v>8314</v>
      </c>
      <c r="B11" s="45">
        <v>18816</v>
      </c>
      <c r="C11" s="46">
        <v>1498923.4200000002</v>
      </c>
    </row>
    <row r="12" spans="1:3" x14ac:dyDescent="0.25">
      <c r="A12" s="42" t="s">
        <v>8360</v>
      </c>
      <c r="B12" s="45">
        <v>395376</v>
      </c>
      <c r="C12" s="46">
        <v>40688329.050000004</v>
      </c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DBF64B6-4680-4FC8-AA8C-1F0C0AE8A4E4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FD6A45DF-AEF7-4281-9474-D8A1D8799DB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Goals.</vt:lpstr>
      <vt:lpstr>Extra 1</vt:lpstr>
      <vt:lpstr>Extra 2</vt:lpstr>
      <vt:lpstr>Extra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Diaz</cp:lastModifiedBy>
  <dcterms:created xsi:type="dcterms:W3CDTF">2017-04-20T15:17:24Z</dcterms:created>
  <dcterms:modified xsi:type="dcterms:W3CDTF">2021-10-26T16:56:55Z</dcterms:modified>
</cp:coreProperties>
</file>